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drawings/drawing6.xml" ContentType="application/vnd.openxmlformats-officedocument.drawing+xml"/>
  <Override PartName="/xl/drawings/drawing7.xml" ContentType="application/vnd.openxmlformats-officedocument.drawing+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drawings/drawing8.xml" ContentType="application/vnd.openxmlformats-officedocument.drawing+xml"/>
  <Override PartName="/xl/drawings/drawing9.xml" ContentType="application/vnd.openxmlformats-officedocument.drawing+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3.xml" ContentType="application/vnd.openxmlformats-officedocument.drawing+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drawings/drawing1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D:\MEGAG\INF. TECNICA\INF. FINAL\DASH\"/>
    </mc:Choice>
  </mc:AlternateContent>
  <xr:revisionPtr revIDLastSave="0" documentId="8_{B72C5CAA-6CF3-458B-834A-20873D224376}" xr6:coauthVersionLast="47" xr6:coauthVersionMax="47" xr10:uidLastSave="{00000000-0000-0000-0000-000000000000}"/>
  <bookViews>
    <workbookView xWindow="-120" yWindow="-120" windowWidth="20730" windowHeight="11160" tabRatio="897" xr2:uid="{85897F03-EFA5-404F-ACA8-3289F78DE99A}"/>
  </bookViews>
  <sheets>
    <sheet name="DASH" sheetId="48" r:id="rId1"/>
    <sheet name="TD" sheetId="50" r:id="rId2"/>
    <sheet name="Diagnóstico" sheetId="27" r:id="rId3"/>
    <sheet name="Aspectos Socioambientales" sheetId="19" r:id="rId4"/>
    <sheet name="Aspectos Sectoriales" sheetId="25" r:id="rId5"/>
    <sheet name="Revisión de Programas PMA" sheetId="24" r:id="rId6"/>
    <sheet name="Cumplimiento de la legislación" sheetId="23" r:id="rId7"/>
    <sheet name="Revisión de PMA-Alcance" sheetId="26" r:id="rId8"/>
    <sheet name="PMA vs P. Ecuador" sheetId="28" r:id="rId9"/>
    <sheet name="Coherencia P. Ecuador" sheetId="29" r:id="rId10"/>
    <sheet name="Norma de Desempeño IFC" sheetId="30" r:id="rId11"/>
    <sheet name="Coherencia Normas IFC" sheetId="31" r:id="rId12"/>
    <sheet name="Guía EHS" sheetId="32" r:id="rId13"/>
    <sheet name="Coherencia Guía EHS" sheetId="33" r:id="rId14"/>
    <sheet name="Coherencia General" sheetId="34" r:id="rId15"/>
    <sheet name="His Datos Clima" sheetId="45" r:id="rId16"/>
    <sheet name="Aspectos e impactos" sheetId="38" r:id="rId17"/>
    <sheet name="Condiciones Trabajo" sheetId="40" r:id="rId18"/>
    <sheet name="Oferta Vs Demanda de Agua" sheetId="15" r:id="rId19"/>
    <sheet name="Concesión Agua" sheetId="6" r:id="rId20"/>
    <sheet name="% Bosques en UP" sheetId="9" r:id="rId21"/>
    <sheet name="Vertimientos" sheetId="10" r:id="rId22"/>
    <sheet name="Residuos" sheetId="18" r:id="rId23"/>
    <sheet name="Riesgos Amb" sheetId="22" r:id="rId24"/>
    <sheet name="Riesgos Clim" sheetId="46" r:id="rId25"/>
    <sheet name="Flujograma Manejo Residuos" sheetId="20" r:id="rId26"/>
    <sheet name="Visita Campo" sheetId="37" r:id="rId27"/>
  </sheets>
  <externalReferences>
    <externalReference r:id="rId28"/>
    <externalReference r:id="rId29"/>
  </externalReferences>
  <definedNames>
    <definedName name="_xlnm._FilterDatabase" localSheetId="20" hidden="1">'% Bosques en UP'!$B$7:$C$56</definedName>
    <definedName name="_xlnm._FilterDatabase" localSheetId="16" hidden="1">'Aspectos e impactos'!$B$8:$K$8</definedName>
    <definedName name="_xlnm._FilterDatabase" localSheetId="3" hidden="1">'Aspectos Socioambientales'!$B$204:$K$1553</definedName>
    <definedName name="_xlnm._FilterDatabase" localSheetId="17" hidden="1">'Condiciones Trabajo'!$B$8:$I$60</definedName>
    <definedName name="_xlnm._FilterDatabase" localSheetId="2" hidden="1">Diagnóstico!$B$10:$H$33</definedName>
    <definedName name="_xlnm._FilterDatabase" localSheetId="7" hidden="1">'Revisión de PMA-Alcance'!$A$8:$Q$15</definedName>
    <definedName name="_xlnm._FilterDatabase" localSheetId="5" hidden="1">'Revisión de Programas PMA'!$A$7:$U$16</definedName>
    <definedName name="_xlnm._FilterDatabase" localSheetId="24" hidden="1">'Riesgos Clim'!$A$9:$L$23</definedName>
    <definedName name="_xlnm._FilterDatabase" localSheetId="1" hidden="1">TD!$D$3:$E$17</definedName>
    <definedName name="_xlnm._FilterDatabase" localSheetId="26" hidden="1">'Visita Campo'!$A$9:$CF$45</definedName>
    <definedName name="_xlchart.v5.0" hidden="1">TD!$T$3</definedName>
    <definedName name="_xlchart.v5.1" hidden="1">TD!$T$4:$T$6</definedName>
    <definedName name="_xlchart.v5.2" hidden="1">TD!$U$3</definedName>
    <definedName name="_xlchart.v5.3" hidden="1">TD!$U$4:$U$6</definedName>
    <definedName name="a" localSheetId="4">#REF!</definedName>
    <definedName name="a" localSheetId="7">#REF!</definedName>
    <definedName name="a" localSheetId="5">#REF!</definedName>
    <definedName name="a">#REF!</definedName>
    <definedName name="_xlnm.Print_Area" localSheetId="0">DASH!$A$1:$AE$49</definedName>
    <definedName name="_xlnm.Print_Area" localSheetId="12">'Guía EHS'!$A$1:$I$42</definedName>
    <definedName name="INSUMO">#REF!</definedName>
    <definedName name="INSUMOS">'[1]DATOS DEPURADOS'!#REF!</definedName>
    <definedName name="SegmentaciónDeDatos_DEPARTAMENTO">#N/A</definedName>
    <definedName name="SegmentaciónDeDatos_Fecha_envio">#N/A</definedName>
    <definedName name="SegmentaciónDeDatos_MUNICIPIO">#N/A</definedName>
    <definedName name="SegmentaciónDeDatos_UNIDAD_PRODUCTIVA">#N/A</definedName>
  </definedNames>
  <calcPr calcId="191029"/>
  <pivotCaches>
    <pivotCache cacheId="0" r:id="rId30"/>
  </pivotCaches>
  <extLst>
    <ext xmlns:x14="http://schemas.microsoft.com/office/spreadsheetml/2009/9/main" uri="{876F7934-8845-4945-9796-88D515C7AA90}">
      <x14:pivotCaches>
        <pivotCache cacheId="1"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9" i="22" l="1"/>
  <c r="G19" i="22" s="1"/>
  <c r="F18" i="22"/>
  <c r="G18" i="22" s="1"/>
  <c r="F17" i="22"/>
  <c r="G17" i="22" s="1"/>
  <c r="B1" i="48" l="1"/>
  <c r="E11" i="50"/>
  <c r="H8" i="50"/>
  <c r="E7" i="50"/>
  <c r="E15" i="50"/>
  <c r="C169" i="50"/>
  <c r="C166" i="50"/>
  <c r="N5" i="50"/>
  <c r="E14" i="50"/>
  <c r="U5" i="50"/>
  <c r="E8" i="50"/>
  <c r="U4" i="50"/>
  <c r="H7" i="50"/>
  <c r="E10" i="50"/>
  <c r="E9" i="50"/>
  <c r="C167" i="50"/>
  <c r="U6" i="50"/>
  <c r="H4" i="50"/>
  <c r="K5" i="50"/>
  <c r="E5" i="50"/>
  <c r="N4" i="50"/>
  <c r="E4" i="50"/>
  <c r="C168" i="50"/>
  <c r="D28" i="50"/>
  <c r="K4" i="50"/>
  <c r="H9" i="50"/>
  <c r="K7" i="50"/>
  <c r="H10" i="50"/>
  <c r="E6" i="50"/>
  <c r="H5" i="50"/>
  <c r="B207" i="50"/>
  <c r="C65" i="50"/>
  <c r="E17" i="50"/>
  <c r="K6" i="50"/>
  <c r="C87" i="50"/>
  <c r="H6" i="50"/>
  <c r="E16" i="50"/>
  <c r="E12" i="50"/>
  <c r="E13" i="50"/>
  <c r="A207" i="50"/>
  <c r="C76" i="50"/>
  <c r="Y17" i="26" l="1"/>
  <c r="Y16" i="26"/>
  <c r="Y15" i="26"/>
  <c r="Y14" i="26"/>
  <c r="Y13" i="26"/>
  <c r="Y12" i="26"/>
  <c r="Y11" i="26"/>
  <c r="Y10" i="26"/>
  <c r="Y9" i="26"/>
  <c r="O46" i="37" l="1"/>
  <c r="N46" i="37"/>
  <c r="M46" i="37"/>
  <c r="L46" i="37"/>
  <c r="K46" i="37"/>
  <c r="J46" i="37"/>
  <c r="F17" i="46" l="1"/>
  <c r="G17" i="46" s="1"/>
  <c r="F13" i="46"/>
  <c r="G13" i="46" s="1"/>
  <c r="F11" i="46"/>
  <c r="G11" i="46" s="1"/>
  <c r="F12" i="46"/>
  <c r="G12" i="46" s="1"/>
  <c r="F14" i="46"/>
  <c r="G14" i="46" s="1"/>
  <c r="F15" i="46"/>
  <c r="G15" i="46" s="1"/>
  <c r="F16" i="46"/>
  <c r="G16" i="46" s="1"/>
  <c r="F18" i="46"/>
  <c r="G18" i="46" s="1"/>
  <c r="F19" i="46"/>
  <c r="G19" i="46" s="1"/>
  <c r="F20" i="46"/>
  <c r="G20" i="46" s="1"/>
  <c r="F21" i="46"/>
  <c r="G21" i="46" s="1"/>
  <c r="F22" i="46"/>
  <c r="G22" i="46" s="1"/>
  <c r="F23" i="46"/>
  <c r="G23" i="46" s="1"/>
  <c r="F10" i="46"/>
  <c r="G10" i="46" s="1"/>
  <c r="H4" i="27" l="1"/>
  <c r="H3" i="27"/>
  <c r="H2" i="27"/>
  <c r="H1" i="27"/>
  <c r="D29" i="19"/>
  <c r="D24" i="19"/>
  <c r="D17" i="19"/>
  <c r="D32" i="19" s="1"/>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42" i="19"/>
  <c r="K243" i="19"/>
  <c r="K244" i="19"/>
  <c r="K245" i="19"/>
  <c r="K246" i="19"/>
  <c r="K247" i="19"/>
  <c r="K248" i="19"/>
  <c r="K249" i="19"/>
  <c r="K250" i="19"/>
  <c r="K251" i="19"/>
  <c r="K252" i="19"/>
  <c r="K253" i="19"/>
  <c r="K254" i="19"/>
  <c r="K255" i="19"/>
  <c r="K256" i="19"/>
  <c r="K257" i="19"/>
  <c r="K258" i="19"/>
  <c r="K259" i="19"/>
  <c r="K260" i="19"/>
  <c r="K261" i="19"/>
  <c r="K262" i="19"/>
  <c r="K263" i="19"/>
  <c r="K264" i="19"/>
  <c r="K265" i="19"/>
  <c r="K266" i="19"/>
  <c r="K267" i="19"/>
  <c r="K268" i="19"/>
  <c r="K269" i="19"/>
  <c r="K270" i="19"/>
  <c r="K271" i="19"/>
  <c r="K272" i="19"/>
  <c r="K273" i="19"/>
  <c r="K274" i="19"/>
  <c r="K275"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1164" i="19"/>
  <c r="K1165" i="19"/>
  <c r="K1166" i="19"/>
  <c r="K1167" i="19"/>
  <c r="K1168" i="19"/>
  <c r="K1169" i="19"/>
  <c r="K1170" i="19"/>
  <c r="K1171" i="19"/>
  <c r="K1172" i="19"/>
  <c r="K1173" i="19"/>
  <c r="K1174" i="19"/>
  <c r="K1175" i="19"/>
  <c r="K1176" i="19"/>
  <c r="K1177" i="19"/>
  <c r="K1178" i="19"/>
  <c r="K1179" i="19"/>
  <c r="K1180" i="19"/>
  <c r="K1181" i="19"/>
  <c r="K1182" i="19"/>
  <c r="K1183" i="19"/>
  <c r="K1184" i="19"/>
  <c r="K1185" i="19"/>
  <c r="K1186" i="19"/>
  <c r="K1187" i="19"/>
  <c r="K1188" i="19"/>
  <c r="K1189" i="19"/>
  <c r="K1190" i="19"/>
  <c r="K1191" i="19"/>
  <c r="K1192" i="19"/>
  <c r="K1193" i="19"/>
  <c r="K1194" i="19"/>
  <c r="K1195" i="19"/>
  <c r="K1196" i="19"/>
  <c r="K1197" i="19"/>
  <c r="K1198" i="19"/>
  <c r="K1199" i="19"/>
  <c r="K1200" i="19"/>
  <c r="K1201" i="19"/>
  <c r="K1202" i="19"/>
  <c r="K1203" i="19"/>
  <c r="K1204" i="19"/>
  <c r="K1205" i="19"/>
  <c r="K1206" i="19"/>
  <c r="K1207" i="19"/>
  <c r="K1208" i="19"/>
  <c r="K1209" i="19"/>
  <c r="K1210" i="19"/>
  <c r="K1211" i="19"/>
  <c r="K1212" i="19"/>
  <c r="K1213" i="19"/>
  <c r="K1214" i="19"/>
  <c r="K1215" i="19"/>
  <c r="K1216" i="19"/>
  <c r="K1217" i="19"/>
  <c r="K1218" i="19"/>
  <c r="K1219" i="19"/>
  <c r="K1220" i="19"/>
  <c r="K1221" i="19"/>
  <c r="K1222" i="19"/>
  <c r="K1223" i="19"/>
  <c r="K1224" i="19"/>
  <c r="K1225" i="19"/>
  <c r="K1226" i="19"/>
  <c r="K1227" i="19"/>
  <c r="K1228" i="19"/>
  <c r="K1229" i="19"/>
  <c r="K1230" i="19"/>
  <c r="K1231" i="19"/>
  <c r="K1232" i="19"/>
  <c r="K1233" i="19"/>
  <c r="K1234" i="19"/>
  <c r="K1235" i="19"/>
  <c r="K1236" i="19"/>
  <c r="K1237" i="19"/>
  <c r="K1238" i="19"/>
  <c r="K1239" i="19"/>
  <c r="K1240" i="19"/>
  <c r="K1241" i="19"/>
  <c r="K1242" i="19"/>
  <c r="K1243" i="19"/>
  <c r="K1244" i="19"/>
  <c r="K1245" i="19"/>
  <c r="K1246" i="19"/>
  <c r="K1247" i="19"/>
  <c r="K1248" i="19"/>
  <c r="K1249" i="19"/>
  <c r="K1250" i="19"/>
  <c r="K1251" i="19"/>
  <c r="K1252" i="19"/>
  <c r="K1253" i="19"/>
  <c r="K1254" i="19"/>
  <c r="K1255" i="19"/>
  <c r="K1256" i="19"/>
  <c r="K1257" i="19"/>
  <c r="K1258" i="19"/>
  <c r="K1259" i="19"/>
  <c r="K1260" i="19"/>
  <c r="K1261" i="19"/>
  <c r="K1262" i="19"/>
  <c r="K1263" i="19"/>
  <c r="K1264" i="19"/>
  <c r="K1265" i="19"/>
  <c r="K1266" i="19"/>
  <c r="K1267" i="19"/>
  <c r="K1268" i="19"/>
  <c r="K1269" i="19"/>
  <c r="K1270" i="19"/>
  <c r="K1271" i="19"/>
  <c r="K1272" i="19"/>
  <c r="K1273" i="19"/>
  <c r="K1274" i="19"/>
  <c r="K1275" i="19"/>
  <c r="K1276" i="19"/>
  <c r="K1277" i="19"/>
  <c r="K1278" i="19"/>
  <c r="K1279" i="19"/>
  <c r="K1280" i="19"/>
  <c r="K1281" i="19"/>
  <c r="K1282" i="19"/>
  <c r="K1283" i="19"/>
  <c r="K1284" i="19"/>
  <c r="K1285" i="19"/>
  <c r="K1286" i="19"/>
  <c r="K1287" i="19"/>
  <c r="K1288" i="19"/>
  <c r="K1289" i="19"/>
  <c r="K1290" i="19"/>
  <c r="K1291" i="19"/>
  <c r="K1292" i="19"/>
  <c r="K1293" i="19"/>
  <c r="K1294" i="19"/>
  <c r="K1295" i="19"/>
  <c r="K1296" i="19"/>
  <c r="K1297" i="19"/>
  <c r="K1298" i="19"/>
  <c r="K1299" i="19"/>
  <c r="K1300" i="19"/>
  <c r="K1301" i="19"/>
  <c r="K1302" i="19"/>
  <c r="K1303" i="19"/>
  <c r="K1304" i="19"/>
  <c r="K1305" i="19"/>
  <c r="K1306" i="19"/>
  <c r="K1307" i="19"/>
  <c r="K1308" i="19"/>
  <c r="K1309" i="19"/>
  <c r="K1310" i="19"/>
  <c r="K1311" i="19"/>
  <c r="K1312" i="19"/>
  <c r="K1313" i="19"/>
  <c r="K1314" i="19"/>
  <c r="K1315" i="19"/>
  <c r="K1316" i="19"/>
  <c r="K1317" i="19"/>
  <c r="K1318" i="19"/>
  <c r="K1319" i="19"/>
  <c r="K1320" i="19"/>
  <c r="K1321" i="19"/>
  <c r="K1322" i="19"/>
  <c r="K1323" i="19"/>
  <c r="K1324" i="19"/>
  <c r="K1325" i="19"/>
  <c r="K1326" i="19"/>
  <c r="K1327" i="19"/>
  <c r="K1328" i="19"/>
  <c r="K1329" i="19"/>
  <c r="K1330" i="19"/>
  <c r="K1331" i="19"/>
  <c r="K1332" i="19"/>
  <c r="K1333" i="19"/>
  <c r="K1334" i="19"/>
  <c r="K1335" i="19"/>
  <c r="K1336" i="19"/>
  <c r="K1337" i="19"/>
  <c r="K1338" i="19"/>
  <c r="K1339" i="19"/>
  <c r="K1340" i="19"/>
  <c r="K1341" i="19"/>
  <c r="K1342" i="19"/>
  <c r="K1343" i="19"/>
  <c r="K1344" i="19"/>
  <c r="K1345" i="19"/>
  <c r="K1346" i="19"/>
  <c r="K1347" i="19"/>
  <c r="K1348" i="19"/>
  <c r="K1349" i="19"/>
  <c r="K1350" i="19"/>
  <c r="K1351" i="19"/>
  <c r="K1352" i="19"/>
  <c r="K1353" i="19"/>
  <c r="K1354" i="19"/>
  <c r="K1355" i="19"/>
  <c r="K1356" i="19"/>
  <c r="K1357" i="19"/>
  <c r="K1358" i="19"/>
  <c r="K1359" i="19"/>
  <c r="K1360" i="19"/>
  <c r="K1361" i="19"/>
  <c r="K1362" i="19"/>
  <c r="K1363" i="19"/>
  <c r="K1364" i="19"/>
  <c r="K1365" i="19"/>
  <c r="K1366" i="19"/>
  <c r="K1367" i="19"/>
  <c r="K1368" i="19"/>
  <c r="K1369" i="19"/>
  <c r="K1370" i="19"/>
  <c r="K1371" i="19"/>
  <c r="K1372" i="19"/>
  <c r="K1373" i="19"/>
  <c r="K1374" i="19"/>
  <c r="K1375" i="19"/>
  <c r="K1376" i="19"/>
  <c r="K1377" i="19"/>
  <c r="K1378" i="19"/>
  <c r="K1379" i="19"/>
  <c r="K1380" i="19"/>
  <c r="K1381" i="19"/>
  <c r="K1382" i="19"/>
  <c r="K1383" i="19"/>
  <c r="K1384" i="19"/>
  <c r="K1385" i="19"/>
  <c r="K1386" i="19"/>
  <c r="K1387" i="19"/>
  <c r="K1388" i="19"/>
  <c r="K1389" i="19"/>
  <c r="K1390" i="19"/>
  <c r="K1391" i="19"/>
  <c r="K1392" i="19"/>
  <c r="K1393" i="19"/>
  <c r="K1394" i="19"/>
  <c r="K1395" i="19"/>
  <c r="K1396" i="19"/>
  <c r="K1397" i="19"/>
  <c r="K1398" i="19"/>
  <c r="K1399" i="19"/>
  <c r="K1400" i="19"/>
  <c r="K1401" i="19"/>
  <c r="K1402" i="19"/>
  <c r="K1403" i="19"/>
  <c r="K1404" i="19"/>
  <c r="K1405" i="19"/>
  <c r="K1406" i="19"/>
  <c r="K1407" i="19"/>
  <c r="K1408" i="19"/>
  <c r="K1409" i="19"/>
  <c r="K1410" i="19"/>
  <c r="K1411" i="19"/>
  <c r="K1412" i="19"/>
  <c r="K1413" i="19"/>
  <c r="K1414" i="19"/>
  <c r="K1415" i="19"/>
  <c r="K1416" i="19"/>
  <c r="K1417" i="19"/>
  <c r="K1418" i="19"/>
  <c r="K1419" i="19"/>
  <c r="K1420" i="19"/>
  <c r="K1421" i="19"/>
  <c r="K1422" i="19"/>
  <c r="K1423" i="19"/>
  <c r="K1424" i="19"/>
  <c r="K1425" i="19"/>
  <c r="K1426" i="19"/>
  <c r="K1427" i="19"/>
  <c r="K1428" i="19"/>
  <c r="K1429" i="19"/>
  <c r="K1430" i="19"/>
  <c r="K1431" i="19"/>
  <c r="K1432" i="19"/>
  <c r="K1433" i="19"/>
  <c r="K1434" i="19"/>
  <c r="K1435" i="19"/>
  <c r="K1436" i="19"/>
  <c r="K1437" i="19"/>
  <c r="K1438" i="19"/>
  <c r="K1439" i="19"/>
  <c r="K1440" i="19"/>
  <c r="K1441" i="19"/>
  <c r="K1442" i="19"/>
  <c r="K1443" i="19"/>
  <c r="K1444" i="19"/>
  <c r="K1445" i="19"/>
  <c r="K1446" i="19"/>
  <c r="K1447" i="19"/>
  <c r="K1448" i="19"/>
  <c r="K1449" i="19"/>
  <c r="K1450" i="19"/>
  <c r="K1451" i="19"/>
  <c r="K1452" i="19"/>
  <c r="K1453" i="19"/>
  <c r="K1454" i="19"/>
  <c r="K1455" i="19"/>
  <c r="K1456" i="19"/>
  <c r="K1457" i="19"/>
  <c r="K1458" i="19"/>
  <c r="K1459" i="19"/>
  <c r="K1460" i="19"/>
  <c r="K1461" i="19"/>
  <c r="K1462" i="19"/>
  <c r="K1463" i="19"/>
  <c r="K1464" i="19"/>
  <c r="K1465" i="19"/>
  <c r="K1466" i="19"/>
  <c r="K1467" i="19"/>
  <c r="K1468" i="19"/>
  <c r="K1469" i="19"/>
  <c r="K1470" i="19"/>
  <c r="K1471" i="19"/>
  <c r="K1472" i="19"/>
  <c r="K1473" i="19"/>
  <c r="K1474" i="19"/>
  <c r="K1475" i="19"/>
  <c r="K1476" i="19"/>
  <c r="K1477" i="19"/>
  <c r="K1478" i="19"/>
  <c r="K1479" i="19"/>
  <c r="K1480" i="19"/>
  <c r="K1481" i="19"/>
  <c r="K1482" i="19"/>
  <c r="K1483" i="19"/>
  <c r="K1484" i="19"/>
  <c r="K1485" i="19"/>
  <c r="K1486" i="19"/>
  <c r="K1487" i="19"/>
  <c r="K1488" i="19"/>
  <c r="K1489" i="19"/>
  <c r="K1490" i="19"/>
  <c r="K1491" i="19"/>
  <c r="K1492" i="19"/>
  <c r="K1493" i="19"/>
  <c r="K1494" i="19"/>
  <c r="K1495" i="19"/>
  <c r="K1496" i="19"/>
  <c r="K1497" i="19"/>
  <c r="K1498" i="19"/>
  <c r="K1499" i="19"/>
  <c r="K1500" i="19"/>
  <c r="K1501" i="19"/>
  <c r="K1502" i="19"/>
  <c r="K1503" i="19"/>
  <c r="K1504" i="19"/>
  <c r="K1505" i="19"/>
  <c r="K1506" i="19"/>
  <c r="K1507" i="19"/>
  <c r="K1508" i="19"/>
  <c r="K1509" i="19"/>
  <c r="K1510" i="19"/>
  <c r="K1511" i="19"/>
  <c r="K1512" i="19"/>
  <c r="K1513" i="19"/>
  <c r="K1514" i="19"/>
  <c r="K1515" i="19"/>
  <c r="K1516" i="19"/>
  <c r="K1517" i="19"/>
  <c r="K1518" i="19"/>
  <c r="K1519" i="19"/>
  <c r="K1520" i="19"/>
  <c r="K1521" i="19"/>
  <c r="K1522" i="19"/>
  <c r="K1523" i="19"/>
  <c r="K1524" i="19"/>
  <c r="K1525" i="19"/>
  <c r="K1526" i="19"/>
  <c r="K1527" i="19"/>
  <c r="K1528" i="19"/>
  <c r="K1529" i="19"/>
  <c r="K1530" i="19"/>
  <c r="K1531" i="19"/>
  <c r="K1532" i="19"/>
  <c r="K1533" i="19"/>
  <c r="K1534" i="19"/>
  <c r="K1535" i="19"/>
  <c r="K1536" i="19"/>
  <c r="K1537" i="19"/>
  <c r="K1538" i="19"/>
  <c r="K1539" i="19"/>
  <c r="K1540" i="19"/>
  <c r="K1541" i="19"/>
  <c r="K1542" i="19"/>
  <c r="K1543" i="19"/>
  <c r="K1544" i="19"/>
  <c r="K1545" i="19"/>
  <c r="K1546" i="19"/>
  <c r="K1547" i="19"/>
  <c r="K1548" i="19"/>
  <c r="K1549" i="19"/>
  <c r="K1550" i="19"/>
  <c r="K1551" i="19"/>
  <c r="K1552" i="19"/>
  <c r="K1553" i="19"/>
  <c r="K205" i="19"/>
  <c r="E58" i="40" l="1"/>
  <c r="E57" i="40"/>
  <c r="E56" i="40"/>
  <c r="E55" i="40"/>
  <c r="E54" i="40"/>
  <c r="E53" i="40"/>
  <c r="E52" i="40"/>
  <c r="E51" i="40"/>
  <c r="E50" i="40"/>
  <c r="E49" i="40"/>
  <c r="E48" i="40"/>
  <c r="E47" i="40"/>
  <c r="E46" i="40"/>
  <c r="E45" i="40"/>
  <c r="E44" i="40"/>
  <c r="E43" i="40"/>
  <c r="E42" i="40"/>
  <c r="E41" i="40"/>
  <c r="E40" i="40"/>
  <c r="E39" i="40"/>
  <c r="E38" i="40"/>
  <c r="E37" i="40"/>
  <c r="E36" i="40"/>
  <c r="E35" i="40"/>
  <c r="E34" i="40"/>
  <c r="E33" i="40"/>
  <c r="E32" i="40"/>
  <c r="E31" i="40"/>
  <c r="E30" i="40"/>
  <c r="E29" i="40"/>
  <c r="E28" i="40"/>
  <c r="E27" i="40"/>
  <c r="E26" i="40"/>
  <c r="E25" i="40"/>
  <c r="E24" i="40"/>
  <c r="E23" i="40"/>
  <c r="E22" i="40"/>
  <c r="E21" i="40"/>
  <c r="E20" i="40"/>
  <c r="E19" i="40"/>
  <c r="E18" i="40"/>
  <c r="E17" i="40"/>
  <c r="E16" i="40"/>
  <c r="E15" i="40"/>
  <c r="E14" i="40"/>
  <c r="E13" i="40"/>
  <c r="E12" i="40"/>
  <c r="E11" i="40"/>
  <c r="E10" i="40"/>
  <c r="E9" i="40"/>
  <c r="E59" i="40" l="1"/>
  <c r="E60" i="40" s="1"/>
  <c r="R45" i="37" l="1"/>
  <c r="R44" i="37"/>
  <c r="BV43" i="37"/>
  <c r="BT43" i="37"/>
  <c r="BR43" i="37"/>
  <c r="BD43" i="37"/>
  <c r="BC43" i="37"/>
  <c r="BB43" i="37"/>
  <c r="BA43" i="37"/>
  <c r="AZ43" i="37"/>
  <c r="AA43" i="37"/>
  <c r="AB43" i="37" s="1"/>
  <c r="V43" i="37"/>
  <c r="R43" i="37"/>
  <c r="BV42" i="37"/>
  <c r="BT42" i="37"/>
  <c r="BR42" i="37"/>
  <c r="BD42" i="37"/>
  <c r="BC42" i="37"/>
  <c r="BB42" i="37"/>
  <c r="BA42" i="37"/>
  <c r="AZ42" i="37"/>
  <c r="AR42" i="37"/>
  <c r="AQ42" i="37"/>
  <c r="AA42" i="37"/>
  <c r="AB42" i="37" s="1"/>
  <c r="V42" i="37"/>
  <c r="R42" i="37"/>
  <c r="BV41" i="37"/>
  <c r="BT41" i="37"/>
  <c r="BR41" i="37"/>
  <c r="BD41" i="37"/>
  <c r="BC41" i="37"/>
  <c r="BB41" i="37"/>
  <c r="BA41" i="37"/>
  <c r="AZ41" i="37"/>
  <c r="AR41" i="37"/>
  <c r="AQ41" i="37"/>
  <c r="AA41" i="37"/>
  <c r="AB41" i="37" s="1"/>
  <c r="V41" i="37"/>
  <c r="R41" i="37"/>
  <c r="BV40" i="37"/>
  <c r="BT40" i="37"/>
  <c r="BR40" i="37"/>
  <c r="BD40" i="37"/>
  <c r="BC40" i="37"/>
  <c r="BB40" i="37"/>
  <c r="BA40" i="37"/>
  <c r="AZ40" i="37"/>
  <c r="AH40" i="37"/>
  <c r="AE40" i="37"/>
  <c r="AF40" i="37" s="1"/>
  <c r="AA40" i="37"/>
  <c r="AB40" i="37" s="1"/>
  <c r="V40" i="37"/>
  <c r="R40" i="37"/>
  <c r="BV39" i="37"/>
  <c r="BT39" i="37"/>
  <c r="BR39" i="37"/>
  <c r="BD39" i="37"/>
  <c r="BC39" i="37"/>
  <c r="BB39" i="37"/>
  <c r="BA39" i="37"/>
  <c r="AZ39" i="37"/>
  <c r="AA39" i="37"/>
  <c r="AB39" i="37" s="1"/>
  <c r="V39" i="37"/>
  <c r="R39" i="37"/>
  <c r="BV38" i="37"/>
  <c r="BT38" i="37"/>
  <c r="BR38" i="37"/>
  <c r="BD38" i="37"/>
  <c r="BC38" i="37"/>
  <c r="BB38" i="37"/>
  <c r="BA38" i="37"/>
  <c r="AZ38" i="37"/>
  <c r="AA38" i="37"/>
  <c r="AB38" i="37" s="1"/>
  <c r="V38" i="37"/>
  <c r="R38" i="37"/>
  <c r="BV37" i="37"/>
  <c r="BT37" i="37"/>
  <c r="BR37" i="37"/>
  <c r="BD37" i="37"/>
  <c r="BC37" i="37"/>
  <c r="BB37" i="37"/>
  <c r="BA37" i="37"/>
  <c r="AZ37" i="37"/>
  <c r="AA37" i="37"/>
  <c r="AB37" i="37" s="1"/>
  <c r="V37" i="37"/>
  <c r="R37" i="37"/>
  <c r="BV36" i="37"/>
  <c r="BT36" i="37"/>
  <c r="BR36" i="37"/>
  <c r="BD36" i="37"/>
  <c r="BC36" i="37"/>
  <c r="BB36" i="37"/>
  <c r="BA36" i="37"/>
  <c r="AZ36" i="37"/>
  <c r="AA36" i="37"/>
  <c r="AB36" i="37" s="1"/>
  <c r="V36" i="37"/>
  <c r="R36" i="37"/>
  <c r="BV35" i="37"/>
  <c r="BT35" i="37"/>
  <c r="BR35" i="37"/>
  <c r="BD35" i="37"/>
  <c r="BC35" i="37"/>
  <c r="BB35" i="37"/>
  <c r="BA35" i="37"/>
  <c r="AZ35" i="37"/>
  <c r="AR35" i="37"/>
  <c r="AQ35" i="37"/>
  <c r="AA35" i="37"/>
  <c r="AB35" i="37" s="1"/>
  <c r="V35" i="37"/>
  <c r="R35" i="37"/>
  <c r="BV34" i="37"/>
  <c r="BT34" i="37"/>
  <c r="BR34" i="37"/>
  <c r="BD34" i="37"/>
  <c r="BC34" i="37"/>
  <c r="BB34" i="37"/>
  <c r="BA34" i="37"/>
  <c r="AZ34" i="37"/>
  <c r="AB34" i="37"/>
  <c r="AA34" i="37"/>
  <c r="V34" i="37"/>
  <c r="R34" i="37"/>
  <c r="BV33" i="37"/>
  <c r="BT33" i="37"/>
  <c r="BR33" i="37"/>
  <c r="AR33" i="37"/>
  <c r="AQ33" i="37"/>
  <c r="AH33" i="37"/>
  <c r="AE33" i="37"/>
  <c r="AF33" i="37" s="1"/>
  <c r="AA33" i="37"/>
  <c r="AB33" i="37" s="1"/>
  <c r="V33" i="37"/>
  <c r="R33" i="37"/>
  <c r="BV32" i="37"/>
  <c r="BT32" i="37"/>
  <c r="BR32" i="37"/>
  <c r="BD32" i="37"/>
  <c r="BC32" i="37"/>
  <c r="BB32" i="37"/>
  <c r="BA32" i="37"/>
  <c r="AZ32" i="37"/>
  <c r="AA32" i="37"/>
  <c r="AB32" i="37" s="1"/>
  <c r="V32" i="37"/>
  <c r="R32" i="37"/>
  <c r="BV31" i="37"/>
  <c r="BT31" i="37"/>
  <c r="BR31" i="37"/>
  <c r="BD31" i="37"/>
  <c r="BC31" i="37"/>
  <c r="BB31" i="37"/>
  <c r="BA31" i="37"/>
  <c r="AZ31" i="37"/>
  <c r="AA31" i="37"/>
  <c r="AB31" i="37" s="1"/>
  <c r="V31" i="37"/>
  <c r="R31" i="37"/>
  <c r="BV30" i="37"/>
  <c r="BT30" i="37"/>
  <c r="BR30" i="37"/>
  <c r="BD30" i="37"/>
  <c r="BC30" i="37"/>
  <c r="BB30" i="37"/>
  <c r="BA30" i="37"/>
  <c r="AZ30" i="37"/>
  <c r="AA30" i="37"/>
  <c r="AB30" i="37" s="1"/>
  <c r="V30" i="37"/>
  <c r="R30" i="37"/>
  <c r="BV29" i="37"/>
  <c r="BT29" i="37"/>
  <c r="BR29" i="37"/>
  <c r="BD29" i="37"/>
  <c r="BC29" i="37"/>
  <c r="BB29" i="37"/>
  <c r="BA29" i="37"/>
  <c r="AZ29" i="37"/>
  <c r="AA29" i="37"/>
  <c r="AB29" i="37" s="1"/>
  <c r="V29" i="37"/>
  <c r="R29" i="37"/>
  <c r="BV28" i="37"/>
  <c r="BT28" i="37"/>
  <c r="BR28" i="37"/>
  <c r="BD28" i="37"/>
  <c r="BC28" i="37"/>
  <c r="BB28" i="37"/>
  <c r="BA28" i="37"/>
  <c r="AZ28" i="37"/>
  <c r="AA28" i="37"/>
  <c r="AB28" i="37" s="1"/>
  <c r="V28" i="37"/>
  <c r="R28" i="37"/>
  <c r="BV27" i="37"/>
  <c r="BT27" i="37"/>
  <c r="BR27" i="37"/>
  <c r="BD27" i="37"/>
  <c r="BC27" i="37"/>
  <c r="BB27" i="37"/>
  <c r="BA27" i="37"/>
  <c r="AZ27" i="37"/>
  <c r="AR27" i="37"/>
  <c r="AQ27" i="37"/>
  <c r="AA27" i="37"/>
  <c r="AB27" i="37" s="1"/>
  <c r="V27" i="37"/>
  <c r="R27" i="37"/>
  <c r="BV26" i="37"/>
  <c r="BT26" i="37"/>
  <c r="BR26" i="37"/>
  <c r="BD26" i="37"/>
  <c r="BC26" i="37"/>
  <c r="BB26" i="37"/>
  <c r="BA26" i="37"/>
  <c r="AZ26" i="37"/>
  <c r="AA26" i="37"/>
  <c r="AB26" i="37" s="1"/>
  <c r="V26" i="37"/>
  <c r="R26" i="37"/>
  <c r="BV25" i="37"/>
  <c r="BT25" i="37"/>
  <c r="BR25" i="37"/>
  <c r="BD25" i="37"/>
  <c r="BC25" i="37"/>
  <c r="BB25" i="37"/>
  <c r="BA25" i="37"/>
  <c r="AZ25" i="37"/>
  <c r="AR25" i="37"/>
  <c r="AQ25" i="37"/>
  <c r="AA25" i="37"/>
  <c r="AB25" i="37" s="1"/>
  <c r="V25" i="37"/>
  <c r="R25" i="37"/>
  <c r="BV24" i="37"/>
  <c r="BT24" i="37"/>
  <c r="BR24" i="37"/>
  <c r="BD24" i="37"/>
  <c r="BC24" i="37"/>
  <c r="BB24" i="37"/>
  <c r="BA24" i="37"/>
  <c r="AZ24" i="37"/>
  <c r="AR24" i="37"/>
  <c r="AQ24" i="37"/>
  <c r="AA24" i="37"/>
  <c r="AB24" i="37" s="1"/>
  <c r="V24" i="37"/>
  <c r="R24" i="37"/>
  <c r="BV23" i="37"/>
  <c r="BT23" i="37"/>
  <c r="BR23" i="37"/>
  <c r="BD23" i="37"/>
  <c r="BC23" i="37"/>
  <c r="BB23" i="37"/>
  <c r="BA23" i="37"/>
  <c r="AZ23" i="37"/>
  <c r="AA23" i="37"/>
  <c r="AB23" i="37" s="1"/>
  <c r="V23" i="37"/>
  <c r="R23" i="37"/>
  <c r="BV22" i="37"/>
  <c r="BT22" i="37"/>
  <c r="BR22" i="37"/>
  <c r="BD22" i="37"/>
  <c r="BC22" i="37"/>
  <c r="BB22" i="37"/>
  <c r="BA22" i="37"/>
  <c r="AZ22" i="37"/>
  <c r="AA22" i="37"/>
  <c r="AB22" i="37" s="1"/>
  <c r="V22" i="37"/>
  <c r="R22" i="37"/>
  <c r="BV21" i="37"/>
  <c r="BT21" i="37"/>
  <c r="BR21" i="37"/>
  <c r="BD21" i="37"/>
  <c r="BC21" i="37"/>
  <c r="BB21" i="37"/>
  <c r="BA21" i="37"/>
  <c r="AZ21" i="37"/>
  <c r="AA21" i="37"/>
  <c r="AB21" i="37" s="1"/>
  <c r="V21" i="37"/>
  <c r="R21" i="37"/>
  <c r="BV20" i="37"/>
  <c r="BT20" i="37"/>
  <c r="BR20" i="37"/>
  <c r="BD20" i="37"/>
  <c r="BC20" i="37"/>
  <c r="BB20" i="37"/>
  <c r="BA20" i="37"/>
  <c r="AZ20" i="37"/>
  <c r="AA20" i="37"/>
  <c r="AB20" i="37" s="1"/>
  <c r="V20" i="37"/>
  <c r="R20" i="37"/>
  <c r="BV19" i="37"/>
  <c r="BT19" i="37"/>
  <c r="BR19" i="37"/>
  <c r="BD19" i="37"/>
  <c r="BC19" i="37"/>
  <c r="BB19" i="37"/>
  <c r="BA19" i="37"/>
  <c r="AZ19" i="37"/>
  <c r="AA19" i="37"/>
  <c r="AB19" i="37" s="1"/>
  <c r="V19" i="37"/>
  <c r="R19" i="37"/>
  <c r="BV18" i="37"/>
  <c r="BT18" i="37"/>
  <c r="BR18" i="37"/>
  <c r="BD18" i="37"/>
  <c r="BC18" i="37"/>
  <c r="BB18" i="37"/>
  <c r="BA18" i="37"/>
  <c r="AZ18" i="37"/>
  <c r="AA18" i="37"/>
  <c r="AB18" i="37" s="1"/>
  <c r="V18" i="37"/>
  <c r="R18" i="37"/>
  <c r="BV17" i="37"/>
  <c r="BT17" i="37"/>
  <c r="BR17" i="37"/>
  <c r="BD17" i="37"/>
  <c r="BC17" i="37"/>
  <c r="BB17" i="37"/>
  <c r="BA17" i="37"/>
  <c r="AZ17" i="37"/>
  <c r="AR17" i="37"/>
  <c r="AQ17" i="37"/>
  <c r="AL17" i="37"/>
  <c r="AA17" i="37"/>
  <c r="AB17" i="37" s="1"/>
  <c r="V17" i="37"/>
  <c r="R17" i="37"/>
  <c r="BV16" i="37"/>
  <c r="BT16" i="37"/>
  <c r="BR16" i="37"/>
  <c r="BD16" i="37"/>
  <c r="BC16" i="37"/>
  <c r="BB16" i="37"/>
  <c r="BA16" i="37"/>
  <c r="AZ16" i="37"/>
  <c r="AR16" i="37"/>
  <c r="AQ16" i="37"/>
  <c r="AL16" i="37"/>
  <c r="AA16" i="37"/>
  <c r="AB16" i="37" s="1"/>
  <c r="V16" i="37"/>
  <c r="R16" i="37"/>
  <c r="BV15" i="37"/>
  <c r="BT15" i="37"/>
  <c r="BR15" i="37"/>
  <c r="BD15" i="37"/>
  <c r="BC15" i="37"/>
  <c r="BB15" i="37"/>
  <c r="BA15" i="37"/>
  <c r="AZ15" i="37"/>
  <c r="AA15" i="37"/>
  <c r="AB15" i="37" s="1"/>
  <c r="V15" i="37"/>
  <c r="R15" i="37"/>
  <c r="BV14" i="37"/>
  <c r="BT14" i="37"/>
  <c r="BR14" i="37"/>
  <c r="BD14" i="37"/>
  <c r="BC14" i="37"/>
  <c r="BB14" i="37"/>
  <c r="BA14" i="37"/>
  <c r="AZ14" i="37"/>
  <c r="AA14" i="37"/>
  <c r="AB14" i="37" s="1"/>
  <c r="V14" i="37"/>
  <c r="R14" i="37"/>
  <c r="BV13" i="37"/>
  <c r="BT13" i="37"/>
  <c r="BR13" i="37"/>
  <c r="BD13" i="37"/>
  <c r="BC13" i="37"/>
  <c r="BB13" i="37"/>
  <c r="BA13" i="37"/>
  <c r="AZ13" i="37"/>
  <c r="AA13" i="37"/>
  <c r="AB13" i="37" s="1"/>
  <c r="V13" i="37"/>
  <c r="R13" i="37"/>
  <c r="BV12" i="37"/>
  <c r="BT12" i="37"/>
  <c r="BR12" i="37"/>
  <c r="BD12" i="37"/>
  <c r="BC12" i="37"/>
  <c r="BB12" i="37"/>
  <c r="BA12" i="37"/>
  <c r="AZ12" i="37"/>
  <c r="AA12" i="37"/>
  <c r="AB12" i="37" s="1"/>
  <c r="V12" i="37"/>
  <c r="R12" i="37"/>
  <c r="BV11" i="37"/>
  <c r="BT11" i="37"/>
  <c r="BR11" i="37"/>
  <c r="BD11" i="37"/>
  <c r="BC11" i="37"/>
  <c r="BB11" i="37"/>
  <c r="BA11" i="37"/>
  <c r="AZ11" i="37"/>
  <c r="AA11" i="37"/>
  <c r="AB11" i="37" s="1"/>
  <c r="V11" i="37"/>
  <c r="R11" i="37"/>
  <c r="F11" i="34"/>
  <c r="D14" i="34"/>
  <c r="E11" i="34"/>
  <c r="I42" i="32"/>
  <c r="H42" i="32"/>
  <c r="I41" i="32"/>
  <c r="H41" i="32" s="1"/>
  <c r="I40" i="32"/>
  <c r="H40" i="32"/>
  <c r="I37" i="32"/>
  <c r="H37" i="32"/>
  <c r="I36" i="32"/>
  <c r="H36" i="32"/>
  <c r="I35" i="32"/>
  <c r="H35" i="32" s="1"/>
  <c r="I34" i="32"/>
  <c r="H34" i="32"/>
  <c r="I33" i="32"/>
  <c r="H33" i="32" s="1"/>
  <c r="I32" i="32"/>
  <c r="H32" i="32" s="1"/>
  <c r="I31" i="32"/>
  <c r="H31" i="32"/>
  <c r="I28" i="32"/>
  <c r="H28" i="32"/>
  <c r="I27" i="32"/>
  <c r="H27" i="32"/>
  <c r="I26" i="32"/>
  <c r="H26" i="32" s="1"/>
  <c r="I25" i="32"/>
  <c r="H25" i="32" s="1"/>
  <c r="I24" i="32"/>
  <c r="H24" i="32" s="1"/>
  <c r="I23" i="32"/>
  <c r="H23" i="32" s="1"/>
  <c r="I22" i="32"/>
  <c r="H22" i="32" s="1"/>
  <c r="I21" i="32"/>
  <c r="H21" i="32" s="1"/>
  <c r="I20" i="32"/>
  <c r="H20" i="32" s="1"/>
  <c r="I17" i="32"/>
  <c r="H17" i="32" s="1"/>
  <c r="I16" i="32"/>
  <c r="H16" i="32"/>
  <c r="I15" i="32"/>
  <c r="H15" i="32" s="1"/>
  <c r="I14" i="32"/>
  <c r="H14" i="32" s="1"/>
  <c r="I13" i="32"/>
  <c r="H13" i="32" s="1"/>
  <c r="I12" i="32"/>
  <c r="H12" i="32" s="1"/>
  <c r="I11" i="32"/>
  <c r="H11" i="32" s="1"/>
  <c r="I10" i="32"/>
  <c r="H10" i="32"/>
  <c r="I8" i="32" l="1"/>
  <c r="I18" i="32"/>
  <c r="D11" i="33"/>
  <c r="D12" i="33"/>
  <c r="E12" i="33"/>
  <c r="E14" i="33"/>
  <c r="D14" i="33"/>
  <c r="E11" i="33"/>
  <c r="E13" i="33"/>
  <c r="I29" i="32"/>
  <c r="D13" i="33"/>
  <c r="I38" i="32"/>
  <c r="F14" i="33" l="1"/>
  <c r="F12" i="33"/>
  <c r="F11" i="33"/>
  <c r="F13" i="33"/>
  <c r="E15" i="33"/>
  <c r="E13" i="34" s="1"/>
  <c r="F13" i="34" s="1"/>
  <c r="D15" i="33"/>
  <c r="F15" i="33" l="1"/>
  <c r="K55" i="30" l="1"/>
  <c r="J55" i="30"/>
  <c r="K54" i="30"/>
  <c r="D18" i="31" s="1"/>
  <c r="J54" i="30"/>
  <c r="E18" i="31" s="1"/>
  <c r="K51" i="30"/>
  <c r="J51" i="30"/>
  <c r="K50" i="30"/>
  <c r="J50" i="30"/>
  <c r="K49" i="30"/>
  <c r="J49" i="30"/>
  <c r="K48" i="30"/>
  <c r="D17" i="31" s="1"/>
  <c r="J48" i="30"/>
  <c r="K45" i="30"/>
  <c r="J45" i="30"/>
  <c r="K44" i="30"/>
  <c r="J44" i="30"/>
  <c r="K43" i="30"/>
  <c r="J43" i="30" s="1"/>
  <c r="K42" i="30"/>
  <c r="J42" i="30" s="1"/>
  <c r="K41" i="30"/>
  <c r="J41" i="30"/>
  <c r="K38" i="30"/>
  <c r="J38" i="30"/>
  <c r="K37" i="30"/>
  <c r="D15" i="31" s="1"/>
  <c r="J37" i="30"/>
  <c r="K34" i="30"/>
  <c r="J34" i="30"/>
  <c r="K33" i="30"/>
  <c r="J33" i="30"/>
  <c r="K30" i="30"/>
  <c r="J30" i="30"/>
  <c r="K29" i="30"/>
  <c r="D13" i="31" s="1"/>
  <c r="K26" i="30"/>
  <c r="J26" i="30"/>
  <c r="K25" i="30"/>
  <c r="J25" i="30" s="1"/>
  <c r="K24" i="30"/>
  <c r="J24" i="30" s="1"/>
  <c r="K23" i="30"/>
  <c r="J23" i="30" s="1"/>
  <c r="K22" i="30"/>
  <c r="J22" i="30"/>
  <c r="K19" i="30"/>
  <c r="J19" i="30"/>
  <c r="K18" i="30"/>
  <c r="J18" i="30"/>
  <c r="K17" i="30"/>
  <c r="J17" i="30" s="1"/>
  <c r="K16" i="30"/>
  <c r="J16" i="30" s="1"/>
  <c r="K15" i="30"/>
  <c r="J15" i="30"/>
  <c r="K14" i="30"/>
  <c r="J14" i="30" s="1"/>
  <c r="K13" i="30"/>
  <c r="J13" i="30"/>
  <c r="K12" i="30"/>
  <c r="J12" i="30" s="1"/>
  <c r="K11" i="30"/>
  <c r="J11" i="30"/>
  <c r="K10" i="30"/>
  <c r="J10" i="30"/>
  <c r="K39" i="30" l="1"/>
  <c r="E14" i="31"/>
  <c r="E16" i="31"/>
  <c r="D14" i="31"/>
  <c r="K46" i="30"/>
  <c r="F18" i="31"/>
  <c r="D12" i="31"/>
  <c r="K52" i="30"/>
  <c r="K8" i="30"/>
  <c r="J29" i="30"/>
  <c r="K35" i="30"/>
  <c r="K20" i="30"/>
  <c r="D16" i="31"/>
  <c r="E11" i="31"/>
  <c r="D11" i="31"/>
  <c r="E17" i="31"/>
  <c r="F17" i="31" s="1"/>
  <c r="E12" i="31"/>
  <c r="K31" i="30"/>
  <c r="E15" i="31"/>
  <c r="F15" i="31" s="1"/>
  <c r="F12" i="31" l="1"/>
  <c r="F16" i="31"/>
  <c r="F14" i="31"/>
  <c r="E13" i="31"/>
  <c r="F13" i="31" s="1"/>
  <c r="K27" i="30"/>
  <c r="F11" i="31"/>
  <c r="D19" i="31"/>
  <c r="F19" i="31" l="1"/>
  <c r="E19" i="31"/>
  <c r="E12" i="34" s="1"/>
  <c r="F12" i="34" l="1"/>
  <c r="F14" i="34" s="1"/>
  <c r="E14" i="34"/>
  <c r="C20" i="29"/>
  <c r="C19" i="29"/>
  <c r="C18" i="29"/>
  <c r="C17" i="29"/>
  <c r="C16" i="29"/>
  <c r="C15" i="29"/>
  <c r="C14" i="29"/>
  <c r="C13" i="29"/>
  <c r="D12" i="29"/>
  <c r="C12" i="29"/>
  <c r="C11" i="29"/>
  <c r="J18" i="28"/>
  <c r="D20" i="29" s="1"/>
  <c r="I18" i="28"/>
  <c r="E20" i="29" s="1"/>
  <c r="J17" i="28"/>
  <c r="D19" i="29" s="1"/>
  <c r="I17" i="28"/>
  <c r="E19" i="29" s="1"/>
  <c r="J16" i="28"/>
  <c r="D18" i="29" s="1"/>
  <c r="I16" i="28"/>
  <c r="E18" i="29" s="1"/>
  <c r="J15" i="28"/>
  <c r="D17" i="29" s="1"/>
  <c r="I15" i="28"/>
  <c r="E17" i="29" s="1"/>
  <c r="J14" i="28"/>
  <c r="D16" i="29" s="1"/>
  <c r="I14" i="28"/>
  <c r="E16" i="29" s="1"/>
  <c r="J13" i="28"/>
  <c r="D15" i="29" s="1"/>
  <c r="J12" i="28"/>
  <c r="I12" i="28" s="1"/>
  <c r="E14" i="29" s="1"/>
  <c r="J11" i="28"/>
  <c r="D13" i="29" s="1"/>
  <c r="I11" i="28"/>
  <c r="E13" i="29" s="1"/>
  <c r="J10" i="28"/>
  <c r="I10" i="28"/>
  <c r="J9" i="28"/>
  <c r="D11" i="29" s="1"/>
  <c r="I9" i="28"/>
  <c r="E11" i="29" s="1"/>
  <c r="F18" i="29" l="1"/>
  <c r="D14" i="29"/>
  <c r="F14" i="29" s="1"/>
  <c r="F19" i="29"/>
  <c r="J7" i="28"/>
  <c r="F16" i="29"/>
  <c r="F17" i="29"/>
  <c r="F11" i="29"/>
  <c r="F20" i="29"/>
  <c r="F13" i="29"/>
  <c r="E12" i="29"/>
  <c r="F12" i="29" s="1"/>
  <c r="I13" i="28"/>
  <c r="E15" i="29" s="1"/>
  <c r="F15" i="29" s="1"/>
  <c r="D21" i="29" l="1"/>
  <c r="E21" i="29"/>
  <c r="F21" i="29"/>
  <c r="U22" i="24" l="1"/>
  <c r="U21" i="24"/>
  <c r="U20" i="24"/>
  <c r="U19" i="24"/>
  <c r="U18" i="24"/>
  <c r="U17" i="24"/>
  <c r="J88" i="23" l="1"/>
  <c r="I88" i="23" s="1"/>
  <c r="J87" i="23"/>
  <c r="I87" i="23" s="1"/>
  <c r="J86" i="23"/>
  <c r="I86" i="23" s="1"/>
  <c r="J85" i="23"/>
  <c r="I85" i="23" s="1"/>
  <c r="J84" i="23"/>
  <c r="I84" i="23" s="1"/>
  <c r="J83" i="23"/>
  <c r="I83" i="23" s="1"/>
  <c r="J82" i="23"/>
  <c r="I82" i="23" s="1"/>
  <c r="J81" i="23"/>
  <c r="I81" i="23" s="1"/>
  <c r="J80" i="23"/>
  <c r="I80" i="23" s="1"/>
  <c r="J79" i="23"/>
  <c r="I79" i="23" s="1"/>
  <c r="J78" i="23"/>
  <c r="I78" i="23" s="1"/>
  <c r="J77" i="23"/>
  <c r="I77" i="23" s="1"/>
  <c r="J76" i="23" l="1"/>
  <c r="I76" i="23" s="1"/>
  <c r="J75" i="23" s="1"/>
  <c r="J71" i="23"/>
  <c r="I71" i="23" s="1"/>
  <c r="J70" i="23"/>
  <c r="I70" i="23" s="1"/>
  <c r="J69" i="23"/>
  <c r="I69" i="23" s="1"/>
  <c r="J68" i="23"/>
  <c r="I68" i="23" s="1"/>
  <c r="J67" i="23"/>
  <c r="I67" i="23" s="1"/>
  <c r="J25" i="23"/>
  <c r="I25" i="23" s="1"/>
  <c r="U16" i="24"/>
  <c r="U15" i="24"/>
  <c r="U14" i="24"/>
  <c r="U13" i="24"/>
  <c r="U12" i="24"/>
  <c r="U11" i="24"/>
  <c r="U10" i="24"/>
  <c r="U9" i="24"/>
  <c r="U8" i="24"/>
  <c r="J66" i="23" l="1"/>
  <c r="J23" i="25"/>
  <c r="I23" i="25" s="1"/>
  <c r="J22" i="25"/>
  <c r="I22" i="25" s="1"/>
  <c r="J9" i="25" s="1"/>
  <c r="J20" i="25"/>
  <c r="I20" i="25"/>
  <c r="J19" i="25"/>
  <c r="I19" i="25"/>
  <c r="J18" i="25"/>
  <c r="I18" i="25"/>
  <c r="J17" i="25"/>
  <c r="I17" i="25"/>
  <c r="J21" i="25"/>
  <c r="I21" i="25"/>
  <c r="J16" i="25"/>
  <c r="I16" i="25" s="1"/>
  <c r="J14" i="25"/>
  <c r="I14" i="25"/>
  <c r="J13" i="25"/>
  <c r="I13" i="25"/>
  <c r="J12" i="25"/>
  <c r="I12" i="25" s="1"/>
  <c r="J11" i="25"/>
  <c r="I11" i="25"/>
  <c r="J15" i="25"/>
  <c r="I15" i="25" s="1"/>
  <c r="J17" i="23"/>
  <c r="I17" i="23" s="1"/>
  <c r="J57" i="23"/>
  <c r="I57" i="23" s="1"/>
  <c r="J41" i="23"/>
  <c r="I41" i="23" s="1"/>
  <c r="J62" i="23"/>
  <c r="I62" i="23" s="1"/>
  <c r="J61" i="23" s="1"/>
  <c r="J60" i="23"/>
  <c r="I60" i="23" s="1"/>
  <c r="J59" i="23"/>
  <c r="I59" i="23" s="1"/>
  <c r="J58" i="23"/>
  <c r="I58" i="23" s="1"/>
  <c r="J56" i="23"/>
  <c r="I56" i="23" s="1"/>
  <c r="J55" i="23"/>
  <c r="I55" i="23" s="1"/>
  <c r="J53" i="23"/>
  <c r="I53" i="23" s="1"/>
  <c r="J52" i="23"/>
  <c r="I52" i="23" s="1"/>
  <c r="J51" i="23"/>
  <c r="I51" i="23" s="1"/>
  <c r="J50" i="23"/>
  <c r="I50" i="23" s="1"/>
  <c r="J49" i="23"/>
  <c r="I49" i="23"/>
  <c r="J48" i="23"/>
  <c r="I48" i="23" s="1"/>
  <c r="J47" i="23"/>
  <c r="I47" i="23" s="1"/>
  <c r="J46" i="23"/>
  <c r="I46" i="23" s="1"/>
  <c r="J44" i="23"/>
  <c r="I44" i="23" s="1"/>
  <c r="J43" i="23"/>
  <c r="I43" i="23" s="1"/>
  <c r="J42" i="23"/>
  <c r="I42" i="23"/>
  <c r="J40" i="23"/>
  <c r="I40" i="23" s="1"/>
  <c r="J38" i="23"/>
  <c r="I38" i="23"/>
  <c r="J37" i="23"/>
  <c r="I37" i="23"/>
  <c r="J36" i="23"/>
  <c r="I36" i="23"/>
  <c r="J35" i="23"/>
  <c r="I35" i="23"/>
  <c r="J34" i="23"/>
  <c r="I34" i="23"/>
  <c r="J33" i="23"/>
  <c r="I33" i="23"/>
  <c r="J32" i="23"/>
  <c r="I32" i="23" s="1"/>
  <c r="J31" i="23"/>
  <c r="I31" i="23" s="1"/>
  <c r="J30" i="23"/>
  <c r="I30" i="23" s="1"/>
  <c r="J29" i="23"/>
  <c r="I29" i="23" s="1"/>
  <c r="J28" i="23"/>
  <c r="I28" i="23" s="1"/>
  <c r="J26" i="23"/>
  <c r="I26" i="23" s="1"/>
  <c r="J24" i="23"/>
  <c r="I24" i="23" s="1"/>
  <c r="J23" i="23"/>
  <c r="I23" i="23" s="1"/>
  <c r="J22" i="23"/>
  <c r="I22" i="23" s="1"/>
  <c r="J21" i="23"/>
  <c r="I21" i="23" s="1"/>
  <c r="J20" i="23"/>
  <c r="I20" i="23" s="1"/>
  <c r="J19" i="23"/>
  <c r="I19" i="23" s="1"/>
  <c r="J18" i="23"/>
  <c r="I18" i="23" s="1"/>
  <c r="J16" i="23"/>
  <c r="I16" i="23" s="1"/>
  <c r="J15" i="23"/>
  <c r="I15" i="23" s="1"/>
  <c r="J14" i="23"/>
  <c r="I14" i="23" s="1"/>
  <c r="J13" i="23"/>
  <c r="I13" i="23" s="1"/>
  <c r="J10" i="23"/>
  <c r="I10" i="23" s="1"/>
  <c r="J9" i="23" s="1"/>
  <c r="J54" i="23" l="1"/>
  <c r="J45" i="23"/>
  <c r="J27" i="23"/>
  <c r="J12" i="23"/>
  <c r="J39" i="23"/>
  <c r="J11" i="23" l="1"/>
  <c r="F46" i="22"/>
  <c r="G46" i="22" s="1"/>
  <c r="F45" i="22"/>
  <c r="G45" i="22" s="1"/>
  <c r="F44" i="22"/>
  <c r="G44" i="22" s="1"/>
  <c r="F43" i="22"/>
  <c r="G43" i="22" s="1"/>
  <c r="F42" i="22"/>
  <c r="G42" i="22" s="1"/>
  <c r="F41" i="22"/>
  <c r="G41" i="22" s="1"/>
  <c r="F40" i="22"/>
  <c r="G40" i="22" s="1"/>
  <c r="F39" i="22"/>
  <c r="G39" i="22" s="1"/>
  <c r="F38" i="22"/>
  <c r="G38" i="22" s="1"/>
  <c r="F37" i="22"/>
  <c r="G37" i="22" s="1"/>
  <c r="F36" i="22"/>
  <c r="G36" i="22" s="1"/>
  <c r="F35" i="22"/>
  <c r="G35" i="22" s="1"/>
  <c r="F34" i="22"/>
  <c r="G34" i="22" s="1"/>
  <c r="F33" i="22"/>
  <c r="G33" i="22" s="1"/>
  <c r="F32" i="22"/>
  <c r="G32" i="22" s="1"/>
  <c r="F31" i="22"/>
  <c r="G31" i="22" s="1"/>
  <c r="F30" i="22"/>
  <c r="G30" i="22" s="1"/>
  <c r="F29" i="22"/>
  <c r="G29" i="22" s="1"/>
  <c r="G28" i="22"/>
  <c r="F27" i="22"/>
  <c r="G27" i="22" s="1"/>
  <c r="F26" i="22"/>
  <c r="G26" i="22" s="1"/>
  <c r="F25" i="22"/>
  <c r="G25" i="22" s="1"/>
  <c r="F24" i="22"/>
  <c r="G24" i="22" s="1"/>
  <c r="F23" i="22"/>
  <c r="G23" i="22" s="1"/>
  <c r="F22" i="22"/>
  <c r="G22" i="22" s="1"/>
  <c r="F21" i="22"/>
  <c r="G21" i="22" s="1"/>
  <c r="F20" i="22"/>
  <c r="G20" i="22" s="1"/>
  <c r="F16" i="22"/>
  <c r="G16" i="22" s="1"/>
  <c r="F15" i="22"/>
  <c r="G15" i="22" s="1"/>
  <c r="F14" i="22"/>
  <c r="G14" i="22" s="1"/>
  <c r="F13" i="22"/>
  <c r="G13" i="22" s="1"/>
  <c r="F12" i="22"/>
  <c r="G12" i="22" s="1"/>
  <c r="F11" i="22"/>
  <c r="G11" i="22" s="1"/>
  <c r="F10" i="22"/>
  <c r="G10" i="22" s="1"/>
  <c r="G29" i="19" l="1"/>
  <c r="I12" i="19" s="1"/>
  <c r="F29" i="19"/>
  <c r="H12" i="19" s="1"/>
  <c r="G24" i="19"/>
  <c r="I11" i="19" s="1"/>
  <c r="F24" i="19"/>
  <c r="H11" i="19" s="1"/>
  <c r="G17" i="19"/>
  <c r="I10" i="19" s="1"/>
  <c r="F17" i="19"/>
  <c r="H10" i="19" s="1"/>
  <c r="J12" i="19"/>
  <c r="J11" i="19"/>
  <c r="J10" i="19"/>
  <c r="G13" i="19"/>
  <c r="F13" i="19"/>
  <c r="E29" i="19"/>
  <c r="E24" i="19"/>
  <c r="E17" i="19"/>
  <c r="E32" i="19" l="1"/>
  <c r="J13" i="19"/>
  <c r="F32" i="19"/>
  <c r="G32" i="19"/>
  <c r="I13" i="19"/>
  <c r="H13" i="19"/>
  <c r="E12" i="19"/>
  <c r="E11" i="19"/>
  <c r="E10" i="19"/>
  <c r="D13" i="19"/>
  <c r="E13" i="19" l="1"/>
  <c r="C22" i="6"/>
  <c r="C23" i="6" s="1"/>
  <c r="C14" i="6"/>
  <c r="C15"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Willian Correa</author>
  </authors>
  <commentList>
    <comment ref="W20" authorId="0" shapeId="0" xr:uid="{ED893B02-7480-4036-9004-FF5F56942FC9}">
      <text>
        <r>
          <rPr>
            <b/>
            <sz val="18"/>
            <color indexed="81"/>
            <rFont val="Tahoma"/>
            <family val="2"/>
          </rPr>
          <t>Willian Correa:</t>
        </r>
        <r>
          <rPr>
            <sz val="18"/>
            <color indexed="81"/>
            <rFont val="Tahoma"/>
            <family val="2"/>
          </rPr>
          <t xml:space="preserve">
NOS ABASTECEMOS DE ESTOS 2 NACIMEINTOS</t>
        </r>
      </text>
    </comment>
    <comment ref="W21" authorId="0" shapeId="0" xr:uid="{017128A2-3E00-4C3E-BB33-4CDEE7B5B508}">
      <text>
        <r>
          <rPr>
            <b/>
            <sz val="9"/>
            <color indexed="81"/>
            <rFont val="Tahoma"/>
            <family val="2"/>
          </rPr>
          <t>Willian Correa:</t>
        </r>
        <r>
          <rPr>
            <sz val="9"/>
            <color indexed="81"/>
            <rFont val="Tahoma"/>
            <family val="2"/>
          </rPr>
          <t xml:space="preserve">
2 NACIMIENTOS Y 1 CAUCE. NOS ABASTECEMOS DE 2 NACIMIENTOS</t>
        </r>
      </text>
    </comment>
    <comment ref="W22" authorId="0" shapeId="0" xr:uid="{418D3205-371F-44BF-8F47-12B9D3A46847}">
      <text>
        <r>
          <rPr>
            <b/>
            <sz val="9"/>
            <color indexed="81"/>
            <rFont val="Tahoma"/>
            <family val="2"/>
          </rPr>
          <t>Willian Correa:</t>
        </r>
        <r>
          <rPr>
            <sz val="9"/>
            <color indexed="81"/>
            <rFont val="Tahoma"/>
            <family val="2"/>
          </rPr>
          <t xml:space="preserve">
DE ESTE CAUCE TAMBIEN NOS ABASTECEMOS</t>
        </r>
      </text>
    </comment>
    <comment ref="W23" authorId="0" shapeId="0" xr:uid="{E75972E8-F333-4781-AA37-9C9825A1CC48}">
      <text>
        <r>
          <rPr>
            <b/>
            <sz val="9"/>
            <color indexed="81"/>
            <rFont val="Tahoma"/>
            <family val="2"/>
          </rPr>
          <t>Willian Correa:</t>
        </r>
        <r>
          <rPr>
            <sz val="9"/>
            <color indexed="81"/>
            <rFont val="Tahoma"/>
            <family val="2"/>
          </rPr>
          <t xml:space="preserve">
NOS ABASTECEMOS DE UNO DE ESTOS</t>
        </r>
      </text>
    </comment>
  </commentList>
</comments>
</file>

<file path=xl/sharedStrings.xml><?xml version="1.0" encoding="utf-8"?>
<sst xmlns="http://schemas.openxmlformats.org/spreadsheetml/2006/main" count="28576" uniqueCount="2616">
  <si>
    <t>Permiso de concesión de aguas.</t>
  </si>
  <si>
    <t>ANTIOQUIA</t>
  </si>
  <si>
    <t>SONSON</t>
  </si>
  <si>
    <t>CONCORDIA</t>
  </si>
  <si>
    <t>JERICO</t>
  </si>
  <si>
    <t>TAMESIS</t>
  </si>
  <si>
    <t>CARAMANTA</t>
  </si>
  <si>
    <t>CALDAS</t>
  </si>
  <si>
    <t>ANSERMA</t>
  </si>
  <si>
    <t>ARANZAZU</t>
  </si>
  <si>
    <t>QUINCHIA</t>
  </si>
  <si>
    <t>RIOSUCIO</t>
  </si>
  <si>
    <t>SALAMINA</t>
  </si>
  <si>
    <t>RISARALDA</t>
  </si>
  <si>
    <t>GUATICA</t>
  </si>
  <si>
    <t>VALPARAISO</t>
  </si>
  <si>
    <t>En tramite</t>
  </si>
  <si>
    <t>Permisos sobre vertimientos</t>
  </si>
  <si>
    <t>Con permiso</t>
  </si>
  <si>
    <t>Pendiente</t>
  </si>
  <si>
    <t>Total Unidades Productivas</t>
  </si>
  <si>
    <t>DETALLE</t>
  </si>
  <si>
    <t>Cantidad</t>
  </si>
  <si>
    <t>% Brecha</t>
  </si>
  <si>
    <t>X</t>
  </si>
  <si>
    <t>Área fuera de SINAP</t>
  </si>
  <si>
    <t xml:space="preserve"> </t>
  </si>
  <si>
    <t>Total general</t>
  </si>
  <si>
    <t>OBSERVACIÓN</t>
  </si>
  <si>
    <t>% DESTINADO A BOSQUES</t>
  </si>
  <si>
    <t>Promedio de % DESTINADO A BOSQUES</t>
  </si>
  <si>
    <t>Resolución N° 040-RES2110-6700 del 15 de octubre de 2021,
28/02/2022
8/03/2022</t>
  </si>
  <si>
    <t xml:space="preserve">PUEAA
</t>
  </si>
  <si>
    <t>La Hermosa
El Transformador</t>
  </si>
  <si>
    <t>NO LE ACEPTARON EL PUEAA</t>
  </si>
  <si>
    <t>La linda</t>
  </si>
  <si>
    <t>160CA-RES2111-7339
10/11/2022</t>
  </si>
  <si>
    <t>RESOLUCIÓN 039
21/01/2026</t>
  </si>
  <si>
    <t xml:space="preserve">FUENTE NN </t>
  </si>
  <si>
    <t>RESOLUCIÓN 1694
31/08/2021</t>
  </si>
  <si>
    <t>RESOLUCIÓN 0428
22/04/2022</t>
  </si>
  <si>
    <t>ELVERTIMIIENTO ES DOMESTICO Y ES AL SUELO 
TIENE PUEAA</t>
  </si>
  <si>
    <t xml:space="preserve">TAMARBIA </t>
  </si>
  <si>
    <t xml:space="preserve">ELVERTIMIIENTO ES DOMESTICO Y ES AL SUELO 
</t>
  </si>
  <si>
    <t>RESOLUCIÓN 2017-1091
22/03/2017</t>
  </si>
  <si>
    <t>RESOLUCIÓN No. 2020-0661
28/04/2020</t>
  </si>
  <si>
    <t>FUENTE NN
X: 847295 Y: 1075337/ 2340 (msnm)</t>
  </si>
  <si>
    <t xml:space="preserve">La palma  </t>
  </si>
  <si>
    <t>Resolución 040-RES2110-6700 
6/06/2022</t>
  </si>
  <si>
    <t>Generales</t>
  </si>
  <si>
    <t>Ph</t>
  </si>
  <si>
    <t>Demanda Química de Óxigeno (DQO)</t>
  </si>
  <si>
    <t>mg/L O2</t>
  </si>
  <si>
    <t>Demanda Bioquímica de Oxígeno (DBO5)</t>
  </si>
  <si>
    <t>Sólidos Suspendidos Totales (SST)</t>
  </si>
  <si>
    <t>mg/L</t>
  </si>
  <si>
    <t>Sólidos Sedimentales (SSED)</t>
  </si>
  <si>
    <t>mL/L</t>
  </si>
  <si>
    <t>Grasas y Aceítes</t>
  </si>
  <si>
    <t>Compuesos de Fósforo</t>
  </si>
  <si>
    <t>Fósforo Total (P)</t>
  </si>
  <si>
    <t>Compuestos de Nitrógeno</t>
  </si>
  <si>
    <t>Nitrógeno Total (N)</t>
  </si>
  <si>
    <t>Otros Párametros para Análisis y Reporte</t>
  </si>
  <si>
    <t xml:space="preserve">Color Real (Medidas de absorbancia a las siguientes longitudes de onda </t>
  </si>
  <si>
    <t>m</t>
  </si>
  <si>
    <t>Unidades de Ph</t>
  </si>
  <si>
    <t>UNIDADES</t>
  </si>
  <si>
    <t>PARAMETROS</t>
  </si>
  <si>
    <t>PROCESAMIENTO DE HORTALIZAS, FRUTAS. LEGUMBREZ, RAÍCES, Y TUBERCULOS</t>
  </si>
  <si>
    <t>6 A 9</t>
  </si>
  <si>
    <t>Análisis y Reporte</t>
  </si>
  <si>
    <t>La Arabia</t>
  </si>
  <si>
    <t>La Cumbre</t>
  </si>
  <si>
    <t>Casa Roja</t>
  </si>
  <si>
    <t>El Brasil</t>
  </si>
  <si>
    <t>El Porvenir</t>
  </si>
  <si>
    <t>La Hermosa</t>
  </si>
  <si>
    <t>La Mama</t>
  </si>
  <si>
    <t>Villa Vilma</t>
  </si>
  <si>
    <t>El Carmelo</t>
  </si>
  <si>
    <t>La Cuchilla</t>
  </si>
  <si>
    <t>La Divisa</t>
  </si>
  <si>
    <t>La Perla</t>
  </si>
  <si>
    <t>Manantiales</t>
  </si>
  <si>
    <t>Pirineos</t>
  </si>
  <si>
    <t>San Francisco</t>
  </si>
  <si>
    <t>La Suiza</t>
  </si>
  <si>
    <t>El Sinaí</t>
  </si>
  <si>
    <t>Altomira</t>
  </si>
  <si>
    <t>La Aurora</t>
  </si>
  <si>
    <t>La Sirena</t>
  </si>
  <si>
    <t>Miraflores</t>
  </si>
  <si>
    <t>Los Planes</t>
  </si>
  <si>
    <t>San José</t>
  </si>
  <si>
    <t>La Montañita</t>
  </si>
  <si>
    <t>La Teresita</t>
  </si>
  <si>
    <t>Tres Cruces</t>
  </si>
  <si>
    <t>Bonaire</t>
  </si>
  <si>
    <t>El Retiro</t>
  </si>
  <si>
    <t>La Ilusión</t>
  </si>
  <si>
    <t>Huertos Alto Bonito</t>
  </si>
  <si>
    <t>Playa Rica</t>
  </si>
  <si>
    <t>La Pradera</t>
  </si>
  <si>
    <t>Villa Laura</t>
  </si>
  <si>
    <t>Acueducto San Clemente</t>
  </si>
  <si>
    <t>Acueducto San Antonio</t>
  </si>
  <si>
    <t>Acueducto Acuarena</t>
  </si>
  <si>
    <t>Acueduto Rural</t>
  </si>
  <si>
    <t>Acueducto Rural</t>
  </si>
  <si>
    <t>FUENTES ABASTECIMIENTO ACUEDUCTO LOCAL</t>
  </si>
  <si>
    <t>TOTAL FUENTES HÍDRICAS EN LA UP</t>
  </si>
  <si>
    <t>FUENTES CERCANAS DE ABASTECIMIENTO EN LA UP</t>
  </si>
  <si>
    <t>OTRAS FUENTES</t>
  </si>
  <si>
    <t>JURISDICCIÓN CAR</t>
  </si>
  <si>
    <t>CORPOCADAS</t>
  </si>
  <si>
    <t>CARDER</t>
  </si>
  <si>
    <t>CORNARE</t>
  </si>
  <si>
    <t>CORANTIOQUIA</t>
  </si>
  <si>
    <t>DEPARTAMENTO</t>
  </si>
  <si>
    <t>MUNICIPIO</t>
  </si>
  <si>
    <t>UNIDAD PRODUCTIVA</t>
  </si>
  <si>
    <t>ÁREA TOTAL (HA)</t>
  </si>
  <si>
    <t>ÁREA BOSQUES (HA)</t>
  </si>
  <si>
    <t>ÁREA NETA (HA)</t>
  </si>
  <si>
    <t>ÁREA EFECTIVA (HA)</t>
  </si>
  <si>
    <t>AREA SEMBRADA (HA)</t>
  </si>
  <si>
    <t>ÁREA POR SEMBRAR</t>
  </si>
  <si>
    <t>ARBOLES SEMBRADOS</t>
  </si>
  <si>
    <t>DENSIDAD PROMEDIO</t>
  </si>
  <si>
    <t>SUMINISTRO DE AGUA POR ACUEDUCTO RURAL</t>
  </si>
  <si>
    <t>FUENTE HÍDRICA DE CAPTACIÓN</t>
  </si>
  <si>
    <t>DEMANDA MÁX DE AGUA EN M3 EN EL DÍA (DENSIDAD DE CULTIVO NORMAL).</t>
  </si>
  <si>
    <t>DEMANDA MÁX DE AGUA EN M3 EN EL DÍA (ALTA DENSIDAD).</t>
  </si>
  <si>
    <t>Predio con parte del área en zona SINAP, destinada a protección.</t>
  </si>
  <si>
    <t>Predio con parte del área en zona SINAP, destinada a cultivos (Aproximadamente media Ha).</t>
  </si>
  <si>
    <t>CARDER 
CORPOCALDAS</t>
  </si>
  <si>
    <t>Unidad Productiva</t>
  </si>
  <si>
    <t>Promedio precipitaciones día por Ha año 2021</t>
  </si>
  <si>
    <t>Promedio precipitaciones día por Ha año 2022 Ene-Jun</t>
  </si>
  <si>
    <t>Demanda Máx. día de agua por Ha.</t>
  </si>
  <si>
    <t>Disponibilidad de Agua de Uso Agricola por concesión. (m3/Día)</t>
  </si>
  <si>
    <t>PRECIPITACIONES TOTALES 2021 EN M2</t>
  </si>
  <si>
    <t xml:space="preserve">PRECIPITACIONES TOTALES 2021 EN HA </t>
  </si>
  <si>
    <t>PROMEDIO OFERTA DE AGUA DÍA M3 POR HA 2021</t>
  </si>
  <si>
    <t>PRECIPITACIONES TOTALES 2022 EN M2</t>
  </si>
  <si>
    <t xml:space="preserve">PRECIPITACIONES TOTALES 2022 EN HA </t>
  </si>
  <si>
    <t>PROMEDIO OFERTA DE AGUA DÍA M3 POR HA 2022</t>
  </si>
  <si>
    <t>DISPONIBILIDAD DE AGUA DE USO AGRICOLA POR CONCESIÓN. (M3/DÍA)</t>
  </si>
  <si>
    <t>DISPONIBILIDAD DE AGUA DE USO DOMESTICO POR CONCESIÓN. (M3/DÍA)
M3/DÍA</t>
  </si>
  <si>
    <t>UBICACIÓN UNIDAD PRODUCTIVA</t>
  </si>
  <si>
    <t>COMPARACIÓN ÁREA DE LA UNIDAD PRODUCTIVA FRENTE AL SISTEMA NACIONAL DE ÁREAS PROTEGIDAS</t>
  </si>
  <si>
    <t>CARTOGRAFÍA ESPACIAL</t>
  </si>
  <si>
    <t>TIPO DE USO EN ÁREAS DE LAS UNIDADES PRODUCTIVAS</t>
  </si>
  <si>
    <t>CARACTERISTICAS ANTROPICAS</t>
  </si>
  <si>
    <t>% ÁREA NETA PARA SIEMBRA</t>
  </si>
  <si>
    <t>PORCENTAJE DE DESTINACIÓN DEL ÁRE POR UNIDAD PRODUCTIVA</t>
  </si>
  <si>
    <t>RÍO SECUNDARIO CERCANO A LA UP</t>
  </si>
  <si>
    <t>FUENTES HÍDRICAS PRESENTES EN EL TERRITORIO</t>
  </si>
  <si>
    <t>DEMANDA MÁX DE AGUA EN M3 EN EL DÍA POR Ha (DENSIDAD DE CULTIVO NORMAL).</t>
  </si>
  <si>
    <t>DEMANDA MÁX DE AGUA EN M3 EN EL DÍA POR Ha (ALTA DENSIDAD).</t>
  </si>
  <si>
    <t>NECESIDAD DE AGUA EXIGIDA POR EL CULTIVO</t>
  </si>
  <si>
    <t>OFERTA HÍDRICA POR PRECIPIACIONES</t>
  </si>
  <si>
    <t>SUMINISTRO DE AGUA PARA LAS UNIDADES PRODUCTIVAS</t>
  </si>
  <si>
    <t>CAPACIDAD DE RESERVORIOS EN M3 (ALMACENAMIETNO DE AGUA TEMPORAL)</t>
  </si>
  <si>
    <t>SISTEMA DE TRATAMIENTO DE AGUAS RESIDUALES (STAR)</t>
  </si>
  <si>
    <t>TIPO DE STARD
DOMESTICO 
NO DOMESTICO</t>
  </si>
  <si>
    <t>STARD</t>
  </si>
  <si>
    <t>DOCUMENTO DE APROVACIÓN</t>
  </si>
  <si>
    <t>OCUPACIÓN DE CAUSE</t>
  </si>
  <si>
    <t>RESOLUCIÓN 2207-3829
05/07/2022</t>
  </si>
  <si>
    <t>RESOLUCIÓN 10
11/01/2022</t>
  </si>
  <si>
    <t>APROVECHAMIENTO FORESTAL</t>
  </si>
  <si>
    <t>ACTO ADMINISTRATIVO 
2104-2090</t>
  </si>
  <si>
    <t>ACTO ADMINISTRATIVO 
2101-1290</t>
  </si>
  <si>
    <t>ACTO ADMINISTRATIVO 
2111-7240
RESOLUCIÓN 2201-43</t>
  </si>
  <si>
    <t>RESOLUCIÓN 2204--2246</t>
  </si>
  <si>
    <t>ORGANIZACIÓN A CARGO</t>
  </si>
  <si>
    <t>POR COMPRAR</t>
  </si>
  <si>
    <t>TOTAL</t>
  </si>
  <si>
    <t>Categoria</t>
  </si>
  <si>
    <t>Gran Generador</t>
  </si>
  <si>
    <t>≥1.000 Kg/mes generados</t>
  </si>
  <si>
    <t>Mediano generador</t>
  </si>
  <si>
    <t>Pequeño generador</t>
  </si>
  <si>
    <t>≥100 kg/mes generado &lt;1.000 kg/mes</t>
  </si>
  <si>
    <t>≥10 kg/mes generados &lt;100 kg/mes</t>
  </si>
  <si>
    <t>CATEGORIA</t>
  </si>
  <si>
    <t>Potencialmente Aprovechable 
(Blanco) Kg</t>
  </si>
  <si>
    <t>Orgánicos Biodegradables                                   ( Verde) Kg</t>
  </si>
  <si>
    <t>No Aprovechables                                                                                                                     (Negro) Kg</t>
  </si>
  <si>
    <t>RESPEL
 (Rojo) Kg</t>
  </si>
  <si>
    <t xml:space="preserve">Líquidos 
Peligrosos </t>
  </si>
  <si>
    <t># Personas</t>
  </si>
  <si>
    <t>FUNCIONARIOS</t>
  </si>
  <si>
    <t>RESIDUOS SOLIDOS GENERADOS (Proyección Según Información de la Up San José)</t>
  </si>
  <si>
    <t>PLAN DE MANEJO AMBIENTAL</t>
  </si>
  <si>
    <t>SI</t>
  </si>
  <si>
    <t>NO</t>
  </si>
  <si>
    <t>UP Vinculada al PMA</t>
  </si>
  <si>
    <t>CUMPLIMIENTO DECRETO 1449 DE 1977 ART. 5 (PREDIOS &gt;50 Ha Mín, 10% Bosques)</t>
  </si>
  <si>
    <t>No aplica</t>
  </si>
  <si>
    <t>Cumple</t>
  </si>
  <si>
    <t>Cumpliria</t>
  </si>
  <si>
    <t>% COHERENCIA</t>
  </si>
  <si>
    <t>% BRECHA</t>
  </si>
  <si>
    <t>ANÁLISIS PMA RESPECTO A PRINCIPIOS DE ECUADOR</t>
  </si>
  <si>
    <t>ANÁLISIS PMA RESPECTO A NORMAS IFC</t>
  </si>
  <si>
    <t>ANÁLISIS PMA RESPECTO A GUÍAS IFC</t>
  </si>
  <si>
    <t xml:space="preserve">Se evidencia Evaluación de estudios complementarios realizados para soportar el PMA </t>
  </si>
  <si>
    <t xml:space="preserve">SISTEMA DE MONITOREO CLIMÁTICO </t>
  </si>
  <si>
    <t>Se incorporan variables climática en la toma de decisiones de la laneación en la UP.</t>
  </si>
  <si>
    <t>VISITA DE CAMPO</t>
  </si>
  <si>
    <t xml:space="preserve"> Se evidenfian condiciones de trabajo óptimas para empleados y contratistas dentro de la UP.</t>
  </si>
  <si>
    <t>Verificación de áreas de especial interés o valor ecológico o ecosistémico en relación con el Proyecto.</t>
  </si>
  <si>
    <t>Se evidenciaron áreas boscosas</t>
  </si>
  <si>
    <t>Verificación de los aspectos, impactos, riesgos potenciales del Proyecto en las zonas de influencia del Proyecto, así mismo la verificación de la concordancia de medidas definidas en el Plan de Manejo Ambiental en relación con las actividades asociadas al Proyecto.</t>
  </si>
  <si>
    <t>Se encuentra coherencia entre los aspectos e impactos descritos en la matriz Matriz ASPIM UP y lo observado en campo</t>
  </si>
  <si>
    <t>Se Verificaca en campo las áreas de influencia y localización del Proyecto</t>
  </si>
  <si>
    <t>Latitud:</t>
  </si>
  <si>
    <t>Longitud:</t>
  </si>
  <si>
    <t>Altura:</t>
  </si>
  <si>
    <t>5°33'56.95"N</t>
  </si>
  <si>
    <t>75°37'26.35"O</t>
  </si>
  <si>
    <t>5°33'46.99"N</t>
  </si>
  <si>
    <t>75°38'9.87"O</t>
  </si>
  <si>
    <t>6° 2'31.56"N</t>
  </si>
  <si>
    <t xml:space="preserve">75°55'17.53"O </t>
  </si>
  <si>
    <t xml:space="preserve">6° 0'2.09"N </t>
  </si>
  <si>
    <t>75°55'48.17"O</t>
  </si>
  <si>
    <t>5°59'44.95"N</t>
  </si>
  <si>
    <t>75°55'18.86"O</t>
  </si>
  <si>
    <t>5°47'22.29"N</t>
  </si>
  <si>
    <t>75°43'43.79"O</t>
  </si>
  <si>
    <t>5°46'6.06"N</t>
  </si>
  <si>
    <t>75°42'48.96"O</t>
  </si>
  <si>
    <t>5°46'39.28"N</t>
  </si>
  <si>
    <t>75°44'35.42"O</t>
  </si>
  <si>
    <t xml:space="preserve">5°43'43.05"N </t>
  </si>
  <si>
    <t>75°20'35.97"O</t>
  </si>
  <si>
    <t>5°44'7.99"N</t>
  </si>
  <si>
    <t>75°17'18.78"O</t>
  </si>
  <si>
    <t>5°45'46.10"N</t>
  </si>
  <si>
    <t>75°16'49.13"O</t>
  </si>
  <si>
    <t>5°42'48.28"N</t>
  </si>
  <si>
    <t>75°20'31.13"O</t>
  </si>
  <si>
    <t>5°46'34.88"N</t>
  </si>
  <si>
    <t>75°18'13.57"O</t>
  </si>
  <si>
    <t>5°44'16.01"N</t>
  </si>
  <si>
    <t>75°43'23.98"O</t>
  </si>
  <si>
    <t>5°42'29.64"N</t>
  </si>
  <si>
    <t>75°43'58.85"O</t>
  </si>
  <si>
    <t>5°35'15.95"N</t>
  </si>
  <si>
    <t>75°38'18.94"O</t>
  </si>
  <si>
    <t xml:space="preserve">5°16'56.83"N </t>
  </si>
  <si>
    <t>75°47'59.26"O</t>
  </si>
  <si>
    <t>5°15'55.22"N</t>
  </si>
  <si>
    <t>75°27'45.61"O</t>
  </si>
  <si>
    <t>5°16'24.71"N</t>
  </si>
  <si>
    <t>75°26'30.12"O</t>
  </si>
  <si>
    <t>5°15'52.12"N</t>
  </si>
  <si>
    <t>75°25'41.25"O</t>
  </si>
  <si>
    <t>5°17'41.44"N</t>
  </si>
  <si>
    <t>75°27'20.18"O</t>
  </si>
  <si>
    <t>5°17'29.94"N</t>
  </si>
  <si>
    <t>75°28'16.50"O</t>
  </si>
  <si>
    <t>5°16'44.43"N</t>
  </si>
  <si>
    <t>75°27'52.20"O</t>
  </si>
  <si>
    <t>5°21'2.63"N</t>
  </si>
  <si>
    <t xml:space="preserve">75°44'9.51"O </t>
  </si>
  <si>
    <t>5°21'25.78"N</t>
  </si>
  <si>
    <t>75°45'9.13"O</t>
  </si>
  <si>
    <t>5°27'18.50"N</t>
  </si>
  <si>
    <t>75°46'51.60"O</t>
  </si>
  <si>
    <t>5°19'13.48"N</t>
  </si>
  <si>
    <t>75°27'32.58"O</t>
  </si>
  <si>
    <t>5°23'54.49"N</t>
  </si>
  <si>
    <t>75°23'4.71"O</t>
  </si>
  <si>
    <t>5°18'5.71"N</t>
  </si>
  <si>
    <t xml:space="preserve">75°26'50.06"O </t>
  </si>
  <si>
    <t>5°22'5.11"N</t>
  </si>
  <si>
    <t>75°47'24.03"O</t>
  </si>
  <si>
    <t>5°22'14.53"N</t>
  </si>
  <si>
    <t>75°45'49.66"O</t>
  </si>
  <si>
    <t>5°19'59.99"N</t>
  </si>
  <si>
    <t>75°46'30.54"O</t>
  </si>
  <si>
    <t>5°20'15.12"N</t>
  </si>
  <si>
    <t>75°46'49.13"O</t>
  </si>
  <si>
    <t>COORDENADAS</t>
  </si>
  <si>
    <t>Calidad del Aire</t>
  </si>
  <si>
    <t>Manejo de residuos sólidos y líquidos</t>
  </si>
  <si>
    <t>Manejo del recurso hídrico</t>
  </si>
  <si>
    <t>Prevención y control de derrames</t>
  </si>
  <si>
    <t>Adecuación infraestructura</t>
  </si>
  <si>
    <t>Uso Eficiente y Ahorro de la Energía</t>
  </si>
  <si>
    <t>Siembra y control de la erosión</t>
  </si>
  <si>
    <t>Flora y Fauna</t>
  </si>
  <si>
    <t>Sensibilización y capacitación ambiental</t>
  </si>
  <si>
    <t>PROGRAMAS PLAN DE MANEJO AMBIENTAL</t>
  </si>
  <si>
    <t>Aplica</t>
  </si>
  <si>
    <t>Vientos</t>
  </si>
  <si>
    <t>Moderado</t>
  </si>
  <si>
    <t>Sequias</t>
  </si>
  <si>
    <t>Poco Probable</t>
  </si>
  <si>
    <t>Identificación y evaluación de potenciales riesgos/impactos climatológicos</t>
  </si>
  <si>
    <t>Muy Probable</t>
  </si>
  <si>
    <t>Probable</t>
  </si>
  <si>
    <t>Afectación por Temperatura</t>
  </si>
  <si>
    <t>Afectación por Heladas</t>
  </si>
  <si>
    <t>Afectación por Inundaciones</t>
  </si>
  <si>
    <t>Granizadas</t>
  </si>
  <si>
    <t>Afrocolombiano (Acreditado RA)</t>
  </si>
  <si>
    <t>Gitano(a) ROM</t>
  </si>
  <si>
    <t>Indigena</t>
  </si>
  <si>
    <t>Indigena (Acreditado RA)</t>
  </si>
  <si>
    <t>Negro(a) o Afrocolombiano(a)</t>
  </si>
  <si>
    <t>Ninguna</t>
  </si>
  <si>
    <t>Palenquero</t>
  </si>
  <si>
    <t>Raizal del Archipielago de San Andres y Providencia</t>
  </si>
  <si>
    <t>Aguadas</t>
  </si>
  <si>
    <t>Anserma</t>
  </si>
  <si>
    <t>Aranzazu</t>
  </si>
  <si>
    <t>Belalcazar</t>
  </si>
  <si>
    <t>Chinchina</t>
  </si>
  <si>
    <t>Filadelfia</t>
  </si>
  <si>
    <t>La Dorada</t>
  </si>
  <si>
    <t>La Merced</t>
  </si>
  <si>
    <t>Manizales</t>
  </si>
  <si>
    <t>Manzanares</t>
  </si>
  <si>
    <t>Marmato</t>
  </si>
  <si>
    <t>Marquetalia</t>
  </si>
  <si>
    <t>Marulanda</t>
  </si>
  <si>
    <t>Neira</t>
  </si>
  <si>
    <t>Norcasia</t>
  </si>
  <si>
    <t>Pacora</t>
  </si>
  <si>
    <t>Palestina</t>
  </si>
  <si>
    <t>Pensilvania</t>
  </si>
  <si>
    <t>Riosucio</t>
  </si>
  <si>
    <t>Risaralda</t>
  </si>
  <si>
    <t>Salamina</t>
  </si>
  <si>
    <t>Samana</t>
  </si>
  <si>
    <t>San Jose</t>
  </si>
  <si>
    <t>Supia</t>
  </si>
  <si>
    <t>Victoria</t>
  </si>
  <si>
    <t>Villamaria</t>
  </si>
  <si>
    <t>Viterbo</t>
  </si>
  <si>
    <t>Caldas</t>
  </si>
  <si>
    <t>Antioquia</t>
  </si>
  <si>
    <t>Abejorral</t>
  </si>
  <si>
    <t>Abriaqui</t>
  </si>
  <si>
    <t>Alejandria</t>
  </si>
  <si>
    <t>Amaga</t>
  </si>
  <si>
    <t>Amalfi</t>
  </si>
  <si>
    <t>Andes</t>
  </si>
  <si>
    <t>Angelopolis</t>
  </si>
  <si>
    <t>Angostura</t>
  </si>
  <si>
    <t>Anori</t>
  </si>
  <si>
    <t>Anza</t>
  </si>
  <si>
    <t>Apartado</t>
  </si>
  <si>
    <t>Arboletes</t>
  </si>
  <si>
    <t>Argelia</t>
  </si>
  <si>
    <t>Armenia</t>
  </si>
  <si>
    <t>Barbosa</t>
  </si>
  <si>
    <t>Bello</t>
  </si>
  <si>
    <t>Belmira</t>
  </si>
  <si>
    <t>Betania</t>
  </si>
  <si>
    <t>Betulia</t>
  </si>
  <si>
    <t>Briceño</t>
  </si>
  <si>
    <t>Buritica</t>
  </si>
  <si>
    <t>Caceres</t>
  </si>
  <si>
    <t>Caicedo</t>
  </si>
  <si>
    <t>Campamento</t>
  </si>
  <si>
    <t>Cañasgordas</t>
  </si>
  <si>
    <t>Caracoli</t>
  </si>
  <si>
    <t>Caramanta</t>
  </si>
  <si>
    <t>Carepa</t>
  </si>
  <si>
    <t>Carolina</t>
  </si>
  <si>
    <t>Caucasia</t>
  </si>
  <si>
    <t>Chigorodo</t>
  </si>
  <si>
    <t>Cisneros</t>
  </si>
  <si>
    <t>Ciudad Bolivar</t>
  </si>
  <si>
    <t>Cocorna</t>
  </si>
  <si>
    <t>Concepcion</t>
  </si>
  <si>
    <t>Concordia</t>
  </si>
  <si>
    <t>Copacabana</t>
  </si>
  <si>
    <t>Dabeiba</t>
  </si>
  <si>
    <t>Donmatias</t>
  </si>
  <si>
    <t>Ebejico</t>
  </si>
  <si>
    <t>El Bagre</t>
  </si>
  <si>
    <t>El Carmen De Viboral</t>
  </si>
  <si>
    <t>El Santuario</t>
  </si>
  <si>
    <t>Entrerrios</t>
  </si>
  <si>
    <t>Envigado</t>
  </si>
  <si>
    <t>Fredonia</t>
  </si>
  <si>
    <t>Frontino</t>
  </si>
  <si>
    <t>Giraldo</t>
  </si>
  <si>
    <t>Girardota</t>
  </si>
  <si>
    <t>Gomez Plata</t>
  </si>
  <si>
    <t>Granada</t>
  </si>
  <si>
    <t>Guadalupe</t>
  </si>
  <si>
    <t>Guarne</t>
  </si>
  <si>
    <t>Guatape</t>
  </si>
  <si>
    <t>Heliconia</t>
  </si>
  <si>
    <t>Hispania</t>
  </si>
  <si>
    <t>Itagui</t>
  </si>
  <si>
    <t>Ituango</t>
  </si>
  <si>
    <t>Jardin</t>
  </si>
  <si>
    <t>Jerico</t>
  </si>
  <si>
    <t>La Ceja</t>
  </si>
  <si>
    <t>La Estrella</t>
  </si>
  <si>
    <t>La Pintada</t>
  </si>
  <si>
    <t>La Union</t>
  </si>
  <si>
    <t>Liborina</t>
  </si>
  <si>
    <t>Maceo</t>
  </si>
  <si>
    <t>Marinilla</t>
  </si>
  <si>
    <t>Medellin</t>
  </si>
  <si>
    <t>Montebello</t>
  </si>
  <si>
    <t>Murindo</t>
  </si>
  <si>
    <t>Mutata</t>
  </si>
  <si>
    <t>Nariño</t>
  </si>
  <si>
    <t>Nechi</t>
  </si>
  <si>
    <t>Necocli</t>
  </si>
  <si>
    <t>Olaya</t>
  </si>
  <si>
    <t>Peñol</t>
  </si>
  <si>
    <t>Peque</t>
  </si>
  <si>
    <t>Pueblorrico</t>
  </si>
  <si>
    <t>Puerto Berrio</t>
  </si>
  <si>
    <t>Puerto Nare</t>
  </si>
  <si>
    <t>Puerto Triunfo</t>
  </si>
  <si>
    <t>Remedios</t>
  </si>
  <si>
    <t>Retiro</t>
  </si>
  <si>
    <t>Rionegro</t>
  </si>
  <si>
    <t>Sabanalarga</t>
  </si>
  <si>
    <t>Sabaneta</t>
  </si>
  <si>
    <t>Salgar</t>
  </si>
  <si>
    <t>San Andres De Cuerquia</t>
  </si>
  <si>
    <t>San Carlos</t>
  </si>
  <si>
    <t>San Jeronimo</t>
  </si>
  <si>
    <t>San Jose De La Montaña</t>
  </si>
  <si>
    <t>San Juan De Uraba</t>
  </si>
  <si>
    <t>San Luis</t>
  </si>
  <si>
    <t>San Pedro De Los Milagros</t>
  </si>
  <si>
    <t>San Pedro De Uraba</t>
  </si>
  <si>
    <t>San Rafael</t>
  </si>
  <si>
    <t>San Roque</t>
  </si>
  <si>
    <t>San Vicente</t>
  </si>
  <si>
    <t>Santa Barbara</t>
  </si>
  <si>
    <t>Santa Rosa De Osos</t>
  </si>
  <si>
    <t>Santafe De Antioquia</t>
  </si>
  <si>
    <t>Santo Domingo</t>
  </si>
  <si>
    <t>Segovia</t>
  </si>
  <si>
    <t>Sonson</t>
  </si>
  <si>
    <t>Sopetran</t>
  </si>
  <si>
    <t>Tamesis</t>
  </si>
  <si>
    <t>Taraza</t>
  </si>
  <si>
    <t>Tarso</t>
  </si>
  <si>
    <t>Titiribi</t>
  </si>
  <si>
    <t>Toledo</t>
  </si>
  <si>
    <t>Turbo</t>
  </si>
  <si>
    <t>Uramita</t>
  </si>
  <si>
    <t>Urrao</t>
  </si>
  <si>
    <t>Valdivia</t>
  </si>
  <si>
    <t>Valparaiso</t>
  </si>
  <si>
    <t>Vegachi</t>
  </si>
  <si>
    <t>Venecia</t>
  </si>
  <si>
    <t>Vigia Del Fuerte</t>
  </si>
  <si>
    <t>Yali</t>
  </si>
  <si>
    <t>Yarumal</t>
  </si>
  <si>
    <t>Yolombo</t>
  </si>
  <si>
    <t>Yondo</t>
  </si>
  <si>
    <t>Zaragoza</t>
  </si>
  <si>
    <t>Gitano (RROM) (Acreditado RA)</t>
  </si>
  <si>
    <t>Negro (Acreditado RA)</t>
  </si>
  <si>
    <t>Apia</t>
  </si>
  <si>
    <t>Balboa</t>
  </si>
  <si>
    <t>Belen De Umbria</t>
  </si>
  <si>
    <t>Dosquebradas</t>
  </si>
  <si>
    <t>Guatica</t>
  </si>
  <si>
    <t>La Celia</t>
  </si>
  <si>
    <t>La Virginia</t>
  </si>
  <si>
    <t>Marsella</t>
  </si>
  <si>
    <t>Mistrato</t>
  </si>
  <si>
    <t>Pereira</t>
  </si>
  <si>
    <t>Pueblo Rico</t>
  </si>
  <si>
    <t>Quinchia</t>
  </si>
  <si>
    <t>Santa Rosa De Cabal</t>
  </si>
  <si>
    <t>Santuario</t>
  </si>
  <si>
    <t>zona de influencia directa e indirecta</t>
  </si>
  <si>
    <t>Sí</t>
  </si>
  <si>
    <t>Total de Registros por victima</t>
  </si>
  <si>
    <t>Ubicación</t>
  </si>
  <si>
    <t>Total de Registros victima</t>
  </si>
  <si>
    <t>Zona de influencia directa e indirecta</t>
  </si>
  <si>
    <t>Participación de los Mun. de zona de influencia directa respecto al total del Dep.</t>
  </si>
  <si>
    <t>Total Población censada 2018 DANE zona influencia.</t>
  </si>
  <si>
    <t>Hombre</t>
  </si>
  <si>
    <t>Mujer</t>
  </si>
  <si>
    <t>Total Población censada 2018 DANE zona influencia. (Hombre)</t>
  </si>
  <si>
    <t>Total Población censada 2018 DANE zona influencia. (Mujer).</t>
  </si>
  <si>
    <t>Representación Población censada en zona influencia dentro del Departamento</t>
  </si>
  <si>
    <t>Total Población censada 2018 DANE</t>
  </si>
  <si>
    <t>UP LA ARABIA</t>
  </si>
  <si>
    <t>UP LA CUMBRE</t>
  </si>
  <si>
    <t>UP CASA ROJA</t>
  </si>
  <si>
    <t>UP EL BRASIL</t>
  </si>
  <si>
    <t>UP EL PORVENIR</t>
  </si>
  <si>
    <t>UP LA HERMOSA</t>
  </si>
  <si>
    <t>UP LA MAMA</t>
  </si>
  <si>
    <t>UP VILLA VILMA</t>
  </si>
  <si>
    <t>UP CARMELO</t>
  </si>
  <si>
    <t>UP LA CUCHILLA</t>
  </si>
  <si>
    <t>UP LA DIVISA</t>
  </si>
  <si>
    <t>UP LA PERLA</t>
  </si>
  <si>
    <t>UP MANTIALES</t>
  </si>
  <si>
    <t>UP PIRINEOS</t>
  </si>
  <si>
    <t>UP SAN FRANCISCO</t>
  </si>
  <si>
    <t>UP LA SUIZA</t>
  </si>
  <si>
    <t>UP SINAÍ</t>
  </si>
  <si>
    <t>UP ALTOMIRA</t>
  </si>
  <si>
    <t>UP LA AURORA</t>
  </si>
  <si>
    <t xml:space="preserve">UP LA SIRENA </t>
  </si>
  <si>
    <t>UP MIRAFLORES</t>
  </si>
  <si>
    <t>UP PLANES</t>
  </si>
  <si>
    <t>UP SAN JOSE</t>
  </si>
  <si>
    <t>UP LA MONTAÑITA</t>
  </si>
  <si>
    <t>UP LA TERESITA</t>
  </si>
  <si>
    <t>UP TRES CRUCES</t>
  </si>
  <si>
    <t>UP BONAIRE</t>
  </si>
  <si>
    <t xml:space="preserve">UP EL RETIRO </t>
  </si>
  <si>
    <t>UP LA ILUSION</t>
  </si>
  <si>
    <t>UP HUERTOS ALTO BONITO</t>
  </si>
  <si>
    <t>UP PLAYA RICA</t>
  </si>
  <si>
    <t>UP PRADERA</t>
  </si>
  <si>
    <t>UP VILLA LAURA</t>
  </si>
  <si>
    <t>Registros de victimas (https://www.unidadvictimas.gov.co/es/transparencia-y-acceso-la-informacion-publica/publicacion-de-datos-abiertos/161)</t>
  </si>
  <si>
    <t>Zona de influencia Indirecta</t>
  </si>
  <si>
    <t>Zona de Influencia Directa</t>
  </si>
  <si>
    <t>N/A</t>
  </si>
  <si>
    <t>Porcentaje de personas que manifestaron estar afiliadas al régimen contributivo*, según ECV 2021, Dane.</t>
  </si>
  <si>
    <t>Porcentaje de hogares que viven en arriendo o subarriendo, según ECV 2021, Dane.</t>
  </si>
  <si>
    <t>Porcentaje de jefes/as de hogar o cónyuges que se consideran pobres, según ECV 2021, Dane.</t>
  </si>
  <si>
    <t>Calificación promedio de satisfacción con la vida en general en personas de 15 años y más, según ECV 2021, Dane.</t>
  </si>
  <si>
    <t>VOLUMEN DE RESIDUOS</t>
  </si>
  <si>
    <t>UNIDADES PRODUCTIVAS</t>
  </si>
  <si>
    <t>ANÁLISIS Y CLASIFICACIÓN DE RIESGOS</t>
  </si>
  <si>
    <t>Clasificación del Factor</t>
  </si>
  <si>
    <t>Tipo de Riesgo</t>
  </si>
  <si>
    <t>Descripción riesgo (Causa/Efecto/Impacto)</t>
  </si>
  <si>
    <t>Magnitud de Riesgo</t>
  </si>
  <si>
    <t>Probabilidad de Ocurrencia</t>
  </si>
  <si>
    <t>Calificación de Riesgo</t>
  </si>
  <si>
    <t>Nivel del Riesgo</t>
  </si>
  <si>
    <t>Valor</t>
  </si>
  <si>
    <t>Nivel</t>
  </si>
  <si>
    <t>(i) Técnico</t>
  </si>
  <si>
    <t>Escacez y alto costo de insumos agrícolas que incrementen los costos de producción y afecten la rentabilidad.</t>
  </si>
  <si>
    <t>Alto</t>
  </si>
  <si>
    <t>Baja caliad del material vegetal de siembra que incremente las resiembras, disminuya el ciclo productivo del cultivo y afecte la productividad.</t>
  </si>
  <si>
    <t>Medio</t>
  </si>
  <si>
    <t>Falta de mano de obra para realizar las labores del cultivo y recolección de la cosecha, no logrando realizar las prácticas culturales a tiempo.</t>
  </si>
  <si>
    <t>Bajo</t>
  </si>
  <si>
    <t>Débil presencia y capacidad de gestión de las instituciones gubernamentales de apoyo oficial a la actividad productiva en temas fitosanitarios, de investigación y regulación.</t>
  </si>
  <si>
    <t>(ii) Inversiones y avance</t>
  </si>
  <si>
    <t>(iii) Social</t>
  </si>
  <si>
    <t>Desplazamiento de la mano de obra hacia otras actividades productivas, encareciendo los costos de entrenamiento de nuevo personal.</t>
  </si>
  <si>
    <t xml:space="preserve">Conflictos con la población vecina de las unidades productivas que generen un mal ambiente para los trabajadores y pongan en riesgo el abastecimiento de insumos o el transporte de la cosecha. </t>
  </si>
  <si>
    <t>(iv) Ambiental</t>
  </si>
  <si>
    <t>(v) Climatológico</t>
  </si>
  <si>
    <t>Eventos climáticos extremos (granizadas, ola invernal, ola de calor, vientos huracanados),  que afecten la productividad y calidad de la fruta.</t>
  </si>
  <si>
    <t>(vi) Predial</t>
  </si>
  <si>
    <t>(vii) Traslado de redes por parte de terceros (si aplica)</t>
  </si>
  <si>
    <t>(viii) Ingresos</t>
  </si>
  <si>
    <t>(x) Otros que consideré de acuerdo con el tipo de Proyecto.</t>
  </si>
  <si>
    <t>UBICACIÓN</t>
  </si>
  <si>
    <t>NORMAS</t>
  </si>
  <si>
    <t>ASPECTOS APLICABLES</t>
  </si>
  <si>
    <t>1. PERMISOS MENORES</t>
  </si>
  <si>
    <t>Dec.1594/84 
Dec.1541/78 
Dec. 2811 1974</t>
  </si>
  <si>
    <t>Concesión de Aguas.</t>
  </si>
  <si>
    <t>2. ASPECTOS GENERALES</t>
  </si>
  <si>
    <t>2.1 AGUA</t>
  </si>
  <si>
    <t>Ley 09/79</t>
  </si>
  <si>
    <t>Ley 9 de 1979
Artículo 9: Se debe evitar utilizar las aguas como sitio de disposición final de residuos sólidos.</t>
  </si>
  <si>
    <t>Artículo 14:
Se debe evitar descargar los residuos líquidos en las calles, calzadas, canales o sistemas de alcantarillado de aguas lluvias.</t>
  </si>
  <si>
    <t>Decreto – Ley 2811 de 1974
Decreto 1449 de 1977</t>
  </si>
  <si>
    <t>Decreto 1449 de 1977
Artículo 2. Hace relación con la conservación, protección y aprovechamiento de las aguas:</t>
  </si>
  <si>
    <t>Se debe evitar incorporar en las aguas, cuerpos o sustancias sólidas, líquidas o gaseosas, tales como basuras, desechos, desperdicios o cualquier sustancia tóxica, no debe lavar en ellas utensilios, empaques o envases que los contengan o hayan contenido sustancias tóxicas.</t>
  </si>
  <si>
    <t>Debe implementar las normas que establece el ICA para proteger la calidad de los recursos, en materia de aplicación de productos agroquímicos y su manipulación.</t>
  </si>
  <si>
    <t>Evita provocar la alteración del flujo natural de las aguas o el cambio de su lecho o cauce como resultado de la construcción o desarrollo de actividades no amparadas por permiso o concesión de La autoridad ambiental, o de la violación de las previsiones contenidas en la resolución de concesión o permiso.</t>
  </si>
  <si>
    <t>Aprovechamiento de las aguas con eficiencia y economía en el lugar y para el objeto previsto en la resolución de concesión.</t>
  </si>
  <si>
    <t>La ley lo invita a evitar utilizar mayor cantidad de agua que la que se le otorgada en la concesión</t>
  </si>
  <si>
    <t>Debe Construir y mantener las instalaciones y obras hidráulicas en las condiciones adecuadas de acuerdo con la resolución de otorgamiento.</t>
  </si>
  <si>
    <t>Debe evitar que las aguas que deriven de una corriente o depósito se derramen o salgan de las obras que las deban obtener.</t>
  </si>
  <si>
    <t>Debe construir pozos sépticos para colectar y tratar las aguas negras producidas en el predio cuando no existan sistemas de alcantarillad.</t>
  </si>
  <si>
    <t>Mantener en buen estado de limpieza los cauces y depósitos de aguas naturales o artificiales que existan en sus predios, controlar los residuos de fertilizantes, con el fin de mantener el flujo normal de las aguas y evitar el crecimiento excesivo de la flora acuática.</t>
  </si>
  <si>
    <t>Ley 99 de 1993
Decreto 155 de 2004</t>
  </si>
  <si>
    <t>Decreto 155 de 2004
Artículo 4. Pagar la tasa por uso del agua.</t>
  </si>
  <si>
    <t>Ley 9 de 1979
Dec. 1594 de 1984
Decreto – Ley 2811 de 1974</t>
  </si>
  <si>
    <t>Decreto 1594 de 1984
Artículo 40. 16. El recurso hídrico para uso agrícola debe cumplir con los siguientes parámetros:
REFERENCIA / EXPRESADO COMO / VALOR en ppm (Partes por millón)
Aluminio / Al / 5.0
Arsénico / As / 0.1
Berilio / Be / 0.1
Cadmio / Cd / 0.01
Cinc / Zn / 2.0
Cobalto / Co / 0.05
Cobre / Cu / 2.0
Cromo / Cr + 6 / 0.1
Flúor / F / 1.0
Hierro / Fe / 5.0
Litio / Li / 2.5
Manganeso / Mn / 0.2
Molibdeno / Mo / 0.01
Níquel / Ni / 0.2
pH / Unidades / 4.0 - 9.0 unidades
Plomo / Pb / 5.0
Selenio / Se / 0.02
Vanadio / V / 0.1</t>
  </si>
  <si>
    <t>2.2 AIRE</t>
  </si>
  <si>
    <t>Resolución 532 de 2005 reglamenta el Decreto 948 de 1995</t>
  </si>
  <si>
    <t>Decreto 948 de 1995
Artículo 4
Evitar realizar quemas de bosque natural y de vegetación protectora y demás quemas abiertas</t>
  </si>
  <si>
    <t>Evitar realizar incineración o quema de sustancias, residuos y desechos tóxicos peligrosos.</t>
  </si>
  <si>
    <t>Resolución 532 de 2005
Artículos 1 – 11
Si realiza quemas debe cumplir con las distancias mínimas para la realización de quemas.</t>
  </si>
  <si>
    <t>Cumplir con el horario para la realización de quemas abiertas controladas en áreas rurales que es de 8:00 AM a 2:00 PM.</t>
  </si>
  <si>
    <t>Si realiza quemas deben ser controladas y debe Disponer de equipos y elementos adecuados.</t>
  </si>
  <si>
    <t>Si el predio tiene una extensión igual o superior a 25 hectáreas, debe tener permiso de emisiones atmosféricas en las quemas abiertas controladas en áreas rurales.</t>
  </si>
  <si>
    <t>Si realiza quemas controladas debe entregar a las Autoridades Ambientales Competentes, dentro de los 15 días siguientes a la realización de la actividad, la siguiente información</t>
  </si>
  <si>
    <t>a)	Desarrollo de la actividad de quemas (fecha, hora, tiempo de quema, área de quema y ubicación geográfica en planos).</t>
  </si>
  <si>
    <t>b)	Ubicación geográfica en planos del área de quema y de las áreas o zonas restringidas establecidas.</t>
  </si>
  <si>
    <t>c)	Informe del desarrollo del Plan de Contingencias.</t>
  </si>
  <si>
    <t>Debe tener un programa de señalización preventivo.</t>
  </si>
  <si>
    <t>2.3 SUELOS</t>
  </si>
  <si>
    <t>Decreto 149 de 1977
Artículo 7. En relación con la protección y conservación de los suelos:
Usar los suelos de acuerdo con sus condiciones y factores constitutivos de tal forma que se mantenga su integridad física y su capacidad productora, de acuerdo con la clasificación agrologica del IGAC y con las recomendaciones señaladas por el ICA, el IGAC y la autoridad ambiental.</t>
  </si>
  <si>
    <t>Proteger los suelos mediante técnicas adecuadas de cultivos y manejo de suelos, que eviten la salinización, compactación, erosión, contaminación o revenimiento y en general la pérdida o degradación de los suelos.</t>
  </si>
  <si>
    <t>Mantener la cobertura vegetal de los terrenos dedicados a ganadería, evitando la formación de caminos de ganado o terracetas que se producen por sobre pastoreo y otras prácticas que traigan como consecuencia la erosión o degradación de los suelos.</t>
  </si>
  <si>
    <t>Proteger y mantener la vegetación protectora de los taludes de las vías de comunicación o de los canales cuando dichos taludes estén dentro de su propiedad y establece barreras vegetales de protección en el borde de los mismos, cuando los terrenos cercanos a estas vías o canales no puedan mantenerse todo el año cubiertos de vegetación.</t>
  </si>
  <si>
    <t>Proteger y mantener la cobertura vegetal a lado y lado de las acequias en una franja igual a dos veces el ancho de la acequia.</t>
  </si>
  <si>
    <t>2.4 PLAGUICIDAS Y RESIDUOS PELIGROSOS</t>
  </si>
  <si>
    <t>Ley 9 de 1979 
Dec. 4741/05
Res. 693 de 2007</t>
  </si>
  <si>
    <t>Resolución 693 de 2007
Artículo 7 De los consumidores o usuarios de plaguicidas:
Seguir las instrucciones de manejo seguro suministradas por el fabricante o importador del plaguicida, en la etiqueta del producto.</t>
  </si>
  <si>
    <t>Realizar la práctica de triple lavado a los envases que hayan estado en contacto con plaguicidas e inutilizarlos sin destruir la información de las etiquetas, de conformidad con el procedimiento recomendado por el fabricante o importador del plaguicida.</t>
  </si>
  <si>
    <t>Entregar los residuos pos-consumo de plaguicidas, al mecanismo de devolución que el fabricante o importador haya establecido.</t>
  </si>
  <si>
    <t>Ley 9 de 1979
Decreto 1843 de 1991</t>
  </si>
  <si>
    <t>Decreto 1843 de 1991
Artículo. 63
La distribución y expendio de productos clasificados dentro de las categorías I y II "extremadamente y altamente tóxicos'', excepto rodenticidas para uso casero, tienen fórmula o prescripción de ingeniero agrónomo, médico veterinario u otro profesional capacitado en las áreas agropecuarias o de salud.</t>
  </si>
  <si>
    <t xml:space="preserve">
Utilizar equipos en perfecto estado de funcionamiento.</t>
  </si>
  <si>
    <t>Lavar los equipos para evitar el riesgo de los operarios y las fuentes o cursos de agua.</t>
  </si>
  <si>
    <t>Utilizar técnicas para prevenir los riesgos ambientales de la aplicación de plaguicidas.</t>
  </si>
  <si>
    <t>Respeto de las franjas de seguridad para la aplicación de los plaguicidas. Menos de 10 metros en aplicación terrestre y 100 en aplicación aérea en relación a cuerpos o cursos de agua, carreteras troncales, población humana y animal o cualquier otra área que requiera protección especial.</t>
  </si>
  <si>
    <t>2.5 FAUNA Y FLORA</t>
  </si>
  <si>
    <t>Artículo 3. En relación con la protección y conservación de los bosques: Mantener en cobertura boscosa dentro del predio las áreas forestales protectoras, las cuales son :</t>
  </si>
  <si>
    <t>a)	Los nacimientos de fuentes de aguas en una extensión por lo menos de 100 metros a la redonda, medidos a partir de su periferia.
b)	Una faja no inferior a 30 metros de ancha, paralela a las líneas de mareas máximas, a cada lado de los cauces de los ríos, quebradas y arroyos, sean permanentes o no, y alrededor de los lagos o depósitos de agua;
c)	Los terrenos con pendientes superiores al 100% (45 grados).</t>
  </si>
  <si>
    <t>Proteger las especies de la flora silvestre vedadas que existan dentro del predio.</t>
  </si>
  <si>
    <t>Artículo 4. Los propietarios de predios de más de 50 hectáreas: Deben mantener en cobertura forestal por lo menos un 10% de su extensión</t>
  </si>
  <si>
    <t xml:space="preserve">
Ley 99 de 1993
Decreto 1791 de 1996</t>
  </si>
  <si>
    <t>Decreto 1791 de 1996
Articulo 19.
Tener permiso de aprovechamiento forestales domésticos de bosques naturales ubicados en terrenos de dominio público</t>
  </si>
  <si>
    <t>Artículo 20.
Presentar solicitud formal a la Corporación para realizar aprovechamientos forestales domésticos de bosques naturales ubicados en terrenos de dominio público o privado.</t>
  </si>
  <si>
    <t>2.6 OTRAS NORMAS RELACIONADAS CON EL AMBIENTE</t>
  </si>
  <si>
    <t>Decreto 843 de 1969</t>
  </si>
  <si>
    <t>Evitar la contaminación de las corrientes y depósitos de aguas para uso humano o animal o aquellas que tengan especial valor científico o económico con residuos tóxicos provenientes de la aplicación de Abonos o fertilizantes químicos simples, químicos compuestos, orgánicos naturales, orgánicos reforzados, enmiendas y acondicionadores del suelo.</t>
  </si>
  <si>
    <t>APLICACIÓN ORGANIZACIONAL</t>
  </si>
  <si>
    <t>No Aplica</t>
  </si>
  <si>
    <t>La Organización realiza los procesos legales de captación de agua, conforme los líneamientos de la Autoridad Ambientla Regional -CAR competente, Presentes en el Territorio. Lo cual se establece dentro del programa de Manejo del recurso hídrico, establecido en el Plan de Manejo AmbientaL-PMA.</t>
  </si>
  <si>
    <t>La organización tiene dentro del Plan de Manejo Ambiental-PMA, los programas de Manejo del recurso hídrico y Manejo de residuos sólidos y líquidos. Los cuales tienen como objetivo establecer e implemetar estrategias que garanticen un correcto manejo de los residuos generados. así como el correcto aprovechamiento del recurso hídrico.</t>
  </si>
  <si>
    <t>El programa de Manejo del recurso hídrico, establecido en el Plan de Manejo AmbientaL-PMA.  Tiene como plan de acción, optimizar y reutilizar al máximo el agua de los tanques, en temporada de lluvias, construir un sistema de riego que permita optimizar las aguas en el proceso, Instalar flotadores en tanques de agua, y verificar fugas en tanques y/o reservorios y realizar calibración de las boquillas de los equipos de aspersión.</t>
  </si>
  <si>
    <t>El programa de Manejo del recurso hídrico, establecido en el Plan de Manejo AmbientaL-PMA. Tienen como plan de acción Tramitar ante la autoridad ambiental competente la concesión de agua a utilizar para uso doméstico y/o agrícola. En caso de contar con la respectiva concesión mantenerla vigente y 6 meses antes de su vencimiento iniciar trámite de renovación.</t>
  </si>
  <si>
    <t>La organización tiene establecido como medida de dispocisión de aguas residuales, el procedimiento de Sistema de captación y Sistemas de vertimientos, el cual, tiene como objetivo "Establecer lineamiento de carácter ambiental que permitan orientar el accionar de la unidad productiva hacia un desarrollo sostenible del cultivo y del territorio." En ese sentido, se realiza el vertimeinto por medio de Sistemas de Tratamiento de Aguas Residuales Domesticas-STARD (Pozos Septicos), para el caso de los vertimientos de zonas de binestrar laboral y casas de vivienda, y para el caso de aguas no domesticas, se cuenta con el vertimiento por medio de Sistemas de Tratamiento de Aguas Residuales No Domesticas-STARND (Camaras de desactivación). Con lo anterior, la organización cumple con lo realizar dispocisión de aguas residuales directamante en las fuentes hídricas, lo cual se establece puntualmente en el PMA por medio del programa Manejo del recurso hídrico como "No se deberá disponer ningún residuo líquido o sólido (aceite, grasas, combustible, basura, bagazos, entre otros) en ningún cuerpo agua relacionado con el área de influencia del cultivo."</t>
  </si>
  <si>
    <t>El programa de Manejo del recurso hídrico, establecido en el Plan de Manejo AmbientaL-PMA.  Tiene como meta Captar únicamente el caudal concesionado de las fuentes de agua autorizadas.</t>
  </si>
  <si>
    <t>La organización tiene establecido como medida de captación de aguas , el procedimiento de Sistema de captación y Sistemas de vertimientos, el cual, tiene como objetivo "Establecer lineamiento de carácter ambiental que permitan orientar el accionar de la unidad productiva hacia un desarrollo sostenible del cultivo y del territorio." En ese sentido, este procedimieto establece diseños tipo en la infraestrucutra a construir para las bocatomas de captación de recurso hídrico. No obstante, estas seran ajsutadas conforme al caudal otrogado por la autoridad ambiental competente.</t>
  </si>
  <si>
    <t>La organización tiene establecido como medida de dispocisión de aguas residuales, el procedimiento de Sistema de captación y Sistemas de vertimientos, el cual, tiene como objetivo "Establecer lineamiento de carácter ambiental que permitan orientar el accionar de la unidad productiva hacia un desarrollo sostenible del cultivo y del territorio." En ese sentido, se realiza el vertimeinto por medio de Sistemas de Tratamiento de Aguas Residuales Domesticas-STARD (Pozos Septicos), para el caso de los vertimientos de zonas de binestrar laboral y casas de vivienda, y para el caso de aguas no domesticas, se cuenta con el vertimiento por medio de Sistemas de Tratamiento de Aguas Residuales No Domesticas-STARND (Camaras de desactivación).</t>
  </si>
  <si>
    <t>El programa de Manejo del recurso hídrico, establecido en el Plan de Manejo AmbientaL-PMA.  Tiene como Generalidad contemplar un retiro mínimo de los cauces de agua de 30 metros y para los nacimientos será de un radio de 100 metros a su alrededor, Reforestar y proteger los nacimientos de agua, contar con una zona adicional de 20 mts. (de 30 a 50 mts desde el cuerpo de agua), en el que solo se aplican plaguicidas a través de aplicación mecánica, a mano o dirigida y en lo posible realizar el cercado de los afloramientos y afluentes para evitar el ingreso de animales que puedan contaminar el agua, adicional deberán respetarse los retiros conforme la normatividad vigente.</t>
  </si>
  <si>
    <t>El programa de Manejo del recurso hídrico, establecido en el Plan de Manejo AmbientaL-PMA.  Tiene como Plan de Acción, realizar por Unidad productiva de manera anual análisis de agua para determinar su calidad.</t>
  </si>
  <si>
    <t>El programa de Calidad del Aire, establecido en el Plan de Manejo AmbientaL-PMA.  Tiene como Plan de Acción, para el proceso de Desmonte área de siembra No se usa fuego para preparar o limpiar los campos, salvo cuando se justifique específicamente en el plan de MIP. Y como aspecto General la prohibición de quemas a cielo abierto de residuos o de cualquier elemento resultante de las actividades, en las áreas de influencias del proyecto.</t>
  </si>
  <si>
    <t>Conforme la validación con el Sistema Nacional de Áreas Protegidas, no se evidencia que los predios esten ubicados en áres de protección, asi mismo, con la información de áreas de protección registradas por la organización, se evidencia que los predios superiores a 50 Ha, tienen un área de conservación de más del 10%, lo cual se estopula en DECRETO 1449 DE 1977 ART. 5 (PREDIOS &gt;50 Ha Mín, 10% Bosques)</t>
  </si>
  <si>
    <t>Según la información suministrada, se evidencia plan piloto de reforestación y control de erosión para la unidad productiva San José. En este plan piloto se evidencia la reforestación protectora cuando en los casos que sea requerido.</t>
  </si>
  <si>
    <t>No Aplica para los usos de los suelos adelantados en a organización.</t>
  </si>
  <si>
    <t>COMPONENTE</t>
  </si>
  <si>
    <t>PROGRAMA</t>
  </si>
  <si>
    <t>OBJETIVO</t>
  </si>
  <si>
    <t>METAS</t>
  </si>
  <si>
    <t>ETAPA DEL PROYECTO</t>
  </si>
  <si>
    <t>ASPECTO</t>
  </si>
  <si>
    <t>IMPACTOS AMBIENTALES ASOCIADOS</t>
  </si>
  <si>
    <t>Físico</t>
  </si>
  <si>
    <t>Prevenir, mitigar y controlar las emisiones atmosféricas que puedan deteriorar la calidad del aire en el desarrollo del proyecto</t>
  </si>
  <si>
    <t>Cumplir con el 100% de legislación ambiental vigente</t>
  </si>
  <si>
    <t>Siembra y Beneficio</t>
  </si>
  <si>
    <t xml:space="preserve">Generación de emisiones atmosfericas </t>
  </si>
  <si>
    <t>Contaminación del aire por material particulado, gases y ruido</t>
  </si>
  <si>
    <t>Implementar y mantener estrategias que garanticen un manejo adecuado de los residuos sólidos y líquidos generados en las unidades productivas, evitando la contaminación del medio ambiente</t>
  </si>
  <si>
    <t>Reducir la generación de en 1% anual en relación con la producción.</t>
  </si>
  <si>
    <t>Todas</t>
  </si>
  <si>
    <t>Manejo de agroinsumos en el proceso productivo.</t>
  </si>
  <si>
    <t>Contaminación del suelo por residuos líquidos y sólidos</t>
  </si>
  <si>
    <t>Establecer estrategias para el manejo del recurso hídrico en las unidades productivas, verificando y controlando la calidad del agua en todo su ciclo y realizando un uso eficiente y responsable del recurso.</t>
  </si>
  <si>
    <t>Aprovechar y disminuir el consumo de agua en todas las fases del proyecto
Captar únicamente el caudal concesionado de las fuentes de agua autorizadas
Minimizar alteraciones sobre la calidad del agua</t>
  </si>
  <si>
    <t>Consumo de agua.</t>
  </si>
  <si>
    <t>Agotamiento del recurso hídrico
Contaminación del agua por escorrentías o descargas directas
Afectación en la disponibilidad del recurso hídrico superficial</t>
  </si>
  <si>
    <t>Mitigar los impactos en suelo y agua asociados a derrames de hidrocarburos e insumos químicos</t>
  </si>
  <si>
    <t>Reducir en un 95% la cantidad de derrames en las unidades productivas</t>
  </si>
  <si>
    <t>Cultivo y almacenamiento</t>
  </si>
  <si>
    <t>Contaminación del recurso agua y suelo</t>
  </si>
  <si>
    <t>Minimizar el impacto ambiental durante la adecuación, instalación y funcionamiento de zonas bienestar, casas de vivientes, zonas de preparación, entre otras obras</t>
  </si>
  <si>
    <t>Reducir los impactos asociados a los campamentos en las unidades productivas</t>
  </si>
  <si>
    <t>Creación de zanjas de drenaje.</t>
  </si>
  <si>
    <t>Contaminación del suelo por generación de residuos. Cambios en la calidad de agua y alteración de cauces y caudales.</t>
  </si>
  <si>
    <t>Promover el uso eficiente del recurso energético al interior de la unidad productiva, a través de buenas prácticas ambientales que garanticen la disminución del consumo de energía.</t>
  </si>
  <si>
    <t>Reducir en un 1% el consumo de energía en las unidades productivas</t>
  </si>
  <si>
    <t>Agotamiento de los recursos, cambio climático</t>
  </si>
  <si>
    <t>Biótico</t>
  </si>
  <si>
    <t>Promover la siembra sostenible del cultivo, optimizando y aprovechando suelos productivos con miras a mejorar la productividad y competitividad del Sector Aguacatero</t>
  </si>
  <si>
    <t>Establecer un criterio unificado de siembra y apertura de vías en los cultivos de aguacate Revegetalizar las áreas establecidas para el cultivo Prevenir y mitigar la erosión de suelos en las áreas de influencia</t>
  </si>
  <si>
    <t>Siembra</t>
  </si>
  <si>
    <t>Simbra de cultivos.</t>
  </si>
  <si>
    <t>Contaminación del suelo Agotamiento y/o contaminación del recurso hídrico Erosión del suelo Modificación del paisaje</t>
  </si>
  <si>
    <t>Identificar las especies de fauna y flora presente en el área de influencia de la unidad productiva, para garantizar el cuidado y conservación de estas especies</t>
  </si>
  <si>
    <t>Identificar las especies más representativas presentes en la unidad productiva</t>
  </si>
  <si>
    <t>Adecuación vial y zonas de binestar en las UP.</t>
  </si>
  <si>
    <t>Disminución de especies</t>
  </si>
  <si>
    <t>Social</t>
  </si>
  <si>
    <t>Sensibilizar a la comunidad y personal encargado de ejecutar las actividades al interior de la unidad productiva, sobre la importancia de la conservación ambiental y el adecuado manejo de los impactos ambientales durante todas las etapas del proyecto, con el fin de garantizar la implementación del Plan de Manejo Ambiental de las unidades productivas.</t>
  </si>
  <si>
    <t>Capacitar el 100% del personal involucrado en las actividades del proyecto.</t>
  </si>
  <si>
    <t>Trabajo agricola en cercania a bosques y afleuntes.</t>
  </si>
  <si>
    <t>Afectación de las condiciones ambientales del área por desconocimiento y/o falta de conciencia sobre los planes de acción ambiental requeridos en cada etapa del proyecto</t>
  </si>
  <si>
    <t>Calificación factor 
(Magnitud Impacto*Probabilidad de O)</t>
  </si>
  <si>
    <t xml:space="preserve">El programa de Manejo de residuos sólidos y líquidos, establecido en el Plan de Manejo AmbientaL-PMA.  Tiene como Objetivo "Implementar y mantener estrategias que garanticen un manejo adecuado de los residuos sólidos y líquidos generados en las unidades productivas, evitando la contaminación del medio ambiente", dentro de ello se tienene como medida e acción Práctica de Triple Lavado para envases de agroquímicos: Consiste en remover el producto que queda en la pared de los envases adicionando agua hasta un cuarto del volumen del envase, taparlo, y agitarlo en todas las direcciones, para finalmente disponer este enjuague dentro de la bomba de fumigación o en el tanque de mezcla de los productos. Esta acción se debe repetir tres veces, garantizando con esto que el 99% de los desechos sean eliminados. Esta práctica debe realizarse cada vez que se desocupe un envase que ha contenido productos agroquímicos.  Del mismo modo establece que, la dispocisión final para este tipo de empaques se realizara por medio del operador Campo Limpio que posterior a la disposición de residuos peligrosos entrgara el respectivo certificado. </t>
  </si>
  <si>
    <t>El programa de Manejo del recurso hídrico, establecido en el Plan de Manejo AmbientaL-PMA.  Tiene como Plan de Acción para Vertimientos, lavar y mantener el sistema de forma periódica con el fin de optimizar su funcionamiento, de acuerdo a las recomendaciones del proveedor del servicio. No obstante, no se evidencio programa de mantenimientos correctivos y preventivos.</t>
  </si>
  <si>
    <t>El programa de Manejo del recurso hídrico, establecido en el Plan de Manejo AmbientaL-PMA.  Tiene como Plan de Acción para Vertimientos, lavar y mantener el sistema de forma periódica con el fin de optimizar su funcionamiento, de acuerdo a las recomendaciones del proveedor del servicio. Así mismo, los mantenimientos y limpieza de equipos deberán realizarse en áreas adecuadas para esto con el fin de prevenir derrames. El sitio en donde se realice esta actividad no deberá estar cerca sumideros de aguas lluvias, ni se podrá realizar vertimientos de aceites, grasas, pinturas, solventes u otro elemento contaminante. En caso de presentarse un derrame, deberá notificarse al área de Gestión Ambiental, es importante evitar que la sustancia llegue a los sistemas sépticos o suelos.
10. Para el caso en el que se presente un derrame de residuos líquidos que generen impacto a las redes de alcantarillado, sumideros de aguas lluvias o suelo, se notificará de forma inmediata al área ambiental quien realizará una investigación y seguimiento y tomará las respectivas acciones.</t>
  </si>
  <si>
    <t>El programa de Manejo del recurso hídrico, establecido en el Plan de Manejo AmbientaL-PMA.  Tiene como Generalidad contar con una zona adicional de 20 mts. (de 30 a 50 mts desde el cuerpo de agua), en el que solo se aplican plaguicidas a través de aplicación mecánica, a mano o dirigida.</t>
  </si>
  <si>
    <t>El programa de Manejo del recurso hídrico, establecido en el Plan de Manejo AmbientaL-PMA.  Tiene como Generalidad contemplar un retiro mínimo de los cauces de agua de 30 metros y para los nacimientos será de un radio de 100 metros a su alrededor, reforestar y proteger los nacimientos de agua y contar con una zona adicional de 20 mts. (de 30 a 50 mts desde el cuerpo de agua), en el que solo se aplican plaguicidas a través de aplicación mecánica, a mano o dirigida. Asi mismo, en lo posible, realizar el cercado de los afloramientos y afluentes para evitar el ingreso de animales que puedan contaminar el agua, adicional deberán respetarse los retiros conforme la normatividad vigente.
Se resalta que dentro de la debida diligencia se evidenciaron áreas boscosas en todas la Unidades productivas visitadas. No obstante, si se requiere definir con mayor precisión la cantidad de Ha por unidad productiva, se tendría que reaizar un levantamiento en zona más detallado. El cual incurriria en costos adicionales para tener la precisión del dato.</t>
  </si>
  <si>
    <t>El programa de Flora y Fauna, establecido en el Plan de Manejo AmbientaL-PMA.  Tiene como acción de monitoreo y seguimiento, tramitar el Permiso de Aprovechamiento Forestal en los casos que aplique. Del mismo modo, se evideciarón permisoso de aprovechamiento forestal para algunas Unidades Productivas.</t>
  </si>
  <si>
    <t>Calificación</t>
  </si>
  <si>
    <t>Puntaje máximo</t>
  </si>
  <si>
    <t>Conforme la información sumistrada del inventario ambiental, todas las unidades productivas que cuentan con más de 50 Ha tienen más del 10% de cobertura forestal. No obstante, si se requiere definir con mayor precisión la cantidad de Ha por unidad productiva, se tendría que reaizar un levantamiento en zona más detallado. El cual incurriria en costos adicionales para tener la precisión del dato.</t>
  </si>
  <si>
    <t>El programa de Flora y Fauna, establecido en el Plan de Manejo AmbientaL-PMA.  Tiene como objetivo "Identificar las especies de fauna y flora presente en el área de influencia de la unidad productiva, para garantizar el cuidado y conservación de estas especies", para ellos tiene dentro del plan de acción se prohíbe la caza, pesca, recolecta o tráfico de especies animales o plantas, uso de explosivos o substancias tóxicas para cazar, pescar o controlar plagas silvestres, no se retiene bajo ninguna circunstancia la vida silvestre en cautiverio, no se introducen o liberan intencionalmente especies invasivas, no se emplean animales silvestres para procesar o cosechar y revisan las áreas de infraestructura y cultivo del proyecto de tal forma de no incidir en espacios propios de flora y fauna de la unidad productiva.</t>
  </si>
  <si>
    <t>GUIA AMBIENTAL HORTIFRUTICOLA DE COLOMBIA, LISTA DE ACTIVIDADES A DESARROLLAR PARA LA APLICACIÓN DE LAS BPA (ADAPTADA DE PROYECTO DE RESOLUCIÓN ICA 2009)</t>
  </si>
  <si>
    <t>ACTIVIDAD</t>
  </si>
  <si>
    <t>DESCRIPCION</t>
  </si>
  <si>
    <t>INSCRIPCIÓN</t>
  </si>
  <si>
    <t>PLANEACIÓN DEL CULTIVO</t>
  </si>
  <si>
    <t>DISEÑO DE ÁREAS E INSTALACIONES.</t>
  </si>
  <si>
    <t>MANTENIMIENTO DE EQUIPOS, UTENSILIOS Y HERRAMIENTAS.</t>
  </si>
  <si>
    <t>MANEJO INTEGRADO DEL CULTIVO.</t>
  </si>
  <si>
    <t>MANEJO DE PERSONAL.</t>
  </si>
  <si>
    <t>MANEJO DE RESIDUOS LÍQUIDOS Y SÓLIDOS.</t>
  </si>
  <si>
    <t>CONTROL DE DOCUMENTOS, REGISTROS Y TRAZABILIDAD.</t>
  </si>
  <si>
    <t>EVALUACION Y CERTIFICACIÓN DEL PREDIO.</t>
  </si>
  <si>
    <t>Las áreas e instalaciones deben contar con:
•	Unidad sanitaria y sistema de lavamanos para los trabajadores.
•	Área	para	el	almacenamiento	de	insumos agrícolas, separada de la vivienda.
•	Área de dosificación y preparación de mezclas de insumos agrícolas.
•	Área	de	acopio	transitorio	de	productos cosechados.
•	Área para el consumo de alimentos y descanso de los trabajadores.</t>
  </si>
  <si>
    <t>Durante la planeación del cultivo es necesario:
•	Evaluar la viabilidad del desarrollo de la actividad según lo consignado en el Plan de Ordenamiento Territorial.
•	Gestionar ante la Autoridad Ambiental la concesión de aguas en caso que se requiera.
•	Evaluar las características y recursos de la zona, del predio y de los riesgos asociados al suelo y a las fuentes de agua que puedan afectar la inocuidad, la productividad y la calidad del producto.
•	Formular y poner en marcha un plan de manejo de residuos líquidos y sólidos.</t>
  </si>
  <si>
    <t>La inscripción se realiza en la oficina del ICA de la jurisdicción. Requiere diligenciar un formato de inscripción y adjuntar ,entre otros, los siguientes documentos:
•	Certificado de existencia y representación legal o fotocopia de la cédula de ciudadanía, si se trata de persona natural.
•	Copia del contrato en virtud del cual se dispone de asistencia técnica por parte de un agrónomo o ingeniero agrónomo.
•	Fotocopia de la tarjeta profesional del agrónomo o ingeniero agrónomo que prestará la asistencia técnica
•	Plano de la finca.
•	Croquis de llegada a la finca.
•	Documento que acredite la tenencia legítima del predio.</t>
  </si>
  <si>
    <t xml:space="preserve"> Para	el	mantenimiento	de	equipos, utensilios	y herramientas es necesario:
•	Contar con un programa de mantenimiento, desinfección y calibración de acuerdo a los requerimientos, de equipos, utensilios y herramientas.
•	Mantener registros de todas las actividades de mantenimiento, desinfección y calibración, contar
con procedimientos e instructivos para su manejo.</t>
  </si>
  <si>
    <t>Es necesario identificar la fuente de agua (hacer análisis una vez al año e incluir análisis microbiológicos y  fisicoquímicos),	evaluar	su calidad,	realizar	manejo racional y definir acciones para su protección.</t>
  </si>
  <si>
    <t>Manejo de Suelos:
Hacer rotación de cultivos, establecer sistemas de drenajes, cuando se requiera, formular programas con prácticas de conservación como coberturas nobles, labranza mínima y manejo de curvas a nivel para siembras en ladera.</t>
  </si>
  <si>
    <t>Material de Propagación:
Cumplir la reglamentación y autorizaciones vigentes, del Instituto Colombiano Agropecuario-ICA-.</t>
  </si>
  <si>
    <t>Nutrición de Plantas:
Abonamiento con análisis de suelo y con base a los requerimientos de la especie sembrada.
Los   insumos   deben	tener el   registro   del   Instituto Colombiano Agropecuario –ICA-
Las aplicaciones deben llevarse en registros que contengan nombre del predio, comercial del producto, número de registro de venta, fecha de aplicación, dosis, forma de aplicación, nombre y firma de quien recomendó y aplicó.</t>
  </si>
  <si>
    <t>Protección del Cultivo:
Manejo Integrado de Plagas (MIP), priorizar el uso de métodos culturales, entomológicos, biológicos y físicos sobre el control químico. Las aplicaciones deben llevarse en un registro.</t>
  </si>
  <si>
    <t>En el manejo de personal es necesario:
•	Uso de elementos de protección personal.
•	Elaboración y puesta en marcha de un plan de capacitación permanente.
•	Elaboración de un plan de manejo de emergencias o contingencias.
•	Contar con un botiquín de primeros auxilios.</t>
  </si>
  <si>
    <t>Las aguas contaminadas con plaguicidas se deben disponer en un sitio de barbecho debidamente identificado y alejado de las fuentes de agua.</t>
  </si>
  <si>
    <t xml:space="preserve">Es necesario contar con los siguientes documentos y registros:
•	Evaluación de las características y recursos de la zona, del predio y de los riesgos asociados
•	Registros	sobre	seguimiento	al	material	de siembra
•	Resultados de análisis de agua y suelo
•	Registro	de	mantenimiento,	desinfección	y calibración de equipos
•	Registro de aplicación de fertilizantes
•	Registro	de	la	preparación	de	los	abonos orgánicos (en caso de elaborarse en la finca)
•	Plan de Manejo Integrado de Plagas
•	Registro de aplicación de plaguicidas
•	Registro de las capacitaciones a operarios.
</t>
  </si>
  <si>
    <t>El ICA evalúa, emite un concepto de acuerdo al cumplimiento de lo previsto en la resolución y expide la certificación de BPA. Validez de dos (2) años, renovada por el ICA previa verificación y cumplimiento de los requisitos.
Requisitos Fundamentales (cumplimiento 100%), Requisitos Mayores (cumplimiento del 85%), Requisitos Menores (cumplimiento del 60%).</t>
  </si>
  <si>
    <t>IMPLEMENTACIÓN FONDO CARTAMA</t>
  </si>
  <si>
    <t>Coherencia Guía Ambiental Nacional</t>
  </si>
  <si>
    <t xml:space="preserve">Conforme la visita de campo por medio de la debida diligencia, se evidencio:
*Unidades saitarias en todas la Unidades productivas, tanto en oficinas como en zonas de bienestar.
*Áreas independientes de vivienda y almacenamiento.
*Áreas de mezclas.
*Áreas de acopio transitorio de poscosecha.
*Áreas de bienestar en cada Unidad Productiva.
</t>
  </si>
  <si>
    <t>CUMPLIMIENTO GENERAL</t>
  </si>
  <si>
    <t>PLAN DE ACCIÓN</t>
  </si>
  <si>
    <t>Las Unidades Productivas que están próximas a entrar en producción, aproximadamente al año 3 de plantado el cultivo realizan ante el ICA el registro del predio exportador y simultánemante se cetifican en Buenas Prácticas Agrícolas BPA, cumpliendo lo estipulado en la resolución 2009.  adicionalmente estas UP cuentan con certificación Global Gap, que es el estándar mundial de las BPA.</t>
  </si>
  <si>
    <t>Se realiza trazo de las siembras en curvas a nivel, se mantienen arvenses nobles como cobertura manejadas con guadaña, en el inicio de la siembra entre tanto hay coberturas vivas se cubre el plato con mulch de polietileno.  Se hacen obras de drenaje previamente a la siembra del cultivo.</t>
  </si>
  <si>
    <t>El material vegetal se produce en vivero propio registrado en el ICA.</t>
  </si>
  <si>
    <t>Existe un MIP general formulado para toda la empresa, en el cual están identificados las principales plagas y enfermedades de importancia económica para los cultivos, su método de monitoreo y las alternativas de control.  Las aplicaciones de pesticidas son regisradas en los correspondienes formatos.</t>
  </si>
  <si>
    <t>Las UP que están próximas a iniciar producción aproximadamene al año 3 de sembrado el cultivo cuentan con los siguientes registros vigentes:  Registro ICA de predio exportador, Certificación BPA ICA, Certificación Global GAP y Rainforest realizdo por la certificadora NaturaCert.</t>
  </si>
  <si>
    <t>IDENTIFICACIÓN DE IMPACTOS</t>
  </si>
  <si>
    <t>INDICADORES</t>
  </si>
  <si>
    <t>VALORACIÓN ECONÓMICA</t>
  </si>
  <si>
    <t>HERRAMIENTAS DE SEGUIMIENTO</t>
  </si>
  <si>
    <t>IDENTIFICACIÓN DE ASPECTOS</t>
  </si>
  <si>
    <t>LÍDER DE EJECUCIÓN</t>
  </si>
  <si>
    <t>SEGMENTACIÓN POR PROYECTOS</t>
  </si>
  <si>
    <t>CRONOGRAMA DE EJECUCIÓN</t>
  </si>
  <si>
    <t>VALORACIÓN</t>
  </si>
  <si>
    <t>El programa de Calidad del Aire, establecido en el Plan de Manejo AmbientaL-PMA.  Tiene como Plan de Acción la generalidad prohibir las quemas a cielo abierto de residuos o de cualquier elemento resultante de las actividades, en las áreas de influencias del proyecto.</t>
  </si>
  <si>
    <t>No Aplica para las actividades adelantados en a organización, dado que la organización no expende productos calsificación tipo 1 y 2.</t>
  </si>
  <si>
    <t>Cumplimiento</t>
  </si>
  <si>
    <t>LEYES, DECRETOS Y RESOLUCIONES AMBIENTALES APLICABLES  AL SUBSECTOR HORTIFRUTICOLA DE COLOMBIA</t>
  </si>
  <si>
    <t>MÍNIMO DE DERECHOS DEL TRABAJADOR</t>
  </si>
  <si>
    <t>Código sustantivo del trabajo (1era parte)</t>
  </si>
  <si>
    <t>Salario
Auxilio de cesantía.
Prima de servicios.</t>
  </si>
  <si>
    <t>Dotación de vestido de labor y calzado.</t>
  </si>
  <si>
    <t>Descanso en dominicales y festivos.</t>
  </si>
  <si>
    <t>Intereses a la cesantía</t>
  </si>
  <si>
    <t>Vacaciones</t>
  </si>
  <si>
    <t>GENERAL</t>
  </si>
  <si>
    <t>Código Sustantivo del Trabajo</t>
  </si>
  <si>
    <t>De modo general, incumbe al empleador obligaciones de protección y de seguridad para con los trabajadores, y a éstos obligaciones de obediencia y fidelidad para con el empleador.</t>
  </si>
  <si>
    <t xml:space="preserve">Ley 1010 2006 </t>
  </si>
  <si>
    <t>Por medio de la cual se adoptan medidas para prevenir, corregir y sancionar el acoso laboral y otros hostigamientos en el marco de las relaciones de trabajo.</t>
  </si>
  <si>
    <t xml:space="preserve">Resolución 1401 2007 </t>
  </si>
  <si>
    <t>Por la cual se reglamenta la investigación de incidentes y accidentes de trabajo.</t>
  </si>
  <si>
    <t>Resolución 2346 2007</t>
  </si>
  <si>
    <t>Por la cual se regula la práctica de evaluaciones médicas ocupacionales y el manejo y contenido de las historias clínicas ocupacionales.</t>
  </si>
  <si>
    <t>Resolución 2646 2008</t>
  </si>
  <si>
    <t>Por la cual se establecen disposiciones y se definen responsabilidades para la identificación, evaluación, prevención, intervención y monitoreo permanente de la exposición a factores de riesgo psicosocial en el trabajo y para la determinación del origen de estas.</t>
  </si>
  <si>
    <t>Resolución 00000652 2012</t>
  </si>
  <si>
    <t>Por la cualquier se establece la conformación y funcionamiento del Comité de Convivencia Laboral en entidades públicas y empresas privadas y se di tan otros disposiciones.</t>
  </si>
  <si>
    <t>Resolución 0312 2019</t>
  </si>
  <si>
    <t>Por la cual se definen los Estándares Mínimos del Sistema de Gestión de la Seguridad y Salud en el Trabajo SG-SST.</t>
  </si>
  <si>
    <t>Decreto 1072 2015</t>
  </si>
  <si>
    <t>Decreto Único Reglamentario del Sector Trabajo.</t>
  </si>
  <si>
    <t xml:space="preserve">Resolución 1409 2012 </t>
  </si>
  <si>
    <t>Por la cual se establece el reglamento de seguridad para protección contra caídas en trabajo en alturas.</t>
  </si>
  <si>
    <t>Decreto-Ley 1295 1994</t>
  </si>
  <si>
    <t>Por el cual se determina la organización y administración del Sistema General de Riesgos Profesionales.</t>
  </si>
  <si>
    <t>Resolución 1792 1990</t>
  </si>
  <si>
    <t>Por la cual se adoptan valores límites permisibles para la exposición ocupacional al ruido.</t>
  </si>
  <si>
    <t>Resolución 2013 1986</t>
  </si>
  <si>
    <t>Por la cual se reglamenta la organización y funcionamiento de los Comités de Medicina, Higiene y Seguridad Industrial en los lugares de trabajo</t>
  </si>
  <si>
    <t>Resolución 2400 1979</t>
  </si>
  <si>
    <t>por la cual se establecen algunas disposiciones sobre vivienda, higiene y seguridad en los establecimientos de trabajo</t>
  </si>
  <si>
    <t>La organización aplica lo exigido en el código sustantivo del trabajo para los 1393 colaboradores registrados en agosto del 2022, en las diferentes empresas vinculadas. Del mismo modo, se pudo evidenciar en campo, por medio de socializaciones con los colaboradores en las unidades productivas, que todos las personas que contribuyen en los procesos de la organización cuentan con las respectivas afiliaciones.</t>
  </si>
  <si>
    <t>MONTAJE</t>
  </si>
  <si>
    <t>SIEMBRA</t>
  </si>
  <si>
    <t>COSECHA</t>
  </si>
  <si>
    <t>PLANEACIÓN</t>
  </si>
  <si>
    <t>Manejo del Recurso Hídrico</t>
  </si>
  <si>
    <t>SELECCIÓN, CLASIFICACIÓN Y EMPAQUE</t>
  </si>
  <si>
    <t>DESPACHO Y ENVÍO FINAL (TRANSPORTE)</t>
  </si>
  <si>
    <t>POSCOSECHA (BENEFICIO)</t>
  </si>
  <si>
    <t>OPERACIÓN (MANTENIMEINTO DE CULTIVO)</t>
  </si>
  <si>
    <t>PLAN DE MANEJO AMBIENTAL UNIDADES PRODUCTIVAS</t>
  </si>
  <si>
    <t>PLAN DE MANEJO AMBIENTAL PLANTA DE EMPAQUE</t>
  </si>
  <si>
    <t>Este proceso está destinado a organizar adecuadamente los recursos con los cuales se dispone dentro del área de la unidad productiva, ya sea en uno o varios predios, esto dependiendo de la composición de la unidad. 
Para tal fin, se identificarán las zonas sujetas a preservar y conservar, así como definir cuales áreas se pueden destinar a la producción del aguacate Hass y otras áreas como zonas de bienestar, casas de personal entre otras. 
Este proceso es de vital importancia puesto que permitirá identificar y planear las acciones correspondientes a la producción y más aún a mitigar o compensar las afectaciones ambientales que se presenten durante el proceso productivo. Se resalta que, esto se realizará con todas las unidades productivas, tanto en Antioquia, como en Caldas y Risaralda.</t>
  </si>
  <si>
    <t>Este proceso se enfoca en materializar la planificación territorial y de recursos en cada unidad productiva, en esta etapa, se realizará la construcción de infraestructura tales como: vías, zonas de bienestar, viviendas, zanjones de drenaje, reservorios entre otros. Del mismo modo, este proceso facilita la conservación de zonas boscosas o de zonas de áreas protegidas que se identifiquen en el proceso de planificación. Es de resaltar que, para el desarrollo del proyecto, ya se identificaron en su totalidad las zonas de conservación en cada unidad productiva.</t>
  </si>
  <si>
    <t>En este proceso se realizar la siembra del material vegetal en las zonas que se han destinado en el proceso de planificación. Se resalta que, para este caso se tendrá en cuenta la densidad del cultivo, es decir, la cantidad de arboles a sembrar en área. Es de precisar que, el material a sembrar será suministrado por el vivero certificado de la organización.</t>
  </si>
  <si>
    <t xml:space="preserve">Este proceso se enfoca en mantener y preservar los individuos (arboles de aguacate Hass) sembrado, para lo cual, se realizarán prácticas de cuidado y preservación enmarcadas en el Manejo Integrado de Plagas y Enfermedades -MIPE. Este proceso podría considerarse como uno de los procesos que requiere más vigilancia y monitoreo de los impactos ambientales que se puedan llegar a presentar. </t>
  </si>
  <si>
    <t xml:space="preserve">Este proceso consiste en recolectar los frutos de aguacate Hass en el periodo en donde se cuente con las características adecuadas para su cogida (fruto maduro). </t>
  </si>
  <si>
    <t>Para este caso, se realiza el alistamiento de la fruta recolectada, realizando acciones de asepsia, clasificación, empaque preliminar de las frutas recogidas, para posteriormente despacharla o enviarla a la plana de empaque ubicada en la ciudad de Pereira.</t>
  </si>
  <si>
    <t>DESCRIPCIÓN</t>
  </si>
  <si>
    <t>TRASPORTE PRELIMINAR</t>
  </si>
  <si>
    <t>Este Proceso se adelanta desde todas las unidades productivas, teniendo como punto de destino la planta de empaque ubicada en Pereira. Se espera que, con la ejecución del proyecto el producto se remita a la nueva planta o a la planta actual, esto dependiendo de la cercanía a la unidad productiva y a la disponibilidad de embalaje.</t>
  </si>
  <si>
    <t>Este proceso se adelanta en la planta de empaque, allí se realizará nuevamente la asepsia de la fruta para posteriormente seleccionar la calidad de esta y clasificar la fruta según el tipo de mercado destino.
Una vez clasificada la fruta, se procederá a empacar la misma en canastillas, cajas, mallas entre otras. Ya clasificada se realizará el almacenamiento en cuartos fríos para posteriormente remitirla a cliente destino.</t>
  </si>
  <si>
    <t xml:space="preserve">Surtido el proceso de selección, clasificación, empaque y almacenamiento, y definido el lugar de destino del producto final,  se procederá a remitir el producto, conservando la cadena de frío del almacenamiento, así como, las condiciones de asepsia e higiene respectivas. </t>
  </si>
  <si>
    <t>AÍRE</t>
  </si>
  <si>
    <t>SUELO</t>
  </si>
  <si>
    <t>AGUA</t>
  </si>
  <si>
    <t>CONTAMINACIÓN</t>
  </si>
  <si>
    <t>Agotamiento de recurso hídrico</t>
  </si>
  <si>
    <t>Aumento en la demanda de recursos naturales</t>
  </si>
  <si>
    <t>Aspectos socioambientales, revisión de antecedentes del Proyecto (contexto) y de la zona de influencia directa e indirecta</t>
  </si>
  <si>
    <t>CONCEPTO</t>
  </si>
  <si>
    <t>Aspectos Socioambientales</t>
  </si>
  <si>
    <t>HOJA DE ANÁLISIS</t>
  </si>
  <si>
    <t>Favorable</t>
  </si>
  <si>
    <t xml:space="preserve">Revisión de aspectos socio ambientales sectoriales relevantes </t>
  </si>
  <si>
    <t>Realizando la verificación de antecedentes de violencia en las zonas de influencia directa e indirecta, se encontró que: del total de registros relacionados en la unidad para las víctimas en el departamento de Antioquia (18.109 registros), el 3% se encuentran en los municipios en donde se tienen intervención por parte del proyecto, presentándose con estas cifras una mayor representación en el municipio de Sonsón con un 26%, seguida por el municipio de Concordia con el 20%. El 54% restante corresponden a los municipios de Támesis, Jericó, Caramanta y Valparaíso.
Para el departamento de Caldas, se registraron 3.286 casos de los cuales el 19% se ubican en los municipios de ubicación de las unidades productivas. Siendo el municipio de Riosucio quien más casos presento (36%), seguido del municipio de Supia (26%). El   38% restante de reparten entre los municipios de Anserma y Salamina con el 23% y 16% respectivamente.
Por parte del departamento de Risaralda, se registraron 2.347 víctimas, de las cuales el 15% tienen como procedencia los municipios de desarrollo del proyecto. En ese sentido, las participaciones en relación con los municipios en donde se ubican las unidades productivas tienen el siguiente comportamiento; 42% para el municipio de Guática y 58% para el municipio de Quinchía.
Es de resaltar que, los anteriores valores aplican para todo el municipio, y en los registros de la unidad para las víctimas no se focaliza en vereda o sector, razón por la cual no se puede validar si en las veredas en donde se ubican las unidades productivas se presenten los registros mencionado.
Con los anteriores datos, y en articulación con lo observado en la debida diligencia realizada en campo, se da un concepto de favorabilidad en este aspecto toda vez que determina que los fenómenos de violencia no tendría afectaciones significativas en el desarrollo del proyecto.</t>
  </si>
  <si>
    <t>Aspectos Sectoriales</t>
  </si>
  <si>
    <t>Revisión de Programas PMA</t>
  </si>
  <si>
    <t>Unidades Productivas</t>
  </si>
  <si>
    <t>Planta de Empaque</t>
  </si>
  <si>
    <t>Implementar y mantener estrategias que garanticen un manejo adecuado de los residuos sólidos y líquidos generados en la planta de empaque, evitando la contaminación del medio ambiente</t>
  </si>
  <si>
    <t>Selección, clasificación, empaque y despacho final.</t>
  </si>
  <si>
    <t>Manejo de insumos logísticos.</t>
  </si>
  <si>
    <t>Establecer estrategias para el manejo de los vertimientos de agua residuales en la Planta de Empaque, verificando y controlando la calidad del mismo en concordancia con la normatividad ambiental aplicable.
Aprovechar y disminuir el consumo de agua en todas las fases del proceso</t>
  </si>
  <si>
    <t>Dar cumplimiento a la normatividad ambiental legal vigente en materia de vertimientos de agua</t>
  </si>
  <si>
    <t>Agotamiento del recurso hídrico
Contaminación del agua
Afectación en la disponibilidad del recurso hídrico superficial</t>
  </si>
  <si>
    <t>Manejo de insumos químicos en el proceso de empaque.</t>
  </si>
  <si>
    <t>Promover el uso eficiente del recurso energético al interior de la Planta de Empaque, a través de buenas prácticas ambientales que garanticen la disminución del consumo de energía.</t>
  </si>
  <si>
    <t>Consumo de Energía.</t>
  </si>
  <si>
    <t>COHERENCIA DE COMPONENTES EN LOS PROGRAMAS</t>
  </si>
  <si>
    <t>Favorable con condición.</t>
  </si>
  <si>
    <t xml:space="preserve">Revisión del cumplimiento de la legislación socio ambiental nacional aplicable </t>
  </si>
  <si>
    <t>Cumplimiento de la legislación</t>
  </si>
  <si>
    <t xml:space="preserve">Revisión del Plan de Manejo Ambiental – PMA </t>
  </si>
  <si>
    <t>Revisión de PMA-Alcance</t>
  </si>
  <si>
    <t>ETAPAS PROYECTO</t>
  </si>
  <si>
    <t>REQUISITO</t>
  </si>
  <si>
    <t>Coherencia PMA Verdadero/Falso</t>
  </si>
  <si>
    <t>Principio 1 Revisión y categorización</t>
  </si>
  <si>
    <t>Se realiza la categorización con la metodología SARAS,  dando una tipología de riesgo B (ver Anexo "Tipo de categoría de riesgo")</t>
  </si>
  <si>
    <t>Principio 2 Evaluación ambiental y social</t>
  </si>
  <si>
    <t>Una vez revisado el Plan de manejo ambiental, se evidencia que, en el mismo, se vinculan la identificación de los posibles riesgos ambientales, sociales y de cambio climático asociados a la ejecución del proyecto. Relacionando los planes de acción pertinentes para minimizar, mitigar, controlar, compensar, neutralizar y remediar los riesgos e impactos que se puedan derivar de las etapas del proyecto. No obstante, se recomienda, precisar y presentar la evaluación de riesgos ambientales e impactos por medio de una matriz de valoración, la cual permitirá reconocer de mejor manera las posibles afectaciones con magnitudes respectivas.</t>
  </si>
  <si>
    <t>Principio 3 Normas ambientales y sociables aplicables.</t>
  </si>
  <si>
    <t>Se cuenta con la versión 1 de la matriz MATRIZ REQUISITOS LEGALES.</t>
  </si>
  <si>
    <t>Principio 4 Sistema de gestión ambiental, social y plan de acción de principios del ecuador.</t>
  </si>
  <si>
    <t>Se cuenta con la versión 1, del proceso macro Sostenibilidad Ambiental y RSE.</t>
  </si>
  <si>
    <t>Principio 5 Compromiso de las partes interesadas</t>
  </si>
  <si>
    <t>Conforme la visita técnica, se evidencia soportes de participación continua y efectiva de partes interesadas en el proyecto, vinculando comunidad en general con posibilidad de afectación, así como, colaboradores internos y otro tipo de actores presentes en el territorio. 
Se precisa que en la zona de intervención del proyecto no se realizara reubicación de comunidades indígenas ni tampoco se utilizara patrimonio cultural con fines comerciales.</t>
  </si>
  <si>
    <t>Principio 6 Mecanismo de quejas</t>
  </si>
  <si>
    <t>Actualmente se cuenta con una línea de atención denominada "línea ética", la cual actúa como un mecanismo de quejas por parte de los colaboradores. Dicho mecanismo sirve como atención primaria a cualquier alerta o eventualidad que presente en el entorno laboral.</t>
  </si>
  <si>
    <t>Principio 7 Revisión independiente</t>
  </si>
  <si>
    <t>Dado al análisis de la categoría del riesgo para el proyecto (categoría B) y atendiendo a las precisiones de los principios, no se requiere una revisión independiente referente al cumplimiento de los principios de ecuador.</t>
  </si>
  <si>
    <t>Principio 8 Compromisos contractuales</t>
  </si>
  <si>
    <t>No aplica por ahora</t>
  </si>
  <si>
    <t>Principio 9 Monitoreo e informes idependientes</t>
  </si>
  <si>
    <t>Principio 10 Infomres y transparencia</t>
  </si>
  <si>
    <t>No aplica por ahora, pero se tiene como politica dar infome anual.</t>
  </si>
  <si>
    <t>NIVEL DE COHERENCIA</t>
  </si>
  <si>
    <t>ÍTEM</t>
  </si>
  <si>
    <t>GRUPO DE VARIABLES</t>
  </si>
  <si>
    <t>IDEAL</t>
  </si>
  <si>
    <t>SUMA DEL PUNTAJE</t>
  </si>
  <si>
    <t>Principios de Ecuador vs PMA</t>
  </si>
  <si>
    <t>Nivel de Coherencia</t>
  </si>
  <si>
    <t>Norma de Desempeño 1-Evaluación y gestión de los riesgos e impactos ambientales y sociales</t>
  </si>
  <si>
    <t>Sistema de evaluación y gestión ambiental y social</t>
  </si>
  <si>
    <t>El cliente, en coordinación con otros organismos gubernamentales o terceros responsables, según corresponda8, emprenderá un proceso de evaluación ambiental y social y establecerá y mantendrá un SGAS acorde con la naturaleza y la escala del proyecto y en consonancia con el nivel de riesgos e impactos ambientales y sociales. El SGAS incorporará los siguientes elementos: (i) política; (ii) identificación de riesgos e impactos; (iii) programas de gestión; (iv) capacidad y competencia organizativas; (v) preparación y respuesta ante situaciones de emergencia; (vi) participación de los actores sociales, y (vii) seguimiento y evaluación.</t>
  </si>
  <si>
    <t>Política</t>
  </si>
  <si>
    <t>El cliente establecerá una política general que defina los objetivos y principios ambientales y sociales que orientan el proyecto para lograr un buen desempeño ambiental y social. La política constituye un marco para el proceso de evaluación y gestión ambiental y social, y especifica que el proyecto (o actividad comercial, según corresponda) cumplirá con las leyes y los reglamentos aplicables de las jurisdicciones en las que opere, incluidas las leyes para el cumplimiento de las obligaciones contraídas por el país anfitrión en el ámbito del derecho internacional. La política debe ser congruente con los principios de las Normas de Desempeño. En ciertas circunstancias, los clientes también pueden adherir a otras normas, sistemas de certificación o códigos de prácticas internacionalmente reconocidos, los que también deberán incluirse en la política. En la política se indicará quién es responsable de garantizar su cumplimiento dentro de la organización del cliente y será responsable de su ejecución (con referencia a un organismo oficial o tercero responsable, según sea necesario). El cliente comunicará la política a todos los niveles de su organización.</t>
  </si>
  <si>
    <t>Identificación de riesgos e impactos</t>
  </si>
  <si>
    <t>El cliente establecerá y seguirá un proceso para identificar los riesgos e impactos ambientales y sociales del proyecto</t>
  </si>
  <si>
    <t>Se cuenta con la versión 1, Matriz Aspectos e Impactos ambientales por Unidad Productiva (ASPIM UP).</t>
  </si>
  <si>
    <t>Programas de gestión</t>
  </si>
  <si>
    <t>En consonancia con la política del cliente y los objetivos y principios que allí se describen, el cliente establecerá programas de gestión que, de manera resumida, describan las medidas y acciones de mitigación y mejora del desempeño, destinadas a abordar los riesgos e impactos ambientales y sociales del proyecto que se hayan identificado.</t>
  </si>
  <si>
    <t xml:space="preserve">Revisar la relación del los programas de gestión del PMA con la Política (Si existe) </t>
  </si>
  <si>
    <t>Capacidad y competencia organizativas</t>
  </si>
  <si>
    <t>El cliente, en colaboración con terceros apropiados y pertinentes, establecerá, mantendrá y fortalecerá, según sea necesario, una estructura organizativa que defina las funciones, responsabilidades y facultades para la aplicación del SGAS.</t>
  </si>
  <si>
    <t>Preparación y respuesta ante situaciones de emergencia</t>
  </si>
  <si>
    <t>En los casos en que el proyecto incluya elementos físicos, aspectos e instalaciones específicamente identificados, con probabilidad de generar impactos, el SGAS establecerá y mantendrá un sistema de preparación y respuesta ante situaciones de emergencia con el fin de que el cliente, con la colaboración de terceros apropiados y relevantes, esté preparado para responder de una manera adecuada a situaciones accidentales y de emergencia asociadas con el proyecto, a fin de prevenir y mitigar cualquier daño contra las personas y el medio ambiente.</t>
  </si>
  <si>
    <t>Seguimiento y evaluación</t>
  </si>
  <si>
    <t>El cliente establecerá procedimientos para hacer el seguimiento del programa de gestión y medir su eficacia, y así como también el cumplimiento de toda obligación legal o contractual y requisito reglamentario conexo.</t>
  </si>
  <si>
    <t>Participación de los actores sociales</t>
  </si>
  <si>
    <t>La participación de los actores sociales es fundamental para el establecimiento de relaciones sólidas, constructivas y adecuadas que son esenciales para la gestión acertada de los impactos ambientales y sociales de un proyecto.</t>
  </si>
  <si>
    <t>La organización realiza mesas participativas para socializar la ejecución del proyecto en el territorio.</t>
  </si>
  <si>
    <t>Comunicaciones externas y mecanismos de queja</t>
  </si>
  <si>
    <t>Los clientes implementarán y mantendrán un procedimiento para el manejo de las comunicaciones externas.
En los casos en que existan Comunidades Afectadas, el cliente establecerá un mecanismo de queja para la recepción de las inquietudes y quejas de esas comunidades sobre el desempeño ambiental y social del cliente y para facilitar su resolución.</t>
  </si>
  <si>
    <t>La organización dispone de una línea ética para atender las solicitudes, quejas y reclamos de las comuniddes externas y de los colaboradores internos.</t>
  </si>
  <si>
    <t>Informes periódicos a las Comunidades Afectadas</t>
  </si>
  <si>
    <t>El cliente proporcionará informes periódicos a las Comunidades Afectadas en los que describirá los avances en la aplicación de los planes de acción del proyecto con respecto a cuestiones que conlleven riesgos o impactos presentes para las Comunidades Afectadas, y acerca de las cuestiones que hayan sido tema de inquietud de estas comunidades durante el proceso de consulta o a través de los mecanismos de queja.</t>
  </si>
  <si>
    <t>Se realiza informes anuales entorno a las gestiones ambientales de la orgnización.</t>
  </si>
  <si>
    <t>Norma de Desempeño 2-Trabajo y condiciones laborales</t>
  </si>
  <si>
    <t>Condiciones de trabajo y administración de las relaciones laborales</t>
  </si>
  <si>
    <t>Políticas y procedimientos de recursos humanos: El cliente adoptará y ejecutará políticas y procedimientos de recursos humanos apropiados para su tamaño y fuerza laboral, estipulando su enfoque para la administración de los trabajadores en consonancia con los requisitos de esta Norma de Desempeño y la legislación nacional.
Condiciones laborales y términos de empleo: En el caso de que el cliente sea parte de un convenio de negociación colectiva con una organización sindical, dicho convenio se respetará.</t>
  </si>
  <si>
    <t>La organizción cuenta con politicas de talento humano para un buen desarrollo de las actividades de los colaboradores.</t>
  </si>
  <si>
    <t>Protección de la fuerza laboral</t>
  </si>
  <si>
    <t>El cliente no empleará niños en ninguna forma que constituya una explotación económica, que pueda ser peligrosa, que interfiera con la educación del niño o que sea nociva para la salud del niño o su desarrollo físico, mental, espiritual, moral o social.
El cliente no empleará mano de obra forzosa, que consiste en cualquier tipo de trabajo o servicio que no se realiza de manera voluntaria y que se exija a una persona amenazándola con
emplear la fuerza o un castigo.</t>
  </si>
  <si>
    <t>En el desarrollo de las actividades no se utiliza menores de edad dentro del proceso productivo, además de no contar con mano de obra en condiciones forzosas.</t>
  </si>
  <si>
    <t>Salud y seguridad en el trabajo</t>
  </si>
  <si>
    <t>El cliente proporcionará a los trabajadores un entorno laboral seguro y saludable, teniendo en cuenta los riesgos inherentes a su sector particular y las clases específicas de riesgos en las áreas de trabajo del cliente, incluidos los peligros físicos, químicos, biológicos y radiológicos, y peligros específicos para mujeres.</t>
  </si>
  <si>
    <t>Se realiza un estudio de riesgos por áreas de trabajo, para adelantar las acciones pertienntes y brindar un entorno seguro para los colaboradores.</t>
  </si>
  <si>
    <t>Trabajadores contratados por terceras partes</t>
  </si>
  <si>
    <t>En el caso de los trabajadores contratados, el cliente hará los esfuerzos comercialmente razonables para asegurarse de que las terceras partes que contratan a estos trabajadores sean
empresas legítimas de reconocida integridad y cuenten con un sistema de gestión ambiental y social adecuado para operar de manera compatible con los requisitos de esta Norma de Desempeño.</t>
  </si>
  <si>
    <t>Se realiza un estudio de contratación para servicios externos brindados en las unidades productivas.</t>
  </si>
  <si>
    <t>Cadena de abastecimiento</t>
  </si>
  <si>
    <t>En los casos en que haya un alto riesgo de trabajo infantil o trabajo forzoso15 en la cadena de abastecimiento principal, el cliente identificará esos riesgos de conformidad con los anteriores párrafos 21 y 22. Si se identifican casos de trabajo infantil o trabajo forzoso, el cliente adoptará las medidas correctivas adecuadas.</t>
  </si>
  <si>
    <t>Norma de Desempeño 3-Eficiencia del uso de los recursos y prevención de la contaminación</t>
  </si>
  <si>
    <t>Eficiencia en el uso de los recursos</t>
  </si>
  <si>
    <t>El cliente ejecutará medidas técnica y financieramente viables y eficaces en función de los costos para mejorar su eficiencia en el consumo de energía, agua y otros recursos e insumos,
haciendo hincapié en aspectos considerados actividades comerciales centrales.</t>
  </si>
  <si>
    <t>Se realizan las inversiones necesarias para optimizar el uso del servicio de electricidad, vinculanto tecnologías mas limpias durante el proceso. Así mismo, se realiza el plan de manejo y ahorro de agua, implementando aprovechamiento de aguas lluvias en varias unidades productivas.</t>
  </si>
  <si>
    <t>Prevención de la contaminación</t>
  </si>
  <si>
    <t>El cliente evitará las emisiones de contaminantes o, cuando no resulte factible evitarlas, el cliente reducirá al mínimo o controlará la intensidad o el caudal másico de emisión.</t>
  </si>
  <si>
    <t>Se realiza la planificación para no adelantar actividades de emisiones de contaminantes, así mismo, se estructura un plan de manejo ambiental para mínimizar y mitigar cualquier posible afección.</t>
  </si>
  <si>
    <t>Norma de Desempeño 4-Salud y seguridad de la comunidad</t>
  </si>
  <si>
    <t>Requisitos sobre salud y seguridad de la comunidad</t>
  </si>
  <si>
    <t>El cliente evaluará los riesgos e impactos para la salud y la seguridad de las Comunidades Afectadas durante todo el ciclo del proyecto y establecerá medidas de prevención y control acordes con buenas prácticas internacionales recomendadas para la industria1, tales como las que figuran en las guías del Grupo del Banco Mundial sobre medio ambiente, salud y seguridad (MASS) u otras fuentes internacionalmente reconocidas. El cliente identificará los riesgos e impactos y propondrá medidas de mitigación proporcionales a su naturaleza y magnitud. Dichas medidas favorecerán la prevención de riesgos e impactos más que su minimización.</t>
  </si>
  <si>
    <t>Personal de seguridad</t>
  </si>
  <si>
    <t>En el caso de que el cliente contrate directamente a empleados o contratistas para brindar seguridad a fin de proteger su personal y bienes, evaluará los riesgos que podrían implicar los
arreglos de seguridad para quienes estén dentro o fuera del emplazamiento del proyecto.</t>
  </si>
  <si>
    <t>Norma de Desempeño 5-Adquisición de tierras y reasentamiento involuntario</t>
  </si>
  <si>
    <t>Requisitos generales</t>
  </si>
  <si>
    <t>El cliente considerará diseños alternativos viables del proyecto a fin de evitar o minimizar el desplazamiento físico o económico, sopesando los costos y beneficios ambientales, sociales y financieros, con especial atención a los impactos sobre grupos pobres y vulnerables.</t>
  </si>
  <si>
    <t>Responsabilidades del sector privado en un reasentamiento manejado por el Gobierno</t>
  </si>
  <si>
    <t>Cuando la adquisición de tierras y el reasentamiento sean responsabilidad del Gobierno, el cliente colaborará con el organismo oficial responsable, en la medida que este lo permita, para lograr resultados acordes con esta Norma de Desempeño.</t>
  </si>
  <si>
    <t>Norma de Desempeño 6-Conservación de la biodiversidad y gestión sostenible de recursos naturales vivos.</t>
  </si>
  <si>
    <t>El proceso de identificación de los riesgos e impactos, según se lo plantea en la Norma de Desempeño 1, debe tener en cuenta los impactos directos e indirectos del proyecto sobre la biodiversidad y los servicios ecosistémicos, e identificar todo impacto residual significativo.</t>
  </si>
  <si>
    <t>Protección y conservación de la biodiversidad</t>
  </si>
  <si>
    <t>Se define el hábitat como una unidad geográfica terrestre, fluvial o marina o una vía aérea que sostiene la vida de conjuntos de organismos vivos y sus interacciones con el entorno inerte. A los fines de la ejecución de esta Norma de Desempeño, los hábitats se dividen en modificados, naturales y críticos. Los hábitats críticos son un subconjunto de los hábitats naturales o modificados.</t>
  </si>
  <si>
    <t>Se realiza la conservación de habitas tanto de flora como de fauna, adelantando actividades para ejorar y mantener las mismas.</t>
  </si>
  <si>
    <t>Gestión de servicios ecosistémicos</t>
  </si>
  <si>
    <t>Cuando se prevea que un proyecto pueda tener un impacto adverso en los servicios ecosistémicos, de acuerdo con el proceso de identificación de los riesgos e impactos, el cliente llevará a cabo una revisión sistemática a fin de identificar los servicios prioritarios que prestan los ecosistemas.</t>
  </si>
  <si>
    <t>Gestión sostenible de recursos naturales vivos</t>
  </si>
  <si>
    <t>Los clientes que participen en la producción primaria de recursos naturales vivos, incluidas la silvicultura natural y de plantación, la agricultura, la ganadería, la acuicultura y la pesca, estarán sujetos a los requisitos de los párrafos 26 a 30, además del resto de esta Norma de Desempeño.</t>
  </si>
  <si>
    <t>En los casos en los que el cliente compre producción primaria (en especial, pero no exclusivamente, productos básicos alimentarios y de fibras) que se sepa se produce en regiones en las que existe el riesgo de conversiones significativas de hábitats naturales o críticos, se adoptarán sistemas y prácticas de verificación como parte del sistema de gestión ambiental y social del cliente, a fin de evaluar a sus proveedores primarios21.</t>
  </si>
  <si>
    <t>Norma de Desempeño 7 - Pueblos Indígenas</t>
  </si>
  <si>
    <t xml:space="preserve">Evitar impactos adversos.
Participación y consentimiento
</t>
  </si>
  <si>
    <t>Circunstancias que requieren un consentimiento previo, libre e informado</t>
  </si>
  <si>
    <t xml:space="preserve">Impactos sobre las tierras y los recursos naturales sujetos al régimen de propiedad tradicional o bajo uso consuetudinario.
Reubicación de Pueblos Indígenas fuera de sus tierras y recursos naturales sujetos al régimen de propiedad tradicional o bajo uso consuetudinario.
Patrimonio cultural crítico.
</t>
  </si>
  <si>
    <t>Mitigación y beneficios del desarrollo</t>
  </si>
  <si>
    <t>El cliente y las Comunidades Afectadas de Pueblos Indígenas identificarán medidas de mitigación acordes a la jerarquía de mitigación descrita en la Norma de Desempeño 1, así como oportunidades para generar beneficios culturalmente apropiados y de desarrollo sostenible.</t>
  </si>
  <si>
    <t>Responsabilidades del sector privado cuando el gobierno es responsable del manejo de las cuestiones relacionadas con los Pueblos Indígenas</t>
  </si>
  <si>
    <t>Cuando el Gobierno tenga un papel definido en el manejo de las cuestiones vinculadas con los Pueblos Indígenas en relación con el proyecto, el cliente colaborará con el organismo oficial responsable, en la medida de lo posible y permitido por este, para lograr resultados acordes con los objetivos de esta Norma de Desempeño.</t>
  </si>
  <si>
    <t>Norma de Desempeño 8-Patrimonio cultural.</t>
  </si>
  <si>
    <t>Protección del patrimonio cultural en el diseño y ejecución de los proyectos</t>
  </si>
  <si>
    <t>Además de cumplir con la legislación pertinente respecto de la protección del patrimonio cultural, incluida la legislación nacional de aplicación de las obligaciones asumidas por el país anfitrión según el Convenio sobre la Protección del Patrimonio Mundial, Cultural y Natural, el cliente identificará y protegerá el patrimonio cultural mediante la aplicación de prácticas internacionales reconocidas para la protección, los estudios de campo y la documentación del patrimonio cultural.</t>
  </si>
  <si>
    <t>Uso del patrimonio cultural por parte del proyecto</t>
  </si>
  <si>
    <t>Cuando un proyecto se proponga utilizar con fines comerciales el patrimonio cultural, incluidos los conocimientos, innovaciones o prácticas de las comunidades locales, el cliente informará a esas comunidades sobre (i) los derechos que les garantiza la legislación nacional; (ii) el alcance y la naturaleza del desarrollo comercial propuesto, y (iii) las posibles consecuencias de dicho desarrollo. El cliente no seguirá adelante con dicha comercialización a menos que (i) celebre un proceso de consultas y participación informada según se describe en la Norma de Desempeño 1 y que utilice un proceso de negociación de buena fe que genere un resultado documentado, y (ii) disponga una participación justa y equitativa en los beneficios resultantes de la comercialización de dichos conocimientos, innovaciones y prácticas, de conformidad con sus costumbres y tradiciones.</t>
  </si>
  <si>
    <t>Norma de Desempeño Corporación Financiera Internacional-IFC</t>
  </si>
  <si>
    <t>Calificación valores de Referencia</t>
  </si>
  <si>
    <t>Evaluación y gestión de los riesgos e impactos ambientales y sociales</t>
  </si>
  <si>
    <t>Trabajo y condiciones laborales</t>
  </si>
  <si>
    <t>Eficiencia del uso de los recursos y prevención de la contaminación</t>
  </si>
  <si>
    <t>Salud y seguridad de la comunidad</t>
  </si>
  <si>
    <t>Adquisición de tierras y reasentamiento involuntario</t>
  </si>
  <si>
    <t>Conservación de la biodiversidad y gestión sostenible de recursos naturales vivos.</t>
  </si>
  <si>
    <t>Pueblos Indígenas</t>
  </si>
  <si>
    <t>Patrimonio cultural.</t>
  </si>
  <si>
    <t>PRINCIIOS DE ECUADOR VS PLAN DE MANEJO AMBIENTAL</t>
  </si>
  <si>
    <t>NORMA DE DESEMPEÑO CORPORACIÓN FINANCIERA INTERNACIONAL-IFC VS PLAN DE MANEJO AMBIENTAL</t>
  </si>
  <si>
    <t>Guías EHS de la IFC.</t>
  </si>
  <si>
    <t>1. Medio ambiente</t>
  </si>
  <si>
    <t>1.1 Emisiones al aire y calidad del aire ambiente</t>
  </si>
  <si>
    <t>Dentro del plan de manejo ambiental se cuenta con un programa de prevención, mitigación y control de emisiones atmosfericas que puedan deteriorar a calidad del aire. Para lo anterior, se tiene contemplaco en el plan de acción del programa, no adelantar quemas al aire abierto para el desmonte de cultivos, salvo en los casos que el Manejo integrado de plagas so amerite, y en ese caso, se realizran de manera controlada.</t>
  </si>
  <si>
    <t>1.2 Conservación de la energía</t>
  </si>
  <si>
    <t>Dentro del plan de manejo ambiental se cuenta con un programa de Uso Eficiente y Ahorro de la Energía, el cual tiene como objetivo Promover el uso eficiente del recurso energético al interior de la unidad productiva, a través de buenas prácticas ambientales que garanticen la disminución del consumo de energía. Para lo anterior, se contempla la mplementación de paneles solares tando en la planta empacadora como en las unidades productivas.</t>
  </si>
  <si>
    <t>1.3 Aguas residuales y calidad del agua ambiente</t>
  </si>
  <si>
    <t xml:space="preserve">Dentro del plan de manejo ambiental se cuenta con un programa de Manejo del recurso hídrico, el cual tiene definido un plan de acción para vertimiento de aguas residuales, definiendo los protocolos a aplicar en las difenretes unidades productivas. </t>
  </si>
  <si>
    <t>1.4 Conservación del agua</t>
  </si>
  <si>
    <t xml:space="preserve">Dentro del plan de manejo ambiental se cuenta con un programa de Manejo del recurso hídrico, el cual tiene como objetivo, Establecer estrategias para el manejo del recurso hídrico en las unidades productivas, verificando y controlando la calidad del agua en todo su ciclo y realizando un uso eficiente y responsable del recurso.  </t>
  </si>
  <si>
    <t>1.5 Manejo de materiales peligrosos</t>
  </si>
  <si>
    <t>Dentro del plan de manejo ambiental se cuenta con un programa de Manejo de residuos sólidos y líquidos, el cual tiene como protocolo en el plan de acción para la generación de residuos peligrosos contar con un sitio de almacenamiento independiente, con las mismas condiciones de los residuos no peligrosos, además de contar con un extintor, dique de contención para derrames y un kit para la atención del mismo, estos pueden almacenarse por un máximo de 1 año y deben ser entregados a un gestor autorizado, quien a su vez deberá entregar el respectivo certificado de disposición de residuos peligrosos. El certificado debe contener: *Nombre de la empresa gestora de residuos, *Fecha de la entrega, *Tipo de residuo, *Tipo de disposición final, *Cantidad dispuesta. Estos certificados deben ser archivados para su revisión</t>
  </si>
  <si>
    <t>1.6 Manejo de residuos</t>
  </si>
  <si>
    <t>Dentro del plan de manejo ambiental se cuenta con un programa de Manejo de residuos sólidos y líquidos, el cual tiene como protocolo en el plan de acción Contar con recipientes de colores para la separación en la fuente en el sitio de almacenamiento de la siguiente manera:
*Blanco: Para depositar los residuos aprovechables como plástico, vidrio, metales, papel y cartón
* Color negro: Para depositar residuos no aprovechables como el papel higiénico; servilletas, papeles y cartones contaminados con comida; papeles metalizados, entre otros.
*Color verde: Para depositar residuos orgánicos aprovechables como los restos de comida, desechos agrícolas etc.
*Rojo para residuos peligrosos (Es aquel residuo que por sus características corrosivas, reactivas, explosivas, tóxicas, inflamables, infecciosas o radiactivas puede causar riesgo o daño para la salud humana y el ambiente. Así mismo, se considera residuo o desecho peligroso los envases, empaques y embalajes que hayan estado en contacto con ellos.)</t>
  </si>
  <si>
    <t>1.7 Ruido</t>
  </si>
  <si>
    <t>A pesar de contar con un programa de Contaminación del aire por material particulado, gases y ruido, no se cuenta con un plan de acción perfilado para cotrolar los posibles impactos de riesgos relacionados con ruidos. No obstante, dentro del proceso productivo, no se contempla la próximidad de posibles receptores, además no superar los niveles de rudo previsto que ameriten generar algín tipo de control.</t>
  </si>
  <si>
    <t>1.8 Suelos contaminados</t>
  </si>
  <si>
    <t>Se cuenta con un programa de Manejo de residuos sólidos y líquidos, dentro del plan de manejo ambiental, el cual identifica como posibles impactos ambientale asociados, la Contaminación del suelo por residuos líquidos y sólidos. Para lo cual se tiene un protocolo de dispocisión definido tanto para productos peligrosos como no peligrosos.</t>
  </si>
  <si>
    <t>2. Salud y seguridad ocupacional</t>
  </si>
  <si>
    <t>2.1 Aspectos generales del diseño y funcionamiento de las plantas</t>
  </si>
  <si>
    <t>Conforme la visita en campo, se pudo evidenciar coherencia en medidas adelantadas para 1) Integridad estructural de los lugares de trabajo, 2) Condiciones meteorológicas adversas y parada de las instalaciones, 3) Área de trabajo y salidas, 4) Prevención de incendios, 5) Aseos y duchas, 6) Suministro de agua potable, 7) Zonas de comedor limpias, 8) Iluminación, 9) Acceso seguro, 10) Primeros auxilios, 11) Suministro de aire, 12) Temperatura del entorno de trabajo, 13) Orientación a los visitantes.</t>
  </si>
  <si>
    <t>2.2 Comunicación y formación</t>
  </si>
  <si>
    <t xml:space="preserve">Conforme la visita en campo, se pudo evidenciar coherencia en medidas adelantadas para 1) Formación en el área de higiene y seguridad ocupacional, 2) Orientación a los visitantes, 3) Formación para empleados y contratistas en las tareas nuevas, 4) Señalización de áreas, 5) Etiquetado del equipo, 6) Comunicación de códigos de riesgos. </t>
  </si>
  <si>
    <t>2.3 Riesgos físicos</t>
  </si>
  <si>
    <t>Conforme la visita en campo, se pudo evidenciar coherencia en medidas adelantadas para 1) Piezas móviles de maquinaria, 2) Ruido , 3) Electricidad, 4) Temperatura del entorno laboral, 5) Iluminación.</t>
  </si>
  <si>
    <t>2.4 Riesgos químicos</t>
  </si>
  <si>
    <t>Conforme la visita en campo, se pudo evidenciar coherencia en medidas adelantadas para 1) Control de Productos químicos corrosivos, oxidantes y reactivos.</t>
  </si>
  <si>
    <t>2.5 Riesgos biológicos</t>
  </si>
  <si>
    <t>Conforme la visita en campo, se pudo evidenciar coherencia en medidas adelantadas para 1) Riesgos biológicos en colaboradores que tarbajan en actividades de fumigación.</t>
  </si>
  <si>
    <t>2.6 Riesgos radiológicos</t>
  </si>
  <si>
    <t>No aplica para el proceso productivo.</t>
  </si>
  <si>
    <t>2.7 Equipos de protección personal (EPP)</t>
  </si>
  <si>
    <t>Conforme la visita en campo, se pudo evidenciar coherencia en medidas adelantadas para 1) Dotar a los colaboradores con equipos de protección personal (EPP)</t>
  </si>
  <si>
    <t>2.8 Entornos de riesgo especiales</t>
  </si>
  <si>
    <t>Dentro del plan de manejo ambietal no se hace mención a este tipo de temáticas.</t>
  </si>
  <si>
    <t>2.9 Seguimiento</t>
  </si>
  <si>
    <t>Se evidenica fihcas de seguimiento por jnidad productiva, estas son cargadas en la gestión anual.</t>
  </si>
  <si>
    <t>3. Salud y seguridad de la comunidad</t>
  </si>
  <si>
    <t>3.1 Calidad y disponibilidad del agua</t>
  </si>
  <si>
    <t>Conforme la visita en campo, se pudo evidenciar coherencia en medidas adelantadas para la Calidad del agua suministrada a los colaboradores en los puntos de trbajo asi como las disponibilidad de la msma.</t>
  </si>
  <si>
    <t>3.2 Seguridad estructural de la infraestructura del proyecto</t>
  </si>
  <si>
    <t>Se cuentan con diseños tipo dependiendo de la infraestructura a realizar, estos son utilizandos en las nidades productivas que estan para establecimiento de la operación.</t>
  </si>
  <si>
    <t>3.3 Seguridad humana y prevención de incendios</t>
  </si>
  <si>
    <t>Actualmente el plan de manejo ambietal esta dispuesto para no realizar quemas en la sustitución de cultivos, así mismo, conforme a lo evidenciado en campo, se tienen medidas de control para posibles incidentes, contando en cada unidad productiva con extintores y aislameinto de calbes electricos. Por otro lado, en las nuevas insfraestructuras se  uentan con diseños tipo, que permiten tener una meor prevención a posibles incendios.</t>
  </si>
  <si>
    <t>3.4 Seguridad en el tráfico</t>
  </si>
  <si>
    <t>Conforme la visita adelantada, se evidencio que entorno a las movilizaciones de los colaboradores, ellos deben realizar el desplazamiento a las unidades productivas de manera indpediente, para lo cual antes de poner en funcionamiento una unidad productiva, se contruyen las vías requeridas para acceder a los sitios de trabajo. Por otro lado, los el personal de apoyo transversal, en la mayoria de casos cuenta con la asignación de vehiculo por medio de renting el cual tiene controles de velocidad al interior de vehiculo.</t>
  </si>
  <si>
    <t>3.5 Transporte de materiales peligrosos</t>
  </si>
  <si>
    <t>Conforme al transporte de materiales peligrosos resultantes del proceso de producción de la fruta, se tiene dispuesto un protocolo de disposición de residuos peligrosos por medio de un operador certificado.</t>
  </si>
  <si>
    <t>3.6 Prevención de enfermedades</t>
  </si>
  <si>
    <t>3.7 Plan de prevención y respuesta para emergencias</t>
  </si>
  <si>
    <t>La organización cuenta con un mecanismo de comunicación por medio de radio, por el cual el colaborador que adelante actividades en campo estara en constante comunicación con la sede administrativa de la unidad productiva, así como con la cuadrilla de trabajo. Del mismo modo, cada unidad productiva cuenta con un comite paritario de salud ocupacional y atención a emergencias y sistemas de riego que pueden servir de equipo de extinción de fuego en una eventual calamidad.</t>
  </si>
  <si>
    <t>4. Construcción y desmantelamiento</t>
  </si>
  <si>
    <t>4.1 Medio ambiente</t>
  </si>
  <si>
    <t>La unidades productivas sujetas en el desarrollo del proyecto cuentan con una adecuación de terrenos enfocado en el manejo de aguas escorrentias, Estabilidad estructural de taludes, diseño víal, adecuación de infraestructura para ocupación de cause, entre otras cosas. Se resalta que antes de generar una intervención en los predios adquiridos, se realiza una planificación de las áreas dependiendo de las caracteristicas topograficas e hídrograficas. actualmente para los predios sujetos a intevención por parte del proyecto, se tiene los respectivos mapas de planificación.</t>
  </si>
  <si>
    <t>4.2 Salud y seguridad ocupacional</t>
  </si>
  <si>
    <t>La Organización cuenta con mecanismos de mitigación de sobrecargas y esfuerzos de trabajo, y demás posbibles afectaciones de seguridad y salud ocupacional.</t>
  </si>
  <si>
    <t>4.3 Salud y seguridad de la comunidad</t>
  </si>
  <si>
    <t>La organización tiene como principio dar trasito y serbidumbre a las fuentes hídricas que son punto de captación para comunidades, adicionalmente, se tiene el registro de análisis de agua para todos los afuentes que estan en las areas de producción. Esto con la finalidad de realizar el seguimeinto de posibles riesgos y afectaciones a las cmunidades.</t>
  </si>
  <si>
    <t>% Coherencia</t>
  </si>
  <si>
    <t>Medio ambiente</t>
  </si>
  <si>
    <t>Salud y seguridad ocupacional</t>
  </si>
  <si>
    <t>Construcción y desmantelamiento</t>
  </si>
  <si>
    <t>Principios de Ecuador, Normas de Desempeño de la IFC y guías EHS de la IFC</t>
  </si>
  <si>
    <t>Normas de Desempeño de la IFC.</t>
  </si>
  <si>
    <t>Principios de Ecuador.</t>
  </si>
  <si>
    <t>Guías EHS de la IFC</t>
  </si>
  <si>
    <t>Calificación Máxima</t>
  </si>
  <si>
    <t>PROMEDIO</t>
  </si>
  <si>
    <t>Coherencia General</t>
  </si>
  <si>
    <t>RESUMEN DIAGNÓSTICO AMBIENTAL</t>
  </si>
  <si>
    <t xml:space="preserve">Visitas / Trabajo de Campo </t>
  </si>
  <si>
    <t>Realizando la verificación de los elementos asociados a consultas previas o mecanismos de participación con las comunidades ubicadas en el área de influencia del proyecto, no se evidenció protocolo alguno de participación o interacción con las comunidades, no obstante, se pudo evidenciar que en la unidad productiva los planes, se contaba con actas de reunión y participación con grupos externos a la organización.
Como objetivos de dichas interacciones se dieron temas como educación ambiental, Socialización de infraestructura, acompañamiento organizacional y fortalecimiento de la interacción con las comunidades. En ese sentido, se da una favorabilidad en este aspecto, sin embargo, se recomienda estructurar un protocolo o lineamiento de articulación social documentado con las comunidades ubicadas en las zonas de influencia. Más aún cuando dentro del proceso de sostenibilidad ambiental y de responsabilidad social empresarial, se enmarca en las actividades de visitas a las unidades productivas, planta empaque y vivero, en el aparte de ejecutar plan de acercamiento con las comunidades.
Lo anterior se puede incluir o integrar en la política de donación y aporte a la comunidad que se menciona dentro del proceso de sostenibilidad ambiental y de responsabilidad social empresarial, con fecha de elaboración 19 de diciembre del 2022. Si dicha política se encuentra aún en construcción se sugiere definirlo en dicho lineamiento.</t>
  </si>
  <si>
    <t>Visita Campo</t>
  </si>
  <si>
    <t>Se realiza la verificación en campo de 27 Unidades productivas. Las unidades productivas restantes no fueron visitadas por condiciones de acceso (vías en mal estado) a los predios. Del mismo modo, se realiza la toma de coordenadas y se contrastan con las ubicaciones remitidas por el cliente, encontrando coherencia entre la georreferenciación espacial allegada y la observada en campo.</t>
  </si>
  <si>
    <t>Se realizó la verificación en campo de 27 Unidades productivas, evidenciando áreas boscosas en cada una de ellas. Así mismo, conforme las coordenadas levantadas y los polígonos suministrados por el cliente, se validó que, las áreas de las unidades productivas versus los datos registrados en el Sistema Nacional de Áreas Protegidas-SINAP. Este análisis dio como resultado la identificación de media Ha en la unidad productiva la montañita que presuntamente se encuentra en un área SINAP denominada “Área de recreación cerro Gobia-Quinchía”. No obstante, si se requiere validar y verificar con exactitud dicha área, se tendría que realizar un estudio detallado adicional, que estaría fuera de los términos contractuales acordados en la presente diligencia. 
Se precisa que, según la información observada y socializada en campo, la presunta área en zona SINAP, no es utilizada para producción de fruta, sin embargo, se encuentra siembra de árboles de aguacate, que son destinado para el suministro de yemas requeridos en el vivero. En ese sentido, se sugiere empezar acciones de reconversión de dicha área.</t>
  </si>
  <si>
    <t>ASPECTOS</t>
  </si>
  <si>
    <t>Generación de residuos sólidos</t>
  </si>
  <si>
    <t>Contaminación del suelo por residuos provenientes de las actividades de siembra (erosión, organicos y empaques)</t>
  </si>
  <si>
    <t>Generación de residuos líquidos</t>
  </si>
  <si>
    <t>Contaminación de agua por arrastre de suelo y materia orgánica a fuentes de agua</t>
  </si>
  <si>
    <t xml:space="preserve">Generación de residuos peligrosos </t>
  </si>
  <si>
    <t>Contaminación de suelo por trapos, sacos y embases de  fertilizantes, agroquímicos y otras actividades de mantenimiento</t>
  </si>
  <si>
    <t>Generación de emisiones atmosfericas</t>
  </si>
  <si>
    <t>Contaminación del aire por dispersión de material particulado en vías</t>
  </si>
  <si>
    <t>Consumo de agua</t>
  </si>
  <si>
    <t>Consumo de energía eléctrica</t>
  </si>
  <si>
    <t xml:space="preserve">Aumento en la demanda de recursos naturales </t>
  </si>
  <si>
    <t>Contaminación de suelo por generación residuos organicos y material de empaque</t>
  </si>
  <si>
    <t>Generación de residuos peligrosos</t>
  </si>
  <si>
    <t>Contaminación de suelo por agroquímicos en actividades de fertilización y control de plagas</t>
  </si>
  <si>
    <t>Contaminación de agua por arrastre de suelo, agroquimicos y materia orgánica a fuentes de agua</t>
  </si>
  <si>
    <t>Contaminación de suelo por generación de desperdicios de fruta</t>
  </si>
  <si>
    <t>Contaminación de aguay suelo por presencia de agroquimicos y desinfectantes</t>
  </si>
  <si>
    <t>Contaminación de suelo por trapos, sacos y embases de  agroquímicos y otras actividades</t>
  </si>
  <si>
    <t>Contaminación del aire</t>
  </si>
  <si>
    <t xml:space="preserve">Generación de residuos  sólidos  </t>
  </si>
  <si>
    <t>Contaminación de suelos por desperdicios de empaque</t>
  </si>
  <si>
    <t>IMPACTOS</t>
  </si>
  <si>
    <t>Plan de Manejo de Residuos Sólidos</t>
  </si>
  <si>
    <t>Control en Cantidades aprovechadas (comercialización )</t>
  </si>
  <si>
    <t>Bimestral</t>
  </si>
  <si>
    <t>Gestión Ambiental</t>
  </si>
  <si>
    <t>Protocolo Apertura de vías</t>
  </si>
  <si>
    <t>Caracterización fuentes de agua y analisis de comportamiento</t>
  </si>
  <si>
    <t>semestral</t>
  </si>
  <si>
    <t>Producción</t>
  </si>
  <si>
    <t>Plan de manejo de residuos  peligrosos (disposición con  Gestor Autorizado)</t>
  </si>
  <si>
    <t xml:space="preserve">Control de cantidades generadas 
Certificados de disposición </t>
  </si>
  <si>
    <t>Mensual</t>
  </si>
  <si>
    <t>Revisión técnico mecanica de vehículos</t>
  </si>
  <si>
    <t>Cada año</t>
  </si>
  <si>
    <t>Mantenimiento</t>
  </si>
  <si>
    <t xml:space="preserve">Programa para el manejo del recurso hídrico </t>
  </si>
  <si>
    <t>Limpieza de Tanques</t>
  </si>
  <si>
    <t>Trimestral</t>
  </si>
  <si>
    <t>Gestión Ambiental
BPF-Calidad</t>
  </si>
  <si>
    <t xml:space="preserve">Programa de Uso Eficiente y Ahorro de la Energía </t>
  </si>
  <si>
    <t>Análisis de energias renovables, indicadores de consumo</t>
  </si>
  <si>
    <t>Recolección y reciclaje</t>
  </si>
  <si>
    <t>Plan de manejo ambiental</t>
  </si>
  <si>
    <t xml:space="preserve">Gestión Ambiental </t>
  </si>
  <si>
    <t>Control Operacional</t>
  </si>
  <si>
    <t>Seguimiento y medición</t>
  </si>
  <si>
    <t>Frecuencia de control</t>
  </si>
  <si>
    <t>Responsable de monitoreo</t>
  </si>
  <si>
    <t>MAGNITUD IMPACTO</t>
  </si>
  <si>
    <t>MONTAJE Y SIEMBRA</t>
  </si>
  <si>
    <t>OPERACIÓN</t>
  </si>
  <si>
    <t>COSECHA Y POSCOSECHA</t>
  </si>
  <si>
    <t>DESPACHO</t>
  </si>
  <si>
    <t>ETAPA</t>
  </si>
  <si>
    <t>Verificado</t>
  </si>
  <si>
    <t>Verificación de implementación en Campo por Inspección ocular en Debida Diligencia.</t>
  </si>
  <si>
    <t>No verificado</t>
  </si>
  <si>
    <t>Verificación de concordancia entre aspectos e impactos y los planes de acción.</t>
  </si>
  <si>
    <t>Sin Verificar</t>
  </si>
  <si>
    <t>Concordante</t>
  </si>
  <si>
    <t>Aspectos e impactos</t>
  </si>
  <si>
    <t>Se realiza la revisión de los aspectos e impactos ambientales en la zona de influencia del proyecto definidos para las unidades productivas. Por tanto, según la información suministrada en la matriz ASPIN UP, del proceso SOSTENIBILIDAD Y GESTIÓN AMBIENTAL, se verifica una relación acorde entre los aspectos, impactos y controles de mitigación o compensación que se pretenden adelantar como medida de gestión en el Plan de Manejo Ambiental. No obstante, no se evidencia la matriz de identificación de aspectos e impactos para la planta empacadora, sin embargo, dentro del Pan de Manejo definido para la planta se evidencia el aparte de impactos. En ese sentido, se recomienda realizar la construcción de esta matriz para poder tener una trazabilidad de las gestiones ambientales para la planta, así como se tienen para las unidades productivas.</t>
  </si>
  <si>
    <t>ITEM</t>
  </si>
  <si>
    <t>No.</t>
  </si>
  <si>
    <t>¿Se tiene asignada una persona que diseñe e implemente el Sistema de Gestión de SST?
Profesionales en SST, profesionales con posgrado en SST; que cuenten con licencia en SST vigente, quienes igualmente están facultados para asesorar, capacitar, ejecutar o diseñar el Sistema de Gestión de SST en cualquier empresa o entidad, sin importar la clase de riesgo, número de trabajadores o actividad económica.</t>
  </si>
  <si>
    <t>¿El responsable del sistema de gestión de seguridad y salud en el trabajo cuenta con el certificado de aprobación del curso virtual de las cincuenta (50) horas del SG-SST del designado como responsable del SG-SST de la empresa?</t>
  </si>
  <si>
    <t>¿Se tiene un sistema de gestión de seguridad y salud en el trabajo (SG-SST) documentado y actualizado, de acuerdo con las exigencias determinadas por la normativa legal vigente  (Decreto 1072:2015), Resolución 0312:2019?</t>
  </si>
  <si>
    <t>¿La empresa garantiza la disponibilidad oportuna de los recursos humanos, físicos y financieros para asegurar el desarrollo del sistema de seguridad y salud en el trabajo en la empresa?</t>
  </si>
  <si>
    <t>¿La empresa define, documenta y evalúa el cumplimiento de las responsabilidades de seguridad y salud en el trabajo para los diferentes niveles en la empresa?</t>
  </si>
  <si>
    <t>¿Se asegura y se garantiza la afiliación al sistema de seguridad social de todos  los trabajadores (ARL- EPS- AFP) y se mantienen las autoliquidaciones a disposición para ser consultadas en el momento requerido?</t>
  </si>
  <si>
    <t>¿Identificación de trabajadores que se dediquen en forma permanente a actividades de alto riesgo y cotización de pensión especial?</t>
  </si>
  <si>
    <t>¿ Se diseñan y se implementan los sistemas de vigilancia epidemiológica para los peligros prioritarios que así lo requieran? (físicos, químicos, ergonómicos, entre otros) y éstos incluyen actividades para el ambiente y las personas?</t>
  </si>
  <si>
    <t xml:space="preserve">¿La empresa define, documenta y evalúa el desempeño de las competencias de seguridad y salud en el trabajo que deben tener los diferentes niveles en la empresa? </t>
  </si>
  <si>
    <t>¿El comité paritario de seguridad y salud en el trabajo (COPASST) cumple con lo dispuesto por la normativa legal vigente (Resolución 2013:1986, Decreto 1072:2015)?</t>
  </si>
  <si>
    <t>¿El comité de convivencia cumple con lo dispuesto por la normativa legal vigente (Resolución 652 de 2012)?</t>
  </si>
  <si>
    <t>¿Se tiene definido, documentado, implementado y se mantiene un plan de formación y  entrenamiento acorde con los peligros a controlar y las responsabilidades que deben ser asumidas por los diferentes niveles en la empresa?</t>
  </si>
  <si>
    <t>¿Se tiene definido e implementado un programa de inducción y reinducción de seguridad y salud en el trabajo  dirigido a todos los trabajadores, independientemente de su forma de vinculación y/o contratación, de manera previa al inicio de sus labores, en aspectos generales y específicos de las actividades o funciones a realizar que incluya entre otros, la identificación de peligros y control de los riesgos en su trabajo y la prevención de accidentes de trabajo y enfermedades laborales?</t>
  </si>
  <si>
    <t>¿Existe una politica de seguridad y salud en el trabajo que exprese el compromiso que tiene la gerencia de mejorar las condiciones de trabajo y de salud; esta firmada por el representante legal,  ha sido divulgada y comprendida por los trabajadores?</t>
  </si>
  <si>
    <t>¿Se tienen definidos los objetivos de seguridad y salud en el trabajo, que orienten la gestión en la empresa, para intervenir los peligros prioritarios a controlar?</t>
  </si>
  <si>
    <t>¿Se realiza la evaluación inicial del Sistema de Gestión de SST? identificando las prioridades para establecer el plan de trabajo anual o para la actualización del existente.
Esta debe ser realizada por el responsable del Sistema de Gestión de SST o contratada por la empresa con personal externo con licencia en Seguridad y Salud en el Trabajo.</t>
  </si>
  <si>
    <t>¿Existe un plan de trabajo anual en seguridad y salud en el trabajo - SST de la empresa, firmado por el empleador y el responsable del  SG-SST?</t>
  </si>
  <si>
    <t>¿Se cuenta con un sistema de archivo y retención documental, para los registros y documentos que soportan el Sistema de Gestión de SST?</t>
  </si>
  <si>
    <t>¿Se tiene perfil sociodemográfico de la población de la empresa y diagnóstico de las condiciones de salud?</t>
  </si>
  <si>
    <t>¿Se implementan actividades o programas para promover entre los trabajadores, estilos de vida y entornos de trabajo saludable, incluyendo campañas específicas tendientes a la prevención y el control de la fármaco dependencia, el alcoholismo y el tabaquismo, entre otros?</t>
  </si>
  <si>
    <t xml:space="preserve">¿Se realizan exámenes médicos de ingreso, periódicos y de retiro, de acuerdo a la exposición de los peligros específicos?
</t>
  </si>
  <si>
    <t>¿La custodia de las historias clínicas esta a cargo de una institución prestadora de servicios en SST o del médico que practica las evaluaciones médicas ocupacionales?</t>
  </si>
  <si>
    <t>¿Se implementan los controles o las acciones que se deriven de las restricciones y recomendaciones médicas laborales, en materia de reubicación o readaptación?</t>
  </si>
  <si>
    <t>¿Se tiene definido el procedimiento para el reporte de los incidentes, accidentes y enfermedades laborales?</t>
  </si>
  <si>
    <t>¿Se tiene definido un procedimiento para la investigación de incidentes, accidentes de trabajo y enfermedades cuando sean diagnosticadas como laborales?</t>
  </si>
  <si>
    <t xml:space="preserve">¿Se tienen identificados los peligros a los cuales se exponen los trabajadores durante la ejecución de las labores, se valora el riesgo y se prioriza su intervención, siguiendo una métodologia confiable, la información permanece actualizada y disponible para la consulta en el momento en que se requiera? </t>
  </si>
  <si>
    <t>¿Se realizan mantenimientos periódico de instalaciones, equipos, máquinas y herramientas.?</t>
  </si>
  <si>
    <t xml:space="preserve"> ¿Se revisa, se identifica , se documenta y permanece actualizada la matriz legal que contemple las normas actualizadas del Sistema General de Riesgos Laborales aplicables a la empresa para el control de las situaciones de riesgo?</t>
  </si>
  <si>
    <t>¿Se capacita y suministran los elementos de protección personal, sistemas de protección contra caídas, herramientas, equipos, entre otros, según los riesgos de las tareas propias del trabajo y éstos cumplen con los requisitos minimos técnicos, de calidad y seguridad exigidos por la normativa legal vigente?</t>
  </si>
  <si>
    <t>¿Se tienen implementados mecanismos de participación, comunicación y consulta,  eficaces para recibir y responder las comunicaciones internas y externas relativas a la Seguridad y Salud en el Trabajo, para el reporte de condiciones de trabajo y de salud por parte de los trabajadores y/o contratistas?</t>
  </si>
  <si>
    <t>¿Se tiene un procedimiento de preparación y respuesta ante las emergencias que se puedan presentar en la empresa y éste incluye los procedimientos operativos normalizados (PON), el mecanismo de respuesta ante una emergencia (MEDEVAC), planes de rescate, entre otros.?</t>
  </si>
  <si>
    <t>¿Se tienen los procedimientos de trabajo seguro para tareas de alto riesgo (TAR)como son: energias peligrosas, Trabajos en Caliente, espacios confinados, Alturas, manejo de sustancias químicas entre otros y se encuentran identificadas en la matriz de peligros en la empresa?</t>
  </si>
  <si>
    <t>¿Se tienen implementados los controles requeridos en la fuente, en el medio y en las personas para el control de los peligros prioritarios identificados en la matriz de peligros en la empresa?</t>
  </si>
  <si>
    <t>¿Se tiene conformada y capacitada la brigada de prevención, preparación y respuesta ante emergencias?</t>
  </si>
  <si>
    <t>¿La gerencia evalúa, a intervalos definidos, el desempeno del sistema de gestión de seguridad y salud en el trabajo en la empresa y define las recomendaciones necesarias para garantizar el control efectivo que asegure condiciones de trabajo seguras y saludables? ¿La revisión gerencial se realiza por lo menos una vez al año?</t>
  </si>
  <si>
    <t>Después de la revisión por la Alta Dirección del Sistema de Gestión de SST, se evidencie que las medidas de prevención y control relativas a los peligros y riesgos son inadecuadas o pueden dejar de ser eficaces, ¿la empresa toma las medidas correctivas, preventivas y/o de mejora para subsanar lo detectado?</t>
  </si>
  <si>
    <t>¿Se tiene definido un procedimiento para la identificación y evaluación para la adquisición de bienes y servicios con las especificaciones en SST?</t>
  </si>
  <si>
    <t xml:space="preserve">¿Se tiene definido un procedimiento para la evaluación y selección de proveedores y contratistas?
</t>
  </si>
  <si>
    <t xml:space="preserve">¿Se tiene definido un procedimiento para la gestión del cambio, el cual permita evaluar el impacto sobre la Seguridad y Salud en el Trabajo que se pueda generar por cambios internos o externos?
</t>
  </si>
  <si>
    <t>¿Se tienen documentados perfiles de cargos con una descripción de las tareas y el medio en el cual se desarrollará la labor asignada?</t>
  </si>
  <si>
    <t xml:space="preserve">¿Se cálculan y se analizan periódicamente las estadísticas de accidentalidad  y ausentismo general y laboral, con el propósito de identificar oficios criticos y establecer los planes de mejora requeridos.? </t>
  </si>
  <si>
    <t>¿Se llevan indicadores de ausentismo como: frecuencia, severidad, proporción de accidentes de trabajo mortales, prevalencia de la enfermedad laboral, incidencia de la enfermedad laboral, ausentismo por causa médica, como minímo una vez al año?</t>
  </si>
  <si>
    <t>¿Se tienen definidos y documentados indicadores que permitan evaluar el Sistema de Gestión de SST de acuerdo con las condiciones de la empresa, teniendo en cuenta lo indicadores mínimos señalados en el Capítulo IV de la Resolución 0312/2019?.</t>
  </si>
  <si>
    <t>¿Se realizan mediciones ambientales de los riesgos prioritarios?</t>
  </si>
  <si>
    <t>¿Se realizan inspecciones de seguridad y se llevan a cabo los planes de acción sugeridos con un responsable para su seguimiento?</t>
  </si>
  <si>
    <t>¿Se realizan auditorias anuales para evaluar y retroalimentar el desempeno del sistema de gestión de seguridad y salud en el trabajo en la empresa y se establecen los planes de mejora requeridos?</t>
  </si>
  <si>
    <t>¿Se definen e implementan las acciones preventivas y/o correctivas necesarias con base en los resultados de la supervisión, inspecciones, auditorias, medición de los indicadores del Sistema de Gestión de SST entre otros, y las recomendaciones del COPASST.?</t>
  </si>
  <si>
    <t>¿Se implementan las medidas y acciones correctivas producto de requerimientos o recomendaciones de autoridades administrativas y de las administradoras de riesgos laborales?</t>
  </si>
  <si>
    <t>DESEMPEÑO</t>
  </si>
  <si>
    <r>
      <rPr>
        <b/>
        <sz val="8"/>
        <rFont val="Century"/>
        <family val="1"/>
      </rPr>
      <t>Servicios de Higiene:</t>
    </r>
    <r>
      <rPr>
        <sz val="8"/>
        <rFont val="Century"/>
        <family val="1"/>
      </rPr>
      <t xml:space="preserve"> se cuenta con un suministro permanente de agua potable, servicios sanitarios y mecanismos para disponer excretas y basuras.</t>
    </r>
  </si>
  <si>
    <r>
      <rPr>
        <b/>
        <sz val="8"/>
        <rFont val="Century"/>
        <family val="1"/>
      </rPr>
      <t>¿</t>
    </r>
    <r>
      <rPr>
        <sz val="8"/>
        <rFont val="Century"/>
        <family val="1"/>
      </rPr>
      <t>Se tiene definido un programa para la disposición y eliminación de los residuos sólidos, líquidos o gaseosos que se producen, así como los residuos peligrosos, de forma que no se ponga en riesgo a los trabajadores?</t>
    </r>
  </si>
  <si>
    <t>APORTE PORCENTUAL</t>
  </si>
  <si>
    <t>SE EVIDENCIÓ EN CAMPO</t>
  </si>
  <si>
    <t>Condiciones Trabajo</t>
  </si>
  <si>
    <t>Se realiza la verificación en campo de las condiciones de trabajo para empleados y contratistas, en materia de seguridad industrial y salud en el trabajo. Para lo cual, se evidenciaron condiciones favorables de protección personal, puntos de asepsia, zonas de descanso, señalización, entre otras. Además de contar con el reglamento de higiene y seguridad industrial en todas las carteleras de las unidades productivas visitadas. 
Por otro lado, por medio de socializaciones con los colaboradores en cada unidad productiva, se validó el cumplimiento de los requisitos mínimos determinadas en la resolución 0312 de 2019, referente a estándares mínimos para empresas contratantes con más de 50 trabajadores.</t>
  </si>
  <si>
    <t xml:space="preserve">Revisión del cumplimiento de las Normas de Desempeño de IFC, las Guías EHS de IFC y los Principios del Ecuador </t>
  </si>
  <si>
    <t>Norma de Desempeño IFC</t>
  </si>
  <si>
    <t>GA-CR-001 Caracterización Sostenibilidad V1</t>
  </si>
  <si>
    <t>Matriz ASPIM UP</t>
  </si>
  <si>
    <t>GA-PLAN-01 Plan de Manejo Ambiental UP V1
GA-PLAN-03 PlandeManejoAmbiental-PlantaV1</t>
  </si>
  <si>
    <t>Dentro del proceso de seguimiento y monitoreo, se cuenta con las fichas de seguimiento por junidad productiva.</t>
  </si>
  <si>
    <t>GA-F-05 Ficha Ambiental No.1 Calidad Aire V1
GA-F-06 Ficha Ambiental No.2 Residuos V1.
GA-F-07 Ficha Ambiental No.3 Agua.
GA-F-08 Ficha Ambiental No.4 Derrames V1
GA-F-09 Ficha Ambiental No.5 Energía
GA-F-10 Ficha Ambiental No.6 Flora y Fauna V1</t>
  </si>
  <si>
    <t>SST-RGL</t>
  </si>
  <si>
    <t>SOPORTE</t>
  </si>
  <si>
    <t>Guía EHS</t>
  </si>
  <si>
    <t xml:space="preserve">Identificación y evaluación de potenciales riesgos/impactos socio ambientales </t>
  </si>
  <si>
    <t>Riesgos Amb</t>
  </si>
  <si>
    <t>No se evidencia politica ambiental como tal. Seevidencia Plan de manejo Ambiental y el proceso de sostenibilidad y responsabilidad social.</t>
  </si>
  <si>
    <t>Sin soporte</t>
  </si>
  <si>
    <t>No se evidencio sistema de preparación de respuestas ante situaciones de emergencia, salvo lo indicado en el programa de manejo de residuos solidos.</t>
  </si>
  <si>
    <t>Actas de reunión con grupos eteros a la organización.</t>
  </si>
  <si>
    <t>No se cuenta con protocolo definido.</t>
  </si>
  <si>
    <t>Informe_Sostenibilidad_Cartama_2020_DIGITAL</t>
  </si>
  <si>
    <t>Se cuenta con la matriz de aspecto e impactos ambientales para las etapas del proyecto. Dicha matriz contempla las afectaciones y las acciones de compensación y mitigación.</t>
  </si>
  <si>
    <t>Se ceunta con la matriz MATRIZ REQUISITOS LEGALES y la matriz de Aspecto e Impactos ambietales.</t>
  </si>
  <si>
    <t>GJ-MZ-01 Matriz requisitos legales ambiental
Matriz ASPIM UP</t>
  </si>
  <si>
    <t>GA-PLAN-01 Plan de Manejo Ambiental UP V1-Programa de flora y fauna.</t>
  </si>
  <si>
    <t>No se evidencio datos en el PMA respecto al lineamiento 3,6 de la presnte guía.</t>
  </si>
  <si>
    <t>Desfavorable</t>
  </si>
  <si>
    <t>Se encuentra coherencia en la definición de áreas directas a partir del componente físico biótico, para los trabajos adelantados en las cartografías de los 22 mapas suministrados. No obstante, se sugiere completar o integrar componentes como social y económico, además de integrar las áreas indirectas que se generan a partir de la ejecución del proyecto. 
Se sugiere plasmar e incluir esta información en los mapas cartográficos, además de generar una matriz que contraste las zonas directas e indirectas respecto a las áreas sociales, físicas bióticas y socioeconómicas, y que permitan identificar las características de dichas áreas.</t>
  </si>
  <si>
    <t>Fecha Rad.</t>
  </si>
  <si>
    <t>Número Radicación</t>
  </si>
  <si>
    <t>Despacho Judicial</t>
  </si>
  <si>
    <t>Mail Despacho</t>
  </si>
  <si>
    <t>Información del Predio</t>
  </si>
  <si>
    <t>Matricula Inmobiliaria</t>
  </si>
  <si>
    <t>Ubicación Predio</t>
  </si>
  <si>
    <t>050003121101 2019 00020 00</t>
  </si>
  <si>
    <t>Juzgado Circuito 101 Especializado en Restitución de tierras DE MEDELLIN (ANTIOQUIA)</t>
  </si>
  <si>
    <t>jitesrtmed@cendoj.ramajudicial.gov.co</t>
  </si>
  <si>
    <t>Nombre Predio:San Francisco Ambito:Rural Area:799714 Vereda:Santa Rosa Cedula Predial:05-756-00-06-00-00-0006-0005 Observaciones:Observaciones</t>
  </si>
  <si>
    <t>SONSON (ANTIOQUIA),SONSON (ANTIOQUIA)</t>
  </si>
  <si>
    <t>050003121002 2019 00069 00</t>
  </si>
  <si>
    <t>Juzgado Circuito 002 Especializado en Restitución de tierras DE MEDELLIN (ANTIOQUIA)</t>
  </si>
  <si>
    <t>j02cctoesrtmed@cendoj.ramajudicial.gov.co</t>
  </si>
  <si>
    <t>Nombre Predio:AGUA LINDA Ambito:Rural Area:332473 Vereda:SANTO DOMINGO Cedula Predial:057560006000000080001000000000 Observaciones:Observaciones</t>
  </si>
  <si>
    <t>SONSON (ANTIOQUIA),ALTO DE SABANAS (ANTIOQUIA)</t>
  </si>
  <si>
    <t>050003121002 2020 00002 00</t>
  </si>
  <si>
    <t>Nombre Predio:MARMOLANDIA Ambito:Rural Area:283681 Vereda:LA DANTA Cedula Predial:057560006000000100018000000000 Observaciones:, USR:8357307</t>
  </si>
  <si>
    <t>SONSON (ANTIOQUIA),LA DANTA (ANTIOQUIA)</t>
  </si>
  <si>
    <t>050003121002 2020 00014 00</t>
  </si>
  <si>
    <t>Nombre Predio:INNOMINADO Ambito:Rural Area:9900 Cedula Predial:057560006000000100012000000000 Observaciones:Observaciones</t>
  </si>
  <si>
    <t>SONSON (ANTIOQUIA),SONSON (ANTIOQUIA) Corregimiento :LA DANTA</t>
  </si>
  <si>
    <t>050003121001 2020 00031 00</t>
  </si>
  <si>
    <t>Juzgado Circuito 001 Especializado en Restitución de tierras DE ANTIOQUIA</t>
  </si>
  <si>
    <t>j01cctoesrtmed@cendoj.ramajudicial.gov.co</t>
  </si>
  <si>
    <t>Nombre Predio:Lejanías Ambito:Rural Area:383 has 7116 m2 Cedula Predial:05-756-00-07-00-00-0001-0053-0 Observaciones:Zona: Antioquia-sonsón</t>
  </si>
  <si>
    <t>028-8302</t>
  </si>
  <si>
    <t>050003121002 2020 00035 00</t>
  </si>
  <si>
    <t>Nombre Predio:Innominado Ambito:Urbano Area:0 Has. 0118 M2 Cedula Predial:756-1-006-001-0016-00012-0000</t>
  </si>
  <si>
    <t>028-32229</t>
  </si>
  <si>
    <t>SONSON (ANTIOQUIA),SONSON (ANTIOQUIA) Corregimiento :La Danta</t>
  </si>
  <si>
    <t>050003121001 2020 00037 00</t>
  </si>
  <si>
    <t>Nombre Predio:EL CARMELO Ambito:Rural Area:7 HA 4478 M2 Vereda:Sirgua Arriba Cedula Predial:057560003000000040083000000000</t>
  </si>
  <si>
    <t>028-3296</t>
  </si>
  <si>
    <t>Nombre Predio:SAN JOSÉ 1 Ambito:Rural Area:3 HA + 2674 M2 Vereda:Sirgua arriba Cedula Predial:05756000300000004008400000000</t>
  </si>
  <si>
    <t>028-16328</t>
  </si>
  <si>
    <t>Nombre Predio:SAN JOSE 2 Ambito:Rural Area:4 HA 6031 M2 Vereda:Sirgua Arriba Cedula Predial:057560003000000040001000000000</t>
  </si>
  <si>
    <t>028-16329</t>
  </si>
  <si>
    <t>Nombre Predio:SAN JOSÉ 4 Ambito:Rural Area:8 HA 1639 M2 Vereda:Sirgua Arriba Cedula Predial:057560003000000040082000000000</t>
  </si>
  <si>
    <t>028-16326 028-16327</t>
  </si>
  <si>
    <t>050003121101 2020 00035 00</t>
  </si>
  <si>
    <t>Nombre Predio:SAN JOSÉ Ambito:Rural Area:44 ha 8637 M2 Vereda:SAN FRANCISCO Cedula Predial:057560001000000100021000000000</t>
  </si>
  <si>
    <t>028-16741</t>
  </si>
  <si>
    <t>050003121001 2020 00053 00</t>
  </si>
  <si>
    <t>Nombre Predio:Las Pavas Ambito:Rural Area:9 Has 4477 m2 Vereda:La Flor del Tesoro Cedula Predial:057560006000000050061000000000</t>
  </si>
  <si>
    <t>028 -32405</t>
  </si>
  <si>
    <t>050003121001 2020 00070 00</t>
  </si>
  <si>
    <t>Nombre Predio:La Plata Ambito:Rural Area:7.0E-4 Vereda:San Antonio</t>
  </si>
  <si>
    <t>028-11063</t>
  </si>
  <si>
    <t>SONSON (ANTIOQUIA),SONSON (ANTIOQUIA) Corregimiento :SAN MIGUEL</t>
  </si>
  <si>
    <t>Nombre Predio:Las Palomas Ambito:Rural Area:0.0024 Vereda:San Antonio</t>
  </si>
  <si>
    <t>028-11062</t>
  </si>
  <si>
    <t>050003121002 2020 00103 00</t>
  </si>
  <si>
    <t>Nombre Predio:LA PALMA Ambito:Rural Area:2.0 Vereda:San Pablo Cedula Predial:057562002000000200006000000000</t>
  </si>
  <si>
    <t>028-15985</t>
  </si>
  <si>
    <t>SONSON (ANTIOQUIA),SONSON (ANTIOQUIA) Corregimiento :Alto de Sabanas</t>
  </si>
  <si>
    <t>050003121101 2020 00096 00</t>
  </si>
  <si>
    <t>Nombre Predio:ARENAS DE ORO Ambito:Rural Area:44.2713 Vereda:SANTO DOMINGO Cedula Predial:057560006000000080007000000000 Observaciones:POLIGONO APROXIMADO DENTRO DE LA VEREDA</t>
  </si>
  <si>
    <t>028-502</t>
  </si>
  <si>
    <t>050003121101 2021 00001 00</t>
  </si>
  <si>
    <t>Nombre Predio:EL PORVENIR Ambito:Rural Area:0.6679 Vereda:SIRGUITA Cedula Predial:057560002000000090013000000000</t>
  </si>
  <si>
    <t>028-3263</t>
  </si>
  <si>
    <t>Nombre Predio:EL REMANSO Ambito:Rural Area:0.169 Vereda:SIRGUITA Cedula Predial:057560002000000090047000000000</t>
  </si>
  <si>
    <t>028-3266</t>
  </si>
  <si>
    <t>Nombre Predio:LA HIGUERA Ambito:Rural Area:5.4039 Vereda:SIRGUITA Cedula Predial:057560002000000090010000000000</t>
  </si>
  <si>
    <t>028-7559</t>
  </si>
  <si>
    <t>SONSON (ANTIOQUIA),SONSON (ANTIOQUIA) Corregimiento :ALTO DE SABANAS</t>
  </si>
  <si>
    <t>Nombre Predio:LA TRAVESÍA Ambito:Rural Area:0.9843 Vereda:LA FRANCIA Cedula Predial:057560002000000100024000000000</t>
  </si>
  <si>
    <t>028-3264</t>
  </si>
  <si>
    <t>Nombre Predio:LA VUELTA Ambito:Rural Area:0.8093 Vereda:SIRGUITA Cedula Predial:057560002000000090049000000000</t>
  </si>
  <si>
    <t>028-15043</t>
  </si>
  <si>
    <t>050003121001 2021 00001 00</t>
  </si>
  <si>
    <t>Nombre Predio:EL DORADO Ambito:Rural Area:50.0 Vereda:SANTA MARÍA Cedula Predial:057560005000000010047000000000 Observaciones:Lotes 1 y 3</t>
  </si>
  <si>
    <t>028-10910</t>
  </si>
  <si>
    <t>SONSON (ANTIOQUIA),SONSON (ANTIOQUIA) Corregimiento :RÍO VERDE DE LOS MONTES</t>
  </si>
  <si>
    <t>Nombre Predio:EL MORRO Ambito:Rural Area:3.2375 Vereda:SANTA MARÍA Cedula Predial:057560005000000010036000000000 Observaciones:De acuerdo con informe técnico predial de 30/06/2020 elaborado por Wilmar Raúl Villegas Saavedra, la solicitud está relacionada con el folio 028-32814 para el Lote A y el folio 028-32815 par</t>
  </si>
  <si>
    <t>028-32814</t>
  </si>
  <si>
    <t>Nombre Predio:LA BONITA Ambito:Rural Area:21.1854 Vereda:SANTA MARÍA Cedula Predial:057560005000000010028000000000</t>
  </si>
  <si>
    <t>028-2974</t>
  </si>
  <si>
    <t>Nombre Predio:SAN ANTONIO Ambito:Rural Area:60.0 Vereda:SANTA MARTA Cedula Predial:057560005000000010046000000000 Observaciones:Se actualiza información según ITP con Id documento 3852317</t>
  </si>
  <si>
    <t>028-32817</t>
  </si>
  <si>
    <t>Nombre Predio:VILLA HERMOSA Ambito:Rural Area:25.0 Vereda:SANTA MARÍA Cedula Predial:057560005000000010032000000000</t>
  </si>
  <si>
    <t>028-17317</t>
  </si>
  <si>
    <t>050003121002 2021 00002 00</t>
  </si>
  <si>
    <t>Nombre Predio:EL PRADO Ambito:Rural Area:12.0 Vereda:SAN JERÓNIMO Cedula Predial:057562005000000400086000000000</t>
  </si>
  <si>
    <t>028-12344</t>
  </si>
  <si>
    <t>050003121002 2021 00004 00</t>
  </si>
  <si>
    <t>Nombre Predio:CALLE 18 No 8-17 Ambito:Urbano Area:0.036 Cedula Predial:057561001016001200002000000000</t>
  </si>
  <si>
    <t>028-22433</t>
  </si>
  <si>
    <t>SONSON (ANTIOQUIA),SONSON (ANTIOQUIA) Corregimiento :Cabecera Municipal Barrio :BUENOS AIRES</t>
  </si>
  <si>
    <t>050003121101 2021 00005 00</t>
  </si>
  <si>
    <t>Nombre Predio:CHAVERRAS Ambito:Rural Area:3.5 Vereda:ROBLALITO B Cedula Predial:057560001000000100094000000000</t>
  </si>
  <si>
    <t>028-16818</t>
  </si>
  <si>
    <t>SONSON (ANTIOQUIA),SONSON (ANTIOQUIA) Corregimiento :CABECERA MUNICIPAL</t>
  </si>
  <si>
    <t>Nombre Predio:LA ESPAÑOL Ambito:Rural Area:9.39 Vereda:ROBLALITO B Cedula Predial:057560001000000100049000000000</t>
  </si>
  <si>
    <t>028-5521</t>
  </si>
  <si>
    <t>Nombre Predio:LA ESPAÑOLA Ambito:Rural Area:3.15 Vereda:ROBLALITO B Cedula Predial:057560002000000100050000000000</t>
  </si>
  <si>
    <t>028-5522</t>
  </si>
  <si>
    <t>Nombre Predio:LA ESPAÑOLA Ambito:Rural Area:9.39 Vereda:ROBLALITO B Cedula Predial:057560001000000100049000000000</t>
  </si>
  <si>
    <t>Nombre Predio:SIN NOMBRE Ambito:Rural Area:3.15 Vereda:ROBLALITO B Cedula Predial:057560001000000100050000000000</t>
  </si>
  <si>
    <t>050003121101 2021 00007 00</t>
  </si>
  <si>
    <t>Nombre Predio:La Divisa Ambito:Rural Area:2.1165 Vereda:Los Potreros Cedula Predial:057560002000000080066000000000</t>
  </si>
  <si>
    <t>028-2237</t>
  </si>
  <si>
    <t>050003121002 2021 00021 00</t>
  </si>
  <si>
    <t>Nombre Predio:Calle 32 N. 31-68 Ambito:Urbano Area:0.0146 Cedula Predial:057560600000100190008000000000</t>
  </si>
  <si>
    <t>028-32780</t>
  </si>
  <si>
    <t>SONSON (ANTIOQUIA),SONSON (ANTIOQUIA) Corregimiento :La Danta Inspección :ninguna Barrio :ninguno</t>
  </si>
  <si>
    <t>050003121001 2021 00027 00</t>
  </si>
  <si>
    <t>Nombre Predio:La Cumbre Ambito:Rural Area:11.0 Vereda:Tasajo Cedula Predial:0510000001500039000000</t>
  </si>
  <si>
    <t>028-7325</t>
  </si>
  <si>
    <t>Nombre Predio:LA PRADERA Ambito:Rural Area:3.6268 Vereda:TASAJO Cedula Predial:057560001000000150039000000000</t>
  </si>
  <si>
    <t>028-7817</t>
  </si>
  <si>
    <t>050003121001 2021 00057 00</t>
  </si>
  <si>
    <t>Nombre Predio:La Pradera Ambito:Rural Area:10.958 Vereda:Argentina Magallo Cedula Predial:057560002000000250025000000000</t>
  </si>
  <si>
    <t>028-2977</t>
  </si>
  <si>
    <t>050003121101 2021 00077 00</t>
  </si>
  <si>
    <t>Nombre Predio:La Plata Ambito:Rural Area:7.0E-4 Vereda:San Antonio Cedula Predial:057560007000000060041000000000</t>
  </si>
  <si>
    <t>Nombre Predio:Las Palomas Ambito:Rural Area:0.0024 Vereda:San Antonio Cedula Predial:0575620070000600041000000</t>
  </si>
  <si>
    <t>050003121002 2021 00090 00</t>
  </si>
  <si>
    <t>Nombre Predio:CASALOTE Ambito:Urbano Area:0.0288 Cedula Predial:0500000000000000000000</t>
  </si>
  <si>
    <t>028-23123</t>
  </si>
  <si>
    <t>050003121101 2021 00101 00</t>
  </si>
  <si>
    <t>Nombre Predio:La Torre Ambito:Rural Area:2.6 Vereda:Sirgua Arriba Cedula Predial:057561201121100120012100000000</t>
  </si>
  <si>
    <t>028-25992</t>
  </si>
  <si>
    <t>050003121001 2021 00106 00</t>
  </si>
  <si>
    <t>Nombre Predio:Santa Ines Ambito:Rural Area:1.0 Vereda:El Roblal Cedula Predial:0500000000000000000000 Observaciones:Sonson</t>
  </si>
  <si>
    <t>028-22643</t>
  </si>
  <si>
    <t>Nombre Predio:Santa Ines Ambito:Rural Area:1.5 Vereda:El Roblal Cedula Predial:0500000000000000000000 Observaciones:folio</t>
  </si>
  <si>
    <t>028-18969</t>
  </si>
  <si>
    <t>050003121001 2021 00116 00</t>
  </si>
  <si>
    <t>Nombre Predio:La Arrocina Ambito:Rural Area:33.0 Vereda:Llano Cañaveral Cedula Predial:057560003000000120001000000000 Observaciones:Se actualiza numero predial y matricula inmobiliaria 29/06/2021</t>
  </si>
  <si>
    <t>028-4352</t>
  </si>
  <si>
    <t>050003121101 2021 00121 00</t>
  </si>
  <si>
    <t>Nombre Predio:El Medio Ambito:Rural Area:2.0 Vereda:HIDALGO Cedula Predial:057562002000001900061000000000</t>
  </si>
  <si>
    <t>028-9159</t>
  </si>
  <si>
    <t>SONSON (ANTIOQUIA),SONSON (ANTIOQUIA) Corregimiento :Alto de sabanas</t>
  </si>
  <si>
    <t>050003121101 2021 00127 00</t>
  </si>
  <si>
    <t>Nombre Predio:Serengueti Ambito:Rural Area:708781 Vereda:La Danta Cedula Predial:057560006000000100187000000000 Observaciones:Predio no cuenta con matricula inmobiliaria asignada., USR:1013590638</t>
  </si>
  <si>
    <t>028-33225</t>
  </si>
  <si>
    <t>050003121002 2021 00132 00</t>
  </si>
  <si>
    <t>Nombre Predio:Rancho Alegre Ambito:Rural Area:1.5759 Vereda:La Flor del Tesoro Cedula Predial:057560006000000050003000000000</t>
  </si>
  <si>
    <t>028-32404</t>
  </si>
  <si>
    <t>050003121002 2021 00138 00</t>
  </si>
  <si>
    <t>Nombre Predio:LA PLAYA Ambito:Rural Area:7.0 Vereda:SANTA MARTA Cedula Predial:057560500000000370000000000000</t>
  </si>
  <si>
    <t>028-8186</t>
  </si>
  <si>
    <t>SONSON (ANTIOQUIA),SONSON (ANTIOQUIA) Corregimiento :RIO VERDE DE LOS MONTES</t>
  </si>
  <si>
    <t>050003121101 2021 00145 00</t>
  </si>
  <si>
    <t>Nombre Predio:El Hoyo Ambito:Rural Area:8.1346 Vereda:Roblalito B Cedula Predial:057560001000000010013000000000 Observaciones:De acuerdo al ITP, la solicitud está relacionada con dos matrícula inmobiliarias 028-32773 y 028-32774.</t>
  </si>
  <si>
    <t>028-32773</t>
  </si>
  <si>
    <t>SONSON (ANTIOQUIA),SONSON (ANTIOQUIA) Corregimiento :Cabecera</t>
  </si>
  <si>
    <t>050003121001 2021 00147 00</t>
  </si>
  <si>
    <t>Nombre Predio:LOS ARENALES Ambito:Rural Area:10.0 Vereda:RIO VERDE DE LOS MONTES Cedula Predial:057560000000000400007000000000</t>
  </si>
  <si>
    <t>028-15938</t>
  </si>
  <si>
    <t>Nombre Predio:LOS ARENALES Ambito:Rural Area:10.0 Vereda:RIO VERDE DE LOS MONTES Cedula Predial:057562005000000400007000000000</t>
  </si>
  <si>
    <t>050003121101 2022 00005 00</t>
  </si>
  <si>
    <t>Nombre Predio:LA CUCHILLA Ambito:Rural Area:1.0 Vereda:SAN JERONIMO Cedula Predial:057560005000000040108000000000 Observaciones:La solicitud la conforman dos lotes. LOTE A 05-756-00-05-00-00-0004-0108-0-00-00-0000 FMI 028-11309. LOTE B 05-756-00-05-00-00-0004-007-0-00-00-0000 FMI 028-15938.</t>
  </si>
  <si>
    <t>028-11309</t>
  </si>
  <si>
    <t>SONSON (ANTIOQUIA),SONSON (ANTIOQUIA) Corregimiento :RIOVERDE</t>
  </si>
  <si>
    <t>050003121002 2022 00020 00</t>
  </si>
  <si>
    <t>Nombre Predio:La Matilde Ambito:Rural Area:0.9793 Vereda:Sirgua Abajo Cedula Predial:057560003000000050010000000000</t>
  </si>
  <si>
    <t>028-12945</t>
  </si>
  <si>
    <t>SONSON (ANTIOQUIA),SONSON (ANTIOQUIA) Corregimiento :Los Medios</t>
  </si>
  <si>
    <t>050003121001 2022 00021 00</t>
  </si>
  <si>
    <t>Nombre Predio:"EL TESORO" Ambito:Rural Area:62.3 Vereda:LA FLOR DEL TESORO Cedula Predial:0575620060000500031000000 Observaciones:ACTUALIZACION</t>
  </si>
  <si>
    <t>028-33252</t>
  </si>
  <si>
    <t>050003121001 2022 00038 00</t>
  </si>
  <si>
    <t>Nombre Predio:LAS BRISAS Ambito:Rural Area:27.8711 Vereda:LA MESA Cedula Predial:057560007000000050023000000000 Observaciones:FICHA PREDIAL N°:85580</t>
  </si>
  <si>
    <t>028-25699</t>
  </si>
  <si>
    <t>050003121002 2022 00045 00</t>
  </si>
  <si>
    <t>Nombre Predio:Mata de Guadua Ambito:Rural Area:4.2068 Vereda:Santa María Cedula Predial:057560005000000010012000000000</t>
  </si>
  <si>
    <t>028-10253</t>
  </si>
  <si>
    <t>SONSON (ANTIOQUIA),SONSON (ANTIOQUIA) Corregimiento :Río Verde de Los Montes</t>
  </si>
  <si>
    <t>050003121001 2022 00040 00</t>
  </si>
  <si>
    <t>Nombre Predio:Innominado Ambito:Rural Area:6.0 Vereda:Santa Marta Cedula Predial:057560005000000010014000000000 Observaciones:Solicitud compuesta por 3 lotes. LOTE 1 FMI 028-33249, LOTE 2 FMI 028-33250 y LOTE 3 FMI 028-33251. Todos relacionados al mismo precio catastral.</t>
  </si>
  <si>
    <t>028-33249</t>
  </si>
  <si>
    <t>050003121101 2022 00086 00</t>
  </si>
  <si>
    <t>Nombre Predio:EL BOSQUE Ambito:Rural Vereda:EL LLANO CAÑAVERAL Cedula Predial:057560000000000000000000000000 Observaciones:Predio no incorporado en el inventario catastral, predio sin matricula inmobiliaria asignada.</t>
  </si>
  <si>
    <t>028-00000</t>
  </si>
  <si>
    <t>050003121101 2022 00108 00</t>
  </si>
  <si>
    <t>Nombre Predio:INNOMINADO Ambito:Rural Area:0.99 Vereda:LA DANTA Cedula Predial:057560006000000100014000000000 Observaciones:LOTE A 05-756-00-06-00-00-0010-0014-0-00-00-0000 / 028-22974 LOTE B 05-756-00-06-00-00-0010-0123-0-00-00-0000 / 028-26353</t>
  </si>
  <si>
    <t>028-22974</t>
  </si>
  <si>
    <t>Nombre Predio:Sector La Chillona Ambito:Rural Area:2.0 Vereda:LA DANTA Cedula Predial:057560006000000100014000000000 Observaciones:EL PREDIO SOLICITADO SE INCLUYE EN UNO DE MAYOR EXTENSIÓN.VER FICHA ADJUNTA. LOTE A 05-756-00-06-00-00-0010-0014-0-00-00-0000 / 028-22974 LOTE B 05-756-00-06-00-00-0010-0123-0-00-00-0000 / 0</t>
  </si>
  <si>
    <t>050003121002 2022 00119 00</t>
  </si>
  <si>
    <t>Nombre Predio:La Paloma Ambito:Rural Area:13.0 Vereda:La Palmita Cedula Predial:0575620010001100016000000 Observaciones:29/09/2022</t>
  </si>
  <si>
    <t>028-17783</t>
  </si>
  <si>
    <t>050003121101 2022 00118 00</t>
  </si>
  <si>
    <t>Nombre Predio:Brasil Ambito:Rural Area:0.0825 Vereda:La Quiebra Cedula Predial:057560002000000020030000000000</t>
  </si>
  <si>
    <t>028-8395</t>
  </si>
  <si>
    <t>050003121001 2022 00117 00</t>
  </si>
  <si>
    <t>Nombre Predio:La Esperanza #1 Ambito:Rural Vereda:LA MONTAÑITA Cedula Predial:0500000000000000000000 Observaciones:Predio No Incorporado y folio Actualizado según la información del ITP del 18-9-2022</t>
  </si>
  <si>
    <t>028-12705</t>
  </si>
  <si>
    <t>SONSON (ANTIOQUIA),SONSON (ANTIOQUIA) Corregimiento :Paraje Rio Verde de los Montes</t>
  </si>
  <si>
    <t>Nombre Predio:La Esperanza #2 Ambito:Rural Vereda:Santa Rosa Cedula Predial:0500000000000000000000 Observaciones:Predio No Incorporado y folio Actualizado según la información del ITP del 15-9-2022</t>
  </si>
  <si>
    <t>028-23265</t>
  </si>
  <si>
    <t>Nombre Predio:La Perica Ambito:Rural Area:89.5 Vereda:Santa Rosa Cedula Predial:0575600000000000000000000 Observaciones:Predio No Incorporado</t>
  </si>
  <si>
    <t>028-12704</t>
  </si>
  <si>
    <t>050003121101 2021 00127 01</t>
  </si>
  <si>
    <t>Tribunal Superior 000 Especializado en Restitución de tierras DE ANTIOQUIA</t>
  </si>
  <si>
    <t>secesrtmed@cendoj.ramajudicial.gov.co</t>
  </si>
  <si>
    <t>050003121101 2022 00128 00</t>
  </si>
  <si>
    <t>Nombre Predio:El Pensil Ambito:Rural Area:38.0 Vereda:Caunsal Cedula Predial:0575620050000200008000000 Observaciones:29/09/2022</t>
  </si>
  <si>
    <t>028-6316</t>
  </si>
  <si>
    <t>050003121002 2022 00135 00</t>
  </si>
  <si>
    <t>Nombre Predio:La Cumbre Ambito:Rural Area:21.0 Vereda:Paraje la Pelada Cedula Predial:057560000000000000000000000000</t>
  </si>
  <si>
    <t>028-12903</t>
  </si>
  <si>
    <t>Reg</t>
  </si>
  <si>
    <t>050003121101 2018 00116 00</t>
  </si>
  <si>
    <t>Ambito:Rural Area:48903 Vereda:Cañas Cedula Predial:145-2-001-000-0005-00021 Observaciones:Observaciones</t>
  </si>
  <si>
    <t>CARAMANTA (ANTIOQUIA),CARAMANTA (ANTIOQUIA)</t>
  </si>
  <si>
    <t>050003121101 2020 00098 00</t>
  </si>
  <si>
    <t>Nombre Predio:COROZAL Ambito:Rural Area:5.1257 Vereda:CAÑAS Cedula Predial:051452001000000500020000000000</t>
  </si>
  <si>
    <t>032-6206</t>
  </si>
  <si>
    <t>CARAMANTA (ANTIOQUIA),CARAMANTA (ANTIOQUIA) Corregimiento :CABECERA MUNICIPAL</t>
  </si>
  <si>
    <t>050003121101 2021 00047 00</t>
  </si>
  <si>
    <t>Nombre Predio:CUEVA LOCA Ambito:Rural Area:2.8715 Vereda:MANZANARES Cedula Predial:051450201000401850000000000000</t>
  </si>
  <si>
    <t>032-8280</t>
  </si>
  <si>
    <t>CARAMANTA (ANTIOQUIA),CARAMANTA (ANTIOQUIA) Corregimiento :SUCRE</t>
  </si>
  <si>
    <t>050003121001 2021 00066 00</t>
  </si>
  <si>
    <t>050003121101 2021 00100 00</t>
  </si>
  <si>
    <t>050003121101 2018 00147 00</t>
  </si>
  <si>
    <t>Nombre Predio:Innominado Ambito:Rural Area:119 Vereda:La Comia Cedula Predial:209-2-001-000-0011-00013-0000 Observaciones:Observaciones</t>
  </si>
  <si>
    <t>CONCORDIA (ANTIOQUIA),CONCORDIA (ANTIOQUIA) Corregimiento :Cabecera Municipal</t>
  </si>
  <si>
    <t>050003121101 2019 00051 00</t>
  </si>
  <si>
    <t>Nombre Predio:Villa Silvia Ambito:Rural Area:16395 Vereda:Pueblo Rico Cedula Predial:052090001000000040152000000000 Observaciones:Observaciones</t>
  </si>
  <si>
    <t>CONCORDIA (ANTIOQUIA),CONCORDIA (ANTIOQUIA)</t>
  </si>
  <si>
    <t>050003121001 2019 00044 00</t>
  </si>
  <si>
    <t>Nombre Predio:EL EDEN Ambito:Rural Area:30557 Vereda:EL SOCORRO Cedula Predial:052090001000000160068000000000 Observaciones:Observaciones</t>
  </si>
  <si>
    <t>CONCORDIA (ANTIOQUIA),EL SOCORRO (ANTIOQUIA)</t>
  </si>
  <si>
    <t>050003121101 2020 00044 00</t>
  </si>
  <si>
    <t>Nombre Predio:La Palmera Ambito:Rural Area:1 Ha + 6179 Vereda:La Cristalina Cedula Predial:052092001000001400067000000000</t>
  </si>
  <si>
    <t>005-23170</t>
  </si>
  <si>
    <t>050003121001 2020 00063 00</t>
  </si>
  <si>
    <t>Nombre Predio:SAN CAYETANO Ambito:Rural Area:7.135 Vereda:RUMBADERO Cedula Predial:052090001000000080049000000000 Observaciones:Ninguno</t>
  </si>
  <si>
    <t>004-24672</t>
  </si>
  <si>
    <t>CONCORDIA (ANTIOQUIA),CONCORDIA (ANTIOQUIA) Corregimiento :CABECERA</t>
  </si>
  <si>
    <t>050003121101 2021 00066 00</t>
  </si>
  <si>
    <t>Nombre Predio:Calle 22 # 18-38 Ambito:Urbano Area:0.0094 Vereda:HOYO FRIO Cedula Predial:052090100000600060004000000000 Observaciones:El Círculo registral es Ciudad Bolívar 005.</t>
  </si>
  <si>
    <t>004-24224</t>
  </si>
  <si>
    <t>CONCORDIA (ANTIOQUIA),CONCORDIA (ANTIOQUIA) Corregimiento :Cabecera Municipal Barrio :Salvador</t>
  </si>
  <si>
    <t>050003121001 2022 00015 00</t>
  </si>
  <si>
    <t>Nombre Predio:EL VERGEL Ambito:Rural Area:30.6463 Vereda:LA FOTUTA Cedula Predial:052090001000000010021000000000</t>
  </si>
  <si>
    <t>004-21368</t>
  </si>
  <si>
    <t>050003121001 2018 00043 00</t>
  </si>
  <si>
    <t>Nombre Predio:INNOMINADO Ambito:Rural Area:866 Vereda:TRAVESIAS Cedula Predial:7892003000000100026 Observaciones:Observaciones</t>
  </si>
  <si>
    <t>TAMESIS (ANTIOQUIA),SAN PABLO (ANTIOQUIA) Corregimiento :SAN PABLO</t>
  </si>
  <si>
    <t>Nombre Predio:LA PERRA Ambito:Rural Area:971 Vereda:TRAVESIAS Observaciones:-</t>
  </si>
  <si>
    <t>Nombre Predio:LA VAGA Ambito:Rural Area:868 Vereda:MANZANARES Cedula Predial:78920030000001000980000000 Observaciones:-</t>
  </si>
  <si>
    <t>050003121101 2019 00027 00</t>
  </si>
  <si>
    <t>Nombre Predio:El Turpial Ambito:Rural Area:49025 Vereda:Cedeño Alto Cedula Predial:05-789-00-03-00-00-0008-0001 Observaciones:Observaciones</t>
  </si>
  <si>
    <t>TAMESIS (ANTIOQUIA),TÁMESIS (ANTIOQUIA)</t>
  </si>
  <si>
    <t>Nombre Predio:La Tabanera Ambito:Rural Area:119654 Vereda:Cedeño Alto Cedula Predial:05-789-00-03-00-00-0008-0001 Observaciones:Observaciones, USR:71271574</t>
  </si>
  <si>
    <t>050003121001 2019 00031 00</t>
  </si>
  <si>
    <t>Nombre Predio:RÍO FRÍO Ambito:Rural Area:450 Vereda:RÍO FRÍO Cedula Predial:057890001000000180009000 Observaciones:Observaciones</t>
  </si>
  <si>
    <t>050003121002 2020 00063 00</t>
  </si>
  <si>
    <t>Nombre Predio:LA PALMA Ambito:Rural Area:33.2019 Vereda:CEDEÑO ALTO Cedula Predial:057890003000000080003000000000</t>
  </si>
  <si>
    <t>032-6654</t>
  </si>
  <si>
    <t>TAMESIS (ANTIOQUIA),TÁMESIS (ANTIOQUIA) Corregimiento :SAN PABLO Inspección :No aplica</t>
  </si>
  <si>
    <t>050003121001 2021 00051 00</t>
  </si>
  <si>
    <t>050003121101 2021 00088 00</t>
  </si>
  <si>
    <t>Nombre Predio:Ventiadero Ambito:Rural Area:1.92 Vereda:La Ilusión Cedula Predial:057891201323300030004000000000</t>
  </si>
  <si>
    <t>032-54311</t>
  </si>
  <si>
    <t>TAMESIS (ANTIOQUIA),TÁMESIS (ANTIOQUIA) Corregimiento :Palermo</t>
  </si>
  <si>
    <t>050003121001 2021 00101 00</t>
  </si>
  <si>
    <t>Nombre Predio:Innominado Ambito:Rural Area:0.0969 Vereda:San Pedro Cedula Predial:057890001000000070012000000000</t>
  </si>
  <si>
    <t>032-2314</t>
  </si>
  <si>
    <t>050003121002 2021 00107 00</t>
  </si>
  <si>
    <t>050003121101 2021 00113 00</t>
  </si>
  <si>
    <t>Nombre Predio:La Colina Ambito:Rural Area:7.7901 Vereda:Manzanares Cedula Predial:057890003000000010056000000000</t>
  </si>
  <si>
    <t>032-1317</t>
  </si>
  <si>
    <t>TAMESIS (ANTIOQUIA),TÁMESIS (ANTIOQUIA) Corregimiento :San Pablo</t>
  </si>
  <si>
    <t>050003121002 2022 00096 00</t>
  </si>
  <si>
    <t>Nombre Predio:Pedregal Ambito:Rural Area:1.9226 Vereda:Piedra Moler Cedula Predial:057890001000000110053000000000</t>
  </si>
  <si>
    <t>032-13488</t>
  </si>
  <si>
    <t>TAMESIS (ANTIOQUIA),TÁMESIS (ANTIOQUIA) Corregimiento :Cabecera</t>
  </si>
  <si>
    <t>660013121001 2016 00012 00</t>
  </si>
  <si>
    <t>Juzgado Circuito 001 Especializado en Restitución de tierras DE PEREIRA (RISARALDA)</t>
  </si>
  <si>
    <t>jcctoesrt01pei@notificacionesrj.gov.co</t>
  </si>
  <si>
    <t>Nombre Predio:LA ESPERANZA Ambito:Rural Area:113961 Cedula Predial:17042000000030325000 Observaciones:-</t>
  </si>
  <si>
    <t>ANSERMA (CALDAS),CONCHARÍ (CALDAS)</t>
  </si>
  <si>
    <t>660013121001 2017 00088 00</t>
  </si>
  <si>
    <t>Nombre Predio:EL CONTENTO Ambito:Rural Area:24000 Vereda:LA FLORIDA Cedula Predial:000000020854000 Observaciones:-</t>
  </si>
  <si>
    <t>ANSERMA (CALDAS),ANSERMA (CALDAS)</t>
  </si>
  <si>
    <t>Nombre Predio:LOS DESENGAÑOS Ambito:Rural Area:28000 Vereda:LA FLORIDA Cedula Predial:000000020562000 Observaciones:-</t>
  </si>
  <si>
    <t>Nombre Predio:LOS NARANJOS Ambito:Rural Area:34558 Vereda:LA FLORIDA Cedula Predial:000000020564000 Observaciones:Observaciones</t>
  </si>
  <si>
    <t>660013121401 2018 00007 00</t>
  </si>
  <si>
    <t>Nombre Predio:LA MESETA Ambito:Rural Area:67842 Vereda:CONCHARI Cedula Predial:00-00-0002-0514-000</t>
  </si>
  <si>
    <t>Nombre Predio:PALO BLANCO Ambito:Rural Area:46795 Vereda:CONCHARI Cedula Predial:00-00-0002-0770-000</t>
  </si>
  <si>
    <t>660013121401 2018 00035 00</t>
  </si>
  <si>
    <t>Nombre Predio:EL MANZANO Ambito:Rural Area:35449 Vereda:LA NUBIA Cedula Predial:17042000000030224000 Observaciones:PROPIETARIOS, USR:52738246, USR:94534468</t>
  </si>
  <si>
    <t>660013121001 2018 00098 00</t>
  </si>
  <si>
    <t>660013121001 2020 00037 00</t>
  </si>
  <si>
    <t>Nombre Predio:REMOLINOS KM 41 Ambito:Rural Area:864 Vereda:KILOMETRO Cedula Predial:170420000000000050014000000000 Observaciones:-</t>
  </si>
  <si>
    <t>660013121001 2020 00063 00</t>
  </si>
  <si>
    <t>Nombre Predio:EL SILENCIO - LOS ENCUENTROS Ambito:Rural Area:53665 Vereda:TUMARAPO Cedula Predial:170420000000000040258000000000 Observaciones:- LOS ENCUENTROS FMI 103-13847, USR:38557315</t>
  </si>
  <si>
    <t>ANSERMA (CALDAS),ALSACIA (CALDAS)</t>
  </si>
  <si>
    <t>Nombre Predio:LOS ENCUENTROS Ambito:Rural Area:1 Vereda:TUMARAPO Cedula Predial:170420000000000040258000000000 Observaciones:-</t>
  </si>
  <si>
    <t>660013121001 2020 00072 00</t>
  </si>
  <si>
    <t>660013121001 2018 00098 01</t>
  </si>
  <si>
    <t>Tribunal Superior 000 Especializado en Restitución de tierras DE CALI (VALLE)</t>
  </si>
  <si>
    <t>secscesrtcali@notificacionesrj.gov.co</t>
  </si>
  <si>
    <t>760013121001 2015 00205 00</t>
  </si>
  <si>
    <t>Nombre Predio:San Lorenzo Ambito:Rural Area:67060000 Observaciones:-Resguardo indígena sin identificación ni ubicación, USR:42017080, USR:42017080</t>
  </si>
  <si>
    <t>RIOSUCIO (CALDAS),SAN LORENZO (CALDAS)</t>
  </si>
  <si>
    <t>660013121001 2016 00107 00</t>
  </si>
  <si>
    <t>Nombre Predio:LA ESPERANZA Ambito:Rural Area:462000 Vereda:TRES CRUCES Cedula Predial:000100080006000 Observaciones:Observaciones</t>
  </si>
  <si>
    <t>RIOSUCIO (CALDAS),RIOSUCIO (CALDAS)</t>
  </si>
  <si>
    <t>660013121001 2016 00109 00</t>
  </si>
  <si>
    <t>Nombre Predio:FINCA NUEVA Ambito:Rural Area:586731 Vereda:GUACAMAYERO PANESO Cedula Predial:000100110004000 Observaciones:Observaciones, USR:18400453</t>
  </si>
  <si>
    <t>RIOSUCIO (CALDAS),RIOSUCIO (CALDAS) Corregimiento :BONAFONT</t>
  </si>
  <si>
    <t>660013121001 2017 00035 00</t>
  </si>
  <si>
    <t>660013121001 2017 00056 00</t>
  </si>
  <si>
    <t>Ambito:Rural Area:1845000 Vereda:SAN JERONIMO Cedula Predial:176140003000000011059000000000 Observaciones:-</t>
  </si>
  <si>
    <t>Ambito:Urbano Area:147 Cedula Predial:176140300000000050004000000000 Observaciones:-</t>
  </si>
  <si>
    <t>RIOSUCIO (CALDAS),RIOSUCIO (CALDAS) Corregimiento :SAN LORENZO</t>
  </si>
  <si>
    <t>Ambito:Urbano Area:197 Cedula Predial:176140300000000160013000000000 Observaciones:-</t>
  </si>
  <si>
    <t>Ambito:Urbano Area:2007 Cedula Predial:03-00-0014-0012-000 Observaciones:-</t>
  </si>
  <si>
    <t>Nombre Predio:El CARMELO LOTE 1 Ambito:Rural Area:968411 Vereda:BUENOS AIRES Cedula Predial:SIN REGISTRO Observaciones:-Resguardo Indígena San Lorenzo constitución , USR:</t>
  </si>
  <si>
    <t>Nombre Predio:LA BONILLA Ambito:Rural Area:350000 Vereda:AGUAS CLARAS Cedula Predial:176140003000000020466000000000 Observaciones:-Resguardo Indigena de San Lorenzo constitución , USR:</t>
  </si>
  <si>
    <t>Nombre Predio:SIN NOMBRE Ambito:Rural Area:000 Vereda:PASMI Cedula Predial:176140003000000060016000000000 Observaciones:-LOTE DE TERRENO MEJORADO CON ARBOLES DE CAFE Y CULTIVOS DE MAIZ LOS LINDEROS SE PUEDEN VER EN LA HIJUELA N 4 DEL JUICIO DE SUCESIÓN DE MANUEL SANTOS TAPASCO APROBADO POR SENTENCIA DE MARZO 8 DE 1957 DEL JUZGADO CIVIL DEL CIRCUITO DE RIOSUCIO DECRETO Nº 1711 ART. 11 DE JULIO 6 84, USR:</t>
  </si>
  <si>
    <t>Nombre Predio:SIN NOMBRE Ambito:Rural Area:10000 Vereda:SAN LORENZO Cedula Predial:176140003000000010751000000000 Observaciones:-</t>
  </si>
  <si>
    <t>Nombre Predio:SIN NOMBRE Ambito:Rural Area:100000 Vereda:BUENOS AIRES Cedula Predial:176140003000000010417000000000 Observaciones:-</t>
  </si>
  <si>
    <t>Nombre Predio:SIN NOMBRE Ambito:Rural Area:20000 Vereda:LOMITAS Cedula Predial:2-066-06 Observaciones:-</t>
  </si>
  <si>
    <t>Nombre Predio:SIN NOMBRE Ambito:Rural Area:21376 Vereda:BLANDON Cedula Predial:176140003000000020126000000000 Observaciones:-</t>
  </si>
  <si>
    <t>Nombre Predio:SIN NOMBRE Ambito:Rural Area:230000 Vereda:BERMEJAL Cedula Predial:176140003000000070024000000000 Observaciones:-</t>
  </si>
  <si>
    <t>Nombre Predio:SIN NOMBRE Ambito:Rural Area:3000 Vereda:BUENOS AIRES Cedula Predial:2-064-64 Observaciones:-</t>
  </si>
  <si>
    <t>Nombre Predio:SIN NOMBRE Ambito:Rural Area:30000 Vereda:SAN LORENZO Cedula Predial:176140003000000010752000000000 Observaciones:-</t>
  </si>
  <si>
    <t>Nombre Predio:SIN NOMBRE Ambito:Rural Area:300000 Vereda:BUENOS AIRES Cedula Predial:176140003000000010432000000000 Observaciones:-</t>
  </si>
  <si>
    <t>Nombre Predio:SIN NOMBRE Ambito:Rural Area:31000 Vereda:SAN JORGE Cedula Predial:176140003000000020465000000000 Observaciones:-</t>
  </si>
  <si>
    <t>Nombre Predio:SIN NOMBRE Ambito:Rural Area:40000 Vereda:BUENOS AIRES Cedula Predial:176140003000000011070000000000 Observaciones:-</t>
  </si>
  <si>
    <t>Nombre Predio:SIN NOMBRE Ambito:Rural Area:40000 Vereda:BUENOS AIRES Cedula Predial:176140003000000010449000000000 Observaciones:-</t>
  </si>
  <si>
    <t>Nombre Predio:SIN NOMBRE Ambito:Rural Area:405000 Vereda:LA PLALYA Cedula Predial:176140003000000060008000000000 Observaciones:-</t>
  </si>
  <si>
    <t>Nombre Predio:SIN NOMBRE Ambito:Rural Area:5000 Vereda:BLANDON Cedula Predial:00-03-002-0319 Observaciones:-</t>
  </si>
  <si>
    <t>Nombre Predio:SIN NOMBRE Ambito:Rural Area:5000 Vereda:BUENOS AIRES Cedula Predial:00-03-001-0444 Observaciones:-</t>
  </si>
  <si>
    <t>Nombre Predio:SIN NOMBRE Ambito:Rural Area:75000 Vereda:PASMI Cedula Predial:176140003000000060078000000000 Observaciones:-</t>
  </si>
  <si>
    <t>Nombre Predio:SIN NOMBRE Ambito:Rural Area:80000 Vereda:BUENOS AIRES Cedula Predial:176140003000000011071000000000 Observaciones:-</t>
  </si>
  <si>
    <t>Nombre Predio:SIN NOMBRE Ambito:Rural Area:90000 Vereda:LOMITAS BAJAS Cedula Predial:176140003000000010131000000000 Observaciones:-</t>
  </si>
  <si>
    <t>Nombre Predio:SIN NOMBRE Ambito:Rural Area:986400 Vereda:BERMEJAL Cedula Predial:176140003000000070080000000000 Observaciones:-</t>
  </si>
  <si>
    <t>Nombre Predio:SIN NOMBRE Ambito:Urbano Area:125 Cedula Predial:176140300000000040005000000000 Observaciones:-</t>
  </si>
  <si>
    <t>Nombre Predio:SIN NOMBRE Ambito:Urbano Area:128 Cedula Predial:03-00-016-005-000 Observaciones:-</t>
  </si>
  <si>
    <t>Nombre Predio:SIN NOMBRE Ambito:Urbano Area:187 Cedula Predial:176140300000000140005000000000 Observaciones:-</t>
  </si>
  <si>
    <t>RIOSUCIO (CALDAS),RIOSUCIO (CALDAS) Corregimiento :CORREGIMIENTO SAN LORENZO</t>
  </si>
  <si>
    <t>Nombre Predio:SIN NOMBRE Ambito:Urbano Area:8 Cedula Predial:SIN REGISTRO Observaciones:-, USR:69055576</t>
  </si>
  <si>
    <t>660013121001 2018 00002 00</t>
  </si>
  <si>
    <t>Nombre Predio:CARRERA 3 N. 10-151 Ambito:Rural Area:7800 Cedula Predial:010001380067000 Observaciones:-</t>
  </si>
  <si>
    <t>660013121401 2018 00013 00</t>
  </si>
  <si>
    <t>Nombre Predio:EL CERRO Ambito:Rural Area:1535 Vereda:FLORENCIA Cedula Predial:176140000200000020578000000000 Observaciones:POSEEDOR</t>
  </si>
  <si>
    <t>RIOSUCIO (CALDAS),BONAFONT (CALDAS)</t>
  </si>
  <si>
    <t>Nombre Predio:EL LLANO Ambito:Rural Area:1441 Vereda:FLORENCIA Cedula Predial:176140000200000020224000000000 Observaciones:POSEEDOR</t>
  </si>
  <si>
    <t>Nombre Predio:LAS MINAS Ambito:Rural Area:5103 Vereda:FLORENCIA Cedula Predial:17614000200028003000 Observaciones:OCUPANTE</t>
  </si>
  <si>
    <t>660013121401 2018 00015 00</t>
  </si>
  <si>
    <t>Nombre Predio:AGROVILLA EL PRADO Ambito:Rural Area:420 Cedula Predial:17614000100112348000 Observaciones:-, USR:18400453</t>
  </si>
  <si>
    <t>Nombre Predio:AGROVILLA EL PRADO Ambito:Rural Area:470 Cedula Predial:17614000100112342000 Observaciones:-</t>
  </si>
  <si>
    <t>Nombre Predio:AGROVILLA EL PRADO Ambito:Rural Area:470 Cedula Predial:17614000100112333000 Observaciones:-</t>
  </si>
  <si>
    <t>Nombre Predio:AGROVILLA EL PRADO Ambito:Rural Area:470 Cedula Predial:17614000100112335000 Observaciones:-</t>
  </si>
  <si>
    <t>Nombre Predio:AGROVILLA EL PRADO Ambito:Rural Area:470 Cedula Predial:17614000100112337000 Observaciones:-</t>
  </si>
  <si>
    <t>Nombre Predio:AGROVILLA EL PRADO Ambito:Rural Area:470 Cedula Predial:17614000100112338000 Observaciones:-</t>
  </si>
  <si>
    <t>Nombre Predio:AGROVILLA EL PRADO Ambito:Rural Area:470 Cedula Predial:17614000100112339000 Observaciones:-</t>
  </si>
  <si>
    <t>Nombre Predio:AGROVILLA EL PRADO Ambito:Rural Area:470 Cedula Predial:17614000100112334000 Observaciones:-</t>
  </si>
  <si>
    <t>Nombre Predio:AGROVILLA EL PRADO Ambito:Rural Area:470 Cedula Predial:17614000100100112336000 Observaciones:-</t>
  </si>
  <si>
    <t>Nombre Predio:AGROVILLA EL PRADO Ambito:Rural Area:530 Cedula Predial:17614000100112343000</t>
  </si>
  <si>
    <t>Nombre Predio:AGROVILLA EL PRADO Ambito:Rural Area:660 Cedula Predial:17614000100112349000 Observaciones:-</t>
  </si>
  <si>
    <t>Nombre Predio:AGROVILLA EL PRADO Ambito:Rural Area:660 Cedula Predial:17614000100112350000 Observaciones:-</t>
  </si>
  <si>
    <t>Nombre Predio:AGROVILLA EL PRADO Ambito:Rural Area:690 Cedula Predial:17614000100112344000 Observaciones:-</t>
  </si>
  <si>
    <t>Nombre Predio:AGROVILLA EL PRADO Ambito:Rural Area:740 Cedula Predial:17614000100112347000 Observaciones:-, USR:18400453</t>
  </si>
  <si>
    <t>Nombre Predio:AGROVILLA EL PRADO Ambito:Rural Area:880 Cedula Predial:17614000100112345000 Observaciones:-</t>
  </si>
  <si>
    <t>Nombre Predio:AGROVILLA EL PRADO Ambito:Rural Area:920 Cedula Predial:17614000100112346000 Observaciones:-</t>
  </si>
  <si>
    <t>Nombre Predio:AGROVILLA EL PRADO ZONA DE RESERVA Ambito:Rural Area:1100 Cedula Predial:17614000100112341000 Observaciones:-</t>
  </si>
  <si>
    <t>Nombre Predio:AGROVILLA EL PRADO ZONA DE RESERVA Ambito:Rural Area:1100 Cedula Predial:17614000100112340000 Observaciones:-</t>
  </si>
  <si>
    <t>Nombre Predio:AGROVILLA EL PRADO ZONA VERDE B Ambito:Rural Area:440 Cedula Predial:17614000100112332000 Observaciones:-</t>
  </si>
  <si>
    <t>Nombre Predio:AGUAS CLARAS Ambito:Rural Area:655510 Cedula Predial:17614000100110026000 Observaciones:-</t>
  </si>
  <si>
    <t>Nombre Predio:ALTAMIRA Ambito:Rural Area:162540 Cedula Predial:17614000100110019000 Observaciones:-</t>
  </si>
  <si>
    <t>Nombre Predio:ALTO BONITO Ambito:Rural Area:3570 Cedula Predial:17777000000060133000 Observaciones:-</t>
  </si>
  <si>
    <t>Nombre Predio:ANGOSTURAS Ambito:Rural Area:2490 Cedula Predial:17614000100110128000 Observaciones:-</t>
  </si>
  <si>
    <t>Nombre Predio:AVICOLA MAJALCA Ambito:Rural Area:5850 Cedula Predial:17614000100112370000 Observaciones:-</t>
  </si>
  <si>
    <t>Nombre Predio:BELLA VISTA Ambito:Rural Area:22200 Cedula Predial:17614000100110045000 Observaciones:-</t>
  </si>
  <si>
    <t>Nombre Predio:BELLAVISTA Ambito:Rural Area:0960 Cedula Predial:17614000100110135000 Observaciones:-, USR:18400453</t>
  </si>
  <si>
    <t>Nombre Predio:BELLAVISTA Ambito:Rural Area:15400 Cedula Predial:17614000100112455000 Observaciones:-</t>
  </si>
  <si>
    <t>RIOSUCIO (CALDAS),QUIEBRALOMO (CALDAS)</t>
  </si>
  <si>
    <t>Nombre Predio:BUENA VISTA Ambito:Rural Area:80690 Cedula Predial:17614000100110025000 Observaciones:-</t>
  </si>
  <si>
    <t>Nombre Predio:BUENAVISTA Ambito:Rural Area:9600 Cedula Predial:17614000100110059000 Observaciones:-</t>
  </si>
  <si>
    <t>Nombre Predio:BUENAVISTA ALTO MIRANDA Ambito:Rural Area:4620 Cedula Predial:17614000100112465000 Observaciones:-</t>
  </si>
  <si>
    <t>Nombre Predio:BUENOS AIRES Ambito:Rural Area:0790 Cedula Predial:17614000100110044000 Observaciones:-</t>
  </si>
  <si>
    <t>Nombre Predio:BUENOS AIRES 2 Ambito:Rural Area:5840 Cedula Predial:17777000000010004000 Observaciones:-</t>
  </si>
  <si>
    <t>Nombre Predio:C 28 5 53 Ambito:Rural Area:4360 Cedula Predial:17614000100112674000 Observaciones:DATOS DE PREDIO QUE SE ENCUENTRAN AL INTERIOR DEL RESGUARDO CAÑAMOMO Y LOMAPRIETA. DATOS OBTENIDOS POR CONVENIO ACICAL.</t>
  </si>
  <si>
    <t>Nombre Predio:C 28 5 73 Ambito:Rural Area:1260 Cedula Predial:17614000100112673000 Observaciones:DATOS DE PREDIO QUE SE ENCUENTRAN AL INTERIOR DEL RESGUARDO CAÑAMOMO Y LOMAPRIETA. DATOS OBTENIDOS POR CONVENIO ACICAL.</t>
  </si>
  <si>
    <t>Nombre Predio:CAMPO SANTO Ambito:Rural Area:7400 Cedula Predial:17614000100110125000 Observaciones:-</t>
  </si>
  <si>
    <t>Nombre Predio:CAMPOALEGRE Ambito:Rural Area:6150 Cedula Predial:17614000100112241000 Observaciones:-</t>
  </si>
  <si>
    <t>SIN DATO</t>
  </si>
  <si>
    <t>Nombre Predio:CANCHA DE FOOTBALL Y BASQURTBALL Ambito:Rural Area:81300 Cedula Predial:17614000100112383000 Observaciones:-</t>
  </si>
  <si>
    <t>Nombre Predio:CARACOLI GUATICA Ambito:Rural Area:3730 Cedula Predial:17614000100111883000 Observaciones:-</t>
  </si>
  <si>
    <t>Nombre Predio:CASA SOLAR Ambito:Rural Area:1290 Cedula Predial:17614000100110047000 Observaciones:-</t>
  </si>
  <si>
    <t>Nombre Predio:CASA SOLAR EL RECREO Ambito:Rural Area:1150 Cedula Predial:17614000100110062000 Observaciones:-</t>
  </si>
  <si>
    <t>Nombre Predio:CHIVERA Ambito:Rural Area:38700 Cedula Predial:17614000100112362000 Observaciones:-</t>
  </si>
  <si>
    <t>Nombre Predio:CHORRO GRANDE Ambito:Rural Area:4250 Cedula Predial:17614000100110063000 Observaciones:-</t>
  </si>
  <si>
    <t>Nombre Predio:CM DE LA SOLEDAD Ambito:Rural Area:317600 Cedula Predial:17614000100112305000 Observaciones:-</t>
  </si>
  <si>
    <t>Nombre Predio:COLONOS Ambito:Rural Area:199150 Cedula Predial:17777000000020063000 Observaciones:-</t>
  </si>
  <si>
    <t>Nombre Predio:COLONOS Ambito:Rural Area:69940 Cedula Predial:17777000000020068000 Observaciones:-</t>
  </si>
  <si>
    <t>Nombre Predio:COMUNIDAD GUAMAL Ambito:Rural Area:2553220 Cedula Predial:17777000000060134000 Observaciones:PREDIO ADSCRITOS AL RI CAÑAMOMO Y LOMAPRIETA</t>
  </si>
  <si>
    <t>Nombre Predio:EL ARBOLITO Ambito:Rural Area:2230 Cedula Predial:17614000100110129000 Observaciones:-</t>
  </si>
  <si>
    <t>Nombre Predio:EL BOSQUE Ambito:Rural Area:05100 Cedula Predial:17614000100112284000 Observaciones:-</t>
  </si>
  <si>
    <t>Nombre Predio:EL BOSQUE Ambito:Rural Area:29240 Cedula Predial:17614000100112202000 Observaciones:-</t>
  </si>
  <si>
    <t>Nombre Predio:EL BOSQUE Ambito:Rural Area:3070 Cedula Predial:176114000100112463000 Observaciones:DATOS DE PREDIO QUE SE ENCUENTRAN AL INTERIOR DEL RESGUARDO CAÑAMOMO Y LOMAPRIETA. DATOS OBTENIDOS POR CONVENIO ACICAL.</t>
  </si>
  <si>
    <t>Nombre Predio:EL CARMEN Ambito:Rural Area:106710 Cedula Predial:17614000100110002000 Observaciones:-</t>
  </si>
  <si>
    <t>Nombre Predio:EL CARMEN Ambito:Rural Area:14960 Cedula Predial:17614000100110684000 Observaciones:-</t>
  </si>
  <si>
    <t>Nombre Predio:EL CRUCERO Ambito:Rural Area:1520 Cedula Predial:17614000100110131000 Observaciones:-</t>
  </si>
  <si>
    <t>Nombre Predio:EL DANUBIO Ambito:Rural Area:13200 Cedula Predial:17614000100112441000 Observaciones:-</t>
  </si>
  <si>
    <t>Nombre Predio:EL DANUBIO Ambito:Rural Area:62310 Cedula Predial:17777000000250024000 Observaciones:-</t>
  </si>
  <si>
    <t>Nombre Predio:EL DERRUMBO Ambito:Rural Area:11740 Cedula Predial:17614000100110127000 Observaciones:-</t>
  </si>
  <si>
    <t>Nombre Predio:EL DIAMANTE Ambito:Rural Area:65140 Cedula Predial:17614000100110023000 Observaciones:-</t>
  </si>
  <si>
    <t>Nombre Predio:EL EDEN Ambito:Rural Area:2540 Cedula Predial:17614000100112369000 Observaciones:-</t>
  </si>
  <si>
    <t>Nombre Predio:EL ESPINO Ambito:Rural Area:690 Cedula Predial:17614000100111221000 Observaciones:-</t>
  </si>
  <si>
    <t>Nombre Predio:EL ESPINO MATADERO Ambito:Rural Area:5390 Cedula Predial:17614000100112220000 Observaciones:-</t>
  </si>
  <si>
    <t>Nombre Predio:EL GUAMAL Ambito:Rural Area:9090 Cedula Predial:17614000100111236000 Observaciones:-</t>
  </si>
  <si>
    <t>Nombre Predio:EL HATO Ambito:Rural Area:14670 Cedula Predial:17777000000060112000 Observaciones:-</t>
  </si>
  <si>
    <t>Nombre Predio:EL JAGUAL Ambito:Rural Area:3640 Cedula Predial:17614000100110068000 Observaciones:-</t>
  </si>
  <si>
    <t>Nombre Predio:EL JAZMIN Ambito:Rural Area:02900 Cedula Predial:17614000100112283000 Observaciones:-</t>
  </si>
  <si>
    <t>Nombre Predio:EL MADRUGON Ambito:Rural Area:20500 Cedula Predial:17614000100110012000 Observaciones:-</t>
  </si>
  <si>
    <t>Nombre Predio:EL NACEDERO Ambito:Rural Area:17210 Cedula Predial:17614000100110095000 Observaciones:-</t>
  </si>
  <si>
    <t>Nombre Predio:EL PEDREGAL Ambito:Rural Area:370930 Cedula Predial:17777000000260035000 Observaciones:-</t>
  </si>
  <si>
    <t>Nombre Predio:EL PENOL Ambito:Rural Area:2648560 Cedula Predial:17777000000020053000 Observaciones:-</t>
  </si>
  <si>
    <t>Nombre Predio:EL PINUELO Ambito:Rural Area:1597540 Cedula Predial:17614000100112214000 Observaciones:-</t>
  </si>
  <si>
    <t>Nombre Predio:EL PITAL Ambito:Rural Area:16160 Cedula Predial:17777000000010008000 Observaciones:-</t>
  </si>
  <si>
    <t>Nombre Predio:EL PLANCITO Ambito:Rural Area:23500 Cedula Predial:17614000100112281000 Observaciones:-</t>
  </si>
  <si>
    <t>Nombre Predio:EL PORVENIR Ambito:Rural Area:18690 Cedula Predial:17777000000060122000 Observaciones:-</t>
  </si>
  <si>
    <t>Nombre Predio:EL PORVENIR Ambito:Rural Area:7590 Cedula Predial:17614000100112719000 Observaciones:-</t>
  </si>
  <si>
    <t>Nombre Predio:EL PROVENIR Ambito:Rural Area:45100 Cedula Predial:17614000100112304000 Observaciones:-</t>
  </si>
  <si>
    <t>Nombre Predio:EL REFUGIO Ambito:Rural Area:20150 Cedula Predial:17777000000060135000 Observaciones:-</t>
  </si>
  <si>
    <t>Nombre Predio:EL RETIRO Ambito:Rural Area:17450 Cedula Predial:17777000000060125000 Observaciones:-</t>
  </si>
  <si>
    <t>Nombre Predio:EL ROCIO Ambito:Rural Area:13960 Cedula Predial:17614000100111836000 Observaciones:-</t>
  </si>
  <si>
    <t>Nombre Predio:EL RODEO Ambito:Rural Area:235030 Cedula Predial:176140001001100940000 Observaciones:-</t>
  </si>
  <si>
    <t>Nombre Predio:EL RODEO Ambito:Rural Area:4650 Cedula Predial:17614000100110085000 Observaciones:-</t>
  </si>
  <si>
    <t>Nombre Predio:EL RODEO LO A Ambito:Rural Area:60800 Cedula Predial:17614000100110108000 Observaciones:-</t>
  </si>
  <si>
    <t>Nombre Predio:EL SALTO Ambito:Rural Area:4170 Cedula Predial:17614000100110091000 Observaciones:-</t>
  </si>
  <si>
    <t>Nombre Predio:EL SILENCIO Ambito:Rural Area:1160 Cedula Predial:17614000100112438000 Observaciones:-</t>
  </si>
  <si>
    <t>Nombre Predio:EL SILENCIO Ambito:Rural Area:1900 Cedula Predial:17614000100100774000 Observaciones:-</t>
  </si>
  <si>
    <t>Nombre Predio:EL SOL EL PLAN Ambito:Rural Area:1590 Cedula Predial:17614000100112724000 Observaciones:-</t>
  </si>
  <si>
    <t>Nombre Predio:EL SORDO Ambito:Rural Area:20930 Cedula Predial:17614000100100869000 Observaciones:-</t>
  </si>
  <si>
    <t>Nombre Predio:EL SORDO Ambito:Rural Area:45990 Cedula Predial:17614000100100874000 Observaciones:-</t>
  </si>
  <si>
    <t>Nombre Predio:EL TESORO Ambito:Rural Area:155950 Cedula Predial:17614000100110022000 Observaciones:-</t>
  </si>
  <si>
    <t>Nombre Predio:ESCUELA EL PORVENIR BQ 3 Ambito:Rural Area:17300 Cedula Predial:1761400100112449000 Observaciones:-</t>
  </si>
  <si>
    <t>Nombre Predio:FINCA EL TRIANGULO Ambito:Rural Area:8100 Cedula Predial:17614000100112729000 Observaciones:-</t>
  </si>
  <si>
    <t>Nombre Predio:FINCA NUEVA Ambito:Rural Area:1209670 Cedula Predial:17614000100110356000 Observaciones:-</t>
  </si>
  <si>
    <t>Nombre Predio:FRUCOO Ambito:Rural Area:9170 Cedula Predial:17777000000010007000 Observaciones:-</t>
  </si>
  <si>
    <t>Nombre Predio:FUENTE DE ORO Ambito:Rural Area:33050 Cedula Predial:17614000100112469000 Observaciones:DATOS DE PREDIO QUE SE ENCUENTRAN AL INTERIOR DEL RESGUARDO CAÑAMOMO Y LOMAPRIETA. DATOS OBTENIDOS POR CONVENIO ACICAL.</t>
  </si>
  <si>
    <t>Nombre Predio:GASPAR Ambito:Rural Area:24100 Cedula Predial:17777000000010006000 Observaciones:-</t>
  </si>
  <si>
    <t>Nombre Predio:GASPARILLO Ambito:Rural Area:11230 Cedula Predial:17614000100100880000 Observaciones:-</t>
  </si>
  <si>
    <t>Nombre Predio:GASPARILLO Ambito:Rural Area:26100 Cedula Predial:17614000100110092000 Observaciones:-</t>
  </si>
  <si>
    <t>Nombre Predio:GRANERO LA ESQUINA Ambito:Rural Area:320 Cedula Predial:176140001000112460000 Observaciones:-</t>
  </si>
  <si>
    <t>Nombre Predio:GRANJA LA PICARONA Ambito:Rural Area:13190 Cedula Predial:17777000000060130000 Observaciones:-</t>
  </si>
  <si>
    <t>Nombre Predio:GUACAMAYERO Ambito:Rural Area:1052980 Cedula Predial:17614000100110003000 Observaciones:-</t>
  </si>
  <si>
    <t>Nombre Predio:GUAYACAN Ambito:Rural Area:502460 Cedula Predial:17614000100110005000 Observaciones:-</t>
  </si>
  <si>
    <t>Nombre Predio:K 5 28 125 LA ROCHELA Ambito:Rural Area:4330 Cedula Predial:17614000100112732000 Observaciones:-</t>
  </si>
  <si>
    <t>Nombre Predio:LA BUENA SUERTE Ambito:Rural Area:12810 Cedula Predial:17777000000060114000 Observaciones:-</t>
  </si>
  <si>
    <t>Nombre Predio:LA CABANITA SANTA CRUZ Ambito:Rural Area:3760 Cedula Predial:17777000000060113000 Observaciones:-</t>
  </si>
  <si>
    <t>Nombre Predio:LA CAMELIA Ambito:Rural Area:1241200 Cedula Predial:17614000100112354000 Observaciones:-</t>
  </si>
  <si>
    <t>Nombre Predio:LA CAMELIA Ambito:Rural Area:1520 Cedula Predial:17614000100110046000 Observaciones:-</t>
  </si>
  <si>
    <t>Nombre Predio:LA CARMELITA Ambito:Rural Area:2590 Cedula Predial:17614000100110118000 Observaciones:-, USR:18400453</t>
  </si>
  <si>
    <t>Nombre Predio:LA CARMELITA TINDINA Ambito:Rural Area:188430 Cedula Predial:17614000100110240000 Observaciones:-</t>
  </si>
  <si>
    <t>Nombre Predio:LA CASA Ambito:Rural Area:2500 Cedula Predial:17614000100112398000 Observaciones:-</t>
  </si>
  <si>
    <t>Nombre Predio:LA CASCADA Ambito:Rural Area:8280 Cedula Predial:1761400010011005700 Observaciones:-</t>
  </si>
  <si>
    <t>Nombre Predio:LA CHIPOLA Ambito:Rural Area:7440 Cedula Predial:17614000100110157000 Observaciones:-</t>
  </si>
  <si>
    <t>Nombre Predio:LA CRISTALINA Ambito:Rural Area:5290 Cedula Predial:17614000100102640000 Observaciones:-</t>
  </si>
  <si>
    <t>Nombre Predio:LA CRISTALINA Ambito:Rural Area:9540 Cedula Predial:17614000100100871000 Observaciones:-</t>
  </si>
  <si>
    <t>Nombre Predio:LA CURVA Ambito:Rural Area:00700 Cedula Predial:17614000100112303000 Observaciones:-</t>
  </si>
  <si>
    <t>Nombre Predio:LA DIVISA Ambito:Rural Area:68000 Cedula Predial:17614000100112212000 Observaciones:-</t>
  </si>
  <si>
    <t>Nombre Predio:LA ESPERANZA Ambito:Rural Area:24550 Cedula Predial:17777000000060124000 Observaciones:-</t>
  </si>
  <si>
    <t>Nombre Predio:LA ESPERANZA Ambito:Rural Area:7300 Cedula Predial:17614000100110099000 Observaciones:-</t>
  </si>
  <si>
    <t>Nombre Predio:LA ESPERANZA Ambito:Rural Area:85130 Cedula Predial:17614000100110145000 Observaciones:-</t>
  </si>
  <si>
    <t>Nombre Predio:LA ESPERANZA Ambito:Rural Area:9350 Cedula Predial:17777000000060115000 Observaciones:-</t>
  </si>
  <si>
    <t>Nombre Predio:LA ESPERANZA LA ESMERALDA LA AUROR Ambito:Rural Area:65590 Cedula Predial:17614000100110052000 Observaciones:-</t>
  </si>
  <si>
    <t>Nombre Predio:LA ESPERANZA LO Ambito:Rural Area:1050 Cedula Predial:17614000100112714000 Observaciones:-</t>
  </si>
  <si>
    <t>Nombre Predio:LA ESPERANZA LO Ambito:Rural Area:1470 Cedula Predial:17614000100112439000 Observaciones:-</t>
  </si>
  <si>
    <t>Nombre Predio:LA FE TRES ESQUINAS EL GRANADO SAN Ambito:Rural Area:22860 Cedula Predial:17614000100110655000 Observaciones:-</t>
  </si>
  <si>
    <t>Nombre Predio:LA FORTALEZA Ambito:Rural Area:27030 Cedula Predial:17777000000060107000 Observaciones:-</t>
  </si>
  <si>
    <t>Nombre Predio:LA HERMITA Ambito:Rural Area:4290 Cedula Predial:17614000100112723000 Observaciones:-</t>
  </si>
  <si>
    <t>Nombre Predio:LA JULIALA ESPERANZA LO B Ambito:Rural Area:34210 Cedula Predial:17614000100110663000 Observaciones:-</t>
  </si>
  <si>
    <t>Nombre Predio:LA LAGUNA Ambito:Rural Area:41720 Cedula Predial:17614000100110567000 Observaciones:-</t>
  </si>
  <si>
    <t>Nombre Predio:LA LOMA Ambito:Rural Area:18010 Cedula Predial:17777000000060110000 Observaciones:-</t>
  </si>
  <si>
    <t>Nombre Predio:LA LOMA Ambito:Rural Area:5600 Cedula Predial:17614000100110069000 Observaciones:-</t>
  </si>
  <si>
    <t>Nombre Predio:LA LOMA Ambito:Rural Area:9290 Cedula Predial:17614000100110066000 Observaciones:-</t>
  </si>
  <si>
    <t>Nombre Predio:LA MACARENA Ambito:Rural Area:4350 Cedula Predial:17777000000060131000 Observaciones:-</t>
  </si>
  <si>
    <t>Nombre Predio:LA MACARENA Ambito:Rural Area:6450 Cedula Predial:17777000000060109000 Observaciones:-</t>
  </si>
  <si>
    <t>Nombre Predio:LA MANDRAGORA Ambito:Rural Area:200750 Cedula Predial:17614000100112324000 Observaciones:PREDIO ADSCRITOS AL RI CAÑAMOMO Y LOMAPRIETA, USR:10004735</t>
  </si>
  <si>
    <t>Nombre Predio:LA MARIA LO Ambito:Rural Area:03300 Cedula Predial:17614000100112285000 Observaciones:-</t>
  </si>
  <si>
    <t>Nombre Predio:LA MILAGROSA Ambito:Rural Area:28440 Cedula Predial:17614000100110134000 Observaciones:-</t>
  </si>
  <si>
    <t>Nombre Predio:LA MILAGROSA LOTE Ambito:Rural Area:100 Cedula Predial:17614000100112731000 Observaciones:-</t>
  </si>
  <si>
    <t>Nombre Predio:LA MONTANA Ambito:Rural Area:9170 Cedula Predial:17777000000010034000 Observaciones:-</t>
  </si>
  <si>
    <t>Nombre Predio:LA NAVE Ambito:Rural Area:02200 Cedula Predial:17614000100112295000 Observaciones:-</t>
  </si>
  <si>
    <t>Nombre Predio:LA PLANCHA Ambito:Rural Area:16000 Cedula Predial:17614000100112300000 Observaciones:-</t>
  </si>
  <si>
    <t>Nombre Predio:LA PLAYA Ambito:Rural Area:35040 Cedula Predial:17777000000060003000 Observaciones:-</t>
  </si>
  <si>
    <t>Nombre Predio:LA PLAYA EL GLOBO Ambito:Rural Area:6100 Cedula Predial:17614000100110049000 Observaciones:-</t>
  </si>
  <si>
    <t>Nombre Predio:LA PLAZA Ambito:Rural Area:5430 Cedula Predial:17614000100110089000 Observaciones:-</t>
  </si>
  <si>
    <t>Nombre Predio:LA PRIMAVERA Ambito:Rural Area:68660 Cedula Predial:17614000100110043000 Observaciones:-</t>
  </si>
  <si>
    <t>Nombre Predio:LA RUEDA Ambito:Rural Area:31980 Cedula Predial:17614000100110013000 Observaciones:-</t>
  </si>
  <si>
    <t>Nombre Predio:LA RUEDA 1 Ambito:Rural Area:608830 Cedula Predial:1761400010011017000 Observaciones:-</t>
  </si>
  <si>
    <t>Nombre Predio:LA RUEDA 2 Ambito:Rural Area:244840 Cedula Predial:17614000100110018000 Observaciones:-</t>
  </si>
  <si>
    <t>Nombre Predio:LA SILLA Ambito:Rural Area:142760 Cedula Predial:17777000000020056000 Observaciones:-</t>
  </si>
  <si>
    <t>Nombre Predio:LA SILLA Ambito:Rural Area:34870 Cedula Predial:17777000000020055000 Observaciones:-</t>
  </si>
  <si>
    <t>Nombre Predio:LA SOLEDAD Ambito:Rural Area:0500 Cedula Predial:17614000100110126000 Observaciones:-</t>
  </si>
  <si>
    <t>Nombre Predio:LA SOLEDAD Ambito:Rural Area:49430 Cedula Predial:17614000100112002000 Observaciones:-</t>
  </si>
  <si>
    <t>Nombre Predio:LA SOLEDAD Ambito:Rural Area:7690 Cedula Predial:17614000100110088000 Observaciones:-</t>
  </si>
  <si>
    <t>Nombre Predio:LA TRAVESIA Ambito:Rural Area:29030 Cedula Predial:17614000100110064000 Observaciones:-</t>
  </si>
  <si>
    <t>Nombre Predio:LA UNIÓN Ambito:Rural Area:18610 Cedula Predial:17614000100110015000 Observaciones:-</t>
  </si>
  <si>
    <t>Nombre Predio:LAS BRISAS Ambito:Rural Area:58100 Cedula Predial:17614000100112308000 Observaciones:-</t>
  </si>
  <si>
    <t>Nombre Predio:LAS GUACAS Ambito:Rural Area:06500 Cedula Predial:17614000100112373000 Observaciones:-</t>
  </si>
  <si>
    <t>Nombre Predio:LAS GUACAS Ambito:Rural Area:14570 Cedula Predial:17614000100112374000 Observaciones:-</t>
  </si>
  <si>
    <t>Nombre Predio:LAS GUACAS Ambito:Rural Area:17790 Cedula Predial:17614000100111807000 Observaciones:-</t>
  </si>
  <si>
    <t>Nombre Predio:LAS GUACAS Ambito:Rural Area:256800 Cedula Predial:17614000100112364000 Observaciones:-</t>
  </si>
  <si>
    <t>Nombre Predio:LAS GUACAS Ambito:Rural Area:301500 Cedula Predial:17614000100112375000 Observaciones:-</t>
  </si>
  <si>
    <t>Nombre Predio:LAS MANGAS Ambito:Rural Area:2990 Cedula Predial:17614000100112388000 Observaciones:-</t>
  </si>
  <si>
    <t>Nombre Predio:LAS MANGAS Ambito:Rural Area:32050 Cedula Predial:17614000100112384000 Observaciones:-</t>
  </si>
  <si>
    <t>Nombre Predio:LAS PENITAS LAS PENAS Ambito:Rural Area:3630 Cedula Predial:17614000100112722000 Observaciones:-</t>
  </si>
  <si>
    <t>Nombre Predio:LO Ambito:Rural Area:34330 Cedula Predial:17614000100111022000 Observaciones:-</t>
  </si>
  <si>
    <t>Nombre Predio:LO Ambito:Rural Area:830 Cedula Predial:17614000100112697000 Observaciones:-</t>
  </si>
  <si>
    <t>Nombre Predio:LO 2 CM A MINAS DE GAVIA Ambito:Rural Area:130 Cedula Predial:17614000100112701000 Observaciones:-</t>
  </si>
  <si>
    <t>Nombre Predio:LO 2 CM A MINAS DE GAVIA Ambito:Rural Area:260 Cedula Predial:17614000100112700000 Observaciones:-</t>
  </si>
  <si>
    <t>Nombre Predio:LO 3 CM A MONTES DE GAVIA Ambito:Rural Area:220 Cedula Predial:17614000100112702000 Observaciones:-</t>
  </si>
  <si>
    <t>Nombre Predio:LOS ANDES Ambito:Rural Area:17400 Cedula Predial:17614000100112720000 Observaciones:-</t>
  </si>
  <si>
    <t>Nombre Predio:LOS CHORROS Ambito:Rural Area:3380 Cedula Predial:17614000100110056000 Observaciones:-, USR:18400453</t>
  </si>
  <si>
    <t>Nombre Predio:LOS NARANJOS Ambito:Rural Area:18890 Cedula Predial:17614000100112353000 Observaciones:-</t>
  </si>
  <si>
    <t>Nombre Predio:LOS PINOS Ambito:Rural Area:800 Cedula Predial:17614000100112730000 Observaciones:-</t>
  </si>
  <si>
    <t>Nombre Predio:LOS TOPOS Ambito:Rural Area:2870 Cedula Predial:17777000000060132000 Observaciones:-</t>
  </si>
  <si>
    <t>Nombre Predio:LOTE 2 Ambito:Rural Area:360 Cedula Predial:17614000100112726000 Observaciones:-</t>
  </si>
  <si>
    <t>Nombre Predio:LOTE 3 Ambito:Rural Area:4830 Cedula Predial:17614000100112728000 Observaciones:-</t>
  </si>
  <si>
    <t>Nombre Predio:LOTE 4 Ambito:Rural Area:950 Cedula Predial:17614000100112727000 Observaciones:-</t>
  </si>
  <si>
    <t>Nombre Predio:LOTEEEEEE Ambito:Rural Area:1220 Cedula Predial:17614000100112718000 Observaciones:-</t>
  </si>
  <si>
    <t>Nombre Predio:LOTEEEEEE Ambito:Rural Area:210 Cedula Predial:17614000100112712000 Observaciones:-</t>
  </si>
  <si>
    <t>Nombre Predio:MANDEVAL Ambito:Rural Area:365700 Cedula Predial:17777000000060099000 Observaciones:-</t>
  </si>
  <si>
    <t>Nombre Predio:MI RANCHITO Ambito:Rural Area:19960 Cedula Predial:17777000000060111000 Observaciones:-</t>
  </si>
  <si>
    <t>Nombre Predio:MORRO AZUL Ambito:Rural Area:4160 Cedula Predial:17777000000060140000 Observaciones:-</t>
  </si>
  <si>
    <t>Nombre Predio:PARCIALIDAD LA IBERIA Ambito:Rural Area:6530530 Cedula Predial:17777000000030025000 Observaciones:PREDIO ADSCRITOS AL RI CAÑAMOMO Y LOMAPRIETA, USR:10004735</t>
  </si>
  <si>
    <t>Nombre Predio:PERICAL Ambito:Rural Area:7100 Cedula Predial:17614000100110098000 Observaciones:-</t>
  </si>
  <si>
    <t>Nombre Predio:precio cs Ambito:Rural Area:3800 Cedula Predial:17614000100112446000 Observaciones:-</t>
  </si>
  <si>
    <t>Nombre Predio:PREDIO CS Ambito:Rural Area:0240 Cedula Predial:17614000100110086000 Observaciones:-</t>
  </si>
  <si>
    <t>Nombre Predio:PREDIO CS Ambito:Rural Area:07200 Cedula Predial:17614000100112351000 Observaciones:-</t>
  </si>
  <si>
    <t>Nombre Predio:PREDIO CS Ambito:Rural Area:08400 Cedula Predial:17614000100112352000 Observaciones:-</t>
  </si>
  <si>
    <t>Nombre Predio:PREDIO CS Ambito:Rural Area:10800 Cedula Predial:17614000100112442000 Observaciones:-</t>
  </si>
  <si>
    <t>Nombre Predio:PREDIO CS Ambito:Rural Area:130 Cedula Predial:17614000100112679000 Observaciones:DATOS DE PREDIO QUE SE ENCUENTRAN AL INTERIOR DEL RESGUARDO CAÑAMOMO Y LOMAPRIETA. DATOS OBTENIDOS POR CONVENIO ACICAL.</t>
  </si>
  <si>
    <t>Nombre Predio:PREDIO CS Ambito:Rural Area:13400 Cedula Predial:17614000100112453000 Observaciones:-</t>
  </si>
  <si>
    <t>Nombre Predio:PREDIO CS Ambito:Rural Area:15700 Cedula Predial:17614000100112444000 Observaciones:-</t>
  </si>
  <si>
    <t>Nombre Predio:PREDIO CS Ambito:Rural Area:16900 Cedula Predial:17614000100112452000 Observaciones:-</t>
  </si>
  <si>
    <t>Nombre Predio:PREDIO CS Ambito:Rural Area:2500 Cedula Predial:17614000100112443 Observaciones:-</t>
  </si>
  <si>
    <t>Nombre Predio:PREDIO CS Ambito:Rural Area:3500 Cedula Predial:17614000100112454000 Observaciones:-</t>
  </si>
  <si>
    <t>Nombre Predio:PREDIO CS Ambito:Rural Area:4100 Cedula Predial:17614000100112450000 Observaciones:-</t>
  </si>
  <si>
    <t>Nombre Predio:PREDIO CS Ambito:Rural Area:640 Cedula Predial:17614000100112464000 Observaciones:DATOS DE PREDIO QUE SE ENCUENTRAN AL INTERIOR DEL RESGUARDO CAÑAMOMO Y LOMAPRIETA. DATOS OBTENIDOS POR CONVENIO ACICAL.</t>
  </si>
  <si>
    <t>Nombre Predio:PREDIO CS Ambito:Rural Area:7700 Cedula Predial:17614000100112445000 Observaciones:-</t>
  </si>
  <si>
    <t>Nombre Predio:PREDIO CS Ambito:Rural Area:80 Cedula Predial:17614000100112467000 Observaciones:DATOS DE PREDIO QUE SE ENCUENTRAN AL INTERIOR DEL RESGUARDO CAÑAMOMO Y LOMAPRIETA. DATOS OBTENIDOS POR CONVENIO ACICAL.</t>
  </si>
  <si>
    <t>Nombre Predio:PREDIO CS Ambito:Rural Area:90 Cedula Predial:17614000100112466000 Observaciones:DATOS DE PREDIO QUE SE ENCUENTRAN AL INTERIOR DEL RESGUARDO CAÑAMOMO Y LOMAPRIETA. DATOS OBTENIDOS POR CONVENIO ACICAL.</t>
  </si>
  <si>
    <t>Nombre Predio:PREDIO GAVIA Ambito:Rural Area:3370 Cedula Predial:17614000100110097000 Observaciones:-</t>
  </si>
  <si>
    <t>Nombre Predio:PREDIO LO Ambito:Rural Area:180 Cedula Predial:17614000100112203000 Observaciones:-</t>
  </si>
  <si>
    <t>Nombre Predio:PREDIO LO Ambito:Rural Area:2180 Cedula Predial:17614000100100879000 Observaciones:-</t>
  </si>
  <si>
    <t>Nombre Predio:PREDIO LO Ambito:Rural Area:28000 Cedula Predial:17614000100112447000 Observaciones:-</t>
  </si>
  <si>
    <t>Nombre Predio:PREDIO LO Ambito:Rural Area:29850 Cedula Predial:17614000100112470000 Observaciones:DATOS DE PREDIO QUE SE ENCUENTRAN AL INTERIOR DEL RESGUARDO CAÑAMOMO Y LOMAPRIETA. DATOS OBTENIDOS POR CONVENIO ACICAL.</t>
  </si>
  <si>
    <t>Nombre Predio:PREDIO LO Ambito:Rural Area:510 Cedula Predial:17614000100112459000 Observaciones:DATOS DE PREDIO QUE SE ENCUENTRAN AL INTERIOR DEL RESGUARDO CAÑAMOMO Y LOMAPRIETA. DATOS OBTENIDAO POR CONVENIO ACIAL.</t>
  </si>
  <si>
    <t>Nombre Predio:PREDIO LO Ambito:Rural Area:6700 Cedula Predial:17614000100112457000 Observaciones:-</t>
  </si>
  <si>
    <t>Nombre Predio:PREDIO LO Ambito:Rural Area:760 Cedula Predial:17614000100102641000 Observaciones:-, USR:18400453</t>
  </si>
  <si>
    <t>Nombre Predio:PREDIO LO 1 Ambito:Rural Area:36550 Cedula Predial:17777000000040002000 Observaciones:-</t>
  </si>
  <si>
    <t>Nombre Predio:PREDIO LO 2 Ambito:Rural Area:32480 Cedula Predial:17614000100112215000 Observaciones:-</t>
  </si>
  <si>
    <t>Nombre Predio:PREDIO LO 2 Ambito:Rural Area:36980 Cedula Predial:17777000000040003000 Observaciones:-</t>
  </si>
  <si>
    <t>Nombre Predio:PREDIO LO 3 Ambito:Rural Area:48360 Cedula Predial:17777000000040004000 Observaciones:-</t>
  </si>
  <si>
    <t>Nombre Predio:PREDIO LO 4 Ambito:Rural Area:40480 Cedula Predial:17777000000040005000 Observaciones:-</t>
  </si>
  <si>
    <t>Nombre Predio:PREDIO LO 5 Ambito:Rural Area:39540 Cedula Predial:17777000000040006000 Observaciones:-</t>
  </si>
  <si>
    <t>Nombre Predio:PREDIO LO 6 Ambito:Rural Area:32120 Cedula Predial:17777000000040007000 Observaciones:-</t>
  </si>
  <si>
    <t>Nombre Predio:PREDIO LO 7 Ambito:Rural Area:28570 Cedula Predial:17777000000040008000 Observaciones:-</t>
  </si>
  <si>
    <t>Nombre Predio:PREDIO LO 8 Ambito:Rural Area:45490 Cedula Predial:17777000000040009000 Observaciones:-</t>
  </si>
  <si>
    <t>Nombre Predio:PREDIO LO 9 Ambito:Rural Area:88930 Cedula Predial:17777000000040001000 Observaciones:-</t>
  </si>
  <si>
    <t>Nombre Predio:PREDIO LO1 Ambito:Rural Area:20210 Cedula Predial:17614000100112213000 Observaciones:-</t>
  </si>
  <si>
    <t>Nombre Predio:PREDIO SILOE Ambito:Rural Area:7720 Cedula Predial:17614000100110132000 Observaciones:-</t>
  </si>
  <si>
    <t>Nombre Predio:PREDIO SILOE Ambito:Rural Area:9940 Cedula Predial:17614000100110090000 Observaciones:-, USR:18400453</t>
  </si>
  <si>
    <t>Nombre Predio:PREDIO SOLAR Ambito:Rural Area:0220 Cedula Predial:17614000100110146000 Observaciones:-</t>
  </si>
  <si>
    <t>Nombre Predio:REMEMBRANZAS Ambito:Rural Area:3690 Cedula Predial:17777000000060126000 Observaciones:-</t>
  </si>
  <si>
    <t>Nombre Predio:S N Ambito:Rural Area:17360 Cedula Predial:17614000100111775000 Observaciones:-</t>
  </si>
  <si>
    <t>Nombre Predio:S N Ambito:Rural Area:4620 Cedula Predial:17614000100111742000 Observaciones:-</t>
  </si>
  <si>
    <t>Nombre Predio:S N Ambito:Rural Area:540 Cedula Predial:17614000100112461000 Observaciones:DATOS DE PREDIO QUE SE ENCUENTRAN AL INTERIOR DEL RESGUARDO CAÑAMOMO Y LOMAPRIETA. DATOS OBTENIDOS POR CONVENIO ACICAL.</t>
  </si>
  <si>
    <t>Nombre Predio:S N Ambito:Rural Area:7060 Cedula Predial:17614000100112216000 Observaciones:-</t>
  </si>
  <si>
    <t>Nombre Predio:SAN ANTONIO Ambito:Rural Area:12020 Cedula Predial:1761400010005013600 Observaciones:-</t>
  </si>
  <si>
    <t>Nombre Predio:SAN ANTONIO Ambito:Rural Area:314930 Cedula Predial:17614000100110009000 Observaciones:-</t>
  </si>
  <si>
    <t>Nombre Predio:SAN ANTONIO Ambito:Rural Area:36370 Cedula Predial:17614000100050137000 Observaciones:-</t>
  </si>
  <si>
    <t>Nombre Predio:SAN ANTONIO Ambito:Rural Area:47900 Cedula Predial:17614000100112296000 Observaciones:-</t>
  </si>
  <si>
    <t>Nombre Predio:SAN ANTONIO Ambito:Rural Area:79940 Cedula Predial:17777000000060106000 Observaciones:-</t>
  </si>
  <si>
    <t>Nombre Predio:SAN ANTONIO LO 2 Ambito:Rural Area:49970 Cedula Predial:17614000100110307000 Observaciones:-</t>
  </si>
  <si>
    <t>Nombre Predio:SAN ANTONIO LO 3 Ambito:Rural Area:55740 Cedula Predial:17777000000020062000 Observaciones:-</t>
  </si>
  <si>
    <t>Nombre Predio:SAN ANTONIO LO 3A Ambito:Rural Area:7250 Cedula Predial:17777000000020070000 Observaciones:-</t>
  </si>
  <si>
    <t>Nombre Predio:SAN ANTONIO LO 4 Ambito:Rural Area:462270 Cedula Predial:17777000000020064000 Observaciones:-</t>
  </si>
  <si>
    <t>Nombre Predio:SAN ANTONIO LO 5 Ambito:Rural Area:11420 Cedula Predial:17777000000020066000 Observaciones:-</t>
  </si>
  <si>
    <t>Nombre Predio:SAN ANTONIO LO 6 Ambito:Rural Area:11000 Cedula Predial:17777000000020067000 Observaciones:-</t>
  </si>
  <si>
    <t>Nombre Predio:SAN ANTONIO LO 7 Ambito:Rural Area:106270 Cedula Predial:17614000100110306000 Observaciones:-</t>
  </si>
  <si>
    <t>Nombre Predio:SAN ANTONIO Lo A Ambito:Rural Area:24230 Cedula Predial:17614000100110657000 Observaciones:-</t>
  </si>
  <si>
    <t>Nombre Predio:SAN CRISTOBAL Ambito:Rural Area:16800 Cedula Predial:17614000100110130000 Observaciones:-</t>
  </si>
  <si>
    <t>Nombre Predio:SAN ISIDRO Ambito:Rural Area:14330 Cedula Predial:17614000100112365000 Observaciones:-</t>
  </si>
  <si>
    <t>Nombre Predio:SAN ISIDRO EL CEDRO Ambito:Rural Area:88450 Cedula Predial:17614000100110030000 Observaciones:-</t>
  </si>
  <si>
    <t>Nombre Predio:SAN JOSE Ambito:Rural Area:16380 Cedula Predial:17614000100110048000 Observaciones:-</t>
  </si>
  <si>
    <t>Nombre Predio:SAN JUAN Ambito:Rural Area:13850 Cedula Predial:17614000100110055000 Observaciones:-</t>
  </si>
  <si>
    <t>Nombre Predio:SAN JUAN Ambito:Rural Area:46420 Cedula Predial:1761400010011005800 Observaciones:-</t>
  </si>
  <si>
    <t>Nombre Predio:SAN PABLO Ambito:Rural Area:255700 Cedula Predial:17777000000010001000 Observaciones:-</t>
  </si>
  <si>
    <t>Nombre Predio:SAN PABLO LO 2 Ambito:Rural Area:391630 Cedula Predial:17777000000020069000 Observaciones:-</t>
  </si>
  <si>
    <t>Nombre Predio:SAN PABLO LO1 Ambito:Rural Area:959320 Cedula Predial:17777000000020065000 Observaciones:-</t>
  </si>
  <si>
    <t>Nombre Predio:SAN PEDRO CASA 2 Ambito:Rural Area:21600 Cedula Predial:17614000100112361000 Observaciones:-</t>
  </si>
  <si>
    <t>Nombre Predio:SAN SEBASTIAN Ambito:Rural Area:189700 Cedula Predial:17614000100112279000 Observaciones:-</t>
  </si>
  <si>
    <t>Nombre Predio:SANTA ELENA Ambito:Rural Area:32670 Cedula Predial:17777000000060103000 Observaciones:-</t>
  </si>
  <si>
    <t>Nombre Predio:SANTA MARTHA Ambito:Rural Area:06200 Cedula Predial:17614000100112307000 Observaciones:-</t>
  </si>
  <si>
    <t>Nombre Predio:SIN DIRECCION Ambito:Rural Area:13850 Cedula Predial:17777000000060021000 Observaciones:-</t>
  </si>
  <si>
    <t>Nombre Predio:SIN DIRECCION Ambito:Rural Area:1650 Cedula Predial:17777000000060117000 Observaciones:-</t>
  </si>
  <si>
    <t>Nombre Predio:SIN DIRECCION Ambito:Rural Area:2510 Cedula Predial:17777000000060120000 Observaciones:-, USR:18400453</t>
  </si>
  <si>
    <t>Nombre Predio:SIN DIRECCION Ambito:Rural Area:260 Cedula Predial:17614000100112462000 Observaciones:-</t>
  </si>
  <si>
    <t>Nombre Predio:SIN DIRECCION Ambito:Rural Area:45730 Cedula Predial:17614000100110008000 Observaciones:-</t>
  </si>
  <si>
    <t>Nombre Predio:SIN DIRECCION Ambito:Rural Area:6430 Cedula Predial:17614000100112363000 Observaciones:-</t>
  </si>
  <si>
    <t>Nombre Predio:SIN DIRECCION Ambito:Rural Area:920 Cedula Predial:17777000000060118000 Observaciones:-</t>
  </si>
  <si>
    <t>Nombre Predio:SIN DIRECCION Ambito:Rural Area:970 Cedula Predial:17777000000060119000 Observaciones:-</t>
  </si>
  <si>
    <t>Nombre Predio:SIN DIRECCIÓN Ambito:Rural Area:00500 Cedula Predial:17614000100112380000 Observaciones:-</t>
  </si>
  <si>
    <t>Nombre Predio:SIN DIRECCIÓN Ambito:Rural Area:00600 Cedula Predial:17614000100112298000 Observaciones:-, USR:18400453</t>
  </si>
  <si>
    <t>Nombre Predio:SIN DIRECCIÓN Ambito:Rural Area:01200 Cedula Predial:17614000100112297000 Observaciones:-</t>
  </si>
  <si>
    <t>Nombre Predio:SIN DIRECCIÓN Ambito:Rural Area:01300 Cedula Predial:17614000100112377000 Observaciones:-</t>
  </si>
  <si>
    <t>Nombre Predio:SIN DIRECCIÓN Ambito:Rural Area:01600 Cedula Predial:17614000100112291000 Observaciones:-</t>
  </si>
  <si>
    <t>Nombre Predio:SIN DIRECCIÓN Ambito:Rural Area:01900 Cedula Predial:17614000100112320000 Observaciones:-, USR:18400453</t>
  </si>
  <si>
    <t>Nombre Predio:SIN DIRECCIÓN Ambito:Rural Area:04300 Cedula Predial:17614000100112310000 Observaciones:-</t>
  </si>
  <si>
    <t>Nombre Predio:SIN DIRECCIÓN Ambito:Rural Area:04800 Cedula Predial:17614000100112372000 Observaciones:-</t>
  </si>
  <si>
    <t>Nombre Predio:SIN DIRECCIÓN Ambito:Rural Area:05300 Cedula Predial:17614000100112318000 Observaciones:-</t>
  </si>
  <si>
    <t>Nombre Predio:SIN DIRECCIÓN Ambito:Rural Area:0650 Cedula Predial:17614000100110147000 Observaciones:-</t>
  </si>
  <si>
    <t>Nombre Predio:SIN DIRECCIÓN Ambito:Rural Area:06900 Cedula Predial:1761400010012276000 Observaciones:-</t>
  </si>
  <si>
    <t>Nombre Predio:SIN DIRECCIÓN Ambito:Rural Area:07500 Cedula Predial:17614000100112319000 Observaciones:-</t>
  </si>
  <si>
    <t>Nombre Predio:SIN DIRECCIÓN Ambito:Rural Area:09700 Cedula Predial:17614000100112287000 Observaciones:-, USR:18400453, USR:18400453</t>
  </si>
  <si>
    <t>Nombre Predio:SIN DIRECCIÓN Ambito:Rural Area:10900 Cedula Predial:17614000100112397000 Observaciones:-</t>
  </si>
  <si>
    <t>Nombre Predio:SIN DIRECCIÓN Ambito:Rural Area:11100 Cedula Predial:17614000100112396000 Observaciones:-</t>
  </si>
  <si>
    <t>Nombre Predio:SIN DIRECCIÓN Ambito:Rural Area:11460 Cedula Predial:17614000100110851000 Observaciones:-, USR:10004735</t>
  </si>
  <si>
    <t>Nombre Predio:SIN DIRECCIÓN Ambito:Rural Area:12020 Cedula Predial:1761400010011001400 Observaciones:-</t>
  </si>
  <si>
    <t>Nombre Predio:SIN DIRECCIÓN Ambito:Rural Area:123900 Cedula Predial:17614000100112277000 Observaciones:-</t>
  </si>
  <si>
    <t>Nombre Predio:SIN DIRECCIÓN Ambito:Rural Area:12400 Cedula Predial:17614000100112404000 Observaciones:-</t>
  </si>
  <si>
    <t>Nombre Predio:SIN DIRECCIÓN Ambito:Rural Area:1400 Cedula Predial:17614000100112401000 Observaciones:-</t>
  </si>
  <si>
    <t>Nombre Predio:SIN DIRECCIÓN Ambito:Rural Area:15300 Cedula Predial:17614000100112381000 Observaciones:-</t>
  </si>
  <si>
    <t>Nombre Predio:SIN DIRECCIÓN Ambito:Rural Area:16300 Cedula Predial:17614000100112394000 Observaciones:-</t>
  </si>
  <si>
    <t>Nombre Predio:SIN DIRECCIÓN Ambito:Rural Area:17200 Cedula Predial:17614000100112400000 Observaciones:-</t>
  </si>
  <si>
    <t>Nombre Predio:SIN DIRECCIÓN Ambito:Rural Area:18800 Cedula Predial:17614000100112294000 Observaciones:-</t>
  </si>
  <si>
    <t>Nombre Predio:SIN DIRECCIÓN Ambito:Rural Area:2000 Cedula Predial:17614000100112395000 Observaciones:-</t>
  </si>
  <si>
    <t>Nombre Predio:SIN DIRECCIÓN Ambito:Rural Area:23200 Cedula Predial:17614000100112391000 Observaciones:-, USR:18400453</t>
  </si>
  <si>
    <t>Nombre Predio:SIN DIRECCIÓN Ambito:Rural Area:25200 Cedula Predial:17614000100112371000 Observaciones:-, USR:18400453</t>
  </si>
  <si>
    <t>Nombre Predio:SIN DIRECCIÓN Ambito:Rural Area:25900 Cedula Predial:17614000100112389000 Observaciones:-</t>
  </si>
  <si>
    <t>Nombre Predio:SIN DIRECCIÓN Ambito:Rural Area:28400 Cedula Predial:17614000100112315000 Observaciones:-</t>
  </si>
  <si>
    <t>Nombre Predio:SIN DIRECCIÓN Ambito:Rural Area:2900 Cedula Predial:17614000100112392000 Observaciones:-</t>
  </si>
  <si>
    <t>Nombre Predio:SIN DIRECCIÓN Ambito:Rural Area:3000 Cedula Predial:17614000100112402000 Observaciones:-</t>
  </si>
  <si>
    <t>Nombre Predio:SIN DIRECCIÓN Ambito:Rural Area:30200 Cedula Predial:1761400010011239000 Observaciones:-</t>
  </si>
  <si>
    <t>Nombre Predio:SIN DIRECCIÓN Ambito:Rural Area:31400 Cedula Predial:17614000100112379000 Observaciones:-</t>
  </si>
  <si>
    <t>Nombre Predio:SIN DIRECCIÓN Ambito:Rural Area:3200 Cedula Predial:17614000100112448000 Observaciones:-</t>
  </si>
  <si>
    <t>Nombre Predio:SIN DIRECCIÓN Ambito:Rural Area:32300 Cedula Predial:17614000100112378000 Observaciones:-</t>
  </si>
  <si>
    <t>Nombre Predio:SIN DIRECCIÓN Ambito:Rural Area:3600 Cedula Predial:17614000100112399000 Observaciones:-</t>
  </si>
  <si>
    <t>Nombre Predio:SIN DIRECCIÓN Ambito:Rural Area:36300 Cedula Predial:17614000100112385000 Observaciones:-</t>
  </si>
  <si>
    <t>Nombre Predio:SIN DIRECCIÓN Ambito:Rural Area:36800 Cedula Predial:17614000100112309000 Observaciones:-</t>
  </si>
  <si>
    <t>Nombre Predio:SIN DIRECCIÓN Ambito:Rural Area:407000 Cedula Predial:17614000100112321000 Observaciones:-</t>
  </si>
  <si>
    <t>Nombre Predio:SIN DIRECCIÓN Ambito:Rural Area:4300 Cedula Predial:17614000100112405000 Observaciones:-</t>
  </si>
  <si>
    <t>Nombre Predio:SIN DIRECCIÓN Ambito:Rural Area:44800 Cedula Predial:17614000100112386000 Observaciones:-</t>
  </si>
  <si>
    <t>Nombre Predio:SIN DIRECCIÓN Ambito:Rural Area:50820 Cedula Predial:17614000100110024000 Observaciones:-</t>
  </si>
  <si>
    <t>Nombre Predio:SIN DIRECCIÓN Ambito:Rural Area:7500 Cedula Predial:17614000100112456000 Observaciones:-</t>
  </si>
  <si>
    <t>Nombre Predio:SIN DIRECCIÓN Ambito:Rural Area:75200 Cedula Predial:17614000100112275000 Observaciones:-</t>
  </si>
  <si>
    <t>Nombre Predio:SIN DIRECCIÓN Ambito:Rural Area:7700 Cedula Predial:17614000100112403000 Observaciones:-</t>
  </si>
  <si>
    <t>Nombre Predio:SIN DIRECCIÓN Ambito:Rural Area:78600 Cedula Predial:17614000100112367000 Observaciones:-</t>
  </si>
  <si>
    <t>Nombre Predio:SIN DIRECCIÓN Ambito:Rural Area:92100 Cedula Predial:17614000100112387000 Observaciones:-</t>
  </si>
  <si>
    <t>Nombre Predio:SIN DIRECIÓN Ambito:Rural Area:20200 Cedula Predial:17614000100112393000 Observaciones:-</t>
  </si>
  <si>
    <t>Nombre Predio:SIN NOMBRE Ambito:Rural Area:1060 Cedula Predial:17614000100112680000 Observaciones:DATOS DE PREDIO QUE SE ENCUENTRAN AL INTERIOR DEL RESGUARDO CAÑAMOMO Y LOMAPRIETA. DATOS OBTENIDOS POR CONVENIO ACICAL.</t>
  </si>
  <si>
    <t>Nombre Predio:SIN NOMBRE Ambito:Rural Area:10900 Cedula Predial:17614000100112416000 Observaciones:-</t>
  </si>
  <si>
    <t>Nombre Predio:SIN NOMBRE Ambito:Rural Area:11900 Cedula Predial:17614000100112412000 Observaciones:-</t>
  </si>
  <si>
    <t>Nombre Predio:SIN NOMBRE Ambito:Rural Area:1200 Cedula Predial:17614000100112409000 Observaciones:-</t>
  </si>
  <si>
    <t>Nombre Predio:SIN NOMBRE Ambito:Rural Area:12500 Cedula Predial:17614000100112413000 Observaciones:-, USR:10004735</t>
  </si>
  <si>
    <t>Nombre Predio:SIN NOMBRE Ambito:Rural Area:12900 Cedula Predial:17614000100112433000 Observaciones:-</t>
  </si>
  <si>
    <t>Nombre Predio:SIN NOMBRE Ambito:Rural Area:1300 Cedula Predial:17614000100112419000 Observaciones:-</t>
  </si>
  <si>
    <t>Nombre Predio:SIN NOMBRE Ambito:Rural Area:13700 Cedula Predial:17614000100112436000 Observaciones:-</t>
  </si>
  <si>
    <t>Nombre Predio:SIN NOMBRE Ambito:Rural Area:1375120 Cedula Predial:17614000100110027000 Observaciones:-</t>
  </si>
  <si>
    <t>Nombre Predio:SIN NOMBRE Ambito:Rural Area:14200 Cedula Predial:17614000100112429000 Observaciones:-</t>
  </si>
  <si>
    <t>Nombre Predio:SIN NOMBRE Ambito:Rural Area:14900 Cedula Predial:17614000100112435000 Observaciones:-</t>
  </si>
  <si>
    <t>Nombre Predio:SIN NOMBRE Ambito:Rural Area:15500 Cedula Predial:17614000100112432000 Observaciones:-</t>
  </si>
  <si>
    <t>Nombre Predio:SIN NOMBRE Ambito:Rural Area:170 Cedula Predial:17614000100112677000 Observaciones:DATOS DE PREDIO QUE SE ENCUENTRAN AL INTERIOR DEL RESGUARDO CAÑAMOMO Y LOMAPRIETA. DATOS OBTENIDOS POR CONVENIO ACICAL.</t>
  </si>
  <si>
    <t>Nombre Predio:SIN NOMBRE Ambito:Rural Area:180 Cedula Predial:17614000100112685000 Observaciones:DATOS DE PREDIO QUE SE ENCUENTRAN AL INTERIOR DEL RESGUARDO CAÑAMOMO Y LOMAPRIETA. DATOS OBTENIDOS POR CONVENIO ACICAL.</t>
  </si>
  <si>
    <t>Nombre Predio:SIN NOMBRE Ambito:Rural Area:2030 Cedula Predial:17614000100112689000 Observaciones:DATOS DE PREDIO QUE SE ENCUENTRAN AL INTERIOR DEL RESGUARDO CAÑAMOMO Y LOMAPRIETA. DATOS OBTENIDOS POR CONVENIO ACICAL.</t>
  </si>
  <si>
    <t>Nombre Predio:SIN NOMBRE Ambito:Rural Area:20400 Cedula Predial:17614000100112431000 Observaciones:-</t>
  </si>
  <si>
    <t>Nombre Predio:SIN NOMBRE Ambito:Rural Area:2100 Cedula Predial:17614000100112415000 Observaciones:-</t>
  </si>
  <si>
    <t>Nombre Predio:SIN NOMBRE Ambito:Rural Area:21000 Cedula Predial:17614000100112424000 Observaciones:-</t>
  </si>
  <si>
    <t>Nombre Predio:SIN NOMBRE Ambito:Rural Area:21900 Cedula Predial:17614000100112437000 Observaciones:-</t>
  </si>
  <si>
    <t>Nombre Predio:SIN NOMBRE Ambito:Rural Area:2600 Cedula Predial:17614000100112420000 Observaciones:-</t>
  </si>
  <si>
    <t>Nombre Predio:SIN NOMBRE Ambito:Rural Area:29500 Cedula Predial:17614000100112418000 Observaciones:-</t>
  </si>
  <si>
    <t>Nombre Predio:SIN NOMBRE Ambito:Rural Area:300 Cedula Predial:17614000100112678000 Observaciones:DATOS DE PREDIO QUE SE ENCUENTRAN AL INTERIOR DEL RESGUARDO CAÑAMOMO Y LOMAPRIETA. DATOS OBTENIDOS POR CONVENIO ACICAL.</t>
  </si>
  <si>
    <t>Nombre Predio:SIN NOMBRE Ambito:Rural Area:3000 Cedula Predial:17614000100112406000 Observaciones:-</t>
  </si>
  <si>
    <t>Nombre Predio:SIN NOMBRE Ambito:Rural Area:340 Cedula Predial:17614000100112681000 Observaciones:DATOS DE PREDIO QUE SE ENCUENTRAN AL INTERIOR DEL RESGUARDO CAÑAMOMO Y LOMAPRIETA. DATOS OBTENIDOS POR CONVENIO ACICAL.</t>
  </si>
  <si>
    <t>Nombre Predio:SIN NOMBRE Ambito:Rural Area:350 Cedula Predial:17614000100112684000 Observaciones:DATOS DE PREDIO QUE SE ENCUENTRAN AL INTERIOR DEL RESGUARDO CAÑAMOMO Y LOMAPRIETA. DATOS OBTENIDOS POR CONVENIO ACICAL.</t>
  </si>
  <si>
    <t>Nombre Predio:SIN NOMBRE Ambito:Rural Area:3700 Cedula Predial:17614000100112422000 Observaciones:-</t>
  </si>
  <si>
    <t>Nombre Predio:SIN NOMBRE Ambito:Rural Area:3800 Cedula Predial:17614000100112411000 Observaciones:-</t>
  </si>
  <si>
    <t>Nombre Predio:SIN NOMBRE Ambito:Rural Area:4000 Cedula Predial:17614000100112428000 Observaciones:-</t>
  </si>
  <si>
    <t>Nombre Predio:SIN NOMBRE Ambito:Rural Area:450 Cedula Predial:17614000100112683000 Observaciones:DATOS DE PREDIO QUE SE ENCUENTRAN AL INTERIOR DEL RESGUARDO CAÑAMOMO Y LOMAPRIETA. DATOS OBTENIDOS POR CONVENIO ACICAL.</t>
  </si>
  <si>
    <t>Nombre Predio:SIN NOMBRE Ambito:Rural Area:4500 Cedula Predial:17614000100112407 Observaciones:-</t>
  </si>
  <si>
    <t>Nombre Predio:SIN NOMBRE Ambito:Rural Area:4600 Cedula Predial:17614000100112410000 Observaciones:-</t>
  </si>
  <si>
    <t>Nombre Predio:SIN NOMBRE Ambito:Rural Area:4700 Cedula Predial:17614000100112440000 Observaciones:-</t>
  </si>
  <si>
    <t>Nombre Predio:SIN NOMBRE Ambito:Rural Area:4800 Cedula Predial:17614000100112414000 Observaciones:-</t>
  </si>
  <si>
    <t>Nombre Predio:SIN NOMBRE Ambito:Rural Area:490 Cedula Predial:17614000100112690000 Observaciones:DATOS DE PREDIO QUE SE ENCUENTRAN AL INTERIOR DEL RESGUARDO CAÑAMOMO Y LOMAPRIETA. DATOS OBTENIDOS POR CONVENIO ACICAL.</t>
  </si>
  <si>
    <t>Nombre Predio:SIN NOMBRE Ambito:Rural Area:50 Cedula Predial:17614000100112713000 Observaciones:DATOS DE PREDIO QUE SE ENCUENTRAN AL INTERIOR DEL RESGUARDO CAÑAMOMO Y LOMAPRIETA. DATOS OBTENIDOS POR CONVENIO ACICAL.</t>
  </si>
  <si>
    <t>Nombre Predio:SIN NOMBRE Ambito:Rural Area:500 Cedula Predial:17614000100112688000 Observaciones:DATOS DE PREDIO QUE SE ENCUENTRAN AL INTERIOR DEL RESGUARDO CAÑAMOMO Y LOMAPRIETA. DATOS OBTENIDOS POR CONVENIO ACICAL., USR:10004735, USR:10004735</t>
  </si>
  <si>
    <t>Nombre Predio:SIN NOMBRE Ambito:Rural Area:510 Cedula Predial:17614000100112682000 Observaciones:DATOS DE PREDIO QUE SE ENCUENTRAN AL INTERIOR DEL RESGUARDO CAÑAMOMO Y LOMAPRIETA. DATOS OBTENIDOS POR CONVENIO ACICAL.</t>
  </si>
  <si>
    <t>Nombre Predio:SIN NOMBRE Ambito:Rural Area:530 Cedula Predial:17614000100112687000 Observaciones:DATOS DE PREDIO QUE SE ENCUENTRAN AL INTERIOR DEL RESGUARDO CAÑAMOMO Y LOMAPRIETA. DATOS OBTENIDOS POR CONVENIO ACICAL.</t>
  </si>
  <si>
    <t>Nombre Predio:SIN NOMBRE Ambito:Rural Area:57800 Cedula Predial:17614000100112434000 Observaciones:-</t>
  </si>
  <si>
    <t>Nombre Predio:SIN NOMBRE Ambito:Rural Area:6200 Cedula Predial:17614000100112423000 Observaciones:-</t>
  </si>
  <si>
    <t>Nombre Predio:SIN NOMBRE Ambito:Rural Area:740 Cedula Predial:17614000100112676000 Observaciones:DATOS DE PREDIO QUE SE ENCUENTRAN AL INTERIOR DEL RESGUARDO CAÑAMOMO Y LOMAPRIETA. DATOS OBTENIDOS POR CONVENIO ACICAL.</t>
  </si>
  <si>
    <t>Nombre Predio:SIN NOMBRE Ambito:Rural Area:7500 Cedula Predial:17614000100112425000 Observaciones:-</t>
  </si>
  <si>
    <t>Nombre Predio:SIN NOMBRE Ambito:Rural Area:760 Cedula Predial:17614000100112468000 Observaciones:DATOS DE PREDIO QUE SE ENCUENTRAN AL INTERIOR DEL RESGUARDO CAÑAMOMO Y LOMAPRIETA. DATOS OBTENIDOS POR CONVENIO ACICAL.</t>
  </si>
  <si>
    <t>Nombre Predio:SIN NOMBRE Ambito:Rural Area:790 Cedula Predial:17914000100112711000 Observaciones:DATOS DE PREDIO QUE SE ENCUENTRAN AL INTERIOR DEL RESGUARDO CAÑAMOMO Y LOMAPRIETA. DATOS OBTENIDOS POR CONVENIO ACICAL.</t>
  </si>
  <si>
    <t>Nombre Predio:SIN NOMBRE Ambito:Rural Area:7900 Cedula Predial:17614000100112421000 Observaciones:-</t>
  </si>
  <si>
    <t>Nombre Predio:SIN NOMBRE Ambito:Rural Area:8400 Cedula Predial:17614000100112408000 Observaciones:-</t>
  </si>
  <si>
    <t>Nombre Predio:SIN NOMBRE Ambito:Rural Area:8480 Cedula Predial:17777000000010035000 Observaciones:DATOS DE PREDIO QUE SE ENCUENTRAN AL INTERIOR DEL RESGUARDO CAÑAMOMO Y LOMAPRIETA. DATOS OBTENIDOS POR CONVENIO ACICAL.</t>
  </si>
  <si>
    <t>Nombre Predio:SIN NOMBRE Ambito:Rural Area:8800 Cedula Predial:17614000100112426000 Observaciones:-</t>
  </si>
  <si>
    <t>Nombre Predio:SIN NOMBRE Ambito:Rural Area:9300 Cedula Predial:17614000100112417000 Observaciones:-</t>
  </si>
  <si>
    <t>Nombre Predio:SIN NOMBRE INSCRITO Ambito:Rural Area:11710 Cedula Predial:17614000100110054000 Observaciones:-</t>
  </si>
  <si>
    <t>Nombre Predio:SIN NOMBRE INSCRITO Ambito:Rural Area:6210 Cedula Predial:17614000100110053000 Observaciones:-</t>
  </si>
  <si>
    <t>Nombre Predio:SIN NOMBRE INSCRITO Ambito:Rural Area:6330 Cedula Predial:17614000100110067000 Observaciones:-</t>
  </si>
  <si>
    <t>Nombre Predio:SON NOMBRE Ambito:Rural Area:6700 Cedula Predial:17614000100112427000 Observaciones:-</t>
  </si>
  <si>
    <t>Nombre Predio:TRES ESQUINAS Ambito:Rural Area:2550 Cedula Predial:17777000000060121000 Observaciones:-</t>
  </si>
  <si>
    <t>Nombre Predio:VILLA AURA Ambito:Rural Area:21730 Cedula Predial:17614000100112218000 Observaciones:-</t>
  </si>
  <si>
    <t>Nombre Predio:VILLA STELA Ambito:Rural Area:4680 Cedula Predial:17614000100110065000 Observaciones:-</t>
  </si>
  <si>
    <t>Nombre Predio:VILLA TRINIDAD Ambito:Rural Area:7690 Cedula Predial:17777000000060139000 Observaciones:-</t>
  </si>
  <si>
    <t>Nombre Predio:VILLABUENA 2 Ambito:Rural Area:553870 Cedula Predial:17614000100110020000 Observaciones:-</t>
  </si>
  <si>
    <t>Nombre Predio:VIVIENDA Ambito:Rural Area:100 Cedula Predial:17614000100112217000 Observaciones:-</t>
  </si>
  <si>
    <t>660013121401 2018 00029 00</t>
  </si>
  <si>
    <t>Nombre Predio:DIAMANTE SEBASTOPOL Ambito:Rural Area:231926 Vereda:TRES CRUCES Cedula Predial:00-01-0010-0032-000 Observaciones:PROPIETARIO</t>
  </si>
  <si>
    <t>660013121401 2018 00015 01</t>
  </si>
  <si>
    <t>660013121001 2021 00133 00</t>
  </si>
  <si>
    <t>Nombre Predio:MATA DE GUADUA Ambito:Rural Area:1.5 Vereda:SALADO Cedula Predial:17614000100108005000</t>
  </si>
  <si>
    <t>115-21942</t>
  </si>
  <si>
    <t>660013121001 2022 00057 00</t>
  </si>
  <si>
    <t>Nombre Predio:La Soledad Ambito:Rural Area:0.5 Vereda:El Guamo Cedula Predial:17614000200100008000</t>
  </si>
  <si>
    <t>115-7114</t>
  </si>
  <si>
    <t>660013121001 2022 00075 00</t>
  </si>
  <si>
    <t>Nombre Predio:EL YARUMAL Ambito:Rural Area:398893 Vereda:LLANO GRANDE Cedula Predial:00010006009100 Observaciones:-</t>
  </si>
  <si>
    <t>760013121001 2014 00151 00</t>
  </si>
  <si>
    <t>Nombre Predio:Lote 1 Ambito:Urbano Area:175 Cedula Predial:020000090007000 Observaciones:-, USR:42017080</t>
  </si>
  <si>
    <t>SALAMINA (CALDAS),SAN FÉLIX (CALDAS)</t>
  </si>
  <si>
    <t>Nombre Predio:Lote 2 Ambito:Urbano Area:355 Cedula Predial:020000090008000 Observaciones:-</t>
  </si>
  <si>
    <t>760013121001 2014 00152 00</t>
  </si>
  <si>
    <t>760013121001 2014 00153 00</t>
  </si>
  <si>
    <t>Nombre Predio:Casa Lote Ambito:Urbano Area:261 Cedula Predial:carrera 4 # 5-34 Observaciones:-</t>
  </si>
  <si>
    <t>760013121001 2014 00166 00</t>
  </si>
  <si>
    <t>Nombre Predio:La Cabaña Ambito:Rural Area:16300 Vereda:Los Molinos Observaciones:-</t>
  </si>
  <si>
    <t>Nombre Predio:La Casita Ambito:Rural Area:11754 Observaciones:-</t>
  </si>
  <si>
    <t>760013121001 2014 00198 00</t>
  </si>
  <si>
    <t>Nombre Predio:Bellavista Ambito:Rural Area:985477 Vereda:La Samaria Cedula Predial:17653000300050026000 Observaciones:-</t>
  </si>
  <si>
    <t>Nombre Predio:El Danubio Ambito:Rural Area:200 Vereda:La Samaria Cedula Predial:17653000300030025000 Observaciones:-</t>
  </si>
  <si>
    <t>Nombre Predio:Guayabal Ambito:Rural Area:160 Vereda:La Samaria Cedula Predial:17653000300030026000 Observaciones:-</t>
  </si>
  <si>
    <t>Nombre Predio:La Gloria Ambito:Rural Area:170 Vereda:La Samaria Cedula Predial:17653000300030024000 Observaciones:-</t>
  </si>
  <si>
    <t>Nombre Predio:La Margarita Ambito:Rural Area:13 Vereda:La Samaria Cedula Predial:17653000300030023000 Observaciones:-</t>
  </si>
  <si>
    <t>Nombre Predio:Las Pavas Ambito:Rural Area:1141761 Vereda:el Cedral Cedula Predial:17653000300060067000 Observaciones:-</t>
  </si>
  <si>
    <t>Nombre Predio:Maria Pardo Ambito:Rural Area:790 Vereda:La Samaria Cedula Predial:17653000300030021000 Observaciones:-</t>
  </si>
  <si>
    <t>Nombre Predio:Monteloro Ambito:Rural Area:620 Vereda:La Samaria Cedula Predial:17653000300030022000 Observaciones:-</t>
  </si>
  <si>
    <t>760013121001 2014 00220 00</t>
  </si>
  <si>
    <t>Nombre Predio:EL PLACER Ambito:Rural Area:22539 Vereda:LA PALMA Cedula Predial:000200060214000 Observaciones:-</t>
  </si>
  <si>
    <t>760013121001 2015 00141 00</t>
  </si>
  <si>
    <t>Nombre Predio:La Luna Ambito:Rural Area:218505 Vereda:El Cañon Observaciones:-, USR:16773657</t>
  </si>
  <si>
    <t>760013121001 2015 00153 00</t>
  </si>
  <si>
    <t>Ambito:Urbano Area:160 Cedula Predial:020000270006000 Observaciones:-</t>
  </si>
  <si>
    <t>760013121001 2015 00194 00</t>
  </si>
  <si>
    <t>Nombre Predio:LA SIBERIA Ambito:Rural Area:679609 Vereda:LAUREL Cedula Predial:0003000000040006000000000 Observaciones:-, USR:94534468 , USR:94534468</t>
  </si>
  <si>
    <t>760013121001 2015 00216 00</t>
  </si>
  <si>
    <t>Nombre Predio:EL UVITO Ambito:Rural Area:13655 Cedula Predial:000300010039000 Observaciones:-, USR:16773657</t>
  </si>
  <si>
    <t>Nombre Predio:LA CAPILLA Ambito:Rural Area:14892 Vereda:SAN PABLO Cedula Predial:00300010075000 Observaciones:-, USR:16773657, USR:16773657</t>
  </si>
  <si>
    <t>660013121001 2016 00026 00</t>
  </si>
  <si>
    <t>Nombre Predio:EL GUAYABO Ambito:Rural Area:850732 Vereda:EL CAÑON - LA PRADERA Cedula Predial:17653000300030004000 Observaciones:-</t>
  </si>
  <si>
    <t>760013121001 2015 00194 02</t>
  </si>
  <si>
    <t>760013121001 2015 00141 01</t>
  </si>
  <si>
    <t>760013121001 2015 00216 01</t>
  </si>
  <si>
    <t>660013121001 2020 00093 00</t>
  </si>
  <si>
    <t>Nombre Predio:LAS CRUCES Ambito:Rural Area:1345210 Vereda:LOS MOLINOS Cedula Predial:17653000200100069000 Observaciones:-</t>
  </si>
  <si>
    <t>SALAMINA (CALDAS),SALAMINA (CALDAS)</t>
  </si>
  <si>
    <t>660013121001 2020 00112 00</t>
  </si>
  <si>
    <t>Nombre Predio:MEDIO DE LOS RIOS Ambito:Rural Vereda:LA UNIÓN Cedula Predial:17653000100060204000</t>
  </si>
  <si>
    <t>118-20122</t>
  </si>
  <si>
    <t>660013121001 2021 00066 00</t>
  </si>
  <si>
    <t>Nombre Predio:El Consuelo Ambito:Rural Area:0.0012 Vereda:Cienega Cedula Predial:17653000100040185000</t>
  </si>
  <si>
    <t>118-10263</t>
  </si>
  <si>
    <t>Nombre Predio:EL CONSUELO Ambito:Rural Area:3.0 Vereda:LA AVISPA Cedula Predial:17653000100040185000</t>
  </si>
  <si>
    <t>Nombre Predio:SOLAR Ambito:Rural Area:0.004 Vereda:LA CIÉNAGA Cedula Predial:176530001000000040406000000000 Observaciones:PREDIO EN ESTADO DEFINITIVO</t>
  </si>
  <si>
    <t>118-10264</t>
  </si>
  <si>
    <t>660013121001 2021 00093 00</t>
  </si>
  <si>
    <t>Nombre Predio:LA MATA DE GUADUA Ambito:Rural Area:1.0 Vereda:EL PERRO Cedula Predial:17653000100050504000</t>
  </si>
  <si>
    <t>118-3616</t>
  </si>
  <si>
    <t>SALAMINA (CALDAS),SALAMINA (CALDAS) Corregimiento :Batero</t>
  </si>
  <si>
    <t>Nombre Predio:BONANZA Ambito:Rural Area:100000 Vereda:HOJAS ANCHAS Cedula Predial:177770000000000120154000000000 Observaciones:-Resguardo Indígena San Lorenzo constitución , USR:</t>
  </si>
  <si>
    <t>SUPIA (CALDAS),HOJAS ANCHAS (CALDAS)</t>
  </si>
  <si>
    <t>Nombre Predio:EL DIAMANTE Ambito:Rural Area:622000 Vereda:LA LINEA Cedula Predial:177770000000000120023000000000 Observaciones:Resguardo Indígena San Lorenzo Constitución , USR:</t>
  </si>
  <si>
    <t>SUPIA (CALDAS),SUPÍA (CALDAS)</t>
  </si>
  <si>
    <t>Nombre Predio:LA LINEA Ambito:Rural Area:4595171 Vereda:LA LINEA Cedula Predial:000012023 Observaciones:Resguardo Indígena San Lorenzo ( Constitución ), USR:, USR:</t>
  </si>
  <si>
    <t>Ambito:Rural Area:02240 Cedula Predial:17614000100110339000 Observaciones:-</t>
  </si>
  <si>
    <t>Ambito:Rural Area:03050 Cedula Predial:17614000100110230000 Observaciones:-</t>
  </si>
  <si>
    <t>Ambito:Rural Area:102530 Cedula Predial:17614000100110220000 Observaciones:-</t>
  </si>
  <si>
    <t>Ambito:Rural Area:1040 Cedula Predial:17614000100110181000 Observaciones:-</t>
  </si>
  <si>
    <t>Ambito:Rural Area:1060 Cedula Predial:17614000100110162000 Observaciones:-</t>
  </si>
  <si>
    <t>Ambito:Rural Area:10880 Cedula Predial:17614000100110283000 Observaciones:-</t>
  </si>
  <si>
    <t>Ambito:Rural Area:11180 Cedula Predial:17614000100110229000 Observaciones:-</t>
  </si>
  <si>
    <t>Ambito:Rural Area:11220 Cedula Predial:17614000100110301000 Observaciones:-</t>
  </si>
  <si>
    <t>Ambito:Rural Area:115150 Cedula Predial:17614000100110288000 Observaciones:-</t>
  </si>
  <si>
    <t>Ambito:Rural Area:116330 Cedula Predial:17614000100110093000 Observaciones:-</t>
  </si>
  <si>
    <t>Ambito:Rural Area:12030 Cedula Predial:17614000100110165000 Observaciones:-</t>
  </si>
  <si>
    <t>Ambito:Rural Area:130310 Cedula Predial:17614000100110227000 Observaciones:-</t>
  </si>
  <si>
    <t>Ambito:Rural Area:1340 Cedula Predial:17614000100110295000 Observaciones:-</t>
  </si>
  <si>
    <t>Ambito:Rural Area:14210 Cedula Predial:17614000100110259000 Observaciones:-</t>
  </si>
  <si>
    <t>Ambito:Rural Area:1510 Cedula Predial:17614000100110124000 Observaciones:-</t>
  </si>
  <si>
    <t>Ambito:Rural Area:15220 Cedula Predial:17614000100110258000 Observaciones:-</t>
  </si>
  <si>
    <t>Ambito:Rural Area:157070 Cedula Predial:17614000100110232000 Observaciones:-</t>
  </si>
  <si>
    <t>Ambito:Rural Area:16200 Cedula Predial:17614000100110228000 Observaciones:-</t>
  </si>
  <si>
    <t>Ambito:Rural Area:17580 Cedula Predial:17614000100110299000 Observaciones:-</t>
  </si>
  <si>
    <t>Ambito:Rural Area:17910 Cedula Predial:17614000100110256000 Observaciones:-</t>
  </si>
  <si>
    <t>Ambito:Rural Area:18260 Cedula Predial:17614000100110175000 Observaciones:-</t>
  </si>
  <si>
    <t>Ambito:Rural Area:18600 Cedula Predial:17614000100110196000 Observaciones:-</t>
  </si>
  <si>
    <t>Ambito:Rural Area:1900 Cedula Predial:17614000100110226000 Observaciones:-</t>
  </si>
  <si>
    <t>Ambito:Rural Area:1950 Cedula Predial:1761400010110120000 Observaciones:-</t>
  </si>
  <si>
    <t>Ambito:Rural Area:19570 Cedula Predial:17614000100110293000 Observaciones:-</t>
  </si>
  <si>
    <t>Ambito:Rural Area:1990 Cedula Predial:17614000100110179000 Observaciones:-</t>
  </si>
  <si>
    <t>Ambito:Rural Area:20470 Cedula Predial:17614000100110247000 Observaciones:-</t>
  </si>
  <si>
    <t>Ambito:Rural Area:21150 Cedula Predial:17614000100110300000 Observaciones:-</t>
  </si>
  <si>
    <t>Ambito:Rural Area:213830 Cedula Predial:17614000100110263000 Observaciones:-</t>
  </si>
  <si>
    <t>Ambito:Rural Area:2230 Cedula Predial:17614000100110246000 Observaciones:-</t>
  </si>
  <si>
    <t>Ambito:Rural Area:2250 Cedula Predial:17614000100110061000 Observaciones:-, USR:10004735</t>
  </si>
  <si>
    <t>Ambito:Rural Area:22650 Cedula Predial:17614000100110195000 Observaciones:-</t>
  </si>
  <si>
    <t>Ambito:Rural Area:23130 Cedula Predial:17614000100110155000 Observaciones:-</t>
  </si>
  <si>
    <t>Ambito:Rural Area:24000 Cedula Predial:17614000100110336000 Observaciones:-, USR:10004735</t>
  </si>
  <si>
    <t>Ambito:Rural Area:2430 Cedula Predial:17414000100110197000 Observaciones:-</t>
  </si>
  <si>
    <t>Ambito:Rural Area:2650 Cedula Predial:17614000100110274000 Observaciones:-</t>
  </si>
  <si>
    <t>Ambito:Rural Area:2820 Cedula Predial:17614000100110188000 Observaciones:-</t>
  </si>
  <si>
    <t>Ambito:Rural Area:2830 Cedula Predial:17614000100110170000 Observaciones:-</t>
  </si>
  <si>
    <t>Ambito:Rural Area:3120 Cedula Predial:17614000100110211000 Observaciones:-</t>
  </si>
  <si>
    <t>Ambito:Rural Area:3180 Cedula Predial:17614000100110143000 Observaciones:-</t>
  </si>
  <si>
    <t>Ambito:Rural Area:3270 Cedula Predial:17614000100110163 Observaciones:-</t>
  </si>
  <si>
    <t>Ambito:Rural Area:330 Cedula Predial:17614000100110352000 Observaciones:-</t>
  </si>
  <si>
    <t>Ambito:Rural Area:33880 Cedula Predial:17614000100110279000 Observaciones:-</t>
  </si>
  <si>
    <t>Ambito:Rural Area:3550 Cedula Predial:17614000100110267000 Observaciones:-</t>
  </si>
  <si>
    <t>Ambito:Rural Area:3680 Cedula Predial:17614000100110180000 Observaciones:-</t>
  </si>
  <si>
    <t>Ambito:Rural Area:3750 Cedula Predial:17614000100110281000 Observaciones:-</t>
  </si>
  <si>
    <t>Ambito:Rural Area:3830 Cedula Predial:17614000100110231000 Observaciones:-</t>
  </si>
  <si>
    <t>Ambito:Rural Area:38370 Cedula Predial:17614000100110291 Observaciones:-</t>
  </si>
  <si>
    <t>Ambito:Rural Area:410 Cedula Predial:17614000100110290000 Observaciones:-</t>
  </si>
  <si>
    <t>Ambito:Rural Area:4170 Cedula Predial:17614000100110112000 Observaciones:-</t>
  </si>
  <si>
    <t>Ambito:Rural Area:4250 Cedula Predial:17614000100110304000 Observaciones:-</t>
  </si>
  <si>
    <t>Ambito:Rural Area:42810 Cedula Predial:17614000100110278000 Observaciones:-</t>
  </si>
  <si>
    <t>Ambito:Rural Area:4360 Cedula Predial:176140001001100050000 Observaciones:-</t>
  </si>
  <si>
    <t>Ambito:Rural Area:43860 Cedula Predial:17614000100110298000 Observaciones:-</t>
  </si>
  <si>
    <t>Ambito:Rural Area:4430 Cedula Predial:17614000100110116000 Observaciones:-</t>
  </si>
  <si>
    <t>Ambito:Rural Area:44780 Cedula Predial:17614000100110199000 Observaciones:-</t>
  </si>
  <si>
    <t>Ambito:Rural Area:4680 Cedula Predial:17614000100110305000 Observaciones:-</t>
  </si>
  <si>
    <t>Ambito:Rural Area:510 Cedula Predial:17614000100110268000 Observaciones:-</t>
  </si>
  <si>
    <t>Ambito:Rural Area:540 Cedula Predial:17614000100110156000 Observaciones:-</t>
  </si>
  <si>
    <t>Ambito:Rural Area:55930 Cedula Predial:17614000100110353000 Observaciones:-</t>
  </si>
  <si>
    <t>Ambito:Rural Area:5850 Cedula Predial:17614000100110153000 Observaciones:-</t>
  </si>
  <si>
    <t>Ambito:Rural Area:610 Cedula Predial:17614000100110160000 Observaciones:-</t>
  </si>
  <si>
    <t>Ambito:Rural Area:67340 Cedula Predial:17614000100110219000 Observaciones:-</t>
  </si>
  <si>
    <t>Ambito:Rural Area:6790 Cedula Predial:17614000100110294000 Observaciones:-</t>
  </si>
  <si>
    <t>Ambito:Rural Area:7210 Cedula Predial:17614000100110202000 Observaciones:-</t>
  </si>
  <si>
    <t>Ambito:Rural Area:730 Cedula Predial:17614000100110213000 Observaciones:-</t>
  </si>
  <si>
    <t>Ambito:Rural Area:7410 Cedula Predial:17614000100110282000 Observaciones:-</t>
  </si>
  <si>
    <t>Ambito:Rural Area:7740 Cedula Predial:17614000100110154000 Observaciones:-</t>
  </si>
  <si>
    <t>Ambito:Rural Area:7810 Cedula Predial:17614000100110183000 Observaciones:-</t>
  </si>
  <si>
    <t>Ambito:Rural Area:80 Cedula Predial:17614000100110340000 Observaciones:-</t>
  </si>
  <si>
    <t>Ambito:Rural Area:9020 Cedula Predial:17614000100110308000 Observaciones:-, USR:10004735</t>
  </si>
  <si>
    <t>Nombre Predio:AGROVILLA EL PRADO Ambito:Rural Area:00680 Cedula Predial:17614000100112329000 Observaciones:-</t>
  </si>
  <si>
    <t>Nombre Predio:AGROVILLA EL PRADO Ambito:Rural Area:00830 Cedula Predial:17614000100112328000 Observaciones:-</t>
  </si>
  <si>
    <t>Nombre Predio:AGROVILLA EL PRADO Ambito:Rural Area:00840 Cedula Predial:17614000100112327000 Observaciones:-</t>
  </si>
  <si>
    <t>Nombre Predio:AGROVILLA EL PRADO Ambito:Rural Area:00980 Cedula Predial:176140001001123326000 Observaciones:-</t>
  </si>
  <si>
    <t>Nombre Predio:AGROVILLA EL PRADO ZONA DE RESERVA Ambito:Rural Area:01860 Cedula Predial:17614000100112330000 Observaciones:-</t>
  </si>
  <si>
    <t>115-8413</t>
  </si>
  <si>
    <t>Nombre Predio:AGROVILLA EL PRADO ZONA VERDE Ambito:Rural Area:01120 Cedula Predial:17614000100112331000 Observaciones:-</t>
  </si>
  <si>
    <t>Nombre Predio:CAMPO ALEGRE Ambito:Rural Area:14080 Cedula Predial:176114000100112266000</t>
  </si>
  <si>
    <t>115-14125</t>
  </si>
  <si>
    <t>Nombre Predio:CANADUZAL Ambito:Rural Area:1160 Cedula Predial:17614000100112274000</t>
  </si>
  <si>
    <t>Nombre Predio:CASA SOLAR Ambito:Rural Area:1470 Cedula Predial:17614000100110117000 Observaciones:-</t>
  </si>
  <si>
    <t>Nombre Predio:EL BOSQUE Ambito:Rural Area:24900 Cedula Predial:17614000100112249000</t>
  </si>
  <si>
    <t>Nombre Predio:EL BOSQUE Ambito:Rural Area:62310 Cedula Predial:17614000100110119000 Observaciones:-</t>
  </si>
  <si>
    <t>Nombre Predio:EL DESTINO LA PRIMAVERA Ambito:Rural Area:8230 Cedula Predial:17614000100112240000</t>
  </si>
  <si>
    <t>Nombre Predio:EL ESPINO Ambito:Rural Area:23280 Cedula Predial:17614000100112252000</t>
  </si>
  <si>
    <t>Nombre Predio:EL ESPINO Ambito:Rural Area:41480 Cedula Predial:17614000100112251000</t>
  </si>
  <si>
    <t>Nombre Predio:EL ESPINO Ambito:Rural Area:4580 Cedula Predial:17614000100112239000</t>
  </si>
  <si>
    <t>Nombre Predio:EL ESPINO 1 Ambito:Rural Area:80 Cedula Predial:17614000100112221000 Observaciones:, USR:41960227</t>
  </si>
  <si>
    <t>Nombre Predio:EL ESPINO 1 Ambito:Rural Area:80 Cedula Predial:17614000100112221000 Observaciones:-</t>
  </si>
  <si>
    <t>SD1150001904</t>
  </si>
  <si>
    <t>Nombre Predio:EL ESPINO 2 Ambito:Rural Area:70 Cedula Predial:17614000100112222000 Observaciones:-</t>
  </si>
  <si>
    <t>SD11500019040</t>
  </si>
  <si>
    <t>Nombre Predio:EL PLANCITO LA MARIA Ambito:Rural Area:129690 Cedula Predial:17614000100112322000 Observaciones:-</t>
  </si>
  <si>
    <t>Nombre Predio:EL PORVENIR Ambito:Rural Area:14990 Cedula Predial:147614000100110351000 Observaciones:-</t>
  </si>
  <si>
    <t>Nombre Predio:EL RODEO Ambito:Rural Area:3640 Cedula Predial:17614000100112256000</t>
  </si>
  <si>
    <t>Nombre Predio:EL TESORITO Ambito:Rural Area:2090 Cedula Predial:17614000100112280000</t>
  </si>
  <si>
    <t>Nombre Predio:ESCUELA NUEVA QUIEBRALOMO Ambito:Rural Area:820 Cedula Predial:17614000100110436000 Observaciones:-</t>
  </si>
  <si>
    <t>Nombre Predio:ESTAMBÚL Ambito:Rural Area:950 Cedula Predial:17614000100110362000 Observaciones:-</t>
  </si>
  <si>
    <t>Nombre Predio:LA CABAÑA Ambito:Rural Area:03230 Cedula Predial:17614000100112311000 Observaciones:-</t>
  </si>
  <si>
    <t>Nombre Predio:LA ESPERANZA Ambito:Rural Area:03420 Cedula Predial:17614000100112313000 Observaciones:-</t>
  </si>
  <si>
    <t>Nombre Predio:LA ILUSIÓN Ambito:Rural Area:71850 Cedula Predial:17614000100110364 Observaciones:-</t>
  </si>
  <si>
    <t>Nombre Predio:LA LEJANIA Ambito:Rural Area:2640 Cedula Predial:17614000100112254000</t>
  </si>
  <si>
    <t>Nombre Predio:LA LETICIA Ambito:Rural Area:31520 Cedula Predial:17614000100112225000</t>
  </si>
  <si>
    <t>Nombre Predio:LA MORABIA Ambito:Rural Area:2970 Cedula Predial:17614000100112268000</t>
  </si>
  <si>
    <t>Nombre Predio:LA PISTOLA Ambito:Rural Area:12600 Cedula Predial:17614000100112293000 Observaciones:-</t>
  </si>
  <si>
    <t>Nombre Predio:LA SOLEDAD Ambito:Rural Area:23640 Cedula Predial:17614000100112223000</t>
  </si>
  <si>
    <t>Nombre Predio:LAS GUACAS Ambito:Rural Area:11040 Cedula Predial:17614000100112306000 Observaciones:, USR:</t>
  </si>
  <si>
    <t>Nombre Predio:LOS ARENALES DEL ALTO DEL RECREO Ambito:Rural Area:8860 Cedula Predial:17614000100110412000 Observaciones:-</t>
  </si>
  <si>
    <t>Nombre Predio:PORVENIR Ambito:Rural Area:24980 Cedula Predial:17614000100112317000</t>
  </si>
  <si>
    <t>SUPIA (CALDAS),GUAMAL (CALDAS)</t>
  </si>
  <si>
    <t>Nombre Predio:SAN BARTOLO Ambito:Rural Area:19110 Cedula Predial:17614000100110361000 Observaciones:-</t>
  </si>
  <si>
    <t>Nombre Predio:SAN ISIDRO Ambito:Rural Area:6150 Cedula Predial:17614000100112278000</t>
  </si>
  <si>
    <t>Nombre Predio:SAN SEBASTIAN Ambito:Rural Area:56930 Cedula Predial:17614000100112258000</t>
  </si>
  <si>
    <t>Nombre Predio:SAN SEBASTIAN Ambito:Rural Area:7220 Cedula Predial:17614000100112224000</t>
  </si>
  <si>
    <t>Nombre Predio:SC SOLAR SECTOR MATADERO Ambito:Rural Area:300 Cedula Predial:17614000100110355000 Observaciones:-</t>
  </si>
  <si>
    <t>Nombre Predio:SIN DIRECCION Ambito:Rural Area:2980 Cedula Predial:17614000100112264000</t>
  </si>
  <si>
    <t>Nombre Predio:TRES CRUCES Ambito:Rural Area:22200 Cedula Predial:17614000100112282000 Observaciones:, USR:41960227</t>
  </si>
  <si>
    <t>Nombre Predio:TRES ESQUINAS Ambito:Rural Area:1930 Cedula Predial:17614000100112267000</t>
  </si>
  <si>
    <t>Nombre Predio:TUMBABARRETO Ambito:Rural Area:00440 Cedula Predial:17614000100112314000 Observaciones:-</t>
  </si>
  <si>
    <t>Nombre Predio:TUMBABARRETO CS SOLAR Ambito:Rural Area:3900 Cedula Predial:17614000100112272000</t>
  </si>
  <si>
    <t>Nombre Predio:TUMBABARRETO VENDAVAL Ambito:Rural Area:57510 Cedula Predial:17614000100112257000</t>
  </si>
  <si>
    <t>Nombre Predio:VEREDA MOROH Ambito:Rural Area:1670 Cedula Predial:17614000100112238000</t>
  </si>
  <si>
    <t>Nombre Predio:VILLA INES Ambito:Rural Area:05180 Cedula Predial:17614000100112312000 Observaciones:-</t>
  </si>
  <si>
    <t>Nombre Predio:ZONA VERDE Ambito:Rural Area:03870 Cedula Predial:17614000100112325000 Observaciones:-</t>
  </si>
  <si>
    <t>660013121001 2019 00001 00</t>
  </si>
  <si>
    <t>Nombre Predio:CASA VIA LA FELISA - MEDELLIN Ambito:Rural Area:80 Vereda:LA FELISA Cedula Predial:000000260100000 Observaciones:-</t>
  </si>
  <si>
    <t>Nombre Predio:RESTAURANTE LOS AMIGOS VIA LA FELISA - MEDELLIN Ambito:Rural Area:235 Vereda:LA FELISA Cedula Predial:000000260055000 Observaciones:-0 Has +234,77 Mts2, USR:94534468</t>
  </si>
  <si>
    <t>660013121001 2021 00023 00</t>
  </si>
  <si>
    <t>Ambito:Rural Vereda:TACON Cedula Predial:17777000000180044000</t>
  </si>
  <si>
    <t>115-4029</t>
  </si>
  <si>
    <t>Nombre Predio:SEVILLA Ambito:Rural Vereda:TACON Cedula Predial:17777000000180044000 Observaciones:17-777-00-00-0018-0044-000</t>
  </si>
  <si>
    <t>Nombre Predio:SEVILLA Ambito:Rural Vereda:TACON Cedula Predial:17777000000180044000 Observaciones:17-777-00-00-0018-0044-000.</t>
  </si>
  <si>
    <t>660013121001 2021 00035 00</t>
  </si>
  <si>
    <t>Nombre Predio:LOS ZORROS Ambito:Rural Area:3.0 Cedula Predial:17777000000120142000</t>
  </si>
  <si>
    <t>115-21656</t>
  </si>
  <si>
    <t>SUPIA (CALDAS),SUPÍA (CALDAS) Barrio :QUEBRADA LOS ZORROS</t>
  </si>
  <si>
    <t>660013121001 2019 00001 01</t>
  </si>
  <si>
    <t>Nombre Predio:CASA VIA LA FELISA MEDELLIN Ambito:Rural Area:80 Vereda:La Felisa Cedula Predial:000000260100000 Observaciones:-0 Has 80 Mts2</t>
  </si>
  <si>
    <t>760013121001 2015 00167 00</t>
  </si>
  <si>
    <t>Nombre Predio:VILLA LINDA Ambito:Rural Area:77088 Vereda:TALABAN Cedula Predial:66318000100050122000 Observaciones:-, USR:16773657</t>
  </si>
  <si>
    <t>GUATICA (RISARALDA),SAN CLEMENTE (RISARALDA)</t>
  </si>
  <si>
    <t>760013121001 2015 00182 00</t>
  </si>
  <si>
    <t>Nombre Predio:La Mesa Ambito:Rural Area:32667 Vereda:Santa Teresa Cedula Predial:000300020061000 Observaciones:-</t>
  </si>
  <si>
    <t>GUATICA (RISARALDA),SANTA ANA (RISARALDA)</t>
  </si>
  <si>
    <t>760013121001 2015 00183 00</t>
  </si>
  <si>
    <t>Nombre Predio:ALTO BONITO Ambito:Rural Area:8601 Vereda:LAS LOMAS Cedula Predial:000400040157000 Observaciones:-</t>
  </si>
  <si>
    <t>GUATICA (RISARALDA),GUÁTICA (RISARALDA)</t>
  </si>
  <si>
    <t>Nombre Predio:LOTE OSPIRNA Ambito:Rural Area:7890 Vereda:LAS LOMAS Cedula Predial:000400040098000 Observaciones:-</t>
  </si>
  <si>
    <t>760013121001 2015 00184 00</t>
  </si>
  <si>
    <t>Nombre Predio:EL SANTUARIO Ambito:Rural Area:17504 Vereda:TAUMA Cedula Predial:000300070033000 Observaciones:-</t>
  </si>
  <si>
    <t>GUATICA (RISARALDA),TRAVESÍAS (RISARALDA)</t>
  </si>
  <si>
    <t>760013121001 2015 00186 00</t>
  </si>
  <si>
    <t>Nombre Predio:EL BARRANCO Ambito:Rural Area:21700 Vereda:TALABAN Cedula Predial:000100040001000 Observaciones:-</t>
  </si>
  <si>
    <t>Nombre Predio:LA PEÑA Ambito:Rural Area:12997 Vereda:TALABAN Cedula Predial:000200080019000 Observaciones:-</t>
  </si>
  <si>
    <t>760013121001 2015 00193 00</t>
  </si>
  <si>
    <t>Nombre Predio:LA GAVIOTA Ambito:Rural Area:26684 Cedula Predial:000200070203000 Observaciones:-</t>
  </si>
  <si>
    <t>760013121001 2015 00195 00</t>
  </si>
  <si>
    <t>Nombre Predio:EL PORVENIR Ambito:Rural Area:32044 Cedula Predial:6631800040005007000 Observaciones:-</t>
  </si>
  <si>
    <t>GUATICA (RISARALDA),BETANIA (RISARALDA)</t>
  </si>
  <si>
    <t>760013121001 2015 00196 00</t>
  </si>
  <si>
    <t>Nombre Predio:EL BAMBUCO Ambito:Rural Area:6837 Vereda:VILLANUEVA Cedula Predial:000200060130000 Observaciones:-</t>
  </si>
  <si>
    <t>760013121001 2015 00199 00</t>
  </si>
  <si>
    <t>Nombre Predio:LA PLAYA Ambito:Rural Area:26389 Vereda:SAN DIMAS Cedula Predial:66318000300070004000 Observaciones:-, USR:16773657</t>
  </si>
  <si>
    <t>Nombre Predio:LA PLAYA Ambito:Rural Area:4453 Vereda:SAN DIMAS Cedula Predial:66318000300070012000 Observaciones:-</t>
  </si>
  <si>
    <t>760013121001 2015 00208 00</t>
  </si>
  <si>
    <t>Nombre Predio:LA ESPERANZA Ambito:Rural Area:53155 Cedula Predial:000100030091000 Observaciones:-</t>
  </si>
  <si>
    <t>760013121001 2015 00217 00</t>
  </si>
  <si>
    <t>Nombre Predio:El transformador Ambito:Rural Area:450 Vereda:Murrapal Cedula Predial:000100030084000 Observaciones:-</t>
  </si>
  <si>
    <t>Nombre Predio:Miracampo Ambito:Rural Area:1871 Vereda:Murrapal Cedula Predial:000100030106000 Observaciones:-</t>
  </si>
  <si>
    <t>Nombre Predio:Miracampo Casa Ambito:Rural Area:1694 Vereda:Mirrapal Cedula Predial:000100030085000 Observaciones:-</t>
  </si>
  <si>
    <t>760013121001 2015 00218 00</t>
  </si>
  <si>
    <t>Nombre Predio:El Triangulo Ambito:Rural Area:8409 Cedula Predial:000100030009000 Observaciones:-, USR:16773657, USR:1088258645</t>
  </si>
  <si>
    <t>Nombre Predio:La Donacion Ambito:Rural Area:36482 Cedula Predial:000100030008000 Observaciones:Corresponde a una porción de un inmueble de mayor extensión denominado Puerto Berrio.</t>
  </si>
  <si>
    <t>Nombre Predio:MI FORTUNA LOTE 4 Ambito:Rural Area:85122 Cedula Predial:000100050117000 Observaciones:-, USR:16773657, USR:1088258645</t>
  </si>
  <si>
    <t>Nombre Predio:Puerto Berrio Ambito:Rural Area:52185 Cedula Predial:000100030008000 Observaciones:Predio reclamado en su totalidad y en calidad de propietaria por Oliva de Jesús Soto de Carvajal., USR:16773657, USR:16773657, USR:1088258645</t>
  </si>
  <si>
    <t>Nombre Predio:Puerto Berrio 2 Ambito:Rural Area:16023 Cedula Predial:000100030052000 Observaciones:-, USR:16773657, USR:1088258645</t>
  </si>
  <si>
    <t>660013121001 2016 00008 00</t>
  </si>
  <si>
    <t>Nombre Predio:La Linda Ambito:Rural Area:20065 Vereda:Agua Bonita Cedula Predial:000300050124000 Observaciones:-, USR:42017080</t>
  </si>
  <si>
    <t>Nombre Predio:MIRAFLORES Ambito:Rural Area:5571 Vereda:LA BENDECIDA BAJA Cedula Predial:000100050037000 Observaciones:-, USR:42017080</t>
  </si>
  <si>
    <t>660013121001 2016 00021 00</t>
  </si>
  <si>
    <t>Nombre Predio:LA VERANERA Ambito:Rural Area:701750 Vereda:LA GUAJIRA Cedula Predial:000200080021000 Observaciones:, USR:42017080</t>
  </si>
  <si>
    <t>660013121001 2016 00053 00</t>
  </si>
  <si>
    <t>660013121001 2016 00057 00</t>
  </si>
  <si>
    <t>660013121001 2016 00066 00</t>
  </si>
  <si>
    <t>Nombre Predio:LOTE - DIVISA Ambito:Rural Area:10453 Vereda:TARQUI Cedula Predial:000300110037000 Observaciones:Observaciones, USR:94534468</t>
  </si>
  <si>
    <t>GUATICA (RISARALDA),GUÁTICA (RISARALDA) Corregimiento :SANTA ANA</t>
  </si>
  <si>
    <t>760013121001 2015 00167 01</t>
  </si>
  <si>
    <t>760013121001 2015 00199 01</t>
  </si>
  <si>
    <t>660013121001 2018 00011 00</t>
  </si>
  <si>
    <t>Nombre Predio:LA SELVA Ambito:Rural Area:143085 Vereda:TRAVESÍAS Cedula Predial:00300090103000 Observaciones:-</t>
  </si>
  <si>
    <t>Nombre Predio:LA SELVA 2 LOTE TAIJARA Ambito:Rural Area:109999 Vereda:TRAVESÍAS Cedula Predial:000300090102000 Observaciones:-</t>
  </si>
  <si>
    <t>660013121401 2018 00005 00</t>
  </si>
  <si>
    <t>Juzgado Circuito 401 Especializado en Restitución de tierras DE PEREIRA (RISARALDA)</t>
  </si>
  <si>
    <t>j401cctoesrtdes@cendoj.ramajudicial.gov.co</t>
  </si>
  <si>
    <t>Nombre Predio:LA MIRANDA Ambito:Rural Area:29716 Vereda:Las Lomas - Ospirma Cedula Predial:00-04-0004-0138-000 Observaciones:MARIA BEATRIZ LOAIZA HEREDIA: Área georreferenciada por la unidad: 1502 m2 ARGEMIRO LOAIZA LOAIZA: Área georreferenciada por la unidad: 27690 m2 Área catastral: 29716m2, USR:10004735</t>
  </si>
  <si>
    <t>760013121001 2015 00218 01</t>
  </si>
  <si>
    <t>660013121001 2018 00069 00</t>
  </si>
  <si>
    <t>660013121401 2018 00023 00</t>
  </si>
  <si>
    <t>Nombre Predio:Taijara Ambito:Rural Area:6589 Vereda:Taijara Cedula Predial:00-03-0009-0031-000 Observaciones:POSEEDORA, USR:94534468</t>
  </si>
  <si>
    <t>660013121001 2018 00079 00</t>
  </si>
  <si>
    <t>Nombre Predio:LA VERANERA Ambito:Rural Area:1238 Vereda:LA GUAJIRA Cedula Predial:663180002000000080017000000000 Observaciones:-</t>
  </si>
  <si>
    <t>660013121001 2018 00081 00</t>
  </si>
  <si>
    <t>Nombre Predio:EL BAMBUCO Ambito:Rural Area:7019 Vereda:VILLANUEVA Cedula Predial:000200060146000 Observaciones:-</t>
  </si>
  <si>
    <t>Nombre Predio:LA FLOR Ambito:Rural Area:8227 Vereda:VILLANUEVA Cedula Predial:000200060061000 Observaciones:-</t>
  </si>
  <si>
    <t>660013121001 2016 00066 01</t>
  </si>
  <si>
    <t>660013121001 2020 00081 00</t>
  </si>
  <si>
    <t>Nombre Predio:ALTO CIELO Ambito:Rural Area:175931 Vereda:SANTA TERESITA Cedula Predial:000300020038000 Observaciones:-</t>
  </si>
  <si>
    <t>660013121001 2020 00085 00</t>
  </si>
  <si>
    <t>Nombre Predio:EL MIRADOR Ambito:Rural Area:130025 Vereda:TALABAN Cedula Predial:663180001000000050121000000000 Observaciones:-, USR:38557315</t>
  </si>
  <si>
    <t>Nombre Predio:LA ESPERANZA PARCELA Nro. 3 Ambito:Rural Area:79251 Vereda:LA BENDECIDA BAJA Cedula Predial:000100050076000 Observaciones:-</t>
  </si>
  <si>
    <t>660013121001 2020 00116 00</t>
  </si>
  <si>
    <t>660013121401 2018 00023 01</t>
  </si>
  <si>
    <t>660013121001 2021 00032 00</t>
  </si>
  <si>
    <t>Nombre Predio:Casa de habitaciòn Ambito:Rural Area:0.03 Vereda:Villanueva Cedula Predial:66318000200060046001</t>
  </si>
  <si>
    <t>293-15465</t>
  </si>
  <si>
    <t>660013121001 2022 00074 00</t>
  </si>
  <si>
    <t>Nombre Predio:LA ESPERANZA (parcela N° 3) Ambito:Rural Area:7.9251 Vereda:BENDECIDA BAJA Cedula Predial:66318000100050076000</t>
  </si>
  <si>
    <t>293-26216</t>
  </si>
  <si>
    <t>GUATICA (RISARALDA),GUÁTICA (RISARALDA) Corregimiento :SAN CLEMENTE</t>
  </si>
  <si>
    <t>760013121001 2014 00252 00</t>
  </si>
  <si>
    <t>Nombre Predio:EL RUBY Ambito:Rural Area:29220 Vereda:LLANADAS Cedula Predial:66594000400010052000 Observaciones:-, USR:42017080</t>
  </si>
  <si>
    <t>QUINCHIA (RISARALDA),SANTA ELENA (RISARALDA)</t>
  </si>
  <si>
    <t>Nombre Predio:LA TRISTEZA Ambito:Rural Area:14035 Vereda:LLANADAS Cedula Predial:66594000400010012000 Observaciones:-</t>
  </si>
  <si>
    <t>760013121001 2014 00253 00</t>
  </si>
  <si>
    <t>760013121001 2015 00034 00</t>
  </si>
  <si>
    <t>Nombre Predio:Las Vueltas Ambito:Rural Area:1770 Vereda:La Cumbre Cedula Predial:66594000400050109000 Observaciones:-Terreno Baldío</t>
  </si>
  <si>
    <t>QUINCHIA (RISARALDA),QUINCHÍA (RISARALDA)</t>
  </si>
  <si>
    <t>Nombre Predio:LOS NARANJOS Ambito:Rural Area:2562 Vereda:La Cumbre Cedula Predial:66594000400050119000 Observaciones:-PREDIO BALDIO, USR:42017080</t>
  </si>
  <si>
    <t>QUINCHIA (RISARALDA),NARANJAL (RISARALDA)</t>
  </si>
  <si>
    <t>760013121001 2015 00035 00</t>
  </si>
  <si>
    <t>760013121001 2015 00140 00</t>
  </si>
  <si>
    <t>Nombre Predio:LA ESTRELLA Ambito:Rural Area:89829 Vereda:SANTA CECCILIA Cedula Predial:000500040014000 Observaciones:-</t>
  </si>
  <si>
    <t>760013121001 2015 00145 00</t>
  </si>
  <si>
    <t>Nombre Predio:EL BOHIO Ambito:Rural Area:1160 Vereda:BATERO Cedula Predial:000200050183000 Observaciones:-solicitud acumulada por interlocutorio de mayo 17 de 2017, USR:42017080</t>
  </si>
  <si>
    <t>QUINCHIA (RISARALDA),BATERO (RISARALDA)</t>
  </si>
  <si>
    <t>Nombre Predio:EL NARANJO Ambito:Rural Area:7473 Vereda:BATERO Cedula Predial:66594000200040217000 Observaciones:-</t>
  </si>
  <si>
    <t>Nombre Predio:VIVIENDA RURAL Ambito:Rural Area:522 Vereda:BATERO Cedula Predial:66594050000070001000 Observaciones:-</t>
  </si>
  <si>
    <t>760013121001 2015 00161 00</t>
  </si>
  <si>
    <t>Nombre Predio:La cuchilla Ambito:Rural Area:3577 Cedula Predial:000200040095000 Observaciones:-</t>
  </si>
  <si>
    <t>QUINCHIA (RISARALDA),MORETA (RISARALDA)</t>
  </si>
  <si>
    <t>Nombre Predio:LA PALMA Ambito:Rural Area:650 Cedula Predial:000200040111000 Observaciones:-</t>
  </si>
  <si>
    <t>760013121001 2015 00168 00</t>
  </si>
  <si>
    <t>Nombre Predio:LA PALMA Ambito:Rural Area:7612 Vereda:BUENAVISTA Cedula Predial:66594000200120119000 Observaciones:-POSEEDOR</t>
  </si>
  <si>
    <t>QUINCHIA (RISARALDA),BUENAVISTA (RISARALDA)</t>
  </si>
  <si>
    <t>760013121001 2015 00169 00</t>
  </si>
  <si>
    <t>Nombre Predio:LA PALMA Ambito:Rural Area:2760 Vereda:BUENAVISTA Cedula Predial:66594000200120086000 Observaciones:-</t>
  </si>
  <si>
    <t>760013121001 2015 00173 00</t>
  </si>
  <si>
    <t>Nombre Predio:LA PENDIENTE Ambito:Rural Area:2131 Vereda:SAN JOSE Cedula Predial:000400100272000 Observaciones:-</t>
  </si>
  <si>
    <t>QUINCHIA (RISARALDA),SAN JOSÉ (RISARALDA)</t>
  </si>
  <si>
    <t>760013121001 2015 00174 00</t>
  </si>
  <si>
    <t>Nombre Predio:LA SOLEDAD Ambito:Rural Area:332 Vereda:EL HIGO Cedula Predial:000200060095000 Observaciones:-PROPIETARIOS</t>
  </si>
  <si>
    <t>760013121001 2015 00176 00</t>
  </si>
  <si>
    <t>Nombre Predio:BARRANCAS Ambito:Rural Area:64917 Vereda:SANTA SOFIA Cedula Predial:000300060055000 Observaciones:-, USR:14893711</t>
  </si>
  <si>
    <t>Nombre Predio:EL MANDARINO Ambito:Rural Area:11737 Vereda:SANTA SOFIA Cedula Predial:000300060052000 Observaciones:-, USR:14893711</t>
  </si>
  <si>
    <t>760013121001 2015 00177 00</t>
  </si>
  <si>
    <t>Nombre Predio:LUCITANIA Ambito:Rural Area:13308 Vereda:JUAN TAPADO Cedula Predial:000200120134000 Observaciones:-</t>
  </si>
  <si>
    <t>760013121001 2015 00178 00</t>
  </si>
  <si>
    <t>Nombre Predio:LA ESMERALDA Ambito:Rural Area:1517 Vereda:BUENAVISTA Cedula Predial:66594000200120120000 Observaciones:-</t>
  </si>
  <si>
    <t>Nombre Predio:SAN BENITO Ambito:Rural Area:7077 Vereda:BUENAVISTA Cedula Predial:66594000200120118000 Observaciones:-</t>
  </si>
  <si>
    <t>760013121001 2015 00179 00</t>
  </si>
  <si>
    <t>Nombre Predio:GUAMERU Ambito:Rural Area:39833 Vereda:SAUSALITO - EL CALLAO Cedula Predial:66594000300090120000 Observaciones:-, USR:</t>
  </si>
  <si>
    <t>Nombre Predio:LOTE SAUSAGUA Ambito:Rural Area:57983 Vereda:SAUSALITO - EL CALLAO Cedula Predial:66594000200010089000 Observaciones:-, USR:</t>
  </si>
  <si>
    <t>QUINCHIA (RISARALDA),IRRA (RISARALDA)</t>
  </si>
  <si>
    <t>Nombre Predio:SAUSAGUA Ambito:Rural Area:5902 Vereda:SAUSALITO - EL CALLAO Cedula Predial:66594000200010084000 Observaciones:-, USR:</t>
  </si>
  <si>
    <t>760013121001 2015 00180 00</t>
  </si>
  <si>
    <t>Nombre Predio:El Dinde Ambito:Rural Area:23667 Vereda:El Dinde Cedula Predial:000200120001000 Observaciones:-</t>
  </si>
  <si>
    <t>760013121001 2015 00181 00</t>
  </si>
  <si>
    <t>Nombre Predio:Los Filos Ambito:Rural Area:2207 Vereda:La Loma Cedula Predial:000300100108000 Observaciones:-predio sin denominacion. el de mayor extensión se denomina LOS FILOS</t>
  </si>
  <si>
    <t>760013121001 2015 00187 00</t>
  </si>
  <si>
    <t>Nombre Predio:UN LOTE O LOTE VERACRUZ Ambito:Rural Area:7217 Vereda:BUENAVISTA Cedula Predial:66594000200120101000 Observaciones:-</t>
  </si>
  <si>
    <t>760013121001 2015 00189 00</t>
  </si>
  <si>
    <t>760013121001 2015 00190 00</t>
  </si>
  <si>
    <t>Nombre Predio:UN LOTE O LOTE POMESIA Ambito:Rural Area:5258 Vereda:BUENAVISTA Cedula Predial:66594000200120173000 Observaciones:-</t>
  </si>
  <si>
    <t>Nombre Predio:UN LOTE O LOTE POMESIA Ambito:Rural Area:8024 Vereda:BUENAVISTA Cedula Predial:66594000200120170000 Observaciones:-</t>
  </si>
  <si>
    <t>Nombre Predio:UN LOTE O LOTE POMESIA Ambito:Rural Area:8337 Vereda:BUENAVISTA Cedula Predial:66594000200120172000 Observaciones:-</t>
  </si>
  <si>
    <t>760013121001 2015 00197 00</t>
  </si>
  <si>
    <t>Ambito:Rural Area:1863 Vereda:MORETA Cedula Predial:66594000200030140000 Observaciones:-</t>
  </si>
  <si>
    <t>760013121001 2015 00198 00</t>
  </si>
  <si>
    <t>Nombre Predio:PARCELA 12 Ambito:Rural Area:194397 Cedula Predial:000200010035000 Observaciones:-</t>
  </si>
  <si>
    <t>760013121001 2015 00201 00</t>
  </si>
  <si>
    <t>Nombre Predio:LA CELIA Ambito:Rural Area:32718 Vereda:BUEBAVISTA Observaciones:-, USR:16773657</t>
  </si>
  <si>
    <t>760013121001 2015 00203 00</t>
  </si>
  <si>
    <t>Nombre Predio:EL EMBRUJO Ambito:Rural Area:18457 Cedula Predial:66594000400090033000 Observaciones:-</t>
  </si>
  <si>
    <t>760013121001 2015 00207 00</t>
  </si>
  <si>
    <t>Nombre Predio:LA SOLEDAD Ambito:Rural Area:26650 Vereda:YARUMAL Cedula Predial:665940003000203770000 Observaciones:-</t>
  </si>
  <si>
    <t>Nombre Predio:LA SOLEDAD O EL NARANJITO Ambito:Rural Area:21271 Vereda:YARUMAL Cedula Predial:66594000300020020000 Observaciones:-HIJUELA 2</t>
  </si>
  <si>
    <t>760013121001 2015 00209 00</t>
  </si>
  <si>
    <t>Ambito:Urbano Area:87 Cedula Predial:66594040000060001000 Observaciones:-</t>
  </si>
  <si>
    <t>760013121001 2015 00210 00</t>
  </si>
  <si>
    <t>Nombre Predio:lote Naranjal Ambito:Rural Area:12687 Vereda:Las Cruces Cedula Predial:66594000300020034000 Observaciones:-</t>
  </si>
  <si>
    <t>760013121001 2015 00212 00</t>
  </si>
  <si>
    <t>Nombre Predio:EL PRADO Ambito:Rural Area:6728 Vereda:BUENAVISTA Cedula Predial:6659400200090081000 Observaciones:-</t>
  </si>
  <si>
    <t>760013121001 2015 00213 00</t>
  </si>
  <si>
    <t>Nombre Predio:EL TRIANGULO Ambito:Rural Area:1666 Vereda:MIRAFLORES Cedula Predial:66594000400050038000 Observaciones:-</t>
  </si>
  <si>
    <t>Nombre Predio:LA ESPERANZA Ambito:Rural Area:2245 Vereda:MIRAFLORES Cedula Predial:66594000300080037000 Observaciones:-</t>
  </si>
  <si>
    <t>Nombre Predio:LA PLANADA Ambito:Rural Area:2860 Vereda:MIRAFLORES Cedula Predial:66594000300080035000 Observaciones:-</t>
  </si>
  <si>
    <t>760013121001 2015 00215 00</t>
  </si>
  <si>
    <t>Nombre Predio:manzanares Ambito:Rural Area:3006 Vereda:manzanares Cedula Predial:000400040020000 Observaciones:-</t>
  </si>
  <si>
    <t>660013121001 2016 00006 00</t>
  </si>
  <si>
    <t>Nombre Predio:El Poblado Ambito:Rural Area:775 Cedula Predial:000200050112000 Observaciones:-</t>
  </si>
  <si>
    <t>660013121001 2016 00061 00</t>
  </si>
  <si>
    <t>Nombre Predio:VOLADEROS Ambito:Rural Area:25000 Vereda:AGUAS CLARAS Cedula Predial:000300070016000 Observaciones:Observaciones</t>
  </si>
  <si>
    <t>660013121001 2016 00096 00</t>
  </si>
  <si>
    <t>Nombre Predio:EL GUAMAL Ambito:Rural Area:7675 Vereda:EL GUAYABO Cedula Predial:000400030138000 Observaciones:Observaciones</t>
  </si>
  <si>
    <t>QUINCHIA (RISARALDA),QUINCHÍA (RISARALDA) Corregimiento :SANTA ELENA</t>
  </si>
  <si>
    <t>660013121001 2016 00097 00</t>
  </si>
  <si>
    <t>Nombre Predio:EL ROCIO - MEJORA Ambito:Rural Area:198 Cedula Predial:000400180075000 Observaciones:Observaciones</t>
  </si>
  <si>
    <t>660013121001 2016 00102 00</t>
  </si>
  <si>
    <t>Nombre Predio:CASA LOTE Ambito:Rural Area:2361 Cedula Predial:040000010001000 Observaciones:-, USR:42017080, USR:94534468</t>
  </si>
  <si>
    <t>Nombre Predio:LA ESPERANZA Ambito:Rural Area:12598 Vereda:SANTA ELENA Cedula Predial:000400030025000 Observaciones:Observaciones, USR:94534468</t>
  </si>
  <si>
    <t>Nombre Predio:LAS PEÑAS Ambito:Rural Area:4700 Vereda:VILLA RICA Cedula Predial:000400060042000 Observaciones:-</t>
  </si>
  <si>
    <t>Nombre Predio:MIRAFLORES Ambito:Rural Area:9481 Vereda:VILLA RICA Cedula Predial:000400060043000 Observaciones:-, USR:42017080, USR:94534468</t>
  </si>
  <si>
    <t>QUINCHIA (RISARALDA),BATERO (RISARALDA) Corregimiento :SANTA ELENA</t>
  </si>
  <si>
    <t>760013121001 2015 00179 01</t>
  </si>
  <si>
    <t>660013121001 2017 00103 00</t>
  </si>
  <si>
    <t>Nombre Predio:MANZANARES ALTO Ambito:Rural Area:53171 Cedula Predial:000400020062000 Observaciones:Observaciones, USR:94534468</t>
  </si>
  <si>
    <t>Nombre Predio:UN LOTE Ambito:Rural Area:53000 Cedula Predial:000400020135 Observaciones:-</t>
  </si>
  <si>
    <t>660013121001 2017 00104 00</t>
  </si>
  <si>
    <t>Nombre Predio:LOTE 8 - LA CARMELIA Ambito:Rural Area:30556 Vereda:RÍO GRANDE Cedula Predial:000100070115000 Observaciones:-</t>
  </si>
  <si>
    <t>Nombre Predio:LOTE 9 - RÍO GRANDE Ambito:Rural Area:60552 Vereda:RÍOGRANDE Cedula Predial:000100070116000 Observaciones:-</t>
  </si>
  <si>
    <t>Nombre Predio:TRES ESQUINAS Ambito:Rural Area:30959 Vereda:LA FLORIDA Cedula Predial:000100070044000 Observaciones:-</t>
  </si>
  <si>
    <t>660013121001 2018 00033 00</t>
  </si>
  <si>
    <t>660013121001 2018 00049 00</t>
  </si>
  <si>
    <t>Nombre Predio:ESTRELLA - LAS PAVAS Ambito:Rural Area:30721 Vereda:BUENOS AIRES Cedula Predial:000400090119000 Observaciones:-, USR:52738246</t>
  </si>
  <si>
    <t>660013121001 2018 00052 00</t>
  </si>
  <si>
    <t>Nombre Predio:EL PORVENIR Ambito:Rural Area:36821 Vereda:BUENOS AIRES Cedula Predial:6659-4000-4000-9013-7000 Observaciones:-</t>
  </si>
  <si>
    <t>293-7752</t>
  </si>
  <si>
    <t>Nombre Predio:SANTA LUCIA Ambito:Rural Area:36915 Vereda:BUENOS AIRES Cedula Predial:00-04-0009-0012-000 Observaciones:-</t>
  </si>
  <si>
    <t>293-14097</t>
  </si>
  <si>
    <t>760013121001 2015 00201 01</t>
  </si>
  <si>
    <t>Nombre Predio:LA MARIA Ambito:Rural Area:53693 Vereda:BUENAVISTA Observaciones:-SE SOLICITA UNA PORCIÓN DEL TERRENO DE MAYOR EXTENSIÓN, USR:16773657</t>
  </si>
  <si>
    <t>660013121401 2018 00024 00</t>
  </si>
  <si>
    <t>Nombre Predio:EL SECRETO (LOS MEDIOS MJ) Ambito:Rural Area:150 Cedula Predial:00-03-0007-0001-000 Observaciones:POSESIÓN</t>
  </si>
  <si>
    <t>660013121401 2018 00031 00</t>
  </si>
  <si>
    <t>Nombre Predio:BELLAMAR O LOTE NARANJAL Ambito:Rural Area:4900 Vereda:NARANJAL Cedula Predial:665940003000000020158000000000 Observaciones:POSEEDOR</t>
  </si>
  <si>
    <t>660013121001 2018 00088 00</t>
  </si>
  <si>
    <t>Nombre Predio:LA PROMESA Ambito:Rural Area:23151 Vereda:MORETA Cedula Predial:665940002000000030136000000000 Observaciones:-</t>
  </si>
  <si>
    <t>293-23523</t>
  </si>
  <si>
    <t>660013121001 2018 00092 00</t>
  </si>
  <si>
    <t>660013121001 2018 00095 00</t>
  </si>
  <si>
    <t>Nombre Predio:EL PEDRERO Ambito:Rural Area:7866 Vereda:SANTA ELENA Cedula Predial:.. Observaciones:-</t>
  </si>
  <si>
    <t>660013121001 2019 00108 00</t>
  </si>
  <si>
    <t>Nombre Predio:EL PIZAMO O EL TIZAMO Ambito:Rural Area:3278 Vereda:LOS MEDIOS Observaciones:-</t>
  </si>
  <si>
    <t>660013121001 2020 00032 00</t>
  </si>
  <si>
    <t>Nombre Predio:LAS PAVAS Ambito:Rural Area:7195 Vereda:YARUMAL Cedula Predial:665940003000000020342000000000 Observaciones:-</t>
  </si>
  <si>
    <t>660013121001 2016 00102 01</t>
  </si>
  <si>
    <t>Nombre Predio:LAS PEÑAS Ambito:Rural Area:4738 Cedula Predial:66594000400060042000 Observaciones:-, USR:94534468, USR:94534468</t>
  </si>
  <si>
    <t>660013121001 2020 00080 00</t>
  </si>
  <si>
    <t>Nombre Predio:LA LADRILLERA DEL MORRO Ambito:Rural Area:2976 Vereda:MURRAPAL Cedula Predial:00050000600119000 Observaciones:-</t>
  </si>
  <si>
    <t>QUINCHIA (RISARALDA),MURRAPAL (RISARALDA)</t>
  </si>
  <si>
    <t>660013121001 2020 00084 00</t>
  </si>
  <si>
    <t>Nombre Predio:EL DESCONSUELO 2 Ambito:Rural Area:11622 Cedula Predial:000400100022000 Observaciones:-</t>
  </si>
  <si>
    <t>QUINCHIA (RISARALDA),SANTA ELENA (RISARALDA) Corregimiento :SANTA ELENA</t>
  </si>
  <si>
    <t>660013121001 2020 00087 00</t>
  </si>
  <si>
    <t>Nombre Predio:LA MEDIA CASCADA Ambito:Rural Area:6843 Vereda:SANTA MARIA Cedula Predial:00030020374000 Observaciones:-</t>
  </si>
  <si>
    <t>Nombre Predio:LOTE SANTA MARIA Ambito:Rural Area:16580 Vereda:SANTA MARIA Cedula Predial:00030020347000 Observaciones:-</t>
  </si>
  <si>
    <t>660013121001 2020 00097 00</t>
  </si>
  <si>
    <t>Nombre Predio:EL DESCONSUELO Ambito:Rural Area:1.18 Cedula Predial:66594000400010016000</t>
  </si>
  <si>
    <t>293-27199</t>
  </si>
  <si>
    <t>660013121001 2020 00099 00</t>
  </si>
  <si>
    <t>Ambito:Rural Area:1.28 Vereda:GUASPALLA Cedula Predial:665940005000000030009000000000</t>
  </si>
  <si>
    <t>293-28708</t>
  </si>
  <si>
    <t>Nombre Predio:ALTAGRACIA Ambito:Rural Area:4.5 Vereda:ALEGRIAS Cedula Predial:665940005000000080036000000000</t>
  </si>
  <si>
    <t>293-8638</t>
  </si>
  <si>
    <t>Nombre Predio:La Cristalia Ambito:Rural Area:4.5 Vereda:Villanueva Baja Cedula Predial:665940005000000030040000000000</t>
  </si>
  <si>
    <t>293-8622</t>
  </si>
  <si>
    <t>Nombre Predio:LA ESPERANZA Ambito:Rural Area:3.5 Vereda:ALEGRIAS Cedula Predial:665940005000000080020000000000</t>
  </si>
  <si>
    <t>293-3673</t>
  </si>
  <si>
    <t>Nombre Predio:LA SOLEDAD Ambito:Rural Area:4.5 Vereda:ALEGRIAS Cedula Predial:665940005000000080010000000000</t>
  </si>
  <si>
    <t>293-1030</t>
  </si>
  <si>
    <t>660013121001 2020 00101 00</t>
  </si>
  <si>
    <t>Nombre Predio:ALMACIGOS Ambito:Rural Vereda:SANTA MARÍA Cedula Predial:665940000000000000000000000000 Observaciones:66-594-00-05-0003-0040-000</t>
  </si>
  <si>
    <t>293-10317</t>
  </si>
  <si>
    <t>660013121001 2020 00102 00</t>
  </si>
  <si>
    <t>Nombre Predio:La Pobreza Ambito:Rural Area:6.0 Vereda:Buenos Aires Cedula Predial:66594000400090115000 Observaciones:*</t>
  </si>
  <si>
    <t>293-3203</t>
  </si>
  <si>
    <t>660013121001 2020 00121 00</t>
  </si>
  <si>
    <t>Nombre Predio:LOS NARANJOS Ambito:Rural Area:9173 Vereda:MIRAFLORES Cedula Predial:000300090039000 Observaciones:-, USR:38557315</t>
  </si>
  <si>
    <t>660013121001 2020 00127 00</t>
  </si>
  <si>
    <t>Nombre Predio:Ventiadero Ambito:Rural Area:1.5 Vereda:Buena Vista Cedula Predial:66594000200120171000</t>
  </si>
  <si>
    <t>293-5245</t>
  </si>
  <si>
    <t>660013121001 2020 00128 00</t>
  </si>
  <si>
    <t>Nombre Predio:CASA LOTE Ambito:Rural Area:382 Vereda:VILLA RICA Cedula Predial:66594000400060012000 Observaciones:-</t>
  </si>
  <si>
    <t>QUINCHIA (RISARALDA),VILLA RICA (RISARALDA)</t>
  </si>
  <si>
    <t>Nombre Predio:EL PLAN Ambito:Rural Area:4437 Vereda:VILLA RICA Cedula Predial:66594000400060065000 Observaciones:-</t>
  </si>
  <si>
    <t>660013121001 2020 00137 00</t>
  </si>
  <si>
    <t>Nombre Predio:FINCA LA PLAYA Ambito:Rural Area:10.3982 Vereda:ENCENILLAL Cedula Predial:66594000500060057000</t>
  </si>
  <si>
    <t>293-8593</t>
  </si>
  <si>
    <t>660013121001 2021 00004 00</t>
  </si>
  <si>
    <t>Nombre Predio:Tarapacá Ambito:Rural Area:18781 Cedula Predial:000400020039000 Observaciones:-</t>
  </si>
  <si>
    <t>660013121001 2021 00022 00</t>
  </si>
  <si>
    <t>Ambito:Rural Vereda:VILLA RICA Cedula Predial:66594000400060012000</t>
  </si>
  <si>
    <t>293-886</t>
  </si>
  <si>
    <t>660013121001 2021 00027 00</t>
  </si>
  <si>
    <t>Nombre Predio:EL REFUGIO Ambito:Rural Area:0.5168 Cedula Predial:66594000200050332000</t>
  </si>
  <si>
    <t>293-14497</t>
  </si>
  <si>
    <t>QUINCHIA (RISARALDA),QUINCHÍA (RISARALDA) Corregimiento :BATERO</t>
  </si>
  <si>
    <t>Nombre Predio:MI REFUGIO Ambito:Rural Area:1.2937 Vereda:EL TABOR Cedula Predial:66594000200050332000</t>
  </si>
  <si>
    <t>660013121001 2021 00033 00</t>
  </si>
  <si>
    <t>Nombre Predio:La Peña y o El Manzanillo Ambito:Rural Area:51 Vereda:Buenos Aires Cedula Predial:000400090115000 Observaciones: , USR:1058819544</t>
  </si>
  <si>
    <t>660013121001 2021 00044 00</t>
  </si>
  <si>
    <t>Ambito:Rural Area:2.8 Cedula Predial:665940004000000030022000000000</t>
  </si>
  <si>
    <t>293-18612</t>
  </si>
  <si>
    <t>QUINCHIA (RISARALDA),QUINCHÍA (RISARALDA) Corregimiento :Santa Helena</t>
  </si>
  <si>
    <t>Nombre Predio:"La Travesía" Ambito:Rural Area:2.5 Vereda:Paraje Villarica Cedula Predial:665940004000000060001000000000</t>
  </si>
  <si>
    <t>293-2504</t>
  </si>
  <si>
    <t>660013121001 2021 00051 00</t>
  </si>
  <si>
    <t>Nombre Predio:EL PORVENIR Ambito:Rural Area:2.5108 Vereda:VILLA RICA Cedula Predial:66594000400080056000</t>
  </si>
  <si>
    <t>293-5381</t>
  </si>
  <si>
    <t>660013121001 2021 00053 00</t>
  </si>
  <si>
    <t>Nombre Predio:LOTE DE TERRENO "EL SINAÍ" Ambito:Rural Area:25.0 Vereda:PRIMAVERA Cedula Predial:66594000400100255000</t>
  </si>
  <si>
    <t>293-19355</t>
  </si>
  <si>
    <t>660013121001 2021 00055 00</t>
  </si>
  <si>
    <t>Nombre Predio:LA CUEVA DEL DUENDE Ambito:Rural Vereda:MORETAALTO Cedula Predial:66594000000040194000 Observaciones:665940002000000040194000000000</t>
  </si>
  <si>
    <t>293-28782</t>
  </si>
  <si>
    <t>Nombre Predio:La cueva del duende Ambito:Rural Area:1.5 Vereda:Moreta Alto Cedula Predial:66594000200040194000</t>
  </si>
  <si>
    <t>660013121001 2021 00068 00</t>
  </si>
  <si>
    <t>Nombre Predio:EL ESPEJO Ambito:Rural Vereda:TROJES Cedula Predial:66594000200020006000</t>
  </si>
  <si>
    <t>293-293-25244</t>
  </si>
  <si>
    <t>Nombre Predio:MI RANCHITO Ambito:Rural Vereda:TROJES Cedula Predial:66594000200020005000</t>
  </si>
  <si>
    <t>293-293-25198</t>
  </si>
  <si>
    <t>660013121001 2021 00076 00</t>
  </si>
  <si>
    <t>Nombre Predio:La Quiebra Ambito:Rural Area:0.1501 Vereda:Juan Tapado Cedula Predial:66594000201200179000</t>
  </si>
  <si>
    <t>293-10359</t>
  </si>
  <si>
    <t>660013121001 2021 00078 00</t>
  </si>
  <si>
    <t>Nombre Predio:El Platanal Ambito:Rural Area:10.702 Cedula Predial:665940000000000000000000000000</t>
  </si>
  <si>
    <t>293-293733738</t>
  </si>
  <si>
    <t>QUINCHIA (RISARALDA),QUINCHÍA (RISARALDA) Corregimiento :Santa Elena</t>
  </si>
  <si>
    <t>660013121001 2021 00085 00</t>
  </si>
  <si>
    <t>Nombre Predio:Casa Lote Ambito:Rural Area:0.0302 Vereda:El Guamo Cedula Predial:66594000200100166000</t>
  </si>
  <si>
    <t>293-293-17009</t>
  </si>
  <si>
    <t>Nombre Predio:El Vagon Ambito:Rural Area:0.3148 Vereda:El Guamo Cedula Predial:66594000200100165000</t>
  </si>
  <si>
    <t>293-293-17010</t>
  </si>
  <si>
    <t>660013121001 2021 00092 00</t>
  </si>
  <si>
    <t>Nombre Predio:Las Palmas Ambito:Rural Area:1.6132 Vereda:Cartagueño Cedula Predial:66594000200110005000</t>
  </si>
  <si>
    <t>293-12807</t>
  </si>
  <si>
    <t>660013121001 2021 00107 00</t>
  </si>
  <si>
    <t>Nombre Predio:La Elvira Ambito:Rural Area:1.5 Vereda:Cañaveral Cedula Predial:66594000400080027000</t>
  </si>
  <si>
    <t>293-604</t>
  </si>
  <si>
    <t>660013121001 2021 00122 00</t>
  </si>
  <si>
    <t>Nombre Predio:BUENOS AIRES Ambito:Rural Area:1.0 Vereda:MIRAFLORES Cedula Predial:66594000000000000000</t>
  </si>
  <si>
    <t>293-25431</t>
  </si>
  <si>
    <t>660013121001 2021 00123 00</t>
  </si>
  <si>
    <t>Nombre Predio:LA PEDRERA Ambito:Rural Area:1.0 Vereda:LOS MEDIOS Cedula Predial:66594000300070026000</t>
  </si>
  <si>
    <t>293-26226</t>
  </si>
  <si>
    <t>Nombre Predio:LOS CHORROS Ambito:Rural Area:1.0 Vereda:LOS MEDIOS Cedula Predial:66594000300070047000</t>
  </si>
  <si>
    <t>293-5755</t>
  </si>
  <si>
    <t>660013121001 2021 00124 00</t>
  </si>
  <si>
    <t>Nombre Predio:LA MONTAÑITA Ambito:Rural Cedula Predial:66594000300090124000</t>
  </si>
  <si>
    <t>293-4558</t>
  </si>
  <si>
    <t>660013121001 2021 00127 00</t>
  </si>
  <si>
    <t>Ambito:Rural Area:5.0 Vereda:El Naranjo Cedula Predial:66594000200030024000 Observaciones:Se agrega número predial conforme a consulta IGAC</t>
  </si>
  <si>
    <t>293-9816</t>
  </si>
  <si>
    <t>660013121001 2021 00128 00</t>
  </si>
  <si>
    <t>Nombre Predio:El Mango Ambito:Rural Area:8.0 Vereda:La Loma Baja Cedula Predial:66594003000010006000</t>
  </si>
  <si>
    <t>293-15196</t>
  </si>
  <si>
    <t>660013121001 2017 00103 01</t>
  </si>
  <si>
    <t>660013121001 2022 00009 00</t>
  </si>
  <si>
    <t>Nombre Predio:BUENOS AIRES Ambito:Rural Area:4987 Vereda:MIRAFLORES Cedula Predial:66594000000000000000</t>
  </si>
  <si>
    <t>660013121001 2022 00014 00</t>
  </si>
  <si>
    <t>Nombre Predio:LA CASA Ambito:Rural Area:224 Vereda:LAS TROJAS Cedula Predial:66594000200020038000 Observaciones:Ninguna</t>
  </si>
  <si>
    <t>Nombre Predio:LA CASCADA Ambito:Rural Area:3465 Vereda:LAS TROJAS Cedula Predial:66594000200020009000 Observaciones:ninguna</t>
  </si>
  <si>
    <t>Nombre Predio:LA LIMONERA Ambito:Rural Area:1438 Vereda:LAS TROJAS Cedula Predial:66594000200020048000 Observaciones:ninguna</t>
  </si>
  <si>
    <t>660013121001 2022 00032 00</t>
  </si>
  <si>
    <t>Nombre Predio:SIN DENOMINACIÒN Ambito:Rural Area:10450 Vereda:EL NARANJO Cedula Predial:66594000200030046000 Observaciones:-</t>
  </si>
  <si>
    <t>660013121001 2022 00037 00</t>
  </si>
  <si>
    <t>Nombre Predio:LAS VERANERAS Ambito:Rural Area:18639 Vereda:CURMI Cedula Predial:665940004000000090013000000000</t>
  </si>
  <si>
    <t>660013121001 2022 00040 00</t>
  </si>
  <si>
    <t>Nombre Predio:Las Acacías Ambito:Rural Area:6157 Cedula Predial:66594000200050132000 Observaciones:preliminar</t>
  </si>
  <si>
    <t>QUINCHIA (RISARALDA),QUINCHÍA (RISARALDA) Corregimiento :Batero</t>
  </si>
  <si>
    <t>660013121001 2022 00046 00</t>
  </si>
  <si>
    <t>Nombre Predio:SAIBALITO Ambito:Rural Area:24604 Vereda:GUERRERO Cedula Predial:66594000300090034000 Observaciones:Localización aproximada</t>
  </si>
  <si>
    <t>660013121001 2022 00053 00</t>
  </si>
  <si>
    <t>Nombre Predio:CERRITOS Ambito:Rural Area:5035 Vereda:EL NARANJAL Cedula Predial:66594000300100042000</t>
  </si>
  <si>
    <t>QUINCHIA (RISARALDA),QUINCHÍA (RISARALDA) Corregimiento :NARANJAL</t>
  </si>
  <si>
    <t>660013121001 2022 00055 00</t>
  </si>
  <si>
    <t>Nombre Predio:PRIMAVERA O LOTE 3 Ambito:Rural Area:147934 Vereda:MAPURA Cedula Predial:66594000200010032000</t>
  </si>
  <si>
    <t>660013121001 2022 00060 00</t>
  </si>
  <si>
    <t>Nombre Predio:LOTE SIN NOMBRE Ambito:Rural Vereda:AGUAS CLARAS Cedula Predial:66594000300070001000 Observaciones:66594000300070001000</t>
  </si>
  <si>
    <t>293-22719</t>
  </si>
  <si>
    <t>660013121001 2022 00069 00</t>
  </si>
  <si>
    <t>Nombre Predio:EL SILENCIO Ambito:Rural Area:0.5134 Vereda:Buenos Aires Cedula Predial:66594000400090011000 Observaciones:66594000400090011000</t>
  </si>
  <si>
    <t>293-23416</t>
  </si>
  <si>
    <t>660013121001 2022 00076 00</t>
  </si>
  <si>
    <t>Nombre Predio:La cañada Ambito:Rural Vereda:Cartagueño Bajo Cedula Predial:66594000200020005000 Observaciones:ninguna</t>
  </si>
  <si>
    <t>293-10458</t>
  </si>
  <si>
    <t>660013121001 2022 00078 00</t>
  </si>
  <si>
    <t>Nombre Predio:ALTOMIRA 2 Ambito:Rural Area:3600 Vereda:EL NARANJO Cedula Predial:66594000200030027000 Observaciones:66594000200030027000</t>
  </si>
  <si>
    <t>660013121001 2022 00088 00</t>
  </si>
  <si>
    <t>Nombre Predio:EL NARANJO Ambito:Rural Vereda:EL NARANJAL Cedula Predial:66594000200030037000</t>
  </si>
  <si>
    <t>293-28977</t>
  </si>
  <si>
    <t>660013121001 2022 00089 00</t>
  </si>
  <si>
    <t>Nombre Predio:La Técnica Ambito:Rural Area:0.9413 Vereda:Palogrande Cedula Predial:665940000000000000000000000000 Observaciones:66594000300030107000</t>
  </si>
  <si>
    <t>293-9952</t>
  </si>
  <si>
    <t>Nombre Predio:Las Pavas Ambito:Rural Area:2.6607 Vereda:Buenos Aires Cedula Predial:665940000000000000000000000000 Observaciones:66594000400090013000</t>
  </si>
  <si>
    <t>293-12515</t>
  </si>
  <si>
    <t>660013121001 2022 00090 00</t>
  </si>
  <si>
    <t>Nombre Predio:El trasado Ambito:Rural Area:1.5 Vereda:Miraflores Cedula Predial:66594000300070019000</t>
  </si>
  <si>
    <t>293-18817</t>
  </si>
  <si>
    <t>Nombre Predio:LA MARIA Ambito:Rural Area:6.0 Vereda:MIRAFLORES Cedula Predial:66594000300070020000</t>
  </si>
  <si>
    <t>293-1049</t>
  </si>
  <si>
    <t>DEP</t>
  </si>
  <si>
    <t>MUN</t>
  </si>
  <si>
    <t>Registros Restitución Tierras (https://restituciontierras.ramajudicial.gov.co/restituciontierras/views/old/consultapredio.aspx)</t>
  </si>
  <si>
    <t>Registro Restitución de Tierras</t>
  </si>
  <si>
    <t>Po definir</t>
  </si>
  <si>
    <t xml:space="preserve">No se evidencian proyecciones documentadas de variabilidad climática en la zona de intervención, que puedan llegar a generar afectaciones en el desarrollo del proyecto, no obstante, se cuenta con datos de precipitaciones, vientos, humedad relativa y temperatura que servirán en la construcción del modelo de proyección y adaptación al cambio climático.   </t>
  </si>
  <si>
    <t>Fecha</t>
  </si>
  <si>
    <t>Precipitación (mm)</t>
  </si>
  <si>
    <t>Humedad Relativa (max)</t>
  </si>
  <si>
    <t>Humedad Relativa (min)</t>
  </si>
  <si>
    <t>Temperatura (max)</t>
  </si>
  <si>
    <t>Temperatura (min)</t>
  </si>
  <si>
    <t>Campo Alegre</t>
  </si>
  <si>
    <t>El Imperio</t>
  </si>
  <si>
    <t>El Roble</t>
  </si>
  <si>
    <t>La Aleja</t>
  </si>
  <si>
    <t>La Catalina</t>
  </si>
  <si>
    <t>La Escondida</t>
  </si>
  <si>
    <t>La Manuela</t>
  </si>
  <si>
    <t>Loma Hermos</t>
  </si>
  <si>
    <t>Total</t>
  </si>
  <si>
    <t>His Datos Clima</t>
  </si>
  <si>
    <t>Conforme la visita de campo adelantada en las diferentes unidades productivas, se evidenciaron registros de comunicaciones y mesas de socialización conforme las actividades adelantadas por la organización, para lo anterior, cada unidad productiva cuenta con una carpeta de registros, con las actas de reunión con grupos externos. Es de precisar que, gran parte de las reuniones tienen como actores invitados representantes de las corporaciones autónomas regionales que tengan gobernabilidad dentro del territorio en donde se ubica la unidad productiva. Esta participación tiene un gran valor en el fortalecimiento de los lazos de confianza entre la comunidad y la organización.</t>
  </si>
  <si>
    <t>Conforme la verificación de procedimientos entorno a la participación de comunidades con cercanía a la zona directa del proyecto, la organización cuenta con un procedimiento de compra de predios, la cual tiene como finalidad dar el concepto ambiental y social de los predios sujetos a una posible adquisición por parte de la organización.  Este se conforma por tres componentes, siendo el primero una valoración de avaluó del predio, seguido de la definición de características ambientales de las diferentes zonas que pueden llegar a conformar el predio, así como las finalidades de uso de los suelos que se establecen en los planes de ordenamiento territorial. Por último, se conceptualiza las condiciones sociales entorno a posibles problemáticas con comunidades indígenas y/o NARP’S. Del mismo modo dentro de dicho concepto, se valida si el predio tiene algún proceso vigente de restitución de tierras o limitación de la propiedad. Con lo anterior, se da una favorabilidad toda vez que, se evidencia procesos de planificación entorno a consultas previas de las zonas de influencia del proyecto. 
Por otro lado, gracias a la toma de coordenadas de la visita de campo, se comparo esta información respecto a las zonas de resguardos indígenas presentes en la extensión nacional, esto con la finalidad de comprobar de que ninguna unidad productiva, se focalizara en alguna zona de resguardo indígena en los departamentos y municipios de ejecución.</t>
  </si>
  <si>
    <t>Legislación ambiental adoptada por los países consumidores que restrinjan el comercio de los productos agropecuarios o hagan que se incrementen los costos de  certificación ambiental.</t>
  </si>
  <si>
    <t>Una vez realizada la visita de campo, se identifican los siguientes riesgos socioambientales:
•	No se cuenta con un rubro específico para inversiones en acciones ambientales, lo cual podría ocasionar no disponer los recursos necesarios para dar cumplimiento a los estándares ambientales, tanto nacionales como internacionales.
•	La Gestión Ambiental Oficial documental es relativamente reciente dentro de la organización, esto podría ocasionar no realizar un seguimiento adecuado a las acciones ambientales dentro de las unidades productivas, lo cual impactaría en la restauración y conservación de los recursos naturales disponibles en las unidades productivas.
•	Débil articulación de diferentes actores, tanto externos como internos, dentro de las actividades de gestión y seguimiento ambiental en los procesos que adelanta la organización, lo cual podría generar ineficiencia en las funciones, responsabilidades e interacción entre los actores que participan o pueden participar dentro del sistema de gestión ambiental.
•	Legislación ambiental adoptada por países de gran consumo, que restrinjan el comercio de los productos agropecuarios o hagan que se incrementen los costos de certificación ambiental.</t>
  </si>
  <si>
    <t>Por definir</t>
  </si>
  <si>
    <t>TEMPERATURAS EXTREMAS</t>
  </si>
  <si>
    <t>PRECIPITACIONES INTENSAS</t>
  </si>
  <si>
    <t>SEQUÍAS</t>
  </si>
  <si>
    <t>VIENTOS FUERTES</t>
  </si>
  <si>
    <t>Afectación de cultivos por granizadas.</t>
  </si>
  <si>
    <t>Perdida de plantas por deshidratación.</t>
  </si>
  <si>
    <t xml:space="preserve">Perdida de plantas por Inundación en los cultivos. </t>
  </si>
  <si>
    <t>Descripción riesgo (Efecto ó Impacto)</t>
  </si>
  <si>
    <t>Factor de Riesgo Climático</t>
  </si>
  <si>
    <t>(Ola de Calor) Incremento en la demanda de recurso hídrico para riego de cultivos.</t>
  </si>
  <si>
    <t>(Ola de Frío) Daño de hojas y frutos por heladas.</t>
  </si>
  <si>
    <t>(Ola de Calor) Muerte de cultivos en fase de instalación por deshidratación.</t>
  </si>
  <si>
    <t>Derrumbes en vías y demás zonas en los predios.</t>
  </si>
  <si>
    <t>ANÁLISIS Y CLASIFICACIÓN DE RIESGOS CLIMÁTICOS</t>
  </si>
  <si>
    <t>Perdida de frutas, afectaciones en la hojas y tallos.</t>
  </si>
  <si>
    <t>Perdida de la calidad de la fruta (daños en la corteza del fruto).</t>
  </si>
  <si>
    <t xml:space="preserve">Afectaciones en el suelo por erosión eólica. </t>
  </si>
  <si>
    <t>Riesgos Clim</t>
  </si>
  <si>
    <t>Disminución de la producción y calidad de la fruta.</t>
  </si>
  <si>
    <t>Perdida en los servicios ecosistémicos en las zonas cercanas a los cultivos. (Incendios Forestales)</t>
  </si>
  <si>
    <t>(Ola de Calor o Frío) Disminución de la producción y calidad de la fruta por estrés.</t>
  </si>
  <si>
    <t>Disminución de la calidad de la fruta por exposición de enfermedades fungosas y lavado de nutrientes.</t>
  </si>
  <si>
    <t>Realizando la identificación de riesgos derivado de los factores climatológicos, se reconocieron 14 posibles afectaciones, la cuales se agrupan en los factores de:
1. Temperaturas extremas (4 Posibles riesgos).
2. Precipitaciones Intensas (4 Posibles riesgos).
3. Sequías (3 Posibles riesgos).
4. Fuertes Vientos (3 Posibles riesgos).
Una vez evaluados los potenciales riesgos, se valoraron las magnitudes de cada uno de ellos, dejando como resultado, los siguientes niveles de riesgo:
Nivel Bajo:
•	Perdida de plantas por Inundación en los cultivos.
•	Perdida de plantas por deshidratación.
•	Afectaciones en el suelo por erosión eólica.
Nivel Medio:
•	(Ola de Calor) Incremento en la demanda de recurso hídrico para riego de cultivos.
•	(Ola de Frío) Daño de hojas y frutos por heladas.
•	(Ola de Calor) Muerte de cultivos en fase de instalación por deshidratación.
•	Afectación de cultivos por granizadas.
•	Disminución de la producción y calidad de la fruta.
•	Perdida en los servicios ecosistémicos en las zonas cercanas a los cultivos. (Incendios Forestales)
Nivel Alto:
•	(Ola de Calor o Frío) Disminución de la producción y calidad de la fruta por estrés.
•	Derrumbes en vías y demás zonas en los predios.
•	Disminución de la calidad de la fruta por exposición de enfermedades fungosas y lavado de nutrientes.
•	Perdida de frutas, afectaciones en la hojas y tallos.
•	Perdida de la calidad de la fruta (daños en la corteza del fruto).</t>
  </si>
  <si>
    <t>AMAGÁ</t>
  </si>
  <si>
    <t>Predio en Venta</t>
  </si>
  <si>
    <t>CONTROL DE LA CALIDAD DE AGUA.</t>
  </si>
  <si>
    <t>La Organización realiza los procesos legales de captación de agua, conforme los lineamientos de la Autoridad Ambiental Regional -CAR competente, Presentes en el Territorio. Lo cual se establece dentro del programa de Manejo del recurso hídrico, establecido en el Plan de Manejo Ambiental-PMA.
Así mismo, tiene establecido como medida de disposición de aguas residuales, el procedimiento de Sistema de captación y Sistemas de vertimientos, el cual, tiene como objetivo "Establecer lineamiento de carácter ambiental que permitan orientar el accionar de la unidad productiva hacia un desarrollo sostenible del cultivo y del territorio." En ese sentido, se realiza el vertimiento por medio de Sistemas de Tratamiento de Aguas Residuales Domesticas-STARD (Pozos Sépticos), para el caso de los vertimientos de zonas de bienestar laboral y casas de vivienda, y para el caso de aguas no domésticas, se cuenta con el vertimiento por medio de Sistemas de Tratamiento de Aguas Residuales No Domesticas-STARND (Cámaras de desactivación). Con lo anterior, la organización cumple con lo realizar disposición de aguas residuales directamente en las fuentes hídricas, lo cual se establece puntualmente en el PMA por medio del programa Manejo del recurso hídrico como "No se deberá disponer ningún residuo líquido o sólido (aceite, grasas, combustible, basura, bagazos, entre otros) en ningún cuerpo agua relacionado con el área de influencia del cultivo.".  Se resalta que, la organización cuenta con el inventario de afluentes que se ubican en las diferentes Unidades Productivas.
Del mismo modo, cuenta con el programa de Manejo de residuos sólidos y líquidos, establecido en el Plan de Manejo Ambiental-PMA.  Tiene como Objetivo "Implementar y mantener estrategias que garanticen un manejo adecuado de los residuos sólidos y líquidos generados en las unidades productivas, evitando la contaminación del medio ambiente"</t>
  </si>
  <si>
    <t>Se cuenta con protocolo de mantenimiento de equipos, dentro de lo cual se incluye la desinfección y calibración.  Especialmente de los equipos de aplicación de pesticidas.  Las labores de mantenimiento e inventario se registran en los correspondientes formatos diseñados para tal fin.</t>
  </si>
  <si>
    <t>El programa de Manejo del recurso hídrico, establecido en el Plan de Manejo Ambiental-PMA.  Tiene como Plan de Acción, realizar por Unidad productiva de manera anual análisis de agua para determinar su calidad.</t>
  </si>
  <si>
    <t>Se cuenta con análisis de suelos de los lotes de siembra, a través de los cuales se establecen los planes de fertilización con insumos que cuentan con registro ICA.
Las aplicaciones de fertilizantes se registran en los correspondientes formatos diseñados para tal fin, igualmente se cuenta con registro digital.</t>
  </si>
  <si>
    <t>*Conforme la visita de campo por medio de la debida diligencia, se evidencio el uso de elementos de protección personal conforme las diferentes actividades desarrolladas en el proceso de producción.
*Se cuentan con proceos de capacitación permanente entorno a la educación ambiental de los colaboradores.
* Se evidenciaron botiquines de primeros auxilios en la unidades productivas visitadas, tanto en las oficinas como en las zonas de bienestar.</t>
  </si>
  <si>
    <t>La organización tiene establecido como medida de disposición de aguas residuales, el procedimiento de Sistema de captación y Sistemas de vertimientos, el cual, tiene como objetivo "Establecer lineamiento de carácter ambiental que permitan orientar el accionar de la unidad productiva hacia un desarrollo sostenible del cultivo y del territorio." En ese sentido, se realiza el vertimiento por medio de Sistemas de Tratamiento de Aguas Residuales Domesticas-STARD (Pozos Sépticos), para el caso de los vertimientos de zonas de bienestar laboral y casas de vivienda, y para el caso de aguas no domésticas, se cuenta con el vertimiento por medio de Sistemas de Tratamiento de Aguas Residuales No Domesticas-STARND (Cámaras de desactivación). Con lo anterior, la organización cumple con lo realizar disposición de aguas residuales directamente en las fuentes hídricas, lo cual se establece puntualmente en el PMA por medio del programa Manejo del recurso hídrico como "No se deberá disponer ningún residuo líquido o sólido (aceite, grasas, combustible, basura, bagazos, entre otros) en ningún cuerpo agua relacionado con el área de influencia del cultivo."</t>
  </si>
  <si>
    <t>Se cuentan con todos los docuemtos y registros relacionados en la descripción a excepción del registro de preparación de abonos orgánicos, los cuales no se elaboran en las unidades productivas.</t>
  </si>
  <si>
    <t>Implemetación de la línea ética CARTAMA, en la cual se puede denunciar cualquier situación de acoso.</t>
  </si>
  <si>
    <t>La organización tienen implementado el reglamento de higiene y seguridad en el trabajo.</t>
  </si>
  <si>
    <t>COBERTURA DE PROGRAMAS AMBIENTALES</t>
  </si>
  <si>
    <t>ESTÁNDAR INTERNACIONAL</t>
  </si>
  <si>
    <t>No se evidenciaron acciones para realizar los cálculos de generación de gases de efecto invernadero en el ciclo de vida del producto ni en las etapas de ejecución del proyecto.</t>
  </si>
  <si>
    <t>Etiquetas de fila</t>
  </si>
  <si>
    <t>Cuenta de UNIDAD PRODUCTIVA</t>
  </si>
  <si>
    <t>CAN</t>
  </si>
  <si>
    <t>GUÁTICA</t>
  </si>
  <si>
    <t>QUINCHÍA</t>
  </si>
  <si>
    <t>Departamento</t>
  </si>
  <si>
    <t>PROMEDIO DEMANDA DE AGUA DÍA M3 POR HA 2022</t>
  </si>
  <si>
    <t>Suma de PROMEDIO DEMANDA DE AGUA DÍA M3 POR HA 2022</t>
  </si>
  <si>
    <t>Suma de PROMEDIO OFERTA DE AGUA DÍA M3 POR HA 2022</t>
  </si>
  <si>
    <t>Suma de CAPACIDAD DE RESERVORIOS EN M3 (ALMACENAMIETNO DE AGUA TEMPORAL)</t>
  </si>
  <si>
    <t>Cuenta de DISPONIBILIDAD DE AGUA DE USO AGRICOLA POR CONCESIÓN. (M3/DÍA)</t>
  </si>
  <si>
    <t>Suma de DISPONIBILIDAD DE AGUA DE USO AGRICOLA POR CONCESIÓN. (M3/DÍA)</t>
  </si>
  <si>
    <t>Cuenta de CATEGORIA</t>
  </si>
  <si>
    <t>Suma de ÁREA BOSQUES (HA)</t>
  </si>
  <si>
    <t>OK</t>
  </si>
  <si>
    <t>Suma de FUENTES CERCANAS DE ABASTECIMIENTO EN LA UP</t>
  </si>
  <si>
    <t>Suma de TOTAL FUENTES HÍDRICAS EN LA UP</t>
  </si>
  <si>
    <t>Suma de FUENTES ABASTECIMIENTO ACUEDUCTO LOCAL</t>
  </si>
  <si>
    <t>Suma de OTRAS FUENTES</t>
  </si>
  <si>
    <t>ABASTECIMEINTO LOCAL</t>
  </si>
  <si>
    <t>POTENCIALMENTE DE ABASTECIMIETO</t>
  </si>
  <si>
    <t>OTRAS FUESTES</t>
  </si>
  <si>
    <t xml:space="preserve"> Aprovechable 
(Blanco) Kg</t>
  </si>
  <si>
    <t xml:space="preserve"> Orgánicos Biodegradables ( Verde) Kg</t>
  </si>
  <si>
    <t xml:space="preserve"> No Aprovechables (Negro) Kg</t>
  </si>
  <si>
    <t xml:space="preserve"> RESPEL (Rojo) Kg</t>
  </si>
  <si>
    <t xml:space="preserve">Líquidos Peligrosos </t>
  </si>
  <si>
    <t>PROMEDIO PRECIPITACIONES DÍA IDEAM</t>
  </si>
  <si>
    <t xml:space="preserve"> PROMEDIO PRECIPITACIONES DÍA IDEAM</t>
  </si>
  <si>
    <t xml:space="preserve"> PROMEDIO OFERTA DE AGUA DÍA M3 POR HA 2022</t>
  </si>
  <si>
    <t>Suma de ÁREA TOTAL (HA)</t>
  </si>
  <si>
    <t>ÁREA TOTAL</t>
  </si>
  <si>
    <t>ÁREA CONSERVACIÓN</t>
  </si>
  <si>
    <t>(Todas)</t>
  </si>
  <si>
    <t>(en blanco)</t>
  </si>
  <si>
    <t xml:space="preserve">Realizando la revisión de los programas definidos en el plan de manejo ambiental-PMA, se realiza la validación de los componentes mimos requeridos para garantizar una ejecución optima de los mismos. En ese sentido, al realizar la revisión de la estructuración y coherencia de los 15 programas tanto para las unidades productivas como para la planta de empaque definidos en los respectivos PMA, se cuenta con un porcentaje promedio de coherencia del 60%. 
Por lo anterior, se sugiere cerrar la brecha, incluyendo componentes tales como definición de proyecto dentro de los programas, valoración económica de ejecución, establecimiento de indicadores y cronograma de ejecución. 
Con lo anterior, se tiene concepto de favorabilidad para este aspecto ya que, se evidencia la estructuración base del Plan de Manejo Ambiental-PAM, no obstante, se deberán formular las acciones respectivas para reducir la brecha presentada y fortalecer el PMA. 
Lo anterior se realizará, una vez se cuente con la definición de los compromisos contractuales en caso de ser aprobado el crédito. </t>
  </si>
  <si>
    <t>Revisando los estándares nacionales para el sector, se encuentra que la organización cumple con los estándares nacionales definidos en la GUIA AMBIENTAL HORTIFRUTICOLA DE COLOMBIA, la cual aporta al mejoramiento de las condiciones ambientales y sociales del subsector hortofrutícola. 
En ese sentido, la organización enfoca acciones y actividades al cumplimiento de lineamientos como; Inscripción en la Oficina regional de Instituto Colombiano Agropecuario-ICA, Planeación del Cultivo, Diseño de áreas de instalaciones (Zonas de Bienestar Laboral y Zonas de trabajo), Mantenimiento de Equipos, utensilios y herramientas, Control de la Calidad del Agua, Manejo Integrado de Cultivo, Manejo de personal, Manejo de residuos Sólidos y líquidos, Control de documentos y registros de trazabilidad y Evaluación y certificación del predio (unidad Productiva).
Del mismo modo, en cuanto a los estándares internacionales, la organización a adoptado metodologías de reconocimiento internacional tales como, Global G.A.P y Rainforest Alliance, las cuales tienen como finalidad mejorar la trazabilidad e inocuidad de los productos y mejorar las gestiones de planificación de los cultivos, para conservar los recursos naturales disponibles en el territorio. 
Con lo anterior, la organización cuenta con una favorabilidad en la adopción de estándares nacionales como internacionales. Además de evidenciar en campo la ejecución de las acciones que ajustan a los estándares nacionales e internacionales, entre los cuales se resaltan, conservación de zonas boscosas, planificación de las unidades productivas, conservación y distanciamiento de las fuentes hídricas.</t>
  </si>
  <si>
    <t xml:space="preserve">Realizando la validación de cumplimiento mínimo de requisitos socioambientales aplicables al subsector, se identificó que la organización da cumplimiento de esta en los por medio de acciones tales como Gestión del recurso hídrico, Gestión del aire, Gestión de suelos, Gestión de residuos y manejo de plaguicidas y gestión de flora y fauna. Además de adelantar estrategias en aspectos socioambientales, que se requieran dentro del proceso productivo.
Así mismo, la organización incurre en acciones para el cumplimiento de los derechos fundamentales de los trabajadores, por medio de la dependencia de talento humano y sus gestiones y procedimientos tales como Manuel de seguridad y salud en el trabajo, entro otros procesos destinados a la seguridad y calidad de vida de los colaboradores. 
No obstante, se sugiere vincular todas las acciones y gestiones ambientales, dentro del proceso de sostenibilidad ambiental y responsabilidad social empresarial, o en el sistema de gestión que haga las veces de documento rector.  </t>
  </si>
  <si>
    <t>Se realiza la verificación de las matrículas inmobiliarias de los predios vinculados a las unidades productivas, respecto a los datos de la Unidad de Restitución de Tierras-URT, para lo cual, no se encontraron predios en procesos de restitución. En ese sentido, se da un concepto favorable desde los datos que se consultan. no obstante, esto debe ser corroborado por el asesor jurídico encargado.
Como resultados de la consulta se presentan los siguientes datos de manera generales: 
Ubicación/Registro Restitución de Tierras
Antioquia/93
Caramanta/5
Concordia/7
Jericó/0
Sonsón/69
Támesis/12
Valparaíso/0
Caldas/774
Anserma/13
Riosucio/479
Salamina/31
Supia/251
Risaralda/189
Guática/49
Quinchía/140
Total/1056
Del mismo modo, es importante precisar que, con la visita realizada en campo, no se evidenciaron reasentamientos temporales o eventos de desplazamiento forzado de comunidades.</t>
  </si>
  <si>
    <t xml:space="preserve">Realizando el análisis de las etapas del proyecto, y al contrastar los alcances del plan de manejo ambiental, se encontró que: todas las etapas del proyecto cuentan con alguna acción respectiva para cubrir o compensar los posibles riesgos ambientales que se puedan derivar de la ejecución del proyecto. No obstante, se sugiere dar más alcance a los programas contemplados en el plan de manejo ambiental, definir los componentes faltantes y mencionados en el aspecto “Revisión de aspectos socio ambientales sectoriales relevantes”.  </t>
  </si>
  <si>
    <t>Verificando la coherencia del Plan de Manejo Ambiental-PMA y los estándares internacionales tales como Principios de Ecuador, Normas de Desempeño de la IFC y guías EHS de la IFC. Se encuentra que el nivel de coherencia general del PMA respecto a dichos estándares es del 88%, presentando así una brecha del 12%. 
En ese sentido, se tiene un concepto favorable toda vez que el porcentaje de coherencia es superior al 80%. Del mismo modo, se espera que, conforme a los acuerdos contractuales en caso de ser aprobado el crédito, se realice nuevamente el análisis de la brecha, toda vez que, en la aprobación del crédito, se tendrá que contemplar algunos parámetros que en la presente etapa no aplican.</t>
  </si>
  <si>
    <t>Realizando la revisión de soportes de cumplimiento en la ejecución de los programas contemplados en el Plan de Manejo Ambiental-PMA, solo se pudo evidenciar mecanismos de control y seguimiento en la ejecución de programas de la Unidad Productiva San José, del municipio de Aránzazu, Departamento de Caldas. Se sugiere que, para este seguimiento, se pueda tener un mecanismo de consolidación de las diferentes unidades productivas y así tener una trazabilidad. Con lo anterior, no se tienen una favorabilidad en este aspecto.</t>
  </si>
  <si>
    <t xml:space="preserve">No se evidencian evaluaciones de estudios complementarios que se hallan sido integrado al Plan de Manejo Ambiental-PMA, y sirvan como soporte en la estructuración de este. </t>
  </si>
  <si>
    <t>Verificando y listando los parámetros de la Normas de Desempeño de la IFC respecto a las gestiones ambientales definidas por la organización, se encuentra que, existe una coherencia del 85% y presentándose así una brecha del 15%. Fundamentándose este ultimo porcentaje por no evidenciar una política ambiental documentada. Sin embargo, conforme los otros documentos allegados de los procesos de gestión ambiental, se evidencian los siguientes porcentajes de coherencia respecto a las ocho normas de desempeño de la IFC.
Norma de Desempeño 1-Evaluación y gestión de los riesgos e impactos ambientales y sociales-Porcentaje Coherencia 80%, Norma de Desempeño 2-Trabajo y condiciones laborales-Porcentaje Coherencia 100%, Norma de Desempeño 3-Eficiencia del uso de los recursos y prevención de la contaminación-Porcentaje Coherencia 100%, Norma de Desempeño 4-Salud y seguridad de la comunidad-Porcentaje Coherencia 100%, Norma de Desempeño 5-Adquisición de tierras y reasentamiento involuntario-No Aplica, Norma de Desempeño 6-Conservación de la biodiversidad y gestión sostenible de recursos naturales vivos-Porcentaje Coherencia 67%, Norma de Desempeño 7 - Pueblos Indígenas-No Aplica, Norma de Desempeño 8-Patrimonio cultural-No Aplica.
Si bien es cierto para los puntos 5, 7 y 8 no aplican por la ubicación en donde se desarrollara el proyecto, se sugiere vincularlos dentro de estructuración de la política ambiental y de responsabilidad social.</t>
  </si>
  <si>
    <t xml:space="preserve">Vverificando y listando los parámetros de las Guías EHS del Banco Mundial, respecto a las gestiones ambientales definidas por la organización para la ejecución del proyecto, se encuentra que, existe una coherencia del 92% y presentándose así una brecha del 8%.  Brecha la cual se origina principalmente por no evidenciar plan de manejo para eternos de riesgos ambientales (Plan de acción a situaciones de emergencia), y plan de prevención de enfermedades de salud y seguridad de la comunidad.
Se evidencian los siguientes porcentajes de coherencia respecto a los ocho componentes de las Guías EHS de la IFC.
1. Medio ambiente-Porcentaje Coherencia 100%, 2. Salud y seguridad ocupacional-Porcentaje Coherencia 88%, 3. Salud y seguridad de la comunidad-Porcentaje Coherencia 100%, 4. Construcción y desmantelamiento-Porcentaje Coherencia 100%. </t>
  </si>
  <si>
    <t>Demoras en la aprobación y desembolso de los recursos del crédito, generando un desfase en el desarrollo del proyecto y posibles sobre costos.</t>
  </si>
  <si>
    <t>Reducción de los precios de venta del producto (Aguacate Hass) en los mercados internacionales, lo reduciendo la tasa de rentabilidad del proyecto.</t>
  </si>
  <si>
    <t>Caida en la productividad de cultivos, con lo cual no se obtienen el flujo de caja proyectado.</t>
  </si>
  <si>
    <t>Dificultad para disponer mano de obra calidicada en la zonas de producción, generando retrasos en el desarrollo del proyecto, por consigiente afectaciones en el flujo de caja.</t>
  </si>
  <si>
    <t>Incumplimiento de lineamientos para la ejecución del proyecto por parte de la alta gerencia o junta directiva, causando desviación de recursoso, mala contratación o incumplimiento en los cronogramas de ejcución.</t>
  </si>
  <si>
    <t>Debilidades en los procesoso de selección respecto a los funiconarios que componen el organo directivo que tenga relación directa en el desarrollo del proyecto, ocasionando ineficiencia en el proyecto.</t>
  </si>
  <si>
    <t>(ix) Gestión del Contratante</t>
  </si>
  <si>
    <t>Retraso en los aporte a traves de la capitalización establecida en el modelo financiero por parte de los accionistas, afectando el flujo de inversión y la caja final.</t>
  </si>
  <si>
    <t xml:space="preserve">Decisiones politicas del gobierno nacional, que afecten el desarrollo del cultivo, ocasionando perdida de la inversión. </t>
  </si>
  <si>
    <t>Restricciones comerciales, aracelarias, fitosanitarias, ambientales de los paises objeto de exportación, afectando el ingreso y flujo de caja.</t>
  </si>
  <si>
    <t>Conflictos Internacionales que afecten el suminsitro de materias primas, logistica comercial y capacidd de adquicisión de los paises objeto de exportación.</t>
  </si>
  <si>
    <t>Riesgo de salud publica asociadas a pandemias, que afecen la movilización, la producción y comercialización.</t>
  </si>
  <si>
    <t>Afectación fitosanitaria de los cultivos por desequilibrio ecológico y deficiente aplicación del Manejo Integrado de Plagas y Enfermedades-MIPE, que generen rechazo de la fruta para exportación.</t>
  </si>
  <si>
    <t>Incumplimiento en el Límite Máximo de Residualidad LMR, ocasionando el rechazo de la fruta en la empacadora.</t>
  </si>
  <si>
    <t>Degradación del suelo por inadecuadas prácticas culturales, ocasionando procesos de erosión y pérdida de la microbiologia, con mayores costos de fertilización e incidencia de patógenos en  el sistema radicular del cultivo.</t>
  </si>
  <si>
    <t>Demoras en la adquicisión del CaPex, en activos como terrenos, equipos, e instalaciones, causando sobre costos y retrasos del proyecto.</t>
  </si>
  <si>
    <t>Inversiones del CaPex que o cumplen con las espectativas consideradas en todas las fases del proyecto, generando ineficiencias y sobrecostos (Equipos de laboratorio, Planta de Empaque, Vivero)</t>
  </si>
  <si>
    <t>Abandono de prácticas agrícolas tradicionales, limitando las producciones de otros productos en la zona. Por vinculación de la población local hacia este cultivo.</t>
  </si>
  <si>
    <t>Posible valorización de predios en cercanías de las unidades productivas, impactando en un incremento en el tributo e impuestos de las fincas ante las administraciones municipales.</t>
  </si>
  <si>
    <t>No se cuenta con un rubro específico para inversiones en acciones ambientales, lo cual podría ocasionar  no disponer con los recursos necesarios para dar cumplimiento a los estándares ambientales, tanto nacionales como internacionales exigidos.</t>
  </si>
  <si>
    <t xml:space="preserve">La Gestión Ambiental Oficial implemetada por la organización, es relativamente reciente, lo cual podría ocasionar, seguimiento inadecuado a las acciones ambientales dentro de las unidades productivas, impactando las acciones de restauración y conservación de los recursos naturales en dichas unidades. </t>
  </si>
  <si>
    <t>Débil articulación de diferentes actores , tanto internos como externos (CAR, Alcaldias, grupos ambientalistas, entre otros), en las actividades de gestión y seguimiento ambiental de los procesos adelantados por la organización. Causando ineficiencia en las funciones, responsabilidades e interacción de estos actores dentro del sistema de gestión ambiental.</t>
  </si>
  <si>
    <t xml:space="preserve">Precipitaciones Intensas generadas por condiciones climáticas (fenomeno niña), ocasionado innundación y perdida de los cultivos, derrumbes o deterioro de las vías, perdida en la calidad de la fruta, generando afectación del flujo de caja en general por menores ingresoso y sobre costos. </t>
  </si>
  <si>
    <t xml:space="preserve">Temperaturas extremas generadas por condiciones climáticas (fenomeno niño), que afecten e desarrollo de los cultivos, tales como incremento en la demanda de recurso hídrico para el riego de os cultivos, deshidratación de los cultivos y disminución de la producción y calidad de la fruta por estrés,
 exigiendo mayores recursos que no esten previsto en el flujo de caja. </t>
  </si>
  <si>
    <t>Teniendo en cuenta que los cultivos estan instalados en una topografia montañosa, que tienen presencia de fuertes corrientes de viento, se puede presentar incidencias en la hojas y tallos, daños en la corteza del fruto y afectaciones en el suelo por erosión eólica, generando perdida en la productividad, sobre costos y menores ingresos.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</si>
</sst>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43" formatCode="_-* #,##0.00_-;\-* #,##0.00_-;_-* &quot;-&quot;??_-;_-@_-"/>
    <numFmt numFmtId="164" formatCode="_-* #,##0.0_-;\-* #,##0.0_-;_-* &quot;-&quot;_-;_-@_-"/>
    <numFmt numFmtId="165" formatCode="_-* #,##0.00_-;\-* #,##0.00_-;_-* &quot;-&quot;_-;_-@_-"/>
    <numFmt numFmtId="166" formatCode="_-* #,##0.000_-;\-* #,##0.000_-;_-* &quot;-&quot;_-;_-@_-"/>
    <numFmt numFmtId="167" formatCode="_-* #,##0.0000_-;\-* #,##0.0000_-;_-* &quot;-&quot;_-;_-@_-"/>
    <numFmt numFmtId="168" formatCode="_-* #,##0_-;\-* #,##0_-;_-* &quot;-&quot;??_-;_-@_-"/>
    <numFmt numFmtId="169" formatCode="0.0%"/>
  </numFmts>
  <fonts count="49">
    <font>
      <sz val="10"/>
      <color theme="1"/>
      <name val="Century Gothic"/>
      <family val="2"/>
    </font>
    <font>
      <sz val="10"/>
      <color theme="1"/>
      <name val="Century Gothic"/>
      <family val="2"/>
    </font>
    <font>
      <b/>
      <sz val="9"/>
      <color indexed="81"/>
      <name val="Tahoma"/>
      <family val="2"/>
    </font>
    <font>
      <sz val="9"/>
      <color indexed="81"/>
      <name val="Tahoma"/>
      <family val="2"/>
    </font>
    <font>
      <b/>
      <sz val="18"/>
      <color indexed="81"/>
      <name val="Tahoma"/>
      <family val="2"/>
    </font>
    <font>
      <sz val="18"/>
      <color indexed="81"/>
      <name val="Tahoma"/>
      <family val="2"/>
    </font>
    <font>
      <sz val="11"/>
      <color theme="1"/>
      <name val="Gill Sans MT"/>
      <family val="2"/>
      <scheme val="minor"/>
    </font>
    <font>
      <sz val="10"/>
      <color theme="1"/>
      <name val="Century"/>
      <family val="1"/>
    </font>
    <font>
      <sz val="11"/>
      <color theme="1"/>
      <name val="Century"/>
      <family val="1"/>
    </font>
    <font>
      <b/>
      <sz val="10"/>
      <color theme="1"/>
      <name val="Century"/>
      <family val="1"/>
    </font>
    <font>
      <b/>
      <sz val="8"/>
      <color theme="1"/>
      <name val="Century"/>
      <family val="1"/>
    </font>
    <font>
      <b/>
      <sz val="10"/>
      <color theme="1" tint="0.249977111117893"/>
      <name val="Century"/>
      <family val="1"/>
    </font>
    <font>
      <b/>
      <sz val="10"/>
      <color theme="1"/>
      <name val="Century "/>
    </font>
    <font>
      <sz val="10"/>
      <color theme="1"/>
      <name val="Century "/>
    </font>
    <font>
      <b/>
      <sz val="10"/>
      <name val="Century"/>
      <family val="1"/>
    </font>
    <font>
      <sz val="10"/>
      <name val="Century"/>
      <family val="1"/>
    </font>
    <font>
      <sz val="10"/>
      <color rgb="FF231F20"/>
      <name val="Century"/>
      <family val="1"/>
    </font>
    <font>
      <sz val="8"/>
      <color theme="1"/>
      <name val="Century"/>
      <family val="1"/>
    </font>
    <font>
      <u/>
      <sz val="10"/>
      <color theme="10"/>
      <name val="Century Gothic"/>
      <family val="2"/>
    </font>
    <font>
      <sz val="10"/>
      <color rgb="FFFF0000"/>
      <name val="Century"/>
      <family val="1"/>
    </font>
    <font>
      <i/>
      <sz val="10"/>
      <color rgb="FF231F20"/>
      <name val="Century Gothic"/>
      <family val="2"/>
    </font>
    <font>
      <b/>
      <i/>
      <sz val="9"/>
      <color rgb="FF231F20"/>
      <name val="Century Gothic"/>
      <family val="2"/>
    </font>
    <font>
      <b/>
      <i/>
      <sz val="10"/>
      <color rgb="FF231F20"/>
      <name val="Century"/>
      <family val="1"/>
    </font>
    <font>
      <b/>
      <sz val="10"/>
      <color rgb="FF231F20"/>
      <name val="Century Gothic"/>
      <family val="2"/>
    </font>
    <font>
      <b/>
      <sz val="9"/>
      <color theme="1"/>
      <name val="Century Gothic"/>
      <family val="2"/>
    </font>
    <font>
      <b/>
      <i/>
      <sz val="10"/>
      <color rgb="FF231F20"/>
      <name val="Century Gothic"/>
      <family val="2"/>
    </font>
    <font>
      <b/>
      <sz val="9"/>
      <color rgb="FF231F20"/>
      <name val="Century Gothic"/>
      <family val="2"/>
    </font>
    <font>
      <b/>
      <sz val="8"/>
      <color rgb="FF231F20"/>
      <name val="Century Gothic"/>
      <family val="2"/>
    </font>
    <font>
      <u/>
      <sz val="8"/>
      <color theme="10"/>
      <name val="Century"/>
      <family val="1"/>
    </font>
    <font>
      <b/>
      <sz val="10"/>
      <color indexed="8"/>
      <name val="Century"/>
      <family val="1"/>
    </font>
    <font>
      <b/>
      <sz val="9"/>
      <color theme="1"/>
      <name val="Century"/>
      <family val="1"/>
    </font>
    <font>
      <sz val="10"/>
      <color indexed="8"/>
      <name val="Century"/>
      <family val="1"/>
    </font>
    <font>
      <sz val="11"/>
      <color indexed="8"/>
      <name val="Century"/>
      <family val="1"/>
    </font>
    <font>
      <b/>
      <sz val="10"/>
      <color theme="3" tint="-0.249977111117893"/>
      <name val="Century"/>
      <family val="1"/>
    </font>
    <font>
      <b/>
      <sz val="12"/>
      <color theme="1"/>
      <name val="Century"/>
      <family val="1"/>
    </font>
    <font>
      <b/>
      <sz val="12"/>
      <name val="Century"/>
      <family val="1"/>
    </font>
    <font>
      <sz val="8"/>
      <name val="Century"/>
      <family val="1"/>
    </font>
    <font>
      <b/>
      <sz val="8"/>
      <name val="Century"/>
      <family val="1"/>
    </font>
    <font>
      <sz val="8"/>
      <color rgb="FFFF0000"/>
      <name val="Century"/>
      <family val="1"/>
    </font>
    <font>
      <u/>
      <sz val="10"/>
      <color theme="10"/>
      <name val="Century"/>
      <family val="1"/>
    </font>
    <font>
      <b/>
      <sz val="10"/>
      <color theme="1"/>
      <name val="Century Gothic"/>
      <family val="2"/>
    </font>
    <font>
      <b/>
      <sz val="16"/>
      <color theme="0"/>
      <name val="Gill Sans MT"/>
      <family val="2"/>
      <scheme val="minor"/>
    </font>
    <font>
      <sz val="11"/>
      <color theme="0"/>
      <name val="Gill Sans MT"/>
      <family val="2"/>
      <scheme val="minor"/>
    </font>
    <font>
      <sz val="100"/>
      <color theme="9" tint="0.39997558519241921"/>
      <name val="Gill Sans MT"/>
      <family val="2"/>
      <scheme val="minor"/>
    </font>
    <font>
      <b/>
      <sz val="11"/>
      <name val="Gill Sans MT"/>
      <family val="2"/>
      <scheme val="minor"/>
    </font>
    <font>
      <sz val="72"/>
      <color theme="1"/>
      <name val="Gill Sans MT"/>
      <family val="2"/>
      <scheme val="minor"/>
    </font>
    <font>
      <b/>
      <sz val="100"/>
      <color theme="9"/>
      <name val="Gill Sans MT"/>
      <family val="2"/>
      <scheme val="minor"/>
    </font>
    <font>
      <sz val="100"/>
      <color theme="9" tint="-0.249977111117893"/>
      <name val="Gill Sans MT"/>
      <family val="2"/>
      <scheme val="minor"/>
    </font>
    <font>
      <sz val="10"/>
      <color rgb="FFFFC000"/>
      <name val="Century"/>
      <family val="1"/>
    </font>
  </fonts>
  <fills count="19">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8"/>
        <bgColor indexed="64"/>
      </patternFill>
    </fill>
    <fill>
      <patternFill patternType="solid">
        <fgColor theme="7" tint="0.79998168889431442"/>
        <bgColor indexed="64"/>
      </patternFill>
    </fill>
    <fill>
      <patternFill patternType="solid">
        <fgColor theme="0"/>
        <bgColor theme="5" tint="0.79998168889431442"/>
      </patternFill>
    </fill>
    <fill>
      <patternFill patternType="solid">
        <fgColor indexed="9"/>
        <bgColor indexed="64"/>
      </patternFill>
    </fill>
    <fill>
      <patternFill patternType="solid">
        <fgColor rgb="FFFF3300"/>
        <bgColor theme="5" tint="0.79998168889431442"/>
      </patternFill>
    </fill>
    <fill>
      <patternFill patternType="solid">
        <fgColor theme="0" tint="-0.14999847407452621"/>
        <bgColor theme="5" tint="0.79998168889431442"/>
      </patternFill>
    </fill>
    <fill>
      <patternFill patternType="solid">
        <fgColor rgb="FFFFFF00"/>
        <bgColor theme="5" tint="0.79998168889431442"/>
      </patternFill>
    </fill>
    <fill>
      <patternFill patternType="solid">
        <fgColor theme="0" tint="-0.249977111117893"/>
        <bgColor indexed="64"/>
      </patternFill>
    </fill>
    <fill>
      <patternFill patternType="solid">
        <fgColor rgb="FFE6E7E8"/>
        <bgColor indexed="64"/>
      </patternFill>
    </fill>
    <fill>
      <patternFill patternType="solid">
        <fgColor theme="3" tint="0.39994506668294322"/>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double">
        <color rgb="FF231F20"/>
      </left>
      <right style="medium">
        <color rgb="FF231F20"/>
      </right>
      <top/>
      <bottom style="medium">
        <color rgb="FF231F20"/>
      </bottom>
      <diagonal/>
    </border>
    <border>
      <left/>
      <right style="medium">
        <color rgb="FF231F20"/>
      </right>
      <top/>
      <bottom style="medium">
        <color rgb="FF231F20"/>
      </bottom>
      <diagonal/>
    </border>
    <border>
      <left style="medium">
        <color rgb="FF231F20"/>
      </left>
      <right style="medium">
        <color rgb="FF231F20"/>
      </right>
      <top/>
      <bottom style="medium">
        <color rgb="FF231F20"/>
      </bottom>
      <diagonal/>
    </border>
    <border>
      <left style="medium">
        <color rgb="FF231F20"/>
      </left>
      <right/>
      <top style="medium">
        <color rgb="FF231F20"/>
      </top>
      <bottom style="medium">
        <color rgb="FF231F20"/>
      </bottom>
      <diagonal/>
    </border>
    <border>
      <left/>
      <right style="medium">
        <color rgb="FF231F20"/>
      </right>
      <top style="medium">
        <color rgb="FF231F20"/>
      </top>
      <bottom style="medium">
        <color rgb="FF231F20"/>
      </bottom>
      <diagonal/>
    </border>
    <border>
      <left/>
      <right/>
      <top/>
      <bottom style="medium">
        <color rgb="FF231F20"/>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s>
  <cellStyleXfs count="7">
    <xf numFmtId="0" fontId="0" fillId="0" borderId="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6" fillId="0" borderId="0"/>
    <xf numFmtId="0" fontId="18" fillId="0" borderId="0" applyNumberFormat="0" applyFill="0" applyBorder="0" applyAlignment="0" applyProtection="0"/>
    <xf numFmtId="9" fontId="6" fillId="0" borderId="0" applyFont="0" applyFill="0" applyBorder="0" applyAlignment="0" applyProtection="0"/>
  </cellStyleXfs>
  <cellXfs count="402">
    <xf numFmtId="0" fontId="0" fillId="0" borderId="0" xfId="0"/>
    <xf numFmtId="0" fontId="7" fillId="0" borderId="0" xfId="0" applyFont="1" applyAlignment="1">
      <alignment vertical="center"/>
    </xf>
    <xf numFmtId="0" fontId="7" fillId="0" borderId="0" xfId="0" applyFont="1" applyAlignment="1">
      <alignment horizontal="justify" vertical="center"/>
    </xf>
    <xf numFmtId="0" fontId="8" fillId="0" borderId="0" xfId="0" applyFont="1" applyAlignment="1">
      <alignment vertical="center"/>
    </xf>
    <xf numFmtId="0" fontId="9" fillId="0" borderId="1" xfId="0" applyFont="1" applyBorder="1" applyAlignment="1">
      <alignment horizontal="center" vertical="center"/>
    </xf>
    <xf numFmtId="0" fontId="7" fillId="0" borderId="1" xfId="0" applyFont="1" applyBorder="1" applyAlignment="1">
      <alignment vertical="center" wrapText="1"/>
    </xf>
    <xf numFmtId="0" fontId="7" fillId="0" borderId="1" xfId="0" applyFont="1" applyBorder="1" applyAlignment="1">
      <alignment horizontal="justify" vertical="center" wrapText="1"/>
    </xf>
    <xf numFmtId="0" fontId="7" fillId="6" borderId="1" xfId="0" applyFont="1" applyFill="1" applyBorder="1" applyAlignment="1">
      <alignment horizontal="justify" vertical="center" wrapText="1"/>
    </xf>
    <xf numFmtId="0" fontId="7" fillId="0" borderId="1" xfId="0" applyFont="1" applyBorder="1" applyAlignment="1">
      <alignment horizontal="justify" vertical="center"/>
    </xf>
    <xf numFmtId="0" fontId="7" fillId="6" borderId="1" xfId="0" applyFont="1" applyFill="1" applyBorder="1" applyAlignment="1">
      <alignment horizontal="justify" vertical="center"/>
    </xf>
    <xf numFmtId="0" fontId="7" fillId="0" borderId="1" xfId="0" applyFont="1" applyBorder="1" applyAlignment="1">
      <alignment vertical="center"/>
    </xf>
    <xf numFmtId="0" fontId="7" fillId="0" borderId="0" xfId="0" applyFont="1"/>
    <xf numFmtId="0" fontId="10" fillId="6" borderId="1" xfId="0" applyFont="1" applyFill="1" applyBorder="1" applyAlignment="1">
      <alignment horizontal="center" vertical="center" wrapText="1"/>
    </xf>
    <xf numFmtId="0" fontId="7" fillId="0" borderId="1" xfId="0" applyFont="1" applyBorder="1"/>
    <xf numFmtId="168" fontId="7" fillId="0" borderId="1" xfId="3" applyNumberFormat="1" applyFont="1" applyBorder="1"/>
    <xf numFmtId="9" fontId="7" fillId="0" borderId="1" xfId="1" applyFont="1" applyBorder="1"/>
    <xf numFmtId="168" fontId="7" fillId="0" borderId="1" xfId="3" applyNumberFormat="1" applyFont="1" applyFill="1" applyBorder="1"/>
    <xf numFmtId="169" fontId="7" fillId="0" borderId="1" xfId="0" applyNumberFormat="1" applyFont="1" applyBorder="1"/>
    <xf numFmtId="10" fontId="7" fillId="0" borderId="1" xfId="0" applyNumberFormat="1" applyFont="1" applyBorder="1"/>
    <xf numFmtId="0" fontId="9" fillId="0" borderId="1" xfId="0" applyFont="1" applyBorder="1"/>
    <xf numFmtId="168" fontId="9" fillId="0" borderId="1" xfId="3" applyNumberFormat="1" applyFont="1" applyBorder="1"/>
    <xf numFmtId="9" fontId="9" fillId="0" borderId="1" xfId="0" applyNumberFormat="1" applyFont="1" applyBorder="1"/>
    <xf numFmtId="9" fontId="9" fillId="0" borderId="1" xfId="1" applyFont="1" applyBorder="1"/>
    <xf numFmtId="0" fontId="7" fillId="0" borderId="1" xfId="0" applyFont="1" applyBorder="1" applyAlignment="1">
      <alignment horizontal="right"/>
    </xf>
    <xf numFmtId="0" fontId="9" fillId="0" borderId="1" xfId="0" applyFont="1" applyBorder="1" applyAlignment="1">
      <alignment horizontal="right"/>
    </xf>
    <xf numFmtId="0" fontId="9" fillId="0" borderId="0" xfId="0" applyFont="1"/>
    <xf numFmtId="0" fontId="7" fillId="0" borderId="1" xfId="0" applyFont="1" applyBorder="1" applyAlignment="1">
      <alignment horizontal="left"/>
    </xf>
    <xf numFmtId="0" fontId="7" fillId="0" borderId="1" xfId="0" applyFont="1" applyBorder="1" applyAlignment="1">
      <alignment horizontal="center" vertical="center"/>
    </xf>
    <xf numFmtId="0" fontId="7" fillId="7" borderId="1" xfId="0" applyFont="1" applyFill="1" applyBorder="1"/>
    <xf numFmtId="168" fontId="7" fillId="7" borderId="1" xfId="3" applyNumberFormat="1" applyFont="1" applyFill="1" applyBorder="1" applyAlignment="1"/>
    <xf numFmtId="168" fontId="7" fillId="0" borderId="1" xfId="3" applyNumberFormat="1" applyFont="1" applyBorder="1" applyAlignment="1"/>
    <xf numFmtId="0" fontId="9" fillId="6" borderId="1" xfId="0" applyFont="1" applyFill="1" applyBorder="1" applyAlignment="1">
      <alignment horizontal="center" vertical="center" wrapText="1"/>
    </xf>
    <xf numFmtId="0" fontId="7" fillId="0" borderId="1" xfId="0" applyFont="1" applyBorder="1" applyAlignment="1">
      <alignment horizontal="left" indent="1"/>
    </xf>
    <xf numFmtId="1" fontId="7" fillId="0" borderId="1" xfId="0" applyNumberFormat="1" applyFont="1" applyBorder="1"/>
    <xf numFmtId="0" fontId="9" fillId="2" borderId="1" xfId="0" applyFont="1" applyFill="1" applyBorder="1" applyAlignment="1">
      <alignment horizontal="left" vertical="center" wrapText="1"/>
    </xf>
    <xf numFmtId="9" fontId="9" fillId="2" borderId="1" xfId="1" applyFont="1" applyFill="1" applyBorder="1" applyAlignment="1">
      <alignment horizontal="right" vertical="center" wrapText="1"/>
    </xf>
    <xf numFmtId="0" fontId="7" fillId="0" borderId="1" xfId="0" applyFont="1" applyBorder="1" applyAlignment="1">
      <alignment horizontal="center" vertical="center" wrapText="1"/>
    </xf>
    <xf numFmtId="0" fontId="12" fillId="6" borderId="1" xfId="0" applyFont="1" applyFill="1" applyBorder="1" applyAlignment="1">
      <alignment horizontal="center" vertical="center" wrapText="1"/>
    </xf>
    <xf numFmtId="0" fontId="13" fillId="0" borderId="0" xfId="0" applyFont="1"/>
    <xf numFmtId="0" fontId="13" fillId="0" borderId="1" xfId="0" applyFont="1" applyBorder="1" applyAlignment="1">
      <alignment vertical="center"/>
    </xf>
    <xf numFmtId="0" fontId="13" fillId="0" borderId="1" xfId="0" applyFont="1" applyBorder="1" applyAlignment="1">
      <alignment horizontal="center" vertical="center" wrapText="1"/>
    </xf>
    <xf numFmtId="0" fontId="7" fillId="0" borderId="0" xfId="4" applyFont="1"/>
    <xf numFmtId="0" fontId="7" fillId="0" borderId="0" xfId="4" applyFont="1" applyAlignment="1">
      <alignment vertical="center"/>
    </xf>
    <xf numFmtId="1" fontId="7" fillId="11" borderId="1" xfId="4" applyNumberFormat="1" applyFont="1" applyFill="1" applyBorder="1" applyAlignment="1" applyProtection="1">
      <alignment horizontal="center" vertical="center"/>
      <protection locked="0"/>
    </xf>
    <xf numFmtId="0" fontId="15" fillId="0" borderId="1" xfId="4" applyFont="1" applyBorder="1" applyAlignment="1" applyProtection="1">
      <alignment horizontal="center" vertical="center"/>
      <protection locked="0"/>
    </xf>
    <xf numFmtId="1" fontId="15" fillId="12" borderId="1" xfId="4" applyNumberFormat="1" applyFont="1" applyFill="1" applyBorder="1" applyAlignment="1" applyProtection="1">
      <alignment horizontal="center" vertical="center"/>
      <protection locked="0"/>
    </xf>
    <xf numFmtId="1" fontId="7" fillId="13" borderId="1" xfId="4" applyNumberFormat="1" applyFont="1" applyFill="1" applyBorder="1" applyAlignment="1" applyProtection="1">
      <alignment horizontal="center" vertical="center"/>
      <protection locked="0"/>
    </xf>
    <xf numFmtId="1" fontId="7" fillId="14" borderId="1" xfId="4" applyNumberFormat="1" applyFont="1" applyFill="1" applyBorder="1" applyAlignment="1" applyProtection="1">
      <alignment horizontal="center" vertical="center"/>
      <protection locked="0"/>
    </xf>
    <xf numFmtId="1" fontId="7" fillId="15" borderId="1" xfId="4" applyNumberFormat="1" applyFont="1" applyFill="1" applyBorder="1" applyAlignment="1" applyProtection="1">
      <alignment horizontal="center" vertical="center"/>
      <protection locked="0"/>
    </xf>
    <xf numFmtId="0" fontId="15" fillId="0" borderId="0" xfId="4" applyFont="1" applyAlignment="1" applyProtection="1">
      <alignment horizontal="center" vertical="center"/>
      <protection locked="0"/>
    </xf>
    <xf numFmtId="1" fontId="15" fillId="12" borderId="0" xfId="4" applyNumberFormat="1" applyFont="1" applyFill="1" applyAlignment="1" applyProtection="1">
      <alignment horizontal="center" vertical="center"/>
      <protection locked="0"/>
    </xf>
    <xf numFmtId="1" fontId="7" fillId="11" borderId="0" xfId="4" applyNumberFormat="1" applyFont="1" applyFill="1" applyAlignment="1" applyProtection="1">
      <alignment horizontal="center" vertical="center"/>
      <protection locked="0"/>
    </xf>
    <xf numFmtId="0" fontId="7" fillId="0" borderId="0" xfId="4" applyFont="1" applyAlignment="1">
      <alignment wrapText="1"/>
    </xf>
    <xf numFmtId="0" fontId="7" fillId="0" borderId="0" xfId="4" applyFont="1" applyAlignment="1">
      <alignment horizontal="center"/>
    </xf>
    <xf numFmtId="0" fontId="7" fillId="0" borderId="0" xfId="0" applyFont="1" applyAlignment="1">
      <alignment horizontal="center" vertical="center"/>
    </xf>
    <xf numFmtId="0" fontId="7" fillId="0" borderId="0" xfId="0" applyFont="1" applyAlignment="1">
      <alignment horizontal="center" vertical="center" wrapText="1"/>
    </xf>
    <xf numFmtId="0" fontId="9" fillId="9" borderId="5" xfId="0" applyFont="1" applyFill="1" applyBorder="1" applyAlignment="1">
      <alignment horizontal="center" vertical="center"/>
    </xf>
    <xf numFmtId="0" fontId="11" fillId="8" borderId="5" xfId="0" applyFont="1" applyFill="1" applyBorder="1" applyAlignment="1">
      <alignment horizontal="center" vertical="center" wrapText="1"/>
    </xf>
    <xf numFmtId="0" fontId="11" fillId="9" borderId="21" xfId="0" applyFont="1" applyFill="1" applyBorder="1" applyAlignment="1">
      <alignment horizontal="center" vertical="center" wrapText="1"/>
    </xf>
    <xf numFmtId="0" fontId="11" fillId="3" borderId="9" xfId="0" applyFont="1" applyFill="1" applyBorder="1" applyAlignment="1">
      <alignment horizontal="center" vertical="center" wrapText="1"/>
    </xf>
    <xf numFmtId="0" fontId="9" fillId="3" borderId="14" xfId="0" applyFont="1" applyFill="1" applyBorder="1" applyAlignment="1">
      <alignment horizontal="center" vertical="center" wrapText="1"/>
    </xf>
    <xf numFmtId="0" fontId="11" fillId="0" borderId="0" xfId="0" applyFont="1" applyAlignment="1">
      <alignment horizontal="center" vertical="center"/>
    </xf>
    <xf numFmtId="0" fontId="7" fillId="0" borderId="6" xfId="0" applyFont="1" applyBorder="1" applyAlignment="1">
      <alignment horizontal="center" vertical="center" wrapText="1"/>
    </xf>
    <xf numFmtId="0" fontId="7" fillId="0" borderId="1" xfId="0" applyFont="1" applyBorder="1" applyAlignment="1">
      <alignment horizontal="center" vertical="center" textRotation="90"/>
    </xf>
    <xf numFmtId="41" fontId="15" fillId="0" borderId="1" xfId="2" applyFont="1" applyBorder="1" applyAlignment="1">
      <alignment horizontal="center" vertical="center"/>
    </xf>
    <xf numFmtId="9" fontId="15" fillId="0" borderId="1" xfId="1" applyFont="1" applyBorder="1" applyAlignment="1">
      <alignment horizontal="center" vertical="center"/>
    </xf>
    <xf numFmtId="1" fontId="15" fillId="0" borderId="1" xfId="1" applyNumberFormat="1" applyFont="1" applyBorder="1" applyAlignment="1">
      <alignment horizontal="center" vertical="center"/>
    </xf>
    <xf numFmtId="41" fontId="15" fillId="0" borderId="1" xfId="2" applyFont="1" applyBorder="1" applyAlignment="1">
      <alignment horizontal="center" vertical="center" wrapText="1"/>
    </xf>
    <xf numFmtId="9" fontId="7" fillId="0" borderId="1" xfId="1" quotePrefix="1" applyFont="1" applyBorder="1" applyAlignment="1">
      <alignment horizontal="center" vertical="center"/>
    </xf>
    <xf numFmtId="9" fontId="7" fillId="0" borderId="1" xfId="0" applyNumberFormat="1" applyFont="1" applyBorder="1" applyAlignment="1">
      <alignment horizontal="center" vertical="center"/>
    </xf>
    <xf numFmtId="0" fontId="7" fillId="3" borderId="1" xfId="0" applyFont="1" applyFill="1" applyBorder="1" applyAlignment="1">
      <alignment horizontal="center" vertical="center"/>
    </xf>
    <xf numFmtId="0" fontId="7" fillId="4" borderId="1" xfId="0" applyFont="1" applyFill="1" applyBorder="1" applyAlignment="1">
      <alignment horizontal="center" vertical="center" wrapText="1"/>
    </xf>
    <xf numFmtId="0" fontId="7" fillId="4" borderId="1" xfId="0" applyFont="1" applyFill="1" applyBorder="1" applyAlignment="1">
      <alignment horizontal="center" vertical="center"/>
    </xf>
    <xf numFmtId="0" fontId="7" fillId="4" borderId="1" xfId="0" applyFont="1" applyFill="1" applyBorder="1" applyAlignment="1">
      <alignment horizontal="center" vertical="center" textRotation="90"/>
    </xf>
    <xf numFmtId="14" fontId="7" fillId="3" borderId="1" xfId="0" applyNumberFormat="1" applyFont="1" applyFill="1" applyBorder="1" applyAlignment="1">
      <alignment horizontal="center" vertical="center" wrapText="1"/>
    </xf>
    <xf numFmtId="164" fontId="15" fillId="0" borderId="1" xfId="2" applyNumberFormat="1" applyFont="1" applyBorder="1" applyAlignment="1">
      <alignment horizontal="center" vertical="center" wrapText="1"/>
    </xf>
    <xf numFmtId="165" fontId="15" fillId="0" borderId="1" xfId="2" applyNumberFormat="1" applyFont="1" applyBorder="1" applyAlignment="1">
      <alignment horizontal="center" vertical="center" wrapText="1"/>
    </xf>
    <xf numFmtId="167" fontId="15" fillId="0" borderId="1" xfId="2" applyNumberFormat="1" applyFont="1" applyBorder="1" applyAlignment="1">
      <alignment horizontal="center" vertical="center"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7" fillId="5" borderId="1" xfId="0" applyFont="1" applyFill="1" applyBorder="1" applyAlignment="1">
      <alignment horizontal="center" vertical="center" textRotation="90"/>
    </xf>
    <xf numFmtId="165" fontId="15" fillId="0" borderId="1" xfId="2" applyNumberFormat="1" applyFont="1" applyBorder="1" applyAlignment="1">
      <alignment horizontal="center" vertical="center"/>
    </xf>
    <xf numFmtId="14" fontId="7" fillId="0" borderId="1" xfId="0" applyNumberFormat="1" applyFont="1" applyBorder="1" applyAlignment="1">
      <alignment horizontal="center" vertical="center"/>
    </xf>
    <xf numFmtId="14" fontId="7" fillId="0" borderId="1" xfId="0" applyNumberFormat="1" applyFont="1" applyBorder="1" applyAlignment="1">
      <alignment horizontal="center" vertical="center" wrapText="1"/>
    </xf>
    <xf numFmtId="14" fontId="7" fillId="0" borderId="1" xfId="0" applyNumberFormat="1" applyFont="1" applyBorder="1" applyAlignment="1">
      <alignment horizontal="center" vertical="center" textRotation="90"/>
    </xf>
    <xf numFmtId="166" fontId="15" fillId="0" borderId="1" xfId="2" applyNumberFormat="1" applyFont="1" applyBorder="1" applyAlignment="1">
      <alignment horizontal="center" vertical="center"/>
    </xf>
    <xf numFmtId="41" fontId="7" fillId="0" borderId="1" xfId="0" applyNumberFormat="1" applyFont="1" applyBorder="1" applyAlignment="1">
      <alignment horizontal="center" vertical="center"/>
    </xf>
    <xf numFmtId="0" fontId="9" fillId="0" borderId="0" xfId="0" applyFont="1" applyAlignment="1">
      <alignment horizontal="center" vertical="center"/>
    </xf>
    <xf numFmtId="1" fontId="7" fillId="0" borderId="0" xfId="0" applyNumberFormat="1" applyFont="1" applyAlignment="1">
      <alignment horizontal="center" vertical="center"/>
    </xf>
    <xf numFmtId="0" fontId="9" fillId="0" borderId="0" xfId="4" applyFont="1" applyAlignment="1">
      <alignment vertical="center"/>
    </xf>
    <xf numFmtId="0" fontId="7" fillId="0" borderId="1" xfId="4" applyFont="1" applyBorder="1" applyAlignment="1">
      <alignment vertical="center"/>
    </xf>
    <xf numFmtId="0" fontId="9" fillId="6" borderId="1" xfId="4" applyFont="1" applyFill="1" applyBorder="1" applyAlignment="1">
      <alignment horizontal="center" vertical="center"/>
    </xf>
    <xf numFmtId="0" fontId="9" fillId="6" borderId="1" xfId="4" applyFont="1" applyFill="1" applyBorder="1" applyAlignment="1">
      <alignment horizontal="center" vertical="center" wrapText="1"/>
    </xf>
    <xf numFmtId="0" fontId="7" fillId="0" borderId="1" xfId="4" applyFont="1" applyBorder="1" applyAlignment="1">
      <alignment horizontal="justify" vertical="center" wrapText="1"/>
    </xf>
    <xf numFmtId="0" fontId="7" fillId="0" borderId="1" xfId="0" applyFont="1" applyBorder="1" applyAlignment="1" applyProtection="1">
      <alignment vertical="center" wrapText="1"/>
      <protection hidden="1"/>
    </xf>
    <xf numFmtId="0" fontId="7" fillId="0" borderId="1" xfId="4" applyFont="1" applyBorder="1" applyAlignment="1">
      <alignment vertical="center" wrapText="1"/>
    </xf>
    <xf numFmtId="0" fontId="7" fillId="0" borderId="1" xfId="4" applyFont="1" applyBorder="1" applyAlignment="1">
      <alignment horizontal="justify" vertical="center"/>
    </xf>
    <xf numFmtId="0" fontId="7" fillId="0" borderId="1" xfId="4" applyFont="1" applyBorder="1" applyAlignment="1">
      <alignment horizontal="left" vertical="center" wrapText="1"/>
    </xf>
    <xf numFmtId="0" fontId="7" fillId="0" borderId="1" xfId="4" applyFont="1" applyBorder="1" applyAlignment="1">
      <alignment horizontal="center" vertical="center"/>
    </xf>
    <xf numFmtId="0" fontId="7" fillId="0" borderId="1" xfId="0" applyFont="1" applyBorder="1" applyAlignment="1" applyProtection="1">
      <alignment horizontal="center" vertical="center" wrapText="1"/>
      <protection hidden="1"/>
    </xf>
    <xf numFmtId="0" fontId="16" fillId="0" borderId="1" xfId="0" applyFont="1" applyBorder="1" applyAlignment="1" applyProtection="1">
      <alignment horizontal="center" vertical="center" wrapText="1"/>
      <protection hidden="1"/>
    </xf>
    <xf numFmtId="9" fontId="9" fillId="6" borderId="1" xfId="1" applyFont="1" applyFill="1" applyBorder="1" applyAlignment="1">
      <alignment horizontal="center" vertical="center" wrapText="1"/>
    </xf>
    <xf numFmtId="0" fontId="7"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9" fontId="7" fillId="0" borderId="1" xfId="1" applyFont="1" applyBorder="1" applyAlignment="1">
      <alignment vertical="center" wrapText="1"/>
    </xf>
    <xf numFmtId="166" fontId="7" fillId="0" borderId="0" xfId="0" applyNumberFormat="1" applyFont="1" applyAlignment="1">
      <alignment horizontal="center" vertical="center"/>
    </xf>
    <xf numFmtId="0" fontId="17" fillId="0" borderId="0" xfId="0" applyFont="1" applyAlignment="1">
      <alignment horizontal="center" vertical="center" wrapText="1"/>
    </xf>
    <xf numFmtId="0" fontId="17" fillId="0" borderId="0" xfId="0" applyFont="1" applyAlignment="1">
      <alignment horizontal="center" vertical="center"/>
    </xf>
    <xf numFmtId="0" fontId="7" fillId="0" borderId="6" xfId="0" applyFont="1" applyBorder="1" applyAlignment="1">
      <alignment horizontal="justify" vertical="center" wrapText="1"/>
    </xf>
    <xf numFmtId="0" fontId="10" fillId="6" borderId="34" xfId="0" applyFont="1" applyFill="1" applyBorder="1" applyAlignment="1">
      <alignment horizontal="center" vertical="center" wrapText="1"/>
    </xf>
    <xf numFmtId="0" fontId="10" fillId="6" borderId="21" xfId="0" applyFont="1" applyFill="1" applyBorder="1" applyAlignment="1">
      <alignment horizontal="center" vertical="center" wrapText="1"/>
    </xf>
    <xf numFmtId="0" fontId="7" fillId="0" borderId="36" xfId="0" applyFont="1" applyBorder="1" applyAlignment="1">
      <alignment horizontal="center" vertical="center" wrapText="1"/>
    </xf>
    <xf numFmtId="0" fontId="7" fillId="0" borderId="37" xfId="0" applyFont="1" applyBorder="1" applyAlignment="1">
      <alignment horizontal="center" vertical="center" wrapText="1"/>
    </xf>
    <xf numFmtId="0" fontId="7" fillId="0" borderId="38" xfId="0" applyFont="1" applyBorder="1" applyAlignment="1">
      <alignment horizontal="center" vertical="center" wrapText="1"/>
    </xf>
    <xf numFmtId="0" fontId="7" fillId="0" borderId="39" xfId="0" applyFont="1" applyBorder="1" applyAlignment="1">
      <alignment horizontal="center" vertical="center" wrapText="1"/>
    </xf>
    <xf numFmtId="0" fontId="7" fillId="0" borderId="39" xfId="0" applyFont="1" applyBorder="1" applyAlignment="1">
      <alignment horizontal="center" vertical="center"/>
    </xf>
    <xf numFmtId="0" fontId="7" fillId="0" borderId="7" xfId="0" applyFont="1" applyBorder="1" applyAlignment="1">
      <alignment horizontal="center" vertical="center" wrapText="1"/>
    </xf>
    <xf numFmtId="0" fontId="7" fillId="0" borderId="34" xfId="0" applyFont="1" applyBorder="1" applyAlignment="1">
      <alignment horizontal="justify" vertical="center"/>
    </xf>
    <xf numFmtId="0" fontId="7" fillId="0" borderId="34" xfId="0" applyFont="1" applyBorder="1" applyAlignment="1">
      <alignment horizontal="center" vertical="center" wrapText="1"/>
    </xf>
    <xf numFmtId="0" fontId="7" fillId="0" borderId="34" xfId="0" applyFont="1" applyBorder="1" applyAlignment="1">
      <alignment horizontal="center" vertical="center"/>
    </xf>
    <xf numFmtId="0" fontId="7" fillId="0" borderId="1" xfId="0" applyFont="1" applyBorder="1" applyAlignment="1">
      <alignment horizontal="left" vertical="center" wrapText="1"/>
    </xf>
    <xf numFmtId="0" fontId="19" fillId="0" borderId="1" xfId="0" applyFont="1" applyBorder="1" applyAlignment="1">
      <alignment horizontal="justify" vertical="center"/>
    </xf>
    <xf numFmtId="0" fontId="0" fillId="0" borderId="0" xfId="0" applyProtection="1">
      <protection hidden="1"/>
    </xf>
    <xf numFmtId="0" fontId="0" fillId="0" borderId="0" xfId="0" applyAlignment="1" applyProtection="1">
      <alignment horizontal="center"/>
      <protection hidden="1"/>
    </xf>
    <xf numFmtId="0" fontId="20" fillId="0" borderId="1" xfId="0" applyFont="1" applyBorder="1" applyAlignment="1" applyProtection="1">
      <alignment vertical="center" wrapText="1"/>
      <protection hidden="1"/>
    </xf>
    <xf numFmtId="0" fontId="0" fillId="0" borderId="1" xfId="0" applyBorder="1" applyAlignment="1" applyProtection="1">
      <alignment vertical="center" wrapText="1"/>
      <protection hidden="1"/>
    </xf>
    <xf numFmtId="0" fontId="0" fillId="0" borderId="1" xfId="0" applyBorder="1" applyAlignment="1" applyProtection="1">
      <alignment horizontal="center" vertical="center" wrapText="1"/>
      <protection hidden="1"/>
    </xf>
    <xf numFmtId="0" fontId="20" fillId="0" borderId="0" xfId="0" applyFont="1" applyAlignment="1" applyProtection="1">
      <alignment vertical="center" wrapText="1"/>
      <protection hidden="1"/>
    </xf>
    <xf numFmtId="0" fontId="0" fillId="0" borderId="0" xfId="0" applyAlignment="1" applyProtection="1">
      <alignment vertical="center" wrapText="1"/>
      <protection hidden="1"/>
    </xf>
    <xf numFmtId="0" fontId="0" fillId="0" borderId="0" xfId="0" applyAlignment="1" applyProtection="1">
      <alignment horizontal="center" vertical="center" wrapText="1"/>
      <protection hidden="1"/>
    </xf>
    <xf numFmtId="0" fontId="20" fillId="0" borderId="0" xfId="0" applyFont="1" applyAlignment="1" applyProtection="1">
      <alignment horizontal="center" vertical="center" wrapText="1"/>
      <protection hidden="1"/>
    </xf>
    <xf numFmtId="0" fontId="7" fillId="0" borderId="0" xfId="0" applyFont="1" applyProtection="1">
      <protection hidden="1"/>
    </xf>
    <xf numFmtId="0" fontId="7" fillId="0" borderId="9" xfId="0" applyFont="1" applyBorder="1" applyProtection="1">
      <protection hidden="1"/>
    </xf>
    <xf numFmtId="0" fontId="7" fillId="0" borderId="29" xfId="0" applyFont="1" applyBorder="1" applyProtection="1">
      <protection hidden="1"/>
    </xf>
    <xf numFmtId="0" fontId="7" fillId="0" borderId="28" xfId="0" applyFont="1" applyBorder="1" applyProtection="1">
      <protection hidden="1"/>
    </xf>
    <xf numFmtId="0" fontId="7" fillId="0" borderId="40" xfId="0" applyFont="1" applyBorder="1" applyProtection="1">
      <protection hidden="1"/>
    </xf>
    <xf numFmtId="0" fontId="7" fillId="0" borderId="41" xfId="0" applyFont="1" applyBorder="1" applyProtection="1">
      <protection hidden="1"/>
    </xf>
    <xf numFmtId="0" fontId="21" fillId="17" borderId="43" xfId="0" applyFont="1" applyFill="1" applyBorder="1" applyAlignment="1" applyProtection="1">
      <alignment horizontal="center" vertical="center" wrapText="1"/>
      <protection hidden="1"/>
    </xf>
    <xf numFmtId="1" fontId="7" fillId="0" borderId="43" xfId="1" applyNumberFormat="1" applyFont="1" applyBorder="1" applyAlignment="1" applyProtection="1">
      <alignment vertical="center" wrapText="1"/>
      <protection hidden="1"/>
    </xf>
    <xf numFmtId="1" fontId="22" fillId="17" borderId="43" xfId="0" applyNumberFormat="1" applyFont="1" applyFill="1" applyBorder="1" applyAlignment="1" applyProtection="1">
      <alignment horizontal="center" vertical="center" wrapText="1"/>
      <protection hidden="1"/>
    </xf>
    <xf numFmtId="0" fontId="7" fillId="0" borderId="13" xfId="0" applyFont="1" applyBorder="1" applyProtection="1">
      <protection hidden="1"/>
    </xf>
    <xf numFmtId="0" fontId="7" fillId="0" borderId="23" xfId="0" applyFont="1" applyBorder="1" applyProtection="1">
      <protection hidden="1"/>
    </xf>
    <xf numFmtId="0" fontId="7" fillId="0" borderId="22" xfId="0" applyFont="1" applyBorder="1" applyProtection="1">
      <protection hidden="1"/>
    </xf>
    <xf numFmtId="0" fontId="20" fillId="0" borderId="38" xfId="0" applyFont="1" applyBorder="1" applyAlignment="1" applyProtection="1">
      <alignment vertical="center" wrapText="1"/>
      <protection hidden="1"/>
    </xf>
    <xf numFmtId="0" fontId="20" fillId="0" borderId="39" xfId="0" applyFont="1" applyBorder="1" applyAlignment="1" applyProtection="1">
      <alignment horizontal="center" vertical="center" wrapText="1"/>
      <protection hidden="1"/>
    </xf>
    <xf numFmtId="0" fontId="20" fillId="0" borderId="7" xfId="0" applyFont="1" applyBorder="1" applyAlignment="1" applyProtection="1">
      <alignment vertical="center" wrapText="1"/>
      <protection hidden="1"/>
    </xf>
    <xf numFmtId="0" fontId="20" fillId="0" borderId="34" xfId="0" applyFont="1" applyBorder="1" applyAlignment="1" applyProtection="1">
      <alignment vertical="center" wrapText="1"/>
      <protection hidden="1"/>
    </xf>
    <xf numFmtId="0" fontId="0" fillId="0" borderId="34" xfId="0" applyBorder="1" applyAlignment="1" applyProtection="1">
      <alignment vertical="center" wrapText="1"/>
      <protection hidden="1"/>
    </xf>
    <xf numFmtId="0" fontId="0" fillId="0" borderId="34" xfId="0" applyBorder="1" applyAlignment="1" applyProtection="1">
      <alignment horizontal="center" vertical="center" wrapText="1"/>
      <protection hidden="1"/>
    </xf>
    <xf numFmtId="0" fontId="20" fillId="0" borderId="8" xfId="0" applyFont="1" applyBorder="1" applyAlignment="1" applyProtection="1">
      <alignment horizontal="center" vertical="center" wrapText="1"/>
      <protection hidden="1"/>
    </xf>
    <xf numFmtId="0" fontId="16" fillId="0" borderId="44" xfId="0" applyFont="1" applyBorder="1" applyAlignment="1" applyProtection="1">
      <alignment vertical="center" wrapText="1"/>
      <protection hidden="1"/>
    </xf>
    <xf numFmtId="0" fontId="16" fillId="0" borderId="43" xfId="0" applyFont="1" applyBorder="1" applyAlignment="1" applyProtection="1">
      <alignment horizontal="left" vertical="center" wrapText="1" indent="1"/>
      <protection hidden="1"/>
    </xf>
    <xf numFmtId="0" fontId="16" fillId="0" borderId="1" xfId="0" applyFont="1" applyBorder="1" applyAlignment="1" applyProtection="1">
      <alignment vertical="center" wrapText="1"/>
      <protection hidden="1"/>
    </xf>
    <xf numFmtId="0" fontId="0" fillId="0" borderId="9" xfId="0" applyBorder="1" applyProtection="1">
      <protection hidden="1"/>
    </xf>
    <xf numFmtId="0" fontId="0" fillId="0" borderId="29" xfId="0" applyBorder="1" applyProtection="1">
      <protection hidden="1"/>
    </xf>
    <xf numFmtId="0" fontId="0" fillId="0" borderId="28" xfId="0" applyBorder="1" applyProtection="1">
      <protection hidden="1"/>
    </xf>
    <xf numFmtId="0" fontId="0" fillId="0" borderId="40" xfId="0" applyBorder="1" applyProtection="1">
      <protection hidden="1"/>
    </xf>
    <xf numFmtId="0" fontId="0" fillId="0" borderId="41" xfId="0" applyBorder="1" applyProtection="1">
      <protection hidden="1"/>
    </xf>
    <xf numFmtId="0" fontId="24" fillId="17" borderId="42" xfId="0" applyFont="1" applyFill="1" applyBorder="1" applyAlignment="1" applyProtection="1">
      <alignment horizontal="center" vertical="center" wrapText="1"/>
      <protection hidden="1"/>
    </xf>
    <xf numFmtId="0" fontId="20" fillId="0" borderId="44" xfId="0" applyFont="1" applyBorder="1" applyAlignment="1" applyProtection="1">
      <alignment vertical="center" wrapText="1"/>
      <protection hidden="1"/>
    </xf>
    <xf numFmtId="0" fontId="20" fillId="0" borderId="43" xfId="0" applyFont="1" applyBorder="1" applyAlignment="1" applyProtection="1">
      <alignment horizontal="left" vertical="center" wrapText="1" indent="1"/>
      <protection hidden="1"/>
    </xf>
    <xf numFmtId="1" fontId="20" fillId="0" borderId="43" xfId="1" applyNumberFormat="1" applyFont="1" applyBorder="1" applyAlignment="1" applyProtection="1">
      <alignment horizontal="center" vertical="center" wrapText="1"/>
      <protection hidden="1"/>
    </xf>
    <xf numFmtId="1" fontId="0" fillId="0" borderId="47" xfId="1" applyNumberFormat="1" applyFont="1" applyBorder="1" applyAlignment="1" applyProtection="1">
      <alignment vertical="center" wrapText="1"/>
      <protection hidden="1"/>
    </xf>
    <xf numFmtId="0" fontId="0" fillId="17" borderId="44" xfId="0" applyFill="1" applyBorder="1" applyAlignment="1" applyProtection="1">
      <alignment vertical="center" wrapText="1"/>
      <protection hidden="1"/>
    </xf>
    <xf numFmtId="0" fontId="25" fillId="17" borderId="43" xfId="0" applyFont="1" applyFill="1" applyBorder="1" applyAlignment="1" applyProtection="1">
      <alignment horizontal="right" vertical="center" wrapText="1"/>
      <protection hidden="1"/>
    </xf>
    <xf numFmtId="1" fontId="25" fillId="17" borderId="43" xfId="0" applyNumberFormat="1" applyFont="1" applyFill="1" applyBorder="1" applyAlignment="1" applyProtection="1">
      <alignment horizontal="center" vertical="center" wrapText="1"/>
      <protection hidden="1"/>
    </xf>
    <xf numFmtId="0" fontId="0" fillId="0" borderId="13" xfId="0" applyBorder="1" applyProtection="1">
      <protection hidden="1"/>
    </xf>
    <xf numFmtId="0" fontId="0" fillId="0" borderId="23" xfId="0" applyBorder="1" applyProtection="1">
      <protection hidden="1"/>
    </xf>
    <xf numFmtId="0" fontId="0" fillId="0" borderId="22" xfId="0" applyBorder="1" applyProtection="1">
      <protection hidden="1"/>
    </xf>
    <xf numFmtId="9" fontId="10" fillId="6" borderId="21" xfId="1" applyFont="1" applyFill="1" applyBorder="1" applyAlignment="1">
      <alignment horizontal="center" vertical="center" wrapText="1"/>
    </xf>
    <xf numFmtId="0" fontId="16" fillId="0" borderId="38" xfId="0" applyFont="1" applyBorder="1" applyAlignment="1" applyProtection="1">
      <alignment vertical="center" wrapText="1"/>
      <protection hidden="1"/>
    </xf>
    <xf numFmtId="0" fontId="16" fillId="0" borderId="39" xfId="0" applyFont="1" applyBorder="1" applyAlignment="1" applyProtection="1">
      <alignment horizontal="center" vertical="center" wrapText="1"/>
      <protection hidden="1"/>
    </xf>
    <xf numFmtId="0" fontId="16" fillId="0" borderId="7" xfId="0" applyFont="1" applyBorder="1" applyAlignment="1" applyProtection="1">
      <alignment vertical="center" wrapText="1"/>
      <protection hidden="1"/>
    </xf>
    <xf numFmtId="0" fontId="16" fillId="0" borderId="34" xfId="0" applyFont="1" applyBorder="1" applyAlignment="1" applyProtection="1">
      <alignment vertical="center" wrapText="1"/>
      <protection hidden="1"/>
    </xf>
    <xf numFmtId="0" fontId="7" fillId="0" borderId="34" xfId="0" applyFont="1" applyBorder="1" applyAlignment="1" applyProtection="1">
      <alignment vertical="center" wrapText="1"/>
      <protection hidden="1"/>
    </xf>
    <xf numFmtId="0" fontId="7" fillId="0" borderId="34" xfId="0" applyFont="1" applyBorder="1" applyAlignment="1" applyProtection="1">
      <alignment horizontal="center" vertical="center" wrapText="1"/>
      <protection hidden="1"/>
    </xf>
    <xf numFmtId="0" fontId="16" fillId="0" borderId="8" xfId="0" applyFont="1" applyBorder="1" applyAlignment="1" applyProtection="1">
      <alignment horizontal="center" vertical="center" wrapText="1"/>
      <protection hidden="1"/>
    </xf>
    <xf numFmtId="0" fontId="16" fillId="0" borderId="36" xfId="0" applyFont="1" applyBorder="1" applyAlignment="1" applyProtection="1">
      <alignment vertical="center" wrapText="1"/>
      <protection hidden="1"/>
    </xf>
    <xf numFmtId="0" fontId="16" fillId="0" borderId="6" xfId="0" applyFont="1" applyBorder="1" applyAlignment="1" applyProtection="1">
      <alignment vertical="center" wrapText="1"/>
      <protection hidden="1"/>
    </xf>
    <xf numFmtId="0" fontId="7" fillId="0" borderId="6" xfId="0" applyFont="1" applyBorder="1" applyAlignment="1" applyProtection="1">
      <alignment vertical="center" wrapText="1"/>
      <protection hidden="1"/>
    </xf>
    <xf numFmtId="0" fontId="7" fillId="0" borderId="6" xfId="0" applyFont="1" applyBorder="1" applyAlignment="1" applyProtection="1">
      <alignment horizontal="center" vertical="center" wrapText="1"/>
      <protection hidden="1"/>
    </xf>
    <xf numFmtId="0" fontId="16" fillId="0" borderId="37" xfId="0" applyFont="1" applyBorder="1" applyAlignment="1" applyProtection="1">
      <alignment horizontal="center" vertical="center" wrapText="1"/>
      <protection hidden="1"/>
    </xf>
    <xf numFmtId="0" fontId="10" fillId="6" borderId="5" xfId="0" applyFont="1" applyFill="1" applyBorder="1" applyAlignment="1">
      <alignment horizontal="center" vertical="center" wrapText="1"/>
    </xf>
    <xf numFmtId="9" fontId="10" fillId="6" borderId="5" xfId="1" applyFont="1" applyFill="1" applyBorder="1" applyAlignment="1">
      <alignment horizontal="center" vertical="center" wrapText="1"/>
    </xf>
    <xf numFmtId="0" fontId="24" fillId="6" borderId="42" xfId="0" applyFont="1" applyFill="1" applyBorder="1" applyAlignment="1" applyProtection="1">
      <alignment horizontal="center" vertical="center" wrapText="1"/>
      <protection hidden="1"/>
    </xf>
    <xf numFmtId="0" fontId="26" fillId="6" borderId="43" xfId="0" applyFont="1" applyFill="1" applyBorder="1" applyAlignment="1" applyProtection="1">
      <alignment horizontal="center" vertical="center" wrapText="1"/>
      <protection hidden="1"/>
    </xf>
    <xf numFmtId="0" fontId="27" fillId="6" borderId="47" xfId="0" applyFont="1" applyFill="1" applyBorder="1" applyAlignment="1" applyProtection="1">
      <alignment horizontal="center" vertical="center" wrapText="1"/>
      <protection hidden="1"/>
    </xf>
    <xf numFmtId="0" fontId="16" fillId="0" borderId="0" xfId="0" applyFont="1" applyAlignment="1" applyProtection="1">
      <alignment vertical="center" wrapText="1"/>
      <protection hidden="1"/>
    </xf>
    <xf numFmtId="0" fontId="7" fillId="0" borderId="0" xfId="0" applyFont="1" applyAlignment="1" applyProtection="1">
      <alignment vertical="center" wrapText="1"/>
      <protection hidden="1"/>
    </xf>
    <xf numFmtId="0" fontId="7" fillId="0" borderId="0" xfId="0" applyFont="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1" fontId="0" fillId="0" borderId="43" xfId="1" applyNumberFormat="1" applyFont="1" applyBorder="1" applyAlignment="1" applyProtection="1">
      <alignment vertical="center" wrapText="1"/>
      <protection hidden="1"/>
    </xf>
    <xf numFmtId="1" fontId="25" fillId="17" borderId="43" xfId="1" applyNumberFormat="1" applyFont="1" applyFill="1" applyBorder="1" applyAlignment="1" applyProtection="1">
      <alignment horizontal="center" vertical="center" wrapText="1"/>
      <protection hidden="1"/>
    </xf>
    <xf numFmtId="0" fontId="7" fillId="0" borderId="0" xfId="0" applyFont="1" applyAlignment="1" applyProtection="1">
      <alignment horizontal="center"/>
      <protection hidden="1"/>
    </xf>
    <xf numFmtId="9" fontId="20" fillId="0" borderId="43" xfId="1" applyFont="1" applyBorder="1" applyAlignment="1" applyProtection="1">
      <alignment horizontal="center" vertical="center" wrapText="1"/>
      <protection hidden="1"/>
    </xf>
    <xf numFmtId="9" fontId="25" fillId="17" borderId="43" xfId="1" applyFont="1" applyFill="1" applyBorder="1" applyAlignment="1" applyProtection="1">
      <alignment horizontal="center" vertical="center" wrapText="1"/>
      <protection hidden="1"/>
    </xf>
    <xf numFmtId="9" fontId="0" fillId="0" borderId="43" xfId="1" applyFont="1" applyBorder="1" applyAlignment="1" applyProtection="1">
      <alignment vertical="center" wrapText="1"/>
      <protection hidden="1"/>
    </xf>
    <xf numFmtId="9" fontId="0" fillId="0" borderId="47" xfId="1" applyFont="1" applyBorder="1" applyAlignment="1" applyProtection="1">
      <alignment vertical="center" wrapText="1"/>
      <protection hidden="1"/>
    </xf>
    <xf numFmtId="0" fontId="7" fillId="0" borderId="38" xfId="0" applyFont="1" applyBorder="1" applyAlignment="1">
      <alignment horizontal="center" vertical="center"/>
    </xf>
    <xf numFmtId="0" fontId="9" fillId="0" borderId="34" xfId="0" applyFont="1" applyBorder="1" applyAlignment="1">
      <alignment horizontal="center" vertical="center"/>
    </xf>
    <xf numFmtId="0" fontId="17" fillId="0" borderId="1" xfId="0" applyFont="1" applyBorder="1" applyAlignment="1">
      <alignment horizontal="justify" vertical="center" wrapText="1"/>
    </xf>
    <xf numFmtId="0" fontId="28" fillId="0" borderId="1" xfId="5" applyFont="1" applyBorder="1" applyAlignment="1">
      <alignment horizontal="center" vertical="center"/>
    </xf>
    <xf numFmtId="0" fontId="17" fillId="0" borderId="1" xfId="0" applyFont="1" applyBorder="1" applyAlignment="1">
      <alignment vertical="center"/>
    </xf>
    <xf numFmtId="0" fontId="14" fillId="0" borderId="0" xfId="0" applyFont="1" applyAlignment="1">
      <alignment vertical="center" wrapText="1"/>
    </xf>
    <xf numFmtId="0" fontId="29" fillId="0" borderId="0" xfId="0" applyFont="1" applyAlignment="1">
      <alignment vertical="center" wrapText="1"/>
    </xf>
    <xf numFmtId="0" fontId="30" fillId="17" borderId="1" xfId="0" applyFont="1" applyFill="1" applyBorder="1" applyAlignment="1" applyProtection="1">
      <alignment horizontal="center" vertical="center" wrapText="1"/>
      <protection hidden="1"/>
    </xf>
    <xf numFmtId="0" fontId="14" fillId="0" borderId="1" xfId="0" applyFont="1" applyBorder="1" applyAlignment="1">
      <alignment horizontal="center" vertical="center"/>
    </xf>
    <xf numFmtId="0" fontId="31" fillId="0" borderId="1" xfId="0" applyFont="1" applyBorder="1" applyAlignment="1">
      <alignment vertical="center" wrapText="1"/>
    </xf>
    <xf numFmtId="0" fontId="31" fillId="0" borderId="1" xfId="0" applyFont="1" applyBorder="1" applyAlignment="1">
      <alignment horizontal="left" vertical="center" wrapText="1"/>
    </xf>
    <xf numFmtId="0" fontId="31" fillId="0" borderId="1" xfId="0" applyFont="1" applyBorder="1" applyAlignment="1">
      <alignment horizontal="center" vertical="center" wrapText="1"/>
    </xf>
    <xf numFmtId="0" fontId="15" fillId="0" borderId="1" xfId="0" applyFont="1" applyBorder="1" applyAlignment="1">
      <alignment vertical="center" wrapText="1"/>
    </xf>
    <xf numFmtId="0" fontId="15" fillId="0" borderId="1" xfId="0" applyFont="1" applyBorder="1" applyAlignment="1">
      <alignment horizontal="left" vertical="center" wrapText="1"/>
    </xf>
    <xf numFmtId="0" fontId="15" fillId="0" borderId="1" xfId="0" applyFont="1" applyBorder="1" applyAlignment="1">
      <alignment horizontal="center" vertical="center" wrapText="1"/>
    </xf>
    <xf numFmtId="0" fontId="32" fillId="0" borderId="1" xfId="0" applyFont="1" applyBorder="1" applyAlignment="1">
      <alignment horizontal="left" vertical="center" wrapText="1"/>
    </xf>
    <xf numFmtId="0" fontId="7" fillId="0" borderId="1" xfId="0" applyFont="1" applyBorder="1" applyAlignment="1" applyProtection="1">
      <alignment horizontal="center" vertical="center"/>
      <protection hidden="1"/>
    </xf>
    <xf numFmtId="0" fontId="7" fillId="0" borderId="0" xfId="0" applyFont="1" applyAlignment="1" applyProtection="1">
      <alignment horizontal="center" vertical="center"/>
      <protection hidden="1"/>
    </xf>
    <xf numFmtId="0" fontId="14" fillId="0" borderId="1" xfId="4" applyFont="1" applyBorder="1" applyAlignment="1">
      <alignment horizontal="center" vertical="center" wrapText="1"/>
    </xf>
    <xf numFmtId="0" fontId="33" fillId="0" borderId="1" xfId="4" applyFont="1" applyBorder="1" applyAlignment="1" applyProtection="1">
      <alignment horizontal="center" vertical="center" wrapText="1"/>
      <protection locked="0"/>
    </xf>
    <xf numFmtId="10" fontId="33" fillId="0" borderId="1" xfId="1" applyNumberFormat="1" applyFont="1" applyFill="1" applyBorder="1" applyAlignment="1" applyProtection="1">
      <alignment horizontal="center" vertical="center" wrapText="1"/>
    </xf>
    <xf numFmtId="9" fontId="34" fillId="0" borderId="1" xfId="1" applyFont="1" applyBorder="1" applyAlignment="1">
      <alignment horizontal="center" vertical="center" wrapText="1"/>
    </xf>
    <xf numFmtId="0" fontId="14" fillId="5" borderId="1" xfId="4" applyFont="1" applyFill="1" applyBorder="1" applyAlignment="1">
      <alignment horizontal="center" vertical="center" wrapText="1"/>
    </xf>
    <xf numFmtId="0" fontId="36" fillId="0" borderId="1" xfId="4" applyFont="1" applyBorder="1" applyAlignment="1">
      <alignment vertical="center" wrapText="1"/>
    </xf>
    <xf numFmtId="0" fontId="36" fillId="5" borderId="1" xfId="4" applyFont="1" applyFill="1" applyBorder="1" applyAlignment="1">
      <alignment vertical="top" wrapText="1"/>
    </xf>
    <xf numFmtId="0" fontId="36" fillId="0" borderId="1" xfId="4" applyFont="1" applyBorder="1" applyAlignment="1">
      <alignment vertical="top" wrapText="1"/>
    </xf>
    <xf numFmtId="0" fontId="36" fillId="5" borderId="1" xfId="4" applyFont="1" applyFill="1" applyBorder="1" applyAlignment="1">
      <alignment vertical="center" wrapText="1"/>
    </xf>
    <xf numFmtId="0" fontId="36" fillId="5" borderId="1" xfId="4" applyFont="1" applyFill="1" applyBorder="1" applyAlignment="1" applyProtection="1">
      <alignment vertical="top" wrapText="1"/>
      <protection locked="0"/>
    </xf>
    <xf numFmtId="0" fontId="36" fillId="5" borderId="1" xfId="4" applyFont="1" applyFill="1" applyBorder="1" applyAlignment="1" applyProtection="1">
      <alignment vertical="center" wrapText="1"/>
      <protection locked="0"/>
    </xf>
    <xf numFmtId="0" fontId="0" fillId="0" borderId="0" xfId="0" applyAlignment="1" applyProtection="1">
      <alignment wrapText="1"/>
      <protection hidden="1"/>
    </xf>
    <xf numFmtId="0" fontId="17" fillId="0" borderId="1" xfId="0" applyFont="1" applyBorder="1" applyAlignment="1">
      <alignment horizontal="center" vertical="center" wrapText="1"/>
    </xf>
    <xf numFmtId="0" fontId="7" fillId="0" borderId="0" xfId="0" applyFont="1" applyAlignment="1">
      <alignment wrapText="1"/>
    </xf>
    <xf numFmtId="0" fontId="7" fillId="0" borderId="1" xfId="0" applyFont="1" applyBorder="1" applyAlignment="1">
      <alignment horizontal="left" wrapText="1"/>
    </xf>
    <xf numFmtId="0" fontId="7" fillId="0" borderId="0" xfId="0" applyFont="1" applyAlignment="1">
      <alignment horizontal="left"/>
    </xf>
    <xf numFmtId="0" fontId="38" fillId="0" borderId="1" xfId="0" applyFont="1" applyBorder="1" applyAlignment="1">
      <alignment horizontal="center" vertical="center"/>
    </xf>
    <xf numFmtId="0" fontId="24" fillId="17" borderId="1" xfId="0" applyFont="1" applyFill="1" applyBorder="1" applyAlignment="1" applyProtection="1">
      <alignment horizontal="center" vertical="center" wrapText="1"/>
      <protection hidden="1"/>
    </xf>
    <xf numFmtId="0" fontId="0" fillId="0" borderId="1" xfId="0" applyBorder="1" applyProtection="1">
      <protection hidden="1"/>
    </xf>
    <xf numFmtId="0" fontId="17" fillId="0" borderId="1" xfId="0" applyFont="1" applyBorder="1" applyAlignment="1">
      <alignment horizontal="center" vertical="center"/>
    </xf>
    <xf numFmtId="43" fontId="7" fillId="0" borderId="0" xfId="0" applyNumberFormat="1" applyFont="1" applyAlignment="1">
      <alignment horizontal="center" vertical="center"/>
    </xf>
    <xf numFmtId="0" fontId="7" fillId="0" borderId="1" xfId="4" applyFont="1" applyBorder="1" applyAlignment="1" applyProtection="1">
      <alignment horizontal="justify" vertical="center" wrapText="1"/>
      <protection locked="0"/>
    </xf>
    <xf numFmtId="0" fontId="7" fillId="0" borderId="1" xfId="4" applyFont="1" applyBorder="1" applyAlignment="1" applyProtection="1">
      <alignment vertical="center"/>
      <protection locked="0"/>
    </xf>
    <xf numFmtId="1" fontId="7" fillId="0" borderId="1" xfId="4" applyNumberFormat="1" applyFont="1" applyBorder="1" applyAlignment="1" applyProtection="1">
      <alignment horizontal="center" vertical="center"/>
      <protection locked="0"/>
    </xf>
    <xf numFmtId="0" fontId="7" fillId="0" borderId="11" xfId="0" applyFont="1" applyBorder="1" applyAlignment="1">
      <alignment horizontal="center" vertical="center" wrapText="1"/>
    </xf>
    <xf numFmtId="0" fontId="39" fillId="0" borderId="1" xfId="5" applyFont="1" applyBorder="1" applyAlignment="1">
      <alignment horizontal="center" vertical="center"/>
    </xf>
    <xf numFmtId="0" fontId="28" fillId="0" borderId="0" xfId="5" applyFont="1" applyFill="1" applyAlignment="1">
      <alignment horizontal="center" vertical="center"/>
    </xf>
    <xf numFmtId="0" fontId="11" fillId="9" borderId="48" xfId="0" applyFont="1" applyFill="1" applyBorder="1" applyAlignment="1">
      <alignment horizontal="center" vertical="center" wrapText="1"/>
    </xf>
    <xf numFmtId="0" fontId="11" fillId="9" borderId="26" xfId="0" applyFont="1" applyFill="1" applyBorder="1" applyAlignment="1">
      <alignment horizontal="center" vertical="center" wrapText="1"/>
    </xf>
    <xf numFmtId="0" fontId="11" fillId="9" borderId="49" xfId="0" applyFont="1" applyFill="1" applyBorder="1" applyAlignment="1">
      <alignment horizontal="center" vertical="center" wrapText="1"/>
    </xf>
    <xf numFmtId="0" fontId="11" fillId="8" borderId="48" xfId="0" applyFont="1" applyFill="1" applyBorder="1" applyAlignment="1">
      <alignment horizontal="center" vertical="center" wrapText="1"/>
    </xf>
    <xf numFmtId="0" fontId="11" fillId="8" borderId="49" xfId="0" applyFont="1" applyFill="1" applyBorder="1" applyAlignment="1">
      <alignment horizontal="center" vertical="center" wrapText="1"/>
    </xf>
    <xf numFmtId="0" fontId="11" fillId="8" borderId="26" xfId="0" applyFont="1" applyFill="1" applyBorder="1" applyAlignment="1">
      <alignment horizontal="center" vertical="center" wrapText="1"/>
    </xf>
    <xf numFmtId="0" fontId="11" fillId="9" borderId="50" xfId="0" applyFont="1" applyFill="1" applyBorder="1" applyAlignment="1">
      <alignment horizontal="center" vertical="center" wrapText="1"/>
    </xf>
    <xf numFmtId="0" fontId="11" fillId="9" borderId="0" xfId="0" applyFont="1" applyFill="1" applyAlignment="1">
      <alignment horizontal="center" vertical="center" wrapText="1"/>
    </xf>
    <xf numFmtId="0" fontId="11" fillId="8" borderId="51" xfId="0" applyFont="1" applyFill="1" applyBorder="1" applyAlignment="1">
      <alignment horizontal="center" vertical="center" wrapText="1"/>
    </xf>
    <xf numFmtId="0" fontId="11" fillId="9" borderId="40" xfId="0" applyFont="1" applyFill="1" applyBorder="1" applyAlignment="1">
      <alignment horizontal="center" vertical="center" wrapText="1"/>
    </xf>
    <xf numFmtId="0" fontId="11" fillId="8" borderId="41" xfId="0" applyFont="1" applyFill="1" applyBorder="1" applyAlignment="1">
      <alignment horizontal="center" vertical="center" wrapText="1"/>
    </xf>
    <xf numFmtId="0" fontId="11" fillId="9" borderId="52" xfId="0" applyFont="1" applyFill="1" applyBorder="1" applyAlignment="1">
      <alignment horizontal="center" vertical="center" wrapText="1"/>
    </xf>
    <xf numFmtId="0" fontId="11" fillId="8" borderId="52" xfId="0" applyFont="1" applyFill="1" applyBorder="1" applyAlignment="1">
      <alignment horizontal="center" vertical="center" wrapText="1"/>
    </xf>
    <xf numFmtId="0" fontId="11" fillId="9" borderId="53" xfId="0" applyFont="1" applyFill="1" applyBorder="1" applyAlignment="1">
      <alignment horizontal="center" vertical="center" wrapText="1"/>
    </xf>
    <xf numFmtId="0" fontId="11" fillId="9" borderId="54" xfId="0" applyFont="1" applyFill="1" applyBorder="1" applyAlignment="1">
      <alignment horizontal="center" vertical="center"/>
    </xf>
    <xf numFmtId="0" fontId="11" fillId="9" borderId="32" xfId="0" applyFont="1" applyFill="1" applyBorder="1" applyAlignment="1">
      <alignment horizontal="center" vertical="center" wrapText="1"/>
    </xf>
    <xf numFmtId="0" fontId="11" fillId="9" borderId="33" xfId="0" applyFont="1" applyFill="1" applyBorder="1" applyAlignment="1">
      <alignment horizontal="center" vertical="center" wrapText="1"/>
    </xf>
    <xf numFmtId="0" fontId="11" fillId="0" borderId="50" xfId="0" applyFont="1" applyBorder="1" applyAlignment="1">
      <alignment horizontal="center" vertical="center" wrapText="1"/>
    </xf>
    <xf numFmtId="0" fontId="11" fillId="0" borderId="49"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56" xfId="0" applyFont="1" applyBorder="1" applyAlignment="1">
      <alignment horizontal="center" vertical="center" wrapText="1"/>
    </xf>
    <xf numFmtId="1" fontId="7" fillId="0" borderId="1" xfId="0" applyNumberFormat="1" applyFont="1" applyBorder="1" applyAlignment="1">
      <alignment horizontal="center" vertical="center"/>
    </xf>
    <xf numFmtId="0" fontId="7" fillId="0" borderId="10" xfId="0" applyFont="1" applyBorder="1" applyAlignment="1">
      <alignment horizontal="center" vertical="center"/>
    </xf>
    <xf numFmtId="0" fontId="7" fillId="0" borderId="57" xfId="0" applyFont="1" applyBorder="1" applyAlignment="1">
      <alignment horizontal="center" vertical="center"/>
    </xf>
    <xf numFmtId="0" fontId="9" fillId="0" borderId="57" xfId="0" applyFont="1" applyBorder="1" applyAlignment="1">
      <alignment horizontal="center" vertical="center"/>
    </xf>
    <xf numFmtId="0" fontId="7" fillId="0" borderId="57" xfId="0" applyFont="1" applyBorder="1" applyAlignment="1">
      <alignment horizontal="center" vertical="center" wrapText="1"/>
    </xf>
    <xf numFmtId="41" fontId="15" fillId="0" borderId="57" xfId="2" applyFont="1" applyBorder="1" applyAlignment="1">
      <alignment horizontal="center" vertical="center"/>
    </xf>
    <xf numFmtId="0" fontId="9" fillId="10" borderId="7" xfId="0" applyFont="1" applyFill="1" applyBorder="1" applyAlignment="1">
      <alignment horizontal="center" vertical="center"/>
    </xf>
    <xf numFmtId="0" fontId="9" fillId="10" borderId="34" xfId="0" applyFont="1" applyFill="1" applyBorder="1" applyAlignment="1">
      <alignment horizontal="center" vertical="center"/>
    </xf>
    <xf numFmtId="0" fontId="9" fillId="10" borderId="34" xfId="0" applyFont="1" applyFill="1" applyBorder="1" applyAlignment="1">
      <alignment horizontal="center" vertical="center" textRotation="90"/>
    </xf>
    <xf numFmtId="43" fontId="9" fillId="10" borderId="34" xfId="3" applyFont="1" applyFill="1" applyBorder="1" applyAlignment="1">
      <alignment horizontal="right" vertical="center"/>
    </xf>
    <xf numFmtId="1" fontId="9" fillId="10" borderId="34" xfId="0" applyNumberFormat="1" applyFont="1" applyFill="1" applyBorder="1" applyAlignment="1">
      <alignment horizontal="center" vertical="center"/>
    </xf>
    <xf numFmtId="0" fontId="9" fillId="10" borderId="34" xfId="0" applyFont="1" applyFill="1" applyBorder="1" applyAlignment="1">
      <alignment horizontal="center" vertical="center" wrapText="1"/>
    </xf>
    <xf numFmtId="0" fontId="9" fillId="0" borderId="34" xfId="0" applyFont="1" applyBorder="1" applyAlignment="1">
      <alignment horizontal="center" vertical="center" wrapText="1"/>
    </xf>
    <xf numFmtId="0" fontId="9" fillId="0" borderId="8" xfId="0" applyFont="1" applyBorder="1" applyAlignment="1">
      <alignment horizontal="center" vertical="center"/>
    </xf>
    <xf numFmtId="0" fontId="7" fillId="0" borderId="8" xfId="0" applyFont="1" applyBorder="1" applyAlignment="1">
      <alignment horizontal="center" vertical="center" wrapText="1"/>
    </xf>
    <xf numFmtId="0" fontId="0" fillId="0" borderId="0" xfId="0" pivotButton="1"/>
    <xf numFmtId="0" fontId="0" fillId="0" borderId="0" xfId="0" applyAlignment="1">
      <alignment horizontal="left"/>
    </xf>
    <xf numFmtId="0" fontId="40" fillId="0" borderId="1" xfId="0" applyFont="1" applyBorder="1"/>
    <xf numFmtId="1" fontId="0" fillId="0" borderId="0" xfId="0" applyNumberFormat="1"/>
    <xf numFmtId="0" fontId="7" fillId="0" borderId="57" xfId="0" applyFont="1" applyBorder="1" applyAlignment="1">
      <alignment horizontal="right" vertical="center" wrapText="1"/>
    </xf>
    <xf numFmtId="9" fontId="0" fillId="0" borderId="0" xfId="1" pivotButton="1" applyFont="1"/>
    <xf numFmtId="168" fontId="0" fillId="0" borderId="0" xfId="3" applyNumberFormat="1" applyFont="1"/>
    <xf numFmtId="9" fontId="0" fillId="0" borderId="0" xfId="0" applyNumberFormat="1"/>
    <xf numFmtId="41" fontId="48" fillId="0" borderId="1" xfId="2" applyFont="1" applyBorder="1" applyAlignment="1">
      <alignment horizontal="center" vertical="center"/>
    </xf>
    <xf numFmtId="0" fontId="0" fillId="0" borderId="0" xfId="0" applyAlignment="1">
      <alignment wrapText="1"/>
    </xf>
    <xf numFmtId="0" fontId="6" fillId="18" borderId="0" xfId="4" applyFill="1"/>
    <xf numFmtId="0" fontId="41" fillId="18" borderId="0" xfId="4" applyFont="1" applyFill="1"/>
    <xf numFmtId="22" fontId="42" fillId="18" borderId="0" xfId="4" applyNumberFormat="1" applyFont="1" applyFill="1"/>
    <xf numFmtId="9" fontId="43" fillId="18" borderId="0" xfId="6" applyFont="1" applyFill="1" applyBorder="1" applyAlignment="1">
      <alignment vertical="center" wrapText="1"/>
    </xf>
    <xf numFmtId="0" fontId="44" fillId="18" borderId="0" xfId="4" applyFont="1" applyFill="1"/>
    <xf numFmtId="9" fontId="45" fillId="18" borderId="0" xfId="6" applyFont="1" applyFill="1" applyBorder="1" applyAlignment="1">
      <alignment vertical="center" wrapText="1"/>
    </xf>
    <xf numFmtId="9" fontId="46" fillId="18" borderId="0" xfId="6" applyFont="1" applyFill="1" applyBorder="1" applyAlignment="1">
      <alignment vertical="center"/>
    </xf>
    <xf numFmtId="9" fontId="47" fillId="18" borderId="0" xfId="6" applyFont="1" applyFill="1" applyBorder="1" applyAlignment="1">
      <alignment vertical="center" wrapText="1"/>
    </xf>
    <xf numFmtId="168" fontId="0" fillId="0" borderId="0" xfId="0" applyNumberFormat="1"/>
    <xf numFmtId="41" fontId="7" fillId="0" borderId="1" xfId="2" applyFont="1" applyBorder="1" applyAlignment="1">
      <alignment horizontal="center" vertical="center"/>
    </xf>
    <xf numFmtId="43" fontId="7" fillId="0" borderId="1" xfId="3" applyFont="1" applyBorder="1"/>
    <xf numFmtId="0" fontId="10" fillId="6" borderId="1" xfId="0" applyFont="1" applyFill="1" applyBorder="1" applyAlignment="1">
      <alignment horizontal="justify" vertical="center" wrapText="1"/>
    </xf>
    <xf numFmtId="0" fontId="17" fillId="0" borderId="0" xfId="0" applyFont="1" applyAlignment="1">
      <alignment horizontal="justify" vertical="center"/>
    </xf>
    <xf numFmtId="0" fontId="14" fillId="16" borderId="1" xfId="4" applyFont="1" applyFill="1" applyBorder="1" applyAlignment="1">
      <alignment horizontal="center" vertical="center" textRotation="90" wrapText="1"/>
    </xf>
    <xf numFmtId="14" fontId="41" fillId="18" borderId="0" xfId="4" applyNumberFormat="1" applyFont="1" applyFill="1" applyAlignment="1">
      <alignment horizontal="left"/>
    </xf>
    <xf numFmtId="18" fontId="41" fillId="18" borderId="0" xfId="4" applyNumberFormat="1" applyFont="1" applyFill="1" applyAlignment="1">
      <alignment horizontal="left"/>
    </xf>
    <xf numFmtId="0" fontId="10" fillId="6" borderId="1" xfId="0" applyFont="1" applyFill="1" applyBorder="1" applyAlignment="1">
      <alignment horizontal="center" vertical="center" wrapText="1"/>
    </xf>
    <xf numFmtId="0" fontId="17" fillId="0" borderId="27" xfId="0" applyFont="1" applyBorder="1" applyAlignment="1">
      <alignment horizontal="justify" vertical="center" wrapText="1"/>
    </xf>
    <xf numFmtId="0" fontId="17" fillId="0" borderId="6" xfId="0" applyFont="1" applyBorder="1" applyAlignment="1">
      <alignment horizontal="justify" vertical="center" wrapText="1"/>
    </xf>
    <xf numFmtId="0" fontId="17" fillId="0" borderId="1" xfId="0" applyFont="1" applyBorder="1" applyAlignment="1">
      <alignment horizontal="center" vertical="center"/>
    </xf>
    <xf numFmtId="0" fontId="17" fillId="0" borderId="27"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6" xfId="0" applyFont="1" applyBorder="1" applyAlignment="1">
      <alignment horizontal="center" vertical="center" wrapText="1"/>
    </xf>
    <xf numFmtId="0" fontId="9" fillId="0" borderId="25" xfId="0" applyFont="1" applyBorder="1" applyAlignment="1">
      <alignment horizontal="center"/>
    </xf>
    <xf numFmtId="0" fontId="7" fillId="0" borderId="1" xfId="0" applyFont="1" applyBorder="1" applyAlignment="1">
      <alignment horizontal="left" vertical="center" wrapText="1"/>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6" borderId="1" xfId="0" applyFont="1" applyFill="1" applyBorder="1" applyAlignment="1">
      <alignment horizontal="center" vertical="center"/>
    </xf>
    <xf numFmtId="0" fontId="9" fillId="6" borderId="1" xfId="4" applyFont="1" applyFill="1" applyBorder="1" applyAlignment="1">
      <alignment horizontal="center" vertical="center"/>
    </xf>
    <xf numFmtId="0" fontId="7" fillId="0" borderId="1" xfId="4" applyFont="1" applyBorder="1" applyAlignment="1">
      <alignment horizontal="center" vertical="center" wrapText="1"/>
    </xf>
    <xf numFmtId="0" fontId="9" fillId="6" borderId="2" xfId="4" applyFont="1" applyFill="1" applyBorder="1" applyAlignment="1">
      <alignment horizontal="center" vertical="center" wrapText="1"/>
    </xf>
    <xf numFmtId="0" fontId="9" fillId="6" borderId="3" xfId="4" applyFont="1" applyFill="1" applyBorder="1" applyAlignment="1">
      <alignment horizontal="center" vertical="center" wrapText="1"/>
    </xf>
    <xf numFmtId="0" fontId="9" fillId="6" borderId="4" xfId="4" applyFont="1" applyFill="1" applyBorder="1" applyAlignment="1">
      <alignment horizontal="center" vertical="center" wrapText="1"/>
    </xf>
    <xf numFmtId="0" fontId="7" fillId="0" borderId="27" xfId="4" applyFont="1" applyBorder="1" applyAlignment="1">
      <alignment horizontal="justify" vertical="center" wrapText="1"/>
    </xf>
    <xf numFmtId="0" fontId="7" fillId="0" borderId="26" xfId="4" applyFont="1" applyBorder="1" applyAlignment="1">
      <alignment horizontal="justify" vertical="center" wrapText="1"/>
    </xf>
    <xf numFmtId="0" fontId="7" fillId="0" borderId="6" xfId="4" applyFont="1" applyBorder="1" applyAlignment="1">
      <alignment horizontal="justify" vertical="center" wrapText="1"/>
    </xf>
    <xf numFmtId="0" fontId="7" fillId="0" borderId="1" xfId="4" applyFont="1" applyBorder="1" applyAlignment="1">
      <alignment horizontal="justify" vertical="center" wrapText="1"/>
    </xf>
    <xf numFmtId="0" fontId="7" fillId="0" borderId="1" xfId="4" applyFont="1" applyBorder="1" applyAlignment="1">
      <alignment horizontal="center" vertical="center"/>
    </xf>
    <xf numFmtId="0" fontId="7" fillId="0" borderId="27" xfId="4" applyFont="1" applyBorder="1" applyAlignment="1">
      <alignment horizontal="center" vertical="center"/>
    </xf>
    <xf numFmtId="0" fontId="7" fillId="0" borderId="26" xfId="4" applyFont="1" applyBorder="1" applyAlignment="1">
      <alignment horizontal="center" vertical="center"/>
    </xf>
    <xf numFmtId="0" fontId="7" fillId="0" borderId="6" xfId="4" applyFont="1" applyBorder="1" applyAlignment="1">
      <alignment horizontal="center" vertical="center"/>
    </xf>
    <xf numFmtId="0" fontId="9" fillId="6" borderId="2" xfId="4" applyFont="1" applyFill="1" applyBorder="1" applyAlignment="1">
      <alignment horizontal="center" vertical="center"/>
    </xf>
    <xf numFmtId="0" fontId="9" fillId="6" borderId="3" xfId="4" applyFont="1" applyFill="1" applyBorder="1" applyAlignment="1">
      <alignment horizontal="center" vertical="center"/>
    </xf>
    <xf numFmtId="0" fontId="9" fillId="6" borderId="4" xfId="4" applyFont="1" applyFill="1" applyBorder="1" applyAlignment="1">
      <alignment horizontal="center" vertical="center"/>
    </xf>
    <xf numFmtId="0" fontId="10" fillId="6" borderId="10" xfId="0" applyFont="1" applyFill="1" applyBorder="1" applyAlignment="1">
      <alignment horizontal="center" vertical="center" wrapText="1"/>
    </xf>
    <xf numFmtId="0" fontId="10" fillId="6" borderId="7" xfId="0" applyFont="1" applyFill="1" applyBorder="1" applyAlignment="1">
      <alignment horizontal="center" vertical="center" wrapText="1"/>
    </xf>
    <xf numFmtId="0" fontId="10" fillId="6" borderId="57" xfId="0" applyFont="1" applyFill="1" applyBorder="1" applyAlignment="1">
      <alignment horizontal="center" vertical="center" wrapText="1"/>
    </xf>
    <xf numFmtId="0" fontId="10" fillId="6" borderId="34" xfId="0" applyFont="1" applyFill="1" applyBorder="1" applyAlignment="1">
      <alignment horizontal="center" vertical="center" wrapText="1"/>
    </xf>
    <xf numFmtId="0" fontId="9" fillId="6" borderId="57" xfId="0" applyFont="1" applyFill="1" applyBorder="1" applyAlignment="1">
      <alignment horizontal="center" vertical="center"/>
    </xf>
    <xf numFmtId="0" fontId="10" fillId="6" borderId="11" xfId="0" applyFont="1" applyFill="1" applyBorder="1" applyAlignment="1">
      <alignment horizontal="center" vertical="center" wrapText="1"/>
    </xf>
    <xf numFmtId="0" fontId="10" fillId="6" borderId="8" xfId="0" applyFont="1" applyFill="1" applyBorder="1" applyAlignment="1">
      <alignment horizontal="center" vertical="center" wrapText="1"/>
    </xf>
    <xf numFmtId="0" fontId="10" fillId="6" borderId="32" xfId="0" applyFont="1" applyFill="1" applyBorder="1" applyAlignment="1">
      <alignment horizontal="center" vertical="center" wrapText="1"/>
    </xf>
    <xf numFmtId="0" fontId="10" fillId="6" borderId="12" xfId="0" applyFont="1" applyFill="1" applyBorder="1" applyAlignment="1">
      <alignment horizontal="center" vertical="center" wrapText="1"/>
    </xf>
    <xf numFmtId="0" fontId="10" fillId="6" borderId="14" xfId="0" applyFont="1" applyFill="1" applyBorder="1" applyAlignment="1">
      <alignment horizontal="center" vertical="center" wrapText="1"/>
    </xf>
    <xf numFmtId="0" fontId="10" fillId="6" borderId="15" xfId="0" applyFont="1" applyFill="1" applyBorder="1" applyAlignment="1">
      <alignment horizontal="center" vertical="center" wrapText="1"/>
    </xf>
    <xf numFmtId="0" fontId="10" fillId="6" borderId="16" xfId="0" applyFont="1" applyFill="1" applyBorder="1" applyAlignment="1">
      <alignment horizontal="center" vertical="center" wrapText="1"/>
    </xf>
    <xf numFmtId="0" fontId="22" fillId="17" borderId="45" xfId="0" applyFont="1" applyFill="1" applyBorder="1" applyAlignment="1" applyProtection="1">
      <alignment horizontal="center" vertical="center" wrapText="1"/>
      <protection hidden="1"/>
    </xf>
    <xf numFmtId="0" fontId="22" fillId="17" borderId="46" xfId="0" applyFont="1" applyFill="1" applyBorder="1" applyAlignment="1" applyProtection="1">
      <alignment horizontal="center" vertical="center" wrapText="1"/>
      <protection hidden="1"/>
    </xf>
    <xf numFmtId="0" fontId="9" fillId="6" borderId="30" xfId="0" applyFont="1" applyFill="1" applyBorder="1" applyAlignment="1" applyProtection="1">
      <alignment horizontal="center"/>
      <protection hidden="1"/>
    </xf>
    <xf numFmtId="0" fontId="9" fillId="6" borderId="31" xfId="0" applyFont="1" applyFill="1" applyBorder="1" applyAlignment="1" applyProtection="1">
      <alignment horizontal="center"/>
      <protection hidden="1"/>
    </xf>
    <xf numFmtId="0" fontId="9" fillId="6" borderId="35" xfId="0" applyFont="1" applyFill="1" applyBorder="1" applyAlignment="1" applyProtection="1">
      <alignment horizontal="center"/>
      <protection hidden="1"/>
    </xf>
    <xf numFmtId="0" fontId="23" fillId="6" borderId="14" xfId="0" applyFont="1" applyFill="1" applyBorder="1" applyAlignment="1" applyProtection="1">
      <alignment horizontal="center" vertical="center" wrapText="1"/>
      <protection hidden="1"/>
    </xf>
    <xf numFmtId="0" fontId="23" fillId="6" borderId="15" xfId="0" applyFont="1" applyFill="1" applyBorder="1" applyAlignment="1" applyProtection="1">
      <alignment horizontal="center" vertical="center" wrapText="1"/>
      <protection hidden="1"/>
    </xf>
    <xf numFmtId="0" fontId="25" fillId="17" borderId="45" xfId="0" applyFont="1" applyFill="1" applyBorder="1" applyAlignment="1" applyProtection="1">
      <alignment horizontal="center" vertical="center" wrapText="1"/>
      <protection hidden="1"/>
    </xf>
    <xf numFmtId="0" fontId="25" fillId="17" borderId="46" xfId="0" applyFont="1" applyFill="1" applyBorder="1" applyAlignment="1" applyProtection="1">
      <alignment horizontal="center" vertical="center" wrapText="1"/>
      <protection hidden="1"/>
    </xf>
    <xf numFmtId="0" fontId="30" fillId="17" borderId="27" xfId="0" applyFont="1" applyFill="1" applyBorder="1" applyAlignment="1" applyProtection="1">
      <alignment horizontal="center" vertical="center" wrapText="1"/>
      <protection hidden="1"/>
    </xf>
    <xf numFmtId="0" fontId="30" fillId="17" borderId="26" xfId="0" applyFont="1" applyFill="1" applyBorder="1" applyAlignment="1" applyProtection="1">
      <alignment horizontal="center" vertical="center" wrapText="1"/>
      <protection hidden="1"/>
    </xf>
    <xf numFmtId="0" fontId="30" fillId="17" borderId="6" xfId="0" applyFont="1" applyFill="1" applyBorder="1" applyAlignment="1" applyProtection="1">
      <alignment horizontal="center" vertical="center" wrapText="1"/>
      <protection hidden="1"/>
    </xf>
    <xf numFmtId="0" fontId="34" fillId="0" borderId="1" xfId="4" applyFont="1" applyBorder="1" applyAlignment="1">
      <alignment horizontal="center" vertical="center" wrapText="1"/>
    </xf>
    <xf numFmtId="0" fontId="35" fillId="5" borderId="1" xfId="4"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4" xfId="0" applyFont="1" applyFill="1" applyBorder="1" applyAlignment="1">
      <alignment horizontal="center" vertical="center"/>
    </xf>
    <xf numFmtId="0" fontId="14" fillId="16" borderId="1" xfId="4" applyFont="1" applyFill="1" applyBorder="1" applyAlignment="1">
      <alignment horizontal="center" vertical="center" textRotation="90" wrapText="1"/>
    </xf>
    <xf numFmtId="0" fontId="14" fillId="16" borderId="1" xfId="4" applyFont="1" applyFill="1" applyBorder="1" applyAlignment="1">
      <alignment horizontal="center" vertical="center" textRotation="90"/>
    </xf>
    <xf numFmtId="0" fontId="14" fillId="16" borderId="27" xfId="4" applyFont="1" applyFill="1" applyBorder="1" applyAlignment="1">
      <alignment horizontal="center" vertical="center" textRotation="90"/>
    </xf>
    <xf numFmtId="0" fontId="14" fillId="16" borderId="26" xfId="4" applyFont="1" applyFill="1" applyBorder="1" applyAlignment="1">
      <alignment horizontal="center" vertical="center" textRotation="90"/>
    </xf>
    <xf numFmtId="0" fontId="14" fillId="16" borderId="6" xfId="4" applyFont="1" applyFill="1" applyBorder="1" applyAlignment="1">
      <alignment horizontal="center" vertical="center" textRotation="90"/>
    </xf>
    <xf numFmtId="0" fontId="14" fillId="6" borderId="27" xfId="0" applyFont="1" applyFill="1" applyBorder="1" applyAlignment="1">
      <alignment horizontal="center" vertical="center" wrapText="1"/>
    </xf>
    <xf numFmtId="0" fontId="14" fillId="6" borderId="6" xfId="0" applyFont="1" applyFill="1" applyBorder="1" applyAlignment="1">
      <alignment horizontal="center" vertical="center" wrapText="1"/>
    </xf>
    <xf numFmtId="0" fontId="14" fillId="16" borderId="27" xfId="4" applyFont="1" applyFill="1" applyBorder="1" applyAlignment="1">
      <alignment horizontal="center" vertical="center" textRotation="90" wrapText="1"/>
    </xf>
    <xf numFmtId="0" fontId="14" fillId="16" borderId="26" xfId="4" applyFont="1" applyFill="1" applyBorder="1" applyAlignment="1">
      <alignment horizontal="center" vertical="center" textRotation="90" wrapText="1"/>
    </xf>
    <xf numFmtId="0" fontId="14" fillId="16" borderId="6" xfId="4" applyFont="1" applyFill="1" applyBorder="1" applyAlignment="1">
      <alignment horizontal="center" vertical="center" textRotation="90" wrapText="1"/>
    </xf>
    <xf numFmtId="0" fontId="9" fillId="9" borderId="17" xfId="0" applyFont="1" applyFill="1" applyBorder="1" applyAlignment="1">
      <alignment horizontal="center" vertical="center"/>
    </xf>
    <xf numFmtId="0" fontId="9" fillId="9" borderId="19" xfId="0" applyFont="1" applyFill="1" applyBorder="1" applyAlignment="1">
      <alignment horizontal="center" vertical="center"/>
    </xf>
    <xf numFmtId="0" fontId="9" fillId="9" borderId="24" xfId="0" applyFont="1" applyFill="1" applyBorder="1" applyAlignment="1">
      <alignment horizontal="center" vertical="center"/>
    </xf>
    <xf numFmtId="0" fontId="9" fillId="9" borderId="17" xfId="0" applyFont="1" applyFill="1" applyBorder="1" applyAlignment="1">
      <alignment horizontal="center" vertical="center" wrapText="1"/>
    </xf>
    <xf numFmtId="0" fontId="9" fillId="9" borderId="24" xfId="0" applyFont="1" applyFill="1" applyBorder="1" applyAlignment="1">
      <alignment horizontal="center" vertical="center" wrapText="1"/>
    </xf>
    <xf numFmtId="0" fontId="9" fillId="9" borderId="14" xfId="0" applyFont="1" applyFill="1" applyBorder="1" applyAlignment="1">
      <alignment horizontal="center" vertical="center" wrapText="1"/>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wrapText="1"/>
    </xf>
    <xf numFmtId="0" fontId="7" fillId="0" borderId="17" xfId="0" applyFont="1" applyBorder="1" applyAlignment="1">
      <alignment horizontal="center" vertical="center" wrapText="1"/>
    </xf>
    <xf numFmtId="0" fontId="7" fillId="0" borderId="24" xfId="0" applyFont="1" applyBorder="1" applyAlignment="1">
      <alignment horizontal="center" vertical="center" wrapText="1"/>
    </xf>
    <xf numFmtId="0" fontId="7" fillId="9" borderId="17" xfId="0" applyFont="1" applyFill="1" applyBorder="1" applyAlignment="1">
      <alignment horizontal="center" vertical="center" wrapText="1"/>
    </xf>
    <xf numFmtId="0" fontId="7" fillId="9" borderId="24" xfId="0" applyFont="1" applyFill="1" applyBorder="1" applyAlignment="1">
      <alignment horizontal="center" vertical="center" wrapText="1"/>
    </xf>
    <xf numFmtId="0" fontId="7" fillId="0" borderId="10" xfId="0" applyFont="1" applyBorder="1" applyAlignment="1">
      <alignment horizontal="center" vertical="center" wrapText="1"/>
    </xf>
    <xf numFmtId="0" fontId="7" fillId="0" borderId="11" xfId="0" applyFont="1" applyBorder="1" applyAlignment="1">
      <alignment horizontal="center" vertical="center" wrapText="1"/>
    </xf>
    <xf numFmtId="0" fontId="7" fillId="9" borderId="14" xfId="0" applyFont="1" applyFill="1" applyBorder="1" applyAlignment="1">
      <alignment horizontal="center" vertical="center"/>
    </xf>
    <xf numFmtId="0" fontId="7" fillId="9" borderId="15" xfId="0"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0" fontId="9" fillId="9" borderId="16" xfId="0" applyFont="1" applyFill="1" applyBorder="1" applyAlignment="1">
      <alignment horizontal="center" vertical="center"/>
    </xf>
    <xf numFmtId="0" fontId="9" fillId="8" borderId="14" xfId="0" applyFont="1" applyFill="1" applyBorder="1" applyAlignment="1">
      <alignment horizontal="center" vertical="center" wrapText="1"/>
    </xf>
    <xf numFmtId="0" fontId="9" fillId="8" borderId="16" xfId="0" applyFont="1" applyFill="1" applyBorder="1" applyAlignment="1">
      <alignment horizontal="center" vertical="center" wrapText="1"/>
    </xf>
    <xf numFmtId="0" fontId="9" fillId="8" borderId="15" xfId="0" applyFont="1" applyFill="1" applyBorder="1" applyAlignment="1">
      <alignment horizontal="center" vertical="center" wrapText="1"/>
    </xf>
    <xf numFmtId="0" fontId="9" fillId="8" borderId="14" xfId="0" applyFont="1" applyFill="1" applyBorder="1" applyAlignment="1">
      <alignment horizontal="center" vertical="center"/>
    </xf>
    <xf numFmtId="0" fontId="9" fillId="8" borderId="15" xfId="0" applyFont="1" applyFill="1" applyBorder="1" applyAlignment="1">
      <alignment horizontal="center" vertical="center"/>
    </xf>
    <xf numFmtId="0" fontId="9" fillId="9" borderId="18" xfId="0" applyFont="1" applyFill="1" applyBorder="1" applyAlignment="1">
      <alignment horizontal="center" vertical="center"/>
    </xf>
    <xf numFmtId="0" fontId="9" fillId="9" borderId="20" xfId="0" applyFont="1" applyFill="1" applyBorder="1" applyAlignment="1">
      <alignment horizontal="center" vertical="center"/>
    </xf>
    <xf numFmtId="0" fontId="9" fillId="8" borderId="16" xfId="0" applyFont="1" applyFill="1" applyBorder="1" applyAlignment="1">
      <alignment horizontal="center" vertical="center"/>
    </xf>
  </cellXfs>
  <cellStyles count="7">
    <cellStyle name="Hipervínculo" xfId="5" builtinId="8"/>
    <cellStyle name="Millares" xfId="3" builtinId="3"/>
    <cellStyle name="Millares [0]" xfId="2" builtinId="6"/>
    <cellStyle name="Normal" xfId="0" builtinId="0"/>
    <cellStyle name="Normal 2" xfId="4" xr:uid="{A9926A83-649F-412E-94F8-25977B8FEB35}"/>
    <cellStyle name="Porcentaje" xfId="1" builtinId="5"/>
    <cellStyle name="Porcentaje 2" xfId="6" xr:uid="{5E8853D4-994D-4ACB-98B0-373862B389B1}"/>
  </cellStyles>
  <dxfs count="91">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ont>
        <condense val="0"/>
        <extend val="0"/>
        <color indexed="58"/>
      </font>
      <fill>
        <patternFill>
          <bgColor indexed="44"/>
        </patternFill>
      </fill>
    </dxf>
    <dxf>
      <font>
        <b/>
        <i val="0"/>
        <condense val="0"/>
        <extend val="0"/>
        <color indexed="16"/>
      </font>
      <fill>
        <patternFill>
          <bgColor indexed="43"/>
        </patternFill>
      </fill>
    </dxf>
    <dxf>
      <font>
        <condense val="0"/>
        <extend val="0"/>
        <color indexed="58"/>
      </font>
      <fill>
        <patternFill>
          <bgColor indexed="44"/>
        </patternFill>
      </fill>
    </dxf>
    <dxf>
      <font>
        <b/>
        <i val="0"/>
        <condense val="0"/>
        <extend val="0"/>
        <color indexed="16"/>
      </font>
      <fill>
        <patternFill>
          <bgColor indexed="43"/>
        </patternFill>
      </fill>
    </dxf>
    <dxf>
      <font>
        <condense val="0"/>
        <extend val="0"/>
        <color indexed="58"/>
      </font>
      <fill>
        <patternFill>
          <bgColor indexed="44"/>
        </patternFill>
      </fill>
    </dxf>
    <dxf>
      <font>
        <b/>
        <i val="0"/>
        <condense val="0"/>
        <extend val="0"/>
        <color indexed="16"/>
      </font>
      <fill>
        <patternFill>
          <bgColor indexed="43"/>
        </patternFill>
      </fill>
    </dxf>
    <dxf>
      <font>
        <condense val="0"/>
        <extend val="0"/>
        <color indexed="58"/>
      </font>
      <fill>
        <patternFill>
          <bgColor indexed="44"/>
        </patternFill>
      </fill>
    </dxf>
    <dxf>
      <font>
        <b/>
        <i val="0"/>
        <condense val="0"/>
        <extend val="0"/>
        <color indexed="16"/>
      </font>
      <fill>
        <patternFill>
          <bgColor indexed="43"/>
        </patternFill>
      </fill>
    </dxf>
    <dxf>
      <font>
        <condense val="0"/>
        <extend val="0"/>
        <color indexed="58"/>
      </font>
      <fill>
        <patternFill>
          <bgColor indexed="44"/>
        </patternFill>
      </fill>
    </dxf>
    <dxf>
      <font>
        <b/>
        <i val="0"/>
        <condense val="0"/>
        <extend val="0"/>
        <color indexed="16"/>
      </font>
      <fill>
        <patternFill>
          <bgColor indexed="43"/>
        </patternFill>
      </fill>
    </dxf>
    <dxf>
      <font>
        <b/>
        <i val="0"/>
        <condense val="0"/>
        <extend val="0"/>
        <color indexed="16"/>
      </font>
      <fill>
        <patternFill>
          <bgColor indexed="43"/>
        </patternFill>
      </fill>
    </dxf>
    <dxf>
      <font>
        <condense val="0"/>
        <extend val="0"/>
        <color indexed="58"/>
      </font>
      <fill>
        <patternFill>
          <bgColor indexed="44"/>
        </patternFill>
      </fill>
    </dxf>
    <dxf>
      <font>
        <b/>
        <i val="0"/>
        <condense val="0"/>
        <extend val="0"/>
        <color indexed="16"/>
      </font>
      <fill>
        <patternFill>
          <bgColor indexed="43"/>
        </patternFill>
      </fill>
    </dxf>
    <dxf>
      <font>
        <condense val="0"/>
        <extend val="0"/>
        <color indexed="58"/>
      </font>
      <fill>
        <patternFill>
          <bgColor indexed="44"/>
        </patternFill>
      </fill>
    </dxf>
    <dxf>
      <font>
        <b/>
        <i val="0"/>
        <condense val="0"/>
        <extend val="0"/>
        <color indexed="16"/>
      </font>
      <fill>
        <patternFill>
          <bgColor indexed="43"/>
        </patternFill>
      </fill>
    </dxf>
    <dxf>
      <font>
        <condense val="0"/>
        <extend val="0"/>
        <color indexed="58"/>
      </font>
      <fill>
        <patternFill>
          <bgColor indexed="44"/>
        </patternFill>
      </fill>
    </dxf>
    <dxf>
      <font>
        <condense val="0"/>
        <extend val="0"/>
        <color indexed="58"/>
      </font>
      <fill>
        <patternFill>
          <bgColor indexed="44"/>
        </patternFill>
      </fill>
    </dxf>
    <dxf>
      <font>
        <b/>
        <i val="0"/>
        <condense val="0"/>
        <extend val="0"/>
        <color indexed="16"/>
      </font>
      <fill>
        <patternFill>
          <bgColor indexed="43"/>
        </patternFill>
      </fill>
    </dxf>
    <dxf>
      <font>
        <condense val="0"/>
        <extend val="0"/>
        <color auto="1"/>
      </font>
      <fill>
        <patternFill>
          <bgColor indexed="43"/>
        </patternFill>
      </fill>
    </dxf>
    <dxf>
      <fill>
        <patternFill>
          <bgColor indexed="44"/>
        </patternFill>
      </fill>
    </dxf>
    <dxf>
      <font>
        <color rgb="FF9C0006"/>
      </font>
      <fill>
        <patternFill>
          <bgColor rgb="FFFFC7CE"/>
        </patternFill>
      </fill>
    </dxf>
    <dxf>
      <numFmt numFmtId="1" formatCode="0"/>
    </dxf>
    <dxf>
      <numFmt numFmtId="1" formatCode="0"/>
    </dxf>
    <dxf>
      <numFmt numFmtId="1" formatCode="0"/>
    </dxf>
    <dxf>
      <numFmt numFmtId="168" formatCode="_-* #,##0_-;\-* #,##0_-;_-*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microsoft.com/office/2007/relationships/slicerCache" Target="slicerCaches/slicerCache4.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 AMBIENTAL.xlsx]TD!TablaDinámica5</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TD!$A$28</c:f>
              <c:strCache>
                <c:ptCount val="1"/>
                <c:pt idx="0">
                  <c:v>Suma de PROMEDIO OFERTA DE AGUA DÍA M3 POR HA 2022</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TD!$A$29</c:f>
              <c:strCache>
                <c:ptCount val="1"/>
                <c:pt idx="0">
                  <c:v>Total</c:v>
                </c:pt>
              </c:strCache>
            </c:strRef>
          </c:cat>
          <c:val>
            <c:numRef>
              <c:f>TD!$A$29</c:f>
              <c:numCache>
                <c:formatCode>0</c:formatCode>
                <c:ptCount val="1"/>
                <c:pt idx="0">
                  <c:v>3517.3116948709167</c:v>
                </c:pt>
              </c:numCache>
            </c:numRef>
          </c:val>
          <c:extLst>
            <c:ext xmlns:c16="http://schemas.microsoft.com/office/drawing/2014/chart" uri="{C3380CC4-5D6E-409C-BE32-E72D297353CC}">
              <c16:uniqueId val="{00000000-AC6F-4216-B119-C29D1DFEBDD8}"/>
            </c:ext>
          </c:extLst>
        </c:ser>
        <c:ser>
          <c:idx val="1"/>
          <c:order val="1"/>
          <c:tx>
            <c:strRef>
              <c:f>TD!$B$28</c:f>
              <c:strCache>
                <c:ptCount val="1"/>
                <c:pt idx="0">
                  <c:v>Suma de PROMEDIO DEMANDA DE AGUA DÍA M3 POR HA 2022</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TD!$A$29</c:f>
              <c:strCache>
                <c:ptCount val="1"/>
                <c:pt idx="0">
                  <c:v>Total</c:v>
                </c:pt>
              </c:strCache>
            </c:strRef>
          </c:cat>
          <c:val>
            <c:numRef>
              <c:f>TD!$B$29</c:f>
              <c:numCache>
                <c:formatCode>0</c:formatCode>
                <c:ptCount val="1"/>
                <c:pt idx="0">
                  <c:v>1089</c:v>
                </c:pt>
              </c:numCache>
            </c:numRef>
          </c:val>
          <c:extLst>
            <c:ext xmlns:c16="http://schemas.microsoft.com/office/drawing/2014/chart" uri="{C3380CC4-5D6E-409C-BE32-E72D297353CC}">
              <c16:uniqueId val="{00000001-AC6F-4216-B119-C29D1DFEBDD8}"/>
            </c:ext>
          </c:extLst>
        </c:ser>
        <c:dLbls>
          <c:showLegendKey val="0"/>
          <c:showVal val="1"/>
          <c:showCatName val="0"/>
          <c:showSerName val="0"/>
          <c:showPercent val="0"/>
          <c:showBubbleSize val="0"/>
        </c:dLbls>
        <c:gapWidth val="150"/>
        <c:shape val="box"/>
        <c:axId val="1596670015"/>
        <c:axId val="1778732031"/>
        <c:axId val="0"/>
      </c:bar3DChart>
      <c:catAx>
        <c:axId val="1596670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1778732031"/>
        <c:crosses val="autoZero"/>
        <c:auto val="1"/>
        <c:lblAlgn val="ctr"/>
        <c:lblOffset val="100"/>
        <c:noMultiLvlLbl val="0"/>
      </c:catAx>
      <c:valAx>
        <c:axId val="1778732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159667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 AMBIENTAL.xlsx]TD!TablaDinámica4</c:name>
    <c:fmtId val="9"/>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s-CO"/>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noFill/>
          </a:ln>
          <a:effectLst/>
        </c:spPr>
      </c:pivotFmt>
      <c:pivotFmt>
        <c:idx val="8"/>
        <c:spPr>
          <a:solidFill>
            <a:schemeClr val="accent6"/>
          </a:solidFill>
          <a:ln w="19050">
            <a:noFill/>
          </a:ln>
          <a:effectLst/>
        </c:spPr>
      </c:pivotFmt>
      <c:pivotFmt>
        <c:idx val="9"/>
        <c:spPr>
          <a:solidFill>
            <a:schemeClr val="accent6"/>
          </a:solidFill>
          <a:ln w="19050">
            <a:noFill/>
          </a:ln>
          <a:effectLst/>
        </c:spPr>
      </c:pivotFmt>
      <c:pivotFmt>
        <c:idx val="10"/>
        <c:spPr>
          <a:solidFill>
            <a:schemeClr val="accent6"/>
          </a:solidFill>
          <a:ln w="19050">
            <a:noFill/>
          </a:ln>
          <a:effectLst/>
        </c:spPr>
      </c:pivotFmt>
    </c:pivotFmts>
    <c:plotArea>
      <c:layout/>
      <c:pieChart>
        <c:varyColors val="1"/>
        <c:ser>
          <c:idx val="0"/>
          <c:order val="0"/>
          <c:tx>
            <c:strRef>
              <c:f>TD!$B$97</c:f>
              <c:strCache>
                <c:ptCount val="1"/>
                <c:pt idx="0">
                  <c:v>Total</c:v>
                </c:pt>
              </c:strCache>
            </c:strRef>
          </c:tx>
          <c:spPr>
            <a:ln>
              <a:noFill/>
            </a:ln>
          </c:spPr>
          <c:dPt>
            <c:idx val="0"/>
            <c:bubble3D val="0"/>
            <c:spPr>
              <a:solidFill>
                <a:schemeClr val="accent6"/>
              </a:solidFill>
              <a:ln w="19050">
                <a:noFill/>
              </a:ln>
              <a:effectLst/>
            </c:spPr>
            <c:extLst>
              <c:ext xmlns:c16="http://schemas.microsoft.com/office/drawing/2014/chart" uri="{C3380CC4-5D6E-409C-BE32-E72D297353CC}">
                <c16:uniqueId val="{00000001-B0DF-429A-8EC1-5AEAA2C1D8DB}"/>
              </c:ext>
            </c:extLst>
          </c:dPt>
          <c:dPt>
            <c:idx val="1"/>
            <c:bubble3D val="0"/>
            <c:spPr>
              <a:solidFill>
                <a:schemeClr val="accent5"/>
              </a:solidFill>
              <a:ln w="19050">
                <a:noFill/>
              </a:ln>
              <a:effectLst/>
            </c:spPr>
            <c:extLst>
              <c:ext xmlns:c16="http://schemas.microsoft.com/office/drawing/2014/chart" uri="{C3380CC4-5D6E-409C-BE32-E72D297353CC}">
                <c16:uniqueId val="{00000003-B0DF-429A-8EC1-5AEAA2C1D8DB}"/>
              </c:ext>
            </c:extLst>
          </c:dPt>
          <c:dPt>
            <c:idx val="2"/>
            <c:bubble3D val="0"/>
            <c:spPr>
              <a:solidFill>
                <a:schemeClr val="accent4"/>
              </a:solidFill>
              <a:ln w="19050">
                <a:noFill/>
              </a:ln>
              <a:effectLst/>
            </c:spPr>
            <c:extLst>
              <c:ext xmlns:c16="http://schemas.microsoft.com/office/drawing/2014/chart" uri="{C3380CC4-5D6E-409C-BE32-E72D297353CC}">
                <c16:uniqueId val="{00000005-B0DF-429A-8EC1-5AEAA2C1D8DB}"/>
              </c:ext>
            </c:extLst>
          </c:dPt>
          <c:dPt>
            <c:idx val="3"/>
            <c:bubble3D val="0"/>
            <c:spPr>
              <a:solidFill>
                <a:schemeClr val="accent6">
                  <a:lumMod val="60000"/>
                </a:schemeClr>
              </a:solidFill>
              <a:ln w="19050">
                <a:noFill/>
              </a:ln>
              <a:effectLst/>
            </c:spPr>
            <c:extLst>
              <c:ext xmlns:c16="http://schemas.microsoft.com/office/drawing/2014/chart" uri="{C3380CC4-5D6E-409C-BE32-E72D297353CC}">
                <c16:uniqueId val="{00000007-B0DF-429A-8EC1-5AEAA2C1D8DB}"/>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s-CO"/>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TD!$A$98:$A$102</c:f>
              <c:strCache>
                <c:ptCount val="4"/>
                <c:pt idx="0">
                  <c:v>Gran Generador</c:v>
                </c:pt>
                <c:pt idx="1">
                  <c:v>Mediano generador</c:v>
                </c:pt>
                <c:pt idx="2">
                  <c:v>Pequeño generador</c:v>
                </c:pt>
                <c:pt idx="3">
                  <c:v>(en blanco)</c:v>
                </c:pt>
              </c:strCache>
            </c:strRef>
          </c:cat>
          <c:val>
            <c:numRef>
              <c:f>TD!$B$98:$B$102</c:f>
              <c:numCache>
                <c:formatCode>0</c:formatCode>
                <c:ptCount val="4"/>
                <c:pt idx="0">
                  <c:v>25</c:v>
                </c:pt>
                <c:pt idx="1">
                  <c:v>7</c:v>
                </c:pt>
                <c:pt idx="2">
                  <c:v>1</c:v>
                </c:pt>
              </c:numCache>
            </c:numRef>
          </c:val>
          <c:extLst>
            <c:ext xmlns:c16="http://schemas.microsoft.com/office/drawing/2014/chart" uri="{C3380CC4-5D6E-409C-BE32-E72D297353CC}">
              <c16:uniqueId val="{00000008-B0DF-429A-8EC1-5AEAA2C1D8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843533993670079"/>
          <c:y val="0.12095158717161832"/>
          <c:w val="0.31193181993851471"/>
          <c:h val="0.55411111510717259"/>
        </c:manualLayout>
      </c:layout>
      <c:overlay val="0"/>
      <c:spPr>
        <a:noFill/>
        <a:ln>
          <a:noFill/>
        </a:ln>
        <a:effectLst/>
      </c:spPr>
      <c:txPr>
        <a:bodyPr rot="0" spcFirstLastPara="1" vertOverflow="ellipsis" vert="horz" wrap="square" anchor="ctr" anchorCtr="1"/>
        <a:lstStyle/>
        <a:p>
          <a:pPr>
            <a:defRPr sz="1650" b="0" i="0" u="none" strike="noStrike" kern="1200" baseline="0">
              <a:solidFill>
                <a:schemeClr val="bg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 AMBIENTAL.xlsx]TD!TablaDinámica8</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TD!$A$112</c:f>
              <c:strCache>
                <c:ptCount val="1"/>
                <c:pt idx="0">
                  <c:v> Aprovechable 
(Blanco) Kg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TD!$A$113</c:f>
              <c:strCache>
                <c:ptCount val="1"/>
                <c:pt idx="0">
                  <c:v>Total</c:v>
                </c:pt>
              </c:strCache>
            </c:strRef>
          </c:cat>
          <c:val>
            <c:numRef>
              <c:f>TD!$A$113</c:f>
              <c:numCache>
                <c:formatCode>_-* #,##0_-;\-* #,##0_-;_-* "-"??_-;_-@_-</c:formatCode>
                <c:ptCount val="1"/>
                <c:pt idx="0">
                  <c:v>4848.2125808545406</c:v>
                </c:pt>
              </c:numCache>
            </c:numRef>
          </c:val>
          <c:extLst>
            <c:ext xmlns:c16="http://schemas.microsoft.com/office/drawing/2014/chart" uri="{C3380CC4-5D6E-409C-BE32-E72D297353CC}">
              <c16:uniqueId val="{00000000-E7E2-4EC5-8600-E20C95C4D2F0}"/>
            </c:ext>
          </c:extLst>
        </c:ser>
        <c:ser>
          <c:idx val="1"/>
          <c:order val="1"/>
          <c:tx>
            <c:strRef>
              <c:f>TD!$B$112</c:f>
              <c:strCache>
                <c:ptCount val="1"/>
                <c:pt idx="0">
                  <c:v> No Aprovechables (Negro) Kg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TD!$A$113</c:f>
              <c:strCache>
                <c:ptCount val="1"/>
                <c:pt idx="0">
                  <c:v>Total</c:v>
                </c:pt>
              </c:strCache>
            </c:strRef>
          </c:cat>
          <c:val>
            <c:numRef>
              <c:f>TD!$B$113</c:f>
              <c:numCache>
                <c:formatCode>_-* #,##0_-;\-* #,##0_-;_-* "-"??_-;_-@_-</c:formatCode>
                <c:ptCount val="1"/>
                <c:pt idx="0">
                  <c:v>149967.744214523</c:v>
                </c:pt>
              </c:numCache>
            </c:numRef>
          </c:val>
          <c:extLst>
            <c:ext xmlns:c16="http://schemas.microsoft.com/office/drawing/2014/chart" uri="{C3380CC4-5D6E-409C-BE32-E72D297353CC}">
              <c16:uniqueId val="{00000001-E7E2-4EC5-8600-E20C95C4D2F0}"/>
            </c:ext>
          </c:extLst>
        </c:ser>
        <c:ser>
          <c:idx val="2"/>
          <c:order val="2"/>
          <c:tx>
            <c:strRef>
              <c:f>TD!$C$112</c:f>
              <c:strCache>
                <c:ptCount val="1"/>
                <c:pt idx="0">
                  <c:v> Orgánicos Biodegradables ( Verde) Kg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TD!$A$113</c:f>
              <c:strCache>
                <c:ptCount val="1"/>
                <c:pt idx="0">
                  <c:v>Total</c:v>
                </c:pt>
              </c:strCache>
            </c:strRef>
          </c:cat>
          <c:val>
            <c:numRef>
              <c:f>TD!$C$113</c:f>
              <c:numCache>
                <c:formatCode>_-* #,##0_-;\-* #,##0_-;_-* "-"??_-;_-@_-</c:formatCode>
                <c:ptCount val="1"/>
                <c:pt idx="0">
                  <c:v>58750.531106198003</c:v>
                </c:pt>
              </c:numCache>
            </c:numRef>
          </c:val>
          <c:extLst>
            <c:ext xmlns:c16="http://schemas.microsoft.com/office/drawing/2014/chart" uri="{C3380CC4-5D6E-409C-BE32-E72D297353CC}">
              <c16:uniqueId val="{00000002-E7E2-4EC5-8600-E20C95C4D2F0}"/>
            </c:ext>
          </c:extLst>
        </c:ser>
        <c:ser>
          <c:idx val="3"/>
          <c:order val="3"/>
          <c:tx>
            <c:strRef>
              <c:f>TD!$D$112</c:f>
              <c:strCache>
                <c:ptCount val="1"/>
                <c:pt idx="0">
                  <c:v> RESPEL (Rojo) Kg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TD!$A$113</c:f>
              <c:strCache>
                <c:ptCount val="1"/>
                <c:pt idx="0">
                  <c:v>Total</c:v>
                </c:pt>
              </c:strCache>
            </c:strRef>
          </c:cat>
          <c:val>
            <c:numRef>
              <c:f>TD!$D$113</c:f>
              <c:numCache>
                <c:formatCode>_-* #,##0_-;\-* #,##0_-;_-* "-"??_-;_-@_-</c:formatCode>
                <c:ptCount val="1"/>
                <c:pt idx="0">
                  <c:v>5692.5642101044868</c:v>
                </c:pt>
              </c:numCache>
            </c:numRef>
          </c:val>
          <c:extLst>
            <c:ext xmlns:c16="http://schemas.microsoft.com/office/drawing/2014/chart" uri="{C3380CC4-5D6E-409C-BE32-E72D297353CC}">
              <c16:uniqueId val="{00000003-E7E2-4EC5-8600-E20C95C4D2F0}"/>
            </c:ext>
          </c:extLst>
        </c:ser>
        <c:ser>
          <c:idx val="4"/>
          <c:order val="4"/>
          <c:tx>
            <c:strRef>
              <c:f>TD!$E$112</c:f>
              <c:strCache>
                <c:ptCount val="1"/>
                <c:pt idx="0">
                  <c:v>Líquidos Peligrosos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TD!$A$113</c:f>
              <c:strCache>
                <c:ptCount val="1"/>
                <c:pt idx="0">
                  <c:v>Total</c:v>
                </c:pt>
              </c:strCache>
            </c:strRef>
          </c:cat>
          <c:val>
            <c:numRef>
              <c:f>TD!$E$113</c:f>
              <c:numCache>
                <c:formatCode>_-* #,##0_-;\-* #,##0_-;_-* "-"??_-;_-@_-</c:formatCode>
                <c:ptCount val="1"/>
                <c:pt idx="0">
                  <c:v>0</c:v>
                </c:pt>
              </c:numCache>
            </c:numRef>
          </c:val>
          <c:extLst>
            <c:ext xmlns:c16="http://schemas.microsoft.com/office/drawing/2014/chart" uri="{C3380CC4-5D6E-409C-BE32-E72D297353CC}">
              <c16:uniqueId val="{00000004-E7E2-4EC5-8600-E20C95C4D2F0}"/>
            </c:ext>
          </c:extLst>
        </c:ser>
        <c:dLbls>
          <c:dLblPos val="outEnd"/>
          <c:showLegendKey val="0"/>
          <c:showVal val="1"/>
          <c:showCatName val="0"/>
          <c:showSerName val="0"/>
          <c:showPercent val="0"/>
          <c:showBubbleSize val="0"/>
        </c:dLbls>
        <c:gapWidth val="219"/>
        <c:overlap val="-27"/>
        <c:axId val="1357971632"/>
        <c:axId val="1259339712"/>
      </c:barChart>
      <c:catAx>
        <c:axId val="135797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1259339712"/>
        <c:crosses val="autoZero"/>
        <c:auto val="1"/>
        <c:lblAlgn val="ctr"/>
        <c:lblOffset val="100"/>
        <c:noMultiLvlLbl val="0"/>
      </c:catAx>
      <c:valAx>
        <c:axId val="12593397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1357971632"/>
        <c:crosses val="autoZero"/>
        <c:crossBetween val="between"/>
      </c:valAx>
      <c:spPr>
        <a:noFill/>
        <a:ln>
          <a:noFill/>
        </a:ln>
        <a:effectLst/>
      </c:spPr>
    </c:plotArea>
    <c:legend>
      <c:legendPos val="r"/>
      <c:layout>
        <c:manualLayout>
          <c:xMode val="edge"/>
          <c:yMode val="edge"/>
          <c:x val="0.63885775346633156"/>
          <c:y val="0"/>
          <c:w val="0.34260291700049217"/>
          <c:h val="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 AMBIENTAL.xlsx]TD!TablaDinámica10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TD!$B$123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TD!$A$124:$A$159</c:f>
              <c:strCache>
                <c:ptCount val="35"/>
                <c:pt idx="0">
                  <c:v>Altomira</c:v>
                </c:pt>
                <c:pt idx="1">
                  <c:v>Bonaire</c:v>
                </c:pt>
                <c:pt idx="2">
                  <c:v>Casa Roja</c:v>
                </c:pt>
                <c:pt idx="3">
                  <c:v>El Brasil</c:v>
                </c:pt>
                <c:pt idx="4">
                  <c:v>El Carmelo</c:v>
                </c:pt>
                <c:pt idx="5">
                  <c:v>El Imperio</c:v>
                </c:pt>
                <c:pt idx="6">
                  <c:v>El Porvenir</c:v>
                </c:pt>
                <c:pt idx="7">
                  <c:v>El Retiro</c:v>
                </c:pt>
                <c:pt idx="8">
                  <c:v>El Sinaí</c:v>
                </c:pt>
                <c:pt idx="9">
                  <c:v>Huertos Alto Bonito</c:v>
                </c:pt>
                <c:pt idx="10">
                  <c:v>La Arabia</c:v>
                </c:pt>
                <c:pt idx="11">
                  <c:v>La Aurora</c:v>
                </c:pt>
                <c:pt idx="12">
                  <c:v>La Cuchilla</c:v>
                </c:pt>
                <c:pt idx="13">
                  <c:v>La Cumbre</c:v>
                </c:pt>
                <c:pt idx="14">
                  <c:v>La Divisa</c:v>
                </c:pt>
                <c:pt idx="15">
                  <c:v>La Hermosa</c:v>
                </c:pt>
                <c:pt idx="16">
                  <c:v>La Ilusión</c:v>
                </c:pt>
                <c:pt idx="17">
                  <c:v>La Mama</c:v>
                </c:pt>
                <c:pt idx="18">
                  <c:v>La Montañita</c:v>
                </c:pt>
                <c:pt idx="19">
                  <c:v>La Perla</c:v>
                </c:pt>
                <c:pt idx="20">
                  <c:v>La Pradera</c:v>
                </c:pt>
                <c:pt idx="21">
                  <c:v>La Sirena</c:v>
                </c:pt>
                <c:pt idx="22">
                  <c:v>La Suiza</c:v>
                </c:pt>
                <c:pt idx="23">
                  <c:v>La Teresita</c:v>
                </c:pt>
                <c:pt idx="24">
                  <c:v>Los Planes</c:v>
                </c:pt>
                <c:pt idx="25">
                  <c:v>Manantiales</c:v>
                </c:pt>
                <c:pt idx="26">
                  <c:v>Miraflores</c:v>
                </c:pt>
                <c:pt idx="27">
                  <c:v>Pirineos</c:v>
                </c:pt>
                <c:pt idx="28">
                  <c:v>Playa Rica</c:v>
                </c:pt>
                <c:pt idx="29">
                  <c:v>POR COMPRAR</c:v>
                </c:pt>
                <c:pt idx="30">
                  <c:v>San Francisco</c:v>
                </c:pt>
                <c:pt idx="31">
                  <c:v>San José</c:v>
                </c:pt>
                <c:pt idx="32">
                  <c:v>Tres Cruces</c:v>
                </c:pt>
                <c:pt idx="33">
                  <c:v>Villa Laura</c:v>
                </c:pt>
                <c:pt idx="34">
                  <c:v>Villa Vilma</c:v>
                </c:pt>
              </c:strCache>
            </c:strRef>
          </c:cat>
          <c:val>
            <c:numRef>
              <c:f>TD!$B$124:$B$159</c:f>
              <c:numCache>
                <c:formatCode>0</c:formatCode>
                <c:ptCount val="35"/>
                <c:pt idx="0">
                  <c:v>68.95</c:v>
                </c:pt>
                <c:pt idx="1">
                  <c:v>31.97</c:v>
                </c:pt>
                <c:pt idx="2">
                  <c:v>10.77</c:v>
                </c:pt>
                <c:pt idx="3">
                  <c:v>42.27</c:v>
                </c:pt>
                <c:pt idx="4">
                  <c:v>9.11</c:v>
                </c:pt>
                <c:pt idx="5">
                  <c:v>36</c:v>
                </c:pt>
                <c:pt idx="6">
                  <c:v>22.74</c:v>
                </c:pt>
                <c:pt idx="7">
                  <c:v>81.66</c:v>
                </c:pt>
                <c:pt idx="8">
                  <c:v>89.7</c:v>
                </c:pt>
                <c:pt idx="9">
                  <c:v>69.917743999999999</c:v>
                </c:pt>
                <c:pt idx="10">
                  <c:v>28.47</c:v>
                </c:pt>
                <c:pt idx="11">
                  <c:v>64.42</c:v>
                </c:pt>
                <c:pt idx="12">
                  <c:v>7.2099999999999973</c:v>
                </c:pt>
                <c:pt idx="13">
                  <c:v>75.78</c:v>
                </c:pt>
                <c:pt idx="14">
                  <c:v>9.3822367712499997</c:v>
                </c:pt>
                <c:pt idx="15">
                  <c:v>17.899999999999999</c:v>
                </c:pt>
                <c:pt idx="16">
                  <c:v>34.416000000000004</c:v>
                </c:pt>
                <c:pt idx="17">
                  <c:v>111</c:v>
                </c:pt>
                <c:pt idx="18">
                  <c:v>6.4</c:v>
                </c:pt>
                <c:pt idx="19">
                  <c:v>34.32</c:v>
                </c:pt>
                <c:pt idx="20">
                  <c:v>4.5999999999999996</c:v>
                </c:pt>
                <c:pt idx="21">
                  <c:v>130.88999999999999</c:v>
                </c:pt>
                <c:pt idx="22">
                  <c:v>68.08</c:v>
                </c:pt>
                <c:pt idx="23">
                  <c:v>2.94</c:v>
                </c:pt>
                <c:pt idx="24">
                  <c:v>52.913600000000002</c:v>
                </c:pt>
                <c:pt idx="25">
                  <c:v>25.44</c:v>
                </c:pt>
                <c:pt idx="26">
                  <c:v>81.680000000000007</c:v>
                </c:pt>
                <c:pt idx="27">
                  <c:v>95.056578000000002</c:v>
                </c:pt>
                <c:pt idx="28">
                  <c:v>24.11</c:v>
                </c:pt>
                <c:pt idx="29">
                  <c:v>162</c:v>
                </c:pt>
                <c:pt idx="30">
                  <c:v>40.9</c:v>
                </c:pt>
                <c:pt idx="31">
                  <c:v>59.606017999999999</c:v>
                </c:pt>
                <c:pt idx="32">
                  <c:v>41.51</c:v>
                </c:pt>
                <c:pt idx="33">
                  <c:v>11.39</c:v>
                </c:pt>
                <c:pt idx="34">
                  <c:v>1.8726430000000001</c:v>
                </c:pt>
              </c:numCache>
            </c:numRef>
          </c:val>
          <c:extLst>
            <c:ext xmlns:c16="http://schemas.microsoft.com/office/drawing/2014/chart" uri="{C3380CC4-5D6E-409C-BE32-E72D297353CC}">
              <c16:uniqueId val="{00000000-B272-4189-92A2-42FAE955ECBB}"/>
            </c:ext>
          </c:extLst>
        </c:ser>
        <c:dLbls>
          <c:dLblPos val="outEnd"/>
          <c:showLegendKey val="0"/>
          <c:showVal val="1"/>
          <c:showCatName val="0"/>
          <c:showSerName val="0"/>
          <c:showPercent val="0"/>
          <c:showBubbleSize val="0"/>
        </c:dLbls>
        <c:gapWidth val="182"/>
        <c:axId val="1538449312"/>
        <c:axId val="1259356768"/>
      </c:barChart>
      <c:catAx>
        <c:axId val="153844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bg1"/>
                </a:solidFill>
                <a:latin typeface="+mn-lt"/>
                <a:ea typeface="+mn-ea"/>
                <a:cs typeface="+mn-cs"/>
              </a:defRPr>
            </a:pPr>
            <a:endParaRPr lang="es-CO"/>
          </a:p>
        </c:txPr>
        <c:crossAx val="1259356768"/>
        <c:crosses val="autoZero"/>
        <c:auto val="1"/>
        <c:lblAlgn val="ctr"/>
        <c:lblOffset val="100"/>
        <c:noMultiLvlLbl val="0"/>
      </c:catAx>
      <c:valAx>
        <c:axId val="1259356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153844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9221308805948196"/>
          <c:y val="6.6216212693327697E-2"/>
          <c:w val="0.54775574928133985"/>
          <c:h val="0.84249637380853704"/>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TD!$B$166:$B$169</c:f>
              <c:strCache>
                <c:ptCount val="4"/>
                <c:pt idx="0">
                  <c:v>TOTAL</c:v>
                </c:pt>
                <c:pt idx="1">
                  <c:v>ABASTECIMEINTO LOCAL</c:v>
                </c:pt>
                <c:pt idx="2">
                  <c:v>POTENCIALMENTE DE ABASTECIMIETO</c:v>
                </c:pt>
                <c:pt idx="3">
                  <c:v>OTRAS FUESTES</c:v>
                </c:pt>
              </c:strCache>
            </c:strRef>
          </c:cat>
          <c:val>
            <c:numRef>
              <c:f>TD!$C$166:$C$169</c:f>
              <c:numCache>
                <c:formatCode>General</c:formatCode>
                <c:ptCount val="4"/>
                <c:pt idx="0">
                  <c:v>257</c:v>
                </c:pt>
                <c:pt idx="1">
                  <c:v>58</c:v>
                </c:pt>
                <c:pt idx="2">
                  <c:v>68</c:v>
                </c:pt>
                <c:pt idx="3">
                  <c:v>131</c:v>
                </c:pt>
              </c:numCache>
            </c:numRef>
          </c:val>
          <c:extLst>
            <c:ext xmlns:c16="http://schemas.microsoft.com/office/drawing/2014/chart" uri="{C3380CC4-5D6E-409C-BE32-E72D297353CC}">
              <c16:uniqueId val="{00000000-61CF-408D-A08B-F48AE2B15CB6}"/>
            </c:ext>
          </c:extLst>
        </c:ser>
        <c:dLbls>
          <c:showLegendKey val="0"/>
          <c:showVal val="0"/>
          <c:showCatName val="0"/>
          <c:showSerName val="0"/>
          <c:showPercent val="0"/>
          <c:showBubbleSize val="0"/>
        </c:dLbls>
        <c:gapWidth val="182"/>
        <c:axId val="1145269488"/>
        <c:axId val="1259375488"/>
      </c:barChart>
      <c:catAx>
        <c:axId val="1145269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1259375488"/>
        <c:crosses val="autoZero"/>
        <c:auto val="1"/>
        <c:lblAlgn val="ctr"/>
        <c:lblOffset val="100"/>
        <c:noMultiLvlLbl val="0"/>
      </c:catAx>
      <c:valAx>
        <c:axId val="1259375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114526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 AMBIENTAL.xlsx]TD!TablaDinámica11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41877092949588E-2"/>
          <c:y val="6.2297766377578868E-2"/>
          <c:w val="0.77283781337677615"/>
          <c:h val="0.5783877141848045"/>
        </c:manualLayout>
      </c:layout>
      <c:barChart>
        <c:barDir val="col"/>
        <c:grouping val="clustered"/>
        <c:varyColors val="0"/>
        <c:ser>
          <c:idx val="0"/>
          <c:order val="0"/>
          <c:tx>
            <c:strRef>
              <c:f>TD!$B$177</c:f>
              <c:strCache>
                <c:ptCount val="1"/>
                <c:pt idx="0">
                  <c:v> PROMEDIO PRECIPITACIONES DÍA IDEAM</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TD!$A$178:$A$192</c:f>
              <c:strCache>
                <c:ptCount val="14"/>
                <c:pt idx="0">
                  <c:v>AMAGÁ</c:v>
                </c:pt>
                <c:pt idx="1">
                  <c:v>ANSERMA</c:v>
                </c:pt>
                <c:pt idx="2">
                  <c:v>ARANZAZU</c:v>
                </c:pt>
                <c:pt idx="3">
                  <c:v>CARAMANTA</c:v>
                </c:pt>
                <c:pt idx="4">
                  <c:v>CONCORDIA</c:v>
                </c:pt>
                <c:pt idx="5">
                  <c:v>GUÁTICA</c:v>
                </c:pt>
                <c:pt idx="6">
                  <c:v>JERICO</c:v>
                </c:pt>
                <c:pt idx="7">
                  <c:v>POR COMPRAR</c:v>
                </c:pt>
                <c:pt idx="8">
                  <c:v>QUINCHÍA</c:v>
                </c:pt>
                <c:pt idx="9">
                  <c:v>RIOSUCIO</c:v>
                </c:pt>
                <c:pt idx="10">
                  <c:v>SALAMINA</c:v>
                </c:pt>
                <c:pt idx="11">
                  <c:v>SONSON</c:v>
                </c:pt>
                <c:pt idx="12">
                  <c:v>TAMESIS</c:v>
                </c:pt>
                <c:pt idx="13">
                  <c:v>VALPARAISO</c:v>
                </c:pt>
              </c:strCache>
            </c:strRef>
          </c:cat>
          <c:val>
            <c:numRef>
              <c:f>TD!$B$178:$B$192</c:f>
              <c:numCache>
                <c:formatCode>0</c:formatCode>
                <c:ptCount val="14"/>
                <c:pt idx="1">
                  <c:v>75</c:v>
                </c:pt>
                <c:pt idx="3">
                  <c:v>154</c:v>
                </c:pt>
                <c:pt idx="4">
                  <c:v>102</c:v>
                </c:pt>
                <c:pt idx="5">
                  <c:v>72</c:v>
                </c:pt>
                <c:pt idx="6">
                  <c:v>122</c:v>
                </c:pt>
                <c:pt idx="8">
                  <c:v>70</c:v>
                </c:pt>
                <c:pt idx="9">
                  <c:v>93</c:v>
                </c:pt>
                <c:pt idx="10">
                  <c:v>70</c:v>
                </c:pt>
                <c:pt idx="12">
                  <c:v>84</c:v>
                </c:pt>
              </c:numCache>
            </c:numRef>
          </c:val>
          <c:extLst>
            <c:ext xmlns:c16="http://schemas.microsoft.com/office/drawing/2014/chart" uri="{C3380CC4-5D6E-409C-BE32-E72D297353CC}">
              <c16:uniqueId val="{00000000-2BA4-4BB2-B488-775AEE736D42}"/>
            </c:ext>
          </c:extLst>
        </c:ser>
        <c:ser>
          <c:idx val="1"/>
          <c:order val="1"/>
          <c:tx>
            <c:strRef>
              <c:f>TD!$C$177</c:f>
              <c:strCache>
                <c:ptCount val="1"/>
                <c:pt idx="0">
                  <c:v> PROMEDIO OFERTA DE AGUA DÍA M3 POR HA 2022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TD!$A$178:$A$192</c:f>
              <c:strCache>
                <c:ptCount val="14"/>
                <c:pt idx="0">
                  <c:v>AMAGÁ</c:v>
                </c:pt>
                <c:pt idx="1">
                  <c:v>ANSERMA</c:v>
                </c:pt>
                <c:pt idx="2">
                  <c:v>ARANZAZU</c:v>
                </c:pt>
                <c:pt idx="3">
                  <c:v>CARAMANTA</c:v>
                </c:pt>
                <c:pt idx="4">
                  <c:v>CONCORDIA</c:v>
                </c:pt>
                <c:pt idx="5">
                  <c:v>GUÁTICA</c:v>
                </c:pt>
                <c:pt idx="6">
                  <c:v>JERICO</c:v>
                </c:pt>
                <c:pt idx="7">
                  <c:v>POR COMPRAR</c:v>
                </c:pt>
                <c:pt idx="8">
                  <c:v>QUINCHÍA</c:v>
                </c:pt>
                <c:pt idx="9">
                  <c:v>RIOSUCIO</c:v>
                </c:pt>
                <c:pt idx="10">
                  <c:v>SALAMINA</c:v>
                </c:pt>
                <c:pt idx="11">
                  <c:v>SONSON</c:v>
                </c:pt>
                <c:pt idx="12">
                  <c:v>TAMESIS</c:v>
                </c:pt>
                <c:pt idx="13">
                  <c:v>VALPARAISO</c:v>
                </c:pt>
              </c:strCache>
            </c:strRef>
          </c:cat>
          <c:val>
            <c:numRef>
              <c:f>TD!$C$178:$C$192</c:f>
              <c:numCache>
                <c:formatCode>0</c:formatCode>
                <c:ptCount val="14"/>
                <c:pt idx="1">
                  <c:v>96.597938144329888</c:v>
                </c:pt>
                <c:pt idx="2">
                  <c:v>103.96676521784228</c:v>
                </c:pt>
                <c:pt idx="3">
                  <c:v>182.38493179214828</c:v>
                </c:pt>
                <c:pt idx="4">
                  <c:v>103.97972410536079</c:v>
                </c:pt>
                <c:pt idx="5">
                  <c:v>106.14478528796218</c:v>
                </c:pt>
                <c:pt idx="6">
                  <c:v>128.26970026282743</c:v>
                </c:pt>
                <c:pt idx="8">
                  <c:v>99.136349306431285</c:v>
                </c:pt>
                <c:pt idx="9">
                  <c:v>148.53535353535352</c:v>
                </c:pt>
                <c:pt idx="10">
                  <c:v>73.566433566433574</c:v>
                </c:pt>
                <c:pt idx="11">
                  <c:v>107.40089375463677</c:v>
                </c:pt>
                <c:pt idx="12">
                  <c:v>100.9194974733296</c:v>
                </c:pt>
                <c:pt idx="13">
                  <c:v>151.59793814432987</c:v>
                </c:pt>
              </c:numCache>
            </c:numRef>
          </c:val>
          <c:extLst>
            <c:ext xmlns:c16="http://schemas.microsoft.com/office/drawing/2014/chart" uri="{C3380CC4-5D6E-409C-BE32-E72D297353CC}">
              <c16:uniqueId val="{00000001-2BA4-4BB2-B488-775AEE736D42}"/>
            </c:ext>
          </c:extLst>
        </c:ser>
        <c:dLbls>
          <c:showLegendKey val="0"/>
          <c:showVal val="0"/>
          <c:showCatName val="0"/>
          <c:showSerName val="0"/>
          <c:showPercent val="0"/>
          <c:showBubbleSize val="0"/>
        </c:dLbls>
        <c:gapWidth val="219"/>
        <c:overlap val="-27"/>
        <c:axId val="1077623168"/>
        <c:axId val="878358768"/>
      </c:barChart>
      <c:catAx>
        <c:axId val="107762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878358768"/>
        <c:crosses val="autoZero"/>
        <c:auto val="1"/>
        <c:lblAlgn val="ctr"/>
        <c:lblOffset val="100"/>
        <c:noMultiLvlLbl val="0"/>
      </c:catAx>
      <c:valAx>
        <c:axId val="878358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crossAx val="1077623168"/>
        <c:crosses val="autoZero"/>
        <c:crossBetween val="between"/>
      </c:valAx>
      <c:spPr>
        <a:noFill/>
        <a:ln>
          <a:noFill/>
        </a:ln>
        <a:effectLst/>
      </c:spPr>
    </c:plotArea>
    <c:legend>
      <c:legendPos val="r"/>
      <c:layout>
        <c:manualLayout>
          <c:xMode val="edge"/>
          <c:yMode val="edge"/>
          <c:x val="0.81020612725133512"/>
          <c:y val="0.10732206116864726"/>
          <c:w val="0.18117318309349262"/>
          <c:h val="0.485193912388916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1679-4912-94FD-0D7FB02C0077}"/>
              </c:ext>
            </c:extLst>
          </c:dPt>
          <c:dPt>
            <c:idx val="1"/>
            <c:bubble3D val="0"/>
            <c:spPr>
              <a:solidFill>
                <a:schemeClr val="accent2"/>
              </a:solidFill>
              <a:ln w="19050">
                <a:noFill/>
              </a:ln>
              <a:effectLst/>
            </c:spPr>
            <c:extLst>
              <c:ext xmlns:c16="http://schemas.microsoft.com/office/drawing/2014/chart" uri="{C3380CC4-5D6E-409C-BE32-E72D297353CC}">
                <c16:uniqueId val="{00000003-1679-4912-94FD-0D7FB02C0077}"/>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TD!$A$206:$B$206</c:f>
              <c:strCache>
                <c:ptCount val="2"/>
                <c:pt idx="0">
                  <c:v>ÁREA TOTAL</c:v>
                </c:pt>
                <c:pt idx="1">
                  <c:v>ÁREA CONSERVACIÓN</c:v>
                </c:pt>
              </c:strCache>
            </c:strRef>
          </c:cat>
          <c:val>
            <c:numRef>
              <c:f>TD!$A$207:$B$207</c:f>
              <c:numCache>
                <c:formatCode>0</c:formatCode>
                <c:ptCount val="2"/>
                <c:pt idx="0">
                  <c:v>5659.9375039999995</c:v>
                </c:pt>
                <c:pt idx="1">
                  <c:v>1655.3748197712503</c:v>
                </c:pt>
              </c:numCache>
            </c:numRef>
          </c:val>
          <c:extLst>
            <c:ext xmlns:c16="http://schemas.microsoft.com/office/drawing/2014/chart" uri="{C3380CC4-5D6E-409C-BE32-E72D297353CC}">
              <c16:uniqueId val="{00000004-1679-4912-94FD-0D7FB02C0077}"/>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278783902012237"/>
          <c:y val="0.43826079031787696"/>
          <c:w val="0.30550537698839303"/>
          <c:h val="0.160829329648457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1CC-4569-8FB3-1398FC25B1B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1CC-4569-8FB3-1398FC25B1BD}"/>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s-CO"/>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TD!$A$206:$B$206</c:f>
              <c:strCache>
                <c:ptCount val="2"/>
                <c:pt idx="0">
                  <c:v>ÁREA TOTAL</c:v>
                </c:pt>
                <c:pt idx="1">
                  <c:v>ÁREA CONSERVACIÓN</c:v>
                </c:pt>
              </c:strCache>
            </c:strRef>
          </c:cat>
          <c:val>
            <c:numRef>
              <c:f>TD!$A$207:$B$207</c:f>
              <c:numCache>
                <c:formatCode>0</c:formatCode>
                <c:ptCount val="2"/>
                <c:pt idx="0">
                  <c:v>5659.9375039999995</c:v>
                </c:pt>
                <c:pt idx="1">
                  <c:v>1655.3748197712503</c:v>
                </c:pt>
              </c:numCache>
            </c:numRef>
          </c:val>
          <c:extLst>
            <c:ext xmlns:c16="http://schemas.microsoft.com/office/drawing/2014/chart" uri="{C3380CC4-5D6E-409C-BE32-E72D297353CC}">
              <c16:uniqueId val="{00000000-9205-4403-9091-7072E324C778}"/>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'Aspectos Socioambientales'!$B$18:$B$23</c:f>
              <c:strCache>
                <c:ptCount val="6"/>
                <c:pt idx="0">
                  <c:v>Caramanta</c:v>
                </c:pt>
                <c:pt idx="1">
                  <c:v>Concordia</c:v>
                </c:pt>
                <c:pt idx="2">
                  <c:v>Jerico</c:v>
                </c:pt>
                <c:pt idx="3">
                  <c:v>Sonson</c:v>
                </c:pt>
                <c:pt idx="4">
                  <c:v>Tamesis</c:v>
                </c:pt>
                <c:pt idx="5">
                  <c:v>Valparaiso</c:v>
                </c:pt>
              </c:strCache>
            </c:strRef>
          </c:cat>
          <c:val>
            <c:numRef>
              <c:f>'Aspectos Socioambientales'!$E$18:$E$23</c:f>
              <c:numCache>
                <c:formatCode>_-* #,##0_-;\-* #,##0_-;_-* "-"??_-;_-@_-</c:formatCode>
                <c:ptCount val="6"/>
                <c:pt idx="0">
                  <c:v>4269</c:v>
                </c:pt>
                <c:pt idx="1">
                  <c:v>16095</c:v>
                </c:pt>
                <c:pt idx="2">
                  <c:v>11257</c:v>
                </c:pt>
                <c:pt idx="3">
                  <c:v>31861</c:v>
                </c:pt>
                <c:pt idx="4">
                  <c:v>15012</c:v>
                </c:pt>
                <c:pt idx="5">
                  <c:v>5431</c:v>
                </c:pt>
              </c:numCache>
            </c:numRef>
          </c:val>
          <c:extLst>
            <c:ext xmlns:c16="http://schemas.microsoft.com/office/drawing/2014/chart" uri="{C3380CC4-5D6E-409C-BE32-E72D297353CC}">
              <c16:uniqueId val="{00000000-5456-43DF-ADB4-4BF0BADF24E0}"/>
            </c:ext>
          </c:extLst>
        </c:ser>
        <c:dLbls>
          <c:showLegendKey val="0"/>
          <c:showVal val="0"/>
          <c:showCatName val="0"/>
          <c:showSerName val="0"/>
          <c:showPercent val="0"/>
          <c:showBubbleSize val="0"/>
        </c:dLbls>
        <c:gapWidth val="150"/>
        <c:shape val="box"/>
        <c:axId val="1236015776"/>
        <c:axId val="1219802640"/>
        <c:axId val="0"/>
      </c:bar3DChart>
      <c:catAx>
        <c:axId val="12360157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219802640"/>
        <c:crosses val="autoZero"/>
        <c:auto val="1"/>
        <c:lblAlgn val="ctr"/>
        <c:lblOffset val="100"/>
        <c:noMultiLvlLbl val="0"/>
      </c:catAx>
      <c:valAx>
        <c:axId val="1219802640"/>
        <c:scaling>
          <c:orientation val="minMax"/>
        </c:scaling>
        <c:delete val="0"/>
        <c:axPos val="l"/>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23601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662-45C8-ACA5-0090A0F1FEE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662-45C8-ACA5-0090A0F1FEE8}"/>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s-CO"/>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'Aspectos Socioambientales'!$F$16:$G$16</c:f>
              <c:strCache>
                <c:ptCount val="2"/>
                <c:pt idx="0">
                  <c:v>Hombre</c:v>
                </c:pt>
                <c:pt idx="1">
                  <c:v>Mujer</c:v>
                </c:pt>
              </c:strCache>
            </c:strRef>
          </c:cat>
          <c:val>
            <c:numRef>
              <c:f>'Aspectos Socioambientales'!$F$17:$G$17</c:f>
              <c:numCache>
                <c:formatCode>_-* #,##0_-;\-* #,##0_-;_-* "-"??_-;_-@_-</c:formatCode>
                <c:ptCount val="2"/>
                <c:pt idx="0">
                  <c:v>42089</c:v>
                </c:pt>
                <c:pt idx="1">
                  <c:v>41836</c:v>
                </c:pt>
              </c:numCache>
            </c:numRef>
          </c:val>
          <c:extLst>
            <c:ext xmlns:c16="http://schemas.microsoft.com/office/drawing/2014/chart" uri="{C3380CC4-5D6E-409C-BE32-E72D297353CC}">
              <c16:uniqueId val="{00000000-8A3C-4585-8A55-1C6096933F46}"/>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'Aspectos Socioambientales'!$B$25:$B$28</c:f>
              <c:strCache>
                <c:ptCount val="4"/>
                <c:pt idx="0">
                  <c:v>Anserma</c:v>
                </c:pt>
                <c:pt idx="1">
                  <c:v>Riosucio</c:v>
                </c:pt>
                <c:pt idx="2">
                  <c:v>Salamina</c:v>
                </c:pt>
                <c:pt idx="3">
                  <c:v>Supia</c:v>
                </c:pt>
              </c:strCache>
            </c:strRef>
          </c:cat>
          <c:val>
            <c:numRef>
              <c:f>'Aspectos Socioambientales'!$E$25:$E$28</c:f>
              <c:numCache>
                <c:formatCode>_-* #,##0_-;\-* #,##0_-;_-* "-"??_-;_-@_-</c:formatCode>
                <c:ptCount val="4"/>
                <c:pt idx="0">
                  <c:v>31811</c:v>
                </c:pt>
                <c:pt idx="1">
                  <c:v>48329</c:v>
                </c:pt>
                <c:pt idx="2">
                  <c:v>16759</c:v>
                </c:pt>
                <c:pt idx="3">
                  <c:v>26571</c:v>
                </c:pt>
              </c:numCache>
            </c:numRef>
          </c:val>
          <c:extLst>
            <c:ext xmlns:c16="http://schemas.microsoft.com/office/drawing/2014/chart" uri="{C3380CC4-5D6E-409C-BE32-E72D297353CC}">
              <c16:uniqueId val="{00000000-B846-44CC-8832-CF2E5E77AE5F}"/>
            </c:ext>
          </c:extLst>
        </c:ser>
        <c:dLbls>
          <c:showLegendKey val="0"/>
          <c:showVal val="0"/>
          <c:showCatName val="0"/>
          <c:showSerName val="0"/>
          <c:showPercent val="0"/>
          <c:showBubbleSize val="0"/>
        </c:dLbls>
        <c:gapWidth val="150"/>
        <c:shape val="box"/>
        <c:axId val="1218549680"/>
        <c:axId val="1220109712"/>
        <c:axId val="0"/>
      </c:bar3DChart>
      <c:catAx>
        <c:axId val="1218549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220109712"/>
        <c:crosses val="autoZero"/>
        <c:auto val="1"/>
        <c:lblAlgn val="ctr"/>
        <c:lblOffset val="100"/>
        <c:noMultiLvlLbl val="0"/>
      </c:catAx>
      <c:valAx>
        <c:axId val="1220109712"/>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21854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76A-47F7-BE9E-CA7E80A3561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76A-47F7-BE9E-CA7E80A35617}"/>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s-CO"/>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'Aspectos Socioambientales'!$F$16:$G$16</c:f>
              <c:strCache>
                <c:ptCount val="2"/>
                <c:pt idx="0">
                  <c:v>Hombre</c:v>
                </c:pt>
                <c:pt idx="1">
                  <c:v>Mujer</c:v>
                </c:pt>
              </c:strCache>
            </c:strRef>
          </c:cat>
          <c:val>
            <c:numRef>
              <c:f>'Aspectos Socioambientales'!$F$24:$G$24</c:f>
              <c:numCache>
                <c:formatCode>_-* #,##0_-;\-* #,##0_-;_-* "-"??_-;_-@_-</c:formatCode>
                <c:ptCount val="2"/>
                <c:pt idx="0">
                  <c:v>61038</c:v>
                </c:pt>
                <c:pt idx="1">
                  <c:v>62432</c:v>
                </c:pt>
              </c:numCache>
            </c:numRef>
          </c:val>
          <c:extLst>
            <c:ext xmlns:c16="http://schemas.microsoft.com/office/drawing/2014/chart" uri="{C3380CC4-5D6E-409C-BE32-E72D297353CC}">
              <c16:uniqueId val="{00000000-8135-4B93-8BE6-9EF8CE1DB2E6}"/>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'Aspectos Socioambientales'!$B$30:$B$31</c:f>
              <c:strCache>
                <c:ptCount val="2"/>
                <c:pt idx="0">
                  <c:v>Guatica</c:v>
                </c:pt>
                <c:pt idx="1">
                  <c:v>Quinchia</c:v>
                </c:pt>
              </c:strCache>
            </c:strRef>
          </c:cat>
          <c:val>
            <c:numRef>
              <c:f>'Aspectos Socioambientales'!$E$30:$E$31</c:f>
              <c:numCache>
                <c:formatCode>_-* #,##0_-;\-* #,##0_-;_-* "-"??_-;_-@_-</c:formatCode>
                <c:ptCount val="2"/>
                <c:pt idx="0">
                  <c:v>11532</c:v>
                </c:pt>
                <c:pt idx="1">
                  <c:v>25213</c:v>
                </c:pt>
              </c:numCache>
            </c:numRef>
          </c:val>
          <c:extLst>
            <c:ext xmlns:c16="http://schemas.microsoft.com/office/drawing/2014/chart" uri="{C3380CC4-5D6E-409C-BE32-E72D297353CC}">
              <c16:uniqueId val="{00000000-31EF-476A-8515-B0C57986E486}"/>
            </c:ext>
          </c:extLst>
        </c:ser>
        <c:dLbls>
          <c:showLegendKey val="0"/>
          <c:showVal val="0"/>
          <c:showCatName val="0"/>
          <c:showSerName val="0"/>
          <c:showPercent val="0"/>
          <c:showBubbleSize val="0"/>
        </c:dLbls>
        <c:gapWidth val="150"/>
        <c:shape val="box"/>
        <c:axId val="1234468048"/>
        <c:axId val="1059415584"/>
        <c:axId val="0"/>
      </c:bar3DChart>
      <c:catAx>
        <c:axId val="123446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CO"/>
          </a:p>
        </c:txPr>
        <c:crossAx val="1059415584"/>
        <c:crosses val="autoZero"/>
        <c:auto val="1"/>
        <c:lblAlgn val="ctr"/>
        <c:lblOffset val="100"/>
        <c:noMultiLvlLbl val="0"/>
      </c:catAx>
      <c:valAx>
        <c:axId val="1059415584"/>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23446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54C-49EB-A13E-D80DF9AA8AE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54C-49EB-A13E-D80DF9AA8AE9}"/>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s-CO"/>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'Aspectos Socioambientales'!$F$16:$G$16</c:f>
              <c:strCache>
                <c:ptCount val="2"/>
                <c:pt idx="0">
                  <c:v>Hombre</c:v>
                </c:pt>
                <c:pt idx="1">
                  <c:v>Mujer</c:v>
                </c:pt>
              </c:strCache>
            </c:strRef>
          </c:cat>
          <c:val>
            <c:numRef>
              <c:f>'Aspectos Socioambientales'!$F$29:$G$29</c:f>
              <c:numCache>
                <c:formatCode>_-* #,##0_-;\-* #,##0_-;_-* "-"??_-;_-@_-</c:formatCode>
                <c:ptCount val="2"/>
                <c:pt idx="0">
                  <c:v>18666</c:v>
                </c:pt>
                <c:pt idx="1">
                  <c:v>18079</c:v>
                </c:pt>
              </c:numCache>
            </c:numRef>
          </c:val>
          <c:extLst>
            <c:ext xmlns:c16="http://schemas.microsoft.com/office/drawing/2014/chart" uri="{C3380CC4-5D6E-409C-BE32-E72D297353CC}">
              <c16:uniqueId val="{00000000-2DE7-4C16-A991-55D351653975}"/>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1"/>
          <c:order val="0"/>
          <c:dLbls>
            <c:spPr>
              <a:noFill/>
              <a:ln>
                <a:noFill/>
              </a:ln>
              <a:effectLst/>
            </c:spPr>
            <c:txPr>
              <a:bodyPr wrap="square" lIns="38100" tIns="19050" rIns="38100" bIns="19050" anchor="ctr">
                <a:spAutoFit/>
              </a:bodyPr>
              <a:lstStyle/>
              <a:p>
                <a:pPr>
                  <a:defRPr sz="2000"/>
                </a:pPr>
                <a:endParaRPr lang="es-CO"/>
              </a:p>
            </c:txPr>
            <c:dLblPos val="bestFit"/>
            <c:showLegendKey val="0"/>
            <c:showVal val="0"/>
            <c:showCatName val="0"/>
            <c:showSerName val="0"/>
            <c:showPercent val="1"/>
            <c:showBubbleSize val="0"/>
            <c:showLeaderLines val="1"/>
            <c:extLst>
              <c:ext xmlns:c15="http://schemas.microsoft.com/office/drawing/2012/chart" uri="{CE6537A1-D6FC-4f65-9D91-7224C49458BB}"/>
            </c:extLst>
          </c:dLbls>
          <c:cat>
            <c:strRef>
              <c:f>('Aspectos Socioambientales'!$B$17,'Aspectos Socioambientales'!$B$24,'Aspectos Socioambientales'!$B$29)</c:f>
              <c:strCache>
                <c:ptCount val="3"/>
                <c:pt idx="0">
                  <c:v>Antioquia</c:v>
                </c:pt>
                <c:pt idx="1">
                  <c:v>Caldas</c:v>
                </c:pt>
                <c:pt idx="2">
                  <c:v>Risaralda</c:v>
                </c:pt>
              </c:strCache>
            </c:strRef>
          </c:cat>
          <c:val>
            <c:numRef>
              <c:f>('Aspectos Socioambientales'!$C$17,'Aspectos Socioambientales'!$C$24,'Aspectos Socioambientales'!$C$29)</c:f>
              <c:numCache>
                <c:formatCode>General</c:formatCode>
                <c:ptCount val="3"/>
                <c:pt idx="0">
                  <c:v>590</c:v>
                </c:pt>
                <c:pt idx="1">
                  <c:v>608</c:v>
                </c:pt>
                <c:pt idx="2">
                  <c:v>346</c:v>
                </c:pt>
              </c:numCache>
            </c:numRef>
          </c:val>
          <c:extLst>
            <c:ext xmlns:c16="http://schemas.microsoft.com/office/drawing/2014/chart" uri="{C3380CC4-5D6E-409C-BE32-E72D297353CC}">
              <c16:uniqueId val="{00000009-993D-4397-9B07-049578383738}"/>
            </c:ext>
          </c:extLst>
        </c:ser>
        <c:ser>
          <c:idx val="0"/>
          <c:order val="1"/>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993D-4397-9B07-0495783837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5-993D-4397-9B07-0495783837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7-993D-4397-9B07-0495783837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('Aspectos Socioambientales'!$B$17,'Aspectos Socioambientales'!$B$24,'Aspectos Socioambientales'!$B$29)</c:f>
              <c:strCache>
                <c:ptCount val="3"/>
                <c:pt idx="0">
                  <c:v>Antioquia</c:v>
                </c:pt>
                <c:pt idx="1">
                  <c:v>Caldas</c:v>
                </c:pt>
                <c:pt idx="2">
                  <c:v>Risaralda</c:v>
                </c:pt>
              </c:strCache>
            </c:strRef>
          </c:cat>
          <c:val>
            <c:numRef>
              <c:f>('Aspectos Socioambientales'!$C$17,'Aspectos Socioambientales'!$C$24,'Aspectos Socioambientales'!$C$29)</c:f>
              <c:numCache>
                <c:formatCode>General</c:formatCode>
                <c:ptCount val="3"/>
                <c:pt idx="0">
                  <c:v>590</c:v>
                </c:pt>
                <c:pt idx="1">
                  <c:v>608</c:v>
                </c:pt>
                <c:pt idx="2">
                  <c:v>346</c:v>
                </c:pt>
              </c:numCache>
            </c:numRef>
          </c:val>
          <c:extLst>
            <c:ext xmlns:c16="http://schemas.microsoft.com/office/drawing/2014/chart" uri="{C3380CC4-5D6E-409C-BE32-E72D297353CC}">
              <c16:uniqueId val="{00000008-993D-4397-9B07-049578383738}"/>
            </c:ext>
          </c:extLst>
        </c:ser>
        <c:dLbls>
          <c:showLegendKey val="0"/>
          <c:showVal val="0"/>
          <c:showCatName val="0"/>
          <c:showSerName val="0"/>
          <c:showPercent val="0"/>
          <c:showBubbleSize val="0"/>
          <c:showLeaderLines val="1"/>
        </c:dLbls>
      </c:pie3DChart>
      <c:spPr>
        <a:ln>
          <a:noFill/>
        </a:ln>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extLst/>
  </c:chart>
  <c:spPr>
    <a:ln>
      <a:noFill/>
    </a:ln>
  </c:spPr>
  <c:txPr>
    <a:bodyPr/>
    <a:lstStyle/>
    <a:p>
      <a:pPr>
        <a:defRPr/>
      </a:pPr>
      <a:endParaRPr lang="es-C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1"/>
          <c:order val="0"/>
          <c:dLbls>
            <c:spPr>
              <a:noFill/>
              <a:ln>
                <a:noFill/>
              </a:ln>
              <a:effectLst/>
            </c:spPr>
            <c:txPr>
              <a:bodyPr wrap="square" lIns="38100" tIns="19050" rIns="38100" bIns="19050" anchor="ctr">
                <a:spAutoFit/>
              </a:bodyPr>
              <a:lstStyle/>
              <a:p>
                <a:pPr>
                  <a:defRPr sz="2000"/>
                </a:pPr>
                <a:endParaRPr lang="es-CO"/>
              </a:p>
            </c:txPr>
            <c:dLblPos val="bestFit"/>
            <c:showLegendKey val="0"/>
            <c:showVal val="0"/>
            <c:showCatName val="0"/>
            <c:showSerName val="0"/>
            <c:showPercent val="1"/>
            <c:showBubbleSize val="0"/>
            <c:showLeaderLines val="1"/>
            <c:extLst>
              <c:ext xmlns:c15="http://schemas.microsoft.com/office/drawing/2012/chart" uri="{CE6537A1-D6FC-4f65-9D91-7224C49458BB}"/>
            </c:extLst>
          </c:dLbls>
          <c:cat>
            <c:strRef>
              <c:f>('Aspectos Socioambientales'!$B$17,'Aspectos Socioambientales'!$B$24,'Aspectos Socioambientales'!$B$29)</c:f>
              <c:strCache>
                <c:ptCount val="3"/>
                <c:pt idx="0">
                  <c:v>Antioquia</c:v>
                </c:pt>
                <c:pt idx="1">
                  <c:v>Caldas</c:v>
                </c:pt>
                <c:pt idx="2">
                  <c:v>Risaralda</c:v>
                </c:pt>
              </c:strCache>
            </c:strRef>
          </c:cat>
          <c:val>
            <c:numRef>
              <c:f>('Aspectos Socioambientales'!$D$17,'Aspectos Socioambientales'!$D$24,'Aspectos Socioambientales'!$D$29)</c:f>
              <c:numCache>
                <c:formatCode>_-* #,##0_-;\-* #,##0_-;_-* "-"??_-;_-@_-</c:formatCode>
                <c:ptCount val="3"/>
                <c:pt idx="0">
                  <c:v>93</c:v>
                </c:pt>
                <c:pt idx="1">
                  <c:v>774</c:v>
                </c:pt>
                <c:pt idx="2">
                  <c:v>189</c:v>
                </c:pt>
              </c:numCache>
            </c:numRef>
          </c:val>
          <c:extLst>
            <c:ext xmlns:c16="http://schemas.microsoft.com/office/drawing/2014/chart" uri="{C3380CC4-5D6E-409C-BE32-E72D297353CC}">
              <c16:uniqueId val="{00000000-3D9F-4CD8-A9B1-9550AFEAEDE7}"/>
            </c:ext>
          </c:extLst>
        </c:ser>
        <c:dLbls>
          <c:dLblPos val="bestFit"/>
          <c:showLegendKey val="0"/>
          <c:showVal val="1"/>
          <c:showCatName val="0"/>
          <c:showSerName val="0"/>
          <c:showPercent val="0"/>
          <c:showBubbleSize val="0"/>
          <c:showLeaderLines val="1"/>
        </c:dLbls>
      </c:pie3D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extLst/>
  </c:chart>
  <c:spPr>
    <a:ln>
      <a:noFill/>
    </a:ln>
  </c:spPr>
  <c:txPr>
    <a:bodyPr/>
    <a:lstStyle/>
    <a:p>
      <a:pPr>
        <a:defRPr/>
      </a:pPr>
      <a:endParaRPr lang="es-C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COHERENCIA PMA</a:t>
            </a:r>
            <a:r>
              <a:rPr lang="es-CO" baseline="0"/>
              <a:t> VS PRINCIPIOS DEL ECUADOR</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7C5-4A78-90A4-29012F69377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7C5-4A78-90A4-29012F6937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'Coherencia P. Ecuador'!$E$10:$F$10</c:f>
              <c:strCache>
                <c:ptCount val="2"/>
                <c:pt idx="0">
                  <c:v>% COHERENCIA</c:v>
                </c:pt>
                <c:pt idx="1">
                  <c:v>% BRECHA</c:v>
                </c:pt>
              </c:strCache>
            </c:strRef>
          </c:cat>
          <c:val>
            <c:numRef>
              <c:f>'Coherencia P. Ecuador'!$E$21:$F$21</c:f>
              <c:numCache>
                <c:formatCode>0</c:formatCode>
                <c:ptCount val="2"/>
                <c:pt idx="0">
                  <c:v>60</c:v>
                </c:pt>
                <c:pt idx="1">
                  <c:v>10</c:v>
                </c:pt>
              </c:numCache>
            </c:numRef>
          </c:val>
          <c:extLst>
            <c:ext xmlns:c16="http://schemas.microsoft.com/office/drawing/2014/chart" uri="{C3380CC4-5D6E-409C-BE32-E72D297353CC}">
              <c16:uniqueId val="{00000004-E7C5-4A78-90A4-29012F693774}"/>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s-C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Coherencia</a:t>
            </a:r>
            <a:r>
              <a:rPr lang="es-CO" baseline="0"/>
              <a:t> PMA VS </a:t>
            </a:r>
            <a:r>
              <a:rPr lang="es-CO"/>
              <a:t>Norma de Desempeño Corporación Financiera Internacional-IFC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8A0-4486-A177-568DBA90401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8A0-4486-A177-568DBA9040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'Coherencia Normas IFC'!$E$10:$F$10</c:f>
              <c:strCache>
                <c:ptCount val="2"/>
                <c:pt idx="0">
                  <c:v>% COHERENCIA</c:v>
                </c:pt>
                <c:pt idx="1">
                  <c:v>% BRECHA</c:v>
                </c:pt>
              </c:strCache>
            </c:strRef>
          </c:cat>
          <c:val>
            <c:numRef>
              <c:f>'Coherencia Normas IFC'!$E$19:$F$19</c:f>
              <c:numCache>
                <c:formatCode>0</c:formatCode>
                <c:ptCount val="2"/>
                <c:pt idx="0">
                  <c:v>170</c:v>
                </c:pt>
                <c:pt idx="1">
                  <c:v>30</c:v>
                </c:pt>
              </c:numCache>
            </c:numRef>
          </c:val>
          <c:extLst>
            <c:ext xmlns:c16="http://schemas.microsoft.com/office/drawing/2014/chart" uri="{C3380CC4-5D6E-409C-BE32-E72D297353CC}">
              <c16:uniqueId val="{00000004-D8A0-4486-A177-568DBA904018}"/>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COHERENCIA</a:t>
            </a:r>
            <a:r>
              <a:rPr lang="es-CO" baseline="0"/>
              <a:t> PMA VS GUIAS NORMAS IFC</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774-4B9A-950B-291B7339DAA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774-4B9A-950B-291B7339DA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'Coherencia Guía EHS'!$E$10:$F$10</c:f>
              <c:strCache>
                <c:ptCount val="2"/>
                <c:pt idx="0">
                  <c:v>% Coherencia</c:v>
                </c:pt>
                <c:pt idx="1">
                  <c:v>% Brecha</c:v>
                </c:pt>
              </c:strCache>
            </c:strRef>
          </c:cat>
          <c:val>
            <c:numRef>
              <c:f>'Coherencia Guía EHS'!$E$15:$F$15</c:f>
              <c:numCache>
                <c:formatCode>0</c:formatCode>
                <c:ptCount val="2"/>
                <c:pt idx="0">
                  <c:v>240</c:v>
                </c:pt>
                <c:pt idx="1">
                  <c:v>20</c:v>
                </c:pt>
              </c:numCache>
            </c:numRef>
          </c:val>
          <c:extLst>
            <c:ext xmlns:c16="http://schemas.microsoft.com/office/drawing/2014/chart" uri="{C3380CC4-5D6E-409C-BE32-E72D297353CC}">
              <c16:uniqueId val="{00000004-9774-4B9A-950B-291B7339DAA4}"/>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458-404B-BDEB-308C473CCE7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458-404B-BDEB-308C473CCE71}"/>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'Coherencia General'!$E$10:$F$10</c:f>
              <c:strCache>
                <c:ptCount val="2"/>
                <c:pt idx="0">
                  <c:v>% Coherencia</c:v>
                </c:pt>
                <c:pt idx="1">
                  <c:v>% Brecha</c:v>
                </c:pt>
              </c:strCache>
            </c:strRef>
          </c:cat>
          <c:val>
            <c:numRef>
              <c:f>'Coherencia General'!$E$14:$F$14</c:f>
              <c:numCache>
                <c:formatCode>0%</c:formatCode>
                <c:ptCount val="2"/>
                <c:pt idx="0">
                  <c:v>0.87673992673992673</c:v>
                </c:pt>
                <c:pt idx="1">
                  <c:v>0.12326007326007327</c:v>
                </c:pt>
              </c:numCache>
            </c:numRef>
          </c:val>
          <c:extLst>
            <c:ext xmlns:c16="http://schemas.microsoft.com/office/drawing/2014/chart" uri="{C3380CC4-5D6E-409C-BE32-E72D297353CC}">
              <c16:uniqueId val="{00000004-E458-404B-BDEB-308C473CCE71}"/>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solidFill>
            <a:ln>
              <a:noFill/>
            </a:ln>
            <a:effectLst/>
          </c:spPr>
          <c:invertIfNegative val="0"/>
          <c:cat>
            <c:strRef>
              <c:f>'Oferta Vs Demanda de Agua'!$C$9:$C$24</c:f>
              <c:strCache>
                <c:ptCount val="16"/>
                <c:pt idx="0">
                  <c:v>Casa Roja</c:v>
                </c:pt>
                <c:pt idx="1">
                  <c:v>El Brasil</c:v>
                </c:pt>
                <c:pt idx="2">
                  <c:v>El Carmelo</c:v>
                </c:pt>
                <c:pt idx="3">
                  <c:v>El Porvenir</c:v>
                </c:pt>
                <c:pt idx="4">
                  <c:v>La Arabia</c:v>
                </c:pt>
                <c:pt idx="5">
                  <c:v>La Cuchilla</c:v>
                </c:pt>
                <c:pt idx="6">
                  <c:v>La Cumbre</c:v>
                </c:pt>
                <c:pt idx="7">
                  <c:v>La Divisa</c:v>
                </c:pt>
                <c:pt idx="8">
                  <c:v>La Hermosa</c:v>
                </c:pt>
                <c:pt idx="9">
                  <c:v>La Mama</c:v>
                </c:pt>
                <c:pt idx="10">
                  <c:v>La Perla</c:v>
                </c:pt>
                <c:pt idx="11">
                  <c:v>La Suiza</c:v>
                </c:pt>
                <c:pt idx="12">
                  <c:v>Manantiales</c:v>
                </c:pt>
                <c:pt idx="13">
                  <c:v>Pirineos</c:v>
                </c:pt>
                <c:pt idx="14">
                  <c:v>San Francisco</c:v>
                </c:pt>
                <c:pt idx="15">
                  <c:v>Villa Vilma</c:v>
                </c:pt>
              </c:strCache>
            </c:strRef>
          </c:cat>
          <c:val>
            <c:numRef>
              <c:f>'Oferta Vs Demanda de Agua'!$D$9:$D$24</c:f>
              <c:numCache>
                <c:formatCode>0</c:formatCode>
                <c:ptCount val="16"/>
                <c:pt idx="0">
                  <c:v>0</c:v>
                </c:pt>
                <c:pt idx="1">
                  <c:v>38.438356164383563</c:v>
                </c:pt>
                <c:pt idx="2">
                  <c:v>39.753424657534246</c:v>
                </c:pt>
                <c:pt idx="3">
                  <c:v>0</c:v>
                </c:pt>
                <c:pt idx="4">
                  <c:v>79.849315068493141</c:v>
                </c:pt>
                <c:pt idx="5">
                  <c:v>0</c:v>
                </c:pt>
                <c:pt idx="6">
                  <c:v>129.79452054794521</c:v>
                </c:pt>
                <c:pt idx="7">
                  <c:v>33.863013698630141</c:v>
                </c:pt>
                <c:pt idx="8">
                  <c:v>88.849315068493155</c:v>
                </c:pt>
                <c:pt idx="9">
                  <c:v>75</c:v>
                </c:pt>
                <c:pt idx="10">
                  <c:v>0</c:v>
                </c:pt>
                <c:pt idx="11">
                  <c:v>46.320547945205483</c:v>
                </c:pt>
                <c:pt idx="12">
                  <c:v>32.301369863013697</c:v>
                </c:pt>
                <c:pt idx="13">
                  <c:v>91.369863013698634</c:v>
                </c:pt>
                <c:pt idx="14">
                  <c:v>94.34246575342469</c:v>
                </c:pt>
                <c:pt idx="15">
                  <c:v>11.876712328767123</c:v>
                </c:pt>
              </c:numCache>
            </c:numRef>
          </c:val>
          <c:extLst>
            <c:ext xmlns:c16="http://schemas.microsoft.com/office/drawing/2014/chart" uri="{C3380CC4-5D6E-409C-BE32-E72D297353CC}">
              <c16:uniqueId val="{00000000-5A62-4750-ACFB-7A234CDFD66E}"/>
            </c:ext>
          </c:extLst>
        </c:ser>
        <c:ser>
          <c:idx val="1"/>
          <c:order val="1"/>
          <c:spPr>
            <a:solidFill>
              <a:schemeClr val="accent4"/>
            </a:solidFill>
            <a:ln>
              <a:noFill/>
            </a:ln>
            <a:effectLst/>
          </c:spPr>
          <c:invertIfNegative val="0"/>
          <c:cat>
            <c:strRef>
              <c:f>'Oferta Vs Demanda de Agua'!$C$9:$C$24</c:f>
              <c:strCache>
                <c:ptCount val="16"/>
                <c:pt idx="0">
                  <c:v>Casa Roja</c:v>
                </c:pt>
                <c:pt idx="1">
                  <c:v>El Brasil</c:v>
                </c:pt>
                <c:pt idx="2">
                  <c:v>El Carmelo</c:v>
                </c:pt>
                <c:pt idx="3">
                  <c:v>El Porvenir</c:v>
                </c:pt>
                <c:pt idx="4">
                  <c:v>La Arabia</c:v>
                </c:pt>
                <c:pt idx="5">
                  <c:v>La Cuchilla</c:v>
                </c:pt>
                <c:pt idx="6">
                  <c:v>La Cumbre</c:v>
                </c:pt>
                <c:pt idx="7">
                  <c:v>La Divisa</c:v>
                </c:pt>
                <c:pt idx="8">
                  <c:v>La Hermosa</c:v>
                </c:pt>
                <c:pt idx="9">
                  <c:v>La Mama</c:v>
                </c:pt>
                <c:pt idx="10">
                  <c:v>La Perla</c:v>
                </c:pt>
                <c:pt idx="11">
                  <c:v>La Suiza</c:v>
                </c:pt>
                <c:pt idx="12">
                  <c:v>Manantiales</c:v>
                </c:pt>
                <c:pt idx="13">
                  <c:v>Pirineos</c:v>
                </c:pt>
                <c:pt idx="14">
                  <c:v>San Francisco</c:v>
                </c:pt>
                <c:pt idx="15">
                  <c:v>Villa Vilma</c:v>
                </c:pt>
              </c:strCache>
            </c:strRef>
          </c:cat>
          <c:val>
            <c:numRef>
              <c:f>'Oferta Vs Demanda de Agua'!$E$9:$E$24</c:f>
              <c:numCache>
                <c:formatCode>0</c:formatCode>
                <c:ptCount val="16"/>
                <c:pt idx="0">
                  <c:v>35.589041095890401</c:v>
                </c:pt>
                <c:pt idx="1">
                  <c:v>37.12328767123288</c:v>
                </c:pt>
                <c:pt idx="2">
                  <c:v>19.123287671232877</c:v>
                </c:pt>
                <c:pt idx="3">
                  <c:v>26.304109589041094</c:v>
                </c:pt>
                <c:pt idx="4">
                  <c:v>46.136986301369866</c:v>
                </c:pt>
                <c:pt idx="5">
                  <c:v>23.205479452054796</c:v>
                </c:pt>
                <c:pt idx="6">
                  <c:v>51.849315068493155</c:v>
                </c:pt>
                <c:pt idx="7">
                  <c:v>25.041095890410958</c:v>
                </c:pt>
                <c:pt idx="8">
                  <c:v>38.493150684931507</c:v>
                </c:pt>
                <c:pt idx="9">
                  <c:v>30.602739726027398</c:v>
                </c:pt>
                <c:pt idx="10">
                  <c:v>18.128767123287666</c:v>
                </c:pt>
                <c:pt idx="11">
                  <c:v>40.287671232876711</c:v>
                </c:pt>
                <c:pt idx="12">
                  <c:v>24.356164383561644</c:v>
                </c:pt>
                <c:pt idx="13">
                  <c:v>28.958904109589042</c:v>
                </c:pt>
                <c:pt idx="14">
                  <c:v>37.610958904109587</c:v>
                </c:pt>
                <c:pt idx="15">
                  <c:v>35.917808219178085</c:v>
                </c:pt>
              </c:numCache>
            </c:numRef>
          </c:val>
          <c:extLst>
            <c:ext xmlns:c16="http://schemas.microsoft.com/office/drawing/2014/chart" uri="{C3380CC4-5D6E-409C-BE32-E72D297353CC}">
              <c16:uniqueId val="{00000001-5A62-4750-ACFB-7A234CDFD66E}"/>
            </c:ext>
          </c:extLst>
        </c:ser>
        <c:dLbls>
          <c:showLegendKey val="0"/>
          <c:showVal val="0"/>
          <c:showCatName val="0"/>
          <c:showSerName val="0"/>
          <c:showPercent val="0"/>
          <c:showBubbleSize val="0"/>
        </c:dLbls>
        <c:gapWidth val="219"/>
        <c:overlap val="-27"/>
        <c:axId val="1076303840"/>
        <c:axId val="1071926336"/>
      </c:barChart>
      <c:lineChart>
        <c:grouping val="standard"/>
        <c:varyColors val="0"/>
        <c:ser>
          <c:idx val="2"/>
          <c:order val="2"/>
          <c:spPr>
            <a:ln w="28575" cap="rnd">
              <a:solidFill>
                <a:schemeClr val="accent3"/>
              </a:solidFill>
              <a:round/>
            </a:ln>
            <a:effectLst/>
          </c:spPr>
          <c:marker>
            <c:symbol val="none"/>
          </c:marker>
          <c:cat>
            <c:strRef>
              <c:f>'Oferta Vs Demanda de Agua'!$C$9:$C$24</c:f>
              <c:strCache>
                <c:ptCount val="16"/>
                <c:pt idx="0">
                  <c:v>Casa Roja</c:v>
                </c:pt>
                <c:pt idx="1">
                  <c:v>El Brasil</c:v>
                </c:pt>
                <c:pt idx="2">
                  <c:v>El Carmelo</c:v>
                </c:pt>
                <c:pt idx="3">
                  <c:v>El Porvenir</c:v>
                </c:pt>
                <c:pt idx="4">
                  <c:v>La Arabia</c:v>
                </c:pt>
                <c:pt idx="5">
                  <c:v>La Cuchilla</c:v>
                </c:pt>
                <c:pt idx="6">
                  <c:v>La Cumbre</c:v>
                </c:pt>
                <c:pt idx="7">
                  <c:v>La Divisa</c:v>
                </c:pt>
                <c:pt idx="8">
                  <c:v>La Hermosa</c:v>
                </c:pt>
                <c:pt idx="9">
                  <c:v>La Mama</c:v>
                </c:pt>
                <c:pt idx="10">
                  <c:v>La Perla</c:v>
                </c:pt>
                <c:pt idx="11">
                  <c:v>La Suiza</c:v>
                </c:pt>
                <c:pt idx="12">
                  <c:v>Manantiales</c:v>
                </c:pt>
                <c:pt idx="13">
                  <c:v>Pirineos</c:v>
                </c:pt>
                <c:pt idx="14">
                  <c:v>San Francisco</c:v>
                </c:pt>
                <c:pt idx="15">
                  <c:v>Villa Vilma</c:v>
                </c:pt>
              </c:strCache>
            </c:strRef>
          </c:cat>
          <c:val>
            <c:numRef>
              <c:f>'Oferta Vs Demanda de Agua'!$G$9:$G$24</c:f>
              <c:numCache>
                <c:formatCode>General</c:formatCode>
                <c:ptCount val="16"/>
                <c:pt idx="0">
                  <c:v>33</c:v>
                </c:pt>
                <c:pt idx="1">
                  <c:v>33</c:v>
                </c:pt>
                <c:pt idx="2">
                  <c:v>33</c:v>
                </c:pt>
                <c:pt idx="3">
                  <c:v>33</c:v>
                </c:pt>
                <c:pt idx="4">
                  <c:v>33</c:v>
                </c:pt>
                <c:pt idx="5">
                  <c:v>33</c:v>
                </c:pt>
                <c:pt idx="6">
                  <c:v>33</c:v>
                </c:pt>
                <c:pt idx="7">
                  <c:v>33</c:v>
                </c:pt>
                <c:pt idx="8">
                  <c:v>33</c:v>
                </c:pt>
                <c:pt idx="9">
                  <c:v>33</c:v>
                </c:pt>
                <c:pt idx="10">
                  <c:v>33</c:v>
                </c:pt>
                <c:pt idx="11">
                  <c:v>33</c:v>
                </c:pt>
                <c:pt idx="12">
                  <c:v>33</c:v>
                </c:pt>
                <c:pt idx="13">
                  <c:v>33</c:v>
                </c:pt>
                <c:pt idx="14">
                  <c:v>33</c:v>
                </c:pt>
                <c:pt idx="15">
                  <c:v>33</c:v>
                </c:pt>
              </c:numCache>
            </c:numRef>
          </c:val>
          <c:smooth val="0"/>
          <c:extLst>
            <c:ext xmlns:c16="http://schemas.microsoft.com/office/drawing/2014/chart" uri="{C3380CC4-5D6E-409C-BE32-E72D297353CC}">
              <c16:uniqueId val="{00000002-5A62-4750-ACFB-7A234CDFD66E}"/>
            </c:ext>
          </c:extLst>
        </c:ser>
        <c:dLbls>
          <c:showLegendKey val="0"/>
          <c:showVal val="0"/>
          <c:showCatName val="0"/>
          <c:showSerName val="0"/>
          <c:showPercent val="0"/>
          <c:showBubbleSize val="0"/>
        </c:dLbls>
        <c:marker val="1"/>
        <c:smooth val="0"/>
        <c:axId val="1076303840"/>
        <c:axId val="1071926336"/>
      </c:lineChart>
      <c:catAx>
        <c:axId val="10763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panose="02040604050505020304" pitchFamily="18" charset="0"/>
                <a:ea typeface="+mn-ea"/>
                <a:cs typeface="+mn-cs"/>
              </a:defRPr>
            </a:pPr>
            <a:endParaRPr lang="es-CO"/>
          </a:p>
        </c:txPr>
        <c:crossAx val="1071926336"/>
        <c:crosses val="autoZero"/>
        <c:auto val="1"/>
        <c:lblAlgn val="ctr"/>
        <c:lblOffset val="100"/>
        <c:noMultiLvlLbl val="0"/>
      </c:catAx>
      <c:valAx>
        <c:axId val="107192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panose="02040604050505020304" pitchFamily="18" charset="0"/>
                <a:ea typeface="+mn-ea"/>
                <a:cs typeface="+mn-cs"/>
              </a:defRPr>
            </a:pPr>
            <a:endParaRPr lang="es-CO"/>
          </a:p>
        </c:txPr>
        <c:crossAx val="107630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entury" panose="02040604050505020304" pitchFamily="18" charset="0"/>
        </a:defRPr>
      </a:pPr>
      <a:endParaRPr lang="es-C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'Oferta Vs Demanda de Agua'!$C$25:$C$37</c:f>
              <c:strCache>
                <c:ptCount val="13"/>
                <c:pt idx="0">
                  <c:v>Altomira</c:v>
                </c:pt>
                <c:pt idx="1">
                  <c:v>Bonaire</c:v>
                </c:pt>
                <c:pt idx="2">
                  <c:v>El Retiro</c:v>
                </c:pt>
                <c:pt idx="3">
                  <c:v>El Sinaí</c:v>
                </c:pt>
                <c:pt idx="4">
                  <c:v>La Aurora</c:v>
                </c:pt>
                <c:pt idx="5">
                  <c:v>La Ilusión</c:v>
                </c:pt>
                <c:pt idx="6">
                  <c:v>La Montañita</c:v>
                </c:pt>
                <c:pt idx="7">
                  <c:v>La Sirena</c:v>
                </c:pt>
                <c:pt idx="8">
                  <c:v>La Teresita</c:v>
                </c:pt>
                <c:pt idx="9">
                  <c:v>Los Planes</c:v>
                </c:pt>
                <c:pt idx="10">
                  <c:v>Miraflores</c:v>
                </c:pt>
                <c:pt idx="11">
                  <c:v>San José</c:v>
                </c:pt>
                <c:pt idx="12">
                  <c:v>Tres Cruces</c:v>
                </c:pt>
              </c:strCache>
            </c:strRef>
          </c:cat>
          <c:val>
            <c:numRef>
              <c:f>'Oferta Vs Demanda de Agua'!$D$25:$D$37</c:f>
              <c:numCache>
                <c:formatCode>0</c:formatCode>
                <c:ptCount val="13"/>
                <c:pt idx="0">
                  <c:v>38.449315068493156</c:v>
                </c:pt>
                <c:pt idx="1">
                  <c:v>0</c:v>
                </c:pt>
                <c:pt idx="2">
                  <c:v>43.591780821917816</c:v>
                </c:pt>
                <c:pt idx="3">
                  <c:v>67.849315068493141</c:v>
                </c:pt>
                <c:pt idx="4">
                  <c:v>41.232876712328768</c:v>
                </c:pt>
                <c:pt idx="5">
                  <c:v>0</c:v>
                </c:pt>
                <c:pt idx="6">
                  <c:v>67.06849315068493</c:v>
                </c:pt>
                <c:pt idx="7">
                  <c:v>0</c:v>
                </c:pt>
                <c:pt idx="8">
                  <c:v>75.438356164383563</c:v>
                </c:pt>
                <c:pt idx="9">
                  <c:v>68.342465753424648</c:v>
                </c:pt>
                <c:pt idx="10">
                  <c:v>55.041095890410958</c:v>
                </c:pt>
                <c:pt idx="11">
                  <c:v>60.38082191780822</c:v>
                </c:pt>
                <c:pt idx="12">
                  <c:v>87.920547945205485</c:v>
                </c:pt>
              </c:numCache>
            </c:numRef>
          </c:val>
          <c:extLst>
            <c:ext xmlns:c16="http://schemas.microsoft.com/office/drawing/2014/chart" uri="{C3380CC4-5D6E-409C-BE32-E72D297353CC}">
              <c16:uniqueId val="{00000000-0C83-45FA-B7E0-15571C28BB2D}"/>
            </c:ext>
          </c:extLst>
        </c:ser>
        <c:ser>
          <c:idx val="1"/>
          <c:order val="1"/>
          <c:spPr>
            <a:solidFill>
              <a:schemeClr val="accent2"/>
            </a:solidFill>
            <a:ln>
              <a:noFill/>
            </a:ln>
            <a:effectLst/>
          </c:spPr>
          <c:invertIfNegative val="0"/>
          <c:cat>
            <c:strRef>
              <c:f>'Oferta Vs Demanda de Agua'!$C$25:$C$37</c:f>
              <c:strCache>
                <c:ptCount val="13"/>
                <c:pt idx="0">
                  <c:v>Altomira</c:v>
                </c:pt>
                <c:pt idx="1">
                  <c:v>Bonaire</c:v>
                </c:pt>
                <c:pt idx="2">
                  <c:v>El Retiro</c:v>
                </c:pt>
                <c:pt idx="3">
                  <c:v>El Sinaí</c:v>
                </c:pt>
                <c:pt idx="4">
                  <c:v>La Aurora</c:v>
                </c:pt>
                <c:pt idx="5">
                  <c:v>La Ilusión</c:v>
                </c:pt>
                <c:pt idx="6">
                  <c:v>La Montañita</c:v>
                </c:pt>
                <c:pt idx="7">
                  <c:v>La Sirena</c:v>
                </c:pt>
                <c:pt idx="8">
                  <c:v>La Teresita</c:v>
                </c:pt>
                <c:pt idx="9">
                  <c:v>Los Planes</c:v>
                </c:pt>
                <c:pt idx="10">
                  <c:v>Miraflores</c:v>
                </c:pt>
                <c:pt idx="11">
                  <c:v>San José</c:v>
                </c:pt>
                <c:pt idx="12">
                  <c:v>Tres Cruces</c:v>
                </c:pt>
              </c:strCache>
            </c:strRef>
          </c:cat>
          <c:val>
            <c:numRef>
              <c:f>'Oferta Vs Demanda de Agua'!$E$25:$E$37</c:f>
              <c:numCache>
                <c:formatCode>0</c:formatCode>
                <c:ptCount val="13"/>
                <c:pt idx="0">
                  <c:v>37.142465753424659</c:v>
                </c:pt>
                <c:pt idx="1">
                  <c:v>0</c:v>
                </c:pt>
                <c:pt idx="2">
                  <c:v>28.82191780821918</c:v>
                </c:pt>
                <c:pt idx="3">
                  <c:v>25.671232876712331</c:v>
                </c:pt>
                <c:pt idx="4">
                  <c:v>37.972602739726028</c:v>
                </c:pt>
                <c:pt idx="5">
                  <c:v>0</c:v>
                </c:pt>
                <c:pt idx="6">
                  <c:v>29.36986301369863</c:v>
                </c:pt>
                <c:pt idx="7">
                  <c:v>25.75068493150685</c:v>
                </c:pt>
                <c:pt idx="8">
                  <c:v>31.457534246575349</c:v>
                </c:pt>
                <c:pt idx="9">
                  <c:v>30.616438356164384</c:v>
                </c:pt>
                <c:pt idx="10">
                  <c:v>28.027397260273975</c:v>
                </c:pt>
                <c:pt idx="11">
                  <c:v>32.104109589041094</c:v>
                </c:pt>
                <c:pt idx="12">
                  <c:v>40.287671232876711</c:v>
                </c:pt>
              </c:numCache>
            </c:numRef>
          </c:val>
          <c:extLst>
            <c:ext xmlns:c16="http://schemas.microsoft.com/office/drawing/2014/chart" uri="{C3380CC4-5D6E-409C-BE32-E72D297353CC}">
              <c16:uniqueId val="{00000001-0C83-45FA-B7E0-15571C28BB2D}"/>
            </c:ext>
          </c:extLst>
        </c:ser>
        <c:dLbls>
          <c:showLegendKey val="0"/>
          <c:showVal val="0"/>
          <c:showCatName val="0"/>
          <c:showSerName val="0"/>
          <c:showPercent val="0"/>
          <c:showBubbleSize val="0"/>
        </c:dLbls>
        <c:gapWidth val="219"/>
        <c:overlap val="-27"/>
        <c:axId val="1076649952"/>
        <c:axId val="872330800"/>
      </c:barChart>
      <c:lineChart>
        <c:grouping val="standard"/>
        <c:varyColors val="0"/>
        <c:ser>
          <c:idx val="2"/>
          <c:order val="2"/>
          <c:spPr>
            <a:ln w="28575" cap="rnd">
              <a:solidFill>
                <a:schemeClr val="accent3"/>
              </a:solidFill>
              <a:round/>
            </a:ln>
            <a:effectLst/>
          </c:spPr>
          <c:marker>
            <c:symbol val="none"/>
          </c:marker>
          <c:cat>
            <c:strRef>
              <c:f>'Oferta Vs Demanda de Agua'!$C$25:$C$37</c:f>
              <c:strCache>
                <c:ptCount val="13"/>
                <c:pt idx="0">
                  <c:v>Altomira</c:v>
                </c:pt>
                <c:pt idx="1">
                  <c:v>Bonaire</c:v>
                </c:pt>
                <c:pt idx="2">
                  <c:v>El Retiro</c:v>
                </c:pt>
                <c:pt idx="3">
                  <c:v>El Sinaí</c:v>
                </c:pt>
                <c:pt idx="4">
                  <c:v>La Aurora</c:v>
                </c:pt>
                <c:pt idx="5">
                  <c:v>La Ilusión</c:v>
                </c:pt>
                <c:pt idx="6">
                  <c:v>La Montañita</c:v>
                </c:pt>
                <c:pt idx="7">
                  <c:v>La Sirena</c:v>
                </c:pt>
                <c:pt idx="8">
                  <c:v>La Teresita</c:v>
                </c:pt>
                <c:pt idx="9">
                  <c:v>Los Planes</c:v>
                </c:pt>
                <c:pt idx="10">
                  <c:v>Miraflores</c:v>
                </c:pt>
                <c:pt idx="11">
                  <c:v>San José</c:v>
                </c:pt>
                <c:pt idx="12">
                  <c:v>Tres Cruces</c:v>
                </c:pt>
              </c:strCache>
            </c:strRef>
          </c:cat>
          <c:val>
            <c:numRef>
              <c:f>'Oferta Vs Demanda de Agua'!$G$25:$G$37</c:f>
              <c:numCache>
                <c:formatCode>General</c:formatCode>
                <c:ptCount val="13"/>
                <c:pt idx="0">
                  <c:v>33</c:v>
                </c:pt>
                <c:pt idx="1">
                  <c:v>33</c:v>
                </c:pt>
                <c:pt idx="2">
                  <c:v>33</c:v>
                </c:pt>
                <c:pt idx="3">
                  <c:v>33</c:v>
                </c:pt>
                <c:pt idx="4">
                  <c:v>33</c:v>
                </c:pt>
                <c:pt idx="5">
                  <c:v>33</c:v>
                </c:pt>
                <c:pt idx="6">
                  <c:v>33</c:v>
                </c:pt>
                <c:pt idx="7">
                  <c:v>33</c:v>
                </c:pt>
                <c:pt idx="8">
                  <c:v>33</c:v>
                </c:pt>
                <c:pt idx="9">
                  <c:v>33</c:v>
                </c:pt>
                <c:pt idx="10">
                  <c:v>33</c:v>
                </c:pt>
                <c:pt idx="11">
                  <c:v>33</c:v>
                </c:pt>
                <c:pt idx="12">
                  <c:v>33</c:v>
                </c:pt>
              </c:numCache>
            </c:numRef>
          </c:val>
          <c:smooth val="0"/>
          <c:extLst>
            <c:ext xmlns:c16="http://schemas.microsoft.com/office/drawing/2014/chart" uri="{C3380CC4-5D6E-409C-BE32-E72D297353CC}">
              <c16:uniqueId val="{00000002-0C83-45FA-B7E0-15571C28BB2D}"/>
            </c:ext>
          </c:extLst>
        </c:ser>
        <c:dLbls>
          <c:showLegendKey val="0"/>
          <c:showVal val="0"/>
          <c:showCatName val="0"/>
          <c:showSerName val="0"/>
          <c:showPercent val="0"/>
          <c:showBubbleSize val="0"/>
        </c:dLbls>
        <c:marker val="1"/>
        <c:smooth val="0"/>
        <c:axId val="1076649952"/>
        <c:axId val="872330800"/>
      </c:lineChart>
      <c:catAx>
        <c:axId val="107664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panose="02040604050505020304" pitchFamily="18" charset="0"/>
                <a:ea typeface="+mn-ea"/>
                <a:cs typeface="+mn-cs"/>
              </a:defRPr>
            </a:pPr>
            <a:endParaRPr lang="es-CO"/>
          </a:p>
        </c:txPr>
        <c:crossAx val="872330800"/>
        <c:crosses val="autoZero"/>
        <c:auto val="1"/>
        <c:lblAlgn val="ctr"/>
        <c:lblOffset val="100"/>
        <c:noMultiLvlLbl val="0"/>
      </c:catAx>
      <c:valAx>
        <c:axId val="872330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panose="02040604050505020304" pitchFamily="18" charset="0"/>
                <a:ea typeface="+mn-ea"/>
                <a:cs typeface="+mn-cs"/>
              </a:defRPr>
            </a:pPr>
            <a:endParaRPr lang="es-CO"/>
          </a:p>
        </c:txPr>
        <c:crossAx val="10766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entury" panose="02040604050505020304" pitchFamily="18" charset="0"/>
        </a:defRPr>
      </a:pPr>
      <a:endParaRPr lang="es-C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cat>
            <c:strRef>
              <c:f>'Oferta Vs Demanda de Agua'!$C$38:$C$41</c:f>
              <c:strCache>
                <c:ptCount val="4"/>
                <c:pt idx="0">
                  <c:v>Huertos Alto Bonito</c:v>
                </c:pt>
                <c:pt idx="1">
                  <c:v>La Pradera</c:v>
                </c:pt>
                <c:pt idx="2">
                  <c:v>Playa Rica</c:v>
                </c:pt>
                <c:pt idx="3">
                  <c:v>Villa Laura</c:v>
                </c:pt>
              </c:strCache>
            </c:strRef>
          </c:cat>
          <c:val>
            <c:numRef>
              <c:f>'Oferta Vs Demanda de Agua'!$D$38:$D$41</c:f>
              <c:numCache>
                <c:formatCode>0</c:formatCode>
                <c:ptCount val="4"/>
                <c:pt idx="0">
                  <c:v>64.320547945205462</c:v>
                </c:pt>
                <c:pt idx="1">
                  <c:v>73.753424657534239</c:v>
                </c:pt>
                <c:pt idx="2">
                  <c:v>74.657534246575352</c:v>
                </c:pt>
                <c:pt idx="3">
                  <c:v>73.013698630136986</c:v>
                </c:pt>
              </c:numCache>
            </c:numRef>
          </c:val>
          <c:extLst>
            <c:ext xmlns:c15="http://schemas.microsoft.com/office/drawing/2012/chart" uri="{02D57815-91ED-43cb-92C2-25804820EDAC}">
              <c15:filteredSeriesTitle>
                <c15:tx>
                  <c:strRef>
                    <c:extLst>
                      <c:ext uri="{02D57815-91ED-43cb-92C2-25804820EDAC}">
                        <c15:formulaRef>
                          <c15:sqref>'Oferta Vs Demanda de Agua'!#REF!</c15:sqref>
                        </c15:formulaRef>
                      </c:ext>
                    </c:extLst>
                    <c:strCache>
                      <c:ptCount val="1"/>
                      <c:pt idx="0">
                        <c:v>#REF!</c:v>
                      </c:pt>
                    </c:strCache>
                  </c:strRef>
                </c15:tx>
              </c15:filteredSeriesTitle>
            </c:ext>
            <c:ext xmlns:c16="http://schemas.microsoft.com/office/drawing/2014/chart" uri="{C3380CC4-5D6E-409C-BE32-E72D297353CC}">
              <c16:uniqueId val="{00000000-A011-4B46-A835-3FD5F746D455}"/>
            </c:ext>
          </c:extLst>
        </c:ser>
        <c:ser>
          <c:idx val="1"/>
          <c:order val="1"/>
          <c:spPr>
            <a:solidFill>
              <a:schemeClr val="accent2">
                <a:lumMod val="75000"/>
              </a:schemeClr>
            </a:solidFill>
            <a:ln>
              <a:noFill/>
            </a:ln>
            <a:effectLst/>
          </c:spPr>
          <c:invertIfNegative val="0"/>
          <c:cat>
            <c:strRef>
              <c:f>'Oferta Vs Demanda de Agua'!$C$38:$C$41</c:f>
              <c:strCache>
                <c:ptCount val="4"/>
                <c:pt idx="0">
                  <c:v>Huertos Alto Bonito</c:v>
                </c:pt>
                <c:pt idx="1">
                  <c:v>La Pradera</c:v>
                </c:pt>
                <c:pt idx="2">
                  <c:v>Playa Rica</c:v>
                </c:pt>
                <c:pt idx="3">
                  <c:v>Villa Laura</c:v>
                </c:pt>
              </c:strCache>
            </c:strRef>
          </c:cat>
          <c:val>
            <c:numRef>
              <c:f>'Oferta Vs Demanda de Agua'!$E$38:$E$41</c:f>
              <c:numCache>
                <c:formatCode>0</c:formatCode>
                <c:ptCount val="4"/>
                <c:pt idx="0">
                  <c:v>25.006849315068486</c:v>
                </c:pt>
                <c:pt idx="1">
                  <c:v>31.287671232876715</c:v>
                </c:pt>
                <c:pt idx="2">
                  <c:v>25.780821917808218</c:v>
                </c:pt>
                <c:pt idx="3">
                  <c:v>30.849315068493151</c:v>
                </c:pt>
              </c:numCache>
            </c:numRef>
          </c:val>
          <c:extLst>
            <c:ext xmlns:c15="http://schemas.microsoft.com/office/drawing/2012/chart" uri="{02D57815-91ED-43cb-92C2-25804820EDAC}">
              <c15:filteredSeriesTitle>
                <c15:tx>
                  <c:strRef>
                    <c:extLst>
                      <c:ext uri="{02D57815-91ED-43cb-92C2-25804820EDAC}">
                        <c15:formulaRef>
                          <c15:sqref>'Oferta Vs Demanda de Agua'!#REF!</c15:sqref>
                        </c15:formulaRef>
                      </c:ext>
                    </c:extLst>
                    <c:strCache>
                      <c:ptCount val="1"/>
                      <c:pt idx="0">
                        <c:v>#REF!</c:v>
                      </c:pt>
                    </c:strCache>
                  </c:strRef>
                </c15:tx>
              </c15:filteredSeriesTitle>
            </c:ext>
            <c:ext xmlns:c16="http://schemas.microsoft.com/office/drawing/2014/chart" uri="{C3380CC4-5D6E-409C-BE32-E72D297353CC}">
              <c16:uniqueId val="{00000001-A011-4B46-A835-3FD5F746D455}"/>
            </c:ext>
          </c:extLst>
        </c:ser>
        <c:dLbls>
          <c:showLegendKey val="0"/>
          <c:showVal val="0"/>
          <c:showCatName val="0"/>
          <c:showSerName val="0"/>
          <c:showPercent val="0"/>
          <c:showBubbleSize val="0"/>
        </c:dLbls>
        <c:gapWidth val="219"/>
        <c:overlap val="-27"/>
        <c:axId val="1065497808"/>
        <c:axId val="962488896"/>
      </c:barChart>
      <c:lineChart>
        <c:grouping val="standard"/>
        <c:varyColors val="0"/>
        <c:ser>
          <c:idx val="2"/>
          <c:order val="2"/>
          <c:spPr>
            <a:ln w="28575" cap="rnd">
              <a:solidFill>
                <a:schemeClr val="accent3"/>
              </a:solidFill>
              <a:round/>
            </a:ln>
            <a:effectLst/>
          </c:spPr>
          <c:marker>
            <c:symbol val="none"/>
          </c:marker>
          <c:cat>
            <c:strRef>
              <c:f>'Oferta Vs Demanda de Agua'!$C$38:$C$41</c:f>
              <c:strCache>
                <c:ptCount val="4"/>
                <c:pt idx="0">
                  <c:v>Huertos Alto Bonito</c:v>
                </c:pt>
                <c:pt idx="1">
                  <c:v>La Pradera</c:v>
                </c:pt>
                <c:pt idx="2">
                  <c:v>Playa Rica</c:v>
                </c:pt>
                <c:pt idx="3">
                  <c:v>Villa Laura</c:v>
                </c:pt>
              </c:strCache>
            </c:strRef>
          </c:cat>
          <c:val>
            <c:numRef>
              <c:f>'Oferta Vs Demanda de Agua'!$G$38:$G$41</c:f>
              <c:numCache>
                <c:formatCode>General</c:formatCode>
                <c:ptCount val="4"/>
                <c:pt idx="0">
                  <c:v>33</c:v>
                </c:pt>
                <c:pt idx="1">
                  <c:v>33</c:v>
                </c:pt>
                <c:pt idx="2">
                  <c:v>33</c:v>
                </c:pt>
                <c:pt idx="3">
                  <c:v>33</c:v>
                </c:pt>
              </c:numCache>
            </c:numRef>
          </c:val>
          <c:smooth val="0"/>
          <c:extLst>
            <c:ext xmlns:c15="http://schemas.microsoft.com/office/drawing/2012/chart" uri="{02D57815-91ED-43cb-92C2-25804820EDAC}">
              <c15:filteredSeriesTitle>
                <c15:tx>
                  <c:strRef>
                    <c:extLst>
                      <c:ext uri="{02D57815-91ED-43cb-92C2-25804820EDAC}">
                        <c15:formulaRef>
                          <c15:sqref>'Oferta Vs Demanda de Agua'!#REF!</c15:sqref>
                        </c15:formulaRef>
                      </c:ext>
                    </c:extLst>
                    <c:strCache>
                      <c:ptCount val="1"/>
                      <c:pt idx="0">
                        <c:v>#REF!</c:v>
                      </c:pt>
                    </c:strCache>
                  </c:strRef>
                </c15:tx>
              </c15:filteredSeriesTitle>
            </c:ext>
            <c:ext xmlns:c16="http://schemas.microsoft.com/office/drawing/2014/chart" uri="{C3380CC4-5D6E-409C-BE32-E72D297353CC}">
              <c16:uniqueId val="{00000002-A011-4B46-A835-3FD5F746D455}"/>
            </c:ext>
          </c:extLst>
        </c:ser>
        <c:dLbls>
          <c:showLegendKey val="0"/>
          <c:showVal val="0"/>
          <c:showCatName val="0"/>
          <c:showSerName val="0"/>
          <c:showPercent val="0"/>
          <c:showBubbleSize val="0"/>
        </c:dLbls>
        <c:marker val="1"/>
        <c:smooth val="0"/>
        <c:axId val="1065497808"/>
        <c:axId val="962488896"/>
      </c:lineChart>
      <c:catAx>
        <c:axId val="106549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962488896"/>
        <c:crosses val="autoZero"/>
        <c:auto val="1"/>
        <c:lblAlgn val="ctr"/>
        <c:lblOffset val="100"/>
        <c:noMultiLvlLbl val="0"/>
      </c:catAx>
      <c:valAx>
        <c:axId val="9624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06549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cx:spPr>
        </cx:plotSurface>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408CE57-989C-45F2-87DB-7A6A0AB999C5}">
          <cx:dataId val="0"/>
          <cx:layoutPr>
            <cx:geography cultureLanguage="es-ES" cultureRegion="CO" attribution="Con tecnología de Bing">
              <cx:geoCache provider="{E9337A44-BEBE-4D9F-B70C-5C5E7DAFC167}">
                <cx:binary>1HrZbuW4suWvFPK5lSVOEnVw6gBFaU+e7bTTmfkieMikSJGURFHU8PUdrrnqDN23cRvoNgwYe2ui
GBEr1lrhv78sf3sxX5/8d4s1bvzby/LDuyaE/m/ffz++NF/t0/jeqhffjd238P6ls993376pl6/f
v/qnWTn5PU4R/f6lefLh6/LuH3+Hu8mv3UX38hRU526nr369+zpOJoz/4di/PPTd06tVrlJj8Ool
oB/e/Xh1f7q+fTj9+O67ry6osN6v/dcf3v3ptHffff/Xm/3Tg78zsLYwvcK1+fv07adIs3ffmc7J
X75OcvaevR3IM1z8/PPrM6+eLFz3Izy/Gyb19OvX/2opPy3k6fXVfx1HeJmf/v7p0j+t/Kf3e/fd
Sze58LZnErbvh3dlZzr7/PYcNXblz8fK7m3p5fVP7/r9nzf8H3//yxfw9n/55g8x+etW/a8O/VNI
7k4ffrz78aL6bwwJfc9RlhUMp7/sPP+n0ORpStIi/ylCaYp/jcHPoblT45N/Mq//B6H5w6V/CQ28
5/9voSnfwgKr/u8qFfY+zTJeIMT/bVwYnJFxqKafftivz/45LuVbTMZfv/vfr5dfr/tLROD1/l+P
yL8t5T+G5E8n/RfRi75/qxGUFeQvJYLfFynniFD+cygA3X5+5i+h+A1U/v1K/jV4/Q5Hf1r3/32c
+vcY9hu8V0/hafdTX/gDjP3no7/i318u/U818/OOnV5/eIdSlGYFgjT/reW83edPO/2jfdo693va
//m6r09j+OFdkhXvCeAd5RSRlLOCAOLNX386lNO3Q3mWY4QKRNMMwM51PjQ/vEsh+ICUkAA5IRQi
jTmEeeymt4MJfY9xQYoi4ygt3m6b/dabbzqzys79tjO/fP7OTfamUy6MP7yDMn73Xf/zeW9Lzgij
JM1gfSgliMHv2/GXpzsgAHA6+h95G9VoCtVWZGiGa2WjavIz3RBl7K1L+txsgxhs760gOcttGQNb
FsE8urJb1n/Ju6R5XcIURb6Q7lOy1pMqu67DttxyJe+Gos1w2df98DHgzld5xtt231s17etk9Dcb
wul5HdFiBFaG75rRt1exSzcl5lr2t3ZK1ttWr9tFutlOibWt88u4juqcp41KxIq2ZT+2JIQyhNx+
IHJJpOD51uxUMdAr3HCmDnWNt6PJk/SiR6w9eLZM08Uyo/Sq6z294sTSp17WnAqWYP3BJGt2j7Xq
b7spW4eD70h+5AOx1TbwQe0ytuLn0dVZJ2Rc2rvQbPwQacCuWrMtf65bJw82sToVyHTFoS5is5s8
L4YSqZq9aK2XQdSDI7th2rILX+TDLdfL6IXaEnvSY7YQwSNpyt6s5ikxZFSVYd30MA6T+8ykmc7p
sA03aMrZUtmOZEr4eg0PGvt4Y3y6fmvZGJXIU5ecUULQ+cjydhZLYtV5z9Gy6y2qd0t4ewjRpEYi
WmfggUlCjtk0FY/Dss4fkZfuyU3ESQGJxHbTvNJ11zqbrqXSzBzSBbNWsLrLD0mL54s1H6YKmXT8
Bm/VtsLNHt3Ths4r7FWiPneMk8/NFvSx6ZG5wCjWu7Hr+F2n3TSJlOjOiYz61Qgd2ykVHgrlmx00
L+HObjfn+XSrfZftOeLqk1na2As6b/15ytJmvwHve469VJfrghossLf8lpCF3teJxEfXTOupsF4Z
gVrbf4lT0x7nVMtCNNusPk0tWc745nQrfBynvOJjbIqd3Yb1qpadv82GQu6gOtVzRiZ5SuMwsZLV
U+9Eu9gkER7y5OCLzNmj7eKyi3zBr0Z6fFGPfX4huZorb7NhLJveNKdiy/S+T4Z0udA4x98QGvVn
joqmkoAOED+I0om1PjdCrRM780ZrJ3I66tua5vVFw5g+FJ3jlywZ+lOUqHvKksYokcpOXkOZb6c2
deNNnfX2E0ntdBdgdy/t1jWv48pUibnsvvh+7R+mdtWHMNWQmol5Dkb3+6yYeJWZmQkV5bw3DG8V
ntZw2orCXUidBSxso9cbEnKnqsGoYd8veP1UGJbezltCzrvZ9G3pE9q/cMrSi2SLyampG0LE5vOx
qwAKTV5G2iBbmaXgVgBmufqCNaofhJKJeZAWTbe0K/pvdHLtkeqIZ4FpcLcoTikXxHZpvp/qzmdP
aoo07ut0NcfQ2Przuq0qLT1eGi1ompD1UKSDb0sFBW+O45S5k2Id3cd8mexpC+t6nXah8PvWEXL0
+QpV5pk/G1tHr4OZZfEQ85UGwUmfp2VDcavPyLaas7xAc7ZHdpkeNclYFGMW5HkfuuKmzUYk9MqG
KiTezuVcqNmLvqHhNvU15iLpyZwITPr4VKBonkmsRwAaOqgv3iKEBGdJ2BXGICqaPlgjiiTDmwg4
Nkqw2TEjSC1TVg4pGb5ibYdLqUmKBG4TJat1Bsyr1nrtHop+K6iggN73mQ/uXs1cjTstM3KreOFQ
ibjxgk08e9AFH05d3W6v0a31K2ODNIK22N+Ny5y0gtp2QiLr0fpxZUsQuHAms2c9W4ovE1Prbaxj
Pws5b8XN7Kyvah5nJLYurT/kkfVaWB7z63rJk5dtifrUhWzeZasfzmLB2yNyqzxmM4AFruN2FlpP
z1qE1zNUkOZ8aPL+o+8RjaKVvbseZZhKaEWzEUtL9ZWazFJpOkx7RIZiT8yGHu2s4iyyCPmkM7rt
15ytUQza+M9NhvtCLJNG9DhYTzuhQhFvbGKmXADWJ+e9HaZH48ftIpo69QLXNX+JdkpvfYLHY7Hg
bIezogYsyJvxU2TJ+Mhi05/z3stBzKHrmJA45484UX6s1mKZ9zMJ9G3H+DEv+n7XTw09RD8ktyzl
kxR467KXLGbdfW6QvHOmyG6phg5U4tp3d9MmVV8ODvdX+TqZx1X3+HGYWXIzdmqrSI/6vSWrvXab
XATaWn3aOl/cLB21ZVFEd5jMtHzLs2yABOUrgGm+RPeM5kVfa+3dDJkw2Y85cVvZeN8cqXV2JyU3
rWgH5MdyXFjSwBun8+casOAM94z6kiGKUeUKaNdTvmYf+9CvXDSTIxbgq02u63UurhPp8Hli0vmk
VKDXPu2jEwUs8Fn2aXK5Mbwc+2WM11Q2oRNDDOYwN9QnZTdQeVZHO0tBgi0SkaUZOiPYyutmRldd
KtfKIoarUa3uZRnGsRd8deOj8jXf1Ukud2oqAHcMujZLOluR6qWzpdEyOXJL88+StPic2LFzpWrn
Wos15um15KT47IoiXGTchaWqE7bIChUyvYEe130Iti6ewALAJzcZcuZiq29y2y4XqJb1RaaWbDfW
o74f1QCchyyKZmIe6HBkNt0aAVHKXyMnzY6uWfqwhXm1+4KnqK/olswHzLJk3yTmDeD54O+2LWSH
VRXpXYMArgjL2st2nftTwXwo/YSSjw6n3RVJUHtLQ2fOCcbsrpdZWim04EVMfR2cSLQKX+pkmGBN
IR/vddj8p5SnWy8K06znbWD207CO/R2aULtPatkeFjP3oZR0WJsKKBM9OEiEb9No/c3cM7ObsBvO
PSPpaQycfJ1XNxwUz7qHATLkFZvQnRVJaw+ba+uHLeY8CFMM9pG1fAvntnX1kQ0ImOCyYnyLUzK2
ohuaBolilLlIpC1OlMtFlawx2VWyaqB+aoZGd4trGy+8JPGENSa7NbZh1ywmzcWKt/o+jaF/csjN
RPTMJpe6n82JUL3ucBgRqhjdxjvoCrMrA56XBiDON7MwVtVt5WhIQ6lbVV+F1Y9M6CYWV25uthvo
dO1t0TQuFxOUeFsyvhVR1AvJLrIWT1dNwZLT4KahKbmaGBHS9e52CYtsIATrUq2L1tUWQsIEK0J+
Y3lfVJOhPohBhXAxTRFC4vKJn6cAQRedC3LHOlsvosWhe1ySNdzX3JtvxeDUA5FSI5HaFB2AD7hj
n+uiXJmt812CJvpAfedOeEBECiAyeScMDZZVtpDmwURolLvJDeR6xbp7rRNIvS5v6NWINLmdXeNC
OcSxhu1J60WX6dINOzsnxU6b4C8zibvj2DXADse+4WUy5FkjGpduXjSWJK9L5JsUm0PIl3Mf6RXj
Un3mxTi1VUpde9uZYQMaapYvel6YhVRdUSuGzfeH0Nu8rbQxDS0HY4HObok7JLrO7lbH3EdQB+O1
poXbU9XGKKDhFjuHo+dC53l9r7esa8q1Ne4zzjrSCBnaeNv6RX5btaRnPC72PpqtVyKhOf8Afcqr
soHIbeVQmPmwEsc+O4MSLpBc+XPTYaTKzafkRvckds1hHAiapzIbG+Cxp6Ielge84nQVilv3MoPC
P5mONqBWxn64qPE6X0tEprZ0KJ1e5ySjrJpxp20lo+mkaGIEbmTmuQX9JS3kem2T8VOTKsbElGdb
LImtY1ZlntVJWWxRp7tMszzuwlbjsezyTofLnAzJs5tyW/3RhvyTtnzp+tUrQNyfpeZvH/9x+auf
/JM1+fv3b+bx75+u+6/uQ/Bfv4bLp/6vZ775Ab+dCvf/xR94E+B/+vBPhsC/kfw/e9T/5uB/xQ8g
4MX8Bz/gr77x74bA24W/GAI5ec/zgnGGswwhgjn63RDI3yOcg8VGGQUDgv3BEODvOS8w2AeEk5yD
pQ1ewS92AHtPEQdJk9EMuBxwC/ZfcQMQ/ZMZwBhPGSlSBiuABcBKYOV/NAMm0NV6kVTvnGVk7zqN
Dy2ibTmrUZeeAY+Xnm+g/tOPq5P1bq5BrLXUNWXOm6Ws+8UepryW4g9b+S9cioKC9/IHl4JTkhGK
CQe/JEtxmpP8zwuD5jOhrp9wBUaErS/G0XeyHNY19MLOBSiLdMWy9K2cLpdm6SuGIr8E2GTn3PH5
ONZaf9343J+pGJktEWvqr7pLfdluy9BBIUX20dVDFkUxJeNeLnHohVIUaKzc/PmwZHGXBkXKGav8
2bONPDQtEOSFjckR8S47G3ra3rE08p1rjNxzXy9XTbvIG5XAeAbAO1WffEqTBSRu2j/gGLAWgdgh
3ddZ42+IZN1FnHMQTFsLnCDWiDdiahNmynXmwYjJh3HbLVMi35YyHg20xXTfrY5Dh8GxTgSXUX8L
YXVpOaq+X8qYtcWpVrUF2VHn284pQ61wdc5kmbZrACZssLnyGMyjkqZqfnTQToNI0nqV5YRkO1V1
F3WsQkYsuSyWLs8qoKiZP9PWQC+TACxzlbNJXwa1zEcdSW1EGljudm0W7ecuBvfY1JMEqdYko5DZ
5l/AfWufxxoWmuwZUetQSuIGJagM5pQtHTpMW15h07vPUSmzV36YrnAW6RkefUUHGhZRKGKfMuiX
N/lS1PLEoHAq3myoajPdNwc9Wvyk1czOpx6p/pivs3kMY6OIGNvOfFtcou9jr8Yrgsh4IQdW75qp
a79OwYxnc5q4u8xSloOsUu15ou1K99vIr2qni9e+Sfh5oIFeIsuAGAe23s650/erTtHdGrf6JjDO
l2pObb+KfK4bKuqO1s+INN21Jnn6zS/GPI1W4q2c6gm9cl/4kqhxveS8lhrYeVgNsPymO/VNjxvB
9TaGMsaivpPxbX+JTK3QG0n2i+OtFuAiNOfLSG1XEpPjSSDQsafVO9mJVQ7yLGZ1cZ/FUN9Y55tv
GJrMFY8yG8QytJqVK++cOvU+nbnIu1ivpyGXIRVU5+O6t8yTr7ghfp+nHlw84PXJZdZtcduplQwX
IzKWi2Ge+69y5uRRB0j3kuoOV5wg9DyZJNlLS9DnSRfgjU2pa8F8cl12Ik2yfAm+qD+B4ZC9kCTE
ywQVsbTNkB0LvupTrFuQZ4N344GoyIRd1v68rqNmYp7o9k3jlX4Y5oGNopO1uwl2sJAa/XS5hX6+
L3K3PRQsK06I1Dno6ZaMl0tStJd6Jv1DYoOJpRyTXh/MTMc7qtKszaqtVePnpObgcUlSb+eNIVnJ
VpUFUbRMnRjzXkxImzKsLD5NoJOrjG3DgbcN6FC8tWwSAeUZAFVUmytlYdpbF5NUkGFK90BOhhJL
2e+SOgHhqAvPdmHBxSkghkq+zd0hpEiWrilaJTLXuYd28XA7g3t5s7kFHTcwNe9Aeb/GDTW7uZ31
IKjTyZlJfTyDmk+rCY+Ginkbi/Mlo0uZytGcFUBmdhDPtZwKcLF4UKpcErbuc2A7Asg8eA20RliE
2KylWee2HOpeAbb5QqRFNzel4XPzNLZ0OZ947j+BvsTXZFWPC9E39azszkoGZgKdRxlL3yCZlrrJ
thdFNb5olbIfosZZKnpJ1R2gmgSVJTP9yB1wr30uGYLZqdpI5cHjrQwmsgeFFhE/Mz7PvjA1JuEK
uy2cnJnbCZjmyNVpht5WehsWsL7a+nxLOLrHYJXqm21ifTzrTY2uiB9dsedgU5yyXMZjL4fxat4k
rYLK5n3keY2OyaykE71bikwENRRnbRP7XUZWcD3AKzxPpFl2m2T5F7+kt1jWnWCt3ISWJN2vEbef
5JDhb83cxR1nIal8nmORJPqWJdt6oZC9HwjezpOtDfcbaxC0VK7PQSvUJZGtOiVTZqt6W/mhw2EV
a+bp3qn6vtHbfvYAtSYjT6ue8d4PI6gZxdF+CkSVZBpvKCSmWBg/LRpf0cXu247sujwdDtnIXsHf
O4NG+BR98sUuTIqw+LOtMelOZ92jt/q6R67bca7WEiQ5uLotBTtphkYDHcGeNW5ND9oBuaZJow7e
NEXZyoRfa15/maKCugQNJPIE4WpN5tPUzNeZNm1Vg9Ys54npHR8yeAW1DcVxreu1F9CCoLAAugHW
XLbfGoZfIedDNRSTuZgb1uxYS6BmGynPk6Z38EqWibZJDpnpLibaHPkWP5BWg0XR33oMJTUl4FQt
1BybATI4qOQc1+MD6QMtIV/bXZ3lxS5LQltmlAL6QacTqK4hi3oqliy5KcL2OM5DIeICwoHYRVAc
PiU+udZtCKLPF16OtK+FS/FBK7BMlAlXE4jArK3tfl6Wa1RMz130J5fXV3ljb/WCdwizg1zXO4Ab
QDPXR2FzNL61/BOa8HOS4PM4gu++ZckTKvgXpPB20kp3lU/ime/am3rNL9ZsvQwyPW0Nf8zWbUeo
ehgNPiJlKo/HE222g9vAJcGp22nuj9vY6VMNZV3m+Xy5UmgDcjyz23Jp9HA7MnYr++02T+SDzIdv
jJmzzrEbSWYtWrteD7h1B1BPm1hz/w0vEhROCB/pNleF55d+5TtcwzjIRve4cn07rDX48y45UTOJ
emtuYuheeyiHZCE7r8Y9mwdQicAjC6pLRkilO1vFBTflyORFkfk7nAz7WIfdtpATltlbR7mZMf1g
FANoYWMQW5uBv5hcqbq+zG3UJaL2pU3STyZrrtt1OE4jAGrDHlCYx2rsxqHcFhgZ9TN/7CcvDA+y
xDamR1nk2TWKxSKSAXVQ+RzoQt3iQ6jTEwwwaNk2DCT0NvUft0hgjNDB1Kb3eUmH/gF28JrreDZt
YETy5QgU87yIETRrvZzpzOw57c9bPuwo2K9igwEGTJSgBy4rNHKo2kebFuAQul7uC0kn0fnmlGgA
btY9jWo+hGJ+QIYdLBmezeqvAjgAMAt6UWtgkJTmvtV+5ze680t/rT25BkO+Eeu4VJGwqk30RY9T
CVU2XYDTDsO4wVY5mIUiZQW4ubipwe+A/jqD6WIzdTBxuG596gQD8+Gu6fzXLsp2x5duK31EFczx
TglI8XLh2fMy1s+hZftBNvdkLJ7g9QDJ5HKlRny0dDphLy/RNt83xdSKqdAZ8MxsLn0OcxaGx52S
A7wuykMOct0lR2nAT8gKNdxoS8mtnsIGOdCrsu7e6Gq2oU8bmBgfkkWl532HB6FtW4iuAPo88HGA
gRMF8HSGvPIiMyVYK80Vtpms8hrcAInpfWtaWbWTGUQkc5uXYKeGR6kkVOq4tYKYIQHqGz/NbVvc
OsM/S96BS4UWekZyDeM/znqxhnSUYCzNuhp0/AimsE/LhNbzNet7fgebJT9RZeq7hgQoAvC90Q7G
APjQBDefWq7wAaZkSTkHAAJc4ByGnekc0rLIIFE7OqfQT1pbdhmGqdiyAvKcqabBqnQ1pHOd51+T
ogN7hM3nEwJU63F/SGHQBDkFU0ovBpTXop22WeSovcOdfdlicUE6/DQm7XNcu6waE3PMWfKAdHga
R0BN2bUftwSDO1HQ1y4MtzS2j1Y3JXXxCiX5CPMoRy4li221kMHsIIU6kcc3y02tDzDLXcXUpRea
xfvN07pUNnNXLFul0OBslU0eIL+DB6oyJYPASb6Kop8PA4wrBM7bk5zDJYW/tCPwSjW9HoDNiDlN
Pzqtza4NOcRnWNS+gaZ/JG29CevJl4yhoSpyhMpWN+Y8M0pVLFG6NAko1ySfoC1BJu1bTmCwk8Kc
dWDqMWv1fV4kgCSycMLoFLhgHmF/uuAGEEmT2nV860/dFrpDump+mgYYr/XcWHji1qSCRZh2fXAb
y6+yPutgrJaQg47B7/jo87uFjuPFNI7t3s2TLynzDldNX8x7Gm1bLi10B9EUq/2UqIztcRjzsh6h
e1Cw4w+9ndpbBvrga+LYfCMHnMNUhaX4A/Bdv+vrwlbtkIFMWbvtJ0o9XDeg+I4FGRsY0UJjERbD
CAKbzh+Cyd0B/H7zJcwO73O8vvlyCagAA+5DtUIPvuFU+l0ggUHi6AVVKsz2pU8UuWzURM6DVO5Q
aDbeKN/3F7bvU0jSCcb0HjTUM+op+bZO42ZK3mGAPSXVKWUUkjRdi66adRKv2i3gCkEGH/BAhvMA
6qXU/Tq8RDdk57mZQNnJ5c1JmgHlnEr3c0qLCzrKaQezu/YToGJaApsH43opwiOztpvFbDyMJ5JJ
HbpsW458lsueLT5cpCauWqB8bE/M5e0LJVpFMCV5rAq0hcMY5hlkkp+8LC0a+w8znfgVz9dcly20
QBitJNsJIwlWJgw7zK2h7QdctwZ00bjB2K+fzjzepkOeBb2zaOv3EgbgdTlOtj+YUKTyAAnutMAL
jsfZ6/lV1RqAjONLyvrnYdIgcnkPY7oN45NfOnwuwfTfeULwbZeP0O0SP3J9HDXegITNHXuVq5/P
3ZQVMESj/ZOdLQsiomxqLp0P853TW9jnBP51oJxio5+NtfkT+Nj8CnUS/jFxMEED7Yp6ESTJu50c
UPrFGu4/T572Ve6afADDYBtPPW+TveY8XPJ+GS6XtfUt9Bq7KBEnvVxJ78c9XVn4NJvcHj1t2v1g
dQ//0gFj5qoucHoT58Vd1IgGsIx53Urhe5hngJSZ41AlJqfPKXhIR5ot3FSqzdaiWtSKq20DMMBz
nz5O/5OdM1m6FMe29BORJiEBYgqc9u9bbyaYtwgQopEAiae/67hnZrh7RHlYld3KQd0yy0lm5B8c
Gkl7r/WtXdHlCid6ctRCkgfs4/QzwW++RftfndrJDJdqgE0Fa4N2J1NTHzj19r2uk1BlZco9zsNa
8jdzGNo3v5epQPP8LFIJkTAQjjHkuwuak/4sUsHFcBzyUrPzWrJX2/ZNvs1dlVVDACdgi+xNCzn+
XuFRHH5/5Z91O8hjQoDOi5iArBhGjP5y5QZ9bTuOOJkdRYU7fWz8zbcL/FNc/R8g7v5Etf0Lmrto
tBEk2P+1rPsHFvcHHnb5i38BXvE/BMeHGxGaEJEKjhfzT8BL0H8kLOQxMFaaJmF8Aav+CXhR9g8G
GgzIJf7Dk5Tjdf334F0hEdCGf/gooyiJUkjEuFqIXQLI2C/K6W/5LpJWLA1wTgeJ1buhXefkyQzL
yo9VO/TRLW0DmPpoju/oMH7dtuXEkuVrA7cqeHBRWtU58Y75Qpq4/ioc9jf0ZRmd1FPK6B1fRRTt
TayUe+QpReHOypLoU1tpHQIMqkOcDBslQ5QFpmr9TjNrl2ctmwqQiSKje+3EqsyUlw2cyg+L6HuV
j21q+zxqLpXj4FQESSgalLqatxomcK1pNT1OcqnMyW2h3LJQLyX7CKJsHr6inaqXAwTHFiW1bBO3
t8Hi5yxJl0HtSjwG/bgMzcZzrRv7SFoCTAc796jyXnZrtCfYI03WYX8zu6on7QBJpVnCA9o7okAQ
xXECY3rueYZ6kZKimUaUAhwnaHAu1woNMn5arE6S66SDoQMubleqqi/z2Y2yB8aQzLCZ0DuRKQGr
1UJB8cMWDoWxylbnRq1Nc9vY1G+vMNZIXX0ipkvfJ3rCudIsMYQZPXZgB8aoqrPe9SLIglabD0MZ
Kfwvc69TmTFJFplN2HDF+0o2K8/GcFlLUEBlrUkGBdH5/YzSsXnLPRrJm3GKZHWynLd9oZd+G3Ju
WN0dFZcGZUzKgwvagUL3zRSzhu58POOUj7UN6AVUGfsN7R0x26Mqe4rPJLRke55XMr6rKx/AoTQM
OFYRkGa1+4DrIbx8AKnI08gmeKTKtOJetvVS5kOjp+A1GMFI+mwbaZqeWgA+X4O2xf2NYm2SQ7oC
Giv6yEIDG9Wi+K6zlAbHviM1dMeAwue4ni1p68LBPeuu8Y2WcM9oT7sMVkF6WBKAWcc56ObpBGLQ
rVnXeAA6PqhpVMSLaqw5wtGP5GmUoajzia89+8D02suiDhNvd6Gb2/7R1TCwd8zKKrrmcpjaE5Yp
EwVO3aHvM72gdcWBDeMvKqKpQr/HGEnSfGmXVB6i3hiyH9VU0wutUK8fW8+S7T0jiqCiZkHETgL3
JvedIN12XFuuQHCsOAvlSyoajYYJdWyyK9km36TlquiHsZ5U+qG0plme/QbH82OZyIpANZrqR2PW
cILfkKZoLipCxWk1GyT0CAVEAhUn7SHrbH50W2ZItFpIYWpTD62QYNm01WV0H2wuqAG71fj/QN5J
mwOJR52GRYCnP2TD3DVtIYROhgH0EvVxAZBl7ndkcyk5NYBNepzhBjKwOaKf9+s1kJ6yfWwr4yEB
KhLF59mUIypnhd64CHs3Nm8q6f2VaYeE5x1f1Gs1+JDuHMT6FQpzMtcng8YSzoQQE2gGVk/0A7v8
ZcFCOL8nOVE3ZRCW5y9CYAFfywY4ZLENqkMDtVox6aOYfYlvLEzbLjlI2ni+IwyN9X7p8Zvfha2f
hryrAemeCTQhAvFcWvXOuWagxQI5ur6CoFmqM2+rHiq1HoZxVyecjB9nwlz13NlJDPniOJrXYls7
DQVZOTpPj902DOZTMgnxTBr4IjnUseqqoo4y7IVD9KZUy0zzauBddTI6Nr6go0q3Szm8Lrs5JkEC
zJIL7LXDELxrJazxjEw2hqNlAQ+QLmkOSxuNjym2Gp1PW9nYPOLVpd2FzLDAuFnCqw7oybrDvjXV
kANNezXrSppsGBZxAUtQ3EG7hlxAWLdTAJY+S879R9TfBFViPCzXKP3cVDSBWZ8mXoUgM0p3b0BO
z5lch76C2Lw2pSkGXsZBsUFjLW9GJU1SACC0fkfbsC13cVtZ80EtXOgceRO3FRPnpszqsDftMSFb
2h63hZskzqaQ+PUAuq2Btsxmn15A2ZL5nQgSSMHxWit9LMsofr92YVhdd5FMVXXEdzeNX+1YB/7F
4COwXW4jQ/OpAVncWfsioNBWYXpfEfloG3oFhXjMiV7PiS9BNvbhsxvF45jwNU8WbH8JDW3W8LXe
A5dK8tZ0cRabgRzhCdbHqo/HM1xIuyOocDMcvm8tVDcziIM29gEWCkjIHh9NQLalWEuoR+D1gMhq
exNwet129Zglnq0nUem7pKevUyufIgrkinr1Za3dw7iZpQBQVeFFmC/ApD9UcQwnCidT59dcembP
1ABnsTwU12Sd+BsWapa1mkJtVO1RL1JeCbaRQzQyHCtKdPtqDLA6DHAWFrRP65BeiQY4HrVtmAEt
GXagAqu3JIJKKPBOhkrbQwSE+6yGLj3QsK8eLJZoVTR6aEExABK8W2ksyZ6Wlh+IHD5XUadz2EMy
U1gdu6UF4hm01bV0pt8lWML4N6dtIecO5xjZuMjEYO+8lBIHtb71zrsMxnD92Nc1oGEV3WKztx9Q
2oBWp3HeNOy8du1zUEu1W/GuD1iwMiuhjKf9SO9k5+yh7FcDxxHm6ZT06Z5EU/jFNq692+r1a+Kd
3KdQBfJZJeegk4/h1qU3sVselpAAjes1O7Sz8wDJByhsw/BB9S1/9HKVrzhiujOkyaHoXRu99TZo
r/TWR4dAW36EORbkNdUfPbqrLBnm6w0YTWFop4uNUTSXFhyIngjs1IXcKKWuBe1u7YZtU499A910
GPOgj+Jd6sUH2UIDiPWCHnSboGKy7iqptmaH07wYWd3nNlX90XG/D+f6Ho9uveb4pvoV1sM8Dl86
rIRspcNx0uJoJ/U6beHHXo7HZuQAco26qaPtnPA0KtLWXG+jRO8cTs3JRnrfKH3fSnKaq+QTt+Zk
yLKXLK2ytHQXkXwvQ3kIpew+NEE7HVdZfW4T1AbaddFhdaY7ND59C2k2wDdND8m6xbCN+wO40YNI
qlzOJMzbVaw4gPtH1OJPURVeldtwbarSZ305tZkX5so1Va5m7KEhUL+djSOWWyA6yCO05Aj6HUt4
GaBvV7yLD1QTEM1plT7zre6fetmYN4SHy1PFLPmSalk+QQebm9yxKT4tTX8pgAHin9NB0/ZlBqqL
4EGc7rsedOWlzpFXKXD0axjs5rRM8wzPcHAvSS1aIPBC3QsrbKGHSN5IO7FMKjfACFvElyEh9ZGh
yDpqnw63cwdZEVauv219a/OS6vhrzEV7b/VsC8QWxv4WtWjLcbOUloCtF2Qkttm87WUayGOvQhHd
uGWAKlKp0nfYzrbe5CvCFtNeTWU6nzTq6I8gjZI552lrx0LEcLx2oPOXp8jLGjv/YhN/wjJcbLHM
CppxtNQaQHQ8u+h9r+rEXjeWxg12Cd6/q30Q44RVpE4OY6805cXoKw1XDw5TEOcGICWsZ0Grh1oZ
vOl+rDocuW0rHARHV5uCrOBtZzJPNzq5cCj1ZHESDPxM/Kg9mNRJzLgJu8XFnJgyzGCP1gssGXRH
xca7yRwSM1vYkdOMx8ArNaq9RUmaHh3qmjATc0k/9kH8phFU73jokgyI+tygS5nv1sDvghj6xcZm
ePHoKgosWffSuam9Uqsejo2xAEjGFifwOgT7rupgGMc4ivuWpScQM9AKm4aesSE8Q/GQj85N472u
PLtCMRxhIybNaVrIqZ/JW03BaboRUm/dGJX1HLrCFL3naojvwqR/6npB38twmM6obXE826kvQGmv
RxoEX1JgK3cbXT70W/JxXYwDnNf6c1PXMpcx0XeR7cBZDkt3MFiyNyhkDY5TWefpqtaXwXvUqVtf
71FhdF+3VPk9NvEtb7pa7vFdqksnMdOHYWuio+Wz3DV8Ch7RUZDdmi5QcNA/oXTsRMHToQX361HU
oe0hwdlUKCmBwoQdjggTAPpg5AblmDnoUcNMqfiNGqFMjUmyXIdJOeXdJAD/cdLL51ST/ioCuFog
jqIObdqRaxEjtwB75/MIk2TnhWsOtS7dKdWdyHtmX7EzSNyY2KvLcVG6+RZ0x+dkTHPO0mNURvni
FYVWXj9WjH2hnr/T0fI0UxhfYQ0tB2Wfy8olfWdLrrN6QIZk6+d0p8aIZ7oL34UswjkfpDQDVnmO
E+wzq1y2XMfosbcyPkLavXUDu50C+4raz2edkQWQw5dmMMfSwCeabXwTxO2HOTRvuUbZAJzkruQh
fLD2g6XLSRNxWCl0zpL6/hiD0zxHFNA/LG1YNzzIjGqivWjXWwh0z3qZP3uC6MG2DjeovGDPERCA
NYoAVrYM/iT/mvYQ3MUarzglyU0Yxqc2SVnWtRvbLQz6PNjdq6hih0HCUlnr6DSV5BkC8GGO8Tti
PqPnTK09TEHJs4X3nyTdRrQTdV+UOEbyJEaPWNXYA5sY8E3dIqpAK/zowIUM5ol7z1wMYxzKXItg
ek6G6aWu4hdrTJP1vgZa0c/PpQVa1gKmZcQOB+2SBYZeOmcTttgT8N0Hu7liaq3KW5wOOzqV+6EB
3lwHzS0w9x5nRupgWjXpzuigyofOvzbNfE3sFO7GNCg6CyZjW0FloUF6nuB4kNiQQ99XJPPQyXcR
GT9B1zAZ2JYHcNo5deSZN+k9usFzCNyUwxiUugH0o+vqYZjYsG9WbY8hGtesCQPIFmYUGaGqvR+5
5jkwNpjOTThf0OI5uVYIfuHfBAyjIrG/7usYvGekt4zMkuSlqq+X7oKASgJkKCC3MBvuuDcn5jR+
jZg4yJQBBzQRV2kf7TkBk6183Z0m9Mt5iBatVJ0vNpq8RmPa55oFcybi9LFP1uulUje+7WiGnuLY
sOo1QtCLBOCO9Na+h2xwYyL/Ri3mxbfjupNb0BcNgaiKBXbEnjccxVSTXTKXCt2tW3OjtyCnK6pU
j+0lc3gW2chLkNtYpvpmgI9VtKp8XnqndkOnX2gAJwGK1AOnfXmCfTAcRxX6fc/VVMxV2sMWC+DB
1PV4GOnKceAk8yuq1Qu9PDUdCkExnSazDCanIwcwnMLf2Ufb0oIasZ3p8iYdyirfQE58HP2Atq+1
tNpHg0dUzoZD+cHOrZt3AhZ4dCQswqkY6XYhu1SOiD0uLa33aV0ujyCNwytQ4hQlDBKKM9SqZ7Dt
WJe1/xrgpR08QfqrYtzfdTEv93OwmBRKk+9a7B183ldc2SMgK3OMYtt9BUkcnW2MvI0lI3qumM4H
Gc5Yf2G9eZ3ZKq4F/giNWjajOc2HBa852FaJPJNYeDYjkoJthpRddE63tGFXbdeaGx4G89uOxlN/
aFqKLTtMTEdPKVKphxpQ9BXEmzW9UVRV/2RoprQt4X92pc3jjZk7YkJyt4Vlei9l7OvHAUFFd1J2
Y9dbzaXCA9bT2XUwNMfKkduGoqI5fCdnmOYKQN5fQDNTbd1XWQJjQ1tFj+3W07WwbAMr9htOZgij
6lV1a1yUvKnvqomYJ0QUHwChXflavISTmU5/R8qMAdKS3FVL5gR96TpE6arx9v8CNUOhmBVxZ3Qe
jt2Mds+1+MqQGkXcfl8h46HQiRZhAg4MxenNXAvU+HHzblrq6xZFZA6dsc/ANR1j39+A5TxjvsUu
mJzIFrH4/TfkBnmT/oFH0kLcgxcLxAq8HpTdnejLdRcI9A0N6IzMTgk7t4DU71J0BneRDpsGtdHQ
ZwBGa2x6HL+Oxwia/ALcdB0htwEBnRG2y80C7C37/+TNL+SNW/1uRmbiP0feLK2wecqW/wfJm0p5
INll8JfkzUAR+jMWcvt/nLxB9OuwNf3/IXmD+vR9EzcPqilztUF96eyHv2NvrJRvkqF+7tsJKSg9
Vse/ZnCEVl1eu/T3DA69VEoEmeFyvu4oyZFXHgAKcwYINABYFw7POoT27XT/gXdRep67esrMpWYJ
VyjjtEFUqTVlkdYD/jpycrds831SQv4Iw/6+Xv1eB0GaEyDbYTk8I/X6yvs12oX9CJoziT8nQxwc
kBDj+TBF/Z4H1SPUn086EDdrQIHANLCbrdiu6pLeIEots3UZHiKoRbkf56OlK+zbaH6YJcAN01fP
dl3eApKTx3pID2IMn0WtTvOm+mxywbqXybYI0NFmPUckbT5WNvQ34YZgMABgW4fFGIoWrwRs+1wO
Zo/HEp7hpkASgGWEeoiMucZ0hE8wdimygqV/K6ogOvmBougHEMyvY8jLT/Brtkfe++2GqdlcDDGI
DbwU81NQz/QEHctddzGZPsFtQGpqRVoAwTpSIqg8E/fOqq46jmj8r9LN0XfTxKcPkFU+LqOHrJJc
RJdFAk/nEU5xWRP8167MS1/fTyqsM2mCZ0wL0AdED5DQQmIgYfWuWuf5RqywytGIAkUi0OxnH+Yb
oVuWdtG4G5FFB8oDZbhJagRTwceVBAAeAtngewGoQe1YMrQED7zlZ8qmJ3iA6DMS4fexbtl9zZjN
oIsSuE6jKvC4kKkaY2TRFLCZbgSiA0X2MegHkSHMVaSbeOO7eMLDb9/HTfIRCTubI4Mf5WxYRqR8
yzfwQAol+gsCStzHuE7eeimCt5HpDzCSph3h27Gz5LEEUT6N7LNMHECpLShYAqXgQil550g+xEgl
NmMIhq9EqU2jjZwQYOngqqE/n2q8Prewk5q35wTsC7RC+9a2wXVShXdmobd2DH1RdSY+ApVOYYZQ
U8RAYbNJIs4R1AYwNjotqoerJK2PfdAAsRy3t9Au7roEc4wIeaqjccsoeJgt9uSWTsuRcv5UOqTe
AgPl3jF1kgz0Oz4650ckux1qmA65vmMEoWI3Y6REUUdDXSDC5g+IzSK8UQ333Pdj7t0A6Sxqo/cE
8wRQpiZ8P4Zd9KUfa30t2Eyz2a3jSVWhfGLDWj85vS3nKMSiD8Xq7oQtFdTegYdfYnzIBdzA5q6C
VlhmZor7CE5mqiEOy+ZpGcPqls5Bf2WQzkvh/YDshZgyqi/dJMEHrkFJPqaTWjIxpvD/8LXmQo3r
faxkBAl7Dnes66rXCgTRtRVSnujG8M3HnRvoHthrfBtBlT0BQeH3iLTyYl032QYIcnfotRHQxXJq
VgWFHT8vZNuIXG+MAkoKt4OQBXWmxwiwB5huDiL9NtoBewRLEJV00DsyRTw9uXqCzDmig+pc2mA+
RQ18lml2PTKjH5XT+hrBveTMeh8e0zToEJBg1dVC/fhQ0jSOMlm3Bhelmg83fhEBXpMUzy0yqKd2
0+MpZXI903KMgKel5AXCGbMFdkD6lmGURa6GKb6IT/oWs1CCQ0mX9Viy3hwon6arnsIrM5VObObT
jhXlMMT7LvHNfeAHbMRNZEOb4ynNLx3r2Wt86bmMGPBAF4ZmARQ8BIQgqm+XdeAnPtt5t4q4voJ4
BXaKwo3KOrYMe7Gh7G2JaU7RSm2cyTFsiqUX4IvqpDV5PJTqhHEZQR6EAsMKSLXyK4R82dcuqvow
8wq5pZzbtN1RW6EW3yKV9o9UGU+yCgsIEU1A0FB7Xij8GpFjdET9ni5EvsKTbZEJiGPEmUdswhhJ
sn2uRBAXqmXRexZMVTESyJmqXt2bRo09yO+G3DSdM6hlhQAdzKO7sEnW+ynemq1QQ9/EOwLla+9n
V+1aYFLY+kT06Kc7hDNLWmUJUkMXV1T4Fm54sp6B11VH6uxRlwqYZ6mh12V2iZtCwotUj9E4Rt2+
tEAId0G16C+0ZPRzadL1PLN5e0dKFfJ80aUBepYsr952AcyHhTmfLVstbgbFEFNGfLV5T3Xr3mtJ
+gjBb8Sor0A1IWLGu3RyXWYarGX8AKD2ALpis0At6lCI+2FaK9R3E8U5Aaqy3NER8iZESEyaiO+r
RGIviMtqWo+Y5AHEeiQlTU6AUI9RfZELEUdbCoRQwvoKw1nSF4FevS88Vww8hcaBs5v70gQHhFfT
eJ/M4YLstF7BMK/Wtgc1z57tBpZaVagUAmBmIs27XT1pRrI2XSGQTx4OXza6CFm8LV2T6mhMJRZ4
Z2H5kTSoEpDANzBooqUH1hwpE7wvId+C+I+qQCIuqNy0t2HFxHlLTPJA5ksTiLTsMaV6I0fkixow
A6NRFufDTD16bwf2PVRINz10jCE5DllD08+9DmBUikBjw40xvcYhZzRDTI0q3s4Z/iEQDhZPFzWq
xFCSbC5Zy3eU45wujJ55vGuI0N2VxMkr4DZFGJ8RLxjWctM7yMEfoqhV0c3az87dmDbS70wzr5fA
Y6hgkSAS7zHeZoyWvLxkXkZne/gtZfol1D76WsYoLbINYqG5wg10D0IuQZcbaEZ5MwGFyAPRb5BO
AI3MGTNWDIeIWL0UBjH7fheukJJOc0rsFx6EcDrIRjwplNxeyhUURCQGuKkp37Bx2Lb+1Dk+Y5CE
TecUQoJmgEK6NPWP1KKuxmyTbr4CFQtqvIfqnWPe0+yKuSzB4ZA4EGQ/kbK9qdJl+2pbh94/JgMB
nldikuSBdEGCKU1OTcMF1+glYjFzLYt+7YZrvvrQXS8XcuRwSVc2l2yERE/aCMOu5t5ANMOnhIQR
pgglwB8wK2Nz1zyY++QpWcokKFZXd3cDZI1qF1cWkTQ6gnu4n9yy+R1SoOWQiwa5hgNE5769nmyQ
IuCHUT6IepUby7uQXlmctisiDrNrnxqUftNNOFcL6hrwzKB34hKfJPw34BxrpAWwJEeGEY+z2YYM
46/ADa48xYZMY9QLO7pgZAWmwwTUwbIfO8TIGxN8kiBe2fUARgcCCIYYVXlfjs1ntyWyzCwi5bmI
Gtzo2IuHJegVLwDsxBg1EraS5RTor8tbzG0Y9x0pU3AtfnVPIIRMhdyDb17E5kLx4KtVfWyizWyn
NZFyfO7AP9C9jZGkbECdDzJrULuVryoOXXdDpUF6ExOLjINvJmcc1a5kBtXQort3CQJmPEdYp2pQ
jBtBkdPEP32zBBb5NSJWmUCwbqY4T5SUryh5GeJ8gRyrh1iH2+d1nMut6EJAq5kN6u2t8UnVXH+f
6RLNUxrAYBhXcsOaafn0bTpLCcEvyYNOQ9mA3z98Ie0YhDkKX5vk32ev9GGNLAumS9UIqPS4geQw
hI1ecwzFwMAqKbcF1U1qJnX4NjolhQWTnu1q23in+KKDvBNJ2Fze6IyS6ds8lED4WGeChZHJSzgD
CX4vRiblZnAxsso/DDtB+KxsdkBcOoiu34aa1HQKEgywkKa8LlOLHYaj7Ma0kE7WUSHjeXn4dUxJ
XAXbE0DcFsaThAWS9y5BHPn7XJIR+aoL3EBvFxYv7sB8KU71ZfQIYC6U19/HjnjBcFi5qt+i8xAA
Zt3ZBSfb7bfBIpizpd1x7DX34GcwUgTFz2V6SMXNNhWVMhjnRVaYAe8mZuFYfxsPgqgRlr+/jAYh
CwVSpLZ44TuOU+1i8MjQ7TnWRfkkdQhDiG58To5lyGHiAidFvdUyhqi0qFLvC/hQpcQcqstgjjXA
lpKPG8jtfAEDjklvXdogcJeOG83rNf7X/I0Eh8U57XxrDuSPgRsW+/aQYaSR7/cRplPULz+O1fCi
RFHsJ+Xmm+/DM2Zn63cMCD+/+jYsQ80pZPExSCbYUcDxIbzMl5kYyKvAL3Hh5MsM581GkFMkVhZW
M6MO36ZdhIgQVzBaNE6S79Mtgtq3HpX8t/kVfSc8eqTLxArAuy2Qky4G7P2nMRXARJLyIARq4Xyg
ZjNn5sya7jCABUNnRibNcPo+daKbXQL45PusiVWauSB47kheYWYQCBSBOY9XVtYVPX8fH8HDbqi5
y0bAAi8DEHFzdB32sTzpDfVnQFgOIdDvIyD4wAPgLw0S8QPLt0Uq/zex+59HA15C9ymeCEYPxCxB
/j65hPJ/GA2IcqqbWYlEVmW78GOLymFBUCFQ2TAq/WBQL2/5D3DtPynjH8cR/inmn5AYixJmI+MY
hsDIz1fEvi43j4BfYUcNpL6WyxHpBPAJRLovv7/UBYn+Y+4hbg6XEphYh2ecxgnmAf98KYzYrKH6
41I86chjIhAlZOPIYdb0Zg/Fu9zrivuipeit1mja5r95uBfu9ufrhyGmOWAOGCUiDJNfRi2gUStr
y+YI+XqkL/pm+QIQhCCnv7yVE3kYkYT/myv++eGGFww4ITTGsIhvsyd+fJ1T5yQflzUqYBHoAnXR
hnwTgBWSLPZveHQKJPqXu+OERJhQgkSGiGL2y91hHHOwLohTooLxQDlxKeTPUcLidscAoaDZgMBt
J1RXPgEfjzAs0uAx+ZvP6U8fsMBolghEPp4yZhzyC7D/wwfMFiBgK+L8u5I241vpRHPeZmRYRYXm
uldpcPz9N/VnDB+3jJGenAMGv3xXP18PK39oogrjsWoMAWx2wViDCXOQ28Tf3NhfXCihLAkjOFpJ
hEX684VShx0PcC+884ksT9M2yFtED5Ld72/nl3EgWCNoqCB4hREYOp7E/Bd2/D81DuQvchY//axf
Xut/Y87iT0sIg1hiEPWMhmEI5v+XK28rukPMYmAFDSd1i0ElmA4EqrVoq1Y8/v7h/+kVY+/FF8SQ
eMVZyL69mx++3aGGm89YqyBxMH3dlz69B+ac/M1C/fWGOG6IE8ZhksLNxEDZnz8kArVAIRhO4ZyD
T5hE7e76BkqWaEpZ/P6Gft3wOLJjDKdJRHlEYxCgP18K6L0MdCdDiHLlhBGfGLSFmhbDJJD/GzBD
a2yPGLX6+2v++hAjAfOXI5uBgTt4WuyXdTJhdIdGCKuB0ExRNW1xOwHTd0Oy/s1S+fU5YiEiXYGz
KwkBc6E8+uXmCHgXM85yTzGUZbqJMDPlESkmjGOUoEyW74/yf04a56eR3z+lcZBX+eEV/2ns8r9m
hv+Qxvn2F/+ar8T/EYc8QhiKXmYhYZn+O4+Dwf+Xagbzg0TMwwgy7L/zONE/EnwnCc5GrIU4wZSl
f+dxMLOehFgXieAx4j0iZv8785VwvOM7+OPUvwxYignDpn2J42D/IL98J/XKupB3AZr3dgTqbDBE
sa7mz86k7ydqMMJSxmrnXZLsFUbRgBKO1VWoAr1j60TOW+T0vkyBZyNGK89hg2GJSQhkJp6bl7Vv
l5chav6LvfNIrhzbsuxUyrJdcIO+QCM7AJ5+JB+16MAonNDiQgNzqlHUxGrBw6P+/5n5My2aWVa9
sHBFPkLcc/bea5dXTidnFtKNs2kT57REcblXhsL1OVXe8bemu6VY1gN8us9K59bmmiZ+i9Aha5yd
rFpTBPukvyYP8FQnhOlHjBEbI25IacMC9LI2BxRKHrVUip275J9zLXtf6ZLigQyqPKAqVX5k98Ey
5fxHGD21bXFOZqs9yNHdy3p+lYOWAwlmh1TV1b1ROQdVlWyRXcwitkXUyAbwoznFY9YQpDAiECpO
0fsYbt/MRVvnJPdxGrt3axSSkQsPcgOwGtiyCAho72smAs8wysIza2trqTjO8xw7iDqFmImElm9h
dH7jurhp5uTJSYgJ9VHNvo//mPNQ3yVRtyfvc5zH8Z7VwXuR2zvTVU5Go3xYdrt11JwNjdYxbia8
7KOITVuGOQqaEHH2YvEN6HjMfMluiI3Uh178RU4A0kyPybBrz2buAu1sV196MvqlU6SsANlEtM7C
BrXXbviHmQ/hcJDM558QWaiSOyAk6bjjfqomMBOsvF1N/6yn8UEqzjY08+e0rhkHK9yammaCxMu6
htm7P2RJMx/Z+zyEU/ZeyTLeh6N8HEKGxzHHDExc6kU3usjLM+tgNsOzOq6oyoylEltPLen3imNf
AK3+nOBiNFiABj28NwT+44GgTYdVPKtZPkcYyHAFEjifrZKRJDfxDbTlvV6G9RVLJXXfNuOVGI0j
DL4S8zao79RMcb3x3cZu6PITHLUNOoTra2ryrMLe2vTp8A5/plpDMsUtOOYHVVM63wSUEuSV/SxT
ot5iKDfNDO3Tggf83pfxsiFAEvl2tojXMkmGbd2bOnH9sDyRAdeDkCx2MEeqSyyWXYkxujaFJXN1
bjHeBJDYYo+nN2dXIecDriFzb2Gi4vfFxrFxMPWh49mB+eunIOMlwAiDjUxD2ERLyX2lEfBjpd3v
gOyE69YUzzEc5Q2ZjPASp+UbYYz32EzuoypGyQSKxF6rBYbgsj4qWaCQVIEqhrO72RRVdcfxGY2q
c98Gu7s15WQE7NeMrdFGIGOE5QSDoduY3ThhY7bS/WaCWOaE4HPwFi7BMKLM9W7RkfK1ToOpXjHK
E0Ao3bsEJe9MYrgOBgtpRJmXr9IGHcCESiAcADCIDZk/VfkQbY00e58n1hzUF6geTAX+3ShBeiOK
HSR8RXzgue1D5VG9os7yPe9d/McdayerSF2Q5j32s9BQfCtzgR5bueWLBcc1wBsI8rJ/tCp2EcPc
BeqgjphzF9i+QGfdtMcSsBRXVpQdi36EodORywGM9CHm5gRg+BDGePgi9R5CzkMMFpTN5/w0qEBx
7IarBF85ATkDYqVIjoOobtvEvQsHciljh/kLaQ3wMXvpTWGBUzSLENu3kO+m3RHaU03tlLXTey+s
Q6TmXWAU6CZtx0wOSPtOU/DxSS0db/FjGjyL4u4qrkpWKINbbZNkMvw40zbuON32fT8+QtwP/SkX
C1qHlfpzXQ+biQU6CYcRmJgdx345IwPlhtt4hcZzrKtbNpdddqUkerpVBLzI9YrnJre1lqRNqW0a
5jGibcqX22FPjfT2OTRUZPDc+M6FPGn68Awc/7MolmcchpZH9udiSKcJ9JV70CDeBIaDuxezZcQz
HovzDDFMQY3F2vXqgrSYLP3e7E0grLZx0w3NSrJU9kk3PPUWsc6yfWzkVPikiuDZjPZ3BGwFXxHO
0GEJALMVbE7VOphCFaiAOkovbsr5oqqTQnC00+BTsq+1bdPjA2BRz5tBRTPcmB3SBBSEl6IhABOP
irXRCKlyWwxDEDbNdcN2wANp2m8qKV+kSxTBHrNky7h5EVCEpqZWd2y0cszhLMBEc47d+mO2i1u1
IDqTZpfS1vtNBhbUAgeLXEA5QDvaHmy8Z2OMgPFJB75Yfaes9tCxLcd9N2K+Frm15Z1UHyxHa9Z4
SE2yEwBdsej3nTpa+zHl5ui15E3VUPGgPW2j3HosQ5itsKFsLxTsuS2lftYaXd8COuAitxBRdTvt
AozZZ6WYn40lavxEWcxVJ4ULXDsKgGiRbpcOtEZt3RQx5ox+KR+gRJjPkZW1Wxs2ukdajfhFjPeV
TcalYZ+IMXmBt5sMymaJjbsERM6WLGG1c5t+O83w0HWCPqDb6XBwpsVXlaFjTjeBobMg8vW5SgMk
PyUYzOQnY/95KO3doMKOmrMYpLoKgs9MDX3jWou9DUmtBSwIgXmv0jxaEEkDazDwDlQv5P5BiTf1
C2hm1UvS8bVR4pVHpIxXRQVHq56XD9mGqMEgZQDR1rl95kXKKjXqn5yuPCps7/3Ede9tJTs4FjG0
wso+xRJafK7LaxUi22PENHhxVjq2es4EY4WTVGQi8iwNaGU3ajHe8OibB6i55w89kxQEIKMBWhZa
+uAqA1SLdPo5lxM+vKl+j52EEIUzfimdRFcigdIyM8HLr37acux2sL8y8DpJspuc6jxj0FCc+GdT
NtPK372XlfKRDWUHbTZeTdC6EyRzbeN76J5jYkKehpQQyIw8iTrNTYBAg4najW4MVVY+KdVsXVW3
3lBLHpdKcz12bD5Bc9Qf9mTuNZvLk1RE5PWzvNKG9VZamOZaJS038Myeo6EZMQfSdlAAF9s4zfg1
qlq/F92IRaBVA/hqyaYeefZoJXgbMP1vudWTcyQwAWaPTFVro72PesIzQoC/F7ldb1kC7WOdBDJl
EhDlepOFb44mye73NEV1iuNan1l0Q0aYuflE+1SP8z6SoIeH+SUmR5a6g0JmlDNxtoJtjaq+OLio
fSmXxUuMPCKdDWkH+8+1WcX3ylIciS1DpsgMMsWAomvLUo7uVLwk0EMCzaE5IJyHz7znE9FNFatn
l1a7HjjoBog5P6OIO7ZP5gvOiDOSbbxl/+4cw16P95nGA8pI4VE2sHj8akHcEY180Qsl9USSOFw9
4XXJwGo0ZM5snJFzuEiUhggNcu529sxLSmlfE57TTp0fQ5uDEEEkcpItb/G5fzK03pdNcS7m8Bsv
22MVz9/uYtR486OvfH34hjK/o7ak5qhfsWAgSzQh6GzUUNHIrq9vUKiXm6jRQAbJhjUBz+5gBMSz
hlUIQy0LXRJwA0mCf8a5eWUCL/DqjBCi2ctjEhWrd2Hk6u5wJVvhN/Ug5baXrtyE3MX7BsfS1eJO
LEVdkO/ti6iaN/B8rl8Y+VNfKftChEHZLPcgFoMZmRYxghWbe9bq+a6N6Wew6n4/xq7Lpxi+N0l2
O8YJ1ousfHMdHKx5rQzbwdSHNzvOxcbiUBLMYgSBqbiPvK4fwibfllp8TqvkkirTlUWYLJ2dz6Uc
OuYnG1GiuR+KgcfF8squ5pRMJZAn1lh+OU2QXEP9WhLZiMy68XSu4gCN7HvKaC4Z++GEgMHZMiZY
Uq6+oUmea4Z26l++pzzSUEiM9ynhSIqHBgd7zoGQMJXKwJKTIDcaUpDhUOE8mtxrHDY8FfICYZrl
fd11JZ71qjpYXYIPgzjMNcb6R6u2fypR9l11hhpIARcSMF3hs1ZQTp2RfqtTqvi9CRPs14T8l7YF
/z2Ryzrj8z9nc/xRINhV/8N/Zxv2nv/9HgGCMhVO65//czNg/GDqZpC3KGTS1ov9b5sB8wd7ajQO
R2P2Zy/O0uA3qYPxHxGErTmbUFto7Fr/72bA+CH4rTAI2C2va3xWZ39Cpi9/TPz/WQ8Te+l/txlg
2ceCQtcMgB36Chn5+131GImC5DyeDWY1Yr7MWYMphq1ttVFgkfDzyC982bW9ImJBeUJZuCrXOAwB
C9zgvbIhA9BtDLlcZlCYjFTzq4m732qyN9cdT0Nn3LrroQBM+T7LRt0v8mHT8E4AHsNBGnCdSnDO
C2vnqZtxDkXu9BipxUvZkKgtzGUtFkFyFM44BEKxT7qd1BvTLaBBt4rmj20vg2ZKDW7X4jYO0Q9D
OZ9yx3QD1y1umzGmR6phSI7ikQBroeePKo1LB2xsJsBWqfnkvcjWgT0gUVK0XtiSLzCLr4J3il8p
1ngVG6CoqfeABIFePy/qFFS1xCOmYgPSm6MZx+SBYJF4YyQvYE6J7C4QD6ceF70M85wDApTHMI5v
ta58WiL6FqyEJ7hSVBd+LMOGtQekuugWRQ1M2GI82IXLSJS61XFU3U2H2IBJJk84/xBHEpwWAlCQ
T+VU1j659mOWw1licwxwNSGqGJskUoXLi7QaXfNWkDUhsa03W93iK2WM5chiGKM/jPo9prfMa830
BS/uzgznqzjrb5HgNK8ywhP5WolZX33Qa2NfYE0NCM/7SP4b8omhPzfYYTm6ON4oMoeUK0M926fS
N+l/ILNyIvYye05uPGfFkp5Ilbwvuqsys9BCko8uGnrivHKwq4MyWfDvaewQBKQSH7Skwmku/dSj
mAl5aq6FppHHtjRk13Kf41f7ppIItNJUDLvEnHlFJS7Hl7m8b0HIIWjWpy7hcEYLDWSootkJCKRB
uwbxy7IEqUGs7+DGqnFn8bT3E5lA4VIwlkz1QHJL+wTJBndmzRJ1RDacLpUBCbZNFPPjSy0baH95
dBgXfeE4o1cJRdyoTjweVBOuQQ2qYVJYoVg5582yih/7MXuq3eQxSxmdDbRVQ23cbdMUTHWUf3AU
BW7ISRLlplruEhQdPC4if7RaAdixMeyg6+EA1/pnbCqcNEC6qbFdb5qRdx57+qCOq5qLDOQdPHO+
obC5RisyfL1XWvCuPS43rggLepCn2JzeLU6icRR+KGn//Gvy6YfmczGzz2Lhfk3DHGu0eBZN8Q2E
bdiM8zzt8tXYWjpgGrUpOVX1+KgOynvj5qeiJ14nEkgC7F8I0Ku70dU4UlZHQGy3RVjCVDYcuGxj
coue/MHzCIAZ9hf8Aj4LzMtSp0S75TaO2q2+pBfwlVedjCHDErHp47NU0kNdl/dzap1SqBMe3/1G
VWF29LqxC4v+Db4V8UmD0pX5QThcmbqCoy1nCZB0JWbL9UMe25/G7K6uqG7nFjruRjE/6KH+3LWg
DmA2njRIrRtTY4+uG6EXFaDEY55UlRg+jDgBVpq41xMTcaZPRJI6ZMSO13/XGgQLo+wj0Z2HsWu/
TdPkZMbmxWLut8DOwZ+7SUR1jBbnalAsbKLMCbZZTH7kkPt3yvns5LRZpDF4yQX42+yKM94U7j+l
ustkdlI7561J7A9TCW8VyHPsHJs70YjXWWB70cUt/WIX2fXHKlvyL6tszrm6LHt4c/XRTAjU5Vp7
mgf1WMaAKpvR8csu/FxkQ1grOi0ztTgNfk8KJzgAp7uqKe+6sD9BY8lwrurhMZxuXEKdOP5ADqSc
IO1+M7Ck8TKFtp8af5u+VYJWylM2pBB4C+AyhWW81TMPJQXlKoGTfSiXtPB0xz2xb4O0k5Ti7BLX
8prV45057EPyNvmi5kRnykpt8Jn1barhdc4lI09Z43Sr5ZIxJNbWurc6Cb2iJyzrpo1mFbdDKegG
yPVry5gvYsagrS/tu7QTNbDt8D7UuwMxP4k5lMqnMLYKqI0t3jvDvsv7pjmWrFGFXD67fHkNHfeR
h95B9paFawocj5wUyMG6xkF77rotwjZel1A0O7MTJytxRKCpkLyH7ENU0bg36hBb9owNnW3/chMD
bN9W2vKoMy15OlcOJzw+trbhIJfANr+eUu2CF3bynWzIfMLMKsmsTN+kQplZ9ha3IWn8U5tqg5eT
eGSTJsBXgF9XeNGwtDWy7dBUyS4bOWQzxXtQfyiTGfPvvOluRGcmROct82wsKcBQ8QWonrif8oRP
S/LkDZfzwkqiBX7nKZXY0+V3mhvledKG7WJhGDATc8uQzU1nucVjhGnrTc7aFdJlfMOnxaANTGub
ZfnrOAA+0TT7LXMz2n7GZIQSbZkwVJYkqJVwy8vjDzXsL504/1+uAtE5nP3zc+muf0/K//2/3v+D
8yh/7r8mxwn1x3oCdF30d1T3v28CoRcWMQqmnG3gL2Cjy1H1NzlO+6FhY6EY1FWRtziYun/lPGqr
/yjXomA6HE4sw0JABVDH2+gfz6ND52J7w6Hj/wOhiydOfl3Dv71EFIN/F2oubmKc7zTSgKK/IVtB
G9Af0K5h1sVEaCmkl6asm+4p1nHb/IZ4FQVABPAKeECdXilxggmiu+0k7FdlcWLqcloCAF6cYpD0
SE/E1w0VTHmAhZe6BSxbfwK/VHeokIj6ejz8Qf3KrNCADFqYF7uE604lITLEZpo6DU6tyogH4GvB
pm3HcEkIMqjjc978ujejRfsuYssY/HqCDOFFiokLr48xapah023CRMz3+SyJvJShQQ64XrTZV9qJ
fEFnNubjHxSxKO3J7A4WmpCU/Po4oNmtTDFZtanhR5R/HkcSydsu6mEPAxteiZX98o2DI/qMR9Xe
qdBs7/8L4Fg6J+l3pnHK22A/lqBSnPiKLya9+3sIWUys3AgmG2zBxshiYCvoDtGHqdvtNXDy/mhk
2nhLQxEfs8xqWqgmGlvvImGRI8e/5xS+0GwHbnXawoYgmERIJQHYfDK0uQ+Zx5Px3HbT8jOvjOHc
TUmd7dSwS5wggoMX+xGWCUBTFLV9Qubg5JyVYmETr2v5XeYu/ZuaY6eAap5tU6gcUH8jee5YcFdb
klAFI3sIQafiUHMslawC1Z/GX9PcE50uK7GB92ZvmwGEAlE1+5RQmbUZcQ+zHeNF8h7hkb2BmJae
FGz4pc+nAX6jgrHqrnESiqjSZGmeSdaFgdCq/ntuU/Kyyhjnz4BH1RMzT5sFLsR9CgEUe423qeBn
itaEwpCNB01zs58TbtPtBPXtfojiIZi6mioJ1Q6d255uVE7PvbNbwmp6jYHpcOANVTDt0H22M4CC
zrOMVsGDHELIoiIRjN8iQLsDw7425ay8lt36m+Ku79/aRTF3CXfuDrCC9c1eeNnGI3t41xmKB9OJ
LTL9HVBlr53N5jQOGKNxNLfltw5Gca+2KkqqAwVx1zTdcnB4adfQovnmlb7EDmyCT90uhA121qJJ
zloGrR42P94NCZLsFMF1Z42rs/tQSzvDm7fWxppNqDwClUs+uAJMHO2WUq05Fsc+DZRqPNGkFe+m
dtGfc6PI7wZ7yrcC/mDJIlet4RhkYj3mOFHAHih5YCuWtxCLiLsTUMw1aBRdjVO7VOwnxr4x3Ltz
2XA27206tWr0NjoC3hS0qC2VAYwzs0nE0V14fXqaOmmPJs8khLGa5JYaWQewVZT+QWd+VmHc5L5L
1cQWEEpxS+nw8MZxeH5G9nTPdZxyNqg7iBbeICzks7GL3+JuAZfRuBVrWni0XZAi6X/rYU6EOm+w
djZj2uz1cVAezMwGso0+cwbVntyayFC8iDNYU4AZp+aj4LC162uDThhdqpsFBvAO0I9+JVLhVJv1
RvQ7NMHXCbfDapsxtSPNve0JhgNXTBY7+h0bZnFV1ViEvLhf0pdQVZArJrehfMiJlS/um2gz80Uc
OtpcjMBqrfg4wE/fL6QWXuy6z17FMJtpYJo0dOgzByfc485GdeP0i0R4pFCuoPWPZj+4RAq7Fe+k
jqzRiO+/0/pjX3WhvdxOab7wZGUMvbY6d9obuWKeR3w5r7NbliduSP2ZKrz0aq4L7WfHSe+QhE52
bpEoae5x4l2fqwgVTm9rgbbY4VUIjjsoqGrxHdSep3rAn+/LqkpvnD5ZdnWk9vc0KtrHarLlliia
9dDOA4V+FR7vg4Z96puSR+sl1VIG2oGHNAH8tEXhlIuVSqiUqnEpzLQjasbwSS/GFD6FtnYlpUEh
MluXTNHHXZ6lji4BrWiQqAalT89A+Zyj7YyCaF/Zlxe2z+ZdVbnuA+ERzOJqj6c0pmjT01O92eVq
Pz27BiJwiB/8zjXb8JPHS3jk1UZhimF3J+mUxhMWYmj3sd31nwatHAab9bzbGWEbv9RpEr72i07v
MkDBgBdv4fdQtIKl1qo3a0zYETTdeFH48QWKNYysPSP72agTdceDNdxXc0/GM6eSkQaevGP5b3N9
ZbQYao5uHntQFA906M0Piyvjt4W/azPBqaB7GRhTHTXDTwd64bs2zi5v4zwtXW+YCzAzU5McMhOu
VVHZeEH0ErWuD8W57LNkp7ojsCHpVEdwOOQxZD4/pClCyyKViLfzXN0spCqB4DjpVu+MDMqBS7qi
K+LvvLSb3dDqM7502qBM23IxqTS2dWi1UT862hxfeLcNW3YX5T6aQqTPOKJHxbHkh1bp6YHvibru
eARXCa9iL7D/sBvO1FtWzBRKJSI85q1qnNvCiXapWkUzGVYcqAV0H3YL1AmDCx+O8ED6uwSq59aq
YvZrYBNJvFbr+7JyUownDD+I5S4N3Ef8Go0P35R1GECZfKfRenjthNKmoHhhvtEcmqS8BsP2a9ql
+lstDGJDpj5Hu0baBn/jErGP6F03JEbLhwFvBGRdbZQQF+CHXDVRb69JKyQ8widBOQ5irxT4vjUj
jiC90P4TL6371KYQZSMQol5cAxVS6kGcG6kv234A6lireroXC98zFUZzemW2rb1Cuhs/rhbKygfE
lWmScq+1DaoXuZSDw7ZpJ/oW24VSxlwTRTmBkEN/I/dDPbZiiwvPtBWkIcZANktC3Qd2iTZPNH/h
Db9rxhxHDzuPW6eRkc9urj7ZnVYR1kESMcpMDdRRA//P3Lxlgc77OK9IkQOI8fLQanZ6Ct9SNq3c
EjQjT7RZyB6P1SnNBP1YfNdXsDJaVBwom7rMzYNNT9Z1FKoReU29vDGHMePi4VuPIBvtIb4zVf2i
5OZaHO9I9amk/KDWppZDcZqGCjuZmntY6OoM7LBgP6AQ7aEGPeQnEEQuxCiIG3/D6WIet79kE3ZP
RVWQZ1yqxTnDwmK/aNWw/TbRMuEs0A3FfgWNQ1VnpkWE68wyKkEJLfBhizl/zG1b+RpqpeWoSB9S
Tc1ppR1mpUY/If2U7IU9UWCb53P5s5/7ildUEY5o1W5dP0aLMAD4UM92R6hNuYSD4OJMuE+/KZp0
DosRibtWhsPHqGb689KF7W6Q5KFBGIUVT4N82LoYUhJS/0b5yEWmPwqhVPvRSLR71utQcZpfhN+U
ZOh7k5nYQAapDrdE9CrFi9iRfYPSlQWVaIO8K80pJcheGz3Sq/srY6my9EzsxdU4ko0WW0tonyTh
YQPjnKS/2VmW8q0U6cKizkzp8MXBf6I4fHWIr8DgX5PZ/59U/0XH+U7m4Z+PqXdJ+04M/esf5tTf
f+pP0cT6YWAvZ2nAMKqZv4onf+PNhf1DpySSGVFHoBKuzb/1WzSxflg2bmLkFlNTiQEY/NLvIRV7
Jgb59W9zed4iqv+VGdUS/EX/zk1pCxz3mDNNWiv/jZsSVxZu7ZRtclxbr0D+xLWZr51eBjZCK4rk
gVj7JTcFDYquHW/Hcea5GoU3ZgMYrJUk8EF5vxGxij1VFfm2VamAcbJe7IqudQ5tnOVExtiFprW7
4uHK5351bNZ9ASVwsZJNKQdOATkFIlEEgcOuyG/Wq7wXxdm3lrg/l1X3WwXAsFR7hOja5S3mfLZD
I/28t+7lqhWC4GAxg3zYIh94JYc1k7NI7US8EVeNUaA70mIQq0RbIxhlqxY5r6qkxgnTCxEq51Wx
jNAQ8y6+s5Aydc4MtHShbgLy3eQlHcgC8dNYVVCzL6h3J3dB1OhqUdDG51UzTX+pp2N4KpFTR2RV
JpiX3jKHIEN0NR3rNVmF2Cg6s0HcziK8X3TxOI/w2c1f2q0d2gQn0XPZQMK1WDVeZq63KgNf0SL/
DnX8Ma16cB62++6XQtyqd0DehEeV3YuCgGQzTXZg5nUtOhRMdLvB6t4s1GcTFVpFjW5XWVo3oDKE
nSE3FJCX20ER38kqYyNywFlblW0U7mqVuiWIiWac7/oExFqsTZjwrJFOK+ovh1Uqn8gSAkpGPqft
yfKYYZHU85nDNQdtXuqi27Rd8ihWCV5ZxXi9Su+KVZ6n4OiTvGl9VaPctyj4RJciz9ays+jZdyDx
y1XrJxjIExz5v7VxLGAHICD5KrAHtLLdKatfwK7YT8+cbc3VS1BhKrAxFziry8COo3c0c84FKqa4
dvUimKsrIV/9CcrqVFic3D0yWsZbc7UxYGdopblujjM2xZhWNlhGqx2DBi661QmhYImw4Hh6iQph
Olaql2r1TWSrg6LASoEYxq851TWWr2tojNe97uDNX/0X0tUXL1ug0+NmueS/6oeTXvcG3VLOWlRt
m9q41Rx5NFPraFfJ/ZxMFw3LR2tZM1tuYmSL1C/a6gvRF6XdjatXJFldIwiPe2f1keSro2RavSWq
YkrwbvhN0HQGzwpVDmWYUeKuWMU0/Cn66lTRV89KJrKNXcg96pHnTnLcOcnyla/+FmN1uig9nheo
kS/N6oKZ10IOdcAZo8v2qiEASeiZT0bmxr7G/8zlIgi4hbyIsNcsBrYXhOOWpLLMNgIyuB9ayY3I
StevTAiK0sqKy4y24aWrkYeb9CddhsBje+xmnUN9W4Pnh8/nvl1NQJEb/1xwBVG0edZWm1CrcEDT
TcLuHV1k3WomakzLD1d7kUzMt9KGpDcqxTvrtcozZP8zBgnvKdhgo97EpuTSS6fgXKKs29zXeJks
ttC+vdqbQgNvbURxhZ+s5idjtUHVCV80kojLaWZ5NbrE9kpcUzjrKCDHypDip1o45PokX48APJ7K
1XIl8V4lS03vrLVt8GStecByNWkphhJz/GwnXEizDX+gwuKRYiHfKbSBQ2KOu1MxDHLPEHmYJDNY
VXTM23bierEgiNok/WuBceOgMFkH9aS/wM5XturSdseeFhh+ouP7TDsdx+1cP83mdK93Mtv1M41t
azYVios6BPNQpXvysunDpNf1PVy7+XUclU3Y0p2wOCpm5VFudII9Wwi/xS7BugnHtEo3VarO93AL
eGKt8rJqWw9aCFlkQB/cWFI8Cjl84+OD7GeWm6gdHjJz7ZiZjA+ta/GUmPk7oeCdMhj3YqU4NEX4
OXfizZryb5ppz0OeXEEJUTxLwQ4ZT8Uvb1C/6wbHDRa1Ks81Q8YuAwl0hl/Q3Nayw2qTqMMp5SB9
kUti31icSj2zkw3X9NwHHSm6Jz6//rrMkiioARXg+BGV33D0BdBcbSP2O/SEXgSDxtGK7W+KUntv
Kmx2K6VibDAhRSxnSXIP04LZUtpPqTq2p15OAW/wyocy9FaMwy1xhpirJj21vAqOGm2DiyhWxGUk
aY5i3lTGn6kce991NWdf29bLMKymqXk5FpH5uAjrEZYHJFQKs7wJMsFmAHB7VIbwm8Z2Ggkz269N
64HbfPKWvqJuYdyXqCAenX02qWv2wq6OR0A14eDgaZt3vaYnAa2xOOx79bnGtkiN1EqtRV/VleZU
d9aFtfrNujBemhFZXTMP4agLT8HelKjjA6QBONjRfMVzDMuWjqkdHijPmvJtlHzzKNHHeppfFDM6
mWO172p7xgcpT5QObQROeT9NqisFwgV90aUWuCPvIRLYKVXtIt+FTvU6WNMXj7m3NNE/0lG7mxoT
an8z1j6fd+FlvKEPZZrfThhjd7SMAcXP5TPOP+pGMTyXI/iHWNFfmA6e6p6YQ9pkZWAQCSdoT4n9
JLYleIS+ygOy6pfE4fNenHt84tcKrH/csJyK9KM7CNpE3cCpxi0JvxsJQ9nrm/o6idSHkVc9N5hx
v9Af5pbNFt0t0GeXq6e4JE2NWyRaIb+9PGQcnSxtOrkWSFVN29ZJeKRgi/rJtSnRPYfNiq5AossJ
ZGeLdhjmZOdQd9En7AxkxQovLXiOdh18HQEoQ7TNKa+dPW0rRxak57Hmu5ri9ELbpwhsaOMoxvkb
7YM8JGLnwIMWZ7XDlxOr/AxUCQQL1LfGei0rFS3oMxyVXS8/AU5mW0eoZ1e2fF6mCIYxxdGNeVxH
tCCyYX65IRZQw2l7P4EZc2PmlfBtpe4ubVVi9SB3t/3rc8Z/Uw8WwtA/HyKeks/4/R9HiN/WK/7Y
n1KX+EHE0GIo0A1hqJzV/2a90n6oQtBpb0C8XOcL/FW/pwj7B+1Ja3USoUFhGpqNYev3FKHTrMT/
c6nbMvlj9KH8lTGCQeHfjhGGtWpn4HlJh/FlrL/++X5HNLD913/R/mdshFPZcV4gziHKAH0mz/1e
H8ybOV/kvmDLeJPXeqJ49tBjfHLD4qpM0uVdsmrHKZ+oV4quKRzc3fyq57pnT9OVh6g0M8VvaVgk
U2XwO80GPGxdJqysU80ik9xewiK8WTCMj6zhjA1VxBzPY3Lnl+bXjlLyGSDDGCRw4I2bNKVFhpJj
y163m5Vu2Yfu18pTyUPzgbWn5NRdiCOGmWaHeUQ5m5nlvjgGvU4+LB3nylm7UEOAHs+qwz0T8Uzd
SUJHx7pa+73TCMhYH2bP9AkkWyrBtQufpjzCt4h/yi7TD6wws0CJh3ivV416EWmu7tNR2OeoLbCC
9OsumDCafeWqYnq3102xmScqd/i6Ps7XTfL/Ye9MkiQ3siZ9lZLeI8UwA1uf55jHDSSGDMyAATCM
t/nP0hfrD5Eki8WSahFuq1u4oZAZkeEecODZU9VPy9BlqWxDt74349A7VIbRnoJIJcnKTTz11Chp
Y4DCTN0Oxni05o21SMyk2MRao3Y+gsyIpTv1djXdIeUyZjt3HQQRs5CMzXtrTI15oDVv8+81eRZq
zTGed+c4nVmjN/NGnUJrHDDfa3b6w42z5obVVsxb+KAqg3fGuWxrVWHzLrOIGIf5vbqn3iW+qRut
Odnfm/15x29mdb1L570/vS4zRTVgAPSA93ergvUk5IRZLmh1N3qlkgizuZrlBApZ9Zug15DpzVlv
KP2ofyWOlt/YOFM307cwEVGNTKFQOb2XwQDzbNYyhiBnlTLMCgewC8QOTeV0EpZtf+/NWgiAIod1
el0vw9YfOLOknY7NSnP9M6kvtjKhIdOjn+btiQRX8onrCbHFnnUXOSswlE8gxoCEo4WmimK6k2e1
RoZueuu7ofnEfjLaJnlI8cOs72iS6XBbfMs+lW3H7+asBXVwFbGcZ3m3azUqojV/lo0k4Fg2ftNA
zReqEtIvxeldEATbkqasc98b+ZcFgGWL40ovVnAIu5NpQV428gS7VE/56qr23OKL/mlULQ/UDbj7
WevCmIbu5c0SmB51+MxnWSzXTVyQXecV2y7B/ldwHCMWNPKXCtttP/1ZX2PTmV2336IbLjp+T0lH
P6tZh/oNVKQJ99Ew0EFKvyPRBgdlhArTNQN79NDVmK+5aPCMTMB1YXKbtrPhdpb+7JGu92JWCPNv
sbA2c3dDSCSAqzSLieOsKyZui8L4LTZ2zERfCsvHKp21yN6ORY21a5YoDa+TAoLZLF2OZpoe2SQ0
V86sbKIqY3GOZr0zm5XPjkqcBzmroYQr+G/SUDtc2dFnnahyX8z6KWIPUuo4q6pa2EQ2ao7fHjkp
dIesHerjvKddeVncvcazOpv8Emq/RdtGC/KPTrSWvGEXYej7yA37U181rIoL2afU0w/UGYhmzJ9q
26Q+9s9dVvCoppd0MiD5uZMgnYBqql06x4jxX9pJfw2+rtj2oi9eNMMOnhoQLg8kGDCLZnVXkbb3
R50CE+GZ8qbsUybvrmxPXhP7c3qFJixyB+0Ko49kSq0jKle/O7F8yDYcUdAdDoMIh4euseNNlgMc
jKIykzRtT6b73HhcuF0mI3T/xtJ8qtaU4BhhVi7mu4Djl6Wb+fm7QcvFivbokPZSiyAfUJH6VNoe
tQde9un1WpQcC7gjnGiTKvvsjITMWV6ZhG0lKM2nzGogAbGd0vAvhQFnprp0AeckZmreFwQN++W/
lXBJnI1nOKLmR0kpzARUynSKLZEphcEe/567KjSiPAtFtbZ9RS97qlaDF0RHaDz6o5f32rGKo/Bn
7BESIeVKlBeXaWR6WxvO3C1EEH5ZhlsM4EdaomRcmAjcVlDWl9jKqCfgdabXGu6m11+VXl5YUx8O
7tMDQuTR4SX6uP3KGIM5mOvzQZitSPPZDCZgxMqijbbu8/C1HXyNPEMB3koNZvQa5pU6YBirr0VP
JKn1U536ZsIyZ/b8plhUhdkLhBa9uguIBOaLMrLcaK2MuTCs8FrKu/Gnyj2st9pZ2KLpT7bjACcM
8H+/lEkRBns6IHSajV3flrvALsd0yy94ZrThmfvJU8r72Y+NEczLgXg4FuMoU354zzhKc4SNDc95
aBcjV919RHTyro4hZcqqGY0DJbYRvtSI54k7sufkdieKB42WM+IdfP7ujGkKyUE64ygOFLHYAnPh
GBIjSRr7JBu8BOgzZvs6uxReURXSF2nLej3SMXwezVmamWQZ+MuhKUgwqC7FGRmYfoDZI3Nlcgiz
mkhUWgjKYHk6Xzkh0iBYz5Z27NEKh2RTjVT7ajR3RfJg20VpN1dJ5tcxcd1QstRReuK/WHVu3Sun
tlPS1qVD1+PIkYQVvbtL0t5/8GmxPTeCVheDYSbmJKCZOzfOf/a2UT/6xLKYuaHzrx0yM7wuZBmv
Fv6W6lkQgn7RvumkuOlviaellJ1GS0hs3BTY3F+BCbNjUdSxLTMeggn44jrZWjCNPquUZsb/V+Zv
HWbFf56/r1vV5m9j+e9es/nrfl/jm7SUghBxDAOOiAUW4Z8DuPtDJ9ngz+2xTNrkDv4YwPUfDNeM
5tjNPEc3hMNX/TaAa+KHzXexMJt5+gxb8Ly/M4EjDfzLBO6Ytpi/iWF4GOiF/2+kqaQR9DHxWF/h
nMHmc+joHaLq061N65ZVLA08GX1gH47jEDUsYWslG1pZybLbbvBa4ezel8ohf51U5VM6VM6FSnja
aDLHv2Bh7ne0E2b2Gr+ld9K1rKXhu2iGY5NF7QeFyFjHjc6zbjIxY/MUd4YE71ZbF0tv0L2j58fT
U4MzYwMCLnlOygq7e8sLurBIsS5jq9svTc7SePKmfJPm3bCDDRBu+iYnXprTio0hu69tyviMyHUZ
GIpo3edWCvFTdcMmxoh5oCcWbnTBIX/B29Wd/DFWF4Is1V3WOPKA80A8tqESF9QahxXO7EEYFcVF
YauuwriiVcP3By/l5MxEi8et0sAEJuwVNigYHNrtFC934YYZgVSaqZZtU7OaTtMWWhGrxw9Arla4
HCyYnoRzlb8tHZ9AooM7nwhV1ofbBlYDjXO1xplEn3LrItSU3UR17az12LSrJdFX24FqxwMkHPv2
MGGvxvoWkHRycC84C9HG4rqvMCHTAG8Q27ciCAdumPebqZrFGeGGKScXC3es1UT1mcZFYl292z+n
ReB82nWXX00eeO9F6uSpsUqZzD8drCyP3shCT7ptS2tTyekEYPFzMwCeWuG1de/YxMDqAWoqeVjE
QePOj2FPLUq/SOaSoYkXabpGsEL9hk86iDze01lu3Ydarp15EBo/ufcZP3GzMBEW2bRXfnE0YPkd
Blup9yCxypWX++aON7g0t3ETMT2kgfwkvT4cMjzSpAjGzroYaqz2LfL3jibrysRahPlmCEgaY9LA
im+5wcXWqvpr6C3NXiLEZ7sSlWulUJGXiOfBXjmdt60nQbtbzKm1Bur14XhW8dBVabjtyNPfKkcb
bkcIuxBh6/bnaNmYfZg7rgIayjcqi6dHYxLFaZwmix100t/YIEJXgyyjW0uQyhfWCEQ7DGPzio4z
XAP9VIIQKZ0UaEXrRi9WK41iLZJQHFsIdehe2nfwuhnCfR974kEFzMk+5blwToZQ3ZaYfnaDRVSU
qtvh03X64Indqvgqy3KsMVBHQ3di72vvSH/EhO71crpB5OHczZAY4UjnutLol3zQ5+DFOCbsrkt+
bH0DO7I+UJYGvMjxm2OhD41aSG5q+gKN3bqOHYUXgsNHsGky6DAL7D3yGld8N25NrXCeG6TOW7jM
4jZncU+eSpeYOv2wjT+lK41jXIzw2svKYmnKdBpdEtn3/rLvaZdfyAliSA9ZovvQPKN5H5XBBQqU
sl80kTpUuqttFAupp7SevH1dUDDleiq8yIKQkVbXybXqxvRWTEnxWBKK2I+9RdFp4w5XujLloQIg
vcm0FDuIajNgBF33GHdpOfJupPoBQ3tz3XNBncPOCtctPXX3Anv46y/caSIGAlEk+7td3jFhhllS
bpRVwS+PPaZ6lu8ju7BvBKqfFu2qaPLkMQGjT12uYYIgzqOd6cRNihGrNd4lve4HhX/5Tmd/frKw
YZx8eNPP8xTDacgLytsG7iYyaTdUHdf3DE4lr0+iw3Po0oKfHm9J0NGTyy9vnSCy7WnvifeRREs+
dRySfAbvyXgbRJTvpgJma1eE5q7CafSeQ/G/1GTx30XjkFCz7ez0F9pqHUYgZIepuy2MwFpxD0le
/8xeHTiD482xGIgmK9oloEzpWuuMd2xywwvT6Ii8VXob0wvq05+wrNZUuZdQhfqOPSJKWzzRYFZA
mLiFvywoHNTcg+Go5GSIontQoadvMQqV920zNmSy6lq/9yCmHtE3GNgBCOOEkKkn37uKws2p002i
0KX9wCXuEoOWuDCS0chvZW8nv4ivg9N410KV9PwMbViUtLOZJKxd4XLfdy12o3oquKupHr4By67p
Pjc8XBdZ1xUfZKYwItETUzSLFjvf0QNk/OJGocv4ivJFOZZpArgOxmrCCxW1HEDx4bj3tAjXT38C
yKZYdmHp1CCqF72lNGATGEduDBjbitMW5pwtB4oM+K+f6I/+1DvkZ81QfUjbZCsDVPNcOR0D9jdl
1uFG/qAr2z/2oIx6DvoNDUdcEMa2rEbzmpDedC41qrOhSXQ3g60nh9ztMCH9AtGWbeHuHBgGe9rB
8t1//9gIlRVfxf9lZryndTH/F9fHb1/y+7ho/WAC8wjJ6j7/h+7df46Lzg+dhS3MSt91bdMXDJl/
uD5M3Z+HD4tVr+X8OSpr/ODuxrBI1pM/A57rbw2L+r+tayEcE9NlTcNgymdydoX8aV2bEULjoWL0
K+xq40HGoauvbeDz6B0Nmxll9ZSzpw7VqpWlvRjhhPDU1Ow6lwbFzauZqH9xo6Le6RAgcQSkg35J
itKau1yrY9dppOZdpM+HPnGlfajCVB5pjyjo7661LVemR1TVHWaTv2cciONFe0F53Qa1Jj/Uwgqv
EkGoD1NbrF0PgRvtcfW1V5lTcQITu9wQpxSD12us4Kq0WV+Di+IetaV3i3NuXxXyLqJu/uxONEBV
LRXNZmWTkvMr58bow/JkKJuHth4Eq4bV0COkidba172g7HbU7YMAVr6W1D/Dta1GRdrddo0HBV/J
XTLnVwcTc9vj4JTiCr78UPNifRdCjSe4O6P01UvsWBGiVgkgYONiSmG+kzkmx8KQdxV/9hFPmnMM
HQyO+M4G/6seVXQ1pHZ0YijQ2MRU/poXYu0H6cUBtzHCuCuTFWJIsymnP1aMHveQQYdGtg6klrSb
fHDZsnVleQclq7rzrWKfTbF2BddD21JdYtW8v0vGbtoqkja8kpEIrWUYJ2a3mPLKOuYOyWDloPBY
ZMtQ6Kiju5NZzJolbTCeW4VId/3QOU9G4d0GWE+Jq6bTaxj7zqNGmmER2Sydllkh263oVXF0Ifod
02KKN2gGatUApDhAEw0eXQlGpBZt/6GPBJYXMMbLxyhP4mdKS8ut2bAGX7A/jh4IuHpXxmRoB4P1
PVGzsdAe8d+QVGwzr9jMW9l5i2RrzwEdpOfY6cXBLNyZ6WNXt0RU42JFJe341kCx+GQSy85Jabbr
vK6z13IqpjOp3+I+6Zzi3RA17BkMvixzx/gD6iNJSwau+BjE8BNAHZM8iQi5QjLIHDpIROq9shtQ
W1asGseAAHgJtklF+XITmLtGs6snOl2GqylJEEDjtLPPLoTa3eBOhPvYjZG+zrU04P0jOQ0MVj54
jHzvCuvKA8p9/mYrLIrrGE9YtDKsvL6hoBuDpk81sZUO0dl2AuMu44gUrFPfjT9sXzarvA+CcwbH
6mcTUc7K6sR8tcigY5zPjeq6Y8wnWKMSnCGcAhTyNXMftz2Vy2VZOs3j0FbtE9ODdRXzFQFuJ3B5
fZ7LK4pxxMHvAWcvA5KWyTIsbEFqolDDXTuW9oFuXX2bkuaU61AfvS8hS+05bCf3QZvrHPatEfo8
pTSrW2KTwDkEDMxzmfTAYq9V73RPkHCMY0iEZ5NZevWYcXZzFklbBE8ajvJl2WXGhkBRVuHELcM3
PMntTWzb+rYruwqNBNNZP1DGPZT9eBVSufFSBYOJdaPJ6o1d1tPWoQERgX7yH2JKIR/10B0/K7Nm
Ie5Rh2pgaa7Y847DxsliuR11hQsnIyY4KRLkTW32G1EjVq9rZKtjn0hxUdKke9EjfowsbulfEZb8
TR+Gap8VUbpntkvIn7bdWiuSbtsKt9rZBbbesI+BjSSUDLGlkkIiNhhsJnN7SA6oCvqH1mcjxO0h
XHWUfZ+oD+jfcozqK2jEBDiGLtzLynTOpEpq9sct6f9xrAY4Mzm+XkqIic7oab2lcrfb4iWPz1Fl
6hecs/Wm7hvz1Ouuv+k8Jci+h0q++awtnnlAjbuMJ9FzwWh9V3PlP9MvTsEUn0xCvvRKcxwMPDd+
CuK+J0jq6PUFlqG+lnQQkTNQPadeDkFbji7T86xr/OK7/n/n6f/6JQDP7O7/vLeit/Xt43//z7+v
reYv+30O0clBmua8FHJRgr8nit/dpxhJGUy4Z1r2vKDyGXh+m0NcIpIWmUVH10nZssJievmn+3Qm
cPqgPuFfw/S0/84gwuLsX7ZW87ea6dIGeSscC/xDGPPPg0hi5trIegmjBXC1Z0p9/ROlOeLRJjLJ
mtVypkOmAJ7Z3YTPZlYWLypX9DJlzMjJkg2x3i5SOoJMPHWdtiIr6dwQYbtXOrrH0tZSmy20q4Y9
qIUUd6GbV9sBhgl7C9aqH66N+UFlJg1nsNCiLZ20AqZDQSnIiv1s6J9wmGWU1UhZbYnkmfpW6jWY
iRHs0FM1zV4dZDsTFXE0ac72Q7ycHBW8derYkJTKPjrYrkueucmHMN4ovNqsljRhROs4k00Ou3wc
L/oYlOu2c7T3cAooai6tQLdIaWXhpeaNY5GEvSOCFIIfswwBLSGGoBJwaMJ7GQn07MTmeVgXpn9q
+pHa6qoh1gb0zM4HOuvpoajWZZ7IWyhI3dUkwRt2cYmDFhtUtDJtUIcLbrfk4IA1yDfhdPxVWLH0
TaM7cLM4TwXHEa/gsqfzu2GbxabBs6hQSeIm3HPmqt4aG3y2L4m69PSB30tjsM56DKuRIp/qZJWp
Payj0iE8qE0piYKIFXuh1HjOe9ntueWrXYr7nbRMqx3ylKT4FA0Kfdd1ukNB/B3bK7sbBix2OWwH
Jq29H1NJOHwax/4Z1oFx6Xw0mG2qpLFhYwu4MOoylexa3YhYSKIqf1HLxYKQKNJsy9HoM3qSdo2N
UWsDopKZ19O1onqqJ6hVQcKdEv8E0wCwp8/z5Smg02opszC8tFNZblOnNvbMqMXrgMlwPdVBsmLX
Y60SWbT3VFjo18HAfXbnaDSfM4lW1QpfosAvrA95SzNxgqvBsNlqLSotqB+ZWodXEsWWuxjMMX8j
y5aeRGH1Lzwp1V0spvQQSHd4F4WC5NDgPmTk48q+6qom/VSEuNBtQ/VMT5v3UGa5dwNvjUgRtW8m
fWde1SxE3tXoQoEdXGPbhA44tSyegMFU1tVgTAV8GFE+dCKrqPsqKNIlnaw2OYHgfWaO4dEwyLQt
+sbRP6G2qA3KlnuThWTBYjrKgfipVrywjwoPoyCJ2tP9wsbWnLob1+L1Wzw2sTNx0+KoOxXZk6ZH
7SEfsODiQGpDth5OlpzFGGEq6ODfB60OTiOyu5uC0Ap4v0b0WAllm4yLLoe/Q29ZXn+JMp6+wrCq
EtzR0zjfJ4JLbBfjFphceorQPzetE8AHAAN0idKqPTsCgA0YTJvfaa6RG/X8NrjJm4Ed7OiOxRdG
5OyhgM5xy3qTfsVxdDUoqx0tL1KoEbNxNFKnSAOR2mUtOMmu0PUnH/KlB8WMw+EKKZW8tDCmaD2V
WnhUlpEc3bFnN6Y7Y/Hhh134yG/aRzejc+Qh1akD3oW+6l7oiC7HXdWQYZSqoB+7IIaNuSRJLlba
fzcjc2td2m7qr11ZF5+ZFfBtvEwQeclSLdoGteGcUoMIn9GNXbOx7Z5PcJsNKTzDPC/XoUR99K1I
NAu9avN7oeGsXfSQEY9iCvLHKeW5sbXZVtKnlrXnLB3DfYa2xE+PSLsNuX2vXda9j0QE+kNmiQ7y
8RCD+J2dIyw/8mjNmpxSBl+bPoFk8HGuC3AwGbyi86CIRqwa/o47jnSus+Lk6ZiL3HetfRHZA3cf
iroJY/YlUl0e2qzyqyK9tceRzY4Lo5Y1V4pnkUWGHj95bSSfPKoMjvEYZjG9R3p5H7eRdg89J004
jdmY9QpJcor+DYsNI26qjGsxrtgmRbk5TUtHhdNmNKCCaqzeFAOsmC6Jq4utGyFlr0tDYDVIwa4u
gcOQIqjppiDAU+fptdt35QlGbnXdmHlFITFXANeUVkg+Tak2LNxCJo8m1Ep+oygll6KZQBDDsk4J
g0oa24jgrnAWdxvKEdNjADSuXZJ+TK970txUsuTAToDpHMwJ0mkfTcT2jTq69kupVqosikNOZmrV
h4IlJK2D2Y1snbBYNZymeGTWEjtuGvcXlwX7XB4REmYP5+IVXCSuuMY1AQ9o6lt5b3F/uaOZRvts
7CrB34mgeKtsE0Rf23rdCdUT5tLQh/duUNs7sLJSbvTOctiyMSgmXQf2EWSNRSi1CftFLRK0Tz6y
/ckYzOBnL+rsBFnQ/Aodn0lc4xh9GSOlv7YqNC7chqZzmgxtuXaoAV2qUXMuPnRRQrY5cq8mHfXK
7VXbYlYtNyNQPUiLda6/BlRinuCn5JeIC/w+CefDIMegTd5Z3bYvvGDjh56/7+wxeo0nr6Qvqzcc
oqqitbd8xArkBgGZIIz1owXX+Ll2uCaWTYWJMkhM78SWsNiWNhwq4eUcSpMivfMHx3xpdPxJFC3i
W1nC8jQcONlR8BXEQTun+IJ4XeN/uiOEED+5/LEdkXl/U2bOwN2k7/pjCpVkTZNfdCsoANt5uWXk
rMZHwI+s7MpzS8t4g/QUQ1gRtIJdxyxfH8tqZj4SO4gqdtRgCjUsnNsaX4G7+u9f5c04+u+ihP88
SF9I9v78x+fPf9y9Feqt+PxZ/3mm/uMb/D5SGz8o8rBdZ4aE+L+WdL+P1OYPEHj0QBjeDLPjb/5j
pPZ/GJDEGZkh1ht4c+Yuit9GaofVHiU63NOYwk3DZVn3Nyh4VFv8ZaR2fd1moPZZL8KVcP+a6CoE
ji3fYTD0R3fS+MzxzK0ilghLj/y6jykPmNDQ1c49EKuOVUgdEM5S5Ss2pZwIt5xOOvnSC3S6kH1g
YTzBi2D+IRvvn0Zroj2OfK+7KCyjfkcZCELMCfjh3G2YpuIBBiuJEaxnpr0ZxWS/iEnlJ4daxKNX
huRYjCzHp4Kd1JpLOl3xaPCpkMsEqW7EAZ/1T5WVegec+t1D5+pxuZzQqbDnyBaUpNu5VDVJovg+
vBQP5HVde/hm8j5LH1zDgdFG3ZC+Hazef0tMuu5MrDpUWo7OjSVl85gPJeGGqGxWeKdcYMLSeOaE
lK34DE+HUaN6FPh2G65rMM0bZtpgP2lzikLvBvZtke4Mq0Lp3jYdM/1Z8Dw/pDn+oIVKNJaD6WDx
oOft6b0wiMFo2SSejMLcSpE4zyjz0RXAp6+yUJT/tZl7FG5pPDaU2a2yDp4zNXLBxq6gOuBsszfY
r4y90feOt0XNCEN0HHq5FmbcRct8YtSRwlIraZfWTjPpGWBzBPe9Ev1jE5pB8p4NelvfJgahnsfC
5MEyUOGztjnSr22P7kQ9DbCMG4BJKJwe9oFeZ1vVSGRML3ZxxhvDYSqc8BjqA1G/uXjwKQBYpi/H
MJZHyvCcVQLfTqduWBf3npdWL6bMxotjB2xCu0pSoDnN9KRK5NXG0RN7ZWlpCE+6ZTZCZVp1eEgv
xC2YS0ja3vid7d7yO+h2YvKdZ01K7SWNGH5RS1jj9oaCSCdyN9l2Kds9v1FUORDQQ161rZBhuogb
95qabugp1G1h0aqoauY45O6aKu8fK+Ezl/iBGVz1QTdcWtnIxwphGF997rp7AtTlA0Fc6E61Xnl3
qaiLbejRwtyOaUsxYBWpRyd01UswjNoGy0iaLwd+3mfqxfqd6YfAIyqvolZichyIYyY8sQzBHV7t
5Nwkfo86lcXlkzfQ5uRz4fCd9aA/VJ49IyD1iJK6oLrrg9B656Rl9wvK0IIHd4rLoxPCy14qzTOf
6bbwMb95g7NTvmxPkWexq2K5eeI0YjwOtZMT/y7Ak1F0m56dWks3Zti3qxGx8ymWXn50Yzv6SAff
/JmmjfZUJGO9CSlk2wsjo0syAnupt374HqTdeKt6TFCaPYgBUK/B9BAMSbAtrAJIV9mzCfVsm2pQ
jkfBp4QNp7YaNymOvYX0VtTHYQvOcnFAs0z3Qz93IzjpYCwkPyLvfO2OVPkGA1nIKL0Smhm8VWNJ
n+DsxNkIvQEgxPk6fewjx/xKLAt8gmZkyYluweTFymN5I20dY0vV8CD2zDI/cnZsv4hNB9wCMedA
bKD07pUjs94vm7qzTpjetOeq9XGsEZwwrIXbKGYWLuQPuyigdMMxGt+KbJhneUKf0brC98l0nLbI
AhPOmNeCVP2lZxn5wZIwOeqBxcHEaHR5YOkGgICNbfaOSb3Z24GVfZD9Lp7F5FinoU/0u6REiOCR
EPkr6ZdUI8c6wPvVYCgNaTP+RrDTmriUVWeShjMHbVUmsdrhUeoajoehv+uKbE6jVl3pLZ2urJ40
n1WDlptE/IsYFHLrBzdT4adbw/RRGrj6tR32z+DKHApri9ypb/VUti/xlOdnqdXy5JfUKmtRxPjJ
SfVT+ErtJ2wsh4SZbOHgD7+hq3jcWxVqOoE1bRGTLP9pRh70EjT57Fp6VXhOzaQ9QC7KL2SOAQRr
U3PtUhu6jUpVnZM4L7DHUckaZwRVqfK2jEdHxT371KxH4Dc5l+DNgUXa08e6AIUI3/jvTzP/nYQ1
egYtFL3/PPE8vmXZPPFkcH/bj3/VMX997e/DDr0+7ObIdZBDx3k0e9t+G3Y8/YdDB5VnzeET08D4
9sewY88TkuUK4RuuC2PN5at+G3bMH4LYAgvHWef0LSafvzPszFjhv6TXTax3nmfov2adv6wPnbAO
R+xW5qp7hvq7m3bgLhdY/peUtqyS5Z/eo+tfwOF/FG1+XcaFIrZim38BurGttATNf8B0LCIzwptH
rz/JppbTN7HRD9NKDXxQfSsLViXeza2A8sQGzjLWOCra7SgGsWaSiQirTclbzDbnmlYJ/VBAwljj
DajX0lJfBS3UzDABaxCWN8t0HB4avgrcDa6g1hsRVkAdLe3Wd8/VmA2HcCTEMHpkoqdMQ0vqeGxT
6GCsozDPXiqykNypv1gHcNQyckUapsvSo0nGlQj+hOBFKJEqhane0B9B/pOJYQP9tzmjSNcrZbUm
U4uiXWTS0AKlL06eJgSt6H50spOkva4d1wVLNXaUc1dJvc5qHa67xPl1YGfXkagOmvIeAib+L/QX
+xMMuIO92TNZGBQR2UhKIkhf24EH98SH+LYpO4I1NmxVjBff0gX9C/U9ACHnHMzKRuBLZ1/Maodn
gUtyOdlTYWCEq4DW+S3XbP2zrZzk4JFcWQZVo38VnGWJukobVcWZBRZigvVuRAXcEu801rrPrTqf
JRnsHzNAM4k3OLiNL9qD0G4ItrOsHCZx6WJNOxq5GEluW3kBSIgRh7J4XMrAn1cYk5qtg0yzabnQ
K7YWNskLVzTHSFXT54j98BE6TnEfWDw0u26ctmwBlINIFwdP9VQb54rczcGY9Ix20iDyDgp+3WbS
zfYhEyPPqcAa9UNW8ADe5W3W3kYspjs2N1X8nFdlfu69QQL6iGngGASay1RX1htmtfquFFF37SLb
r8YqAxRlh/XPysM9rAHfu2n9LFkXmWovioliG/kpWQXR5jtdix02H7wIkiJjxAVBBwsSumXI/hI1
AxcWyC+bxvjE3zUTQnisOu8jzrJuBx5sWlPVBBw3jdPbNJsKjKduf6wjZ/hME5QjUy/ERuA8WoEi
7CmthAjTpuywDCtpv6U87v+zUN2R3LTizN+0RWsse4kHppGriit53ciqvgUkHGHFj/LgldODeIvM
3II7FjnnNm+cLzfSZL90U2h869AqA8KOcvCuozyKniaMBUCb6iH8gDdnPU9lnb1rI+rUMhVVaCyc
XGKTzXhhZPUrdeeB2/rUGhHgzKqLvlo6hhae8zhpIJ7CCc/XzWRbT1XpdFvFn4oXA8nSlSfr9F7a
lfOTVp2KEL5IayAsyl+0rZZdaq3x3uh3bl7RJTpssmY40fCj2eaCBHO5iGOKZswgdG61MdXWZZmF
z36blme7L8snbBtaDMB/dN5LA/htTgDv6Mee4gOSIxZX1C0bOB1TZv+iJpbDOri5QyE1bjub+0eu
KIbw7bKYMJQS3zXplN97gp6rHsLOHD1RTKiNo8pV6pT2I1JsAaWVJqiVr1f9LptSbT/YfXehRYW8
QYC3gzwtrFtPc5u7winTh1Dyb6SVHZdUsWXRCRPX1vUY6Pmh88yRST1tuuuIJdlVGbMaXYjJ6B9q
io4szpY6+7uU++0NrxFATtKS9QW0S/GSPmjLLk2jraU5xm3M8vpA5pUtj10C6u44ey854YIUpOGC
Df8UCuqSONPMSPR43YajxgrehlcAlUvecN5s4OPq9laQlT+yC2pfKscDRp5Dh1zhcsRmAPyH4h2o
5WSpYUtm7d5s/eqr10i2cB90r9hoZ8g6lj+8BJqlrTEIQGQK6hIs1oRhkAl+ReGZy6hmpftaGpQJ
xVO1Bj8VHeACQh7ByLFOa0qVgjrgKG0Gaq7dbtZWg/xCO1m4022/2Bld251gn9B9VqXe2giiYlnB
qL21Woqq/KTJDvb/Ye88luPG1i39LncOBTY8OvpOEkhHMun9BEGKIja8t2/V0Y9wX6w/pMqIrFNS
VPfodpxRnSodKpnIBPZv1vqWE5dn8zy9Yu4jXdly2Cv3uJ8NWhFPSvxWRpUyqKIy98ogJkIy65NN
nmQ4fKnBNl0xsxIKlJ7tLo6tpq+GBUJsnFpqPB/AZRrrPJmJW9cxupH/RSikaNtnHqnIh/OeJ9hQ
mKc2mUMHPFncvr1qnCwS4jWERvOEZVB0XQKL2pd4kvZxbIeeSx27rqloOSYmZ1E4xgR1JHGu790Y
TXvldO525Ip5ZjPPFyZmQ+YYnQoxXtMkTCvdOUVMm91b3HWbdADVkPZ6uG5ZXq2MEA1Op1P+Jgze
NyEoVC+pWoztrYBYkeAEJFA32ovOsq8GG4pDaxBqhn7RXM/AUU919AfXoD/lNST/4WRubIAI1LZ7
dJn2GdqEctskaXSuACr0gkmmJ+TwKM9tq6lrPQDNPAwVvx8h3OskNTq/nIorfTRZinRJQ3uXF3cw
CKb7ugzatSsp9jtO75SpjRtdpcJAswwLskLsN9H/K7a4ZqGBSCEPxq8R2HdP0bnbRavO3BjdLld6
RtttmJcIpVz3VKAnqHD7CU4EezK6XTmV5RVTe+W60bTqMIWTBcMyhLm1iuaE/O7ZVCk+iqzbkMHW
7OdyLm9ijIQ7nto83sJ42BYktfTsz/LoSa1s82REGbxPYA2ugH2l6UlpDe/gPBKfD+SdbKjsa8FW
i3/DY0AtT1s61iwkHLaW1QBryDEzsBLoMRGHXbQ6bAFjSVgcZVj61uCG9wEJVWdVSlFVoxddG9E8
rLVpCW1AybYzksryXXx1PqFsxN2kdb5DV8k8P3WsLVoj9VC4xWvFesZlA9GCD5CEsPkkPc2MOYIS
C2CrrVRrqbqYJXmoVfgsqsWxkyS6smX4pVzEhYWfM2wKpNx5vVeYVW+GRLRQHObWy7jfcQ4NhW+Z
s/k4gMv31LppAMql8Zs5Iu5aBX2g+mZBj4nBSDwoQz2ejZGR0WyVA5kAeDJfmpEAH1zPcY6tzMin
0EtGmOkerBR+bfxC/VapIsHCqK97xC5OfFdoqFhhL9RsfsZcUx+yPJE3KnEoEFniCXRqA2lE6MDe
3I4VYWl07tnPq2Nmmz+U4sv+HqKyZlNxLeJJbC8fa+M8tHqIISmhetASim5dLssG+YbXa//zF/oo
Gfj8Qrb49EK11vxfB5wfQ6C/NwL7t//8D5BoKnmlTFMNbD+6gZrz45sS+VDUBtTFdesnL498E7fa
utkSb3U+vOR+uNbPo7PB1z2OmHs0VEQv+eEv+w7tY9vx19/iU5cTlHUwTCE6qWbNKVzfJuvmbh/u
jHW0xjGzda9gaJDEtFd99gB+s9tFm99G/1/H/xF+K/5F77M0eh8+3uOVsDRsRhDLXEKBP14JOUxp
nOZciQ7B18J7zJBfuBb/6PYNmv8K8UP71VUEO0XXS9yJFdbs45HdBFF8lTkBoL+70rhqjNSHJg9+
5YwefwNR0a/MuyIRq59/S7TlF/rLR/fDL/wJvk323CSdkF8YzLCyHm+aO/MiOzfWxTY9ZdC8Xikv
xb5lOoGxxidtcvPz1/8ksf3tQ/vh9Rn4/9grukVA5bVcMKw7eH5UT13nG3lh7YnQuE9f6nPM+d+l
1n/7IR0DrX/2npcP8Yf+1KkzvrBGSVj7AYMuS2BfbiKv8+Pr+rwgzqD71UVedMJ/eUGm6ouOByrd
5/vDiasymQmE5v5QLghx2G36zbS2vHhzkewaL1y753B+Tqp9uvMM4AgrUAfb44X+twjsP5bNE5uh
H753f8lyPif067/+1wfr4h8/9fsIh/0Sdy1/lVhmJYvP8PcRju1+UVUDbyK39O+rrN8kYNoXi9Tv
ZU7DA9YW2p/rKvULenHTXqToBong/OMfpTZ9fK6YaL4YKzFCsnFX8aB1Pz3NkeHMKQQxzW9BJaQl
oRhiHzi3P1yUf/H0+vwioBSP8VQuqEVnIaR+vC/yMErDNgYqrE7o2uPHViiYv34xHvp096FlExx8
KMAIpl5GXCoX+se7b8o58BuTt1Kt5429Gbb6aX/arkaPVNRDcRP+8vb7fC7o3HJYsZf3ZMLdOorr
frjdZSyHwCyFRszle5wQuVwXpxEtW6k2Z2739PNraHyKM+Dg/fRySwXww8vFxpIXI0ZudYC2UALb
sGE9nVgTKIne1U4ZmSn7gs2Oj/GBKm+asxsnwynaB7K+nhdHFq5wd6+qQ37fLX4txHLxpRvaJqUL
bq7eDePrxLSdfefg9RrBLftVxUJKoanuig65b5oMyRUBHTgGFtAfoaXJ0UbWTI48D7uiX3JxEpPZ
wOKqG0fm73Ejg2+1UpWbZiAIFq67PV+3i1sNEK/1iIMMC5vS1uWllgxIObQqY1JT6fzdNKPahRhR
ywLwS1o0g0HWni62gX1qmvIyP1rnXKvLNhY7lOskKaITZZTOK4IMXfpOk1MlqH1005N+EBM0WyiA
obBlrmwSXK+yoW23Td21T7Gd56xGs8Q66UMCY/FuDnT4TkveDOdX2t+KGGGK3qnNk4LnH1VXVkB+
lUsO0iLszf3JxGhJ8gzEZQYKza0Y+gRAWxC2d5EVFhdqCdkCSy5Wn44wZeZVcnb3ijYqd40tOKtZ
wN4IxBkvzFumhOGjYZ9YmaGfk9XSPRs1KzGNlvcWmEZFwHJpt2KljlH8lSwLeTmaTiU91o3qHTwo
2UEiCNunutdc0gM1oPnpqCUHNBtm50f2kNzIqIxOIhko28TsOun3VZje0ZjOt1JNsjeKjfk9Jqt7
y8RqPpGxIs+F03Y3GW+RzMW+e3Rlw/sIZ9KimDwWgX1Sdwm4bSEbnMK4i6snTSUC14CrNDFb6bQz
rH1Athhp8JEy1zTJrh6m/qqrs/rNYAzwiIHRvETyotJByYIunkK/Mfmam+Yto4ySlZWei9qL0f/v
AqWbBdoOYsswT9sXZVFlZ7IaxpsRTv9VLHXtuir12oNyZ8rzvsVmQlYW9IZVbsVkXaExYnVWlrNy
pZrwg1a22zKdggWXQO3JCyKmiZMCKPONPVX/revDgATKeuRbxY4fjLOtSb8wFDJAjAg25zqD/AC5
JhryO/rs1q+aONtKqTo+ufdEiekOSUpjrOxCs3Wumsaxck+r6iWBJ0lPyKHud1o+me9NMErS3bra
J7mawDekoNopENNxx0XIz9ViIUKOmgLtBHfLHnPZyAAZVKwsw8nLStM+yzA0+93IFRGD2V0RhpS/
6Bmjrnwc9AfcURqlyawG11OZI/cjZB09gJG0Hpsp9ZsRuoQ/KXZ5ltKNZbGR+4yLytNAT8mAFXKg
i1IBvUWlECcBX3BonZY9fQ2yvrkISSa5jPrJ5I6z0RqMEYLHSFOULXpS8h6mqt7bKfdeFTrZvW1J
Bi7qUKKYtcO3psyzEwUB7rehhHTCV1zWJ2nZuRepEBO+Ir06SNMsNwOppiXKL63xK0KIvVTOd+iG
Ees45XCjcDHJloWAGKta8wSsZLrAu43GFIjkvu1CuZ+kIFFJT1PEFOzcjRPCRQLQVorRlHySTUxQ
hVtsG9apN+Og2tMKfyccH0j8eNHD7Gg9ZqTT4BlQp5ENiKsAx9E6lJVYBnXyu7ErbGFfmXvGhvM2
zaxkh7UNnJymF9WL2UzQHmu7ucsUWkUoxe1JwZRwFyzRFKXmYJRuciQjcSvPyX8kbXiM+UogVsIs
ZQUMCkqOGysMsXBgMnadkSeQgWBRb6tHQ3C3BGXe7BXTKhjDZ70nGIs+B2EZMvit8K+65Ka9WGqp
Vn7UO6WnJG3z0LGp9YhHZoPakkV7niEz9FuwOrdJZFoYuJZnOegawoV14FujjHa91o4PnY2UWkqg
toB4kwvk2sWdC/kdh63heAVZKV6v2R2gciXw3CqIbszGsN6lFQWvOQYZrnzoXLXJhFtKYDEzw0Is
ocfOWQ1ZryG3N2GvFAq5zVl/eZFGH0PbWO4FbB+k53VywFvmbHGy4zOfQlNZ2SV6c84jFiKA+WGE
GOSGXeYNpNyas5ApXKbN9/Y4tBegHKvLQXXyG1OrIDCzWybqZ1aw9Bs9froudFqC2F10yWeApdTL
Ki+Sr+xiKZqmeArOoeQnKO2WnccKhapyMYxRdpFESo3L2pWbpiWhdRW6SvbKE5U43R5lB6GOBIX4
nS6DeZ1PjVz49xXk/l6DH0mUfLyRFvASIwzid577KTOJEtnCqjUTQeKB2R0EAbqZV7cK01kzTMNN
nqv52gyUofWpJGO/xJjro9A85c2rDw4qQ8SyMlxS3pOC7CM+jSIQ6eXPC5bPAwnDOdKzLRunitA1
81MzZBtmjsSIRNzZbNe6vGf0BLZnbeS/2gt+LsO+v5AhhMC3CSHkU6cZZJFRIbxWffs0vMq8+do2
/F/13x8rWEptglfZmOqWSkmu4r/5WHupihlBuM6EXycBycIwbi8gtaK6iAPp//y6LY3pjz3d8lLI
1wCZCJ6OCB8+vlTeqFE/Iyn0iwnRBdXlNFSH/7eX+PTRdCXrG1nyEtCvIKohBRdQwn/VnX6+ZgAO
uVS0ULQxAIr0T58LaM++JIdb9RX7uuzf66L2ndD+3n7+bc/9+cP//CKfrlaDGFNB5LxkyywpTTNQ
cD+o6/6KtDxWIhIY9VR9f81/t7xLy0s/yQf599qFw0v49pJ+yz+oFv74ud+bXv0LigXs+a7moM3+
4L82sEQZ/KFD4wtGx+AT+63pFeKLzs2sgZjiL4S1+4dswfniiuXv4d4wvv/JP5BoHu+gP+8wel5G
io5GH0MUvami/Px4h3Uzc/4ORs/ajUuvZdlX6PtcA+WXKH4+4/g1LQ6OE2uEIyirO3atLIXL26yV
p3qbr/Ve3UAi3lsRCTcuFgfOlhnbhdjFLBxSqf9ilKVh6vr4SNAdwfec5lm3EBfhQf/4CzvsHQp0
dJCKrch6EUz97/sAo4wTL1uV1KjMQzjFyekohbsmVpVlvR5k+FJkG+wLy5mvmP0TBOeaPWItd1yP
OjIJA5jWXjomXZ6WwhpyHFEfbLW2njE/afSEsSYj37KcmKwXx9ZQEEzFu5EXzXOSGcOjqAxyBSI5
xBfaKJOH1ET4iFMbAeJOlt2jDkFoEixZbIa0HFSnmtDyfRlEdeaVaDRus2FUJraMAYuPUcqYhZfu
uBkOKofMSIsEYEJN9HR6yjFNssUJAvDoc6j0V+04NPtcteS7VbOvW3V2OO9JdurKFe/M2bA6zPp1
meG1TLOEMqZx1I3RDe3GTEbQPX3WuNs6LftTYF3EKVcLFBzf+0FRLY+OdA8oDTD4cJ0P+kVUu/VF
GuYBGyoxbUWbBXvCMdkpDwQz3bBex/FZWor6WOUjqQxjlpdrZRgD8qOR6qY4+SFShyjlSB5jCoOq
o6s3SlGVp4WOUUZ2ATYz0eS7prejS8so4kvOzfGWlo6sktqATxxWMfFtSjDeZKoR+Z0aOXdj32pn
DIsDTyBHeVt6CwEXWZuGNfYBdHcVLut2JaIQn1luKs79gPRlJ+VsXY8xVynkLrm0mmi8T/JJO6/r
qtjpoSwe0O8BOgzhm65sU3kNkNHs0MbL06gDU4lwUkANMZX22knjevRajba/rhT5PNCBEYxc0let
opDPKMXs5Kwie55fRtKMxjXerRlqktNilV9cfepq6roUzx4Q8DXEd3fblUF6G1XAkWGMTJtmSibe
j11cp5pmHqionZ2aGmynFYd8CLs1PSvInatSKvUDciSXAbg5+BZV9U2pyPoS87TLPCCo9jHhFbts
iIe93bUtbH5ggYBIs3tTRsGZNkWIYBhqFPAAO/WqU7v6QLaqet+OTvMSVpMBBClgTABnm2zpIW5n
y+/sJtBWc0l0B1svTag+29ym2VaZaHo0gS35QzIy7P6iaqjl5Qrzea56TJWInu6HGUNOVs3MihXD
RiTpwjiga8MgYmLTS+Z7BiOMyHtug5q8Y7gQK6uRpDMuRMSztEpYxU2AX0iWnuDaktdlODCPJrmA
+QaSOLdxnqXYKYJquLDMUL1RYfxrfl/GSsXyv4i/VWZlpr4tNZw4ZUuog+9MaHJzR8+v0qbi4x8L
Og8Ls/qZmDXxZpeNQuR0jPFp1ZiLe6WuMrtkhQi0nNA0JLNZHhAI1NrzXaYDI0bIMU/71J6sCzww
oS8UpX9h/DGdNJCKn5opMK7Tae62o6W491rEl3Dl1kQU4doRB3wnktyGulMfwkFRL42pwQ8VFnW4
nTQNC+eYuUT+xuWM0FonkDKeEiIZtGiMuQMLFchoQc+W+VpY5+26CqC/rKwB6GWquNN5qFn2NbMR
lOuSwcxuQBK7b+D53UYwgZ6yAPurC0rzbAx1sZZ5n1yWjZYScp5X18juUj/KzWYtUI9DdbHaJ8tu
9Nt6ysIL3crIy6sy6MAQ+/NLRN1zCG+HZiCqTJdgIIt4A3aX3ZPEQApvo2yGZ0R7YYbIfw5+sSIU
y7rsz4OPCSJEMApxjdobxaB5/PMfJoi51rGgKMmaaH2W3z7OxZNgY281v9ya+x+Kgn8x8l3yZH/6
Wp9mvnyHosiAursm+2GNoNYDLJ+sN8Z64Iwh7mFVvnYbBwW1z9fDdwkr/VVfIJYC88e3i0hQo/eg
I8AuzWr0U5nr1GnfMP9O1v1GpBvDU5NV5RVe4pnPUJ1K1QOyvv752/6kiKSaWV7ThjojHBVv9efq
vSDZ2MBlkazNFejkHdvyfOXsoVJu5SmGC/ufXubPr/fpPUZtkiWEdSRrGa38HlnelebNt40nfTyV
wXol/cSr0b1s4A/QbH7feP27EqYSBuXl8qX9+0rY+6//Xb8Vr58K4d9+7PdC2PiCwR4rEtERPPw/
FMLWF5P/TN+qAiSCDkBV91sh7H4xDGpnd4EQCTgAxp+VsP1FN3EwEVZlqXBPlp/6B6XwshL58w6h
EraXvTr/AI1pw6pn2fXjSmGwEVYxbk/WaJTyfbSLTmZ7Jd875Re7meOb+esrMfLV1QWjL9RPzaBK
/UiUTBn4KOHa69DNIKUGIcEiK7uex9scydpOdcuCAJ08Pag4ng6S01GsAtNy92yu5ju1LYfbfJy7
gxHk4kCxJ2/we0yF1w+uetPGlrJHF2XDc0md7BqUrcJuu+PoCCQpPybWRFytlbWLSfMgBRB9lBS1
/ZWgIOVRz2X0tWtKcmmhxxP6a0H/XsWuYIqXYdLeJqTNvepxofl6iGKHny+NhwkE9zd1tjNnJSeO
iEgVw7wex6ahiAX+vOlmt96kZq1/M5ywmzalHWJy0NNAmfZFrQ7URrVWRPtmYo3rWSxfJoKmHHRx
eMA41CODuD7SYfDADB3PTuRRu9gI5J2cNP3Zle50lgS9RgciQjoYtw3jDVoFwpV6qowu0JHfdtPw
hqOk89SwaNbMCUef5UZ+4pRuc6lgZgELONm1BQyGSfRa2tModypthFeXFvz/mAAmzWuyomLc5gwO
LiAYyYwwZ66gBi6GeEOzN69gFEvkpIp1yRrOupybMnmKxayfqKEVbMDB5LfA8gFyIlzn+WuJMAw8
RQA28swU8gvK9eGqDE2m4S4JRTu8V8kJPg9SL7O0JdvEbfrsIW8HSpumG69jyEPs9lkMxivTGio/
74g2SdWyR9tYt+M5CSn2bTeO+m2o12JjK1ZVeTUz7QMbGIrx2AaJPANjOC0t3bhUhiG5kGQTihV8
LcaRWdLP1GhVdaaruONXodPEF13XilsIxtWe/pcQLtWK230+YHRlxJ+QC813Wj8FNF3cWwW2fvy3
8T7q4/CsCQ2+Jx0upzUy5JTcmH5RbRZdW1H+imjD4AeVLzZ/JQ5Y580NIgJdma7G0dGeg0Afd2gq
Wm2jmjQuSWDrz1qepxuT2bWXFIFGtRO5yY3BGJo3V0S4o9NBwJ6aaCkpRlPCa9k9oEnC2WxhFtGx
7xVuw0cU2WlcnYbN2NUeQMxA28xOiXSch1RJPmrcC+cklxnRnq1b53jO8cLPmwoz+MNMxGNMyooR
UX4pqC3g8YcP0oi1M8Wp5q+VFKHq6QP5RJ4+upiKFgjregblsCi8MLdvtEDLzoPSim5HXY+0jShL
7XKcquaeVGIYFwXlJIQkclILcnzm7EFtYifbNAuAg++3Ut9r01jcEYbdvyLht18UJ02u2H1MVKG6
ZEdT0Tyc2YmEk+NE0K0Rv6tdfsJyrmu8yYaEAVTJSiz/eCD8o/Pxv2dmis449++Pvn/p1F3OMeaW
/ODvh58GhY/cPeY2i0blR/eKbXwxNZwcDHWOp9iiivjt8HO+MMflKOIM4VBcNBN/jIEWNwxzEEZH
wgbqYlPA/oPDT/+kUVqOP4tTj+3joqiC3fypeOpiRYfjks2+6djpHtc+fdiYWOF+XGALRU9gp16q
TrcD2uJcDTXxBfOR0KAusAbnyG2AfVGuBjSo67S3+HpVOvJOT0JFh3i6oB+UGgiEjCGGqmXGC1iB
SfoPzNx6M0SqjT7XqARC1cpJDwQZgJhogz4+Qc6QeG7XZsMuRKX5AtI0jnZ5aSZ32hFXIZGo34OV
zb/Gitq96ebkHKYFceEQN7KujtwLzcQhBj60IN6gTti1EejBAEuKdscwB3JGChjaYCexEDWMooPp
rhudc8C+YF07C3xjXjAcGrY+UPCTo79IO24gYZDSPCKr9+e+aImPrOz6DPfydFFZFRORajB3Kpfr
TC74D05k7MOhZWGXZVxofUNbbX1LHb0C+Bwsy/0uLkYoMlHXQhcZILaaw2A829B4ffIsustZwbxT
WoH9LTMYuWyCBVsycX6RPH+kmTgGJmt1QZzA+8qBZVRCQKwO2vgp0eIEnKidqBeFdPobO+7azbjA
UwYW/19bJhqHfGGriJQ/cGML4Aobi2rfLhQW/J04c+BKHKYjpAXdOsAWE/P/BZ7IdtP2o/pSoQdv
VoYRNbqXjkXIkAPuS5uPzl2+sGDGRMEPyHTsWRhsfR0+ymX4oQCQUUpYMmhkE5KXpdp7TLOzczeT
+QtqHVzM7diPzxbB8VeWmZu+2dnua1ORx6UUSrlPFhtftBj6RJQxmQIMc+E6lUG0JkC2dLEACuYE
B8qC9JJIFhb3ZGXYb0XaY9ddDIQ6b3VPpoZHzG2wiaBNk5ObRqds3uZdUTfOtxCH7CkAI2Wb9lG5
gGrnw0wK/aM1pvEu6epuS3oGhsZ4JGKLEMt3dfE76nGpXBkJSN8qEPo6VJGz24tD0jyaJe0i6Q0f
pKq7I7OAqQZhn+3OqHUmsASck8adEcvnIYzAhpnqJdFbR3NmdTRqFjIm56MhKwFPedwxqhus4c2O
I0IZoro9iSlpX2ELscDU2OWeMLYoxKocdRGsMvwvhyFKq6/D7CbRqj6aSrWkI3kaGQIC6qFcZnuV
ZWN9T+2ZbOrI0rhW9dGrinFfeXSkaZypRy9rvthaK55Y5Gl0xcTooIjdS7a75bPAhH0I2oiebCr6
xw5Kccb5TyHpBWqPn8W2J9QSFff4qg+LfFslnfGASakvMUeo5WOnw7cBTRsJE0KHlsyrsQsqaLk9
rPQYnwLiyQKSN5OybD7H7BVOq1lV5GVZZOFtJNQl6bWOiZ2xs1h9j3AiV75TKfM3MkeaswpNglix
7aqv7KZJbzFg6/elXWTq2sxy+4JIrPhutrrgrjDriq+DJU1cQmVyn9tyrE7SJO0fmpoJOqOV3HzJ
+zZ/iK0+e5pb087XUa/jhmVKO142aGOGtU6kjbLHZ2/UJ1SMjJpkaZvTOfDtqPc1JQJENruL4nom
KZObW42Gh9adoUElzqDdOF3AtInPiLrL7mY9W5nkQTirtlVw/yZuu3VodTaxKifHwzKc0eIXSvSe
xaarrDoldh4snpMbAwZ567XCRlmi5fjMV7mTYydixMT/do6YmuaIrJELvQZvt3IXdSJmn7zQbfQi
7+74OwGQxfAO2WpKyqZ4ctrXMJ/nSwu+6Mac4Qpu6iM/B8F9h/ZHqtquSqHrrHBAUhpacZFfIZeq
kc4bPfTRMY3esaS9G3E+rF2RhGeBkjJPXSg+JGtjnHf6UXmVVKqxP8TduGujKXrUcCh+V5b+f124
0EqzTuIM//u65S922z9+5veShRLDsFkKweojnI3F559qTfsL26zFf0ohw2rLpND5rWTRCXpDb7hQ
+YiMtj6oNaksTKy4tL3kU5B28I/IwagmP3Xsv0kpl60VhCdhLx39DyM86B6cnqFokGvk/WNU2d03
WPTZ3hT1dK1qZXSpVXq+RymZ31WOwik6NSMyAGBRRSYbCKmdSaT7gJyHo3/x5ZnMY4H8vEOQCs4n
st02AAbSh5ogqvPSRGUVMl+iHy4sCvdOvxnb1N5IFG+ndV6E+6SejFtl6LoHOrF6DSI/vqsqiAjY
PmFo8XCJV00z4i5hOnmbjFnhm6LQHwdi5PyB5RnTfb0bboVjDDO7rEQ/tbJePOWjsWQ3QMFcDbrh
bgcUXqt4KDvwnvkQ7gUxRVeJ2o8hy7kZ0pwGuOvVDvruaizDMl3hosXZnrqYbGmjTZZL5LVgxVIn
feNYUH0gSvQ8ZDBUqsmmrY0QyXaJMMRU2JA5U27EHjay+JkqkRlDo8GP8InGAFXSKsn0TDPBX1oR
fHpuILP7RnOi3gB81Mg6csQGuGB7GE3m1ampDF+NqXKeJnWQZ209upXnGlZdET80jwyE4eaCNSjZ
N+qtg7bDBhB2XblO+Nq3JYJBwDHqJasH4GEkBkAEtYsjA6oeYxQCBnP4sGHMCa4przYETLr2todm
WPgGnuLOC6lZyEw1FEx+JRQBVC8GlChavwLRBFTCxzC1VNpVQ77xQMl3BBB1+07JiN5OsozSpq6m
rwPcsnxbDzX1bhRm+i6mOSQzGE3vHt8C3jYxdDXP+8kMrib8Li2BuGZwMQmcTjDRzVFf15nSVPc5
/ifDczFVvBQL2zRbKKfpFM07Fo/uI7jS8qUGvO6QwREFG6Yf7iEPnYShOdzUIkyG07Z2qo07GJC/
pgQ1m61OB/RlIdZKYn7golqKfkowLUotII40skwBzLcSilaOpVbM10NUMrcABTOeZEcXdWD2mMPZ
PiuHIU6ULXmGzWWGCf10QrG1rQxZnJUhxl85Bn6cE1E952QFtUkcIAvjEW5jWzp0Wt5sZkRyW1Yn
nETV1PsN3xHaXYdoLGArp/riDI81AptQ8lBK8KN4m7JnzArdeuJRjxWMGBNseM4KdQiXbm4JvGLy
chI2ennQHGxOgdHFnj6xw6aTirYx3nWb9BWP4rdd1U1prWC4vE9tW6+Zj6TrCd4/1P7WvkT9E7/A
nkErqmKTFw2bYF2d8GUvJvp8sdNLUXYky9gEgXMuAznuxL4MJZlurXTGrVhsTflicHIQtN3VtTLW
bG4zkPuJ1li3AuTNOqwXh1STBN22YLtMfHrJhtpLWwh+qybDeLbiK4JDC+eh9jyxhMm8yiYeORyx
ZIGmFA/WYtMKIlP1RerE5mpsE+urqWrFujT4wQqu8GMk6sLPF+PX6CKAg5k3bYLFFoYfvtr3i1UM
5z6JZTO8ryGrpUcYmbINjsaysVfVNRB5qgudy1lO4ZLWwZWJSqSXqwkQKm5hdbLPSOqwt4YZTzfA
Hc0DWKPmXAPUsQYW5r4rizUO/mR4z9wW/FtHIIkY6nbHFxvoXGOTyazb2EvnCulYEuMiTKLKgbNS
DqbPxhR9IAtf9c2MBdMPLc3F28QkkPgOtX+Geif3MVvMg40XHuDd5CjrFq71XquUCG947SJKLfoO
SqsTEpndGMKzLYX4ipwlc0qnURmbglB5JIRDdOgGA3lDoavY+l3nfGI7vakQXjO2DNOzboKENCi2
cdFTf3iaNaXr1JDm09BCUyy1GvTkMtWePFWhA8nCqbtPB8NACB5l5DSIytK37LEzRpJZy/9NKOPi
hlxkvfoi8MUqXb3VKsnkk8vTHxmpSQeIdhVdsLFIhMfQFJ1nSLt95ACsntSjmrg6Kovt3CahQpkW
xbFJSGS+ajVNuScqCOukGYnrUDxp5hBdWIR67DtanJ1MrPk9WhTNlVaqt92ico6PgudpSMPdECAy
MBGBPpqIDlo/hpB6UPRFMK2PE0/KRUXd1WQUrSCCq3esDZFZJ4vimklY/0LTQcvAnovoX0RQ8wVC
DdpIvS4eeLnkopZ5dqNmVnqtaYOASAPNxrSL4KUYteyWRw/b01Gt18GiA9e4jxl2H+XhUTPbu3nR
jFt9XVxEi45cprCdmMeiLldIYCO3Z5GcT1mA/DwcJ0gWhp45w4oIPe2smrXxzTSzeRMCn7y1j1J2
F0d75oe1yN6Dumq2+qQmNggvJPBBlVE/L7L4gvq6Xk2GVDbdUTdfzHF0YwvQArmliH7Vpk10YJhB
QZxn6nylWtjMvcmy+j3Wjvk5WowFW0vRQkapnBIvdZgUrzqwv9cm0eUugbF7KDR1XE92Ra7TVEDQ
a5awnSLvVeqWoCLIk66ASB6hladGD9IfdWQryTZxe/KBliCf7BjqA76YKSoPDOUWhUx5Oeo1llqn
GDdJ3w9X45IOlMVBfgYCcL6HVdFtTJ0UoX8+6DtES8Z88d7+z6XM/lqUUx2Fsj1OqP78t/+e40CD
IdxPyupvzUv9I7Tv+yhw+aHf62oCNJDKaxbbrt9VX79T+4wv7LgcgjBMY9mV/VBXC/UL4z9LuGzQ
DMtkef3HKND+wh+gBkIp9n1IqP2jUeCRyvdxE6ZTcrmU8SjNljHmx7raKWo2+aml+9y5zuuc9PFZ
z9yMuow9zzu5UzS9EiyzZwZlsa2PcCxVZMqLlTTJRTfU0505RzOzOxOgln2Eawk9C85UF4I1phhX
rNuFxWWTUpuuCnTG7jbsm/IunUJAxzEtPSIabAAbMoNDEtVgFpA5ZBEiPpGTvO0GAGBdaE/XJZmW
r86CB1OV0b7BgDyd4Z1HerZgxNIFKNbHlfwqF8jYqJnqA1TiznetiPjXoWwuchTpPDZqngQTu7p7
KJmQvEZl3AyGNp9b/4e9M9ly3Dq39BNBC8BBOyySYE8Go28mWNFkojnoe+Bt7rAGd1SPoBerDyFL
zkzJzqua3aqybC3bqQhGkMDB3+z97UxLN+kn30wF3vcowtzJYYfgbjJmFFqf2gauCzbPz9WMShtm
aNrY+xqPnmzYF8hZJCUseDWfwdmjnJFrPCfNC443/ZEJQLEmSrs9uINsUhTtVcXMhX9qi9W+ezKb
JkmplExlPSEqvQRuUn+lyEPJFM4YOEn+BCgY3bklOhdLTCCm5OLXVrJ17TJj614gXhlmtBzufeWK
DYUh8EoJoGu5am9VKIYoyUviLHBM64c0VJLes/o5zsI3dPuxzaBFYAnpnAO1fHYkykgHyKGKlDyL
RPsIDWN8MwcYpQvCOyGxNuFA8L1S97e0ELo3kuh8qVkE88BIgPfqIyz1ZUku1Z1NYdch8uo0zC95
79w3fezXKxtA7UMVBjAgsOPe5aOeXM1DIZwCkA38vkz35TQBSFP7RNmQP1W9GRhb+TCSYt9LmX1Q
UVjWIsuHbGs2MduOeIheeMcGzlYagKPj+Pq10gYmu5eK+TOyHUNuIw03D9gTZ8TtZA+XTmRzbjRy
pipW5xA/E7L5So818peTMuhulARK93KMh6ZfKv6k7QO/rb7qCm6UpTKRRRr4tn6b6VH65urAFgyI
gbjeSRo94HZRiehqYLDkVJcn3YL7sjYdBbU+qm5mtYiF4C5YoXxAmpx5haqT4dEZcHbRsbvrQqaJ
Ch4pivZMy4Md3da8SSodtHc5i+T30iHgrq+69EsiK/+6CmNRLzFPGKtAuBmUn3Kql4PUAcsntg6f
1wrCbCuKPhW0gOjn2FP4sDLQ1PngriAAobNDTjzchp/au1oiw5Ohm2/R0GBmnlV6TtdHF5bU/qZl
Tn2Gb8ksa9b12QoKv2TW+inpp+zPlsCeB1T+no0ThTirKiy86lMumGZV+MTJQmCEGO36HjnL9B6M
qXrUZ7nhMPjuLrcdeY5G/Vi04x3pGyvEaAS4gwnpOH2UWb4Y2IZc1rOkEevAs9JmDiN/M4VUC9YW
K3KgBBvTRRKiD2Z9GrMw6Tx91krmaYZssnZba5uPQcbQddZVQjWIdlTA3XU+MBpFuDhLMLlczSdt
RIa1hlShGguucwSb/ad4MyDfhvUarlp1CWFxuMs/pZ7+0Ga7btZ/jrMStDIiQbdOpHmOTBRHl7qk
mJKPnaizM6k3XbOOZ3Vpljv9sy+5HYlszVCfssaJn8epa+OVSOuG3LncNV8mHLcH18p8L/hUsgZj
4+4C1BinEj2dpGBB/Rp+CmHtWRML3mJc9bNOFupGfFBIUT+laUzTnU8OcHTH1e+rVDVf9akwnxEJ
lPa2S+PpHSaXSYmn1ERhMgJ15GJQDe4SOy6M69is4AfWMPIfw5qtiYkotuS6bGKdYssPKdcK7QUS
BDAe4oqVp8jUulsfy8pzy/v/WKKBqPiTFgIp0Ok8XoT2YF4qKwl3pWr7l75nrtEOUj1pKeNput6h
fW7nmbH62/gYKu7cLTBUbnkCkTIUAyXjU7PapyTo8mtn8OPzRDjbSzXPp02CcpydgxcSAeZMarRn
ZmMx0xv9OPWftKaMHv5+ifTfrfiZiwsIFP+u9gEe8Ot/dt+XP3982e/Vj5inipT/bDupdKgz/jlV
JI4MkjGHi2HBT1ItSpzf5fBUP6qq2y7bTjGH2/5R/Fi/4EIRmjoPIxHyMZT8O8XPn4zTtjmrnWyg
gZaDMPBHeTlWW0IngiyFHuYP6yAstKVplvmeVRtJ3EkfL0F7WhtW9+2hAGW7Vayq9WCgWPCAIL0w
trN0dJrkFf5ETsc7/b1qaFYKaSbZukSn4Hb/wd0hus6oe/KqPGZ35RPo3Hg/tRQfTpAyaiT7bPvN
R3f5rd77FjE4Jwx/84KzQhJ9HiYIvDeMgHl3vy8DqxzSMA+G1BvWTE1XAIO28cq/2F6+0zx9oas/
VfD9STH4+ZKWwydsoKq3+Cy/m+iyZSUi3E5TQBnNjvSneE0s+UrZuA/+W/RTI9Nfvpyl6tiLgKpo
HITfvxx+NWa3OPo81DzBNlv7K9Cs+aI8kme0wgTwU+XXX7yj377eDx8hhR4xKAavV3u9N9whwNzk
y110SFbpBvfvavKsQ+jlq1kx/lOHPvfVnz7Ob1/8hwW/w2h3MpipeVZbrNOuefWLIVuqhbjFeEit
2Nq45+psLTOqgH9/Kc2/13cNBZfuPKzHt2IhaJpZ5N8O6qe0pZIdUf+bvXJtM2oftZ+Z0qCA/sWL
zCpBlX9xePz4YQpfxkZkZ6zJpVJDozVCZOlagqs8my2CKK7LpWxRsytru9ZHZ2uMSvOFaSWLvLyd
yi2qc/8elKy81+LRvupYMAO5UU392Zk3gk4s6+vqc02IoaI+uvPukHjlpETspNp3ITxlhpmfi0Z3
HIM7dd4+MnFlERnrda+taqPEJiObkDzkmpC7u3AsGGKF2Gl18hgMeZ1lDgnAxsQzNkZMdTHn52OQ
hm2+RArIczacH6BYdniWJk3Ew29QMR8w0R1KoOEaRS7ANeO60QtGXtrno1mUPo/pJHQJ8mJFPRvl
o1ExNl3kN+GS9RwCa1aM3Uv0KbtOVaV51lIeg3VujB4z/nA9fmq1bd1OL4TWFwcQvBE45VnWbRWB
uMtmqXdhZ+U+nuXfzSwEb62xvClncbhLfs5lnAXj/iwd1yOrWLG8MJ6bWVg+zBJz2SfpjnUh8vSM
Zc+N1mJYtmdZulsozE5TogsnzwCZBn8NSDHYOBYlH4oxwXEZcyY/K9YTyev0qYEPZzl83NUi8vo6
d5/p/XDMjo1Tn/QOGtCI7jJe8OsatyrRqVsuTeOmmdX3ZlGOexOhwWs9a/NN9KhXyazXJ4YG6b4+
q/j9ll34IGqrX7R4209tSYeFBfVT/F+UfEjOpynADFL9w56dAnncQlFw0z4i7Xy2ErizqaBsZn+B
aHK8rU0TGAYxlEr7TN3kbBBDJiVJTAX2BAZQ6q0/exaUUuuHJdTpFBlYy1L1QvehfWVnq+iLxGk5
unqypcGpAfPkjYxAN8CKrhcmzckSKpyg96zYTcOwp81MKpq5QHPaeV8UpLeyLrOPXnP8p8k01E3a
TeadNnXj8+Tiwo9NPbsP9RIiY5Ma/nbCU7+ndR8Q9VuxeWM59YDjiTDcYNlD9qyB27ntxR6GHCEi
G55HUWTFa+GnxOz2Ct6xIIv8nTUI9TSaXf2ltG1inJpKmCySipIciqDoPBYJ7o7c9mgR6r2Jem+I
NxmlwKXRIusUB4O5UYQ7sL/RbA8EubkD5UCseduQGd2H3cT0lHRH/KMoK0cjuO+Uurr2tTHfWm6Q
7N0JHkEzrxbqJDbXcupN2JsgQxwZJ2+6mxLr50jctHUONs/KIQ2UZnXxY0uSEzaVazJAs9sgstw1
yiNBAFgfZcteNP3FZ8WFNadryAbSY94F/qPdpXT2p6mH+ch6XoNu6Wce0R+z6sT3t6R0i3Xf2wlE
iBij1PgpMxRxgLKRaamqJfKiTL5xIIyxsTdQOA1kp0N6MzkdUVxNmNxKU4a0G1V9E0Mx9ExkIkvS
i/VVFLT2GftVvCbNp8dareQ4oSuY5MUQIl8yLHSXTt/r8hxbtY+4gJw9iUI1Ld+h9k3kLgZN1zKy
DeMT2Nb05MSKuRo0u9mzgcRF1vJZryQp7cGiadNqJbPQ2eFtT54TrUu+OnQ+TC46GW+IKG+9DtdM
uuyDMHg3IFo+ydCJdgIp0mNqdsoyaiLjOhKuflGssTn4pS6OEXOEvRU248KSBgW+j79gQ+yLveri
wXhrbKU6anrXQ8UrJuMhS8bhxQ+Ddu/XRf9lqgrNcyZL3dVWoXNfFvE5VckrqGvcQSJMBJ0+nNuZ
v56WEAZY372Jqk1uMbp3Egu6CM9taDWeOU4WCJYUhOHS6PzqfTT8aJsPub/ORMPBzYJ8E3ZxUy3U
DjjOQutrZsHOTFbp7Ug9B7K1TqXeaO9V44eHtNHHA6v4yIuACT/nkT6siN5M3p028g99raNU1VrA
D2irR/kUAvBHg+smxRdrKpmsQ2g+yaDC9Ea8IurpvCE4tSYhM11F7VR/9fsG8nJgqOWbmdvDMnAJ
HfWrFP1yHhCp0AbaJYli9VpTqj5cNXVanapQ2ldDrObHSg3aNSE0rN4CvdMXGsrznajjcB/XCH1w
O0k2T243ikUSldx+VdDxbMEFl8ALnNJzhrT+OlGKeNNmU4DpxO38bDWMUXGxSu7MyteGI5YkZ5ti
gSMz0kjZv0nWD9BXlRuqU/IyieW769w+3AwT4Zv9LARXPzXhBeYkOKxx6l7hmc2vi6yMPzSM4zdk
bLl3JSLw/VBlAWY29hQ79N96S2aYkQIznazwQBIPzwPR+8o699HPL4BGWg92PNUIY2Kj/uIWLhmq
Yb4LK52ftpZGHy6tAKFuTSACuXWt9hHlyDc5TlPF41NXbg2e1/EyU3U5h1+SfEJiYALHN6JTQHqQ
5v6F95YtDZfDXdCY43WhAs2swQSc8lBxDggT63fdbu9pQkdjzUUuD1YEF5QfvcpvWPyn+1Bvuy9J
lhieZikjWrS6PjcTsN9K5snXug4RGzb4N+8rDntsThU+96QJolce/t05qlP9taxKVe46do7lLpKT
uHIikb62PSa4BTPCUjXTfSTU9hz3ebLmyWE86Ln8SWX8fe322Wqgfp3dHXOFav1I9GOV7atjQqsx
lcjS9cHlWhXJ/8mLIKzQkdSqtrB+qPbdoWVXMuSpZ1Zqd1uB6jkPBjGB/77W/bOQlmL32zr0B1VK
AEBn5HunmL06clSW9fnFqRYksWyzA8q5YcmycrWUpCovjcP+v9DVzIX8d9W2jQ2E+bEDCO9zhv99
tW1jXSV+sk69atWtphXrsP1dcIJ3snzO1+7zzyrv719u/uzmVYVN44zJC6f7D31FlAdNwFgy8Ti0
EVMA6nDOZVz8pIWgwf/ml/rHq3B5zM0/0qHPpKFvtD7seftUDm3i9TL/yEh2q+Ysk9zGiQ65CSHN
v/8U/7L3RXetQhN0cLLNzdQ3L9doE2oRQvC80n4axid/ghlV+QCnf9Zk/8WVT8Q6+xaXmQOJ6/Pv
/c0LhZlgY640c0uILy/alpt0SQrje5oC8vyvJAd8IkD+eXl83mu8oj232jZN2Sda7ZtXjLt5ilDx
q8Xc4GQUeDMldCpXzcrXNqonPX9lL6kjBhrRcE3wjn8y1uoWGO2/f4v/+jf/58/xw31SMtvNEHsk
GEAwUquzOZhn30/uxj+9iKszw2EHw/yC2/7HGUYBSJd3X7K3D0V2zMmcuowIzTefv8rfUgj+37zx
nM+4f73xvG6j7OPX//yO/Pjb0nP+ut/HfuYvHL0WWj0UgAxcOCV+33mav8BKx8fHbmM2+dn80T+m
fhgGudVtvENsI20D7MwfYz/jFw4bXITzpMicp4Z/K7yDjLPvzhd0PwwosGfYKn/pXDTi+/uwI5Ux
VAtlWqVTffZr5aPjxPE6S53LA+rHdM7xLvV4nw3he4egCUQ8/ZWVDP4yKEEQBn5Clz1Wj4PWvxW+
KdcUCMlO2o372MHuIrmSRg+cEWWlpNywDeNot8oHVjnihshmjI22W6lBRshSiRPagLa0aHoeteqA
YEKJ4Hzn9keVjnNTPn3ETQa5DbEzXKrwWRTGyZiX/7ba3ZUDIqRQt7tFC3WKcFngWJbA4CAwAuhu
dhIEYC5NC9UEm5LeS4T6zBgEarSLe86xIIFwjn8tDPJlm4FybSgMfHFOcqeUJn55RyXpE1IuEm25
gIUVQ0Inb8nvw5cm8LOdPhXHiM4TvOVknvoWv1UZmMj+bPKTelNf906ars2A1PHMqjIQfBZAOlzS
azBK7k6AUVvUTvekBTWkeT0ll3ywHVxcrEhNX/bbhqrqIzA0MtH8pHkI8qR/Smv5BaQY5jxFfAHr
KJZdgeGkIywjGtVwnRrEVbWqfmHiUexUxjQIpjOyxjO9uAhHIpYQSB/zLN/bStFcTB4uS2TFwVXc
sdPzfVbSfPbaprfzozmllMc4OEJrYZCwthqaasUJf+wNltaFmb13kv1PTUzvStfqI/FeMPfBOLhT
4GUB/cAYhQJVDQhetqfLNEte7Jb1dp439oq15UVAOVlg+DvJydgTGrV16oom1M2oc/sDMqADG4+g
5YMy1uDCaW5bkZFDxTfsArlNgnzatjkeHH69Cu+mSzeSZitH0VIyVes37KVv89zC7OhEU7Juuf7S
Gwxjh4qLYCXN/kCsR35diQJEd6W++nSaEe/7IirjNZE6YgU3BJ1/3M41bawQ7mFuZKpf4JHYm0K2
7009bvQOhAR7VM/sCAZJ1PUApW2hifxNk2I9DSBCwqy/ZSyKNFOtr+gzz26kvuYm8WD2pI0Q5Qy8
2kKcoCHaOx8N3hiW9Oh6sbEq/DqdOW1qFYyKrgOeYT52ymp5MxHEkbtuhilHvVK4qgh4I7sJ7ud+
NNUrX8f4V4pbrAcYQO3shS3nR9z3B1wCBxFFZ/JKM4YpGY1Zt9YDTIGKQnhKUy9LUusXrtSfGyP4
0gKKQw4MLha0/n5Q3X1cKndJ3+xcpZfIfGlRy7480sW8JYF7GjXnPIzmPUopb7KJiK7iRyTYJNTE
yZXRMOZzCnmbBBFA9T6bVr4/HSwn99z5sjDCYtuW8bay+bh7x3kYuukxdbqdGuZAVnLjdczDN6KS
H6a8vMndiqrTjoA89qgRW4tctsJ97MMRxZsT3wdBSBq5aXdrWU7msmdh86CUPc1c2D4NbVCsmVbu
A+YMR7o3ftzO170qF5TnvuUeW2yeSzQi1AfRcC4bu1ogx+6BU5Y3jBCcLXzdxrOVIfeErT8S8IAi
UU1vYxMiHA35F6MafnvW//+nMAb8GaxLjfqvH8L/o0l+/Y+sid6/ewz/8YW/P4XnJyq2czDKMC1n
G+K3j2EqJax/4AQtxCTzsuT35Zv2C25GWJC02SyskSb98RhGlQREQwUp8Tum6m+YELmpfngKo29C
2ATf3dLA9ls/VsNKhjU2093Y04XSGaxsW+cmyw2ZLWmma1QmYeZclM6J1ko85YuhULsFQquQoWgu
FprbOIu6g5maDmLFOMPxUo0ZZ99r48qoJQ+ysTDvI4m1ahkHcFFstEF3rWpMa1WU0XJwpmejzsyN
7+p3+BqbjTnf8lrk82A1gfImg7I3qsldwX7pzi703EWIsuTcKIm/R7VYrVi0V3eh2fq4kQgLxqv9
aoms24mYXOtJ6tU6tM0SZOt4G09WvkY43S0MHOxeEbrxZQjdim8u3L0/4QSLlER+JTIqg7WiGMfY
zOMrJqbVXkXIi76bFKJXSEjNJrAJD3ZzJrXEIxOv7FQiXgwVOzvLZ87WeV2tskjHi+7NSL2lY7bZ
NbEX8pD0ZHP4hfESDRgArEBA95HjSmOksmY1ZlEnEPKpj6IhE9BIVz0UmQUJXNqejfkdh3d0kzQa
c5zcFgcZjOZSZHCQDC3HvQ+JKm/VJwa2KkstIKsRoTCL3BAPSeu/2GGibMmpoTIJqttoUtSXoqzr
faSH+sHtCa9g9dpvc3vcgb+6ZkxjXZVm+FZ07a5hhtZ39eAleTPuZUj2V8SbvSo1q/Us3PwHrdTT
zZQBBQuVYNgU+fSGnOp6UAi3aaL6jEm8WzGgvNPcChq3ENd1DyWy7/RslYfNrRkU18QOMlHzBxKo
shoJV76PXf/BRq65xkd3dCp+GCNTVwYhU4nELO/2COfTOCPRVZrK3lJiVJ+G/zIxQwYTFPdrnvnn
NslOBvXjorcsjnIlQoah97NpjidAKRlUJWH0weRYW6q1deoiPuAg+Sg6oJ1ZU60jzSH0SVxjQH2D
U0BJEOxDHn5zNGUXWKd8Qp/OrcbwQS36dVMH86PPRNBnI6fQscUi+2UFgO0lXuKYbZZYSSqSmJgo
j4MOFivX1yazVRTDqb+JdOt6HBGdAd7kcYIUbFn3mbqoZL2CUOvlRdAvixgFa2CS22M0oK7q1sMt
C4dgNJSblLpk0Va4HBWR5Y8dso2tUsftNduE4tjPS4w2sf03VZljUjsb3cvfb9D+u+ktfmuh5iPy
X5/6D69t8ev/rP8sN52/7B9nvuX+AkDcEqhNQYJy5H/TepEfLUA6WRBUwN6TKvLHmc+fILjg30Jn
koSygvb8H7mJivaLrs9fw5SLzB6O/r/l4+K5892pbwmA8QRF8+0+v61j8uT5dgZioVMyCBm32XGa
3bMJXZyIMhgf4Je1aVjbaoidoUHL+bVtW42JurCno4Nf81CSjPbU5/OtlKiaPIOPdjyl0waCRy32
VQIlIfZVtys8qUfBpgv7+kbLze6hb/JuJUfSkyLLcGBLyGZjhfwjNbarVesgWbSD7koryq/TxPFt
A+1MGzYyCAnWzmjoR82ytR1zopi/jdFhyGCcYeyB4FQgAIeHBv2uKgZO7lh6mUZThdslWgL/h7cb
RCBfqox85LYR0I2ZLXXlpC6tggpVqUjIKro+xUGdsfQZBzGuIq1rn3MZOQdS1sRS1DZY8SHYuIib
FkQlY7fSrroxcHZu1GnrPi3xCVexci05DLxC1wihpHrzpiSRnzvotcjBPdp6A5SJM8ALSWZe5TWC
NSMtg2XaQQbXLMxjiY6yz7GYXeKPKZmDWdmmUOggO7QaK5wiUK2UHNZFpZer0OrFOSAgZtbPcjyk
svUaE06K1vTGCdRkuFWqNt/2Sl9fAltRviaRpb43cS2e1RRKN97e4KsFYNYjKDl75G3QPYXK5ZiM
erkQaUSn4KeIB0l2xYwdSHedhVVGRJoA5acl+nbS1MJcZEz1vphwQzwC0GpaICeIWADEqrn0E8tY
124e3QeqGjy5PgtpFL3BKQsB2wOAVMvhQUWy6D/xfvrlFcFkg/5aj1Wz69AC4yEX7sqt9OaunzjK
rL5pd5WmoKlM2mEl9e7zD4KHQQrszBjP7CUnY8XWnypCQ/ZspV/aCTQJ18pgIzixS8DNSanv6oo8
AngI8ZOb5Qokm85eZ3Zb7cxU2nd4VLIWp5QuPWj7/nPWdPKARoCf3Ed6KEljPkZtnH6x3HS6Rf2s
XYjMrZ7YsSikdWlxvZZ01zhpDf8STnLyJP6G+9lT+1JWkIPXeRN8zVUFkaNi9dFapDa5OGmDgKBV
7JT5Z6puStNvdnMG55mAZJukZx+TW9wb9ZWpFt2HCAphL7LRNTeGKOOMhVhJCIKdRdZ10bb9vYjq
gkVLynIni5ubDucG+zEAufsunOxrPcmtG8IftVWoRq5nweOBt6Ab04ac7/CGe5TbVVM0g1QwVRaL
Jrdw7YiZQ6S5LW29mrGHitUeKTProlXAnPlWReeEDdIqKyIv85m1oKUrKV0YhfTT8lhrtvLaN6H/
1o4Vi9TIxuQShi67KJ8FpUtzqisvw2TX6yFpzBvRSn+L82q8D43MTsnXC5KzNlj1MbZNVuQ+Dbi/
RDYB0zPK/Yey81kuB3ySJDP5ZDLCJYg7fY8PNTyLnEVwWtvVWigDHrdKFQHFQo9LbihGiA2GgaCh
tMWIpd2ssUHRjneq9QgUnU5RVHK8y/DUvZXAjM8VM1Uce5hTljjkISXmwtoHpdkjgTRgoXMR6tzG
FqrlWURsYG9pLCMBRuoqLfYyhh1ln2ZLphjPEaLipU2Y3aKuVNYJweyUzGufIMpYP+Qd+2+rmXAE
Zmq5RsBsbvKpeAgZBzxPQsdpaE/UZWhJurpMN5iOwAcWJuE/ZG+mmjTY8QII6ZCsLnWFZfmU1xXY
WWLnsx4qkBV0CnMiBC4pZtJlX4dY3ZgIroSe+6x9jews7GLacrWHe056sZAwp1AwhcD0cPgup9As
dplEXhMBplqPvCSFPMMQJY8ITK19FV9mOW4tlURWX0YUoDJEC9yHyk2VSHWnO030mrROupU1VZqe
uOaaRIF6OwRF+ZwKK9xqzWDRXVCAcqT4i0oT00aOpnhnBxwsYqkiE0d1unTIYFrOVra1kugIG1A/
rETRDFuoSzYOLhHt4oS7r+CHz8OuWGauSHaliJ115MCsT+wi95ivToeqseKlhTL8RO5F4dXV2K5U
1BoUsaN4NdtYYCiV4TqWpVgSZ90hnugmxvyO2lJzAlLY2ClGAzhF9UPP2vS90vTZRN8QtN2VKKhs
RoZk7NU4SP3cm4IaFEUYtseeRp8tt2kx6ZFkMDTMZ8zMhTLZjvQ67UOh04cExB0s2sQfeaC31gM9
ZR+Q1p1XW5vtNbbjalS5b7EGpmRi+spJJXeAkZFWVpugGA2maYLtuyZmdP3AyvW+q6cWpxmqoWiZ
1FW6twy/euhiUjsGhUEMGRxJzM1kpc26rmvcrBikoscQLcMuKNLn1ul1g28VZme3lvU5yiuwoT6i
E5mG6wpfxAI2v7+0+okdrsCaggo0RdBpMi+SiLHbenL3SAVjQgSIv0RHVTFZC5QDvgf/eWohzXdK
SeZkzDy1r5QUbE7ZnYTRTAey3KMVmq9sPdmTwojRcW4jVNtXMRJ/wL98jl3QW2+tEUBq6Hpx7Jgx
8gEUdrWCqFpfl7UpDuVopxt9aEw84uxG44pcyMoGYQNe1Xlqmq65LhuXoc7Uy8khbkEJ1UWGg2NT
cpYbeAJT66haRf0sxKzOKQ0ToXfVsmulFRdkt5tx7xLfpxW7TrGUE4gsyRAomW4MXx0uADAi5t2+
eUbzn9wgvKgOkSHtG66iAFyn6mggYI2p5T1KHaoKXZmmeyp817OdIruq3NE/YixEuABsQLv0WpgQ
RDkqN9IP3kfekPUAGuLa7331oaSme+uKxCfP15nuFdeSj9Rk+lXO5XAzTLFxwIFS3PE/tS1g4v4+
HnzrIkNa1DmgtdrG1Zjt1LrCeTOY5Vby7PQEmQrbKo5N9GPN1Alo7FF8iZ3SX9VEtsAn08sLg7Ps
Pk/n8bxPjABQtXgkJdagpY8HF9d8UiYAUI1MWTuDG3/UTVXBwa5Cb5RS2UbMWPZDlsdLbMrOplJh
jC6I9LSvRDDkK0K1UR61AxfXZJrHEtvyE2RX5dFwLWRFVQmoTInS9tqsBuchxF/hAToDfm8Nym2c
CHHLfJ7yzCAR9KZOtPEuwf595eDI2GapEx2UupS3bi6npyiazI3ZOjxIBwwEZEla/plQZbIliQtH
iBJgcr0z3RZ+EZSx9SQKlglyRGBFZvE9GqnspcKxs0ymPPwwQfrQtKbtDRaS8M4ZHHmHdWzcTcyh
SUENwReiIslfDYViBrSdc6LmocpVBv/oGHV83ZEVgjtxbM29Iat5D9LEnTdUJjbt2Vy1UrU6fu6M
Sv+aK6U6kHkRSvhnTbjL3LGC4+lE/UqpC/uIuByEWRGKjyTvqBQxPaTYsEexkQihlYXht0W2yOsi
tjAAiXLlw2t6GBm8ey6w3GvMmOPZ5r+2XmRmTE+RVdRf9cTJtmVndfEaEYrcYpQtXubojxdoOtGt
D2NnWyWJcScqmEZRBXto0eKDP5XxXDF1KVxlUK+T5NAdi48OD9w71qbyJKuO82yy4uG58DsG4BH3
rUX3D+12UeW5Q4es+Z4GIubY5IG6hhYWv+RgiW8jI+IXzEj/RIlFW/11nBKiQqnJjwxO7E3Mqdmi
/0zMQy3sTGdlNCLb7IfW9FDz4hgpnCF9rYaxf+g0RZ6gb/ona95pEKSb4JTItQpncBD7G1eo/bac
YQVwefjWdaEiNmeCvpwsclTURmseY+oPYkgrdfwa6VV3ASBMoqDQQu1WA5egrBRNVY5WkLQHv5XR
g6Yp6WOb5CYLZjVIX+1OIJ2xDczoatf4a2nEaKRCux1PNDgYe6KK+OMpnuljUC7egRtAiLBc4r2G
0Sp3WQCmgPyUzk9hWvVatiKC09ko+EFunIJzc1HqoXhTJmcefjUOE6Fc2NsMhB/5pENEEEIxKtYd
htz4FvuRYyxkrRmvWVEZZwaF6hkSUNseXXWUm9RW1GOaQD5MFQMtndZF5nZM+u7p/5XxxOxC/dfj
iWWYv//6v/48nZi/6veJtEXu36wMd3/b/P6+FLZZCgvDZLZsCqRB7j8nEw5uVxNFBv+3EPZsE/lj
MiF+QUHENthFjcIM+296QYjo+G4wgVQCTQaTaOHoeFUsx53H1d9IJUzO6s41C31lGiLDKt4n5VMB
7IFTjD5yN6Hq3gH0aBbsCgEEjKimPbRg2S2+I6zjbRBvEyW3jnYlq5uI/bK+xIxWwKHI3eSFQzk/
FZ+R6XN4evSZo27NkeomHfKJtiV4siFUeXBPrRsZBuGLNJFh5DEbw0yVib3UpUOIFQiR5iXTneFV
b8P27M7B7sxtlINOJZ14ajtY142m43gtSTLiwCEdXgyd9WjrcZt6qaXCe7L6IjypVUaoPFnJBHPz
jNY+mEeYZycwdbEw5yz6ulGCGfGeKeQJz2n1IG7MJ7MMwndoEGm9tJE1P+nwyz27s+UuTKaQUWIW
DsUuGRIA/4kRf2SE2+ED7pr23UxN90uDzbehL8nrVeEOxoq9IC6TKBY5VWI/baYwySOQ2UwKsaY1
9q42zMbYirzj/AqCKDnVCuUVxPGa5W3ne2rT9Dc9o+DwhMQH0WkaZeVr3lruVc8hdzDKvrioimre
mUYvXipUpjGOv5lCVzPfvLYlERGjpqZkl+v6TleJZx4jszmPhQ+c25qK/83emSRJbmxZdi85BwV9
M6iJwXozN/O+iQnEu0DfqgIKYDe1ltpYHcQn85PMykz5w5KqKcmgh8ENgL777j0Xi29e/oTPPyCe
K1YJpQx01KORkis7SFBIEl7bK61Im92Q1dlGmHO/63yrO/iM7Tvy3N0GfzfbxcERu2iSOF7p6pgP
vlTNs+fXcxHWVe5fKkM0D3PXd/BVC4Mugmko/R1eSZjac5vAMq28/FO2VnrslJ79NDJDnjPXKzZB
3pMA5db7gAtQ7hpKuqkC6+CyIqUEPyJRxLuRb/7ZBn6DIFK2xzxuuwcnKcqjCVd0r0vVPWqaNaw7
m/6LDlbQccQRuaN6wFy7Jv9dXgiNn+R20D3SOD34pl9sZ87LrKRZF/7UHL/+qMfZOZcc2nHru0Z7
0ZTngyit08ekjNsD+QYsuYTmz8VSa6U3tThySHO+A6ZTvJKevC15EKybzgMzMhXzY68q4CCVjN+M
pK9udLzA6yggZ+g37L4gsIhkl2qRt6eio71mSpuTEPdusGe5oXaMA9UHBVDgIaLKUbdGJMQ3FeP5
neWNwy4QUbk1y9ELKXNztlRJl6/ScYeObXkJiDLIxm0RFOTIRzeaw7FFOGFQim/6sp9vm86p15av
Wbs2gRtsTMyItO8p40m2apxWiR6473Di4quIhX9oJNtxWgu1o1P06WZAEKpWuMCNz0EN/rO/EGh3
EcuRc1Nm1kZL2zFfdUPPhGEnFBZHdXwSsqXVKqhR61cu6VtzVfepv8342afW4R/OCQchN2eW891Y
WyUO5eQsX/pun6YSY4nVIdXVNBrSYdfBmYu6SG5pD3eLU2zjH0YpLVQTRlY/vixxVncPkEYHTVd1
cbAxlJP/HA1dfMyOFb11lS1ue5nlGBisjqdUNdf9pWAVgqnCxenCPdV8Ud+Jr65ogUzpygho5srm
LOY7k/H3tZ0e+QLvLVV2oLny66iituEY4nLv1srhMkVGilJAlLikW/I9SPEzT34fPMVdl14QTPVD
4s2Dv0WXVUd4ZNlHjMf6BlBzQkdoLlMan0w/v6N2z7wZlRIIErp59KrOCuVQE0rIdapCgjT/tIfB
CAfm2Vc/1pzDBBiLeTGa7TOrPe+hAiN0b9fTfGMVPRg/4RKFtSO/f9AA5bGdb0a++3r3yQRWyVC1
i5sm0KMBOo8+vhHxj/et9OUpmEfjjY6T7l2YevCV2A50BUXDyjQpLaTXxT1F3GNbpPH+xlekccWo
sR7q0+mnRvfhPb9mgRsjq5JzHSxy52RN2QMfBI4SoOSzyn1ov05hXQNMC9us0tUXoWI4PX6n4pd5
yQfXpJ+3DNXTk/CCOQFeVDVP7IuHI72Uw2Ei04k1OUA8d5v2Gdpgh1rO7GZx8cAU2+BH6GOhKaLb
OzbJxN7mSZE6Tbpug5fYKJLdzIr1TP+c8wPbBvvFyrO37Oqc77pNq7Nv9UBQR0VPc2wCNW9U+jBW
83B0TLBapq/G61Ik46xkY5vf3H82GXY/u8Za7eBP79yaOFdLyj2CyfIwtGZ8MXqtPolA4J4XyHhE
2ZlqvwEg4ZdSWqR/BLQjsDcFSwEFDdmuoBePuLGzq0RPeWxZxs8x3NazBBWF2m/xC3PLsQGjDTLq
4hTooZpX27czQtpaKZgPRLJyHtVpMVK0YGfURpLTilbE2RfQmUsiBnrUhuM303INh+7OHPvRCLuZ
6Mtdn6BqYTbKgGUU+mQc6Iy01hhPUPCYOH92QQqGyaqsc0tQ/J4lQXW2hto7WvAS9rz4y5+sCOLT
YEwtUZeAdF+S5oIfalR2czNhbeN3w+Yz9+MRTHzVHqixVUcwWQ5n5kB/0mLPkmvuNOPVynsi7E3n
7jzRVxeJwINfbVD7yKrFDqTdQjEIsh0aAHPcFJQ8iJvG5WU8ZbfQiVKkd0eaMuzanevWBS0otfXs
StHshd9wTQer3yXVjDun15z0MpAMO1iSA0QWjOmJDJG+VUB1id1bQ7P1QQw85bybaJE0oOAlePLW
A8Nwx1CVCxYoUXGItFgLNdMvFZx3ZSOdJNbPkgpFEwKatMqQE1K+MSSqC1iDIqjvjUJMOugiDjft
jAUPGOmTYeSmzz5VpT+MQU+ea0fmmzJ22RbYYAZXXq7mr9jX3HWRW84PS+viNV56SeBfjS9ZAQq0
DTL9JitHsdF8n3aP2nauZuap284l47cuGlpdN3rJSnfCabbJBdTAWDHZg4ibtmlBpkfzgfXFQO2i
FtWORXveJCxwg7k9aLmnjibb3b0xAjGOipnsWaeis+cW7lEgK4eR5O3M6452y4SqEepEeU8L6HXf
7M4pu5qQYwh+6erZpvbz5xz1gJaMaCjgvBb9RxIEEdmBklQz/3Q9VxCw+jLKD0Ee+ZCfsL+pqQvW
sTsOr6zms3WSVYvTsCiatR4ViG65W38z8pabPJfjoWyncg9SvQhH0je4OHDmscH2v5JpbDeoH+M6
LSPrHlIru5Y59W+g3qg3eM0QMDL8ajX3LqFDS34lbo6MUyGJrPpJ649aQFUOOr0rntHOnSeL6RoH
pZnNu1pmcseo53EHKOpC4d9h/lNdumV1Y1ZHSiKNU8eK/s4ux4+x5sINBo23CXDiXd3KKl83VOJg
305PHb1U68l2rZMRp+LEidraeEKhyPe6+ZZDbry19JnnHl+Cr6nhuRp6orPOieYUx6pPpkuZa3VI
AKZ/T+gH02iopRj3VDSzDjJ50tuDn3bdiz3Z851ZBtqRUj9Yh34G3aMyuSWRz1J5waxTP4MNQ61P
HO+mNDT3MKD43GBbtz69zsCp2DjTV1Qk9b7I9HF5GwtVr4D2a/vJVHsnxZDRDDHQhyhOebt6vv8a
Q7+/dsveMSygxbOXINHK7sivupPj51gYu5j4YdEgslOqlRbf2WAEBixG2GP+mGT7GU/mjdSE8dK1
SBc9R5sw0bxkM5Z6fAv2IdBXeu2LO94DYEu4ura9HAnUU5WC7F5JYKRXXjjz2Wt5OK+IV5bHuTHt
WxCeqHsKvhar4tZ0fjjDlB5Fr6y3yvHSr5SNxkJBE82Zg7R3CRzhHBMqH/Z5PntrzcwrqsJ5QTz/
aai9/Yd3/s9J+b96h5cx0SRBzht08SLzNP2bkx2G5Wy2eh+s4X+txvSNjQL9ef9diHqp/GPGmwBX
HL7+x7/9xx/zt0yCmcEZnFRQbLS9+4RjaVOsC8wtIlRbd5tvhzs6uv8bj/5i+vrrz6SykDEcT5gN
q4EU998mYKG8oIcDQEuSHmL7CIsHd/1ZH6qNdpvt/uvL+Csp8pcPyA/DEQtzir2ba/h/82AXfa9V
ZtkUSxZiC4RxbT61lPcY99Zx3LkfxZEV9r/8AdEPXHb2OMBhThA9+usHLKZajp60ss34uXQUiV26
055o9ApLiqB+j8r8f4fiv/1uVuHq/Rdq0Hvbf8v/9T//ox60fNX/0IMwlziEfDznd1GIf/WHJuT+
hm/fI2z0u2DEDfC7Q9H8LbBomeKZB5MGwjBf4z/MKvrSkwD/MAAn4VmeC5DxXwGE/LLL/OmWWNwq
RMdY4i63A60L+t9uw5KhwTMoBVgPBY0ZL3k/TUFYZZR3wRtsr+Sio2tmoS94zSRAiBDILDf1XNk/
TZdAoe0zJIQtVsxg1SSpyEOw5fq8XRoTKE8eRaZjI9Cjt76C45VGujNsZQSq6p2Xs+FtR5UDg01l
N98E5vDhMO2plYoHyrQz2f6sjXi404NIfpS5MX/LlEnp7BRDwBAol6V34tmlh3XDlvUasDhvzy6z
NVSHzDhrcd2CW6qaNwXC7ODr9fRIStK9D37tHLBs2Q/4WrQHN10Ser+WE8uaYk7H8VlGU4JBZcCl
0foTTFNqRM1Xpy78H1DbvavWA9pd6Y3h7yQBCCIBo3/US1O7dWDtH4Ur8q9p2aqQvG3PmtGwaoF0
mbF7o+yhi83mpZ707H7ocG2vmmVLo3sFKDoXkw3+EyzevpVC81kWO3TpLUueZd+jV3mwsZQTndpR
6me76eKDzmhZrniBmy8kDpOrUr2xdyGp3EqWTqvSq/vdjGxzn9FZcBXdIF4BmRvnLJiwMacmG9Nl
QUV62nim/9C9MxNjYLKruLLLRis2YZIFy5bLQxpfwhytdkiFavF71tNz1+jWD61clmT9gtdbDQPl
SOuq63h/ZctOLVm2a/WyZ5sjaT31HM4eVTnO9+WylFPLek4hNTGL4tqXkKPuU5AED3zXauIl/Cot
tx5OZqAtrUQi3lmdzcIjQ/aiZkEFP1hNjz8z+i4O5VQQAk6H4cOmI/0F/KW7qe0gvgeX0H76XhJw
iozK7i4udPe2a+wWV9aSdNXLAAFxnF8qUwt2EKynKwZM+dEpr31KS+UBqZyNLZsh504mEi9ipfoT
xo34pqCgkMAtYsGht9KB6ujJ8vjFztSKpovf3wGhe5CmngRIAVHxYHpRcqumZr5RQg/AYBiazLf1
LLx13I4xbiVcCEcTa+e0sKtGO2wY5kmLSCA/YT12sI/9yJ0OrqeyG1323i6lieK2Kim5kgtxeGr8
YNtOk7VmlZbsawlubG5VxhRclJ+IXM0eLFt21Svp7NJKZBtpU09hKm9+N7i7D1ZfanvkWkDKWjDv
9aEdXjChyNcqpn+nCuCBCmEUt3jH5vugFcVpHpUZDrIuQiZgaImshNhxE069ACGbYJPJ6X4cqHFq
ePRddbxf9zznTFqrjPFKSGLkQ5YafZjOtCwT+Vzj3N1onjJucwT3g6XN1nfv0wHhJKa1JXGc7EUJ
rswoOJ9y8Isessan/KKY2k01CKL7Xj6+W9Izr25dD5TANNVLEWOF6+ltzFZVoXp+iA6zDbUrPmRV
Cy+4bbPhYSBBs2kVQ4msyvG1lr2xy6McozJj9TFLK4AKbpwd+iZXsN5SLyyKpKAdINXvqt6YP7q6
T37UzAk2QEKxgNA7L/fXQIydcIz8iPWTsruPMqjjecdHpNeoHZjaJffqnmCTPAtUY565RflatR3f
VCq6tA1cv+49EF7PwjxVdGnYklKrFYxvS1/jgALwl9RjcvI1ATBFy3vO49LVtftGcxR7UDk+MnXk
ZNPN+pOndX2x+1Z+YCsu30wh+jPopNoPo0rNb1WnlylL1VEb8HnU1Q0E4u4pdzw65aMyauKNjBqT
s/RS/MKIpOrbRO/7i0PYvl3XMseCi/kQ41Fh+wbmv8Hm/5cE41jypa78LaejfuOTJYlXpj7Y997s
Giwc6mULMc1RuPRe0QfDlVwpDB2hJvFEstV3+vYwN6gWfHoi3yu904YXYBgNb4AiZyOA+cSnHLft
pH6iHHZ8U4FANO91K6dso+BTV00eRLTgpsMtpSo53BAeKM9Ik9Ojn8L12BqAcu4jGHVUtOVC0UOa
jIJMTopZMM9bPDbalA4c55qxibYSEw4m52Fmd1ISI7rvRWQdGqYd1LR4InhF4u/MkC3ec31ozH3q
lYJnDHWgTDGe+PIHky5drcsjrOaZh5MmiOFcaInh3JrxsnLHbUr+nhc1HTVprqwJUbVOrzLtrROH
bv70BBJJHAxWmzU/z28v3mz7z/QEDw2Eg5mKrtnkKbrDodGDP/C08sOUtf1MwJpLOUqK+xCElxbs
PsK9ECaVkQJDIe2Ej7Oy5m7tVMKBZUWLD4dnHGYPTM3c862nGR8dGHJsbyl4dd+DAbBq5iD2N5DF
vTtngfpz7Zlfo4kVxwzwYCc81HO8NywgqK8RP+ku1k62y/GD/tdUPda+STswrHEAQvDLXxtNNwjn
0I/dCSoH/GimL4QtKKz1vHUl2laXPiOExvja+/6FM4P92C4tBn01WOcRP+C6anrrQXNoO1CTP4dZ
EfHL5PsfKp7FPSY3vcH+NLWHBhPtJYfhnQAXasdjnkfNV9mmIwcjPZh2flrY+yCz6zVUhe5HHBPG
ncvp0GRfUxUQLczrQykJgpm9Zn77egDTmopE74x/0HmrZ2+4xYBX3ZueGa39uUmXEVLnZWmCDcCl
RJuuh3DT29HKxw9IMk+z+4doGuZizalQf/X6tt31tRs8M81Me1p+zefMcruvzC1zagyrGOMgRt/4
ViYwMhLlKf7M5J94/rggEVR8NbATrGcvps9HOuPCfyjVNrMTsJ5spoGb8/t3bnDbzbcprP81exLm
YpPqCIQ429namKGOudI1ioawaYcjGzi6D8bR3cxyLu6S3Lcu0Jj5Vumz7WG0xbcaH2nfU+AUkbHi
MJHK/8zY6mxIF0zNygys9iZgjH4GkwhJysRay5CWyaqjvanViFt6M2Dwpo/beCOoe/jZjkHE6g1m
xJbYpE+ulb+KjKV+mXNff86F2xxpV2nRXG1x8SxnOEtJ5URFNJMqr5zXbC+HcVsTx2cVZVe0sfDy
9tgfdg7QUtvHez1AHjHOHt5EzMLOpsBLvKefvdzSeEElJMhI/HMZSys2uJdh8DLkJmxrrzk9HlsP
wf/F44xxQnxtq3DUwMSTHknoTzfw4dxRw4AlIa9V/5lXYjzB3NVeydkW4LO6wdqaXaf2DPvRxasW
6s7Yupcma2vqEl2TPiqtOCzu6B9OkRXvFdGNjDqazo0xD0byk1fiSCGv11n2fQ80v2CDQ3nSyjDg
olFVkaL8GSw4r2ZFDRNHzEqc7Vafv4QFJyqRtfWUaHq9stiiGmEau8Q02HaKBRnjPxTkBB8dNeMB
t2F0PlWxMfdrJbM0XqMw4wPtoNnf+IBQv3nHYlaGm0s+UJh9zBEGU/u8khG1zXQa5JhImS6GTcQF
Rqip8+RqUzm0vG0q55DVg7jjc2R3RmxgT+HM5T6xc4djg0XYxK8SpKrDeEvNYNhpvNrN1i7ufJt8
SFfgxF95tja/9HivppXemzjm5qQtjrFt5tkxQzjT/zGM/0vj8f+lKQ2GwP988N318FTeu+//w+DL
n/tnTIMZlY5m8I4mKfSFcPHH4Gv95jK3ungQwIbzbxhv/zn4osxYOB4IbwRk1/998NV/cx0Am/w/
oTwgTC31y/9CNo+h+S9SEPoIMpdHqw+ED5KAtr6gFv5khhgEpidRFDHHJsq+y1aUch3gxLertdbo
zY2F4xgkdZKbuFQt8dYq5Z5jDTPlKqVG9myTx+UFVhQRR2RWnaRPF88ip8LgVSw+Rq1wgpBvI/Bp
qtg2o1eAR6yN6dwtHsgh5yQvKbuHV8Uy/74h3/Rl69TVgWVK2lPTp+UzjzttG5RNtWUlxXtwsV9O
ixEzB4e9p/nA2TRdVIRplw9LNUn0pgiiHTnC4W+g+3Pn51g8m7hWp3GxfbqLAbRerKDJYgrlxiXv
vRhFF5T2ysXBsRkC8R35gVgldi8uBg6KCxrCcN9gvnqh6TxagZfLD/XiR2U+VdEKRlolt+DFsqNR
REw7/eJjpcnEflSJ7fPyBFiI2XmxvAZFNj0hh2CE1XOF+5pni9rUv6yyXQo/nMzV0imhlSNouGDU
UOC7BDABy8P8xYwjQSdGg76qcd5l92qviZBXe30iOU0Aeu9rU3LgInt7jOj9uUKsXQe4hOlFLMeV
5doAsCfIp9mgjJMw2bXUzMqfcUbs3l88xLE5JLuBk/ji58BjPMcs7Fac+KyQQzv8EEuOGGLN+WPq
B+POSXC7isW/XMvOPFJRzBaMnpktfsFih8sbH/ov7/PiguYLbjDe0FYy2IVH7gGzdLXYpr3Cxzjo
YKX2FlM1yrkeehxBjgERvtC1EdIBw2fbivz0rltc2TaQBAxsOLVj/Dv7Xun6K6F7nIV9V+3mWFLn
O9fD3kNc+DGQzjywjkseOopnNw5r0x9ZrLe7zBunvXD99KgsI9sNduPv7LGlvG6e521jTOAL8bsd
9Jy/lSszbZVyW/PZhhLDTp8TEhnnvbv41rtCRXTcZc6awYumSW48tHhs16zBPTa8cbHxesml7SGq
G4s3nl1jxAkAv/w4VVBpwcXUeZdtMEBWa6OGMLGwixP68EJ+0TAFy1F7w1zMOz13OTvj0GeAaw+O
2XsbsgTxuVqc/B732UrLaujmes41bxUnWbASK2jghABm0YdYsWKqe5aQANU55BSdAsZd6/UJPsm8
vzd4k3wZlN5sypb4UKX7IC/1nDKRXrSYP0vdPPhqiQS5uX7HJyUzz3y0n2rBGZ7fL2/3KINU7bQf
c93MpwQvL0fdqt77KV4Lvk3eDble82hxnDjEfh4wtrULi0GYmMyDnH1sZkrcShZuBGnle+wD2RaY
t1jFeZpcplaLb9POrw5T6TRYaH3Fr1C4+8Qs1Yng3ISJoWhuHdIlm6atnT2aAOuWjLXnCJ+d4Jgs
A06Y0VCvGrLQq7ZU0YvBYPld6Dpav95JtSFJF/8oy3F6HGK7eOwJuD50ZtAe4yTCNCYwxSCKcPn9
CBXMzCQt4+bkvEDfV5e5sX0kIKlucQQYi1BW/6DyzluXDG0wCX2sBW5ibLshb36MYq4fIJiZOx7X
iRXi6u0/vbGZ5SHxsx7QlN69jgmp5IhowqdmyfK+4bJuStxgL1Zmdru64eQDzL+31hK/Z9jwfH7U
KlCYEOGr23TE7LOCIOEfPdotz5MxGS3GE4tTIIhFL9mPshQnOTjxVwK7dPkO59UhYsi6QZJo1pWv
D0fV+BNFYWN2wM41v5sBKabEn3n8NSZPcgCKIyWXjfZsurlNfK2DsmJruDrbvNBuotabvzE11Kx1
Z3Anwsn8LqxE4BEIanK4T33Fcjf1nlxIEViz/Kcm5fGPrV3muxzD326M0+h2nnLnGLU6Jtx45HKo
GX5rSqv5WxsRTZqh071all7RJrkkyAOdkEM82ReraPQdZ2oesL3bEb4dDY230xTYe8pqFoi/U3Ky
mkTHgcyJM8RUz0vklz/q8OiqNpmRQrvikruGse2ryPtqfFNcoMcle0cH8Zd3VcadhhgOT9ODPoiT
rDiJCse5lg/6RSu1HLYlAUncPVX1kBncVDjY4PYWlLdjEzYeqHZnShezwglIZUXMOZaI3yYeGGC7
CjTfCht1fB+YTnb0lDkjzzqat7Is27yL4ZaEjgaeboWBoRUrA4TKA6qq467IetVIGIKHQKWnzx0R
0Y1JWuAaJ76Sm7p1cNx0Gl3gesGGmviHE22ELgIKDBybvBkxjOnWoovqzuLZ8ODpIBTXrq38Z3Ia
7pViJfOQojHtyOwoRCnRPpaBGuMwSlwUaFbjz1aipc5qFlrwIPrR/tSZvKDBxq2BMiuIhjNOsYgf
bFKPtC2dRBnZ+wnRZ2+btvMQ2Tmpd3rX7YeAl+UhiYoOb2AeX6NYDOeEEFC/Gka+JXx2Ck4zVutQ
P7KR0d/p/Z/V4AY77L7FkYV2+UWELb5rjSl/K0rMQKNGqqLlBjlw2CieuqAy7/Cdt29TTH9qZ2ft
hTy3eQl4AT9ESZeddIpNVp5sU9CHvNgZHpb3pqlH1t51Bu8AVNzeGyCAP6xgBtRSweLfaZS+HyRf
ly+7yp13R9fw8kssKrzymDjwUzabIDGdksZ7yy0Ip2rZgcABR4O+9K9aZ1X7MU+NM063+oFE73hB
jKoeK6trz0u5PF2fhUruhD6Wp7LJ1DlLyGtvRF3Wb6NKu73yonSXk9ohPFT4sBAmzR/vKUK3V2Zm
z7fekDhXfHdsqSmRRrVnTgFrotSa9xuCUJPX9oGVvbWtaqypHn7CVTkTArXyBVQb1GQMEtefrkKT
1k0S04U3DVVnrxRmdRoAa0g8DarsVenF8GzZCzoSTPtHChfxhPtKMFZP7gt3AFkXCngP8B+MK5gY
CfazlyevyrtrwKJ1YxBg+J6dKPrspsIiw4+HH3HeUJTC8VtpFZYhRvz4pWibetsL29rSUIO8iv40
h5Ej4mk9alCDZrwA9xWV62Tzppj+JRbQq7HsjafObOr3olT5B1Uy3Ra/pTyNMS7Yp8kctN7fNDUB
keiXeOkuOib2EyTNStmKjjiayqgR1LKXKMjHYZOmExBjAYwuXUL+yQ9+wvzhMmrejUY8Po5YT0Of
UPTaW9TVdNFZ51+K66K9VosKS7hzfG0WZTZjJublhlrL+Rk1wVg03PmXnFsuym4TKevd4AWwciDj
4UUaptvaqEG/YKtfz5Myr9kiEAO/Ttb2IhprnO6AYvXW21Dkas2Ir8HkQ2a2F8FZLtLzzJnzO1vk
6C71jdt5kaiDPstv+kW2LpaXwDjbIxsIRG0Z4XDEGJfeG3qMVXcRv2t6RS7YFaZt5iCNU9aASp7l
sb7ral4WA4SP0F/k9GAR1uUisXOyVof6l+zeRvLVWKT4bhHlSdLiwVqEenOR7I1FvAd9W10ANmQb
fdadnbuI/Lz1qh16Wvw+LSuAalkGUOwDnS+xrfW4rAr6ZWmAgm+TGseDZ0IfPTrLcsFb1gwoK2wc
7H9sH35tIgggsJVg+8GGoliWFXVUQUqufq0wfm0z0BcWIk8gqquxrDuQgMZHv0Q3xEzIOsSpyWpC
UWBJIhAJ7+WvzYlHspTe0WWfQvtFfi7NJjja5JWxmdX1bdEof+/mebGuEK6fKBmSHzwmxms3xmrn
CClftZlFjlQ8mSy+OpD/WPPMNB3fu7xeURB10X9Uy0LIwUe+iQvLfPFxsX+pvGqOOj1O34hywY8g
7l2AZGWQ7E0AwDtj2T3V7ANPtAG6N+kMWeTXEP3/gFxg0mT7n8sF+z4tuBTf0HzktFg//rFcX/7Q
H0ty+zfboJUhMAGZmiYcn39qBe5vdO6a7LttxHDiC/9cklu/EXn30QRIyzOBw9H8d7HA+M1Z2HtL
Y6/nuZxG/iWa3pKz+LNtBK3AsEA/mZbp2ZR26H/fkWtDUaQFh841Rab05RIU2BvIraekMCIqPd2f
nTQfqHd3wyEx31QKC75w3Etbpd0tnNnklX1Z9qpyzb7hvos3wegrnMx8rWjYKPY09mhMfK41bdsJ
/Q0X5E8qj7TdPEGx67qqfG54VK09P9WvHnHkTcsC465IsSdizASo1eNFulDbZD/Xc199SF8526rP
8SK7TcJkjxi/1nyiZ2xTSfqGaGfpRcNt/6kKIdZZbs5P0N3aCw2ydBUhPF58X+esZWSav5WBjNa9
0Vj2xstYjIH3Yd9g104PaT9WBy4gTfFzYj3KdiS4RuSLx23RxGET1BR8TDmJclwrb3qb2puydNln
AIzLN7jjBbb31MAS7CXshgvt3AmoNSKOjHedJMRGerp207raQOQ0a7ej1XCiRsgnorxMsIZzsKOG
wCBv1X1tEvaufPmQy/mSWuNn38l73qzFA5E/7TA4VvLdQgjZYx6cNpk+0HmCqsgl1Ma9cm0t9OfW
vrHoC3+IvOYqJmu+aG7BQjtmJ8PBkixv18db2DPBs56SVxuxluNLLiIQ3R5L1w/VCe8V22tyFa7m
V1tIYaCcOmoJ2G/1xovOapPgVune9ZrSbwKnam/6HlxhKGtNbEXgRHQ4A4aNJJ51LfV4g0Ag4jdc
22EdEAg2vVSEccEKysEvezVtuHRlY/lh1WQ9qRQWiFqd+xuJvLHHY19yHnLSq5Gm+nbGVnyXUKb4
OriMi13Sv5YpTbNzVl9rfH6h7Y32dWqKdy0ehjBnVLoT6BlraIk4LdOEn9XTobUxl4iF3/b1Wrfr
OSzqjiAI25eVUbjRusRfsU9JfcMAojnrpuaJjXYP8b3JMpGFfWsLHr2BdR2VYW/8rmvuhsk3L7+u
QWdU3XkUXnrg1KuOU80nH9uAloUoyigb8N2zAga0ImF6TvNa26ph/Mij9hn9wkLaCQ40mlHUZ3QN
FcpdxkQm9E1TcvrBpvgCGH4Ipd3VR11hfE/w767oAMXEEun2OpNxfTdomvsJQMxc5yorQmkmL7zZ
gpUEe3LAPEfjRxadbF/aXNuu32kmqAE1ZYg1hnzgvPM+cFgTSX6BkKB/6A6DuzM6IVIJl1r/Yk2f
71TL/jrGMhg07WPdLmSUyJlPhoE45pQ6aX+4YDGGUgIqd0jcb3PCwrflMoZ12j9MZLRwavKljTRR
7YJ6oKdYcyihWlqbhYhOYhosoOgsZxsJ9S7nbMKU85MpnzM8u/hZ/3VXk6pugzNftHGt8Xtwc0nz
NMuPEHOnuYKf1m/i3lRb1oYP9VCf4lw8g2TpQ9/mSWS7E5nPPPoYgDqOMzymGSLM2jCoWCtn63WU
1XRqKggN2I+OmTSPSQoQPrFPWWtyLipefdJIK9PrKDJDsCffWUYhO0pOejxkjMFAOKJOhlhqkbvW
rmx5ALRm91xJHyJNnc2bCj2O37HFST23g3eakE5UKEyrCQDGGk+2hR8luYnbauPJ5JYmQD4xSd6x
Mm8aiPOcwo/TkO1TgrNhp9RZKZ/yW+3gOml+oY2Zdr640UlE2e4WJ4we9jlAi4FwGrgZcpt9BUHK
0OKCnI7K16qY+SiVggFh6u2REK7N3OnKx8GL8Q8b+b7stWwD/IwNJPh1uzJutdaC5oZqTnZF/+jM
gj46NM51DeU7VL02hTHPEVQan9SKFizdj+OXLbjEtfOjiAVHMcfhwWyNLKNxsoetYNABlWSj4Fnu
3hDUJ1bdXOPeda2Dkfc08jJtb1FbHhPbMCG34LuaCAuvg/9N3pntNo6lXfZVGn3PBHl4DodGd19I
1GANljyHfUM4wg7O88yn70VX/n9mRg3ouq5CIZGJCNuyRB5+w95rO811VAYe7d71N1DzCyTUDvNK
AZO1cMBr5BDUmi5+F1K+UU4ZjKgHRkak1azsJrxNXPtdxv428rNL6tvzWstHUDU2AnIiCdCTO/LQ
seqi2J199pk4sYKRZIY5DZ7gvrFmhxKjwv4aReE50zR9RSCHuRo6+x0fmGAZndb3lOXXpAm+wwS5
clXe1JOErWLc6/Z0inX7U5+By7KBJar9ouawWBe6SteCOOY6NjzNF2flZs9sRx/DpFTIespbDPyn
uXCPFZWIZ6vkqWqquzFLb4nOcpiVVKkXtuLYTf5FDGV97Ece0dowPLQWYS5Tcmld/1Ci6udehzok
LEZ0tQ7yjA/Zgk+5Yup2MOwp3JI+0a5MkYp1yG+/6hADCCVuMWgecxcUQ+aODw78WbwUHYi6lHo3
FpW1tkbfXquw1nZjCYyj8eduaziELbJUXemDCD0iMIudrodPjsmkESgKARSTc+1Ue16siNDv0nbr
EybkxcRShWFJx8e1t/JDHAea75BT2nATkqGdLXW9yVIABFQwmHc58ImNOXIFtQJkaFA/jj5chmlW
zI2ayN4EGjkNTKXWImfyVzU6+0aUbaND8kwWR2pjWwu6g2s/3dHe5ZzukAM7vz0SdUzESc3Lo439
Gbrl6CEmM7dkj9zZeorWJQFLDCFLeA3qaTqlEjleHs437SiLzaAbDwRH9mwVp9obHT1EEZCXKHR0
JMSwiYy+OLt6Wa0mf2aCw7K7lmaNsIPA4DCLMGgS2bl2Y+b/pB6hmQsoierBHVYhcRA7t2Q0E+QM
onlekqAdxaB5MHhsbGN+gPEuNpGtfgoDLFKfRwzqBJSZLIgcqAaxvu9UQnqN6r4HU/HGB8re0VeM
/fTyA11hxPIIFbtoVbga/e67slhlgPDp+Uj6cG+Xw7M90pf31fhdH2ZzkwRBdZHj0CMpQl3kLFgd
a1YYPRChMiuTlEYM59dZNmeH3iFpJmizisc0RwYanPDDB3OzwVsKQx++l7mZ/JgsXIM4Hz6MmD50
AsqaI8Lf+g6MysShUIPrjiCzJrsDLHS6rRhfrBN/8rdC0iiXEkRLTAIknes0r+qxmNnGdDyP4tw5
anpCa91WzU1BFPghtrXqMVieiFlYIxir2uHGwkSz68b5J0NDfaMEH4nfljCCYJLtY7fIzhbui32E
lQyxpPHYsFda5eVIDmk4nYomqtYN0Ugrq2Gr20lCucaQ55fTwSSOkT8EsvSolfxDGGraJrcD92Bk
Xbfu+xryIWmgq3CWOOXBuMgh1j1tJOgg1go6equZqCtjuD10iRua4WAzatpTURknFWZ8nsPTRFd+
N2nV9BZgI4BxRLmrAByuABbfMCgfGEgX3xMW0Q/4dstVkg0fpiYwmKKbA7fLCLNPmWrJ0nc2VQcH
y4dutxu6Iq+2cu6TTUSi0JFVFPe3bZK4btkMaG2f/JEJccMpHxKiPYeJJWJxW/pWeps2/XCSQxk9
sYOFhtv7n5VWXzuEIvQT9ap0cR1HFfjjHkTlJuoEUiI9ZsoNOREmDBOsSRP12kzncTMncXBG4pks
70t6U5epuqtNNAuW0b92WW/ejmF/QzTwJw/8ZYEDFLpJjO8jp/WFZwj+zsqWaweI0LHjCkFT2pMx
HzfvpVm9R0KGGC/d/CEsSaKZNDvflD6gB21kfuFSxD3MQ3kvtEb4K04DsRFZn6zNqXJeheUTU84Y
a8U6wUAGZ5A46sygmYi+WZfg9M52yCGWk9mF5oTHK6crSSxuFBySpS7vqagPUMEK5IqMJYPYuW+C
6s4N2I6MY959Q4AAcscG4sNmmvI1nHyvDoojVC/i10gyu2LBqRkuymTD7NA/ZSWeZdWHJSOsotlY
qGQeKyRkeGa1fAekKriKNlFbzTclcilIckgYvw2yRLYifdyjWpI9axUBSvY8Zp6mCURIJAG0D26z
eE8tBsZitGq4fAFwqcEYnc+yVRyWPWbMLpzTrQvb/cjiHfxdYcTfE9fst7WVzftYm/pzP9mQtIrp
Xh/jZlNauk24rc6mOCEgLIT9xZKoPvVWdJeE4QubyfQ1poh9Tmv39B8z8EAs8M8HHufP9h/NO/ia
/5p3GND+GSXYjmm5zGj/jC2Wi/TfFSgcTFOxiWSo8d/pAcxHaDps3cA8IxDt/2neQbYkYxC+lGEJ
AQP/lidA2oxi/uQJWOYdC5nexriypLcbv8ZMjMjsBw5JolaQaegeElpEpn2cANlxvsSnFkTe9+pL
korwz7q6Rqj/DIulM2PJ1J963wHisPWXaTHj3eA6FtFIDFZLkJFo/XfRj/PjlDG7RCmFu1KXcF1J
fXJvu6AOoRt/DajzlsPCQk/FuV21DzRe+U636mJfQS7xCt0eNuJr5K1VjUkMHnPwMk+zT2eZjZsE
WF8AJ7fHOWz1g8adcymXaXrei3CnB4H90nS2vY0iJ7+0lRV9tzQkl7oaGbGaSbRohnmgf43sI+gG
iJOWSX4TSfMcLdN9f5nz1xLVETExToWvv57XdTzTXA4ck32gYlbCTvOJ1C3YBELGT4JwQGrgOnwb
VddtuhA9A0Ef8tzlmXUfLxsIM52a18wfrHfQdamxKhC6bmeEghC4NOs5mSKTvbQIixOUYpooEaUP
JDkqSASlVR77pgp2rDJYRbW1xdYNwkEgFauOctDzT3S4bAoNF1iDLtBR0XKVKV1YbZ/DyJ7dVSe0
8UrR2btroBfJeQoC49rZOZjjgLmdx5tlHtw+yY7T4HQfTpcSlt4Atjq6LNl3ac7cdUCL/t65k7g1
qXZuLYDWG21ZJOX9LO7sZblEViMrLuZ9PAxZPSE1SF41JKh32bKYSpYVFYMofzctayuZJqypw9kd
mRwksUYceh692NrivBMIxk42yNRzCrrnZuxc8yZaFmS9xvULnZQtaMSg8EY6fbdHEtE/8EZQ3OYt
cCDhGMb9/LWEc+ZA/ZiWzZz4WtLpDYuPtelSw7KcbKpHiq9hW8U2PIwqMW8Eh/BFLds/4jTo+sTX
TtAp4rt22ROi9WBlmOQ2mEYCYUB4uLoAMPC1YIRFTcZusKwdK/awLxmmtQ3To5yWIsj2X4L7LJ80
7K9OXr3w6S+rTIwh3SpwljDpZddZGTHyhq8FaFlEyUEL2IoyRViYypqNMGYyfIj5Gk8RVJGDsR2L
sX9yG9yI0KzYvfL8WNu0TouNW6kL8zSLmFH2tdPX6haSJnoaJVnoMhQdPXPZ8hpIyG8z0TrshB0D
AqRuH2eyMFngysA+DqBHj/JrcVyrEoqtrXcdHIdV0Omkoh/mJK2Z1mj9CcxqetZEahzBNFrGoTDk
dJlTOUsoZHoMVVKW6jpojrmx3ND4MNBK47un8IfGMXCzCKIowzUILFTRLdrD7IC1vOFt6nXtWxgm
KmSBno8H+qb+VaYS4JM95EhOcHfiU6ndlFTaZp7cgA3TQgdAykmpnE3VR91aKI6wpncvU59W45bT
wCaRcozGt2wIeYMlwq3nXDebk96wpV+lrMpvQIsNDB+07JPJaPnIxx3sibmMjm7U+KepdUyTc60y
7kIhCoPrucy/+0QUHNHiNwjvbRZ4WmChu1c53WFvlBNSFZERn6RMtJr9jN7B7wnWjNJUnVx2HzuI
PmxSWo3sAgz0XondHpd+lwyk500+0v/hW49k92EsM+J4JzzAozulx17G6m2Mbbwkk+zfLEkHyhBz
tMS3GLsUDvQKv8IqmdRiIM8H401EWV4OCM0IPniMrahCTjlCZkdhN4z7WqF/u60RiZO3UmRp6GFd
S+cNjXRUeQGpqS8YtyUJo0lYBhw6nX8neTnHphzZU3KNNPfMj4xrNenoVGo/dp/yfEToVYG4QlQj
53bkXCnCJ4JnI4Szy+bbjTCJDGy6Xe6DlnMI0VUMc05qn2Y9x5BWeuyXXohcv0EEp9fXKYyKR602
1I7tLdLTofQ7tKLBCwEWDkm+BG/xa/k8dWKUPtRdOn5n7rkJ/jgz3+GkmoSOrZYtK3e7BpghJ+ae
ZZ1eDIXj2ZsMuzlKn1m96ursfupME7bM4h0qQdXTL9d7OYNmBpkaM+YVs0lHjvJDi1GI+24xAie3
zRsgCc5NYsUG9qa4YXMbaLQHyLpwQuRl5dl+bx3AC2n4EorhJHoJJKKmJ4J5n1woFAHyKI2DGYdG
t2Jwj4qQj/sQBNT/YR41UL9QlFRRWe0LIy2N+zyl5Vi55VRQrbcZIcA5q3U6CxhoQOhGSuwQCRqo
/Fav1CrTDUrVStdJS1Rl0JzqlDnvhrhCrPYgR9ILepPwFYdUQyvYOGLc9HOTPjhmkV5bSgDur0Hn
Hh1ys4IgCujwRZkiHNaZqOx8V01WN5IwOLG3xDfz3fab5DtvIWzONIo6ztjJJLkzU3G+cuk5PQYP
XLb+4u3wXSdWa3SMinDOtIvv6mjk5O4SHfwbnp58r/B971nttfQIPp9n44/9C711ijowrmC+owjK
+p3/5TcpFOq+Dv09whC2hVsQAyiSgTfdWF9+FQYP8r7vQkAwVtDYpyFStbEyu2p6KbUE30vy5YHJ
axf8E5dG0HlpkXS3yWKYIbWB8Wzz5aNxvzw1eOsX2EPZ8iCZmG3lBCO662RsjdSrNPRHa2Px6bRW
6n4T+ph8x7VfMLoK558wF5ajHo9PKqdh1yy+n1mWlba2v+xAweIMgjeHSeg/pZBXbPr+eSF/ev8f
aJ3jqP4H5fzylX+U81ztjAkAuZG1BcHhj/XlInU2SIHEAiUBr/+JSG+I3yRnOqx4peMOB2b/Rzmv
/0Z2JNW3lMIwHWaa/47Ume/zl2LetoSNApBvAxSafuMX6huD42UYzdyiqO8xNDGPDDeKB+Gf3pnr
30MDjL/2DPxmS3gZ2H06BneJOvnV7W5zd5DXEWwGLDgGx6ZfmGyIBpJJcFAIc+cH09bv3ds2/1sf
+WP8X8Fn8Q9+9F+V3H//k39RcoMGAuhpwBsZjVPTekAerMAjIftf/4KLc/7Pbv5ff7/lbf6TXtzg
E9M1ZAYbVFKryQuIvGSnuv3XP+Svn9Xyq4CvMaRNRapzWP66aK7rGHnLSE3SbGyVb8FHb8LPf/0j
aBT/7jeh98eO7nBpCTqH5c//9JskjmIUg2zd08ks2+m22lZ91Q1w5GutWyMU7++BrjE4rFlM6rj8
3PhN4NI5Jplc/NQNAmp9jOLHWuPBxzoOgOloip+Sw38bIQ09a2NSgKbAMLufFVIUa2DiuUrshoB1
a4IuZ8G2OC+10mtZ1dq3EUP4ib0inleewd26m0NJHUQaE1Iu49zEWvNhdVWK1gRJORHFfmJcoBe2
uwqQ/xVysdoxlfYhd3YwRCggfCSwcxCyL2NgSdk+tsUBAnya731fWW9DJkRwylTophRp01BXP6Ux
tc0Gh+HIos4AyeSsWtUYazNLxy1uMlxw8LuiLbIiXW3bjpKYqADjAtUTzkLKVZ2FQj+wY5EgjMty
3ZQWQXU13SdKlKjrb2Kj0qp92cugRNoO7JYAHQK/HyuNBzjLmtQ4zOlInAuKMBylFii4m1qOqsJA
5VIppFlOyBlP96NdgcbDskeYwNpPMvUkEL1QCkUMpq1peklUo0MD1kyg7UzI3Z/uMDQrZPpyHxAN
QQSQNobhSlN9P+O2w9OE/xjtdJrhq+WlgnU0HYSVueJFkjBDbihh3w9T2AdvaZsW56o0wAu5fbVj
g1Wd+hwSq5Fow62Dt3o3iKL0aPiKbeEmumdL4syyRIcdr8U4PnsU2kw5ml0L2Zmt+oeqcm5YA1K3
1lj01G47PGqBieyYGJlTEYXaFvOROMk5Kh4Ia2eS4GDpgneYHIeYOmiFX7WKUZMreTM3dfqR6EF7
1NhMl4+iFOGeYV+8a+PenlC+Zu6Bi46PX4ppgQLU73Wey/1QW4MnHV/cJ8mY/ahrFzt3jk4iZH78
fQhb54LD3LwA3TDQFGdASvpQAj5G8HvtECizVdLT8pawMcmH1RnkS9MnkPqRKpRXUk+tXQEiS52z
yRoNWAHMBVbOFCqsqj3hzlLX72tltg8lGkcEqYmebfQCWeYNkwf5Aw0ZFlQamRZ3raIC95o+dr8r
ilrK274lVsimxWu9vkutaDeAjxKrQUwLaZ5shv696ccWlGJrWPFqaGTxqqUgdLxqnMyL39pJcm5b
P6BVnfUAN7oZJzagSa2GbUDFhhV0zpi6a6YADUB5/+Ayvjz3QzeT69C4np7Kfh3ZLuh6mw2JiVD7
tpMSobhj++ZLWQXunpo/xCAcjc/I/MV1iDtnG/iJe2hFV12EOw2PSbqk8jCc7RATCD5MVqYR5o2m
MRGF+TXBU7CwAKI1ZqS83LJNFolBO93ZIB8+S3QznzYRDh95K+i6enLDh0G2/qrokoV7HUUHQ4yJ
Tmuauduw6nDHFbpotwFWjk1rhRAYZA/4BpcOPKFcix4Nay7qbdBG6pSEBaZ7RM+HWoujG0T77j6T
7YR6I2CZ5Sgfge4gevEQu7P9aeCc69aFxuQFke/H10H+n6AX47H3z6uuNWK7KH8H4vzjH9RdS9zP
f9Vd5m+6YtqJbUb/JQhI/gZ/TCEJc8AYLR60/56iks66iMygW5gSn5k0qBZ+Z6uYv4HfXf4Hq0fB
96OE+TccZgal2l8etPxwCiITPZuQhL0qy/mlMOGRKVig1NBGhxTxMDSSW6U58RGTErEb2Czr4lqi
VcW2QYNZydy8FQnPyaAmX0aPOT77ICRURc4QHPrGhILLcAo6b5vezig3e//77FjTBUOPfQXiarFh
o4+mCkrHKxT9/oOAiwdMANkKqZd1nBwXK8UIaWGon2eoLM/o7qYNKQOET4aVJIl+MKA+RewQUiji
Uz/aDyKYH9lC2gd0uOu2cef7ATE9wZTXiEPgGBTyZUZ8dYeWxrjvFLIgFReEvrmOv4+SFHlE6gcn
PbKMjdZDFTbwdtyBtTM8f0kFyNPmJ0pu7Y3dhNeHHCPNWBxqjIMEsJonmqdnV3vzx+DQTdWlGp9i
Nb75wXiRbn5nOAVSsW6XBsSGDEHllXkAaFsz7we8/avYtT0XSqLRjts4a75PMXLt3FenqAI5DxDx
JmZ0uq1ccSbMRjc0jg/jZtDdzzquH9n+614SWafMZxs0BMYxx7lPzMdGM0iGbKLW8rIkvhA74ONX
2icjBpAK5/tU8HKi2PdiGlyVkHzRGuE68st125nfzAwlPILDG734sALrrhyVZ0cljNOk1rY1zAbG
hhjYCmFuDPLN9ohWNrJzL50z7YpMfRSkxNll8DGOgvmIA0wstOvVbMqnJmaojvSNeKxHPYgf9Mzm
xaszA4DBy4I7EHLEtOvHOIl/dtmIO7sl+xPkGurfJ0y4xKfq8g1MJjkWI1b42qeImTeR2b24LiyZ
oN/ZgHrBxeHbmRwiTRUbv9PXP/TW1nhcuptZ790DvfTPOaOeIidG2+badB5TKzyyt+q20qmfK8bc
B4Q4GKF7HI+Ois0DzBrzMDvhuBOafuDmBsQ+JvZNZ8T3dhQOt23DwM3pCAZhVz3tnW5UW0f+rAq0
lTpbzW3gzDNbfQLaoi6/lGETgqHj9piRF4cag2HsGMcu6ndABab72mCWa8/DLUPQd52H7RUnSHwl
u64RYlcFQ75PYse4tlm4kyZjK6A45UdlGlA8ApvYFN3dmTIQqDTxlME6XZmjVp5tUZfnuJbrRuko
RB3dOSurXtIGmW3mOja+ErTQOdcG08sL0TI8k/UdDRVmyH5daln04k+GdigREYBxkHtrJN6x6m3j
kZintMrzq5I/bKsf72bC7cgaNONt7Tctlk2bEElkQ/RZ1H/nePDNc0U9+rd/K0m1qDYcVcMD323J
c0jtA/knET4AYn+y4pHUe+oR1Cva9N2RyDFy+l0oktXI4DeXnrDi4HGIFRYadNaFavZzP+r7RiDk
t/zu/PWPBkHqOuUm2vhZRblmTqnX1pwZCUEInUN+JdICa9eyENkEBHGsc9Pp7BV2jAdcG5j5jEs7
ht3GnIcnu0S5Ade5OD/j/9lPskGdisFDuEb80acSs2H7SANDrTui03Ng/WSOVh5DCXA0dkNr30RU
GHmq5Np1mLnqJlGLaffus6whGRayA/b0Ncura5S0xzYx7qXm59uxrCrPaLm/pq4S+6RiGyvUrrbz
fCXNkHgaWpGO2SRmC/eHX3yi89BQkE6Ppo9skhgLcOJWfwATiMEWHWfryHKRnhMPoR9ay4pvdGX1
+1iEFz7IeB+zrFoC2rgDLYsDo0dsEklcgyanAl/EbeorexNJdAnYax3PCl+zOX5gP4c4J0HCyl8x
0BuiYXkpgPPcT/xCm8Bh6lh3ZUPOQ6DWourcA/I+5qVgdZ7MosNvYtIkwcQYn7L6g3w1qneObpA0
7XRiATWzkLK3nZ4EL6RRxWd+KKZQQWi1pkpsWtQ7d2GLrKeIHOKMY7/ctnFhsmDuApiztH9C2wRM
mddfDyl9Tu3rSJV/YCn0jarS3ndly289JRMVHk2oyWYA16YZ7uoEgXAPyKWt8I3WLnDUTLtNw4H2
kRVjpXGyp6FteWM3IChi3aKiQPN0mEdW4ZytpPngjkVuJlt8GvUWVEl2sNMWnkGBnXS0T02nc6nW
1sVumuAkI5OWZvI3GkgtrGYWU0jTXYPt3QVV/CxK3diThDcVO9H5Z1P5PyM1NPvEinij4m9NoUMm
mHnxY6xDewcXPQDuZEiJ1o7akrVMM7zNbIuY4JkntPLrcPD566xqMof32eVZqYXQJQnYutfIBawY
6/Ms873WNhEAS4GYakxKEJblwR0QwrVOojzpzzeDTJ2thW1p3QjjtYOesU5mq17Vkdwu2RabwSlQ
lbG4uZZu9dlaarpVSfDZzHF2bWLx3LosALTCjW9ThwmwqLTiPXL1cYUs/ohdxj0XHXV+wMxi2w+p
ONtDX+w76Fbr3nxuhZ1EgLgaT6vEQ5WL9IkEPiY/hh9imwbmUJZacDRG69il/VvmyPZkc8he4sqB
cFIWw97oJt5mQkU7q2c4HPuvhGbZc0IqKicRuSTsN1ZNRscfzVCSLNcv1t0QMdqE7LCLgL5bYeA8
ggM6l3HiPqk2q/fa0GYcNJGDgGYq9n2ab/wgNx5K4O9HOs0DSkmI4tJ/zFDs3XVNX++WznGTjOmu
EXX/ns1avgaQZhAIx3rIIRuGDkwzT2Xd6Hs2TuSQ2uGhQxe4J/RgU0PzOpv1SM55NRWrXk82yp79
hyx+p2pTJ36Zra5HziFcSD/NlJib2CAubBXvfT6LXS/Img0R8j12ijMw04pvBk+uNfsM500PNzTW
w0ZzKwfGfOocqyH94RPbdA/XjG0PQbVeSiL1TduNSJX86EFp8M18W7V7gUoJtRZalUz5mldnTXMz
JoH2DXAJ/LE4ewEVHm1HQcBkZjcQY4mEY5GW40nKYUUjpWcAnvj6qcT/tgqHojzkaJFsZmiPlGb4
5U1686Z4rFAWXnQrP7P35KBCxrRIRyuPaTlzBU1i94d+HPTtHk6OcVo0UG3SOl6SD+SB95+JKMTB
gdLdJBPa+CSuViSWny0XIfnMNYypOPyUfU2u2dS/zYWzYsL6lDWhee6c9mOsjUf0YHWi3cTAc4+i
SF7GRs89ha4R1gFbqWjR2qXp9y6PuN5xwjmxw8uyeaWO7q/jMMNr3xOgNLUgeNOy+RlnmCZcBy4t
FEKScQx7p5qXoQeMYtCerhF0ayvM3CQtGHd1XhhHC0WeGp7KjsMUyDSgQuTxSL2nldWO/i5Gts8W
Bb1TV5Dh5kJ8QuEosT5EwHtxaWjowit4AUXG6aixm4mDiYkD6OIij+MD2Ujhuoh7LLBND2xLuJuc
BKLBf63Q9ZNpT9pC6J6bgEAYhrCoiuCk5GHhIdUDmJIZB8jbWEQl4Tki2eExv4s4N1YjzROGWsOr
LK4oxgm4PwNUZsRQpli8kZ+axZJHhNbZxaIZ6dmr0ckUGC6TgPoCjTxnDMPOMnBRCwMMmmitM8q9
VdxqW6g9VGXHVJig5qtnUoK2LI/3qjT2swYtvyhpyccApSH2lWrYS/NKnto3XfXX3iJkTpvekCQS
ZaHatWBBzYCgn7e067ykoOwPruP8aHWw/8DU8d0mEKuLasQE437MEYFOcet/Dpy6Xt67eNzIARi5
fAbffQb2nVF8hdFNZJcbhisnWGDGbabbntUhvXcYGAzdoy/NN7ujeTDRmaCGhQaeB/mPPtLImp68
rJY3CL5Gss5gAHW5+Zn3MQQI/R1CQ888LXv1o2Hy2pSesALc4EfBeQgaTPfabT77Z9b39y4+Hi9v
S4TWjFoQ5wsvxkjEDp1aAig4C7d+z/LoOKigXk3M1iYsm6vC5pun3a0ztd+Cdv45QiQwhtY/tnV5
Siglko6wCTdK8XeTocVcAu2AF2S80NYu47UAvMt2kICjnM+42FmGesw7hkSBvQ8yh/Wj/5wIWMmT
ZTEQunXDBzEPAKGi0ZPgouwUO9801h92ixWGyxtMJ9gJHEvkqBTnps5fuhvZTw12DwfkuD1nG00G
95bfvA95tg070PtcNfcFm22q5ZyDyjlBpzBWuV5cu1p7sYi1KCcwWWWtTRi6eWArvb8tm0Z55HSc
hepjjufiG9fKBHDB/BZUCLC1sthFPimsElm2CVPAM7XneULrzIAUPIpSb1TKx0Y1PO8ijXMNQPaM
mSMVNzm3JKESNa6HlFS1Pr9qmf9jTLXsGi0nTz/cjWV/S/AnR1qVXwZhXEMj/OjJTGF3O9yVen3u
zyMmCD9bCqn2IZtJT4yM7oR59136YXes/emY1h9hZb7MbsJMlQc8AXYorXO14TkCCTKzNmD2eUaL
s9YTrgoTmpEt+lSuA5yiKxJkbjNrwExeamijOwTVaqpOou32jH4hmIeg89x5Pvl8uy4cqPInbDV9
WT7xzoEwn342Rr4jeGNvWr22wvtprf1G7pCOrlQefVQZRQUD4NeEeDyycpwPTokXmXRn+CiF+ogk
XYxfQiXVUZVaSfaaWM9WyOzcim3mwL3ni/BjamzwF+pE7a8DgF7Lqdv7/QAN0Urx0jjmbo7dXcQq
lKoPlbue7Csj+YDpfzBbJ/AEs4FBHz4HgUu0q4ZtkycXosd348gswdEiolV5Fq7sSd3XdbEhE+3K
QiLYmHF59HWOenhSJFuScrbpTC6SiIy4rCi8Qoq3tsz8jdLZxJcj93CqhfusIoRTL9RNkXOLkQlw
DRp826HFWZtP03qyc4JIJivhAMw7ntzxswora8Nh/YOlxr0mjkM1PPkipg4DQuFGkOs6dTJbouTL
4kEnTXm13GmO1T8lvfw56PIcGZG2jeQ6i+xjWdmOVxjNY9PrG0cfuElTxDcyPyaxvp2y8cOPxUvB
xZ8M5qGa09dsDE8AHxLC6Qgzjm0PNRDvf4aJTTMuWsRaXbNoQkh+zcBadHWjVn3OQygCielYhLf0
lNK51n9DsJyvUh2QpGG/uDNnRMP5H7BQRGSfvUqd8KbMDB6JEgw83Lo8cgrEtgVrng0DaiwfCMyE
YyabdLKvLp0iCbTfYnqL5ruq+tu45afqsfbKTuISmOkThyZvFxGv0rmm4ifjF6edcwAV+bYcpgOJ
Pqj0Xf2+bV+xdCVE5U4HNqw3UR9269TuTsh+buCMTLd1Payy2uV3lcVI9i97qOaOYIqDlP49pMNT
SExnHKWequpXUnGxUbo4F6KxmtdlGl/JZkBIPmIb0bkyvFCFx1bmLZlN8UfsahBwB8bTqikCz23o
2goHK46YyXmEghyPLDWA9rks+CcNEH/4gRp+ZaplqgznyWsAMJnDCxGa3+KYixp475b7/dgQ7A27
QQ1b3Rx2cfM26SMN51y0lwaDmMez1EOUjoIvLTfl6Dceoa7RZoAi4IK3wPRDu5nLjPlDiuQwNUvs
kAvZ9hPO24VlCobpHpYlWXK0JajDBlZkK7tSdwpd0TZ0osuyGfRK9odrMM/ECSVPw0mv6vRkIi87
G8s/+jCheJiyGwM282kue8Iph/Fi+aaFhHP+btQCcytriyOLBnppS4YrS5EIPlOebQmn0x98oGCe
SyG0ipyQgCSq4b8tUv+t4fhjkfH//718zY+inOooCNuvge4f/3WOIBs3xc/2X/6t3Wdx+559Nr/+
pb985+b/fv0xK2vvvX3/y39svqzPd90nrrpP0ij+9ip+/5v/v3/4u4H6cSo//8//fP/AKeBFTVtH
P1oG4r96q5l3/4sB+3vznv9Dfpvg634frlvub45YFAsWAmAb6Bpb4j/4bUAmBdN190uGbPzhyV6Q
5kDvuQnB0EMkXZLxfp+uy99YbTFcR/jMlyHm+rem6/ivfx2uC9Ngh72Yv9Eoo1D86xabuY7FcFJh
+JElejnxpZeLm6YgfXOR0VkTzS+JVc0JjepAFSTz78GX8g5NmnEXNTYTdECG/oniTT/OMBO2g0ir
x0hl0atGNBLkmUXXl8mQqlu1jQLaOcnnzJiQAHK+jm9xjGscMpWthVsjHNNXzWzmG8EC81gMYf3h
WKwskZ51KMV0q7I3JvvcahUKiEQUjpSj68LogQET/92/usYwglZapIshF/NrAp2IACyWsOJQVRZC
R9/EdLhGBt0+4T1IbNaD/4+880qSHEuv9FZ6AYMyaPFISNeh5QssMgS01tgR18GN8UOye1iZVV3J
nrcxmrXxoZsZ7g6H4957/nO+E2kcCOE/+pKMNRNWtupRW6pdizUyGzsQCkOCaEzXq0LBsXnYoOtH
q2/yc6NF+aVYZthDoMz2SUhTql/qAkpdH5OawdHZClfiOLeBVrctnEtKgtPDIm123j4ShvSlpyqc
3XVdhbiFGdJUHIFi5ZBhjfUpq8PS2+fGq6pw5peS1kLFlEaBlGmMBuUawN1kkrrwxZ0kraWrLJKJ
BotYmx+0tWVHKRXaQB2wOifPxE3r6ijQEfRJnVx5p3Pgup9ai7gCwu/AhJzSw6NIcR+gUYRG7S1s
0viWj9N8wNMFSd73Q/aczXpP5aZJqEie2UdSwM4IVqmW8JvF+NUXtLg/VTCXfNWa0FthWJGziAfR
k7KwOMe0k3rcTPK1NIcyyLfKOLZFkjDI7mQnInhTOGtRFvu00KY3gmHaXZ0b/Q3d2BWnVrW5U2Kx
/KaqOgTzTlAOdZzm77OqidesZ8ptJJLZk+aM2WYxRzBJEgY3ZamdYIjMB2XNhoPRpNFj15gVQbpY
sRgBbWZRdDuwJmvYnAz8XXuWENhWLJvN0Rya6lDDanXUBK1Z62pt18ot6XDQNVcaJn8qWdElsyxT
Qb4CydoD7yWdaMyU0+LBrt9FqrJ3ZjbNHwixqU+JZRiIaxfte7HobqVIXZg3cSSRJ9KIo9w1AJAU
1OihUeu7MMQGiAJD9ao2MdZKh3TCEb6MMGD7Jn2LFWkK8CIIewXHye0qLXjFWxN8bKVojhXHus75
daXfPdc58I+ReWjLefAQe5hOj4mynM2kVgJ1WRqfFG/D8QjvIOa3YnSUyOCQ1sgFKfxOwn0fpW6u
tAqaI5WDFnu7aygu825h6kKyYba0zyJdzHMJgcnLJi12Y9EEEQ499NSmOrODThuducwRxtIW8jeI
2QXNpgHNoBaFI4QSaGEYiVTuATrr58nyU71uUcvIPFZJo9O+PcBvruZibwEffS0XkPDhGIpHQR7k
2zLVRZnPG9caG2G2Xk6/Ru11T3boIBnEnJ124LHlVV05U4RZKlbsTZbafDEU1ymAA6g2BEORIfYR
plJvognwMg/r6Y3zBkUAjYqwinlAWx57oIAI/MKaeT1dhLCw1TFERm+yG4614lUlz+oZ93N+X8tQ
4VpthLJH7e0bv16++qEaXAuz/ykqQ6J8s1x3G3idfKBFbS77+mz1jd6S3DqWu098/2QgQ80y6e8S
CTfT/hS7EcaQnVhaMiJoaS6OKRrFTTQo1a3SmBHvq8uMDwlGhFPXmnjgpqquUZN6u670jFSxxl7I
leFOqPDE19AHyytUCNG5eQJJDVYSsieY/0VUd/Eahq0zjrrwLRLz5N6UUpkxkiZCtppRxTW7lrNI
86pqYONHGjQ+ZEVXPAMhM72uhW7gtHUoL7bR6iwb7aprz2uxhE+N1NICYQDFb4LMyuULFUfY0gfc
thDak/yFSUhonnCv8AEjnqBPU98y4yVcEAddrtDoN7YCET7JLN57mV4oW+mbOhBYM0hxl3K8cZxL
E9EYgzdGINoDd0ukS5Qkyy1TnDFN6ClLVxW7dy3UqIrpd9c2vz4c3EWbdWzlqnIqX7TvLu9ywfDN
aENxhs0Ebpk1hv+hnY+9pUl0c+s4mqi4mnQsOQli7Jm+KDzlBileJ5TC2pNxfu00YtpB/N2GvhnS
06al7vm7S/1/i8dBZb/0z7dgd8P7n/Fzt3/0D3OD+htsWAlzw9b0on0H3/xj/6X9RlELHkEsp6Ko
WBva9u8ZMUn8TWLPtmFyZTynBDP+7/7L/E029O0fGAbbdxX47b/ibtA3U+vv/JAaMzrwzbIMgIct
oirpP5kbmpmhCVNIi2Es6ZySIjRKvRjb5LSSeMaqSgHstYTzU1PvYousySxPV+WqWPtkaBXSjcVL
K0OClJpBdRQF0mtar7W7VD1pzhBlXcilrx5EM0w6CRF6mfZjqSueJciFFzXYnxJBIMlfr82buK4w
HWa0YfYsAnHx6WrpyCSvnP0R4HXL7yj2GFc4o5WQXq0UOeJ2JFGc6VZxYfgmUCGvtiBPheWG9FRK
5K2aArOyricUcR6sCrmtntDlWnc4DNRRGAAaWK+izM9eLGFHRCceCgJ/XiMlYEyXdNTQhoUwddhm
7weTiEylWauT8eTes2/SD0msWrYgAEgDxkaPGRcc5izCg8RzzTZS65Hsh8jMUu/PaSo9FhEA0WUp
CFeAxPXUvMZeSLPZhybXht3GDNrqdd41cvWGY2F2MftDsSuJ75BE8cYYN1iYsgSPod65AymZeuqu
Rh2qq5W1hjsoOaMCM5l8DrATkEXTOhRGrThyS1olj/mWCr2PLn06CG7DPOcWNOt8x0w2cnUaLR2S
cRzJe6zn9tLTS16SjjrKRZoGZWZxPg/bhwFDjs3ABITywnNsmLiWWDDrT1Awui2Sf2DcNsaOqumF
O0riRRFbK6ggdTnpOp3BLockBsQHqlzfsioPkRnSL7pSZByWbF+mjLGHzK0mgNqwBQI5nHCnLyCn
EHPb5S0u8qtpykEFmutOFnScDIsQ+ULFvC8k3EjGt8/fk0q5o3dha8Fmuzcz13PCOTEhZJSWU43m
tZItajD0s+VqprpSWq2tp7wnp5Yo7/1qwD4aIYD0C3UesshGf6qB3KYQm2yNCsCgabVlR3ptdBVD
HQ9pTeGgBN/FjQdtsHFxrzuTsgB3CM3YlcfqopG3skEnPkZxpZ8BZRKVGLu9UKNDoHHonK7Tdwoj
nqK+Y2eEQOQg5S8eE2MGsVFe+5NJLAUsR3Uk8H7m+RHvwOg88LUcRpEB5JzOlIi0yMmJCDOuUuJL
rTKbLVOF3HYeqS49o+qBCV9tR4jNviZW+X4NGcWDy0E/muvbZjPNaYqkuFFt5uCZ1Ke+Z39SxMql
UnAuCunC0jqmVA3EYuYCWc33Q2jcp4Wle3ELltDUt0+kzmYQZs2tuRh3WcFPQa2z2J315dBb60Ge
BJThBnU8nXK/rqHoI2AGch/H/rhN2S2qKF124uhdan6rER7bEJWWS1L+TVgNyauN9Z3OttimgeJe
qlTTsRAgYAckLyT3Taev+cbTFAFHGeThEPbDMUzh9eEZjmzqsNRvJSc+V1bnBZF8Y2plc3ZH38kV
DVA0hDe1rYOEsVfOisma81MSktwR6NYNFLE+rSFdW0iWV1Xcl07SRYT4hV69YY4pcHpgdqwKoxx0
iml5Amif+6FAqc6XMtxjmaz9okeOHNYkYWQywedhEXDopDhncGghS8gLdbDFNQ0VOVOpqP0MgQ87
3OItJmZo0pmOExgkJxe6actdXsYmKL64dbu29hSMSLaolsOdXJt7pj03DLOxkIjVe7do/Jy6bAN+
V/0rdqgrXZweCTz1B4jBFI8yFS1nELF43mh+XYpzs0iDW09MEIH031TzVAXFktTs3elgGnUt2q3M
rXFKtauP/TTyGkGf/FEHVyqPg+EqCVOXYZuCW0Z0A+ebOG7cAdjsesUGEIJVSzGo8szSwe7mRs0u
gHjExB86DLFGC5eEJCa5Iw1hrwPfvhnQq0MRKaszmgOUTU1Jd3pMM2mV9U1QGgolYKMYnfRwbPaL
sdbBJJroaMCoD/Ko6/4W5/Yp9k4D3J3kj8hwB7kAgF1a2Q/lG52Ho4W1n/Eg7jRl6W9jul1Z09oX
bZGFYyw3WOeNFhkTVwZFv/BPBWAjOuXD9jyJ+gEvNpOaArsCb3sJgCQmzJrl0rEWYhuY2nJ3lJOQ
XhXiaZMUwYytx/CNpTgCf1PS7V6LNGFFevMoLoBznRCvDEdcbM2wbZpZsyNMCqeaFG6gJaC9R/2y
LJpxhhbf+tKSg1ntpeMIQ9i2chUTggT/hfvd8FRTVL0uFOIvfsTRKYPdRo2rdJ0U9WeDJoQSmlSP
RlaxZoXoBQIgCFea1cKF/dcGuOHxP3dqh7zIsNRCTvCNNFT4DUOhB+bcIb9OqouJqz/MpjYc6UWp
dvoQklVmYuFXS/oNfJDij0sd1Ev4sPIDIMPQ0eSiq59jlz8xz8FGUzX8PW141TIZjK5O1relRLlr
WOl0NGfmXv3gqfIs0zcp3uUWcrdKy7orKfp9HBd3WLk7W24Lxu0TlIeGomA3SaXFDqcpu8qn/Kk2
6PhMxnTx6sY6p9ZIZV0mcVJNmgfGvJ+C0lwmji8XPcxv8H2F9hCi5Gq0pTkrbmC71svrYYRzAyIW
0Cq8YW8ux4FSDZFlLsEV0evEP9NIPieldFrqRQfOtGLGb8FwtEPOGaRtP3KIMc6wDI/J1rqmxVni
i9HAVKNa6EKSxvki8LOxm9G66uThVtWnxm2k6itD7HKnpX/tq/UdRw30c5X6EzUXcFporXU7JhmQ
sUyysUQwf6bZ3akNILqmXAHjHXiCZYXB2LjGTYODLsyryR7NMfSXLGoCLg/NXzk7Qq4K4LeSd08Z
GLbTUVr2cSG/4vF8inPeM7HYGypNk53V99/CSfiWITUx6qRpvs3MbDdlDVNzU91XYd8wuY/NQ4UM
dCj5sA+5lbwkqRK/hPBZJJGTNfvmKDBi5T0XStHlmysC3VqZKAzGq0J4KVDbOnZo/+LzdJ21h2DH
JirSQ180GZ5V64weLrA2zGD8/KjOMfV3yZWRDfo18fTINjiL7WssmRj82WDWOX62Rp4eq7h6Xk11
3BvFyFiNhuDntgV6LwqYV0RALLYCC5cVblx2w5AogYEj14nDlFVGly+Yy5PA2A7RbQFVwc1bdEWx
Fj4kts/eHI7dCyXI6pM5jentXEfPWhZTf7wO8a1OeuJrJjzyqVUTD7l1SNPXUDQAeUuicD1Ma3XE
4UhHu7DIsWd0pogfWSgP7aDckK9gzCzTfSuN9NAJWOK4ky2wc5p5NVW4zcIJJ66etPeCongtjUA0
DPmOA0SepzLzsqlQXtVufYxWZlN1mLBcz2zeK4qlnVFYtocfCDeB4ZLL9Gof6mV11OWYgkZL34et
xfJYFNd5Yj4Kbf8kluJtMjPSxrADAVbD5LCksNdK8PXHxOD2BHjH0q8WDwb7hP+HHOP/bCLw/2et
i8wZ7p+fSf+tfRv+1HHPv/rvoYCqiCrGdt2kXvoHUKv8Gz8glHgKWrZKF+T4v59Jjd84p25wEk2V
ZXT8bcjw95mA/hu6rKJaVNWq27EVkf9fcNzTK/fzmdTikGSANNJ5b5BJfsogjjIpzWVKK1dSwwJA
Fs5oFXNcVLElmy29Ey7zrAI73xelOG9lk8Mx4pRSe5nByuGi52Igtkb6NmiTAxNW5pX2UtdWcS5n
TKbsi5fdBDbpFq4DjxHEOkeh+JzNuYZFlpAl0fbQOlowBz9qzBJfgjB1h7AyqZzvu9IFmkyf1bIk
TipXE2cEGd0kWtcUThWH949e7yV8UFrzsXZlfknGcMszDQbdcqmUPFhy1rzhi7HOIYNtbMV6hasJ
aFgnJBPcqTSBZGYsQcZeA8JqM0Ebz4wy3w0KrEk5krqAUAu5fnhU99Ko11cMZKNTMgNzpKIrPIU4
0j5LVuqreSQVABKgDC/0USY41GmRhG4RncY87g5wF0QfqwLIr6yKGvCua79eL2pfXlack26eV3dt
Yd20Ws9JZaK45UYeRdhXhjxQZNGI2hPsB8DS7Sh+Gt1F7gNc8ykn7nJ212TbaS7Th0S9yLdFhMqp
dDp95WSwoPb1tctEn97SMpf9KpG7IwfR9lnORAxegzrH57IboitDNedjiXvujVNB5OHak/YWp/+3
xWBogkG1aU6LqYBSNHsRZl4/6C8wrMLHAigDzKWmjThEzpXKSUKewJG7EWEiyGgmqEk77KfWpfqo
0oMhESCdGNn03AAxB/W2CsO9BUQN+3qn0RHEWpQaAEdyCGj0FQCLh27r9RCFDxTFGZytM/x50FL3
WpspPhMh2qzWTE73o5gught/1261JLeekg1qT1ZKvem/q7wTVtLkoZjl+VNKc6SPVp1AxFKSq8GN
/a4Y13FD57rctteCYYmdQy1jowXFd6VZlPLmYhkZcu8mRMeVmr/SH1nsm7ECWRMu+qGJ1NCl3tei
KbJGNVkrIFpaxuFOGrHfYJtHhx4hUViN4ouNnOMvipPRM/spvlk35VxaixEHOmq6EeH7oCjAPFub
1j5/l91LwmI7JG/lOuScG2Tf9XlVmMFplbIPRg27vmbCwAEZSD4LWV/dBP5kFtH6lU3259Cy+Ubi
9VzNJsfhjEXeGyVrDRK+D9/8PkSIU35/maz0N7COE0LCTBsWVTUOo6BLPlJa+qZ9H0sk24TCqrC/
CPE2tgh1xoH9NsuIuwape9gmHMWGDmy3qQd+kfXUbZMQk9jcXt6mI+bMTZ7JGiiLAQ6Bv2xjFMw5
BpWXpRzkFjN6cJnqNnHZhi+RlvWPqWm2FwXnScBzb4A3ri6+Ii2R3yVrdbC2YY6ltHJDi4KR7Uc0
ftoEGfugHiOJj9swqDM7NhqDsJbBWGWY4upteKRsYyQxlfFobKMl8M+zj/tTuaVyTbpms9x9an0r
7iMljgN5G1AZQ9be5dvQqtrGV2xQtLtkG2lxDVVY/wztkbhJumhCqCOtjcVVr5XDU1dbzGxgz99k
G2xB+z4+q0ZLui+3mVo+zcMGdOcLBXj9TSBXGeE62QZxxTaT65ql33fbnE75PrJjiCUnpCugGXvJ
ZAhz8L9FXNaQdf9qIae6tU7+49/zt6j628fn3+7eyr/9W/nR/se/d//nbzTFjsnHZ/mevP1t2f6n
/u1vDo4FOo7+JG63vdI/FGnzN6qm+I+smQTlxN9Ry0zpNxM3gAwxlk2AZBr/vfpLBO6Y+yNkG6KF
XLz9wb+v/hAQJLhlpJFEicVa/dcW/5/9ABo2KYO/YwIfIPO+Rf5+n2pXcOxwYp9jnx0tXSg1BB0n
qZ0Mt+s5fAk/Etp+vtHNLHgjhhNXYbhyrs80AlTIWZPdHH93yf8ESvAdq/ADL2Ajf4JqA+BgsR8S
kfZ/eD+GVg9FNCd+0vrUKbuJJziF5vT9J8x4WmjMq9WrXFZWDc/7jWj94vU3nP7v9Hlz26QpXFt2
QxIWDkD4P74+ePqkYiEUvOYLZrWXeUWQulLmUD3qkWqw8e98lbfSW3cXv+LcbH9BMlA3/8XvP//3
18cmosjYNLZb48fX11d5atJ2ETw1GPem7NPbObYHyjTYAm3cL6rm8mcL8+8TzzSetoBSAAVAgsaz
ZFHRHajfujud8LCfkk53lWtUsPpTfZqelk1CcsCR12dkWe165kzuhK/KdIMeeWd6f/1FKn+8kBIU
I6YEuE1osVd+upBanyfgLMrIN6keym3RWd11z8wtF2guO9Wjj88if5Iaf3qJTvijIfmfR0/x6iC0
sFs7EibZxO+EY3gxL8WTbPziSm9b65+uNG+QKYKCp4ZD+B/IGy0Rdvo/In9yRpfcmaP0WCFtHQOr
hNrvhCfVXSgksqN72DYLZEuM047iFH7ozSDsy4c+3P31RZN+9Z5+mg6Nag+wJq4i1J0bPTB8xifu
8IJ5Of/iPZg2vFivdFLnr1/2x5nUds//eCV+uueqGhuuXvOqo28epB3VtgGeeT/9r4XjnwJHZJ5Z
f7ji4D7ZK/PU4ayxvY/fETTabma239eRL97E+6ZwOzwzHyEmBXDbd+PRcEjgvWumIy8+o+XFVbzy
EHtbp2/l/vUn3uLKf/VWvqMcf/dWSiWalKVq6CQ45/swKDy8G2D3y6fGtYLQVj4NvPG3f/2if3LH
Ye3i5MZRkGctRZ0/fn7wFEqy9BTNTs7kUV7XXAovexWuqtvisd3DtPWKs3KLVcJrE4fJjuoXrviN
CGXiG7+6ANtz/cfnDO+Fwh0WEAu/mvHTnbYwcAJx8f29mOzFHeNoQvEPXWJt9eRudX8B7Xoe2u5Q
4/4GVuhVv3jWQgX8xZv46YK0CqOQyOBNkHh1V7c5yI78JfLynnEvH8rR6diUX1e32a1g2cvi5dYV
PVsSGIICfL4gfUlkl98R8Le2AbLF5CcypzfoygB2TZLRzssXgWLPnA7vUw7Bdj9rXnLRb5QrvJxb
/E45QBpEOJG/VhnNUrfnk3iQKRx101NyCYP+mkbo5gKaKsL8ZBcX+TDSzL7vT+11fm0GAiGt/Xqy
jpIP2IskGrFDxVYDEOWOiKdqN57k+gIGciTXQuL5sbtw3EV5LD3ZdBhrvMs1eMPdejW6vAcLeJyd
Upkg6DvtalScSD5UE0qwPSvX43u8+GNOyduOQzcRucnWL7q3OP18lLFikBg+zS76EfZjBMvb7Gj0
e1Pzl3xnms4ou8vsvk5vonIjxWi4gdKeYbswYLatd4aipuFWybNkfHBuFsyguJTXuKzViNPuSRsv
03yum8OwPczdbQTYQBxEufJbpgjNMSU92FyAwtwslAn7cJWdeQerOXptaYgIwApX5xzDhR93ARcz
/ohjeg7guRzn0eaEkva0dvK9uWCPi9QBF8I7eMsaZ5Rc/MCAKuME8rUjXWvX1km7Y7eyPudREGve
4gGcsFTHGJ3xvu+9LUpuPauP8ngiOsCzBbR3ll1rlZs5GKXJu94ne7Pd98UXU4pY8IqT8BaeuPGL
PRg2Muedb9wyXybRR57cFsGteWFAK1Mze4WX+mHqchl4azuoFeMORePS0ePiwqN7KhGjd2nmtIgL
duJ9I3yi7eZdv5tv15vh+RORtrW1b40tHvRDv28Oqys6zVf2RjDViw4Y8zCnmB+Epe6HoIkP8L0f
ts5WkB2iWwUK3hSHFgFHwAq9KwLUvoRF/gZySm/fV3mwWgFh0PvOow+eFMR86h448nc7/XE4M+xP
oK/fyh8KpRCHyvmWfwBbwZSf7YpdtIuyPVadutuP2q00H1frgSwXLSX8X02/7br3YvymhfZyJuCb
HZUd/q2aSKW6j276p2GyVd0r66fwXgcAT+X5tfCwAhJyVdccdpyTVE/pmLc73Qt+bKW7biIy3EGc
XXGdx5h4zm67a1uHQHbuGE8alLmEa5oTa2SO8wQ/CusY8RAe06vp44E3p91oHszP9mqId+TALIea
PIbcT80zOHT5bvCbPdhNV9ypOzIvvW5L7JCe29vpCjhQGwzHnK1kaIdXzJ56T1YIzHm91w1BEaCe
n/vCNZzs3O5qaAx+c6JtlciauZsd6cYIaO06LEc6ha7ixoFV7uDPCh1lb7l1UFwl74DuWnzyDlqu
nN1K6k19gFNbIX311PHw/he7PSjyubo2nw2FDrdPpToW4iWObuT5uOQ+UdZxfIjkRy294/P0O2Ru
UBJefcEx+r4oF3HYUz5Rq1fJQX4wjsy9htqnDwX4kPEU+5o3yaf5oC1cele9Nl8kjGqeeaLjZz97
zXXCVzk4mM4jkqHZLlNpBHHzL/lOupB2vCe/Ng+3SeKCdXoob5ProQfh7sn9ITZdriWT/W6PcT4V
PGpzgdbjP9kv/iCzbIFUXO6I1krXETDhxJsfBZJYWOILP+1otN/Vb7nuWw27vj3lbohX0Usu7ZaT
xl3LmHFyUWF2+aW7rkcX4T2n8Wy0+ZIf+kvGsRyyAREuOhNlW7Zrx7yNrtKbwsepauFZg/kaVG77
qe4UT/WNm+F99PgbXt8wTbCXHb5GiDiap5hH6ZwfBJcWaMwqlEnUlKQ5UnE99n5aHgZ0wQSkDjM4
YBd765DvuquudrP3jUEwnjDJVL1HvCadXBmrjUdUfEe2li12e1D9aj9fJKd5Lu6VyJcsQtm2dG4v
+Zvux4azUsBySS+MookRBOw5nhHo4+N0l7lQVEdKK0JnpY2uPYJsasp9Gu2MF7ac5wU0Jx6I+dyZ
5/AJvKbdTpjIXLxC9qTtDRV6kteTihDvYHngqgkGn7hWQozv0oDn30Xv8aH+TG/Mb9Dih3ujwBrq
gTDgetKu9zh9Z7QJ+4XB1ql1kA+Is4z1m2z5crXTqNS7wo2CHbtl8AF6iphpyi55bx67PfUMwRJw
qXa5I3JEJN13IayIPam1lQ+5sMOL+C0PrNP6UaWH6sm6Vl6IHekP5E7+eq/1JztpBbVdEw1Vxz2B
6v7jXivtVrmI8QX4reLo3KJ30reIt32jsFC+MTkd7mKv2Q04dn+B1dtq2H/aWfHKloZzWuPFcZT9
+MpmmidUO3/fWSUXAPNeuF+uQXcFlU+35NMvPueP5/dt7/7jq2Fq+/2eOh0BsibgnfzoLf0wduZB
Ge0hgMl/4vssxP/JNv67R+3HveOPr/nTtYUEXhM+b1jME3u+Tk8ztIuL7Gin6Mi2iy7mOjyHD9wE
86GrnfFdeqeGFFMr+5z52th3T4N27o4Wk93GVZ57AMU75TS9moy8n/WD4nYPBQuuftM8pteW/yp+
tfvwUB1S7nE7sfUDFXHsF8Og/uDRsrsKecQ/JrfVcdHs4avgUOFu20fNL27qe1oi3XrFe+IgoJ9n
7nh/9MY3VoavkcMzW8+b4ZJ4lVPuBl/54uTxwAM16I8kvqazhCXGljufZw6eHOK744f51rxGr9Fn
wUQckEzudRfmfdtVZ8P+JiaOzs5gPxLftNlUscnrE4aLgczAkJ9g4eTJrW4684m5yNm66G7f3XY+
NIbRD2cKlTz5BUvuqXzLPkzZXTs/ZwG+s15VvCW2jAGAgymwxusYMlK7Z93neZdct4/Ds/TKAkhR
kbcexjfpEO6QK64wv3Zn4WJ4g0vOlqWp8VdPCfCjwgVwsao/mpSS40KyR8PNqisWAoN45BuPezc6
pdUO84jX3gJbm0x7vC1erEP4jP2MEYkKl5WPhvvtmcckOV2c+cabNNvrzBYdLIdDjl35KvYm6oTP
9afX+ImNtfDBSHvEB80mzGm2liIHe52e+NbLIHl4AkDCTk90bcZZMKt3cH6IlhZ2d4etRXB/dfb9
g+D08w/oZwHMFGI6m+HLiDcia5SHEhAwhMWfZBw3yadz5xxajE1tWISc8i//fDWkNyayDN8QB82f
jsSdMhYxebnCJ1AgnfHacQhkefV65Z55s/M/+Lx/PPj98IrWptv87uSL6K/L4faKs981DtVNvrh6
WFEpD9qlvukyel4vVGhIXvj063Ontj2Pfnx2aBouWjQhS4IXZv00a8y1OI6NoSPPCTGZAd0QRG/y
TfSN5g4G8C3/rbi8iuMD26PmIrBk2umVckuys1E4LWARs4fULqhsfxxbJzpt00DilHCckUokB8bw
WnsRd5p8nI/Rpz10V2vQftHQ5zd3y3gtaNeQqPIbEWsg+zQ62PLHxOUW5Ij711/tn5z2KQFRZAJd
4GJE8Wcls8TE0k4h6MvRry5lkDrbqT+xnOGi7YjRjl50ZsPtyzaSzhnPYvaScodhQvS6X8lKf1Q7
eCu6ooGYlen8lH666MUw48JrlYQzanSJrw0f+62DgfZG9mF1uWRFf6Eo/QFryw3NzQwxTiTPpkL3
/fEuU3OjVrGo/pfUQb/9od3hkPTjw69EpT+5oXSKSoEIq4a1NZr+tBhBRyl02NKJXz63aKBIB43L
CLkNz3QrprgKzeJrK9PJW8xa3oq2UzgEUWi2iSpnrOjxxX3s6wlwMGq7xCPkSRjdpLM5GTFznIJk
8CTpXMnu3J/i1WO/uzVUDPcFEygEEqCmqzeNpBTsxLVYo07tuw7lrQgKFDu6gGiDJ8SBfPLtFzfY
n3yrEixknhx0nmjoST9eY1FuUzyybHE2AVN2DFJEdqT5WO1uYQhz3j5OhK9PMw1lsVPs54Pss9F7
yO6KNvjVg0z+4+/aklHslQ3et7kSfvoaJkFTQHWz0w0fYtkmBJVdzINg7crr7LZej8NN9cq1qT2Q
68sHJJRa8zOKiYxjuZyFLGgfBHYGcfoLmeu7yvzj4+bHt/XT0z1e9KXoEt6WGkS74VY6ti9DkPqc
sxtWIKc/5IbdoTRzSKa57Wt5pk71LSodQvnYZwKeD65xZWDkFny2weKFjD/z8L1827q/+s38yQOD
34kEwUo0sS0wAPjx+5wSkNPkAyK/59yGHEb3gkoAOlruC0LsyytfLNYHtiwcMag0UL6i9aI2N039
QgKlhbbkxofNGt5QrfrXt5qELP6H5zbxUwmxXNZE3qTx0z4TprrQQOWM/cbrvqwIiS6uz2PkpXuz
8CjSDFsbt7qlnCADUEC9xGeMWkJ9lfb7FAiDtJtKL8Gf+5ZAqt1HuK8PLSh4p1QdfbilQrVXnWh2
Ib6oB4PCLrx/bCo67HmyG6028gjdWo9p4vUbfsSFQAV02Wr3AxsY11ydwtO+qQ8IU0nlTW9F5ONu
L6Sz+mVZwVj4GPuN3F/E3biVqjhgm/qP/j5Bx9JtNnfRDhfsaTnUJ+sZI1p0yz+ZAgovNhOwyaYr
6C4zR+/rcbRx9qUhUkJgvSOrTTmbE4fQQn7fxi70Z+EKGHC0fVG6tKP/J85ekDJUj88xIChuUatL
wtDBOBrrHfxDAuqTeSwwbeuuNlJh6kQsTDjBP5G1qktFRvRR1eGqBukUELYvm10oXYUiZJnTlmeo
AlS+lrPgFkBlCO7C9W0/hDior2mkl0bsbn4M48UmXif4uM7VG/mgoj3liLqcgxDhLBhXLlmKeI+1
cDiIB45soS1S2uPI+aEFhxs7wt1c2Vni8Dd1ZvH0EdnCu76JTR/YOm5qNtO1AxKb4hpSGHT7ighs
Dmls3CUNCT07WVE/RY9txuPiKSdpF/L/YCNE+hFIXvaow8tsl77+yPO55dl7eG52vUuOjt/CuGer
0lwQinI68ci9QZJzas/ymjNNYPQNlZKNDbS3ds3syo+gJm/rK/Vh3P8nc+e2nDaWvfFX6Zp7UkIg
DhczVaOtM0iAOdjkhsLYlgQCSSAJwdvMA/TFv+YR8mL/n5w4CbY77ml7qiYX3QnGW1v7uNa31vq+
jRdakVHeHsR6LldALtEGoueJAStXUyR229hpqbsbBPOWkFAYmC9mDWunEXRLujYZsskuVkMYydpa
/XDTrSBn6kfJ4DPBYNcHwF3mJFjxdtl4P28s1G6vWREgoESpKz37DFhXOtEYQcExmQ3QJhgNSBGm
tYV6+JyPIm0rcpMkwrYli7BH7UcyjslZn8hLSa/8lpYJ8Ur/rG31sge3aC+zF6Oi3+2Qayk2PbQy
xX4gLVnLhZ3dnWWxscp+28Dk37dA/oC3M14wGLLCYq9rlFpgSw4GSO0aCq/56T5YoToINcyYBItb
ZW3k1AaRqm80DLwlSFe6QpqRUNoqK1ROnsaOIqnHz2imVgqAFK/hp/kj1EAEafqwsQFKH/XzZKun
Zjw9ACeapHAYJ63wzO09fo5O8IpQZKD2F5MCPVaymiBgDiq0R4n0ukfCuuKBVI1XKUCNdSaZB2Vp
qCRc5gD/+YZJ1HyXUPTt0UsGG+uw9Ht4e7necgnVOuEs1uto0xnbWYND+tCDaU2vU020Os9hm7yR
riRFLQdoZy1ENG3MMx+GEBAcYrgdvd0nmJsZkQ3cj+cG32l/bbec9c3G6djbm4O6cE8jLij8Gg32
D31XqCcz0zim+5CBxlbHSwC7jUrNgu74y/O40Ch/hopj1HLAPM2juXjAwB4qRjk+um2g2FESE08g
cU0nwR8HyMbX8/CWxni5x2HpDBEq6iCSZRZOdt0senvy0YG+kGQ8mwyxCc+9erByaIzU00xy/c/y
vOjZ6SjQWva2FGekZ+3QhmxTb63SPrhHB5Nm74V3MRj1w3BjKgiPuh2tbpVjNA5nHFtWXZ0cpiVO
XzDDQYR+0y9VnFSRz+RZ6rSvNwCs2NiRkSVqHfxZ0bErhGTXREtLHnwXnWata4DmluMUiFuqDtrU
Kfp40YfZbkhVMqy4N4CZQJQqxU3ubhpe59cPsOzZlExhQR2sXR87DAas2xL4wDpd5cSJ4Q0UuUMo
4t6/pQzgAfGbATw34gQ6Wbp1np4dRKefG114gKdVnB62j+pTdTPZumE/dzfTUA80vHRjIwJDspWr
TO+a5sLuaLmxGNfMnS71Tr3apMUZtYZnzfDHC8Q6e7sVYaWIebdjy/fIXvMrB5UqjAC24bW6cx+O
4Fu9vIe6oXuYKYWKKHn95sghWrDnTsq8YSAFPVtMWyOCTgQ+rSS1W2aVW0DZ2ajJqJIOpdavk3HN
I+GZ74gUTpzwqunEHvan1e0RfOD+CyFhU9TGONdPxHMIcE18j5yi5giJlMKo29TKRiV4oYC7v7jx
KylPyoemu5sud9LBoxKo3xQps1JfQcKzN4JpYeSzfATH4F6DMNhuuZI4EcBYbGB8FBCSAvBsEjYH
/+fm2EOifND3fV4jsg8PMNOn2JaDYIIOorcWIZq7sKpobTtyQq1uRybVe/zmeqJo53GAaLvoEr4B
vySuNWYfnkDf1iYbrwEPL6fZ0dvbMRn7QvpcXx30hQgHPrutae5Z1tjZ/XJQGh2TQbniomVBi2DU
0cvVYZbZ2QClgElmt1icB/wsqCbE2aQ4JrBO03ZokDGO0VeItjksrhu9JqJMTqEivWor/bLX1fOb
cpTcQpKJIhPW4LqgJMBpN5Eh0lDgwnBN7zcO5QajsHQo2D8TF7iFDphyko1vRfK02bjurDFOOLGM
sgZNIukYRp70UY3c5b316vh4k+sd5/SgGJFBjKQCmEw2BmXC+3BehNAMahAxkfFd9qThsUCOXsNI
hT2TinlOdoDEIaTt1b2R3caJQYpKly3OORoSFfCHgPlNCseRNYZdbQ+NmjiuqHrcVExNalPt6quj
FliSgRZOZ7wwFnfHIazCe1sm3sH9wkFKHGDWIp8dyKlceEBhZiFi++xEWGK5WHsAITnF/RhiWuYR
laRKiL9DP7ZGvx7XnMKGIThQmXjIDwx3XnOlkCtDBw5a0RGRZFHjjRvfWpUnDllRIZT8XoE5AgcU
RG5i209RKW9UT8tSJDWs5k2203dI/dhom7WJy0FxuEeNlDgKcHYrF4vcREEAhq8Qdn0ZDmk1uFoM
Eg++SbQ8VeQ08i1mIlxtva1NKq5xGEdRLx9Sm9ndaJvoiiKT7XAzbDyEYA3Cpx9He+0gFjeo/lVQ
SiR8I7XAu9nrXgOap0FDp+MHOxOnHgmcTmrEQ2xNBFavvQ1wOzkierL06b7aAlZxU+N6QeixFB0V
qj6jrodDdrOx9wqdM5gDNNak3l5kXrYkdJqqS2bFIJUVmfm1Q5LAhNDsoGPQAycTe+JZFBsgnMcP
/JsKoDla5PJ427ni7Dui8dmHCWHSMMvZ2krhCQ/R4lWrYsebzRBSbEfW2iZFRnVTXilOZ8DQsG4o
FCQgWoVhJG+DSByqaamA36yxpKSmzULrd6ch5oROZOWsGHJXZTqChVczC69aAmfPv6PQh4liJnZX
EdHERO3OkBS/gnUBY1lvPLAwFCcdNthcCnyb4MLRSlaY/mjYIsFMNKaEIzpceeRPI1CIZIKO5bwM
VwyV6Wvb61SH8Jdwi5pap17yeaGgRql2h+H12m3p3fnaKaCQ1BpTCmGaVVSlwr9xiNFon8w7N6xd
IiFdeA6IT5WULvUYYhQ0jRLaGC/yKiNX9RtqahRuPlyPjrewri7MHZYY/HxABgRc24gy237hVP1f
3HSORrNPXd+pa2/QUldLjCX1MFkj+XVQY+1McSZPafbhGdPkPsx7eV/uF0t/uPcNQNszhndHHBCs
9k2FlskGKK6gr2wVZjpsPwSRDZdLNt2nKuwh0m2nLrq51iSEPiI+FE3T6x1EdxutnGYjKty0gHA5
Gd6COnGteR1MaxbmamQGI9xWYBFbNov52ixcMryxQa29AM7W92ATQx6s4flom4zwTEDpjVjop6sS
97jQF1A5mjGxrLObaPv+yVy4ZF4r9uJzLxGUjW8EqVxLKDTbXLkcE233OJQG0HOGavvh1DVJYuc6
80rkYFSqxAY10TCP/ciBOGMQamu1ZkKelqnLzeRobzVfU7TIBAyzEmJEjTEUPCyDDW+VC6frnMZM
YoWKnnqt2622vzqcDXwzt9RZ34zxdTZa65DPkR2YW4lInGBEcPZ+19GSpaQRmpsQx7OpfRsgOErs
QS3chBK1eXYl3/rG9KjlN8Qfm6vt8NQnLa2/bVA5Rf2YkCab2IUB+6p7f9bby6axuO46rd7iJjbk
HtygvcbsNM4p+jlMNu0HaiFqina8q/TxZnAIspQpWkympLQNEhPiCnNXQmRIEbqKgIfYfU4oTWP7
czDmIpzH8/WIvtUe2svclijRdsCcFHbV3inMeJAaxAk7vcJjc4O9B1cbMrsLVpOuBG6DKN4kncDw
SU40ZK54Ew2nlmPSzs+f+QiFuHApQWt32zlV7XBopncy27oFAAYTLdC95neRhhM1M2NLbAbkTQiQ
/9KsWJRJHNe52o1GSXrhqY/Y6WbIf1K7rh8lLLJFQQKdiOeylTgVfKLTsbqb7tTNuGhqkcOZqJ+5
ETIvcSS+0+yXS+KHWM6s6/KeMzlzOdwkiyfPO9ehBs1aIlrWbrodt6xKOOrgbK/ZPXoLmE6t2Yvb
7J7slYeE7RobBBjyAcs9GdWGa5fcdy5zIyCoKWkMN6mPS5l5XaTArfWaGmfeqa4rtcoEKX3HT3Xo
ffJUFwfC7G/EBOWXUB3YFyFBMnYBUNrPUe9GTQL3oUrOWPdja03C2dkmsVXfOod7Ag3UqZdWSyt0
nKWNymRTB6CW3t7lCt++BeW82hWSismwbcCG0XiW7NcJthBtdqqEX1DDGrbmMRaBBtRgnwj3Bnrk
Km8EOTovY5S8PbWd9XajQrekqks/hRwW+7jdpvCOSnOjtoI9R4sxu8LlCSf3MI1NYg4YM1jDtoJH
3ZltnXIc6hsXTu+qzs+Kp2ttZ8hiu5QftleUQoxjs75VYThnwDY5Xs1By6yFtZgkhLlKvWXEWuIu
RGBHLC5xdjdG8TkT/l1sJOax17yS3YcqGitZ5N6TmDSMWBHbXnsejCIv1rLpm/j7WwPwbMzzVksK
awUDII86ZmWhlr0QowjpBJEIX8v/2hz/GPBnYJ1MQaEkU25qrO0MDKSJo9HEAa+TZ1DXqyjDW/Dv
K/mUl1P8DP6FCPEUZBlPbLWBVciS0qjKN4/GxvVtqQr+jd4C/l+Js1ePbHeUhgzyz/q6XFXnSDme
15sziS5qobUN5TbQyDfAiMuHiflWriJZ9c/jVjytq0hsGgJ2UMFcPq3I5INPamtghA+wZ5Irg+16
cLikb0DbnQUy9jV0WFSSuBBGcpDVpTrDDV2CtqdBDIAxSe1yWcfZnBzRgOWyvCofTn3/bnuX2/l4
Pw0HlDyt3QBe47dWw8uIXyVbJyO0AyUhbFDPIn5t5FAkOJsCA796RJHpoSPAwnF9k96BcJ98k6Si
7UgaCeNP4dX/iFDyv1X1+a0TFW+k/pwqElrJr3nJ1U+HcbjLJvFf+9KvG7qgl1zF+S6ryCp9agQo
APlOL6kA5V8Unjz26JHZ8lcNRMsszPI7iCubnyQ4IKlLYFlGkOZ++7jWlj8RNOYoh0Xg8Q87nQf9
NDJ/9O6/fq2XfJsv27no+RvMmg36/WcG4FkzPwag/enx9R5Jmy4GQPmEDijsTC2ZAar+/K8NAJRP
HPfvennlk9QiO4B4+ddX7LLDXwxCi6+ghv745+sD/4dWgcwx/XVmnu3Kl3vgD5dA81OnDp8WDF1/
OApteL2kR2XYahjkP78U/sRQfT9RgKyiu8ezJLwnOeg7O+2bX3jaci8buDwqLr5XEdd+bfnrcVL9
+x8XY/S423/64dPuf3zMt1//9n4vn3zxrKeXevrQCu8RcSSr/PEHp2+9rDh9//43sYzuloeLQ+5x
of/oyAu63e974FftXoWH5b5q++emvy2f97ZNAnS4vWgYo7ySl3tvw7NlFN1TMhhREviMDKBRidi9
/wlevM+qJ3ytPNzd3e+f2rTv/v63LgWGmCZPH1WT/tdG31vuwy//Fz819NQ2dvvTR3+9bXfp3y2j
+8tySXoOCx7n1XunQHz59/4uvr2YXWQKUW7mGHh3489nlZZhT/mAbqtx9OX3YvlsNqn963CTv7fb
/8yiL//CCFk9m1CZgtKPaH67PMe7y0MASUmSXz9iQsknz7fL00XXv7X+AX2fLfOEut6nMa4W+rfG
8VzeO+5imeb32Zd/PbX0U+vc3O9tHW31InyVh7xiFH9v61YeRheb6OuwyB9wANDxcPfl99dar7+/
46M83N19+f2V9SJ/yAmQhBR7//YL8vgPOH7d++y10fmAG+pPqMM+eit//XifhatgeXltf1s6H7Kj
fsm9/86u/5LC551tq/FpuXrtKPiIK1UE8erLv5/2zo9jpvEBK/6fvHic5uErC7Ly5t57zjwyKDy3
Y74umMYHnO+/Ygp+54yKeyzUpwH4MeZVhcl7B6W//I1Dch3uXxn0CkN4b/s/MVr8ttzd/Uxq8dT4
jxd65LD45Vi95lV8Bx9e+hpPoMJrv3bpR1XfWEX3y/0//h8AAP//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F$15" noThreeD="1"/>
</file>

<file path=xl/ctrlProps/ctrlProp2.xml><?xml version="1.0" encoding="utf-8"?>
<formControlPr xmlns="http://schemas.microsoft.com/office/spreadsheetml/2009/9/main" objectType="CheckBox" fmlaLink="$H$15" noThreeD="1"/>
</file>

<file path=xl/ctrlProps/ctrlProp3.xml><?xml version="1.0" encoding="utf-8"?>
<formControlPr xmlns="http://schemas.microsoft.com/office/spreadsheetml/2009/9/main" objectType="CheckBox" checked="Checked" fmlaLink="$F$11" noThreeD="1"/>
</file>

<file path=xl/ctrlProps/ctrlProp4.xml><?xml version="1.0" encoding="utf-8"?>
<formControlPr xmlns="http://schemas.microsoft.com/office/spreadsheetml/2009/9/main" objectType="CheckBox" fmlaLink="$H$11" noThreeD="1"/>
</file>

<file path=xl/ctrlProps/ctrlProp5.xml><?xml version="1.0" encoding="utf-8"?>
<formControlPr xmlns="http://schemas.microsoft.com/office/spreadsheetml/2009/9/main" objectType="CheckBox" checked="Checked" fmlaLink="$F$12" noThreeD="1"/>
</file>

<file path=xl/ctrlProps/ctrlProp6.xml><?xml version="1.0" encoding="utf-8"?>
<formControlPr xmlns="http://schemas.microsoft.com/office/spreadsheetml/2009/9/main" objectType="CheckBox" fmlaLink="$H$12" noThreeD="1"/>
</file>

<file path=xl/ctrlProps/ctrlProp7.xml><?xml version="1.0" encoding="utf-8"?>
<formControlPr xmlns="http://schemas.microsoft.com/office/spreadsheetml/2009/9/main" objectType="CheckBox" checked="Checked" fmlaLink="$F$13" noThreeD="1"/>
</file>

<file path=xl/ctrlProps/ctrlProp8.xml><?xml version="1.0" encoding="utf-8"?>
<formControlPr xmlns="http://schemas.microsoft.com/office/spreadsheetml/2009/9/main" objectType="CheckBox" fmlaLink="$H$13" noThreeD="1"/>
</file>

<file path=xl/ctrlProps/ctrlProp9.xml><?xml version="1.0" encoding="utf-8"?>
<formControlPr xmlns="http://schemas.microsoft.com/office/spreadsheetml/2009/9/main" objectType="CheckBox" checked="Checked" fmlaLink="$F$14" noThreeD="1"/>
</file>

<file path=xl/ctrlProps/ctrlProp10.xml><?xml version="1.0" encoding="utf-8"?>
<formControlPr xmlns="http://schemas.microsoft.com/office/spreadsheetml/2009/9/main" objectType="CheckBox" fmlaLink="$H$14" noThreeD="1"/>
</file>

<file path=xl/ctrlProps/ctrlProp11.xml><?xml version="1.0" encoding="utf-8"?>
<formControlPr xmlns="http://schemas.microsoft.com/office/spreadsheetml/2009/9/main" objectType="CheckBox" checked="Checked" fmlaLink="$F$16" noThreeD="1"/>
</file>

<file path=xl/ctrlProps/ctrlProp12.xml><?xml version="1.0" encoding="utf-8"?>
<formControlPr xmlns="http://schemas.microsoft.com/office/spreadsheetml/2009/9/main" objectType="CheckBox" fmlaLink="$H$16" noThreeD="1"/>
</file>

<file path=xl/ctrlProps/ctrlProp13.xml><?xml version="1.0" encoding="utf-8"?>
<formControlPr xmlns="http://schemas.microsoft.com/office/spreadsheetml/2009/9/main" objectType="CheckBox" checked="Checked" fmlaLink="$F$21" noThreeD="1"/>
</file>

<file path=xl/ctrlProps/ctrlProp14.xml><?xml version="1.0" encoding="utf-8"?>
<formControlPr xmlns="http://schemas.microsoft.com/office/spreadsheetml/2009/9/main" objectType="CheckBox" fmlaLink="$H$21" noThreeD="1"/>
</file>

<file path=xl/ctrlProps/ctrlProp15.xml><?xml version="1.0" encoding="utf-8"?>
<formControlPr xmlns="http://schemas.microsoft.com/office/spreadsheetml/2009/9/main" objectType="CheckBox" checked="Checked" fmlaLink="$F$17" noThreeD="1"/>
</file>

<file path=xl/ctrlProps/ctrlProp16.xml><?xml version="1.0" encoding="utf-8"?>
<formControlPr xmlns="http://schemas.microsoft.com/office/spreadsheetml/2009/9/main" objectType="CheckBox" fmlaLink="$H$17" noThreeD="1"/>
</file>

<file path=xl/ctrlProps/ctrlProp17.xml><?xml version="1.0" encoding="utf-8"?>
<formControlPr xmlns="http://schemas.microsoft.com/office/spreadsheetml/2009/9/main" objectType="CheckBox" checked="Checked" fmlaLink="$F$18" noThreeD="1"/>
</file>

<file path=xl/ctrlProps/ctrlProp18.xml><?xml version="1.0" encoding="utf-8"?>
<formControlPr xmlns="http://schemas.microsoft.com/office/spreadsheetml/2009/9/main" objectType="CheckBox" fmlaLink="$H$18" noThreeD="1"/>
</file>

<file path=xl/ctrlProps/ctrlProp19.xml><?xml version="1.0" encoding="utf-8"?>
<formControlPr xmlns="http://schemas.microsoft.com/office/spreadsheetml/2009/9/main" objectType="CheckBox" checked="Checked" fmlaLink="$F$19" noThreeD="1"/>
</file>

<file path=xl/ctrlProps/ctrlProp20.xml><?xml version="1.0" encoding="utf-8"?>
<formControlPr xmlns="http://schemas.microsoft.com/office/spreadsheetml/2009/9/main" objectType="CheckBox" fmlaLink="$H$19" noThreeD="1"/>
</file>

<file path=xl/ctrlProps/ctrlProp21.xml><?xml version="1.0" encoding="utf-8"?>
<formControlPr xmlns="http://schemas.microsoft.com/office/spreadsheetml/2009/9/main" objectType="CheckBox" checked="Checked" fmlaLink="$F$20" noThreeD="1"/>
</file>

<file path=xl/ctrlProps/ctrlProp22.xml><?xml version="1.0" encoding="utf-8"?>
<formControlPr xmlns="http://schemas.microsoft.com/office/spreadsheetml/2009/9/main" objectType="CheckBox" fmlaLink="$H$20" noThreeD="1"/>
</file>

<file path=xl/ctrlProps/ctrlProp23.xml><?xml version="1.0" encoding="utf-8"?>
<formControlPr xmlns="http://schemas.microsoft.com/office/spreadsheetml/2009/9/main" objectType="CheckBox" checked="Checked" fmlaLink="$F$22" noThreeD="1"/>
</file>

<file path=xl/ctrlProps/ctrlProp24.xml><?xml version="1.0" encoding="utf-8"?>
<formControlPr xmlns="http://schemas.microsoft.com/office/spreadsheetml/2009/9/main" objectType="CheckBox" fmlaLink="$H$22" noThreeD="1"/>
</file>

<file path=xl/ctrlProps/ctrlProp25.xml><?xml version="1.0" encoding="utf-8"?>
<formControlPr xmlns="http://schemas.microsoft.com/office/spreadsheetml/2009/9/main" objectType="CheckBox" checked="Checked" fmlaLink="$F$23" noThreeD="1"/>
</file>

<file path=xl/ctrlProps/ctrlProp26.xml><?xml version="1.0" encoding="utf-8"?>
<formControlPr xmlns="http://schemas.microsoft.com/office/spreadsheetml/2009/9/main" objectType="CheckBox" fmlaLink="$H$23" noThreeD="1"/>
</file>

<file path=xl/ctrlProps/ctrlProp27.xml><?xml version="1.0" encoding="utf-8"?>
<formControlPr xmlns="http://schemas.microsoft.com/office/spreadsheetml/2009/9/main" objectType="CheckBox" checked="Checked" fmlaLink="#REF!" noThreeD="1"/>
</file>

<file path=xl/ctrlProps/ctrlProp28.xml><?xml version="1.0" encoding="utf-8"?>
<formControlPr xmlns="http://schemas.microsoft.com/office/spreadsheetml/2009/9/main" objectType="CheckBox" fmlaLink="#REF!" noThreeD="1"/>
</file>

<file path=xl/ctrlProps/ctrlProp29.xml><?xml version="1.0" encoding="utf-8"?>
<formControlPr xmlns="http://schemas.microsoft.com/office/spreadsheetml/2009/9/main" objectType="CheckBox" checked="Checked" fmlaLink="#REF!" noThreeD="1"/>
</file>

<file path=xl/ctrlProps/ctrlProp30.xml><?xml version="1.0" encoding="utf-8"?>
<formControlPr xmlns="http://schemas.microsoft.com/office/spreadsheetml/2009/9/main" objectType="CheckBox" fmlaLink="#REF!" noThreeD="1"/>
</file>

<file path=xl/ctrlProps/ctrlProp31.xml><?xml version="1.0" encoding="utf-8"?>
<formControlPr xmlns="http://schemas.microsoft.com/office/spreadsheetml/2009/9/main" objectType="CheckBox" checked="Checked" fmlaLink="#REF!" noThreeD="1"/>
</file>

<file path=xl/ctrlProps/ctrlProp32.xml><?xml version="1.0" encoding="utf-8"?>
<formControlPr xmlns="http://schemas.microsoft.com/office/spreadsheetml/2009/9/main" objectType="CheckBox" fmlaLink="#REF!" noThreeD="1"/>
</file>

<file path=xl/ctrlProps/ctrlProp33.xml><?xml version="1.0" encoding="utf-8"?>
<formControlPr xmlns="http://schemas.microsoft.com/office/spreadsheetml/2009/9/main" objectType="CheckBox" checked="Checked" fmlaLink="#REF!" noThreeD="1"/>
</file>

<file path=xl/ctrlProps/ctrlProp34.xml><?xml version="1.0" encoding="utf-8"?>
<formControlPr xmlns="http://schemas.microsoft.com/office/spreadsheetml/2009/9/main" objectType="CheckBox" fmlaLink="#REF!" noThreeD="1"/>
</file>

<file path=xl/ctrlProps/ctrlProp35.xml><?xml version="1.0" encoding="utf-8"?>
<formControlPr xmlns="http://schemas.microsoft.com/office/spreadsheetml/2009/9/main" objectType="CheckBox" checked="Checked" fmlaLink="#REF!" noThreeD="1"/>
</file>

<file path=xl/ctrlProps/ctrlProp36.xml><?xml version="1.0" encoding="utf-8"?>
<formControlPr xmlns="http://schemas.microsoft.com/office/spreadsheetml/2009/9/main" objectType="CheckBox" fmlaLink="#REF!" noThreeD="1"/>
</file>

<file path=xl/ctrlProps/ctrlProp37.xml><?xml version="1.0" encoding="utf-8"?>
<formControlPr xmlns="http://schemas.microsoft.com/office/spreadsheetml/2009/9/main" objectType="CheckBox" checked="Checked" fmlaLink="#REF!" noThreeD="1"/>
</file>

<file path=xl/ctrlProps/ctrlProp38.xml><?xml version="1.0" encoding="utf-8"?>
<formControlPr xmlns="http://schemas.microsoft.com/office/spreadsheetml/2009/9/main" objectType="CheckBox" fmlaLink="#REF!" noThreeD="1"/>
</file>

<file path=xl/ctrlProps/ctrlProp39.xml><?xml version="1.0" encoding="utf-8"?>
<formControlPr xmlns="http://schemas.microsoft.com/office/spreadsheetml/2009/9/main" objectType="CheckBox" fmlaLink="#REF!" noThreeD="1"/>
</file>

<file path=xl/ctrlProps/ctrlProp40.xml><?xml version="1.0" encoding="utf-8"?>
<formControlPr xmlns="http://schemas.microsoft.com/office/spreadsheetml/2009/9/main" objectType="CheckBox" checked="Checked" fmlaLink="$F$10" noThreeD="1"/>
</file>

<file path=xl/ctrlProps/ctrlProp41.xml><?xml version="1.0" encoding="utf-8"?>
<formControlPr xmlns="http://schemas.microsoft.com/office/spreadsheetml/2009/9/main" objectType="CheckBox" fmlaLink="$H$11" noThreeD="1"/>
</file>

<file path=xl/ctrlProps/ctrlProp42.xml><?xml version="1.0" encoding="utf-8"?>
<formControlPr xmlns="http://schemas.microsoft.com/office/spreadsheetml/2009/9/main" objectType="CheckBox" checked="Checked" fmlaLink="$F$13" noThreeD="1"/>
</file>

<file path=xl/ctrlProps/ctrlProp43.xml><?xml version="1.0" encoding="utf-8"?>
<formControlPr xmlns="http://schemas.microsoft.com/office/spreadsheetml/2009/9/main" objectType="CheckBox" fmlaLink="$H$13" noThreeD="1"/>
</file>

<file path=xl/ctrlProps/ctrlProp44.xml><?xml version="1.0" encoding="utf-8"?>
<formControlPr xmlns="http://schemas.microsoft.com/office/spreadsheetml/2009/9/main" objectType="CheckBox" checked="Checked" fmlaLink="$F$15" noThreeD="1"/>
</file>

<file path=xl/ctrlProps/ctrlProp45.xml><?xml version="1.0" encoding="utf-8"?>
<formControlPr xmlns="http://schemas.microsoft.com/office/spreadsheetml/2009/9/main" objectType="CheckBox" fmlaLink="$H$15" noThreeD="1"/>
</file>

<file path=xl/ctrlProps/ctrlProp46.xml><?xml version="1.0" encoding="utf-8"?>
<formControlPr xmlns="http://schemas.microsoft.com/office/spreadsheetml/2009/9/main" objectType="CheckBox" checked="Checked" fmlaLink="$F$16" noThreeD="1"/>
</file>

<file path=xl/ctrlProps/ctrlProp47.xml><?xml version="1.0" encoding="utf-8"?>
<formControlPr xmlns="http://schemas.microsoft.com/office/spreadsheetml/2009/9/main" objectType="CheckBox" fmlaLink="$H$16" noThreeD="1"/>
</file>

<file path=xl/ctrlProps/ctrlProp48.xml><?xml version="1.0" encoding="utf-8"?>
<formControlPr xmlns="http://schemas.microsoft.com/office/spreadsheetml/2009/9/main" objectType="CheckBox" checked="Checked" fmlaLink="$F$18" noThreeD="1"/>
</file>

<file path=xl/ctrlProps/ctrlProp49.xml><?xml version="1.0" encoding="utf-8"?>
<formControlPr xmlns="http://schemas.microsoft.com/office/spreadsheetml/2009/9/main" objectType="CheckBox" fmlaLink="$H$18" noThreeD="1"/>
</file>

<file path=xl/ctrlProps/ctrlProp50.xml><?xml version="1.0" encoding="utf-8"?>
<formControlPr xmlns="http://schemas.microsoft.com/office/spreadsheetml/2009/9/main" objectType="CheckBox" checked="Checked" fmlaLink="$F$19" noThreeD="1"/>
</file>

<file path=xl/ctrlProps/ctrlProp51.xml><?xml version="1.0" encoding="utf-8"?>
<formControlPr xmlns="http://schemas.microsoft.com/office/spreadsheetml/2009/9/main" objectType="CheckBox" fmlaLink="$H$19" noThreeD="1"/>
</file>

<file path=xl/ctrlProps/ctrlProp52.xml><?xml version="1.0" encoding="utf-8"?>
<formControlPr xmlns="http://schemas.microsoft.com/office/spreadsheetml/2009/9/main" objectType="CheckBox" checked="Checked" fmlaLink="$F$20" noThreeD="1"/>
</file>

<file path=xl/ctrlProps/ctrlProp53.xml><?xml version="1.0" encoding="utf-8"?>
<formControlPr xmlns="http://schemas.microsoft.com/office/spreadsheetml/2009/9/main" objectType="CheckBox" fmlaLink="$H$20" noThreeD="1"/>
</file>

<file path=xl/ctrlProps/ctrlProp54.xml><?xml version="1.0" encoding="utf-8"?>
<formControlPr xmlns="http://schemas.microsoft.com/office/spreadsheetml/2009/9/main" objectType="CheckBox" checked="Checked" fmlaLink="$F$21" noThreeD="1"/>
</file>

<file path=xl/ctrlProps/ctrlProp55.xml><?xml version="1.0" encoding="utf-8"?>
<formControlPr xmlns="http://schemas.microsoft.com/office/spreadsheetml/2009/9/main" objectType="CheckBox" fmlaLink="$H$21" noThreeD="1"/>
</file>

<file path=xl/ctrlProps/ctrlProp56.xml><?xml version="1.0" encoding="utf-8"?>
<formControlPr xmlns="http://schemas.microsoft.com/office/spreadsheetml/2009/9/main" objectType="CheckBox" checked="Checked" fmlaLink="$F$23" noThreeD="1"/>
</file>

<file path=xl/ctrlProps/ctrlProp57.xml><?xml version="1.0" encoding="utf-8"?>
<formControlPr xmlns="http://schemas.microsoft.com/office/spreadsheetml/2009/9/main" objectType="CheckBox" fmlaLink="$H$23" noThreeD="1"/>
</file>

<file path=xl/ctrlProps/ctrlProp58.xml><?xml version="1.0" encoding="utf-8"?>
<formControlPr xmlns="http://schemas.microsoft.com/office/spreadsheetml/2009/9/main" objectType="CheckBox" checked="Checked" fmlaLink="$F$24" noThreeD="1"/>
</file>

<file path=xl/ctrlProps/ctrlProp59.xml><?xml version="1.0" encoding="utf-8"?>
<formControlPr xmlns="http://schemas.microsoft.com/office/spreadsheetml/2009/9/main" objectType="CheckBox" fmlaLink="$H$16" noThreeD="1"/>
</file>

<file path=xl/ctrlProps/ctrlProp60.xml><?xml version="1.0" encoding="utf-8"?>
<formControlPr xmlns="http://schemas.microsoft.com/office/spreadsheetml/2009/9/main" objectType="CheckBox" checked="Checked" fmlaLink="$F$26" noThreeD="1"/>
</file>

<file path=xl/ctrlProps/ctrlProp61.xml><?xml version="1.0" encoding="utf-8"?>
<formControlPr xmlns="http://schemas.microsoft.com/office/spreadsheetml/2009/9/main" objectType="CheckBox" fmlaLink="$H$26" noThreeD="1"/>
</file>

<file path=xl/ctrlProps/ctrlProp62.xml><?xml version="1.0" encoding="utf-8"?>
<formControlPr xmlns="http://schemas.microsoft.com/office/spreadsheetml/2009/9/main" objectType="CheckBox" checked="Checked" fmlaLink="$F$14" noThreeD="1"/>
</file>

<file path=xl/ctrlProps/ctrlProp63.xml><?xml version="1.0" encoding="utf-8"?>
<formControlPr xmlns="http://schemas.microsoft.com/office/spreadsheetml/2009/9/main" objectType="CheckBox" fmlaLink="$H$14" noThreeD="1"/>
</file>

<file path=xl/ctrlProps/ctrlProp64.xml><?xml version="1.0" encoding="utf-8"?>
<formControlPr xmlns="http://schemas.microsoft.com/office/spreadsheetml/2009/9/main" objectType="CheckBox" checked="Checked" fmlaLink="$F$22" noThreeD="1"/>
</file>

<file path=xl/ctrlProps/ctrlProp65.xml><?xml version="1.0" encoding="utf-8"?>
<formControlPr xmlns="http://schemas.microsoft.com/office/spreadsheetml/2009/9/main" objectType="CheckBox" fmlaLink="$H$22" noThreeD="1"/>
</file>

<file path=xl/ctrlProps/ctrlProp66.xml><?xml version="1.0" encoding="utf-8"?>
<formControlPr xmlns="http://schemas.microsoft.com/office/spreadsheetml/2009/9/main" objectType="CheckBox" checked="Checked" fmlaLink="$F$28" noThreeD="1"/>
</file>

<file path=xl/ctrlProps/ctrlProp67.xml><?xml version="1.0" encoding="utf-8"?>
<formControlPr xmlns="http://schemas.microsoft.com/office/spreadsheetml/2009/9/main" objectType="CheckBox" fmlaLink="$H$28" noThreeD="1"/>
</file>

<file path=xl/ctrlProps/ctrlProp68.xml><?xml version="1.0" encoding="utf-8"?>
<formControlPr xmlns="http://schemas.microsoft.com/office/spreadsheetml/2009/9/main" objectType="CheckBox" checked="Checked" fmlaLink="$F$29" noThreeD="1"/>
</file>

<file path=xl/ctrlProps/ctrlProp69.xml><?xml version="1.0" encoding="utf-8"?>
<formControlPr xmlns="http://schemas.microsoft.com/office/spreadsheetml/2009/9/main" objectType="CheckBox" fmlaLink="$H$29" noThreeD="1"/>
</file>

<file path=xl/ctrlProps/ctrlProp70.xml><?xml version="1.0" encoding="utf-8"?>
<formControlPr xmlns="http://schemas.microsoft.com/office/spreadsheetml/2009/9/main" objectType="CheckBox" checked="Checked" fmlaLink="$F$30" noThreeD="1"/>
</file>

<file path=xl/ctrlProps/ctrlProp71.xml><?xml version="1.0" encoding="utf-8"?>
<formControlPr xmlns="http://schemas.microsoft.com/office/spreadsheetml/2009/9/main" objectType="CheckBox" fmlaLink="$H$30" noThreeD="1"/>
</file>

<file path=xl/ctrlProps/ctrlProp72.xml><?xml version="1.0" encoding="utf-8"?>
<formControlPr xmlns="http://schemas.microsoft.com/office/spreadsheetml/2009/9/main" objectType="CheckBox" checked="Checked" fmlaLink="$F$31" noThreeD="1"/>
</file>

<file path=xl/ctrlProps/ctrlProp73.xml><?xml version="1.0" encoding="utf-8"?>
<formControlPr xmlns="http://schemas.microsoft.com/office/spreadsheetml/2009/9/main" objectType="CheckBox" fmlaLink="$H$31" noThreeD="1"/>
</file>

<file path=xl/ctrlProps/ctrlProp74.xml><?xml version="1.0" encoding="utf-8"?>
<formControlPr xmlns="http://schemas.microsoft.com/office/spreadsheetml/2009/9/main" objectType="CheckBox" checked="Checked" fmlaLink="$F$32" noThreeD="1"/>
</file>

<file path=xl/ctrlProps/ctrlProp75.xml><?xml version="1.0" encoding="utf-8"?>
<formControlPr xmlns="http://schemas.microsoft.com/office/spreadsheetml/2009/9/main" objectType="CheckBox" fmlaLink="$H$16" noThreeD="1"/>
</file>

<file path=xl/ctrlProps/ctrlProp76.xml><?xml version="1.0" encoding="utf-8"?>
<formControlPr xmlns="http://schemas.microsoft.com/office/spreadsheetml/2009/9/main" objectType="CheckBox" checked="Checked" fmlaLink="$F$32" noThreeD="1"/>
</file>

<file path=xl/ctrlProps/ctrlProp77.xml><?xml version="1.0" encoding="utf-8"?>
<formControlPr xmlns="http://schemas.microsoft.com/office/spreadsheetml/2009/9/main" objectType="CheckBox" fmlaLink="$H$32" noThreeD="1"/>
</file>

<file path=xl/ctrlProps/ctrlProp78.xml><?xml version="1.0" encoding="utf-8"?>
<formControlPr xmlns="http://schemas.microsoft.com/office/spreadsheetml/2009/9/main" objectType="CheckBox" fmlaLink="$F$33" noThreeD="1"/>
</file>

<file path=xl/ctrlProps/ctrlProp79.xml><?xml version="1.0" encoding="utf-8"?>
<formControlPr xmlns="http://schemas.microsoft.com/office/spreadsheetml/2009/9/main" objectType="CheckBox" fmlaLink="$H$16" noThreeD="1"/>
</file>

<file path=xl/ctrlProps/ctrlProp80.xml><?xml version="1.0" encoding="utf-8"?>
<formControlPr xmlns="http://schemas.microsoft.com/office/spreadsheetml/2009/9/main" objectType="CheckBox" checked="Checked" fmlaLink="$F$32" noThreeD="1"/>
</file>

<file path=xl/ctrlProps/ctrlProp81.xml><?xml version="1.0" encoding="utf-8"?>
<formControlPr xmlns="http://schemas.microsoft.com/office/spreadsheetml/2009/9/main" objectType="CheckBox" fmlaLink="$H$16" noThreeD="1"/>
</file>

<file path=xl/ctrlProps/ctrlProp82.xml><?xml version="1.0" encoding="utf-8"?>
<formControlPr xmlns="http://schemas.microsoft.com/office/spreadsheetml/2009/9/main" objectType="CheckBox" fmlaLink="$F$33" noThreeD="1"/>
</file>

<file path=xl/ctrlProps/ctrlProp83.xml><?xml version="1.0" encoding="utf-8"?>
<formControlPr xmlns="http://schemas.microsoft.com/office/spreadsheetml/2009/9/main" objectType="CheckBox" checked="Checked" fmlaLink="$H$33" noThreeD="1"/>
</file>

<file path=xl/ctrlProps/ctrlProp84.xml><?xml version="1.0" encoding="utf-8"?>
<formControlPr xmlns="http://schemas.microsoft.com/office/spreadsheetml/2009/9/main" objectType="CheckBox" fmlaLink="$F$34" noThreeD="1"/>
</file>

<file path=xl/ctrlProps/ctrlProp85.xml><?xml version="1.0" encoding="utf-8"?>
<formControlPr xmlns="http://schemas.microsoft.com/office/spreadsheetml/2009/9/main" objectType="CheckBox" checked="Checked" fmlaLink="$H$34" noThreeD="1"/>
</file>

<file path=xl/ctrlProps/ctrlProp86.xml><?xml version="1.0" encoding="utf-8"?>
<formControlPr xmlns="http://schemas.microsoft.com/office/spreadsheetml/2009/9/main" objectType="CheckBox" fmlaLink="$F$35" noThreeD="1"/>
</file>

<file path=xl/ctrlProps/ctrlProp87.xml><?xml version="1.0" encoding="utf-8"?>
<formControlPr xmlns="http://schemas.microsoft.com/office/spreadsheetml/2009/9/main" objectType="CheckBox" checked="Checked" fmlaLink="$H$35" noThreeD="1"/>
</file>

<file path=xl/ctrlProps/ctrlProp88.xml><?xml version="1.0" encoding="utf-8"?>
<formControlPr xmlns="http://schemas.microsoft.com/office/spreadsheetml/2009/9/main" objectType="CheckBox" fmlaLink="$F$36" noThreeD="1"/>
</file>

<file path=xl/ctrlProps/ctrlProp89.xml><?xml version="1.0" encoding="utf-8"?>
<formControlPr xmlns="http://schemas.microsoft.com/office/spreadsheetml/2009/9/main" objectType="CheckBox" fmlaLink="$H$16" noThreeD="1"/>
</file>

<file path=xl/ctrlProps/ctrlProp90.xml><?xml version="1.0" encoding="utf-8"?>
<formControlPr xmlns="http://schemas.microsoft.com/office/spreadsheetml/2009/9/main" objectType="CheckBox" fmlaLink="$F$36" noThreeD="1"/>
</file>

<file path=xl/ctrlProps/ctrlProp91.xml><?xml version="1.0" encoding="utf-8"?>
<formControlPr xmlns="http://schemas.microsoft.com/office/spreadsheetml/2009/9/main" objectType="CheckBox" checked="Checked" fmlaLink="$H$36" noThreeD="1"/>
</file>

<file path=xl/ctrlProps/ctrlProp92.xml><?xml version="1.0" encoding="utf-8"?>
<formControlPr xmlns="http://schemas.microsoft.com/office/spreadsheetml/2009/9/main" objectType="CheckBox" fmlaLink="$F$37" noThreeD="1"/>
</file>

<file path=xl/ctrlProps/ctrlProp93.xml><?xml version="1.0" encoding="utf-8"?>
<formControlPr xmlns="http://schemas.microsoft.com/office/spreadsheetml/2009/9/main" objectType="CheckBox" fmlaLink="$H$16" noThreeD="1"/>
</file>

<file path=xl/ctrlProps/ctrlProp94.xml><?xml version="1.0" encoding="utf-8"?>
<formControlPr xmlns="http://schemas.microsoft.com/office/spreadsheetml/2009/9/main" objectType="CheckBox" fmlaLink="$F$36" noThreeD="1"/>
</file>

<file path=xl/ctrlProps/ctrlProp95.xml><?xml version="1.0" encoding="utf-8"?>
<formControlPr xmlns="http://schemas.microsoft.com/office/spreadsheetml/2009/9/main" objectType="CheckBox" fmlaLink="$H$16" noThreeD="1"/>
</file>

<file path=xl/ctrlProps/ctrlProp96.xml><?xml version="1.0" encoding="utf-8"?>
<formControlPr xmlns="http://schemas.microsoft.com/office/spreadsheetml/2009/9/main" objectType="CheckBox" fmlaLink="$F$37" noThreeD="1"/>
</file>

<file path=xl/ctrlProps/ctrlProp97.xml><?xml version="1.0" encoding="utf-8"?>
<formControlPr xmlns="http://schemas.microsoft.com/office/spreadsheetml/2009/9/main" objectType="CheckBox" checked="Checked" fmlaLink="$H$37" noThreeD="1"/>
</file>

<file path=xl/ctrlProps/ctrlProp98.xml><?xml version="1.0" encoding="utf-8"?>
<formControlPr xmlns="http://schemas.microsoft.com/office/spreadsheetml/2009/9/main" objectType="CheckBox" fmlaLink="$F$38" noThreeD="1"/>
</file>

<file path=xl/ctrlProps/ctrlProp99.xml><?xml version="1.0" encoding="utf-8"?>
<formControlPr xmlns="http://schemas.microsoft.com/office/spreadsheetml/2009/9/main" objectType="CheckBox" checked="Checked" fmlaLink="$H$38" noThreeD="1"/>
</file>

<file path=xl/ctrlProps/ctrlProp100.xml><?xml version="1.0" encoding="utf-8"?>
<formControlPr xmlns="http://schemas.microsoft.com/office/spreadsheetml/2009/9/main" objectType="CheckBox" checked="Checked" fmlaLink="$F$40" noThreeD="1"/>
</file>

<file path=xl/ctrlProps/ctrlProp101.xml><?xml version="1.0" encoding="utf-8"?>
<formControlPr xmlns="http://schemas.microsoft.com/office/spreadsheetml/2009/9/main" objectType="CheckBox" fmlaLink="$H$16" noThreeD="1"/>
</file>

<file path=xl/ctrlProps/ctrlProp102.xml><?xml version="1.0" encoding="utf-8"?>
<formControlPr xmlns="http://schemas.microsoft.com/office/spreadsheetml/2009/9/main" objectType="CheckBox" fmlaLink="$F$42" noThreeD="1"/>
</file>

<file path=xl/ctrlProps/ctrlProp103.xml><?xml version="1.0" encoding="utf-8"?>
<formControlPr xmlns="http://schemas.microsoft.com/office/spreadsheetml/2009/9/main" objectType="CheckBox" checked="Checked" fmlaLink="$H$42" noThreeD="1"/>
</file>

<file path=xl/ctrlProps/ctrlProp104.xml><?xml version="1.0" encoding="utf-8"?>
<formControlPr xmlns="http://schemas.microsoft.com/office/spreadsheetml/2009/9/main" objectType="CheckBox" checked="Checked" fmlaLink="$F$43" noThreeD="1"/>
</file>

<file path=xl/ctrlProps/ctrlProp105.xml><?xml version="1.0" encoding="utf-8"?>
<formControlPr xmlns="http://schemas.microsoft.com/office/spreadsheetml/2009/9/main" objectType="CheckBox" fmlaLink="$H$43" noThreeD="1"/>
</file>

<file path=xl/ctrlProps/ctrlProp106.xml><?xml version="1.0" encoding="utf-8"?>
<formControlPr xmlns="http://schemas.microsoft.com/office/spreadsheetml/2009/9/main" objectType="CheckBox" checked="Checked" fmlaLink="$F$44" noThreeD="1"/>
</file>

<file path=xl/ctrlProps/ctrlProp107.xml><?xml version="1.0" encoding="utf-8"?>
<formControlPr xmlns="http://schemas.microsoft.com/office/spreadsheetml/2009/9/main" objectType="CheckBox" fmlaLink="$H$44" noThreeD="1"/>
</file>

<file path=xl/ctrlProps/ctrlProp108.xml><?xml version="1.0" encoding="utf-8"?>
<formControlPr xmlns="http://schemas.microsoft.com/office/spreadsheetml/2009/9/main" objectType="CheckBox" checked="Checked" fmlaLink="$F$46" noThreeD="1"/>
</file>

<file path=xl/ctrlProps/ctrlProp109.xml><?xml version="1.0" encoding="utf-8"?>
<formControlPr xmlns="http://schemas.microsoft.com/office/spreadsheetml/2009/9/main" objectType="CheckBox" fmlaLink="$H$46" noThreeD="1"/>
</file>

<file path=xl/ctrlProps/ctrlProp110.xml><?xml version="1.0" encoding="utf-8"?>
<formControlPr xmlns="http://schemas.microsoft.com/office/spreadsheetml/2009/9/main" objectType="CheckBox" checked="Checked" fmlaLink="$F$47" noThreeD="1"/>
</file>

<file path=xl/ctrlProps/ctrlProp111.xml><?xml version="1.0" encoding="utf-8"?>
<formControlPr xmlns="http://schemas.microsoft.com/office/spreadsheetml/2009/9/main" objectType="CheckBox" fmlaLink="$H$47" noThreeD="1"/>
</file>

<file path=xl/ctrlProps/ctrlProp112.xml><?xml version="1.0" encoding="utf-8"?>
<formControlPr xmlns="http://schemas.microsoft.com/office/spreadsheetml/2009/9/main" objectType="CheckBox" checked="Checked" fmlaLink="$F$48" noThreeD="1"/>
</file>

<file path=xl/ctrlProps/ctrlProp113.xml><?xml version="1.0" encoding="utf-8"?>
<formControlPr xmlns="http://schemas.microsoft.com/office/spreadsheetml/2009/9/main" objectType="CheckBox" fmlaLink="$H$48" noThreeD="1"/>
</file>

<file path=xl/ctrlProps/ctrlProp114.xml><?xml version="1.0" encoding="utf-8"?>
<formControlPr xmlns="http://schemas.microsoft.com/office/spreadsheetml/2009/9/main" objectType="CheckBox" fmlaLink="$F$49" noThreeD="1"/>
</file>

<file path=xl/ctrlProps/ctrlProp115.xml><?xml version="1.0" encoding="utf-8"?>
<formControlPr xmlns="http://schemas.microsoft.com/office/spreadsheetml/2009/9/main" objectType="CheckBox" checked="Checked" fmlaLink="$H$49" noThreeD="1"/>
</file>

<file path=xl/ctrlProps/ctrlProp116.xml><?xml version="1.0" encoding="utf-8"?>
<formControlPr xmlns="http://schemas.microsoft.com/office/spreadsheetml/2009/9/main" objectType="CheckBox" checked="Checked" fmlaLink="$F$53" noThreeD="1"/>
</file>

<file path=xl/ctrlProps/ctrlProp117.xml><?xml version="1.0" encoding="utf-8"?>
<formControlPr xmlns="http://schemas.microsoft.com/office/spreadsheetml/2009/9/main" objectType="CheckBox" fmlaLink="$H$53" noThreeD="1"/>
</file>

<file path=xl/ctrlProps/ctrlProp118.xml><?xml version="1.0" encoding="utf-8"?>
<formControlPr xmlns="http://schemas.microsoft.com/office/spreadsheetml/2009/9/main" objectType="CheckBox" checked="Checked" fmlaLink="$F$50" noThreeD="1"/>
</file>

<file path=xl/ctrlProps/ctrlProp119.xml><?xml version="1.0" encoding="utf-8"?>
<formControlPr xmlns="http://schemas.microsoft.com/office/spreadsheetml/2009/9/main" objectType="CheckBox" fmlaLink="$H$50" noThreeD="1"/>
</file>

<file path=xl/ctrlProps/ctrlProp120.xml><?xml version="1.0" encoding="utf-8"?>
<formControlPr xmlns="http://schemas.microsoft.com/office/spreadsheetml/2009/9/main" objectType="CheckBox" checked="Checked" fmlaLink="$F$51" noThreeD="1"/>
</file>

<file path=xl/ctrlProps/ctrlProp121.xml><?xml version="1.0" encoding="utf-8"?>
<formControlPr xmlns="http://schemas.microsoft.com/office/spreadsheetml/2009/9/main" objectType="CheckBox" fmlaLink="$H$51" noThreeD="1"/>
</file>

<file path=xl/ctrlProps/ctrlProp122.xml><?xml version="1.0" encoding="utf-8"?>
<formControlPr xmlns="http://schemas.microsoft.com/office/spreadsheetml/2009/9/main" objectType="CheckBox" checked="Checked" fmlaLink="$F$52" noThreeD="1"/>
</file>

<file path=xl/ctrlProps/ctrlProp123.xml><?xml version="1.0" encoding="utf-8"?>
<formControlPr xmlns="http://schemas.microsoft.com/office/spreadsheetml/2009/9/main" objectType="CheckBox" fmlaLink="$H$52" noThreeD="1"/>
</file>

<file path=xl/ctrlProps/ctrlProp124.xml><?xml version="1.0" encoding="utf-8"?>
<formControlPr xmlns="http://schemas.microsoft.com/office/spreadsheetml/2009/9/main" objectType="CheckBox" checked="Checked" fmlaLink="$F$55" noThreeD="1"/>
</file>

<file path=xl/ctrlProps/ctrlProp125.xml><?xml version="1.0" encoding="utf-8"?>
<formControlPr xmlns="http://schemas.microsoft.com/office/spreadsheetml/2009/9/main" objectType="CheckBox" fmlaLink="$H$55" noThreeD="1"/>
</file>

<file path=xl/ctrlProps/ctrlProp126.xml><?xml version="1.0" encoding="utf-8"?>
<formControlPr xmlns="http://schemas.microsoft.com/office/spreadsheetml/2009/9/main" objectType="CheckBox" checked="Checked" fmlaLink="$F$56" noThreeD="1"/>
</file>

<file path=xl/ctrlProps/ctrlProp127.xml><?xml version="1.0" encoding="utf-8"?>
<formControlPr xmlns="http://schemas.microsoft.com/office/spreadsheetml/2009/9/main" objectType="CheckBox" fmlaLink="$H$56" noThreeD="1"/>
</file>

<file path=xl/ctrlProps/ctrlProp128.xml><?xml version="1.0" encoding="utf-8"?>
<formControlPr xmlns="http://schemas.microsoft.com/office/spreadsheetml/2009/9/main" objectType="CheckBox" checked="Checked" fmlaLink="$F$58" noThreeD="1"/>
</file>

<file path=xl/ctrlProps/ctrlProp129.xml><?xml version="1.0" encoding="utf-8"?>
<formControlPr xmlns="http://schemas.microsoft.com/office/spreadsheetml/2009/9/main" objectType="CheckBox" fmlaLink="$H$58" noThreeD="1"/>
</file>

<file path=xl/ctrlProps/ctrlProp130.xml><?xml version="1.0" encoding="utf-8"?>
<formControlPr xmlns="http://schemas.microsoft.com/office/spreadsheetml/2009/9/main" objectType="CheckBox" checked="Checked" fmlaLink="$F$59" noThreeD="1"/>
</file>

<file path=xl/ctrlProps/ctrlProp131.xml><?xml version="1.0" encoding="utf-8"?>
<formControlPr xmlns="http://schemas.microsoft.com/office/spreadsheetml/2009/9/main" objectType="CheckBox" fmlaLink="$H$59" noThreeD="1"/>
</file>

<file path=xl/ctrlProps/ctrlProp132.xml><?xml version="1.0" encoding="utf-8"?>
<formControlPr xmlns="http://schemas.microsoft.com/office/spreadsheetml/2009/9/main" objectType="CheckBox" checked="Checked" fmlaLink="$F$59" noThreeD="1"/>
</file>

<file path=xl/ctrlProps/ctrlProp133.xml><?xml version="1.0" encoding="utf-8"?>
<formControlPr xmlns="http://schemas.microsoft.com/office/spreadsheetml/2009/9/main" objectType="CheckBox" fmlaLink="$H$59" noThreeD="1"/>
</file>

<file path=xl/ctrlProps/ctrlProp134.xml><?xml version="1.0" encoding="utf-8"?>
<formControlPr xmlns="http://schemas.microsoft.com/office/spreadsheetml/2009/9/main" objectType="CheckBox" checked="Checked" fmlaLink="$F$62" noThreeD="1"/>
</file>

<file path=xl/ctrlProps/ctrlProp135.xml><?xml version="1.0" encoding="utf-8"?>
<formControlPr xmlns="http://schemas.microsoft.com/office/spreadsheetml/2009/9/main" objectType="CheckBox" fmlaLink="$H$62" noThreeD="1"/>
</file>

<file path=xl/ctrlProps/ctrlProp136.xml><?xml version="1.0" encoding="utf-8"?>
<formControlPr xmlns="http://schemas.microsoft.com/office/spreadsheetml/2009/9/main" objectType="CheckBox" checked="Checked" fmlaLink="$F$41" noThreeD="1"/>
</file>

<file path=xl/ctrlProps/ctrlProp137.xml><?xml version="1.0" encoding="utf-8"?>
<formControlPr xmlns="http://schemas.microsoft.com/office/spreadsheetml/2009/9/main" objectType="CheckBox" fmlaLink="$H$41" noThreeD="1"/>
</file>

<file path=xl/ctrlProps/ctrlProp138.xml><?xml version="1.0" encoding="utf-8"?>
<formControlPr xmlns="http://schemas.microsoft.com/office/spreadsheetml/2009/9/main" objectType="CheckBox" checked="Checked" fmlaLink="$F$57" noThreeD="1"/>
</file>

<file path=xl/ctrlProps/ctrlProp139.xml><?xml version="1.0" encoding="utf-8"?>
<formControlPr xmlns="http://schemas.microsoft.com/office/spreadsheetml/2009/9/main" objectType="CheckBox" fmlaLink="$H$57" noThreeD="1"/>
</file>

<file path=xl/ctrlProps/ctrlProp140.xml><?xml version="1.0" encoding="utf-8"?>
<formControlPr xmlns="http://schemas.microsoft.com/office/spreadsheetml/2009/9/main" objectType="CheckBox" checked="Checked" fmlaLink="$F$17" noThreeD="1"/>
</file>

<file path=xl/ctrlProps/ctrlProp141.xml><?xml version="1.0" encoding="utf-8"?>
<formControlPr xmlns="http://schemas.microsoft.com/office/spreadsheetml/2009/9/main" objectType="CheckBox" fmlaLink="$H$17" noThreeD="1"/>
</file>

<file path=xl/ctrlProps/ctrlProp142.xml><?xml version="1.0" encoding="utf-8"?>
<formControlPr xmlns="http://schemas.microsoft.com/office/spreadsheetml/2009/9/main" objectType="CheckBox" fmlaLink="$F$25" noThreeD="1"/>
</file>

<file path=xl/ctrlProps/ctrlProp143.xml><?xml version="1.0" encoding="utf-8"?>
<formControlPr xmlns="http://schemas.microsoft.com/office/spreadsheetml/2009/9/main" objectType="CheckBox" fmlaLink="$H$25" noThreeD="1"/>
</file>

<file path=xl/ctrlProps/ctrlProp144.xml><?xml version="1.0" encoding="utf-8"?>
<formControlPr xmlns="http://schemas.microsoft.com/office/spreadsheetml/2009/9/main" objectType="CheckBox" checked="Checked" fmlaLink="$F$67" noThreeD="1"/>
</file>

<file path=xl/ctrlProps/ctrlProp145.xml><?xml version="1.0" encoding="utf-8"?>
<formControlPr xmlns="http://schemas.microsoft.com/office/spreadsheetml/2009/9/main" objectType="CheckBox" fmlaLink="$H$67" noThreeD="1"/>
</file>

<file path=xl/ctrlProps/ctrlProp146.xml><?xml version="1.0" encoding="utf-8"?>
<formControlPr xmlns="http://schemas.microsoft.com/office/spreadsheetml/2009/9/main" objectType="CheckBox" checked="Checked" fmlaLink="$F$68" noThreeD="1"/>
</file>

<file path=xl/ctrlProps/ctrlProp147.xml><?xml version="1.0" encoding="utf-8"?>
<formControlPr xmlns="http://schemas.microsoft.com/office/spreadsheetml/2009/9/main" objectType="CheckBox" fmlaLink="$H$68" noThreeD="1"/>
</file>

<file path=xl/ctrlProps/ctrlProp148.xml><?xml version="1.0" encoding="utf-8"?>
<formControlPr xmlns="http://schemas.microsoft.com/office/spreadsheetml/2009/9/main" objectType="CheckBox" checked="Checked" fmlaLink="$F$69" noThreeD="1"/>
</file>

<file path=xl/ctrlProps/ctrlProp149.xml><?xml version="1.0" encoding="utf-8"?>
<formControlPr xmlns="http://schemas.microsoft.com/office/spreadsheetml/2009/9/main" objectType="CheckBox" fmlaLink="$H$69" noThreeD="1"/>
</file>

<file path=xl/ctrlProps/ctrlProp150.xml><?xml version="1.0" encoding="utf-8"?>
<formControlPr xmlns="http://schemas.microsoft.com/office/spreadsheetml/2009/9/main" objectType="CheckBox" checked="Checked" fmlaLink="$F$70" noThreeD="1"/>
</file>

<file path=xl/ctrlProps/ctrlProp151.xml><?xml version="1.0" encoding="utf-8"?>
<formControlPr xmlns="http://schemas.microsoft.com/office/spreadsheetml/2009/9/main" objectType="CheckBox" fmlaLink="$H$70" noThreeD="1"/>
</file>

<file path=xl/ctrlProps/ctrlProp152.xml><?xml version="1.0" encoding="utf-8"?>
<formControlPr xmlns="http://schemas.microsoft.com/office/spreadsheetml/2009/9/main" objectType="CheckBox" checked="Checked" fmlaLink="$F$71" noThreeD="1"/>
</file>

<file path=xl/ctrlProps/ctrlProp153.xml><?xml version="1.0" encoding="utf-8"?>
<formControlPr xmlns="http://schemas.microsoft.com/office/spreadsheetml/2009/9/main" objectType="CheckBox" fmlaLink="$H$71" noThreeD="1"/>
</file>

<file path=xl/ctrlProps/ctrlProp154.xml><?xml version="1.0" encoding="utf-8"?>
<formControlPr xmlns="http://schemas.microsoft.com/office/spreadsheetml/2009/9/main" objectType="CheckBox" checked="Checked" fmlaLink="$F$76" noThreeD="1"/>
</file>

<file path=xl/ctrlProps/ctrlProp155.xml><?xml version="1.0" encoding="utf-8"?>
<formControlPr xmlns="http://schemas.microsoft.com/office/spreadsheetml/2009/9/main" objectType="CheckBox" fmlaLink="$H$76" noThreeD="1"/>
</file>

<file path=xl/ctrlProps/ctrlProp156.xml><?xml version="1.0" encoding="utf-8"?>
<formControlPr xmlns="http://schemas.microsoft.com/office/spreadsheetml/2009/9/main" objectType="CheckBox" checked="Checked" fmlaLink="$F$77" noThreeD="1"/>
</file>

<file path=xl/ctrlProps/ctrlProp157.xml><?xml version="1.0" encoding="utf-8"?>
<formControlPr xmlns="http://schemas.microsoft.com/office/spreadsheetml/2009/9/main" objectType="CheckBox" fmlaLink="$H$77" noThreeD="1"/>
</file>

<file path=xl/ctrlProps/ctrlProp158.xml><?xml version="1.0" encoding="utf-8"?>
<formControlPr xmlns="http://schemas.microsoft.com/office/spreadsheetml/2009/9/main" objectType="CheckBox" checked="Checked" fmlaLink="$F$78" noThreeD="1"/>
</file>

<file path=xl/ctrlProps/ctrlProp159.xml><?xml version="1.0" encoding="utf-8"?>
<formControlPr xmlns="http://schemas.microsoft.com/office/spreadsheetml/2009/9/main" objectType="CheckBox" fmlaLink="$H$78" noThreeD="1"/>
</file>

<file path=xl/ctrlProps/ctrlProp160.xml><?xml version="1.0" encoding="utf-8"?>
<formControlPr xmlns="http://schemas.microsoft.com/office/spreadsheetml/2009/9/main" objectType="CheckBox" checked="Checked" fmlaLink="$F$79" noThreeD="1"/>
</file>

<file path=xl/ctrlProps/ctrlProp161.xml><?xml version="1.0" encoding="utf-8"?>
<formControlPr xmlns="http://schemas.microsoft.com/office/spreadsheetml/2009/9/main" objectType="CheckBox" fmlaLink="$H$79" noThreeD="1"/>
</file>

<file path=xl/ctrlProps/ctrlProp162.xml><?xml version="1.0" encoding="utf-8"?>
<formControlPr xmlns="http://schemas.microsoft.com/office/spreadsheetml/2009/9/main" objectType="CheckBox" checked="Checked" fmlaLink="$F$80" noThreeD="1"/>
</file>

<file path=xl/ctrlProps/ctrlProp163.xml><?xml version="1.0" encoding="utf-8"?>
<formControlPr xmlns="http://schemas.microsoft.com/office/spreadsheetml/2009/9/main" objectType="CheckBox" fmlaLink="$H$80" noThreeD="1"/>
</file>

<file path=xl/ctrlProps/ctrlProp164.xml><?xml version="1.0" encoding="utf-8"?>
<formControlPr xmlns="http://schemas.microsoft.com/office/spreadsheetml/2009/9/main" objectType="CheckBox" checked="Checked" fmlaLink="$F$81" noThreeD="1"/>
</file>

<file path=xl/ctrlProps/ctrlProp165.xml><?xml version="1.0" encoding="utf-8"?>
<formControlPr xmlns="http://schemas.microsoft.com/office/spreadsheetml/2009/9/main" objectType="CheckBox" fmlaLink="$H$81" noThreeD="1"/>
</file>

<file path=xl/ctrlProps/ctrlProp166.xml><?xml version="1.0" encoding="utf-8"?>
<formControlPr xmlns="http://schemas.microsoft.com/office/spreadsheetml/2009/9/main" objectType="CheckBox" checked="Checked" fmlaLink="$F$82" noThreeD="1"/>
</file>

<file path=xl/ctrlProps/ctrlProp167.xml><?xml version="1.0" encoding="utf-8"?>
<formControlPr xmlns="http://schemas.microsoft.com/office/spreadsheetml/2009/9/main" objectType="CheckBox" fmlaLink="$H$82" noThreeD="1"/>
</file>

<file path=xl/ctrlProps/ctrlProp168.xml><?xml version="1.0" encoding="utf-8"?>
<formControlPr xmlns="http://schemas.microsoft.com/office/spreadsheetml/2009/9/main" objectType="CheckBox" checked="Checked" fmlaLink="$F$83" noThreeD="1"/>
</file>

<file path=xl/ctrlProps/ctrlProp169.xml><?xml version="1.0" encoding="utf-8"?>
<formControlPr xmlns="http://schemas.microsoft.com/office/spreadsheetml/2009/9/main" objectType="CheckBox" fmlaLink="$H$83" noThreeD="1"/>
</file>

<file path=xl/ctrlProps/ctrlProp170.xml><?xml version="1.0" encoding="utf-8"?>
<formControlPr xmlns="http://schemas.microsoft.com/office/spreadsheetml/2009/9/main" objectType="CheckBox" checked="Checked" fmlaLink="$F$82" noThreeD="1"/>
</file>

<file path=xl/ctrlProps/ctrlProp171.xml><?xml version="1.0" encoding="utf-8"?>
<formControlPr xmlns="http://schemas.microsoft.com/office/spreadsheetml/2009/9/main" objectType="CheckBox" fmlaLink="$H$82" noThreeD="1"/>
</file>

<file path=xl/ctrlProps/ctrlProp172.xml><?xml version="1.0" encoding="utf-8"?>
<formControlPr xmlns="http://schemas.microsoft.com/office/spreadsheetml/2009/9/main" objectType="CheckBox" fmlaLink="$F$84" noThreeD="1"/>
</file>

<file path=xl/ctrlProps/ctrlProp173.xml><?xml version="1.0" encoding="utf-8"?>
<formControlPr xmlns="http://schemas.microsoft.com/office/spreadsheetml/2009/9/main" objectType="CheckBox" checked="Checked" fmlaLink="$H$84" noThreeD="1"/>
</file>

<file path=xl/ctrlProps/ctrlProp174.xml><?xml version="1.0" encoding="utf-8"?>
<formControlPr xmlns="http://schemas.microsoft.com/office/spreadsheetml/2009/9/main" objectType="CheckBox" checked="Checked" fmlaLink="$F$85" noThreeD="1"/>
</file>

<file path=xl/ctrlProps/ctrlProp175.xml><?xml version="1.0" encoding="utf-8"?>
<formControlPr xmlns="http://schemas.microsoft.com/office/spreadsheetml/2009/9/main" objectType="CheckBox" fmlaLink="$H$85" noThreeD="1"/>
</file>

<file path=xl/ctrlProps/ctrlProp176.xml><?xml version="1.0" encoding="utf-8"?>
<formControlPr xmlns="http://schemas.microsoft.com/office/spreadsheetml/2009/9/main" objectType="CheckBox" checked="Checked" fmlaLink="$F$86" noThreeD="1"/>
</file>

<file path=xl/ctrlProps/ctrlProp177.xml><?xml version="1.0" encoding="utf-8"?>
<formControlPr xmlns="http://schemas.microsoft.com/office/spreadsheetml/2009/9/main" objectType="CheckBox" fmlaLink="$H$86" noThreeD="1"/>
</file>

<file path=xl/ctrlProps/ctrlProp178.xml><?xml version="1.0" encoding="utf-8"?>
<formControlPr xmlns="http://schemas.microsoft.com/office/spreadsheetml/2009/9/main" objectType="CheckBox" checked="Checked" fmlaLink="$F$87" noThreeD="1"/>
</file>

<file path=xl/ctrlProps/ctrlProp179.xml><?xml version="1.0" encoding="utf-8"?>
<formControlPr xmlns="http://schemas.microsoft.com/office/spreadsheetml/2009/9/main" objectType="CheckBox" fmlaLink="$H$87" noThreeD="1"/>
</file>

<file path=xl/ctrlProps/ctrlProp180.xml><?xml version="1.0" encoding="utf-8"?>
<formControlPr xmlns="http://schemas.microsoft.com/office/spreadsheetml/2009/9/main" objectType="CheckBox" checked="Checked" fmlaLink="$F$88" noThreeD="1"/>
</file>

<file path=xl/ctrlProps/ctrlProp181.xml><?xml version="1.0" encoding="utf-8"?>
<formControlPr xmlns="http://schemas.microsoft.com/office/spreadsheetml/2009/9/main" objectType="CheckBox" fmlaLink="$H$88" noThreeD="1"/>
</file>

<file path=xl/ctrlProps/ctrlProp182.xml><?xml version="1.0" encoding="utf-8"?>
<formControlPr xmlns="http://schemas.microsoft.com/office/spreadsheetml/2009/9/main" objectType="CheckBox" fmlaLink="$F$9" noThreeD="1"/>
</file>

<file path=xl/ctrlProps/ctrlProp183.xml><?xml version="1.0" encoding="utf-8"?>
<formControlPr xmlns="http://schemas.microsoft.com/office/spreadsheetml/2009/9/main" objectType="CheckBox" checked="Checked" fmlaLink="$F$10" lockText="1" noThreeD="1"/>
</file>

<file path=xl/ctrlProps/ctrlProp184.xml><?xml version="1.0" encoding="utf-8"?>
<formControlPr xmlns="http://schemas.microsoft.com/office/spreadsheetml/2009/9/main" objectType="CheckBox" checked="Checked" fmlaLink="$F$11" lockText="1" noThreeD="1"/>
</file>

<file path=xl/ctrlProps/ctrlProp185.xml><?xml version="1.0" encoding="utf-8"?>
<formControlPr xmlns="http://schemas.microsoft.com/office/spreadsheetml/2009/9/main" objectType="CheckBox" checked="Checked" fmlaLink="$F$12" lockText="1" noThreeD="1"/>
</file>

<file path=xl/ctrlProps/ctrlProp186.xml><?xml version="1.0" encoding="utf-8"?>
<formControlPr xmlns="http://schemas.microsoft.com/office/spreadsheetml/2009/9/main" objectType="CheckBox" checked="Checked" fmlaLink="#REF!" lockText="1" noThreeD="1"/>
</file>

<file path=xl/ctrlProps/ctrlProp187.xml><?xml version="1.0" encoding="utf-8"?>
<formControlPr xmlns="http://schemas.microsoft.com/office/spreadsheetml/2009/9/main" objectType="CheckBox" checked="Checked" fmlaLink="#REF!" lockText="1" noThreeD="1"/>
</file>

<file path=xl/ctrlProps/ctrlProp188.xml><?xml version="1.0" encoding="utf-8"?>
<formControlPr xmlns="http://schemas.microsoft.com/office/spreadsheetml/2009/9/main" objectType="CheckBox" checked="Checked" fmlaLink="#REF!" lockText="1" noThreeD="1"/>
</file>

<file path=xl/ctrlProps/ctrlProp189.xml><?xml version="1.0" encoding="utf-8"?>
<formControlPr xmlns="http://schemas.microsoft.com/office/spreadsheetml/2009/9/main" objectType="CheckBox" checked="Checked" fmlaLink="#REF!" lockText="1" noThreeD="1"/>
</file>

<file path=xl/ctrlProps/ctrlProp190.xml><?xml version="1.0" encoding="utf-8"?>
<formControlPr xmlns="http://schemas.microsoft.com/office/spreadsheetml/2009/9/main" objectType="CheckBox" fmlaLink="#REF!" lockText="1" noThreeD="1"/>
</file>

<file path=xl/ctrlProps/ctrlProp191.xml><?xml version="1.0" encoding="utf-8"?>
<formControlPr xmlns="http://schemas.microsoft.com/office/spreadsheetml/2009/9/main" objectType="CheckBox" fmlaLink="#REF!" lockText="1" noThreeD="1"/>
</file>

<file path=xl/ctrlProps/ctrlProp192.xml><?xml version="1.0" encoding="utf-8"?>
<formControlPr xmlns="http://schemas.microsoft.com/office/spreadsheetml/2009/9/main" objectType="CheckBox" fmlaLink="#REF!" lockText="1" noThreeD="1"/>
</file>

<file path=xl/ctrlProps/ctrlProp193.xml><?xml version="1.0" encoding="utf-8"?>
<formControlPr xmlns="http://schemas.microsoft.com/office/spreadsheetml/2009/9/main" objectType="CheckBox" checked="Checked" fmlaLink="#REF!" lockText="1" noThreeD="1"/>
</file>

<file path=xl/ctrlProps/ctrlProp194.xml><?xml version="1.0" encoding="utf-8"?>
<formControlPr xmlns="http://schemas.microsoft.com/office/spreadsheetml/2009/9/main" objectType="CheckBox" checked="Checked" fmlaLink="#REF!" lockText="1" noThreeD="1"/>
</file>

<file path=xl/ctrlProps/ctrlProp195.xml><?xml version="1.0" encoding="utf-8"?>
<formControlPr xmlns="http://schemas.microsoft.com/office/spreadsheetml/2009/9/main" objectType="CheckBox" checked="Checked" fmlaLink="#REF!" lockText="1" noThreeD="1"/>
</file>

<file path=xl/ctrlProps/ctrlProp196.xml><?xml version="1.0" encoding="utf-8"?>
<formControlPr xmlns="http://schemas.microsoft.com/office/spreadsheetml/2009/9/main" objectType="CheckBox" checked="Checked" fmlaLink="#REF!" lockText="1" noThreeD="1"/>
</file>

<file path=xl/ctrlProps/ctrlProp197.xml><?xml version="1.0" encoding="utf-8"?>
<formControlPr xmlns="http://schemas.microsoft.com/office/spreadsheetml/2009/9/main" objectType="CheckBox" checked="Checked" fmlaLink="#REF!" lockText="1" noThreeD="1"/>
</file>

<file path=xl/ctrlProps/ctrlProp198.xml><?xml version="1.0" encoding="utf-8"?>
<formControlPr xmlns="http://schemas.microsoft.com/office/spreadsheetml/2009/9/main" objectType="CheckBox" fmlaLink="#REF!" lockText="1" noThreeD="1"/>
</file>

<file path=xl/ctrlProps/ctrlProp199.xml><?xml version="1.0" encoding="utf-8"?>
<formControlPr xmlns="http://schemas.microsoft.com/office/spreadsheetml/2009/9/main" objectType="CheckBox" checked="Checked" fmlaLink="#REF!" lockText="1" noThreeD="1"/>
</file>

<file path=xl/ctrlProps/ctrlProp200.xml><?xml version="1.0" encoding="utf-8"?>
<formControlPr xmlns="http://schemas.microsoft.com/office/spreadsheetml/2009/9/main" objectType="CheckBox" checked="Checked" fmlaLink="#REF!" lockText="1" noThreeD="1"/>
</file>

<file path=xl/ctrlProps/ctrlProp201.xml><?xml version="1.0" encoding="utf-8"?>
<formControlPr xmlns="http://schemas.microsoft.com/office/spreadsheetml/2009/9/main" objectType="CheckBox" checked="Checked" fmlaLink="#REF!" lockText="1" noThreeD="1"/>
</file>

<file path=xl/ctrlProps/ctrlProp202.xml><?xml version="1.0" encoding="utf-8"?>
<formControlPr xmlns="http://schemas.microsoft.com/office/spreadsheetml/2009/9/main" objectType="CheckBox" checked="Checked" fmlaLink="#REF!" lockText="1" noThreeD="1"/>
</file>

<file path=xl/ctrlProps/ctrlProp203.xml><?xml version="1.0" encoding="utf-8"?>
<formControlPr xmlns="http://schemas.microsoft.com/office/spreadsheetml/2009/9/main" objectType="CheckBox" checked="Checked" fmlaLink="#REF!" lockText="1" noThreeD="1"/>
</file>

<file path=xl/ctrlProps/ctrlProp204.xml><?xml version="1.0" encoding="utf-8"?>
<formControlPr xmlns="http://schemas.microsoft.com/office/spreadsheetml/2009/9/main" objectType="CheckBox" checked="Checked" fmlaLink="#REF!" lockText="1" noThreeD="1"/>
</file>

<file path=xl/ctrlProps/ctrlProp205.xml><?xml version="1.0" encoding="utf-8"?>
<formControlPr xmlns="http://schemas.microsoft.com/office/spreadsheetml/2009/9/main" objectType="CheckBox" fmlaLink="#REF!" lockText="1" noThreeD="1"/>
</file>

<file path=xl/ctrlProps/ctrlProp206.xml><?xml version="1.0" encoding="utf-8"?>
<formControlPr xmlns="http://schemas.microsoft.com/office/spreadsheetml/2009/9/main" objectType="CheckBox" checked="Checked" fmlaLink="#REF!" lockText="1" noThreeD="1"/>
</file>

<file path=xl/ctrlProps/ctrlProp207.xml><?xml version="1.0" encoding="utf-8"?>
<formControlPr xmlns="http://schemas.microsoft.com/office/spreadsheetml/2009/9/main" objectType="CheckBox" checked="Checked" fmlaLink="#REF!" lockText="1" noThreeD="1"/>
</file>

<file path=xl/ctrlProps/ctrlProp208.xml><?xml version="1.0" encoding="utf-8"?>
<formControlPr xmlns="http://schemas.microsoft.com/office/spreadsheetml/2009/9/main" objectType="CheckBox" checked="Checked" fmlaLink="#REF!" lockText="1" noThreeD="1"/>
</file>

<file path=xl/ctrlProps/ctrlProp209.xml><?xml version="1.0" encoding="utf-8"?>
<formControlPr xmlns="http://schemas.microsoft.com/office/spreadsheetml/2009/9/main" objectType="CheckBox" checked="Checked" fmlaLink="#REF!" lockText="1" noThreeD="1"/>
</file>

<file path=xl/ctrlProps/ctrlProp210.xml><?xml version="1.0" encoding="utf-8"?>
<formControlPr xmlns="http://schemas.microsoft.com/office/spreadsheetml/2009/9/main" objectType="CheckBox" fmlaLink="#REF!" lockText="1" noThreeD="1"/>
</file>

<file path=xl/ctrlProps/ctrlProp211.xml><?xml version="1.0" encoding="utf-8"?>
<formControlPr xmlns="http://schemas.microsoft.com/office/spreadsheetml/2009/9/main" objectType="CheckBox" checked="Checked" fmlaLink="#REF!" lockText="1" noThreeD="1"/>
</file>

<file path=xl/ctrlProps/ctrlProp212.xml><?xml version="1.0" encoding="utf-8"?>
<formControlPr xmlns="http://schemas.microsoft.com/office/spreadsheetml/2009/9/main" objectType="CheckBox" fmlaLink="#REF!" lockText="1" noThreeD="1"/>
</file>

<file path=xl/ctrlProps/ctrlProp213.xml><?xml version="1.0" encoding="utf-8"?>
<formControlPr xmlns="http://schemas.microsoft.com/office/spreadsheetml/2009/9/main" objectType="CheckBox" fmlaLink="#REF!" lockText="1" noThreeD="1"/>
</file>

<file path=xl/ctrlProps/ctrlProp214.xml><?xml version="1.0" encoding="utf-8"?>
<formControlPr xmlns="http://schemas.microsoft.com/office/spreadsheetml/2009/9/main" objectType="CheckBox" checked="Checked" fmlaLink="#REF!" lockText="1" noThreeD="1"/>
</file>

<file path=xl/ctrlProps/ctrlProp215.xml><?xml version="1.0" encoding="utf-8"?>
<formControlPr xmlns="http://schemas.microsoft.com/office/spreadsheetml/2009/9/main" objectType="CheckBox" fmlaLink="#REF!" lockText="1" noThreeD="1"/>
</file>

<file path=xl/ctrlProps/ctrlProp216.xml><?xml version="1.0" encoding="utf-8"?>
<formControlPr xmlns="http://schemas.microsoft.com/office/spreadsheetml/2009/9/main" objectType="CheckBox" checked="Checked" fmlaLink="#REF!" lockText="1" noThreeD="1"/>
</file>

<file path=xl/ctrlProps/ctrlProp217.xml><?xml version="1.0" encoding="utf-8"?>
<formControlPr xmlns="http://schemas.microsoft.com/office/spreadsheetml/2009/9/main" objectType="CheckBox" checked="Checked" fmlaLink="#REF!" lockText="1" noThreeD="1"/>
</file>

<file path=xl/ctrlProps/ctrlProp218.xml><?xml version="1.0" encoding="utf-8"?>
<formControlPr xmlns="http://schemas.microsoft.com/office/spreadsheetml/2009/9/main" objectType="CheckBox" checked="Checked" fmlaLink="#REF!" lockText="1" noThreeD="1"/>
</file>

<file path=xl/ctrlProps/ctrlProp219.xml><?xml version="1.0" encoding="utf-8"?>
<formControlPr xmlns="http://schemas.microsoft.com/office/spreadsheetml/2009/9/main" objectType="CheckBox" checked="Checked" fmlaLink="#REF!" lockText="1" noThreeD="1"/>
</file>

<file path=xl/ctrlProps/ctrlProp220.xml><?xml version="1.0" encoding="utf-8"?>
<formControlPr xmlns="http://schemas.microsoft.com/office/spreadsheetml/2009/9/main" objectType="CheckBox" checked="Checked" fmlaLink="#REF!" lockText="1" noThreeD="1"/>
</file>

<file path=xl/ctrlProps/ctrlProp221.xml><?xml version="1.0" encoding="utf-8"?>
<formControlPr xmlns="http://schemas.microsoft.com/office/spreadsheetml/2009/9/main" objectType="CheckBox" checked="Checked" fmlaLink="#REF!" lockText="1" noThreeD="1"/>
</file>

<file path=xl/ctrlProps/ctrlProp222.xml><?xml version="1.0" encoding="utf-8"?>
<formControlPr xmlns="http://schemas.microsoft.com/office/spreadsheetml/2009/9/main" objectType="CheckBox" checked="Checked" fmlaLink="#REF!" lockText="1" noThreeD="1"/>
</file>

<file path=xl/ctrlProps/ctrlProp223.xml><?xml version="1.0" encoding="utf-8"?>
<formControlPr xmlns="http://schemas.microsoft.com/office/spreadsheetml/2009/9/main" objectType="CheckBox" checked="Checked" fmlaLink="#REF!" lockText="1" noThreeD="1"/>
</file>

<file path=xl/ctrlProps/ctrlProp224.xml><?xml version="1.0" encoding="utf-8"?>
<formControlPr xmlns="http://schemas.microsoft.com/office/spreadsheetml/2009/9/main" objectType="CheckBox" checked="Checked" fmlaLink="#REF!" lockText="1" noThreeD="1"/>
</file>

<file path=xl/ctrlProps/ctrlProp225.xml><?xml version="1.0" encoding="utf-8"?>
<formControlPr xmlns="http://schemas.microsoft.com/office/spreadsheetml/2009/9/main" objectType="CheckBox" checked="Checked" fmlaLink="#REF!" lockText="1" noThreeD="1"/>
</file>

<file path=xl/ctrlProps/ctrlProp226.xml><?xml version="1.0" encoding="utf-8"?>
<formControlPr xmlns="http://schemas.microsoft.com/office/spreadsheetml/2009/9/main" objectType="CheckBox" checked="Checked" fmlaLink="#REF!" lockText="1" noThreeD="1"/>
</file>

<file path=xl/ctrlProps/ctrlProp227.xml><?xml version="1.0" encoding="utf-8"?>
<formControlPr xmlns="http://schemas.microsoft.com/office/spreadsheetml/2009/9/main" objectType="CheckBox" checked="Checked" fmlaLink="#REF!" lockText="1" noThreeD="1"/>
</file>

<file path=xl/ctrlProps/ctrlProp228.xml><?xml version="1.0" encoding="utf-8"?>
<formControlPr xmlns="http://schemas.microsoft.com/office/spreadsheetml/2009/9/main" objectType="CheckBox" checked="Checked" fmlaLink="#REF!" lockText="1" noThreeD="1"/>
</file>

<file path=xl/ctrlProps/ctrlProp229.xml><?xml version="1.0" encoding="utf-8"?>
<formControlPr xmlns="http://schemas.microsoft.com/office/spreadsheetml/2009/9/main" objectType="CheckBox" checked="Checked" fmlaLink="#REF!" lockText="1" noThreeD="1"/>
</file>

<file path=xl/ctrlProps/ctrlProp230.xml><?xml version="1.0" encoding="utf-8"?>
<formControlPr xmlns="http://schemas.microsoft.com/office/spreadsheetml/2009/9/main" objectType="CheckBox" checked="Checked" fmlaLink="#REF!" lockText="1" noThreeD="1"/>
</file>

<file path=xl/ctrlProps/ctrlProp231.xml><?xml version="1.0" encoding="utf-8"?>
<formControlPr xmlns="http://schemas.microsoft.com/office/spreadsheetml/2009/9/main" objectType="CheckBox" fmlaLink="#REF!" lockText="1" noThreeD="1"/>
</file>

<file path=xl/ctrlProps/ctrlProp232.xml><?xml version="1.0" encoding="utf-8"?>
<formControlPr xmlns="http://schemas.microsoft.com/office/spreadsheetml/2009/9/main" objectType="CheckBox" checked="Checked" fmlaLink="#REF!" lockText="1" noThreeD="1"/>
</file>

<file path=xl/ctrlProps/ctrlProp233.xml><?xml version="1.0" encoding="utf-8"?>
<formControlPr xmlns="http://schemas.microsoft.com/office/spreadsheetml/2009/9/main" objectType="CheckBox" checked="Checked" fmlaLink="#REF!" lockText="1" noThreeD="1"/>
</file>

<file path=xl/ctrlProps/ctrlProp234.xml><?xml version="1.0" encoding="utf-8"?>
<formControlPr xmlns="http://schemas.microsoft.com/office/spreadsheetml/2009/9/main" objectType="CheckBox" checked="Checked" fmlaLink="#REF!" lockText="1" noThreeD="1"/>
</file>

<file path=xl/ctrlProps/ctrlProp235.xml><?xml version="1.0" encoding="utf-8"?>
<formControlPr xmlns="http://schemas.microsoft.com/office/spreadsheetml/2009/9/main" objectType="CheckBox" fmlaLink="#REF!" lockText="1" noThreeD="1"/>
</file>

<file path=xl/ctrlProps/ctrlProp236.xml><?xml version="1.0" encoding="utf-8"?>
<formControlPr xmlns="http://schemas.microsoft.com/office/spreadsheetml/2009/9/main" objectType="CheckBox" checked="Checked" fmlaLink="#REF!" lockText="1" noThreeD="1"/>
</file>

<file path=xl/ctrlProps/ctrlProp237.xml><?xml version="1.0" encoding="utf-8"?>
<formControlPr xmlns="http://schemas.microsoft.com/office/spreadsheetml/2009/9/main" objectType="CheckBox" fmlaLink="#REF!" lockText="1" noThreeD="1"/>
</file>

<file path=xl/ctrlProps/ctrlProp238.xml><?xml version="1.0" encoding="utf-8"?>
<formControlPr xmlns="http://schemas.microsoft.com/office/spreadsheetml/2009/9/main" objectType="CheckBox" checked="Checked" fmlaLink="#REF!" lockText="1" noThreeD="1"/>
</file>

<file path=xl/ctrlProps/ctrlProp239.xml><?xml version="1.0" encoding="utf-8"?>
<formControlPr xmlns="http://schemas.microsoft.com/office/spreadsheetml/2009/9/main" objectType="CheckBox" fmlaLink="#REF!" lockText="1" noThreeD="1"/>
</file>

<file path=xl/ctrlProps/ctrlProp240.xml><?xml version="1.0" encoding="utf-8"?>
<formControlPr xmlns="http://schemas.microsoft.com/office/spreadsheetml/2009/9/main" objectType="CheckBox" checked="Checked" fmlaLink="#REF!" lockText="1" noThreeD="1"/>
</file>

<file path=xl/ctrlProps/ctrlProp241.xml><?xml version="1.0" encoding="utf-8"?>
<formControlPr xmlns="http://schemas.microsoft.com/office/spreadsheetml/2009/9/main" objectType="CheckBox" fmlaLink="#REF!" lockText="1" noThreeD="1"/>
</file>

<file path=xl/ctrlProps/ctrlProp242.xml><?xml version="1.0" encoding="utf-8"?>
<formControlPr xmlns="http://schemas.microsoft.com/office/spreadsheetml/2009/9/main" objectType="CheckBox" checked="Checked" fmlaLink="#REF!" lockText="1" noThreeD="1"/>
</file>

<file path=xl/ctrlProps/ctrlProp243.xml><?xml version="1.0" encoding="utf-8"?>
<formControlPr xmlns="http://schemas.microsoft.com/office/spreadsheetml/2009/9/main" objectType="CheckBox" checked="Checked" fmlaLink="#REF!" lockText="1" noThreeD="1"/>
</file>

<file path=xl/ctrlProps/ctrlProp244.xml><?xml version="1.0" encoding="utf-8"?>
<formControlPr xmlns="http://schemas.microsoft.com/office/spreadsheetml/2009/9/main" objectType="CheckBox" checked="Checked" fmlaLink="#REF!" lockText="1" noThreeD="1"/>
</file>

<file path=xl/ctrlProps/ctrlProp245.xml><?xml version="1.0" encoding="utf-8"?>
<formControlPr xmlns="http://schemas.microsoft.com/office/spreadsheetml/2009/9/main" objectType="CheckBox" fmlaLink="#REF!" lockText="1" noThreeD="1"/>
</file>

<file path=xl/ctrlProps/ctrlProp246.xml><?xml version="1.0" encoding="utf-8"?>
<formControlPr xmlns="http://schemas.microsoft.com/office/spreadsheetml/2009/9/main" objectType="CheckBox" checked="Checked" fmlaLink="#REF!" lockText="1" noThreeD="1"/>
</file>

<file path=xl/ctrlProps/ctrlProp247.xml><?xml version="1.0" encoding="utf-8"?>
<formControlPr xmlns="http://schemas.microsoft.com/office/spreadsheetml/2009/9/main" objectType="CheckBox" fmlaLink="#REF!" lockText="1" noThreeD="1"/>
</file>

<file path=xl/ctrlProps/ctrlProp248.xml><?xml version="1.0" encoding="utf-8"?>
<formControlPr xmlns="http://schemas.microsoft.com/office/spreadsheetml/2009/9/main" objectType="CheckBox" checked="Checked" fmlaLink="#REF!" lockText="1" noThreeD="1"/>
</file>

<file path=xl/ctrlProps/ctrlProp249.xml><?xml version="1.0" encoding="utf-8"?>
<formControlPr xmlns="http://schemas.microsoft.com/office/spreadsheetml/2009/9/main" objectType="CheckBox" checked="Checked" fmlaLink="#REF!" lockText="1" noThreeD="1"/>
</file>

<file path=xl/ctrlProps/ctrlProp250.xml><?xml version="1.0" encoding="utf-8"?>
<formControlPr xmlns="http://schemas.microsoft.com/office/spreadsheetml/2009/9/main" objectType="CheckBox" checked="Checked" fmlaLink="#REF!" lockText="1" noThreeD="1"/>
</file>

<file path=xl/ctrlProps/ctrlProp251.xml><?xml version="1.0" encoding="utf-8"?>
<formControlPr xmlns="http://schemas.microsoft.com/office/spreadsheetml/2009/9/main" objectType="CheckBox" checked="Checked" fmlaLink="#REF!" lockText="1" noThreeD="1"/>
</file>

<file path=xl/ctrlProps/ctrlProp252.xml><?xml version="1.0" encoding="utf-8"?>
<formControlPr xmlns="http://schemas.microsoft.com/office/spreadsheetml/2009/9/main" objectType="CheckBox" checked="Checked" fmlaLink="#REF!" lockText="1" noThreeD="1"/>
</file>

<file path=xl/ctrlProps/ctrlProp253.xml><?xml version="1.0" encoding="utf-8"?>
<formControlPr xmlns="http://schemas.microsoft.com/office/spreadsheetml/2009/9/main" objectType="CheckBox" fmlaLink="#REF!" lockText="1" noThreeD="1"/>
</file>

<file path=xl/ctrlProps/ctrlProp254.xml><?xml version="1.0" encoding="utf-8"?>
<formControlPr xmlns="http://schemas.microsoft.com/office/spreadsheetml/2009/9/main" objectType="CheckBox" checked="Checked" fmlaLink="#REF!" lockText="1" noThreeD="1"/>
</file>

<file path=xl/ctrlProps/ctrlProp255.xml><?xml version="1.0" encoding="utf-8"?>
<formControlPr xmlns="http://schemas.microsoft.com/office/spreadsheetml/2009/9/main" objectType="CheckBox" fmlaLink="#REF!" lockText="1" noThreeD="1"/>
</file>

<file path=xl/ctrlProps/ctrlProp256.xml><?xml version="1.0" encoding="utf-8"?>
<formControlPr xmlns="http://schemas.microsoft.com/office/spreadsheetml/2009/9/main" objectType="CheckBox" checked="Checked" fmlaLink="#REF!" lockText="1" noThreeD="1"/>
</file>

<file path=xl/ctrlProps/ctrlProp257.xml><?xml version="1.0" encoding="utf-8"?>
<formControlPr xmlns="http://schemas.microsoft.com/office/spreadsheetml/2009/9/main" objectType="CheckBox" fmlaLink="#REF!" lockText="1" noThreeD="1"/>
</file>

<file path=xl/ctrlProps/ctrlProp258.xml><?xml version="1.0" encoding="utf-8"?>
<formControlPr xmlns="http://schemas.microsoft.com/office/spreadsheetml/2009/9/main" objectType="CheckBox" checked="Checked" fmlaLink="#REF!" lockText="1" noThreeD="1"/>
</file>

<file path=xl/ctrlProps/ctrlProp259.xml><?xml version="1.0" encoding="utf-8"?>
<formControlPr xmlns="http://schemas.microsoft.com/office/spreadsheetml/2009/9/main" objectType="CheckBox" fmlaLink="#REF!" lockText="1" noThreeD="1"/>
</file>

<file path=xl/ctrlProps/ctrlProp260.xml><?xml version="1.0" encoding="utf-8"?>
<formControlPr xmlns="http://schemas.microsoft.com/office/spreadsheetml/2009/9/main" objectType="CheckBox" checked="Checked" fmlaLink="#REF!" lockText="1" noThreeD="1"/>
</file>

<file path=xl/ctrlProps/ctrlProp261.xml><?xml version="1.0" encoding="utf-8"?>
<formControlPr xmlns="http://schemas.microsoft.com/office/spreadsheetml/2009/9/main" objectType="CheckBox" fmlaLink="#REF!" lockText="1" noThreeD="1"/>
</file>

<file path=xl/ctrlProps/ctrlProp262.xml><?xml version="1.0" encoding="utf-8"?>
<formControlPr xmlns="http://schemas.microsoft.com/office/spreadsheetml/2009/9/main" objectType="CheckBox" fmlaLink="#REF!" lockText="1" noThreeD="1"/>
</file>

<file path=xl/ctrlProps/ctrlProp263.xml><?xml version="1.0" encoding="utf-8"?>
<formControlPr xmlns="http://schemas.microsoft.com/office/spreadsheetml/2009/9/main" objectType="CheckBox" checked="Checked" fmlaLink="#REF!" lockText="1" noThreeD="1"/>
</file>

<file path=xl/ctrlProps/ctrlProp264.xml><?xml version="1.0" encoding="utf-8"?>
<formControlPr xmlns="http://schemas.microsoft.com/office/spreadsheetml/2009/9/main" objectType="CheckBox" fmlaLink="#REF!" lockText="1" noThreeD="1"/>
</file>

<file path=xl/ctrlProps/ctrlProp265.xml><?xml version="1.0" encoding="utf-8"?>
<formControlPr xmlns="http://schemas.microsoft.com/office/spreadsheetml/2009/9/main" objectType="CheckBox" checked="Checked" fmlaLink="$F$13" lockText="1" noThreeD="1"/>
</file>

<file path=xl/ctrlProps/ctrlProp266.xml><?xml version="1.0" encoding="utf-8"?>
<formControlPr xmlns="http://schemas.microsoft.com/office/spreadsheetml/2009/9/main" objectType="CheckBox" checked="Checked" fmlaLink="$F$14" lockText="1" noThreeD="1"/>
</file>

<file path=xl/ctrlProps/ctrlProp267.xml><?xml version="1.0" encoding="utf-8"?>
<formControlPr xmlns="http://schemas.microsoft.com/office/spreadsheetml/2009/9/main" objectType="CheckBox" checked="Checked" fmlaLink="$F$15" lockText="1" noThreeD="1"/>
</file>

<file path=xl/ctrlProps/ctrlProp268.xml><?xml version="1.0" encoding="utf-8"?>
<formControlPr xmlns="http://schemas.microsoft.com/office/spreadsheetml/2009/9/main" objectType="CheckBox" fmlaLink="$F$16" lockText="1" noThreeD="1"/>
</file>

<file path=xl/ctrlProps/ctrlProp269.xml><?xml version="1.0" encoding="utf-8"?>
<formControlPr xmlns="http://schemas.microsoft.com/office/spreadsheetml/2009/9/main" objectType="CheckBox" fmlaLink="$F$16" lockText="1" noThreeD="1"/>
</file>

<file path=xl/ctrlProps/ctrlProp270.xml><?xml version="1.0" encoding="utf-8"?>
<formControlPr xmlns="http://schemas.microsoft.com/office/spreadsheetml/2009/9/main" objectType="CheckBox" fmlaLink="$F$17" lockText="1" noThreeD="1"/>
</file>

<file path=xl/ctrlProps/ctrlProp271.xml><?xml version="1.0" encoding="utf-8"?>
<formControlPr xmlns="http://schemas.microsoft.com/office/spreadsheetml/2009/9/main" objectType="CheckBox" fmlaLink="$F$16" lockText="1" noThreeD="1"/>
</file>

<file path=xl/ctrlProps/ctrlProp272.xml><?xml version="1.0" encoding="utf-8"?>
<formControlPr xmlns="http://schemas.microsoft.com/office/spreadsheetml/2009/9/main" objectType="CheckBox" fmlaLink="$F$17" lockText="1" noThreeD="1"/>
</file>

<file path=xl/ctrlProps/ctrlProp273.xml><?xml version="1.0" encoding="utf-8"?>
<formControlPr xmlns="http://schemas.microsoft.com/office/spreadsheetml/2009/9/main" objectType="CheckBox" fmlaLink="$F$17" lockText="1" noThreeD="1"/>
</file>

<file path=xl/ctrlProps/ctrlProp274.xml><?xml version="1.0" encoding="utf-8"?>
<formControlPr xmlns="http://schemas.microsoft.com/office/spreadsheetml/2009/9/main" objectType="CheckBox" fmlaLink="$F$16" lockText="1" noThreeD="1"/>
</file>

<file path=xl/ctrlProps/ctrlProp275.xml><?xml version="1.0" encoding="utf-8"?>
<formControlPr xmlns="http://schemas.microsoft.com/office/spreadsheetml/2009/9/main" objectType="CheckBox" fmlaLink="$F$18" lockText="1" noThreeD="1"/>
</file>

<file path=xl/ctrlProps/ctrlProp276.xml><?xml version="1.0" encoding="utf-8"?>
<formControlPr xmlns="http://schemas.microsoft.com/office/spreadsheetml/2009/9/main" objectType="CheckBox" fmlaLink="$F$17" lockText="1" noThreeD="1"/>
</file>

<file path=xl/ctrlProps/ctrlProp277.xml><?xml version="1.0" encoding="utf-8"?>
<formControlPr xmlns="http://schemas.microsoft.com/office/spreadsheetml/2009/9/main" objectType="CheckBox" fmlaLink="$F$16" lockText="1" noThreeD="1"/>
</file>

<file path=xl/ctrlProps/ctrlProp278.xml><?xml version="1.0" encoding="utf-8"?>
<formControlPr xmlns="http://schemas.microsoft.com/office/spreadsheetml/2009/9/main" objectType="CheckBox" fmlaLink="#REF!" lockText="1" noThreeD="1"/>
</file>

<file path=xl/ctrlProps/ctrlProp279.xml><?xml version="1.0" encoding="utf-8"?>
<formControlPr xmlns="http://schemas.microsoft.com/office/spreadsheetml/2009/9/main" objectType="CheckBox" fmlaLink="$F$17" lockText="1" noThreeD="1"/>
</file>

<file path=xl/ctrlProps/ctrlProp280.xml><?xml version="1.0" encoding="utf-8"?>
<formControlPr xmlns="http://schemas.microsoft.com/office/spreadsheetml/2009/9/main" objectType="CheckBox" fmlaLink="$F$16" lockText="1" noThreeD="1"/>
</file>

<file path=xl/ctrlProps/ctrlProp281.xml><?xml version="1.0" encoding="utf-8"?>
<formControlPr xmlns="http://schemas.microsoft.com/office/spreadsheetml/2009/9/main" objectType="CheckBox" fmlaLink="#REF!" lockText="1" noThreeD="1"/>
</file>

<file path=xl/ctrlProps/ctrlProp282.xml><?xml version="1.0" encoding="utf-8"?>
<formControlPr xmlns="http://schemas.microsoft.com/office/spreadsheetml/2009/9/main" objectType="CheckBox" fmlaLink="$F$17" lockText="1" noThreeD="1"/>
</file>

<file path=xl/ctrlProps/ctrlProp283.xml><?xml version="1.0" encoding="utf-8"?>
<formControlPr xmlns="http://schemas.microsoft.com/office/spreadsheetml/2009/9/main" objectType="CheckBox" fmlaLink="$F$16" lockText="1" noThreeD="1"/>
</file>

<file path=xl/ctrlProps/ctrlProp284.xml><?xml version="1.0" encoding="utf-8"?>
<formControlPr xmlns="http://schemas.microsoft.com/office/spreadsheetml/2009/9/main" objectType="CheckBox" fmlaLink="#REF!" lockText="1" noThreeD="1"/>
</file>

<file path=xl/ctrlProps/ctrlProp285.xml><?xml version="1.0" encoding="utf-8"?>
<formControlPr xmlns="http://schemas.microsoft.com/office/spreadsheetml/2009/9/main" objectType="CheckBox" fmlaLink="$F$17" lockText="1" noThreeD="1"/>
</file>

<file path=xl/ctrlProps/ctrlProp286.xml><?xml version="1.0" encoding="utf-8"?>
<formControlPr xmlns="http://schemas.microsoft.com/office/spreadsheetml/2009/9/main" objectType="CheckBox" fmlaLink="$F$16" lockText="1" noThreeD="1"/>
</file>

<file path=xl/ctrlProps/ctrlProp287.xml><?xml version="1.0" encoding="utf-8"?>
<formControlPr xmlns="http://schemas.microsoft.com/office/spreadsheetml/2009/9/main" objectType="CheckBox" fmlaLink="#REF!" lockText="1" noThreeD="1"/>
</file>

<file path=xl/ctrlProps/ctrlProp288.xml><?xml version="1.0" encoding="utf-8"?>
<formControlPr xmlns="http://schemas.microsoft.com/office/spreadsheetml/2009/9/main" objectType="CheckBox" fmlaLink="$F$17" lockText="1" noThreeD="1"/>
</file>

<file path=xl/ctrlProps/ctrlProp289.xml><?xml version="1.0" encoding="utf-8"?>
<formControlPr xmlns="http://schemas.microsoft.com/office/spreadsheetml/2009/9/main" objectType="CheckBox" fmlaLink="$F$16" lockText="1" noThreeD="1"/>
</file>

<file path=xl/ctrlProps/ctrlProp290.xml><?xml version="1.0" encoding="utf-8"?>
<formControlPr xmlns="http://schemas.microsoft.com/office/spreadsheetml/2009/9/main" objectType="CheckBox" fmlaLink="#REF!" lockText="1" noThreeD="1"/>
</file>

<file path=xl/ctrlProps/ctrlProp291.xml><?xml version="1.0" encoding="utf-8"?>
<formControlPr xmlns="http://schemas.microsoft.com/office/spreadsheetml/2009/9/main" objectType="CheckBox" fmlaLink="$F$17" lockText="1" noThreeD="1"/>
</file>

<file path=xl/ctrlProps/ctrlProp292.xml><?xml version="1.0" encoding="utf-8"?>
<formControlPr xmlns="http://schemas.microsoft.com/office/spreadsheetml/2009/9/main" objectType="CheckBox" fmlaLink="$F$16" lockText="1" noThreeD="1"/>
</file>

<file path=xl/ctrlProps/ctrlProp293.xml><?xml version="1.0" encoding="utf-8"?>
<formControlPr xmlns="http://schemas.microsoft.com/office/spreadsheetml/2009/9/main" objectType="CheckBox" fmlaLink="#REF!" lockText="1" noThreeD="1"/>
</file>

<file path=xl/ctrlProps/ctrlProp294.xml><?xml version="1.0" encoding="utf-8"?>
<formControlPr xmlns="http://schemas.microsoft.com/office/spreadsheetml/2009/9/main" objectType="CheckBox" fmlaLink="$F$17" lockText="1" noThreeD="1"/>
</file>

<file path=xl/ctrlProps/ctrlProp295.xml><?xml version="1.0" encoding="utf-8"?>
<formControlPr xmlns="http://schemas.microsoft.com/office/spreadsheetml/2009/9/main" objectType="CheckBox" fmlaLink="$F$16" lockText="1" noThreeD="1"/>
</file>

<file path=xl/ctrlProps/ctrlProp296.xml><?xml version="1.0" encoding="utf-8"?>
<formControlPr xmlns="http://schemas.microsoft.com/office/spreadsheetml/2009/9/main" objectType="CheckBox" fmlaLink="#REF!" lockText="1" noThreeD="1"/>
</file>

<file path=xl/ctrlProps/ctrlProp297.xml><?xml version="1.0" encoding="utf-8"?>
<formControlPr xmlns="http://schemas.microsoft.com/office/spreadsheetml/2009/9/main" objectType="CheckBox" fmlaLink="$F$17" lockText="1" noThreeD="1"/>
</file>

<file path=xl/ctrlProps/ctrlProp298.xml><?xml version="1.0" encoding="utf-8"?>
<formControlPr xmlns="http://schemas.microsoft.com/office/spreadsheetml/2009/9/main" objectType="CheckBox" fmlaLink="$F$16" lockText="1" noThreeD="1"/>
</file>

<file path=xl/ctrlProps/ctrlProp299.xml><?xml version="1.0" encoding="utf-8"?>
<formControlPr xmlns="http://schemas.microsoft.com/office/spreadsheetml/2009/9/main" objectType="CheckBox" fmlaLink="#REF!" lockText="1" noThreeD="1"/>
</file>

<file path=xl/ctrlProps/ctrlProp300.xml><?xml version="1.0" encoding="utf-8"?>
<formControlPr xmlns="http://schemas.microsoft.com/office/spreadsheetml/2009/9/main" objectType="CheckBox" fmlaLink="$F$17" lockText="1" noThreeD="1"/>
</file>

<file path=xl/ctrlProps/ctrlProp301.xml><?xml version="1.0" encoding="utf-8"?>
<formControlPr xmlns="http://schemas.microsoft.com/office/spreadsheetml/2009/9/main" objectType="CheckBox" fmlaLink="$F$16" lockText="1" noThreeD="1"/>
</file>

<file path=xl/ctrlProps/ctrlProp302.xml><?xml version="1.0" encoding="utf-8"?>
<formControlPr xmlns="http://schemas.microsoft.com/office/spreadsheetml/2009/9/main" objectType="CheckBox" fmlaLink="#REF!" lockText="1" noThreeD="1"/>
</file>

<file path=xl/ctrlProps/ctrlProp303.xml><?xml version="1.0" encoding="utf-8"?>
<formControlPr xmlns="http://schemas.microsoft.com/office/spreadsheetml/2009/9/main" objectType="CheckBox" fmlaLink="$F$17" lockText="1" noThreeD="1"/>
</file>

<file path=xl/ctrlProps/ctrlProp304.xml><?xml version="1.0" encoding="utf-8"?>
<formControlPr xmlns="http://schemas.microsoft.com/office/spreadsheetml/2009/9/main" objectType="CheckBox" fmlaLink="$F$16" lockText="1" noThreeD="1"/>
</file>

<file path=xl/ctrlProps/ctrlProp305.xml><?xml version="1.0" encoding="utf-8"?>
<formControlPr xmlns="http://schemas.microsoft.com/office/spreadsheetml/2009/9/main" objectType="CheckBox" fmlaLink="#REF!" lockText="1" noThreeD="1"/>
</file>

<file path=xl/ctrlProps/ctrlProp306.xml><?xml version="1.0" encoding="utf-8"?>
<formControlPr xmlns="http://schemas.microsoft.com/office/spreadsheetml/2009/9/main" objectType="CheckBox" fmlaLink="$F$17" lockText="1" noThreeD="1"/>
</file>

<file path=xl/ctrlProps/ctrlProp307.xml><?xml version="1.0" encoding="utf-8"?>
<formControlPr xmlns="http://schemas.microsoft.com/office/spreadsheetml/2009/9/main" objectType="CheckBox" fmlaLink="$F$16" lockText="1" noThreeD="1"/>
</file>

<file path=xl/ctrlProps/ctrlProp308.xml><?xml version="1.0" encoding="utf-8"?>
<formControlPr xmlns="http://schemas.microsoft.com/office/spreadsheetml/2009/9/main" objectType="CheckBox" fmlaLink="#REF!" lockText="1" noThreeD="1"/>
</file>

<file path=xl/ctrlProps/ctrlProp309.xml><?xml version="1.0" encoding="utf-8"?>
<formControlPr xmlns="http://schemas.microsoft.com/office/spreadsheetml/2009/9/main" objectType="CheckBox" fmlaLink="$F$17" lockText="1" noThreeD="1"/>
</file>

<file path=xl/ctrlProps/ctrlProp310.xml><?xml version="1.0" encoding="utf-8"?>
<formControlPr xmlns="http://schemas.microsoft.com/office/spreadsheetml/2009/9/main" objectType="CheckBox" fmlaLink="$F$16" lockText="1" noThreeD="1"/>
</file>

<file path=xl/ctrlProps/ctrlProp311.xml><?xml version="1.0" encoding="utf-8"?>
<formControlPr xmlns="http://schemas.microsoft.com/office/spreadsheetml/2009/9/main" objectType="CheckBox" fmlaLink="#REF!" lockText="1" noThreeD="1"/>
</file>

<file path=xl/ctrlProps/ctrlProp312.xml><?xml version="1.0" encoding="utf-8"?>
<formControlPr xmlns="http://schemas.microsoft.com/office/spreadsheetml/2009/9/main" objectType="CheckBox" fmlaLink="$F$17" lockText="1" noThreeD="1"/>
</file>

<file path=xl/ctrlProps/ctrlProp313.xml><?xml version="1.0" encoding="utf-8"?>
<formControlPr xmlns="http://schemas.microsoft.com/office/spreadsheetml/2009/9/main" objectType="CheckBox" fmlaLink="$F$16" lockText="1" noThreeD="1"/>
</file>

<file path=xl/ctrlProps/ctrlProp314.xml><?xml version="1.0" encoding="utf-8"?>
<formControlPr xmlns="http://schemas.microsoft.com/office/spreadsheetml/2009/9/main" objectType="CheckBox" fmlaLink="#REF!" lockText="1" noThreeD="1"/>
</file>

<file path=xl/ctrlProps/ctrlProp315.xml><?xml version="1.0" encoding="utf-8"?>
<formControlPr xmlns="http://schemas.microsoft.com/office/spreadsheetml/2009/9/main" objectType="CheckBox" fmlaLink="$F$17" lockText="1" noThreeD="1"/>
</file>

<file path=xl/ctrlProps/ctrlProp316.xml><?xml version="1.0" encoding="utf-8"?>
<formControlPr xmlns="http://schemas.microsoft.com/office/spreadsheetml/2009/9/main" objectType="CheckBox" fmlaLink="$F$16" lockText="1" noThreeD="1"/>
</file>

<file path=xl/ctrlProps/ctrlProp317.xml><?xml version="1.0" encoding="utf-8"?>
<formControlPr xmlns="http://schemas.microsoft.com/office/spreadsheetml/2009/9/main" objectType="CheckBox" fmlaLink="#REF!" lockText="1" noThreeD="1"/>
</file>

<file path=xl/ctrlProps/ctrlProp318.xml><?xml version="1.0" encoding="utf-8"?>
<formControlPr xmlns="http://schemas.microsoft.com/office/spreadsheetml/2009/9/main" objectType="CheckBox" fmlaLink="$F$17" lockText="1" noThreeD="1"/>
</file>

<file path=xl/ctrlProps/ctrlProp319.xml><?xml version="1.0" encoding="utf-8"?>
<formControlPr xmlns="http://schemas.microsoft.com/office/spreadsheetml/2009/9/main" objectType="CheckBox" fmlaLink="$F$16" lockText="1" noThreeD="1"/>
</file>

<file path=xl/ctrlProps/ctrlProp320.xml><?xml version="1.0" encoding="utf-8"?>
<formControlPr xmlns="http://schemas.microsoft.com/office/spreadsheetml/2009/9/main" objectType="CheckBox" fmlaLink="#REF!" lockText="1" noThreeD="1"/>
</file>

<file path=xl/ctrlProps/ctrlProp321.xml><?xml version="1.0" encoding="utf-8"?>
<formControlPr xmlns="http://schemas.microsoft.com/office/spreadsheetml/2009/9/main" objectType="CheckBox" fmlaLink="$F$17" lockText="1" noThreeD="1"/>
</file>

<file path=xl/ctrlProps/ctrlProp322.xml><?xml version="1.0" encoding="utf-8"?>
<formControlPr xmlns="http://schemas.microsoft.com/office/spreadsheetml/2009/9/main" objectType="CheckBox" fmlaLink="$F$16" lockText="1" noThreeD="1"/>
</file>

<file path=xl/ctrlProps/ctrlProp323.xml><?xml version="1.0" encoding="utf-8"?>
<formControlPr xmlns="http://schemas.microsoft.com/office/spreadsheetml/2009/9/main" objectType="CheckBox" fmlaLink="#REF!" lockText="1" noThreeD="1"/>
</file>

<file path=xl/ctrlProps/ctrlProp324.xml><?xml version="1.0" encoding="utf-8"?>
<formControlPr xmlns="http://schemas.microsoft.com/office/spreadsheetml/2009/9/main" objectType="CheckBox" fmlaLink="$F$17" lockText="1" noThreeD="1"/>
</file>

<file path=xl/ctrlProps/ctrlProp325.xml><?xml version="1.0" encoding="utf-8"?>
<formControlPr xmlns="http://schemas.microsoft.com/office/spreadsheetml/2009/9/main" objectType="CheckBox" fmlaLink="$F$16" lockText="1" noThreeD="1"/>
</file>

<file path=xl/ctrlProps/ctrlProp326.xml><?xml version="1.0" encoding="utf-8"?>
<formControlPr xmlns="http://schemas.microsoft.com/office/spreadsheetml/2009/9/main" objectType="CheckBox" fmlaLink="#REF!" lockText="1" noThreeD="1"/>
</file>

<file path=xl/ctrlProps/ctrlProp327.xml><?xml version="1.0" encoding="utf-8"?>
<formControlPr xmlns="http://schemas.microsoft.com/office/spreadsheetml/2009/9/main" objectType="CheckBox" fmlaLink="$F$17" lockText="1" noThreeD="1"/>
</file>

<file path=xl/ctrlProps/ctrlProp328.xml><?xml version="1.0" encoding="utf-8"?>
<formControlPr xmlns="http://schemas.microsoft.com/office/spreadsheetml/2009/9/main" objectType="CheckBox" fmlaLink="$F$16" lockText="1" noThreeD="1"/>
</file>

<file path=xl/ctrlProps/ctrlProp329.xml><?xml version="1.0" encoding="utf-8"?>
<formControlPr xmlns="http://schemas.microsoft.com/office/spreadsheetml/2009/9/main" objectType="CheckBox" fmlaLink="#REF!" lockText="1" noThreeD="1"/>
</file>

<file path=xl/ctrlProps/ctrlProp330.xml><?xml version="1.0" encoding="utf-8"?>
<formControlPr xmlns="http://schemas.microsoft.com/office/spreadsheetml/2009/9/main" objectType="CheckBox" fmlaLink="$F$17" lockText="1" noThreeD="1"/>
</file>

<file path=xl/ctrlProps/ctrlProp331.xml><?xml version="1.0" encoding="utf-8"?>
<formControlPr xmlns="http://schemas.microsoft.com/office/spreadsheetml/2009/9/main" objectType="CheckBox" fmlaLink="$F$16" lockText="1" noThreeD="1"/>
</file>

<file path=xl/ctrlProps/ctrlProp332.xml><?xml version="1.0" encoding="utf-8"?>
<formControlPr xmlns="http://schemas.microsoft.com/office/spreadsheetml/2009/9/main" objectType="CheckBox" fmlaLink="#REF!" lockText="1" noThreeD="1"/>
</file>

<file path=xl/ctrlProps/ctrlProp333.xml><?xml version="1.0" encoding="utf-8"?>
<formControlPr xmlns="http://schemas.microsoft.com/office/spreadsheetml/2009/9/main" objectType="CheckBox" fmlaLink="$F$17" lockText="1" noThreeD="1"/>
</file>

<file path=xl/ctrlProps/ctrlProp334.xml><?xml version="1.0" encoding="utf-8"?>
<formControlPr xmlns="http://schemas.microsoft.com/office/spreadsheetml/2009/9/main" objectType="CheckBox" fmlaLink="$F$16" lockText="1" noThreeD="1"/>
</file>

<file path=xl/ctrlProps/ctrlProp335.xml><?xml version="1.0" encoding="utf-8"?>
<formControlPr xmlns="http://schemas.microsoft.com/office/spreadsheetml/2009/9/main" objectType="CheckBox" fmlaLink="#REF!" lockText="1" noThreeD="1"/>
</file>

<file path=xl/ctrlProps/ctrlProp336.xml><?xml version="1.0" encoding="utf-8"?>
<formControlPr xmlns="http://schemas.microsoft.com/office/spreadsheetml/2009/9/main" objectType="CheckBox" fmlaLink="$F$17" lockText="1" noThreeD="1"/>
</file>

<file path=xl/ctrlProps/ctrlProp337.xml><?xml version="1.0" encoding="utf-8"?>
<formControlPr xmlns="http://schemas.microsoft.com/office/spreadsheetml/2009/9/main" objectType="CheckBox" fmlaLink="$F$16" lockText="1" noThreeD="1"/>
</file>

<file path=xl/ctrlProps/ctrlProp338.xml><?xml version="1.0" encoding="utf-8"?>
<formControlPr xmlns="http://schemas.microsoft.com/office/spreadsheetml/2009/9/main" objectType="CheckBox" fmlaLink="#REF!" lockText="1" noThreeD="1"/>
</file>

<file path=xl/ctrlProps/ctrlProp339.xml><?xml version="1.0" encoding="utf-8"?>
<formControlPr xmlns="http://schemas.microsoft.com/office/spreadsheetml/2009/9/main" objectType="CheckBox" fmlaLink="$F$17" lockText="1" noThreeD="1"/>
</file>

<file path=xl/ctrlProps/ctrlProp340.xml><?xml version="1.0" encoding="utf-8"?>
<formControlPr xmlns="http://schemas.microsoft.com/office/spreadsheetml/2009/9/main" objectType="CheckBox" fmlaLink="$H$9" noThreeD="1"/>
</file>

<file path=xl/ctrlProps/ctrlProp341.xml><?xml version="1.0" encoding="utf-8"?>
<formControlPr xmlns="http://schemas.microsoft.com/office/spreadsheetml/2009/9/main" objectType="CheckBox" fmlaLink="$H$10" noThreeD="1"/>
</file>

<file path=xl/ctrlProps/ctrlProp342.xml><?xml version="1.0" encoding="utf-8"?>
<formControlPr xmlns="http://schemas.microsoft.com/office/spreadsheetml/2009/9/main" objectType="CheckBox" fmlaLink="$H$11" noThreeD="1"/>
</file>

<file path=xl/ctrlProps/ctrlProp343.xml><?xml version="1.0" encoding="utf-8"?>
<formControlPr xmlns="http://schemas.microsoft.com/office/spreadsheetml/2009/9/main" objectType="CheckBox" fmlaLink="$H$12" noThreeD="1"/>
</file>

<file path=xl/ctrlProps/ctrlProp344.xml><?xml version="1.0" encoding="utf-8"?>
<formControlPr xmlns="http://schemas.microsoft.com/office/spreadsheetml/2009/9/main" objectType="CheckBox" fmlaLink="$H$13" noThreeD="1"/>
</file>

<file path=xl/ctrlProps/ctrlProp345.xml><?xml version="1.0" encoding="utf-8"?>
<formControlPr xmlns="http://schemas.microsoft.com/office/spreadsheetml/2009/9/main" objectType="CheckBox" fmlaLink="$H$14" noThreeD="1"/>
</file>

<file path=xl/ctrlProps/ctrlProp346.xml><?xml version="1.0" encoding="utf-8"?>
<formControlPr xmlns="http://schemas.microsoft.com/office/spreadsheetml/2009/9/main" objectType="CheckBox" fmlaLink="$H$15" noThreeD="1"/>
</file>

<file path=xl/ctrlProps/ctrlProp347.xml><?xml version="1.0" encoding="utf-8"?>
<formControlPr xmlns="http://schemas.microsoft.com/office/spreadsheetml/2009/9/main" objectType="CheckBox" checked="Checked" fmlaLink="$H$16" noThreeD="1"/>
</file>

<file path=xl/ctrlProps/ctrlProp348.xml><?xml version="1.0" encoding="utf-8"?>
<formControlPr xmlns="http://schemas.microsoft.com/office/spreadsheetml/2009/9/main" objectType="CheckBox" checked="Checked" fmlaLink="$H$17" noThreeD="1"/>
</file>

<file path=xl/ctrlProps/ctrlProp349.xml><?xml version="1.0" encoding="utf-8"?>
<formControlPr xmlns="http://schemas.microsoft.com/office/spreadsheetml/2009/9/main" objectType="CheckBox" checked="Checked" fmlaLink="$H$18" noThreeD="1"/>
</file>

<file path=xl/ctrlProps/ctrlProp350.xml><?xml version="1.0" encoding="utf-8"?>
<formControlPr xmlns="http://schemas.microsoft.com/office/spreadsheetml/2009/9/main" objectType="CheckBox" checked="Checked" fmlaLink="$G$10" noThreeD="1"/>
</file>

<file path=xl/ctrlProps/ctrlProp351.xml><?xml version="1.0" encoding="utf-8"?>
<formControlPr xmlns="http://schemas.microsoft.com/office/spreadsheetml/2009/9/main" objectType="CheckBox" fmlaLink="$G$11" lockText="1" noThreeD="1"/>
</file>

<file path=xl/ctrlProps/ctrlProp352.xml><?xml version="1.0" encoding="utf-8"?>
<formControlPr xmlns="http://schemas.microsoft.com/office/spreadsheetml/2009/9/main" objectType="CheckBox" checked="Checked" fmlaLink="$G$12" lockText="1" noThreeD="1"/>
</file>

<file path=xl/ctrlProps/ctrlProp353.xml><?xml version="1.0" encoding="utf-8"?>
<formControlPr xmlns="http://schemas.microsoft.com/office/spreadsheetml/2009/9/main" objectType="CheckBox" checked="Checked" fmlaLink="$G$13" lockText="1" noThreeD="1"/>
</file>

<file path=xl/ctrlProps/ctrlProp354.xml><?xml version="1.0" encoding="utf-8"?>
<formControlPr xmlns="http://schemas.microsoft.com/office/spreadsheetml/2009/9/main" objectType="CheckBox" checked="Checked" fmlaLink="#REF!" lockText="1" noThreeD="1"/>
</file>

<file path=xl/ctrlProps/ctrlProp355.xml><?xml version="1.0" encoding="utf-8"?>
<formControlPr xmlns="http://schemas.microsoft.com/office/spreadsheetml/2009/9/main" objectType="CheckBox" checked="Checked" fmlaLink="#REF!" lockText="1" noThreeD="1"/>
</file>

<file path=xl/ctrlProps/ctrlProp356.xml><?xml version="1.0" encoding="utf-8"?>
<formControlPr xmlns="http://schemas.microsoft.com/office/spreadsheetml/2009/9/main" objectType="CheckBox" checked="Checked" fmlaLink="#REF!" lockText="1" noThreeD="1"/>
</file>

<file path=xl/ctrlProps/ctrlProp357.xml><?xml version="1.0" encoding="utf-8"?>
<formControlPr xmlns="http://schemas.microsoft.com/office/spreadsheetml/2009/9/main" objectType="CheckBox" checked="Checked" fmlaLink="#REF!" lockText="1" noThreeD="1"/>
</file>

<file path=xl/ctrlProps/ctrlProp358.xml><?xml version="1.0" encoding="utf-8"?>
<formControlPr xmlns="http://schemas.microsoft.com/office/spreadsheetml/2009/9/main" objectType="CheckBox" fmlaLink="#REF!" lockText="1" noThreeD="1"/>
</file>

<file path=xl/ctrlProps/ctrlProp359.xml><?xml version="1.0" encoding="utf-8"?>
<formControlPr xmlns="http://schemas.microsoft.com/office/spreadsheetml/2009/9/main" objectType="CheckBox" fmlaLink="#REF!" lockText="1" noThreeD="1"/>
</file>

<file path=xl/ctrlProps/ctrlProp360.xml><?xml version="1.0" encoding="utf-8"?>
<formControlPr xmlns="http://schemas.microsoft.com/office/spreadsheetml/2009/9/main" objectType="CheckBox" fmlaLink="#REF!" lockText="1" noThreeD="1"/>
</file>

<file path=xl/ctrlProps/ctrlProp361.xml><?xml version="1.0" encoding="utf-8"?>
<formControlPr xmlns="http://schemas.microsoft.com/office/spreadsheetml/2009/9/main" objectType="CheckBox" checked="Checked" fmlaLink="#REF!" lockText="1" noThreeD="1"/>
</file>

<file path=xl/ctrlProps/ctrlProp362.xml><?xml version="1.0" encoding="utf-8"?>
<formControlPr xmlns="http://schemas.microsoft.com/office/spreadsheetml/2009/9/main" objectType="CheckBox" checked="Checked" fmlaLink="#REF!" lockText="1" noThreeD="1"/>
</file>

<file path=xl/ctrlProps/ctrlProp363.xml><?xml version="1.0" encoding="utf-8"?>
<formControlPr xmlns="http://schemas.microsoft.com/office/spreadsheetml/2009/9/main" objectType="CheckBox" checked="Checked" fmlaLink="#REF!" lockText="1" noThreeD="1"/>
</file>

<file path=xl/ctrlProps/ctrlProp364.xml><?xml version="1.0" encoding="utf-8"?>
<formControlPr xmlns="http://schemas.microsoft.com/office/spreadsheetml/2009/9/main" objectType="CheckBox" checked="Checked" fmlaLink="#REF!" lockText="1" noThreeD="1"/>
</file>

<file path=xl/ctrlProps/ctrlProp365.xml><?xml version="1.0" encoding="utf-8"?>
<formControlPr xmlns="http://schemas.microsoft.com/office/spreadsheetml/2009/9/main" objectType="CheckBox" checked="Checked" fmlaLink="#REF!" lockText="1" noThreeD="1"/>
</file>

<file path=xl/ctrlProps/ctrlProp366.xml><?xml version="1.0" encoding="utf-8"?>
<formControlPr xmlns="http://schemas.microsoft.com/office/spreadsheetml/2009/9/main" objectType="CheckBox" fmlaLink="#REF!" lockText="1" noThreeD="1"/>
</file>

<file path=xl/ctrlProps/ctrlProp367.xml><?xml version="1.0" encoding="utf-8"?>
<formControlPr xmlns="http://schemas.microsoft.com/office/spreadsheetml/2009/9/main" objectType="CheckBox" checked="Checked" fmlaLink="#REF!" lockText="1" noThreeD="1"/>
</file>

<file path=xl/ctrlProps/ctrlProp368.xml><?xml version="1.0" encoding="utf-8"?>
<formControlPr xmlns="http://schemas.microsoft.com/office/spreadsheetml/2009/9/main" objectType="CheckBox" checked="Checked" fmlaLink="#REF!" lockText="1" noThreeD="1"/>
</file>

<file path=xl/ctrlProps/ctrlProp369.xml><?xml version="1.0" encoding="utf-8"?>
<formControlPr xmlns="http://schemas.microsoft.com/office/spreadsheetml/2009/9/main" objectType="CheckBox" checked="Checked" fmlaLink="#REF!" lockText="1" noThreeD="1"/>
</file>

<file path=xl/ctrlProps/ctrlProp370.xml><?xml version="1.0" encoding="utf-8"?>
<formControlPr xmlns="http://schemas.microsoft.com/office/spreadsheetml/2009/9/main" objectType="CheckBox" checked="Checked" fmlaLink="#REF!" lockText="1" noThreeD="1"/>
</file>

<file path=xl/ctrlProps/ctrlProp371.xml><?xml version="1.0" encoding="utf-8"?>
<formControlPr xmlns="http://schemas.microsoft.com/office/spreadsheetml/2009/9/main" objectType="CheckBox" checked="Checked" fmlaLink="#REF!" lockText="1" noThreeD="1"/>
</file>

<file path=xl/ctrlProps/ctrlProp372.xml><?xml version="1.0" encoding="utf-8"?>
<formControlPr xmlns="http://schemas.microsoft.com/office/spreadsheetml/2009/9/main" objectType="CheckBox" checked="Checked" fmlaLink="#REF!" lockText="1" noThreeD="1"/>
</file>

<file path=xl/ctrlProps/ctrlProp373.xml><?xml version="1.0" encoding="utf-8"?>
<formControlPr xmlns="http://schemas.microsoft.com/office/spreadsheetml/2009/9/main" objectType="CheckBox" fmlaLink="#REF!" lockText="1" noThreeD="1"/>
</file>

<file path=xl/ctrlProps/ctrlProp374.xml><?xml version="1.0" encoding="utf-8"?>
<formControlPr xmlns="http://schemas.microsoft.com/office/spreadsheetml/2009/9/main" objectType="CheckBox" checked="Checked" fmlaLink="#REF!" lockText="1" noThreeD="1"/>
</file>

<file path=xl/ctrlProps/ctrlProp375.xml><?xml version="1.0" encoding="utf-8"?>
<formControlPr xmlns="http://schemas.microsoft.com/office/spreadsheetml/2009/9/main" objectType="CheckBox" checked="Checked" fmlaLink="#REF!" lockText="1" noThreeD="1"/>
</file>

<file path=xl/ctrlProps/ctrlProp376.xml><?xml version="1.0" encoding="utf-8"?>
<formControlPr xmlns="http://schemas.microsoft.com/office/spreadsheetml/2009/9/main" objectType="CheckBox" checked="Checked" fmlaLink="#REF!" lockText="1" noThreeD="1"/>
</file>

<file path=xl/ctrlProps/ctrlProp377.xml><?xml version="1.0" encoding="utf-8"?>
<formControlPr xmlns="http://schemas.microsoft.com/office/spreadsheetml/2009/9/main" objectType="CheckBox" checked="Checked" fmlaLink="#REF!" lockText="1" noThreeD="1"/>
</file>

<file path=xl/ctrlProps/ctrlProp378.xml><?xml version="1.0" encoding="utf-8"?>
<formControlPr xmlns="http://schemas.microsoft.com/office/spreadsheetml/2009/9/main" objectType="CheckBox" fmlaLink="#REF!" lockText="1" noThreeD="1"/>
</file>

<file path=xl/ctrlProps/ctrlProp379.xml><?xml version="1.0" encoding="utf-8"?>
<formControlPr xmlns="http://schemas.microsoft.com/office/spreadsheetml/2009/9/main" objectType="CheckBox" checked="Checked" fmlaLink="#REF!" lockText="1" noThreeD="1"/>
</file>

<file path=xl/ctrlProps/ctrlProp380.xml><?xml version="1.0" encoding="utf-8"?>
<formControlPr xmlns="http://schemas.microsoft.com/office/spreadsheetml/2009/9/main" objectType="CheckBox" fmlaLink="#REF!" lockText="1" noThreeD="1"/>
</file>

<file path=xl/ctrlProps/ctrlProp381.xml><?xml version="1.0" encoding="utf-8"?>
<formControlPr xmlns="http://schemas.microsoft.com/office/spreadsheetml/2009/9/main" objectType="CheckBox" fmlaLink="#REF!" lockText="1" noThreeD="1"/>
</file>

<file path=xl/ctrlProps/ctrlProp382.xml><?xml version="1.0" encoding="utf-8"?>
<formControlPr xmlns="http://schemas.microsoft.com/office/spreadsheetml/2009/9/main" objectType="CheckBox" checked="Checked" fmlaLink="#REF!" lockText="1" noThreeD="1"/>
</file>

<file path=xl/ctrlProps/ctrlProp383.xml><?xml version="1.0" encoding="utf-8"?>
<formControlPr xmlns="http://schemas.microsoft.com/office/spreadsheetml/2009/9/main" objectType="CheckBox" fmlaLink="#REF!" lockText="1" noThreeD="1"/>
</file>

<file path=xl/ctrlProps/ctrlProp384.xml><?xml version="1.0" encoding="utf-8"?>
<formControlPr xmlns="http://schemas.microsoft.com/office/spreadsheetml/2009/9/main" objectType="CheckBox" checked="Checked" fmlaLink="#REF!" lockText="1" noThreeD="1"/>
</file>

<file path=xl/ctrlProps/ctrlProp385.xml><?xml version="1.0" encoding="utf-8"?>
<formControlPr xmlns="http://schemas.microsoft.com/office/spreadsheetml/2009/9/main" objectType="CheckBox" checked="Checked" fmlaLink="#REF!" lockText="1" noThreeD="1"/>
</file>

<file path=xl/ctrlProps/ctrlProp386.xml><?xml version="1.0" encoding="utf-8"?>
<formControlPr xmlns="http://schemas.microsoft.com/office/spreadsheetml/2009/9/main" objectType="CheckBox" checked="Checked" fmlaLink="#REF!" lockText="1" noThreeD="1"/>
</file>

<file path=xl/ctrlProps/ctrlProp387.xml><?xml version="1.0" encoding="utf-8"?>
<formControlPr xmlns="http://schemas.microsoft.com/office/spreadsheetml/2009/9/main" objectType="CheckBox" checked="Checked" fmlaLink="#REF!" lockText="1" noThreeD="1"/>
</file>

<file path=xl/ctrlProps/ctrlProp388.xml><?xml version="1.0" encoding="utf-8"?>
<formControlPr xmlns="http://schemas.microsoft.com/office/spreadsheetml/2009/9/main" objectType="CheckBox" checked="Checked" fmlaLink="#REF!" lockText="1" noThreeD="1"/>
</file>

<file path=xl/ctrlProps/ctrlProp389.xml><?xml version="1.0" encoding="utf-8"?>
<formControlPr xmlns="http://schemas.microsoft.com/office/spreadsheetml/2009/9/main" objectType="CheckBox" checked="Checked" fmlaLink="#REF!" lockText="1" noThreeD="1"/>
</file>

<file path=xl/ctrlProps/ctrlProp390.xml><?xml version="1.0" encoding="utf-8"?>
<formControlPr xmlns="http://schemas.microsoft.com/office/spreadsheetml/2009/9/main" objectType="CheckBox" checked="Checked" fmlaLink="#REF!" lockText="1" noThreeD="1"/>
</file>

<file path=xl/ctrlProps/ctrlProp391.xml><?xml version="1.0" encoding="utf-8"?>
<formControlPr xmlns="http://schemas.microsoft.com/office/spreadsheetml/2009/9/main" objectType="CheckBox" checked="Checked" fmlaLink="#REF!" lockText="1" noThreeD="1"/>
</file>

<file path=xl/ctrlProps/ctrlProp392.xml><?xml version="1.0" encoding="utf-8"?>
<formControlPr xmlns="http://schemas.microsoft.com/office/spreadsheetml/2009/9/main" objectType="CheckBox" checked="Checked" fmlaLink="#REF!" lockText="1" noThreeD="1"/>
</file>

<file path=xl/ctrlProps/ctrlProp393.xml><?xml version="1.0" encoding="utf-8"?>
<formControlPr xmlns="http://schemas.microsoft.com/office/spreadsheetml/2009/9/main" objectType="CheckBox" checked="Checked" fmlaLink="#REF!" lockText="1" noThreeD="1"/>
</file>

<file path=xl/ctrlProps/ctrlProp394.xml><?xml version="1.0" encoding="utf-8"?>
<formControlPr xmlns="http://schemas.microsoft.com/office/spreadsheetml/2009/9/main" objectType="CheckBox" checked="Checked" fmlaLink="#REF!" lockText="1" noThreeD="1"/>
</file>

<file path=xl/ctrlProps/ctrlProp395.xml><?xml version="1.0" encoding="utf-8"?>
<formControlPr xmlns="http://schemas.microsoft.com/office/spreadsheetml/2009/9/main" objectType="CheckBox" checked="Checked" fmlaLink="#REF!" lockText="1" noThreeD="1"/>
</file>

<file path=xl/ctrlProps/ctrlProp396.xml><?xml version="1.0" encoding="utf-8"?>
<formControlPr xmlns="http://schemas.microsoft.com/office/spreadsheetml/2009/9/main" objectType="CheckBox" checked="Checked" fmlaLink="#REF!" lockText="1" noThreeD="1"/>
</file>

<file path=xl/ctrlProps/ctrlProp397.xml><?xml version="1.0" encoding="utf-8"?>
<formControlPr xmlns="http://schemas.microsoft.com/office/spreadsheetml/2009/9/main" objectType="CheckBox" checked="Checked" fmlaLink="#REF!" lockText="1" noThreeD="1"/>
</file>

<file path=xl/ctrlProps/ctrlProp398.xml><?xml version="1.0" encoding="utf-8"?>
<formControlPr xmlns="http://schemas.microsoft.com/office/spreadsheetml/2009/9/main" objectType="CheckBox" checked="Checked" fmlaLink="#REF!" lockText="1" noThreeD="1"/>
</file>

<file path=xl/ctrlProps/ctrlProp399.xml><?xml version="1.0" encoding="utf-8"?>
<formControlPr xmlns="http://schemas.microsoft.com/office/spreadsheetml/2009/9/main" objectType="CheckBox" fmlaLink="#REF!" lockText="1" noThreeD="1"/>
</file>

<file path=xl/ctrlProps/ctrlProp400.xml><?xml version="1.0" encoding="utf-8"?>
<formControlPr xmlns="http://schemas.microsoft.com/office/spreadsheetml/2009/9/main" objectType="CheckBox" checked="Checked" fmlaLink="#REF!" lockText="1" noThreeD="1"/>
</file>

<file path=xl/ctrlProps/ctrlProp401.xml><?xml version="1.0" encoding="utf-8"?>
<formControlPr xmlns="http://schemas.microsoft.com/office/spreadsheetml/2009/9/main" objectType="CheckBox" checked="Checked" fmlaLink="#REF!" lockText="1" noThreeD="1"/>
</file>

<file path=xl/ctrlProps/ctrlProp402.xml><?xml version="1.0" encoding="utf-8"?>
<formControlPr xmlns="http://schemas.microsoft.com/office/spreadsheetml/2009/9/main" objectType="CheckBox" checked="Checked" fmlaLink="#REF!" lockText="1" noThreeD="1"/>
</file>

<file path=xl/ctrlProps/ctrlProp403.xml><?xml version="1.0" encoding="utf-8"?>
<formControlPr xmlns="http://schemas.microsoft.com/office/spreadsheetml/2009/9/main" objectType="CheckBox" fmlaLink="#REF!" lockText="1" noThreeD="1"/>
</file>

<file path=xl/ctrlProps/ctrlProp404.xml><?xml version="1.0" encoding="utf-8"?>
<formControlPr xmlns="http://schemas.microsoft.com/office/spreadsheetml/2009/9/main" objectType="CheckBox" checked="Checked" fmlaLink="#REF!" lockText="1" noThreeD="1"/>
</file>

<file path=xl/ctrlProps/ctrlProp405.xml><?xml version="1.0" encoding="utf-8"?>
<formControlPr xmlns="http://schemas.microsoft.com/office/spreadsheetml/2009/9/main" objectType="CheckBox" fmlaLink="#REF!" lockText="1" noThreeD="1"/>
</file>

<file path=xl/ctrlProps/ctrlProp406.xml><?xml version="1.0" encoding="utf-8"?>
<formControlPr xmlns="http://schemas.microsoft.com/office/spreadsheetml/2009/9/main" objectType="CheckBox" checked="Checked" fmlaLink="#REF!" lockText="1" noThreeD="1"/>
</file>

<file path=xl/ctrlProps/ctrlProp407.xml><?xml version="1.0" encoding="utf-8"?>
<formControlPr xmlns="http://schemas.microsoft.com/office/spreadsheetml/2009/9/main" objectType="CheckBox" fmlaLink="#REF!" lockText="1" noThreeD="1"/>
</file>

<file path=xl/ctrlProps/ctrlProp408.xml><?xml version="1.0" encoding="utf-8"?>
<formControlPr xmlns="http://schemas.microsoft.com/office/spreadsheetml/2009/9/main" objectType="CheckBox" checked="Checked" fmlaLink="#REF!" lockText="1" noThreeD="1"/>
</file>

<file path=xl/ctrlProps/ctrlProp409.xml><?xml version="1.0" encoding="utf-8"?>
<formControlPr xmlns="http://schemas.microsoft.com/office/spreadsheetml/2009/9/main" objectType="CheckBox" fmlaLink="#REF!" lockText="1" noThreeD="1"/>
</file>

<file path=xl/ctrlProps/ctrlProp410.xml><?xml version="1.0" encoding="utf-8"?>
<formControlPr xmlns="http://schemas.microsoft.com/office/spreadsheetml/2009/9/main" objectType="CheckBox" checked="Checked" fmlaLink="#REF!" lockText="1" noThreeD="1"/>
</file>

<file path=xl/ctrlProps/ctrlProp411.xml><?xml version="1.0" encoding="utf-8"?>
<formControlPr xmlns="http://schemas.microsoft.com/office/spreadsheetml/2009/9/main" objectType="CheckBox" checked="Checked" fmlaLink="#REF!" lockText="1" noThreeD="1"/>
</file>

<file path=xl/ctrlProps/ctrlProp412.xml><?xml version="1.0" encoding="utf-8"?>
<formControlPr xmlns="http://schemas.microsoft.com/office/spreadsheetml/2009/9/main" objectType="CheckBox" checked="Checked" fmlaLink="#REF!" lockText="1" noThreeD="1"/>
</file>

<file path=xl/ctrlProps/ctrlProp413.xml><?xml version="1.0" encoding="utf-8"?>
<formControlPr xmlns="http://schemas.microsoft.com/office/spreadsheetml/2009/9/main" objectType="CheckBox" fmlaLink="#REF!" lockText="1" noThreeD="1"/>
</file>

<file path=xl/ctrlProps/ctrlProp414.xml><?xml version="1.0" encoding="utf-8"?>
<formControlPr xmlns="http://schemas.microsoft.com/office/spreadsheetml/2009/9/main" objectType="CheckBox" checked="Checked" fmlaLink="#REF!" lockText="1" noThreeD="1"/>
</file>

<file path=xl/ctrlProps/ctrlProp415.xml><?xml version="1.0" encoding="utf-8"?>
<formControlPr xmlns="http://schemas.microsoft.com/office/spreadsheetml/2009/9/main" objectType="CheckBox" fmlaLink="#REF!" lockText="1" noThreeD="1"/>
</file>

<file path=xl/ctrlProps/ctrlProp416.xml><?xml version="1.0" encoding="utf-8"?>
<formControlPr xmlns="http://schemas.microsoft.com/office/spreadsheetml/2009/9/main" objectType="CheckBox" checked="Checked" fmlaLink="#REF!" lockText="1" noThreeD="1"/>
</file>

<file path=xl/ctrlProps/ctrlProp417.xml><?xml version="1.0" encoding="utf-8"?>
<formControlPr xmlns="http://schemas.microsoft.com/office/spreadsheetml/2009/9/main" objectType="CheckBox" checked="Checked" fmlaLink="#REF!" lockText="1" noThreeD="1"/>
</file>

<file path=xl/ctrlProps/ctrlProp418.xml><?xml version="1.0" encoding="utf-8"?>
<formControlPr xmlns="http://schemas.microsoft.com/office/spreadsheetml/2009/9/main" objectType="CheckBox" checked="Checked" fmlaLink="#REF!" lockText="1" noThreeD="1"/>
</file>

<file path=xl/ctrlProps/ctrlProp419.xml><?xml version="1.0" encoding="utf-8"?>
<formControlPr xmlns="http://schemas.microsoft.com/office/spreadsheetml/2009/9/main" objectType="CheckBox" checked="Checked" fmlaLink="#REF!" lockText="1" noThreeD="1"/>
</file>

<file path=xl/ctrlProps/ctrlProp420.xml><?xml version="1.0" encoding="utf-8"?>
<formControlPr xmlns="http://schemas.microsoft.com/office/spreadsheetml/2009/9/main" objectType="CheckBox" checked="Checked" fmlaLink="#REF!" lockText="1" noThreeD="1"/>
</file>

<file path=xl/ctrlProps/ctrlProp421.xml><?xml version="1.0" encoding="utf-8"?>
<formControlPr xmlns="http://schemas.microsoft.com/office/spreadsheetml/2009/9/main" objectType="CheckBox" fmlaLink="#REF!" lockText="1" noThreeD="1"/>
</file>

<file path=xl/ctrlProps/ctrlProp422.xml><?xml version="1.0" encoding="utf-8"?>
<formControlPr xmlns="http://schemas.microsoft.com/office/spreadsheetml/2009/9/main" objectType="CheckBox" checked="Checked" fmlaLink="#REF!" lockText="1" noThreeD="1"/>
</file>

<file path=xl/ctrlProps/ctrlProp423.xml><?xml version="1.0" encoding="utf-8"?>
<formControlPr xmlns="http://schemas.microsoft.com/office/spreadsheetml/2009/9/main" objectType="CheckBox" fmlaLink="#REF!" lockText="1" noThreeD="1"/>
</file>

<file path=xl/ctrlProps/ctrlProp424.xml><?xml version="1.0" encoding="utf-8"?>
<formControlPr xmlns="http://schemas.microsoft.com/office/spreadsheetml/2009/9/main" objectType="CheckBox" checked="Checked" fmlaLink="#REF!" lockText="1" noThreeD="1"/>
</file>

<file path=xl/ctrlProps/ctrlProp425.xml><?xml version="1.0" encoding="utf-8"?>
<formControlPr xmlns="http://schemas.microsoft.com/office/spreadsheetml/2009/9/main" objectType="CheckBox" fmlaLink="#REF!" lockText="1" noThreeD="1"/>
</file>

<file path=xl/ctrlProps/ctrlProp426.xml><?xml version="1.0" encoding="utf-8"?>
<formControlPr xmlns="http://schemas.microsoft.com/office/spreadsheetml/2009/9/main" objectType="CheckBox" checked="Checked" fmlaLink="#REF!" lockText="1" noThreeD="1"/>
</file>

<file path=xl/ctrlProps/ctrlProp427.xml><?xml version="1.0" encoding="utf-8"?>
<formControlPr xmlns="http://schemas.microsoft.com/office/spreadsheetml/2009/9/main" objectType="CheckBox" fmlaLink="#REF!" lockText="1" noThreeD="1"/>
</file>

<file path=xl/ctrlProps/ctrlProp428.xml><?xml version="1.0" encoding="utf-8"?>
<formControlPr xmlns="http://schemas.microsoft.com/office/spreadsheetml/2009/9/main" objectType="CheckBox" checked="Checked" fmlaLink="#REF!" lockText="1" noThreeD="1"/>
</file>

<file path=xl/ctrlProps/ctrlProp429.xml><?xml version="1.0" encoding="utf-8"?>
<formControlPr xmlns="http://schemas.microsoft.com/office/spreadsheetml/2009/9/main" objectType="CheckBox" fmlaLink="#REF!" lockText="1" noThreeD="1"/>
</file>

<file path=xl/ctrlProps/ctrlProp430.xml><?xml version="1.0" encoding="utf-8"?>
<formControlPr xmlns="http://schemas.microsoft.com/office/spreadsheetml/2009/9/main" objectType="CheckBox" fmlaLink="#REF!" lockText="1" noThreeD="1"/>
</file>

<file path=xl/ctrlProps/ctrlProp431.xml><?xml version="1.0" encoding="utf-8"?>
<formControlPr xmlns="http://schemas.microsoft.com/office/spreadsheetml/2009/9/main" objectType="CheckBox" checked="Checked" fmlaLink="#REF!" lockText="1" noThreeD="1"/>
</file>

<file path=xl/ctrlProps/ctrlProp432.xml><?xml version="1.0" encoding="utf-8"?>
<formControlPr xmlns="http://schemas.microsoft.com/office/spreadsheetml/2009/9/main" objectType="CheckBox" fmlaLink="#REF!" lockText="1" noThreeD="1"/>
</file>

<file path=xl/ctrlProps/ctrlProp433.xml><?xml version="1.0" encoding="utf-8"?>
<formControlPr xmlns="http://schemas.microsoft.com/office/spreadsheetml/2009/9/main" objectType="CheckBox" checked="Checked" fmlaLink="$G$14" lockText="1" noThreeD="1"/>
</file>

<file path=xl/ctrlProps/ctrlProp434.xml><?xml version="1.0" encoding="utf-8"?>
<formControlPr xmlns="http://schemas.microsoft.com/office/spreadsheetml/2009/9/main" objectType="CheckBox" fmlaLink="$G$15" lockText="1" noThreeD="1"/>
</file>

<file path=xl/ctrlProps/ctrlProp435.xml><?xml version="1.0" encoding="utf-8"?>
<formControlPr xmlns="http://schemas.microsoft.com/office/spreadsheetml/2009/9/main" objectType="CheckBox" checked="Checked" fmlaLink="$G$16" lockText="1" noThreeD="1"/>
</file>

<file path=xl/ctrlProps/ctrlProp436.xml><?xml version="1.0" encoding="utf-8"?>
<formControlPr xmlns="http://schemas.microsoft.com/office/spreadsheetml/2009/9/main" objectType="CheckBox" checked="Checked" fmlaLink="$G$17" lockText="1" noThreeD="1"/>
</file>

<file path=xl/ctrlProps/ctrlProp437.xml><?xml version="1.0" encoding="utf-8"?>
<formControlPr xmlns="http://schemas.microsoft.com/office/spreadsheetml/2009/9/main" objectType="CheckBox" checked="Checked" fmlaLink="$G$17" lockText="1" noThreeD="1"/>
</file>

<file path=xl/ctrlProps/ctrlProp438.xml><?xml version="1.0" encoding="utf-8"?>
<formControlPr xmlns="http://schemas.microsoft.com/office/spreadsheetml/2009/9/main" objectType="CheckBox" checked="Checked" fmlaLink="$G$18" lockText="1" noThreeD="1"/>
</file>

<file path=xl/ctrlProps/ctrlProp439.xml><?xml version="1.0" encoding="utf-8"?>
<formControlPr xmlns="http://schemas.microsoft.com/office/spreadsheetml/2009/9/main" objectType="CheckBox" checked="Checked" fmlaLink="$G$17" lockText="1" noThreeD="1"/>
</file>

<file path=xl/ctrlProps/ctrlProp440.xml><?xml version="1.0" encoding="utf-8"?>
<formControlPr xmlns="http://schemas.microsoft.com/office/spreadsheetml/2009/9/main" objectType="CheckBox" checked="Checked" fmlaLink="$G$18" lockText="1" noThreeD="1"/>
</file>

<file path=xl/ctrlProps/ctrlProp441.xml><?xml version="1.0" encoding="utf-8"?>
<formControlPr xmlns="http://schemas.microsoft.com/office/spreadsheetml/2009/9/main" objectType="CheckBox" checked="Checked" fmlaLink="$G$18" lockText="1" noThreeD="1"/>
</file>

<file path=xl/ctrlProps/ctrlProp442.xml><?xml version="1.0" encoding="utf-8"?>
<formControlPr xmlns="http://schemas.microsoft.com/office/spreadsheetml/2009/9/main" objectType="CheckBox" checked="Checked" fmlaLink="$G$17" lockText="1" noThreeD="1"/>
</file>

<file path=xl/ctrlProps/ctrlProp443.xml><?xml version="1.0" encoding="utf-8"?>
<formControlPr xmlns="http://schemas.microsoft.com/office/spreadsheetml/2009/9/main" objectType="CheckBox" checked="Checked" fmlaLink="$G$19" lockText="1" noThreeD="1"/>
</file>

<file path=xl/ctrlProps/ctrlProp444.xml><?xml version="1.0" encoding="utf-8"?>
<formControlPr xmlns="http://schemas.microsoft.com/office/spreadsheetml/2009/9/main" objectType="CheckBox" checked="Checked" fmlaLink="$G$18" lockText="1" noThreeD="1"/>
</file>

<file path=xl/ctrlProps/ctrlProp445.xml><?xml version="1.0" encoding="utf-8"?>
<formControlPr xmlns="http://schemas.microsoft.com/office/spreadsheetml/2009/9/main" objectType="CheckBox" checked="Checked" fmlaLink="$G$17" lockText="1" noThreeD="1"/>
</file>

<file path=xl/ctrlProps/ctrlProp446.xml><?xml version="1.0" encoding="utf-8"?>
<formControlPr xmlns="http://schemas.microsoft.com/office/spreadsheetml/2009/9/main" objectType="CheckBox" checked="Checked" fmlaLink="$G$22" lockText="1" noThreeD="1"/>
</file>

<file path=xl/ctrlProps/ctrlProp447.xml><?xml version="1.0" encoding="utf-8"?>
<formControlPr xmlns="http://schemas.microsoft.com/office/spreadsheetml/2009/9/main" objectType="CheckBox" checked="Checked" fmlaLink="$G$18" lockText="1" noThreeD="1"/>
</file>

<file path=xl/ctrlProps/ctrlProp448.xml><?xml version="1.0" encoding="utf-8"?>
<formControlPr xmlns="http://schemas.microsoft.com/office/spreadsheetml/2009/9/main" objectType="CheckBox" checked="Checked" fmlaLink="$G$17" lockText="1" noThreeD="1"/>
</file>

<file path=xl/ctrlProps/ctrlProp449.xml><?xml version="1.0" encoding="utf-8"?>
<formControlPr xmlns="http://schemas.microsoft.com/office/spreadsheetml/2009/9/main" objectType="CheckBox" checked="Checked" fmlaLink="$G$23" lockText="1" noThreeD="1"/>
</file>

<file path=xl/ctrlProps/ctrlProp450.xml><?xml version="1.0" encoding="utf-8"?>
<formControlPr xmlns="http://schemas.microsoft.com/office/spreadsheetml/2009/9/main" objectType="CheckBox" checked="Checked" fmlaLink="$G$18" lockText="1" noThreeD="1"/>
</file>

<file path=xl/ctrlProps/ctrlProp451.xml><?xml version="1.0" encoding="utf-8"?>
<formControlPr xmlns="http://schemas.microsoft.com/office/spreadsheetml/2009/9/main" objectType="CheckBox" checked="Checked" fmlaLink="$G$17" lockText="1" noThreeD="1"/>
</file>

<file path=xl/ctrlProps/ctrlProp452.xml><?xml version="1.0" encoding="utf-8"?>
<formControlPr xmlns="http://schemas.microsoft.com/office/spreadsheetml/2009/9/main" objectType="CheckBox" checked="Checked" fmlaLink="$G$24" lockText="1" noThreeD="1"/>
</file>

<file path=xl/ctrlProps/ctrlProp453.xml><?xml version="1.0" encoding="utf-8"?>
<formControlPr xmlns="http://schemas.microsoft.com/office/spreadsheetml/2009/9/main" objectType="CheckBox" checked="Checked" fmlaLink="$G$18" lockText="1" noThreeD="1"/>
</file>

<file path=xl/ctrlProps/ctrlProp454.xml><?xml version="1.0" encoding="utf-8"?>
<formControlPr xmlns="http://schemas.microsoft.com/office/spreadsheetml/2009/9/main" objectType="CheckBox" checked="Checked" fmlaLink="$G$17" lockText="1" noThreeD="1"/>
</file>

<file path=xl/ctrlProps/ctrlProp455.xml><?xml version="1.0" encoding="utf-8"?>
<formControlPr xmlns="http://schemas.microsoft.com/office/spreadsheetml/2009/9/main" objectType="CheckBox" checked="Checked" fmlaLink="$G$25" lockText="1" noThreeD="1"/>
</file>

<file path=xl/ctrlProps/ctrlProp456.xml><?xml version="1.0" encoding="utf-8"?>
<formControlPr xmlns="http://schemas.microsoft.com/office/spreadsheetml/2009/9/main" objectType="CheckBox" checked="Checked" fmlaLink="$G$18" lockText="1" noThreeD="1"/>
</file>

<file path=xl/ctrlProps/ctrlProp457.xml><?xml version="1.0" encoding="utf-8"?>
<formControlPr xmlns="http://schemas.microsoft.com/office/spreadsheetml/2009/9/main" objectType="CheckBox" checked="Checked" fmlaLink="$G$17" lockText="1" noThreeD="1"/>
</file>

<file path=xl/ctrlProps/ctrlProp458.xml><?xml version="1.0" encoding="utf-8"?>
<formControlPr xmlns="http://schemas.microsoft.com/office/spreadsheetml/2009/9/main" objectType="CheckBox" fmlaLink="$G$26" lockText="1" noThreeD="1"/>
</file>

<file path=xl/ctrlProps/ctrlProp459.xml><?xml version="1.0" encoding="utf-8"?>
<formControlPr xmlns="http://schemas.microsoft.com/office/spreadsheetml/2009/9/main" objectType="CheckBox" checked="Checked" fmlaLink="$G$18" lockText="1" noThreeD="1"/>
</file>

<file path=xl/ctrlProps/ctrlProp460.xml><?xml version="1.0" encoding="utf-8"?>
<formControlPr xmlns="http://schemas.microsoft.com/office/spreadsheetml/2009/9/main" objectType="CheckBox" checked="Checked" fmlaLink="$G$17" lockText="1" noThreeD="1"/>
</file>

<file path=xl/ctrlProps/ctrlProp461.xml><?xml version="1.0" encoding="utf-8"?>
<formControlPr xmlns="http://schemas.microsoft.com/office/spreadsheetml/2009/9/main" objectType="CheckBox" checked="Checked" fmlaLink="$G$29" lockText="1" noThreeD="1"/>
</file>

<file path=xl/ctrlProps/ctrlProp462.xml><?xml version="1.0" encoding="utf-8"?>
<formControlPr xmlns="http://schemas.microsoft.com/office/spreadsheetml/2009/9/main" objectType="CheckBox" checked="Checked" fmlaLink="$G$18" lockText="1" noThreeD="1"/>
</file>

<file path=xl/ctrlProps/ctrlProp463.xml><?xml version="1.0" encoding="utf-8"?>
<formControlPr xmlns="http://schemas.microsoft.com/office/spreadsheetml/2009/9/main" objectType="CheckBox" checked="Checked" fmlaLink="$G$17" lockText="1" noThreeD="1"/>
</file>

<file path=xl/ctrlProps/ctrlProp464.xml><?xml version="1.0" encoding="utf-8"?>
<formControlPr xmlns="http://schemas.microsoft.com/office/spreadsheetml/2009/9/main" objectType="CheckBox" checked="Checked" fmlaLink="$G$30" lockText="1" noThreeD="1"/>
</file>

<file path=xl/ctrlProps/ctrlProp465.xml><?xml version="1.0" encoding="utf-8"?>
<formControlPr xmlns="http://schemas.microsoft.com/office/spreadsheetml/2009/9/main" objectType="CheckBox" checked="Checked" fmlaLink="$G$18" lockText="1" noThreeD="1"/>
</file>

<file path=xl/ctrlProps/ctrlProp466.xml><?xml version="1.0" encoding="utf-8"?>
<formControlPr xmlns="http://schemas.microsoft.com/office/spreadsheetml/2009/9/main" objectType="CheckBox" checked="Checked" fmlaLink="$G$17" lockText="1" noThreeD="1"/>
</file>

<file path=xl/ctrlProps/ctrlProp467.xml><?xml version="1.0" encoding="utf-8"?>
<formControlPr xmlns="http://schemas.microsoft.com/office/spreadsheetml/2009/9/main" objectType="CheckBox" checked="Checked" fmlaLink="$G$33" lockText="1" noThreeD="1"/>
</file>

<file path=xl/ctrlProps/ctrlProp468.xml><?xml version="1.0" encoding="utf-8"?>
<formControlPr xmlns="http://schemas.microsoft.com/office/spreadsheetml/2009/9/main" objectType="CheckBox" checked="Checked" fmlaLink="$G$18" lockText="1" noThreeD="1"/>
</file>

<file path=xl/ctrlProps/ctrlProp469.xml><?xml version="1.0" encoding="utf-8"?>
<formControlPr xmlns="http://schemas.microsoft.com/office/spreadsheetml/2009/9/main" objectType="CheckBox" checked="Checked" fmlaLink="$G$17" lockText="1" noThreeD="1"/>
</file>

<file path=xl/ctrlProps/ctrlProp470.xml><?xml version="1.0" encoding="utf-8"?>
<formControlPr xmlns="http://schemas.microsoft.com/office/spreadsheetml/2009/9/main" objectType="CheckBox" fmlaLink="$G$34" lockText="1" noThreeD="1"/>
</file>

<file path=xl/ctrlProps/ctrlProp471.xml><?xml version="1.0" encoding="utf-8"?>
<formControlPr xmlns="http://schemas.microsoft.com/office/spreadsheetml/2009/9/main" objectType="CheckBox" checked="Checked" fmlaLink="$G$18" lockText="1" noThreeD="1"/>
</file>

<file path=xl/ctrlProps/ctrlProp472.xml><?xml version="1.0" encoding="utf-8"?>
<formControlPr xmlns="http://schemas.microsoft.com/office/spreadsheetml/2009/9/main" objectType="CheckBox" checked="Checked" fmlaLink="$G$17" lockText="1" noThreeD="1"/>
</file>

<file path=xl/ctrlProps/ctrlProp473.xml><?xml version="1.0" encoding="utf-8"?>
<formControlPr xmlns="http://schemas.microsoft.com/office/spreadsheetml/2009/9/main" objectType="CheckBox" fmlaLink="$G$37" lockText="1" noThreeD="1"/>
</file>

<file path=xl/ctrlProps/ctrlProp474.xml><?xml version="1.0" encoding="utf-8"?>
<formControlPr xmlns="http://schemas.microsoft.com/office/spreadsheetml/2009/9/main" objectType="CheckBox" checked="Checked" fmlaLink="$G$18" lockText="1" noThreeD="1"/>
</file>

<file path=xl/ctrlProps/ctrlProp475.xml><?xml version="1.0" encoding="utf-8"?>
<formControlPr xmlns="http://schemas.microsoft.com/office/spreadsheetml/2009/9/main" objectType="CheckBox" checked="Checked" fmlaLink="$G$17" lockText="1" noThreeD="1"/>
</file>

<file path=xl/ctrlProps/ctrlProp476.xml><?xml version="1.0" encoding="utf-8"?>
<formControlPr xmlns="http://schemas.microsoft.com/office/spreadsheetml/2009/9/main" objectType="CheckBox" fmlaLink="$G$38" lockText="1" noThreeD="1"/>
</file>

<file path=xl/ctrlProps/ctrlProp477.xml><?xml version="1.0" encoding="utf-8"?>
<formControlPr xmlns="http://schemas.microsoft.com/office/spreadsheetml/2009/9/main" objectType="CheckBox" checked="Checked" fmlaLink="$G$18" lockText="1" noThreeD="1"/>
</file>

<file path=xl/ctrlProps/ctrlProp478.xml><?xml version="1.0" encoding="utf-8"?>
<formControlPr xmlns="http://schemas.microsoft.com/office/spreadsheetml/2009/9/main" objectType="CheckBox" checked="Checked" fmlaLink="$G$17" lockText="1" noThreeD="1"/>
</file>

<file path=xl/ctrlProps/ctrlProp479.xml><?xml version="1.0" encoding="utf-8"?>
<formControlPr xmlns="http://schemas.microsoft.com/office/spreadsheetml/2009/9/main" objectType="CheckBox" checked="Checked" fmlaLink="$G$41" lockText="1" noThreeD="1"/>
</file>

<file path=xl/ctrlProps/ctrlProp480.xml><?xml version="1.0" encoding="utf-8"?>
<formControlPr xmlns="http://schemas.microsoft.com/office/spreadsheetml/2009/9/main" objectType="CheckBox" checked="Checked" fmlaLink="$G$18" lockText="1" noThreeD="1"/>
</file>

<file path=xl/ctrlProps/ctrlProp481.xml><?xml version="1.0" encoding="utf-8"?>
<formControlPr xmlns="http://schemas.microsoft.com/office/spreadsheetml/2009/9/main" objectType="CheckBox" checked="Checked" fmlaLink="$G$17" lockText="1" noThreeD="1"/>
</file>

<file path=xl/ctrlProps/ctrlProp482.xml><?xml version="1.0" encoding="utf-8"?>
<formControlPr xmlns="http://schemas.microsoft.com/office/spreadsheetml/2009/9/main" objectType="CheckBox" checked="Checked" fmlaLink="$G$42" lockText="1" noThreeD="1"/>
</file>

<file path=xl/ctrlProps/ctrlProp483.xml><?xml version="1.0" encoding="utf-8"?>
<formControlPr xmlns="http://schemas.microsoft.com/office/spreadsheetml/2009/9/main" objectType="CheckBox" checked="Checked" fmlaLink="$G$18" lockText="1" noThreeD="1"/>
</file>

<file path=xl/ctrlProps/ctrlProp484.xml><?xml version="1.0" encoding="utf-8"?>
<formControlPr xmlns="http://schemas.microsoft.com/office/spreadsheetml/2009/9/main" objectType="CheckBox" checked="Checked" fmlaLink="$G$17" lockText="1" noThreeD="1"/>
</file>

<file path=xl/ctrlProps/ctrlProp485.xml><?xml version="1.0" encoding="utf-8"?>
<formControlPr xmlns="http://schemas.microsoft.com/office/spreadsheetml/2009/9/main" objectType="CheckBox" fmlaLink="$G$43" lockText="1" noThreeD="1"/>
</file>

<file path=xl/ctrlProps/ctrlProp486.xml><?xml version="1.0" encoding="utf-8"?>
<formControlPr xmlns="http://schemas.microsoft.com/office/spreadsheetml/2009/9/main" objectType="CheckBox" checked="Checked" fmlaLink="$G$18" lockText="1" noThreeD="1"/>
</file>

<file path=xl/ctrlProps/ctrlProp487.xml><?xml version="1.0" encoding="utf-8"?>
<formControlPr xmlns="http://schemas.microsoft.com/office/spreadsheetml/2009/9/main" objectType="CheckBox" checked="Checked" fmlaLink="$G$17" lockText="1" noThreeD="1"/>
</file>

<file path=xl/ctrlProps/ctrlProp488.xml><?xml version="1.0" encoding="utf-8"?>
<formControlPr xmlns="http://schemas.microsoft.com/office/spreadsheetml/2009/9/main" objectType="CheckBox" fmlaLink="$G$44" lockText="1" noThreeD="1"/>
</file>

<file path=xl/ctrlProps/ctrlProp489.xml><?xml version="1.0" encoding="utf-8"?>
<formControlPr xmlns="http://schemas.microsoft.com/office/spreadsheetml/2009/9/main" objectType="CheckBox" checked="Checked" fmlaLink="$G$18" lockText="1" noThreeD="1"/>
</file>

<file path=xl/ctrlProps/ctrlProp490.xml><?xml version="1.0" encoding="utf-8"?>
<formControlPr xmlns="http://schemas.microsoft.com/office/spreadsheetml/2009/9/main" objectType="CheckBox" checked="Checked" fmlaLink="$G$17" lockText="1" noThreeD="1"/>
</file>

<file path=xl/ctrlProps/ctrlProp491.xml><?xml version="1.0" encoding="utf-8"?>
<formControlPr xmlns="http://schemas.microsoft.com/office/spreadsheetml/2009/9/main" objectType="CheckBox" fmlaLink="$G$45" lockText="1" noThreeD="1"/>
</file>

<file path=xl/ctrlProps/ctrlProp492.xml><?xml version="1.0" encoding="utf-8"?>
<formControlPr xmlns="http://schemas.microsoft.com/office/spreadsheetml/2009/9/main" objectType="CheckBox" checked="Checked" fmlaLink="$G$18" lockText="1" noThreeD="1"/>
</file>

<file path=xl/ctrlProps/ctrlProp493.xml><?xml version="1.0" encoding="utf-8"?>
<formControlPr xmlns="http://schemas.microsoft.com/office/spreadsheetml/2009/9/main" objectType="CheckBox" checked="Checked" fmlaLink="$G$17" lockText="1" noThreeD="1"/>
</file>

<file path=xl/ctrlProps/ctrlProp494.xml><?xml version="1.0" encoding="utf-8"?>
<formControlPr xmlns="http://schemas.microsoft.com/office/spreadsheetml/2009/9/main" objectType="CheckBox" fmlaLink="$G$48" lockText="1" noThreeD="1"/>
</file>

<file path=xl/ctrlProps/ctrlProp495.xml><?xml version="1.0" encoding="utf-8"?>
<formControlPr xmlns="http://schemas.microsoft.com/office/spreadsheetml/2009/9/main" objectType="CheckBox" checked="Checked" fmlaLink="$G$18" lockText="1" noThreeD="1"/>
</file>

<file path=xl/ctrlProps/ctrlProp496.xml><?xml version="1.0" encoding="utf-8"?>
<formControlPr xmlns="http://schemas.microsoft.com/office/spreadsheetml/2009/9/main" objectType="CheckBox" checked="Checked" fmlaLink="$G$17" lockText="1" noThreeD="1"/>
</file>

<file path=xl/ctrlProps/ctrlProp497.xml><?xml version="1.0" encoding="utf-8"?>
<formControlPr xmlns="http://schemas.microsoft.com/office/spreadsheetml/2009/9/main" objectType="CheckBox" fmlaLink="$G$49" lockText="1" noThreeD="1"/>
</file>

<file path=xl/ctrlProps/ctrlProp498.xml><?xml version="1.0" encoding="utf-8"?>
<formControlPr xmlns="http://schemas.microsoft.com/office/spreadsheetml/2009/9/main" objectType="CheckBox" checked="Checked" fmlaLink="$G$18" lockText="1" noThreeD="1"/>
</file>

<file path=xl/ctrlProps/ctrlProp499.xml><?xml version="1.0" encoding="utf-8"?>
<formControlPr xmlns="http://schemas.microsoft.com/office/spreadsheetml/2009/9/main" objectType="CheckBox" checked="Checked" fmlaLink="$G$17" lockText="1" noThreeD="1"/>
</file>

<file path=xl/ctrlProps/ctrlProp500.xml><?xml version="1.0" encoding="utf-8"?>
<formControlPr xmlns="http://schemas.microsoft.com/office/spreadsheetml/2009/9/main" objectType="CheckBox" fmlaLink="$G$50" lockText="1" noThreeD="1"/>
</file>

<file path=xl/ctrlProps/ctrlProp501.xml><?xml version="1.0" encoding="utf-8"?>
<formControlPr xmlns="http://schemas.microsoft.com/office/spreadsheetml/2009/9/main" objectType="CheckBox" checked="Checked" fmlaLink="$G$18" lockText="1" noThreeD="1"/>
</file>

<file path=xl/ctrlProps/ctrlProp502.xml><?xml version="1.0" encoding="utf-8"?>
<formControlPr xmlns="http://schemas.microsoft.com/office/spreadsheetml/2009/9/main" objectType="CheckBox" checked="Checked" fmlaLink="$G$17" lockText="1" noThreeD="1"/>
</file>

<file path=xl/ctrlProps/ctrlProp503.xml><?xml version="1.0" encoding="utf-8"?>
<formControlPr xmlns="http://schemas.microsoft.com/office/spreadsheetml/2009/9/main" objectType="CheckBox" fmlaLink="$G$51" lockText="1" noThreeD="1"/>
</file>

<file path=xl/ctrlProps/ctrlProp504.xml><?xml version="1.0" encoding="utf-8"?>
<formControlPr xmlns="http://schemas.microsoft.com/office/spreadsheetml/2009/9/main" objectType="CheckBox" checked="Checked" fmlaLink="$G$18" lockText="1" noThreeD="1"/>
</file>

<file path=xl/ctrlProps/ctrlProp505.xml><?xml version="1.0" encoding="utf-8"?>
<formControlPr xmlns="http://schemas.microsoft.com/office/spreadsheetml/2009/9/main" objectType="CheckBox" checked="Checked" fmlaLink="$G$17" lockText="1" noThreeD="1"/>
</file>

<file path=xl/ctrlProps/ctrlProp506.xml><?xml version="1.0" encoding="utf-8"?>
<formControlPr xmlns="http://schemas.microsoft.com/office/spreadsheetml/2009/9/main" objectType="CheckBox" fmlaLink="$G$51" lockText="1" noThreeD="1"/>
</file>

<file path=xl/ctrlProps/ctrlProp507.xml><?xml version="1.0" encoding="utf-8"?>
<formControlPr xmlns="http://schemas.microsoft.com/office/spreadsheetml/2009/9/main" objectType="CheckBox" checked="Checked" fmlaLink="$G$18" lockText="1" noThreeD="1"/>
</file>

<file path=xl/ctrlProps/ctrlProp508.xml><?xml version="1.0" encoding="utf-8"?>
<formControlPr xmlns="http://schemas.microsoft.com/office/spreadsheetml/2009/9/main" objectType="CheckBox" checked="Checked" fmlaLink="$G$17" lockText="1" noThreeD="1"/>
</file>

<file path=xl/ctrlProps/ctrlProp509.xml><?xml version="1.0" encoding="utf-8"?>
<formControlPr xmlns="http://schemas.microsoft.com/office/spreadsheetml/2009/9/main" objectType="CheckBox" fmlaLink="$G$55" lockText="1" noThreeD="1"/>
</file>

<file path=xl/ctrlProps/ctrlProp510.xml><?xml version="1.0" encoding="utf-8"?>
<formControlPr xmlns="http://schemas.microsoft.com/office/spreadsheetml/2009/9/main" objectType="CheckBox" fmlaLink="$I$10" noThreeD="1"/>
</file>

<file path=xl/ctrlProps/ctrlProp511.xml><?xml version="1.0" encoding="utf-8"?>
<formControlPr xmlns="http://schemas.microsoft.com/office/spreadsheetml/2009/9/main" objectType="CheckBox" fmlaLink="$I$11" noThreeD="1"/>
</file>

<file path=xl/ctrlProps/ctrlProp512.xml><?xml version="1.0" encoding="utf-8"?>
<formControlPr xmlns="http://schemas.microsoft.com/office/spreadsheetml/2009/9/main" objectType="CheckBox" fmlaLink="$I$12" noThreeD="1"/>
</file>

<file path=xl/ctrlProps/ctrlProp513.xml><?xml version="1.0" encoding="utf-8"?>
<formControlPr xmlns="http://schemas.microsoft.com/office/spreadsheetml/2009/9/main" objectType="CheckBox" fmlaLink="$I$13" noThreeD="1"/>
</file>

<file path=xl/ctrlProps/ctrlProp514.xml><?xml version="1.0" encoding="utf-8"?>
<formControlPr xmlns="http://schemas.microsoft.com/office/spreadsheetml/2009/9/main" objectType="CheckBox" fmlaLink="$I$14" noThreeD="1"/>
</file>

<file path=xl/ctrlProps/ctrlProp515.xml><?xml version="1.0" encoding="utf-8"?>
<formControlPr xmlns="http://schemas.microsoft.com/office/spreadsheetml/2009/9/main" objectType="CheckBox" fmlaLink="$I$15" noThreeD="1"/>
</file>

<file path=xl/ctrlProps/ctrlProp516.xml><?xml version="1.0" encoding="utf-8"?>
<formControlPr xmlns="http://schemas.microsoft.com/office/spreadsheetml/2009/9/main" objectType="CheckBox" fmlaLink="$I$16" noThreeD="1"/>
</file>

<file path=xl/ctrlProps/ctrlProp517.xml><?xml version="1.0" encoding="utf-8"?>
<formControlPr xmlns="http://schemas.microsoft.com/office/spreadsheetml/2009/9/main" objectType="CheckBox" fmlaLink="$I$17" noThreeD="1"/>
</file>

<file path=xl/ctrlProps/ctrlProp518.xml><?xml version="1.0" encoding="utf-8"?>
<formControlPr xmlns="http://schemas.microsoft.com/office/spreadsheetml/2009/9/main" objectType="CheckBox" fmlaLink="$I$18" noThreeD="1"/>
</file>

<file path=xl/ctrlProps/ctrlProp519.xml><?xml version="1.0" encoding="utf-8"?>
<formControlPr xmlns="http://schemas.microsoft.com/office/spreadsheetml/2009/9/main" objectType="CheckBox" fmlaLink="$I$19" noThreeD="1"/>
</file>

<file path=xl/ctrlProps/ctrlProp520.xml><?xml version="1.0" encoding="utf-8"?>
<formControlPr xmlns="http://schemas.microsoft.com/office/spreadsheetml/2009/9/main" objectType="CheckBox" fmlaLink="$I$22" noThreeD="1"/>
</file>

<file path=xl/ctrlProps/ctrlProp521.xml><?xml version="1.0" encoding="utf-8"?>
<formControlPr xmlns="http://schemas.microsoft.com/office/spreadsheetml/2009/9/main" objectType="CheckBox" fmlaLink="$I$23" noThreeD="1"/>
</file>

<file path=xl/ctrlProps/ctrlProp522.xml><?xml version="1.0" encoding="utf-8"?>
<formControlPr xmlns="http://schemas.microsoft.com/office/spreadsheetml/2009/9/main" objectType="CheckBox" fmlaLink="$I$24" noThreeD="1"/>
</file>

<file path=xl/ctrlProps/ctrlProp523.xml><?xml version="1.0" encoding="utf-8"?>
<formControlPr xmlns="http://schemas.microsoft.com/office/spreadsheetml/2009/9/main" objectType="CheckBox" fmlaLink="$I$25" noThreeD="1"/>
</file>

<file path=xl/ctrlProps/ctrlProp524.xml><?xml version="1.0" encoding="utf-8"?>
<formControlPr xmlns="http://schemas.microsoft.com/office/spreadsheetml/2009/9/main" objectType="CheckBox" checked="Checked" fmlaLink="$I$26" noThreeD="1"/>
</file>

<file path=xl/ctrlProps/ctrlProp525.xml><?xml version="1.0" encoding="utf-8"?>
<formControlPr xmlns="http://schemas.microsoft.com/office/spreadsheetml/2009/9/main" objectType="CheckBox" fmlaLink="$I$29" noThreeD="1"/>
</file>

<file path=xl/ctrlProps/ctrlProp526.xml><?xml version="1.0" encoding="utf-8"?>
<formControlPr xmlns="http://schemas.microsoft.com/office/spreadsheetml/2009/9/main" objectType="CheckBox" fmlaLink="$I$30" noThreeD="1"/>
</file>

<file path=xl/ctrlProps/ctrlProp527.xml><?xml version="1.0" encoding="utf-8"?>
<formControlPr xmlns="http://schemas.microsoft.com/office/spreadsheetml/2009/9/main" objectType="CheckBox" checked="Checked" fmlaLink="$I$34" noThreeD="1"/>
</file>

<file path=xl/ctrlProps/ctrlProp528.xml><?xml version="1.0" encoding="utf-8"?>
<formControlPr xmlns="http://schemas.microsoft.com/office/spreadsheetml/2009/9/main" objectType="CheckBox" fmlaLink="$I$33" noThreeD="1"/>
</file>

<file path=xl/ctrlProps/ctrlProp529.xml><?xml version="1.0" encoding="utf-8"?>
<formControlPr xmlns="http://schemas.microsoft.com/office/spreadsheetml/2009/9/main" objectType="CheckBox" checked="Checked" fmlaLink="$I$37" noThreeD="1"/>
</file>

<file path=xl/ctrlProps/ctrlProp530.xml><?xml version="1.0" encoding="utf-8"?>
<formControlPr xmlns="http://schemas.microsoft.com/office/spreadsheetml/2009/9/main" objectType="CheckBox" checked="Checked" fmlaLink="$I$38" noThreeD="1"/>
</file>

<file path=xl/ctrlProps/ctrlProp531.xml><?xml version="1.0" encoding="utf-8"?>
<formControlPr xmlns="http://schemas.microsoft.com/office/spreadsheetml/2009/9/main" objectType="CheckBox" fmlaLink="$I$41" noThreeD="1"/>
</file>

<file path=xl/ctrlProps/ctrlProp532.xml><?xml version="1.0" encoding="utf-8"?>
<formControlPr xmlns="http://schemas.microsoft.com/office/spreadsheetml/2009/9/main" objectType="CheckBox" fmlaLink="$I$42" noThreeD="1"/>
</file>

<file path=xl/ctrlProps/ctrlProp533.xml><?xml version="1.0" encoding="utf-8"?>
<formControlPr xmlns="http://schemas.microsoft.com/office/spreadsheetml/2009/9/main" objectType="CheckBox" checked="Checked" fmlaLink="$I$43" noThreeD="1"/>
</file>

<file path=xl/ctrlProps/ctrlProp534.xml><?xml version="1.0" encoding="utf-8"?>
<formControlPr xmlns="http://schemas.microsoft.com/office/spreadsheetml/2009/9/main" objectType="CheckBox" fmlaLink="$I$44" noThreeD="1"/>
</file>

<file path=xl/ctrlProps/ctrlProp535.xml><?xml version="1.0" encoding="utf-8"?>
<formControlPr xmlns="http://schemas.microsoft.com/office/spreadsheetml/2009/9/main" objectType="CheckBox" checked="Checked" fmlaLink="$I$45" noThreeD="1"/>
</file>

<file path=xl/ctrlProps/ctrlProp536.xml><?xml version="1.0" encoding="utf-8"?>
<formControlPr xmlns="http://schemas.microsoft.com/office/spreadsheetml/2009/9/main" objectType="CheckBox" checked="Checked" fmlaLink="$I$48" noThreeD="1"/>
</file>

<file path=xl/ctrlProps/ctrlProp537.xml><?xml version="1.0" encoding="utf-8"?>
<formControlPr xmlns="http://schemas.microsoft.com/office/spreadsheetml/2009/9/main" objectType="CheckBox" checked="Checked" fmlaLink="$I$50" noThreeD="1"/>
</file>

<file path=xl/ctrlProps/ctrlProp538.xml><?xml version="1.0" encoding="utf-8"?>
<formControlPr xmlns="http://schemas.microsoft.com/office/spreadsheetml/2009/9/main" objectType="CheckBox" checked="Checked" fmlaLink="$I$51" noThreeD="1"/>
</file>

<file path=xl/ctrlProps/ctrlProp539.xml><?xml version="1.0" encoding="utf-8"?>
<formControlPr xmlns="http://schemas.microsoft.com/office/spreadsheetml/2009/9/main" objectType="CheckBox" checked="Checked" fmlaLink="$I$49" noThreeD="1"/>
</file>

<file path=xl/ctrlProps/ctrlProp540.xml><?xml version="1.0" encoding="utf-8"?>
<formControlPr xmlns="http://schemas.microsoft.com/office/spreadsheetml/2009/9/main" objectType="CheckBox" checked="Checked" fmlaLink="$I$54" noThreeD="1"/>
</file>

<file path=xl/ctrlProps/ctrlProp541.xml><?xml version="1.0" encoding="utf-8"?>
<formControlPr xmlns="http://schemas.microsoft.com/office/spreadsheetml/2009/9/main" objectType="CheckBox" checked="Checked" fmlaLink="$I$55" noThreeD="1"/>
</file>

<file path=xl/ctrlProps/ctrlProp542.xml><?xml version="1.0" encoding="utf-8"?>
<formControlPr xmlns="http://schemas.microsoft.com/office/spreadsheetml/2009/9/main" objectType="CheckBox" checked="Checked" fmlaLink="$E$10" noThreeD="1"/>
</file>

<file path=xl/ctrlProps/ctrlProp543.xml><?xml version="1.0" encoding="utf-8"?>
<formControlPr xmlns="http://schemas.microsoft.com/office/spreadsheetml/2009/9/main" objectType="CheckBox" checked="Checked" fmlaLink="$E$11" lockText="1" noThreeD="1"/>
</file>

<file path=xl/ctrlProps/ctrlProp544.xml><?xml version="1.0" encoding="utf-8"?>
<formControlPr xmlns="http://schemas.microsoft.com/office/spreadsheetml/2009/9/main" objectType="CheckBox" checked="Checked" fmlaLink="$E$12" lockText="1" noThreeD="1"/>
</file>

<file path=xl/ctrlProps/ctrlProp545.xml><?xml version="1.0" encoding="utf-8"?>
<formControlPr xmlns="http://schemas.microsoft.com/office/spreadsheetml/2009/9/main" objectType="CheckBox" checked="Checked" fmlaLink="$E$13" lockText="1" noThreeD="1"/>
</file>

<file path=xl/ctrlProps/ctrlProp546.xml><?xml version="1.0" encoding="utf-8"?>
<formControlPr xmlns="http://schemas.microsoft.com/office/spreadsheetml/2009/9/main" objectType="CheckBox" checked="Checked" fmlaLink="#REF!" lockText="1" noThreeD="1"/>
</file>

<file path=xl/ctrlProps/ctrlProp547.xml><?xml version="1.0" encoding="utf-8"?>
<formControlPr xmlns="http://schemas.microsoft.com/office/spreadsheetml/2009/9/main" objectType="CheckBox" checked="Checked" fmlaLink="#REF!" lockText="1" noThreeD="1"/>
</file>

<file path=xl/ctrlProps/ctrlProp548.xml><?xml version="1.0" encoding="utf-8"?>
<formControlPr xmlns="http://schemas.microsoft.com/office/spreadsheetml/2009/9/main" objectType="CheckBox" checked="Checked" fmlaLink="#REF!" lockText="1" noThreeD="1"/>
</file>

<file path=xl/ctrlProps/ctrlProp549.xml><?xml version="1.0" encoding="utf-8"?>
<formControlPr xmlns="http://schemas.microsoft.com/office/spreadsheetml/2009/9/main" objectType="CheckBox" checked="Checked" fmlaLink="#REF!" lockText="1" noThreeD="1"/>
</file>

<file path=xl/ctrlProps/ctrlProp550.xml><?xml version="1.0" encoding="utf-8"?>
<formControlPr xmlns="http://schemas.microsoft.com/office/spreadsheetml/2009/9/main" objectType="CheckBox" fmlaLink="#REF!" lockText="1" noThreeD="1"/>
</file>

<file path=xl/ctrlProps/ctrlProp551.xml><?xml version="1.0" encoding="utf-8"?>
<formControlPr xmlns="http://schemas.microsoft.com/office/spreadsheetml/2009/9/main" objectType="CheckBox" fmlaLink="#REF!" lockText="1" noThreeD="1"/>
</file>

<file path=xl/ctrlProps/ctrlProp552.xml><?xml version="1.0" encoding="utf-8"?>
<formControlPr xmlns="http://schemas.microsoft.com/office/spreadsheetml/2009/9/main" objectType="CheckBox" fmlaLink="#REF!" lockText="1" noThreeD="1"/>
</file>

<file path=xl/ctrlProps/ctrlProp553.xml><?xml version="1.0" encoding="utf-8"?>
<formControlPr xmlns="http://schemas.microsoft.com/office/spreadsheetml/2009/9/main" objectType="CheckBox" checked="Checked" fmlaLink="#REF!" lockText="1" noThreeD="1"/>
</file>

<file path=xl/ctrlProps/ctrlProp554.xml><?xml version="1.0" encoding="utf-8"?>
<formControlPr xmlns="http://schemas.microsoft.com/office/spreadsheetml/2009/9/main" objectType="CheckBox" checked="Checked" fmlaLink="#REF!" lockText="1" noThreeD="1"/>
</file>

<file path=xl/ctrlProps/ctrlProp555.xml><?xml version="1.0" encoding="utf-8"?>
<formControlPr xmlns="http://schemas.microsoft.com/office/spreadsheetml/2009/9/main" objectType="CheckBox" checked="Checked" fmlaLink="#REF!" lockText="1" noThreeD="1"/>
</file>

<file path=xl/ctrlProps/ctrlProp556.xml><?xml version="1.0" encoding="utf-8"?>
<formControlPr xmlns="http://schemas.microsoft.com/office/spreadsheetml/2009/9/main" objectType="CheckBox" checked="Checked" fmlaLink="#REF!" lockText="1" noThreeD="1"/>
</file>

<file path=xl/ctrlProps/ctrlProp557.xml><?xml version="1.0" encoding="utf-8"?>
<formControlPr xmlns="http://schemas.microsoft.com/office/spreadsheetml/2009/9/main" objectType="CheckBox" checked="Checked" fmlaLink="#REF!" lockText="1" noThreeD="1"/>
</file>

<file path=xl/ctrlProps/ctrlProp558.xml><?xml version="1.0" encoding="utf-8"?>
<formControlPr xmlns="http://schemas.microsoft.com/office/spreadsheetml/2009/9/main" objectType="CheckBox" fmlaLink="#REF!" lockText="1" noThreeD="1"/>
</file>

<file path=xl/ctrlProps/ctrlProp559.xml><?xml version="1.0" encoding="utf-8"?>
<formControlPr xmlns="http://schemas.microsoft.com/office/spreadsheetml/2009/9/main" objectType="CheckBox" checked="Checked" fmlaLink="#REF!" lockText="1" noThreeD="1"/>
</file>

<file path=xl/ctrlProps/ctrlProp560.xml><?xml version="1.0" encoding="utf-8"?>
<formControlPr xmlns="http://schemas.microsoft.com/office/spreadsheetml/2009/9/main" objectType="CheckBox" checked="Checked" fmlaLink="#REF!" lockText="1" noThreeD="1"/>
</file>

<file path=xl/ctrlProps/ctrlProp561.xml><?xml version="1.0" encoding="utf-8"?>
<formControlPr xmlns="http://schemas.microsoft.com/office/spreadsheetml/2009/9/main" objectType="CheckBox" checked="Checked" fmlaLink="#REF!" lockText="1" noThreeD="1"/>
</file>

<file path=xl/ctrlProps/ctrlProp562.xml><?xml version="1.0" encoding="utf-8"?>
<formControlPr xmlns="http://schemas.microsoft.com/office/spreadsheetml/2009/9/main" objectType="CheckBox" checked="Checked" fmlaLink="#REF!" lockText="1" noThreeD="1"/>
</file>

<file path=xl/ctrlProps/ctrlProp563.xml><?xml version="1.0" encoding="utf-8"?>
<formControlPr xmlns="http://schemas.microsoft.com/office/spreadsheetml/2009/9/main" objectType="CheckBox" checked="Checked" fmlaLink="#REF!" lockText="1" noThreeD="1"/>
</file>

<file path=xl/ctrlProps/ctrlProp564.xml><?xml version="1.0" encoding="utf-8"?>
<formControlPr xmlns="http://schemas.microsoft.com/office/spreadsheetml/2009/9/main" objectType="CheckBox" checked="Checked" fmlaLink="#REF!" lockText="1" noThreeD="1"/>
</file>

<file path=xl/ctrlProps/ctrlProp565.xml><?xml version="1.0" encoding="utf-8"?>
<formControlPr xmlns="http://schemas.microsoft.com/office/spreadsheetml/2009/9/main" objectType="CheckBox" fmlaLink="#REF!" lockText="1" noThreeD="1"/>
</file>

<file path=xl/ctrlProps/ctrlProp566.xml><?xml version="1.0" encoding="utf-8"?>
<formControlPr xmlns="http://schemas.microsoft.com/office/spreadsheetml/2009/9/main" objectType="CheckBox" checked="Checked" fmlaLink="#REF!" lockText="1" noThreeD="1"/>
</file>

<file path=xl/ctrlProps/ctrlProp567.xml><?xml version="1.0" encoding="utf-8"?>
<formControlPr xmlns="http://schemas.microsoft.com/office/spreadsheetml/2009/9/main" objectType="CheckBox" checked="Checked" fmlaLink="#REF!" lockText="1" noThreeD="1"/>
</file>

<file path=xl/ctrlProps/ctrlProp568.xml><?xml version="1.0" encoding="utf-8"?>
<formControlPr xmlns="http://schemas.microsoft.com/office/spreadsheetml/2009/9/main" objectType="CheckBox" checked="Checked" fmlaLink="#REF!" lockText="1" noThreeD="1"/>
</file>

<file path=xl/ctrlProps/ctrlProp569.xml><?xml version="1.0" encoding="utf-8"?>
<formControlPr xmlns="http://schemas.microsoft.com/office/spreadsheetml/2009/9/main" objectType="CheckBox" checked="Checked" fmlaLink="#REF!" lockText="1" noThreeD="1"/>
</file>

<file path=xl/ctrlProps/ctrlProp570.xml><?xml version="1.0" encoding="utf-8"?>
<formControlPr xmlns="http://schemas.microsoft.com/office/spreadsheetml/2009/9/main" objectType="CheckBox" fmlaLink="#REF!" lockText="1" noThreeD="1"/>
</file>

<file path=xl/ctrlProps/ctrlProp571.xml><?xml version="1.0" encoding="utf-8"?>
<formControlPr xmlns="http://schemas.microsoft.com/office/spreadsheetml/2009/9/main" objectType="CheckBox" checked="Checked" fmlaLink="#REF!" lockText="1" noThreeD="1"/>
</file>

<file path=xl/ctrlProps/ctrlProp572.xml><?xml version="1.0" encoding="utf-8"?>
<formControlPr xmlns="http://schemas.microsoft.com/office/spreadsheetml/2009/9/main" objectType="CheckBox" fmlaLink="#REF!" lockText="1" noThreeD="1"/>
</file>

<file path=xl/ctrlProps/ctrlProp573.xml><?xml version="1.0" encoding="utf-8"?>
<formControlPr xmlns="http://schemas.microsoft.com/office/spreadsheetml/2009/9/main" objectType="CheckBox" fmlaLink="#REF!" lockText="1" noThreeD="1"/>
</file>

<file path=xl/ctrlProps/ctrlProp574.xml><?xml version="1.0" encoding="utf-8"?>
<formControlPr xmlns="http://schemas.microsoft.com/office/spreadsheetml/2009/9/main" objectType="CheckBox" checked="Checked" fmlaLink="#REF!" lockText="1" noThreeD="1"/>
</file>

<file path=xl/ctrlProps/ctrlProp575.xml><?xml version="1.0" encoding="utf-8"?>
<formControlPr xmlns="http://schemas.microsoft.com/office/spreadsheetml/2009/9/main" objectType="CheckBox" fmlaLink="#REF!" lockText="1" noThreeD="1"/>
</file>

<file path=xl/ctrlProps/ctrlProp576.xml><?xml version="1.0" encoding="utf-8"?>
<formControlPr xmlns="http://schemas.microsoft.com/office/spreadsheetml/2009/9/main" objectType="CheckBox" checked="Checked" fmlaLink="#REF!" lockText="1" noThreeD="1"/>
</file>

<file path=xl/ctrlProps/ctrlProp577.xml><?xml version="1.0" encoding="utf-8"?>
<formControlPr xmlns="http://schemas.microsoft.com/office/spreadsheetml/2009/9/main" objectType="CheckBox" checked="Checked" fmlaLink="#REF!" lockText="1" noThreeD="1"/>
</file>

<file path=xl/ctrlProps/ctrlProp578.xml><?xml version="1.0" encoding="utf-8"?>
<formControlPr xmlns="http://schemas.microsoft.com/office/spreadsheetml/2009/9/main" objectType="CheckBox" checked="Checked" fmlaLink="#REF!" lockText="1" noThreeD="1"/>
</file>

<file path=xl/ctrlProps/ctrlProp579.xml><?xml version="1.0" encoding="utf-8"?>
<formControlPr xmlns="http://schemas.microsoft.com/office/spreadsheetml/2009/9/main" objectType="CheckBox" checked="Checked" fmlaLink="#REF!" lockText="1" noThreeD="1"/>
</file>

<file path=xl/ctrlProps/ctrlProp580.xml><?xml version="1.0" encoding="utf-8"?>
<formControlPr xmlns="http://schemas.microsoft.com/office/spreadsheetml/2009/9/main" objectType="CheckBox" checked="Checked" fmlaLink="#REF!" lockText="1" noThreeD="1"/>
</file>

<file path=xl/ctrlProps/ctrlProp581.xml><?xml version="1.0" encoding="utf-8"?>
<formControlPr xmlns="http://schemas.microsoft.com/office/spreadsheetml/2009/9/main" objectType="CheckBox" checked="Checked" fmlaLink="#REF!" lockText="1" noThreeD="1"/>
</file>

<file path=xl/ctrlProps/ctrlProp582.xml><?xml version="1.0" encoding="utf-8"?>
<formControlPr xmlns="http://schemas.microsoft.com/office/spreadsheetml/2009/9/main" objectType="CheckBox" checked="Checked" fmlaLink="#REF!" lockText="1" noThreeD="1"/>
</file>

<file path=xl/ctrlProps/ctrlProp583.xml><?xml version="1.0" encoding="utf-8"?>
<formControlPr xmlns="http://schemas.microsoft.com/office/spreadsheetml/2009/9/main" objectType="CheckBox" checked="Checked" fmlaLink="#REF!" lockText="1" noThreeD="1"/>
</file>

<file path=xl/ctrlProps/ctrlProp584.xml><?xml version="1.0" encoding="utf-8"?>
<formControlPr xmlns="http://schemas.microsoft.com/office/spreadsheetml/2009/9/main" objectType="CheckBox" checked="Checked" fmlaLink="#REF!" lockText="1" noThreeD="1"/>
</file>

<file path=xl/ctrlProps/ctrlProp585.xml><?xml version="1.0" encoding="utf-8"?>
<formControlPr xmlns="http://schemas.microsoft.com/office/spreadsheetml/2009/9/main" objectType="CheckBox" checked="Checked" fmlaLink="#REF!" lockText="1" noThreeD="1"/>
</file>

<file path=xl/ctrlProps/ctrlProp586.xml><?xml version="1.0" encoding="utf-8"?>
<formControlPr xmlns="http://schemas.microsoft.com/office/spreadsheetml/2009/9/main" objectType="CheckBox" checked="Checked" fmlaLink="#REF!" lockText="1" noThreeD="1"/>
</file>

<file path=xl/ctrlProps/ctrlProp587.xml><?xml version="1.0" encoding="utf-8"?>
<formControlPr xmlns="http://schemas.microsoft.com/office/spreadsheetml/2009/9/main" objectType="CheckBox" checked="Checked" fmlaLink="#REF!" lockText="1" noThreeD="1"/>
</file>

<file path=xl/ctrlProps/ctrlProp588.xml><?xml version="1.0" encoding="utf-8"?>
<formControlPr xmlns="http://schemas.microsoft.com/office/spreadsheetml/2009/9/main" objectType="CheckBox" checked="Checked" fmlaLink="#REF!" lockText="1" noThreeD="1"/>
</file>

<file path=xl/ctrlProps/ctrlProp589.xml><?xml version="1.0" encoding="utf-8"?>
<formControlPr xmlns="http://schemas.microsoft.com/office/spreadsheetml/2009/9/main" objectType="CheckBox" checked="Checked" fmlaLink="#REF!" lockText="1" noThreeD="1"/>
</file>

<file path=xl/ctrlProps/ctrlProp590.xml><?xml version="1.0" encoding="utf-8"?>
<formControlPr xmlns="http://schemas.microsoft.com/office/spreadsheetml/2009/9/main" objectType="CheckBox" checked="Checked" fmlaLink="#REF!" lockText="1" noThreeD="1"/>
</file>

<file path=xl/ctrlProps/ctrlProp591.xml><?xml version="1.0" encoding="utf-8"?>
<formControlPr xmlns="http://schemas.microsoft.com/office/spreadsheetml/2009/9/main" objectType="CheckBox" fmlaLink="#REF!" lockText="1" noThreeD="1"/>
</file>

<file path=xl/ctrlProps/ctrlProp592.xml><?xml version="1.0" encoding="utf-8"?>
<formControlPr xmlns="http://schemas.microsoft.com/office/spreadsheetml/2009/9/main" objectType="CheckBox" checked="Checked" fmlaLink="#REF!" lockText="1" noThreeD="1"/>
</file>

<file path=xl/ctrlProps/ctrlProp593.xml><?xml version="1.0" encoding="utf-8"?>
<formControlPr xmlns="http://schemas.microsoft.com/office/spreadsheetml/2009/9/main" objectType="CheckBox" checked="Checked" fmlaLink="#REF!" lockText="1" noThreeD="1"/>
</file>

<file path=xl/ctrlProps/ctrlProp594.xml><?xml version="1.0" encoding="utf-8"?>
<formControlPr xmlns="http://schemas.microsoft.com/office/spreadsheetml/2009/9/main" objectType="CheckBox" checked="Checked" fmlaLink="#REF!" lockText="1" noThreeD="1"/>
</file>

<file path=xl/ctrlProps/ctrlProp595.xml><?xml version="1.0" encoding="utf-8"?>
<formControlPr xmlns="http://schemas.microsoft.com/office/spreadsheetml/2009/9/main" objectType="CheckBox" fmlaLink="#REF!" lockText="1" noThreeD="1"/>
</file>

<file path=xl/ctrlProps/ctrlProp596.xml><?xml version="1.0" encoding="utf-8"?>
<formControlPr xmlns="http://schemas.microsoft.com/office/spreadsheetml/2009/9/main" objectType="CheckBox" checked="Checked" fmlaLink="#REF!" lockText="1" noThreeD="1"/>
</file>

<file path=xl/ctrlProps/ctrlProp597.xml><?xml version="1.0" encoding="utf-8"?>
<formControlPr xmlns="http://schemas.microsoft.com/office/spreadsheetml/2009/9/main" objectType="CheckBox" fmlaLink="#REF!" lockText="1" noThreeD="1"/>
</file>

<file path=xl/ctrlProps/ctrlProp598.xml><?xml version="1.0" encoding="utf-8"?>
<formControlPr xmlns="http://schemas.microsoft.com/office/spreadsheetml/2009/9/main" objectType="CheckBox" checked="Checked" fmlaLink="#REF!" lockText="1" noThreeD="1"/>
</file>

<file path=xl/ctrlProps/ctrlProp599.xml><?xml version="1.0" encoding="utf-8"?>
<formControlPr xmlns="http://schemas.microsoft.com/office/spreadsheetml/2009/9/main" objectType="CheckBox" fmlaLink="#REF!" lockText="1" noThreeD="1"/>
</file>

<file path=xl/ctrlProps/ctrlProp600.xml><?xml version="1.0" encoding="utf-8"?>
<formControlPr xmlns="http://schemas.microsoft.com/office/spreadsheetml/2009/9/main" objectType="CheckBox" checked="Checked" fmlaLink="#REF!" lockText="1" noThreeD="1"/>
</file>

<file path=xl/ctrlProps/ctrlProp601.xml><?xml version="1.0" encoding="utf-8"?>
<formControlPr xmlns="http://schemas.microsoft.com/office/spreadsheetml/2009/9/main" objectType="CheckBox" fmlaLink="#REF!" lockText="1" noThreeD="1"/>
</file>

<file path=xl/ctrlProps/ctrlProp602.xml><?xml version="1.0" encoding="utf-8"?>
<formControlPr xmlns="http://schemas.microsoft.com/office/spreadsheetml/2009/9/main" objectType="CheckBox" checked="Checked" fmlaLink="#REF!" lockText="1" noThreeD="1"/>
</file>

<file path=xl/ctrlProps/ctrlProp603.xml><?xml version="1.0" encoding="utf-8"?>
<formControlPr xmlns="http://schemas.microsoft.com/office/spreadsheetml/2009/9/main" objectType="CheckBox" checked="Checked" fmlaLink="#REF!" lockText="1" noThreeD="1"/>
</file>

<file path=xl/ctrlProps/ctrlProp604.xml><?xml version="1.0" encoding="utf-8"?>
<formControlPr xmlns="http://schemas.microsoft.com/office/spreadsheetml/2009/9/main" objectType="CheckBox" checked="Checked" fmlaLink="#REF!" lockText="1" noThreeD="1"/>
</file>

<file path=xl/ctrlProps/ctrlProp605.xml><?xml version="1.0" encoding="utf-8"?>
<formControlPr xmlns="http://schemas.microsoft.com/office/spreadsheetml/2009/9/main" objectType="CheckBox" fmlaLink="#REF!" lockText="1" noThreeD="1"/>
</file>

<file path=xl/ctrlProps/ctrlProp606.xml><?xml version="1.0" encoding="utf-8"?>
<formControlPr xmlns="http://schemas.microsoft.com/office/spreadsheetml/2009/9/main" objectType="CheckBox" checked="Checked" fmlaLink="#REF!" lockText="1" noThreeD="1"/>
</file>

<file path=xl/ctrlProps/ctrlProp607.xml><?xml version="1.0" encoding="utf-8"?>
<formControlPr xmlns="http://schemas.microsoft.com/office/spreadsheetml/2009/9/main" objectType="CheckBox" fmlaLink="#REF!" lockText="1" noThreeD="1"/>
</file>

<file path=xl/ctrlProps/ctrlProp608.xml><?xml version="1.0" encoding="utf-8"?>
<formControlPr xmlns="http://schemas.microsoft.com/office/spreadsheetml/2009/9/main" objectType="CheckBox" checked="Checked" fmlaLink="#REF!" lockText="1" noThreeD="1"/>
</file>

<file path=xl/ctrlProps/ctrlProp609.xml><?xml version="1.0" encoding="utf-8"?>
<formControlPr xmlns="http://schemas.microsoft.com/office/spreadsheetml/2009/9/main" objectType="CheckBox" checked="Checked" fmlaLink="#REF!" lockText="1" noThreeD="1"/>
</file>

<file path=xl/ctrlProps/ctrlProp610.xml><?xml version="1.0" encoding="utf-8"?>
<formControlPr xmlns="http://schemas.microsoft.com/office/spreadsheetml/2009/9/main" objectType="CheckBox" checked="Checked" fmlaLink="#REF!" lockText="1" noThreeD="1"/>
</file>

<file path=xl/ctrlProps/ctrlProp611.xml><?xml version="1.0" encoding="utf-8"?>
<formControlPr xmlns="http://schemas.microsoft.com/office/spreadsheetml/2009/9/main" objectType="CheckBox" checked="Checked" fmlaLink="#REF!" lockText="1" noThreeD="1"/>
</file>

<file path=xl/ctrlProps/ctrlProp612.xml><?xml version="1.0" encoding="utf-8"?>
<formControlPr xmlns="http://schemas.microsoft.com/office/spreadsheetml/2009/9/main" objectType="CheckBox" checked="Checked" fmlaLink="#REF!" lockText="1" noThreeD="1"/>
</file>

<file path=xl/ctrlProps/ctrlProp613.xml><?xml version="1.0" encoding="utf-8"?>
<formControlPr xmlns="http://schemas.microsoft.com/office/spreadsheetml/2009/9/main" objectType="CheckBox" fmlaLink="#REF!" lockText="1" noThreeD="1"/>
</file>

<file path=xl/ctrlProps/ctrlProp614.xml><?xml version="1.0" encoding="utf-8"?>
<formControlPr xmlns="http://schemas.microsoft.com/office/spreadsheetml/2009/9/main" objectType="CheckBox" checked="Checked" fmlaLink="#REF!" lockText="1" noThreeD="1"/>
</file>

<file path=xl/ctrlProps/ctrlProp615.xml><?xml version="1.0" encoding="utf-8"?>
<formControlPr xmlns="http://schemas.microsoft.com/office/spreadsheetml/2009/9/main" objectType="CheckBox" fmlaLink="#REF!" lockText="1" noThreeD="1"/>
</file>

<file path=xl/ctrlProps/ctrlProp616.xml><?xml version="1.0" encoding="utf-8"?>
<formControlPr xmlns="http://schemas.microsoft.com/office/spreadsheetml/2009/9/main" objectType="CheckBox" checked="Checked" fmlaLink="#REF!" lockText="1" noThreeD="1"/>
</file>

<file path=xl/ctrlProps/ctrlProp617.xml><?xml version="1.0" encoding="utf-8"?>
<formControlPr xmlns="http://schemas.microsoft.com/office/spreadsheetml/2009/9/main" objectType="CheckBox" fmlaLink="#REF!" lockText="1" noThreeD="1"/>
</file>

<file path=xl/ctrlProps/ctrlProp618.xml><?xml version="1.0" encoding="utf-8"?>
<formControlPr xmlns="http://schemas.microsoft.com/office/spreadsheetml/2009/9/main" objectType="CheckBox" checked="Checked" fmlaLink="#REF!" lockText="1" noThreeD="1"/>
</file>

<file path=xl/ctrlProps/ctrlProp619.xml><?xml version="1.0" encoding="utf-8"?>
<formControlPr xmlns="http://schemas.microsoft.com/office/spreadsheetml/2009/9/main" objectType="CheckBox" fmlaLink="#REF!" lockText="1" noThreeD="1"/>
</file>

<file path=xl/ctrlProps/ctrlProp620.xml><?xml version="1.0" encoding="utf-8"?>
<formControlPr xmlns="http://schemas.microsoft.com/office/spreadsheetml/2009/9/main" objectType="CheckBox" checked="Checked" fmlaLink="#REF!" lockText="1" noThreeD="1"/>
</file>

<file path=xl/ctrlProps/ctrlProp621.xml><?xml version="1.0" encoding="utf-8"?>
<formControlPr xmlns="http://schemas.microsoft.com/office/spreadsheetml/2009/9/main" objectType="CheckBox" fmlaLink="#REF!" lockText="1" noThreeD="1"/>
</file>

<file path=xl/ctrlProps/ctrlProp622.xml><?xml version="1.0" encoding="utf-8"?>
<formControlPr xmlns="http://schemas.microsoft.com/office/spreadsheetml/2009/9/main" objectType="CheckBox" checked="Checked" fmlaLink="$E$14" lockText="1" noThreeD="1"/>
</file>

<file path=xl/ctrlProps/ctrlProp623.xml><?xml version="1.0" encoding="utf-8"?>
<formControlPr xmlns="http://schemas.microsoft.com/office/spreadsheetml/2009/9/main" objectType="CheckBox" checked="Checked" fmlaLink="$E$15" lockText="1" noThreeD="1"/>
</file>

<file path=xl/ctrlProps/ctrlProp624.xml><?xml version="1.0" encoding="utf-8"?>
<formControlPr xmlns="http://schemas.microsoft.com/office/spreadsheetml/2009/9/main" objectType="CheckBox" checked="Checked" fmlaLink="$E$16" lockText="1" noThreeD="1"/>
</file>

<file path=xl/ctrlProps/ctrlProp625.xml><?xml version="1.0" encoding="utf-8"?>
<formControlPr xmlns="http://schemas.microsoft.com/office/spreadsheetml/2009/9/main" objectType="CheckBox" checked="Checked" fmlaLink="$E$17" lockText="1" noThreeD="1"/>
</file>

<file path=xl/ctrlProps/ctrlProp626.xml><?xml version="1.0" encoding="utf-8"?>
<formControlPr xmlns="http://schemas.microsoft.com/office/spreadsheetml/2009/9/main" objectType="CheckBox" checked="Checked" fmlaLink="$E$17" lockText="1" noThreeD="1"/>
</file>

<file path=xl/ctrlProps/ctrlProp627.xml><?xml version="1.0" encoding="utf-8"?>
<formControlPr xmlns="http://schemas.microsoft.com/office/spreadsheetml/2009/9/main" objectType="CheckBox" fmlaLink="#REF!" lockText="1" noThreeD="1"/>
</file>

<file path=xl/ctrlProps/ctrlProp628.xml><?xml version="1.0" encoding="utf-8"?>
<formControlPr xmlns="http://schemas.microsoft.com/office/spreadsheetml/2009/9/main" objectType="CheckBox" fmlaLink="#REF!" lockText="1" noThreeD="1"/>
</file>

<file path=xl/ctrlProps/ctrlProp629.xml><?xml version="1.0" encoding="utf-8"?>
<formControlPr xmlns="http://schemas.microsoft.com/office/spreadsheetml/2009/9/main" objectType="CheckBox" checked="Checked" fmlaLink="$E$17" lockText="1" noThreeD="1"/>
</file>

<file path=xl/ctrlProps/ctrlProp630.xml><?xml version="1.0" encoding="utf-8"?>
<formControlPr xmlns="http://schemas.microsoft.com/office/spreadsheetml/2009/9/main" objectType="CheckBox" checked="Checked" fmlaLink="$E$20" lockText="1" noThreeD="1"/>
</file>

<file path=xl/ctrlProps/ctrlProp631.xml><?xml version="1.0" encoding="utf-8"?>
<formControlPr xmlns="http://schemas.microsoft.com/office/spreadsheetml/2009/9/main" objectType="CheckBox" fmlaLink="#REF!" lockText="1" noThreeD="1"/>
</file>

<file path=xl/ctrlProps/ctrlProp632.xml><?xml version="1.0" encoding="utf-8"?>
<formControlPr xmlns="http://schemas.microsoft.com/office/spreadsheetml/2009/9/main" objectType="CheckBox" checked="Checked" fmlaLink="$E$17" lockText="1" noThreeD="1"/>
</file>

<file path=xl/ctrlProps/ctrlProp633.xml><?xml version="1.0" encoding="utf-8"?>
<formControlPr xmlns="http://schemas.microsoft.com/office/spreadsheetml/2009/9/main" objectType="CheckBox" checked="Checked" fmlaLink="$E$21" lockText="1" noThreeD="1"/>
</file>

<file path=xl/ctrlProps/ctrlProp634.xml><?xml version="1.0" encoding="utf-8"?>
<formControlPr xmlns="http://schemas.microsoft.com/office/spreadsheetml/2009/9/main" objectType="CheckBox" fmlaLink="#REF!" lockText="1" noThreeD="1"/>
</file>

<file path=xl/ctrlProps/ctrlProp635.xml><?xml version="1.0" encoding="utf-8"?>
<formControlPr xmlns="http://schemas.microsoft.com/office/spreadsheetml/2009/9/main" objectType="CheckBox" checked="Checked" fmlaLink="$E$17" lockText="1" noThreeD="1"/>
</file>

<file path=xl/ctrlProps/ctrlProp636.xml><?xml version="1.0" encoding="utf-8"?>
<formControlPr xmlns="http://schemas.microsoft.com/office/spreadsheetml/2009/9/main" objectType="CheckBox" checked="Checked" fmlaLink="$E$22" lockText="1" noThreeD="1"/>
</file>

<file path=xl/ctrlProps/ctrlProp637.xml><?xml version="1.0" encoding="utf-8"?>
<formControlPr xmlns="http://schemas.microsoft.com/office/spreadsheetml/2009/9/main" objectType="CheckBox" fmlaLink="#REF!" lockText="1" noThreeD="1"/>
</file>

<file path=xl/ctrlProps/ctrlProp638.xml><?xml version="1.0" encoding="utf-8"?>
<formControlPr xmlns="http://schemas.microsoft.com/office/spreadsheetml/2009/9/main" objectType="CheckBox" checked="Checked" fmlaLink="$E$17" lockText="1" noThreeD="1"/>
</file>

<file path=xl/ctrlProps/ctrlProp639.xml><?xml version="1.0" encoding="utf-8"?>
<formControlPr xmlns="http://schemas.microsoft.com/office/spreadsheetml/2009/9/main" objectType="CheckBox" checked="Checked" fmlaLink="$E$23" lockText="1" noThreeD="1"/>
</file>

<file path=xl/ctrlProps/ctrlProp640.xml><?xml version="1.0" encoding="utf-8"?>
<formControlPr xmlns="http://schemas.microsoft.com/office/spreadsheetml/2009/9/main" objectType="CheckBox" fmlaLink="#REF!" lockText="1" noThreeD="1"/>
</file>

<file path=xl/ctrlProps/ctrlProp641.xml><?xml version="1.0" encoding="utf-8"?>
<formControlPr xmlns="http://schemas.microsoft.com/office/spreadsheetml/2009/9/main" objectType="CheckBox" checked="Checked" fmlaLink="$E$17" lockText="1" noThreeD="1"/>
</file>

<file path=xl/ctrlProps/ctrlProp642.xml><?xml version="1.0" encoding="utf-8"?>
<formControlPr xmlns="http://schemas.microsoft.com/office/spreadsheetml/2009/9/main" objectType="CheckBox" checked="Checked" fmlaLink="$E$24" lockText="1" noThreeD="1"/>
</file>

<file path=xl/ctrlProps/ctrlProp643.xml><?xml version="1.0" encoding="utf-8"?>
<formControlPr xmlns="http://schemas.microsoft.com/office/spreadsheetml/2009/9/main" objectType="CheckBox" fmlaLink="#REF!" lockText="1" noThreeD="1"/>
</file>

<file path=xl/ctrlProps/ctrlProp644.xml><?xml version="1.0" encoding="utf-8"?>
<formControlPr xmlns="http://schemas.microsoft.com/office/spreadsheetml/2009/9/main" objectType="CheckBox" checked="Checked" fmlaLink="$E$17" lockText="1" noThreeD="1"/>
</file>

<file path=xl/ctrlProps/ctrlProp645.xml><?xml version="1.0" encoding="utf-8"?>
<formControlPr xmlns="http://schemas.microsoft.com/office/spreadsheetml/2009/9/main" objectType="CheckBox" checked="Checked" fmlaLink="$E$31" lockText="1" noThreeD="1"/>
</file>

<file path=xl/ctrlProps/ctrlProp646.xml><?xml version="1.0" encoding="utf-8"?>
<formControlPr xmlns="http://schemas.microsoft.com/office/spreadsheetml/2009/9/main" objectType="CheckBox" fmlaLink="#REF!" lockText="1" noThreeD="1"/>
</file>

<file path=xl/ctrlProps/ctrlProp647.xml><?xml version="1.0" encoding="utf-8"?>
<formControlPr xmlns="http://schemas.microsoft.com/office/spreadsheetml/2009/9/main" objectType="CheckBox" checked="Checked" fmlaLink="$E$17" lockText="1" noThreeD="1"/>
</file>

<file path=xl/ctrlProps/ctrlProp648.xml><?xml version="1.0" encoding="utf-8"?>
<formControlPr xmlns="http://schemas.microsoft.com/office/spreadsheetml/2009/9/main" objectType="CheckBox" checked="Checked" fmlaLink="$E$32" lockText="1" noThreeD="1"/>
</file>

<file path=xl/ctrlProps/ctrlProp649.xml><?xml version="1.0" encoding="utf-8"?>
<formControlPr xmlns="http://schemas.microsoft.com/office/spreadsheetml/2009/9/main" objectType="CheckBox" fmlaLink="#REF!" lockText="1" noThreeD="1"/>
</file>

<file path=xl/ctrlProps/ctrlProp650.xml><?xml version="1.0" encoding="utf-8"?>
<formControlPr xmlns="http://schemas.microsoft.com/office/spreadsheetml/2009/9/main" objectType="CheckBox" checked="Checked" fmlaLink="$E$17" lockText="1" noThreeD="1"/>
</file>

<file path=xl/ctrlProps/ctrlProp651.xml><?xml version="1.0" encoding="utf-8"?>
<formControlPr xmlns="http://schemas.microsoft.com/office/spreadsheetml/2009/9/main" objectType="CheckBox" checked="Checked" fmlaLink="$E$40" lockText="1" noThreeD="1"/>
</file>

<file path=xl/ctrlProps/ctrlProp652.xml><?xml version="1.0" encoding="utf-8"?>
<formControlPr xmlns="http://schemas.microsoft.com/office/spreadsheetml/2009/9/main" objectType="CheckBox" fmlaLink="#REF!" lockText="1" noThreeD="1"/>
</file>

<file path=xl/ctrlProps/ctrlProp653.xml><?xml version="1.0" encoding="utf-8"?>
<formControlPr xmlns="http://schemas.microsoft.com/office/spreadsheetml/2009/9/main" objectType="CheckBox" checked="Checked" fmlaLink="$E$17" lockText="1" noThreeD="1"/>
</file>

<file path=xl/ctrlProps/ctrlProp654.xml><?xml version="1.0" encoding="utf-8"?>
<formControlPr xmlns="http://schemas.microsoft.com/office/spreadsheetml/2009/9/main" objectType="CheckBox" checked="Checked" fmlaLink="$E$41" lockText="1" noThreeD="1"/>
</file>

<file path=xl/ctrlProps/ctrlProp655.xml><?xml version="1.0" encoding="utf-8"?>
<formControlPr xmlns="http://schemas.microsoft.com/office/spreadsheetml/2009/9/main" objectType="CheckBox" fmlaLink="#REF!" lockText="1" noThreeD="1"/>
</file>

<file path=xl/ctrlProps/ctrlProp656.xml><?xml version="1.0" encoding="utf-8"?>
<formControlPr xmlns="http://schemas.microsoft.com/office/spreadsheetml/2009/9/main" objectType="CheckBox" checked="Checked" fmlaLink="$E$17" lockText="1" noThreeD="1"/>
</file>

<file path=xl/ctrlProps/ctrlProp657.xml><?xml version="1.0" encoding="utf-8"?>
<formControlPr xmlns="http://schemas.microsoft.com/office/spreadsheetml/2009/9/main" objectType="CheckBox" fmlaLink="#REF!" lockText="1" noThreeD="1"/>
</file>

<file path=xl/ctrlProps/ctrlProp658.xml><?xml version="1.0" encoding="utf-8"?>
<formControlPr xmlns="http://schemas.microsoft.com/office/spreadsheetml/2009/9/main" objectType="CheckBox" fmlaLink="#REF!" lockText="1" noThreeD="1"/>
</file>

<file path=xl/ctrlProps/ctrlProp659.xml><?xml version="1.0" encoding="utf-8"?>
<formControlPr xmlns="http://schemas.microsoft.com/office/spreadsheetml/2009/9/main" objectType="CheckBox" checked="Checked" fmlaLink="$E$17" lockText="1" noThreeD="1"/>
</file>

<file path=xl/ctrlProps/ctrlProp660.xml><?xml version="1.0" encoding="utf-8"?>
<formControlPr xmlns="http://schemas.microsoft.com/office/spreadsheetml/2009/9/main" objectType="CheckBox" fmlaLink="#REF!" lockText="1" noThreeD="1"/>
</file>

<file path=xl/ctrlProps/ctrlProp661.xml><?xml version="1.0" encoding="utf-8"?>
<formControlPr xmlns="http://schemas.microsoft.com/office/spreadsheetml/2009/9/main" objectType="CheckBox" fmlaLink="#REF!" lockText="1" noThreeD="1"/>
</file>

<file path=xl/ctrlProps/ctrlProp662.xml><?xml version="1.0" encoding="utf-8"?>
<formControlPr xmlns="http://schemas.microsoft.com/office/spreadsheetml/2009/9/main" objectType="CheckBox" checked="Checked" fmlaLink="$E$17" lockText="1" noThreeD="1"/>
</file>

<file path=xl/ctrlProps/ctrlProp663.xml><?xml version="1.0" encoding="utf-8"?>
<formControlPr xmlns="http://schemas.microsoft.com/office/spreadsheetml/2009/9/main" objectType="CheckBox" fmlaLink="#REF!" lockText="1" noThreeD="1"/>
</file>

<file path=xl/ctrlProps/ctrlProp664.xml><?xml version="1.0" encoding="utf-8"?>
<formControlPr xmlns="http://schemas.microsoft.com/office/spreadsheetml/2009/9/main" objectType="CheckBox" fmlaLink="#REF!" lockText="1" noThreeD="1"/>
</file>

<file path=xl/ctrlProps/ctrlProp665.xml><?xml version="1.0" encoding="utf-8"?>
<formControlPr xmlns="http://schemas.microsoft.com/office/spreadsheetml/2009/9/main" objectType="CheckBox" checked="Checked" fmlaLink="$E$17" lockText="1" noThreeD="1"/>
</file>

<file path=xl/ctrlProps/ctrlProp666.xml><?xml version="1.0" encoding="utf-8"?>
<formControlPr xmlns="http://schemas.microsoft.com/office/spreadsheetml/2009/9/main" objectType="CheckBox" fmlaLink="#REF!" lockText="1" noThreeD="1"/>
</file>

<file path=xl/ctrlProps/ctrlProp667.xml><?xml version="1.0" encoding="utf-8"?>
<formControlPr xmlns="http://schemas.microsoft.com/office/spreadsheetml/2009/9/main" objectType="CheckBox" fmlaLink="#REF!" lockText="1" noThreeD="1"/>
</file>

<file path=xl/ctrlProps/ctrlProp668.xml><?xml version="1.0" encoding="utf-8"?>
<formControlPr xmlns="http://schemas.microsoft.com/office/spreadsheetml/2009/9/main" objectType="CheckBox" checked="Checked" fmlaLink="$E$17" lockText="1" noThreeD="1"/>
</file>

<file path=xl/ctrlProps/ctrlProp669.xml><?xml version="1.0" encoding="utf-8"?>
<formControlPr xmlns="http://schemas.microsoft.com/office/spreadsheetml/2009/9/main" objectType="CheckBox" fmlaLink="#REF!" lockText="1" noThreeD="1"/>
</file>

<file path=xl/ctrlProps/ctrlProp670.xml><?xml version="1.0" encoding="utf-8"?>
<formControlPr xmlns="http://schemas.microsoft.com/office/spreadsheetml/2009/9/main" objectType="CheckBox" fmlaLink="#REF!" lockText="1" noThreeD="1"/>
</file>

<file path=xl/ctrlProps/ctrlProp671.xml><?xml version="1.0" encoding="utf-8"?>
<formControlPr xmlns="http://schemas.microsoft.com/office/spreadsheetml/2009/9/main" objectType="CheckBox" checked="Checked" fmlaLink="$E$17" lockText="1" noThreeD="1"/>
</file>

<file path=xl/ctrlProps/ctrlProp672.xml><?xml version="1.0" encoding="utf-8"?>
<formControlPr xmlns="http://schemas.microsoft.com/office/spreadsheetml/2009/9/main" objectType="CheckBox" fmlaLink="#REF!" lockText="1" noThreeD="1"/>
</file>

<file path=xl/ctrlProps/ctrlProp673.xml><?xml version="1.0" encoding="utf-8"?>
<formControlPr xmlns="http://schemas.microsoft.com/office/spreadsheetml/2009/9/main" objectType="CheckBox" fmlaLink="#REF!" lockText="1" noThreeD="1"/>
</file>

<file path=xl/ctrlProps/ctrlProp674.xml><?xml version="1.0" encoding="utf-8"?>
<formControlPr xmlns="http://schemas.microsoft.com/office/spreadsheetml/2009/9/main" objectType="CheckBox" checked="Checked" fmlaLink="$E$17" lockText="1" noThreeD="1"/>
</file>

<file path=xl/ctrlProps/ctrlProp675.xml><?xml version="1.0" encoding="utf-8"?>
<formControlPr xmlns="http://schemas.microsoft.com/office/spreadsheetml/2009/9/main" objectType="CheckBox" fmlaLink="#REF!" lockText="1" noThreeD="1"/>
</file>

<file path=xl/ctrlProps/ctrlProp676.xml><?xml version="1.0" encoding="utf-8"?>
<formControlPr xmlns="http://schemas.microsoft.com/office/spreadsheetml/2009/9/main" objectType="CheckBox" fmlaLink="#REF!" lockText="1" noThreeD="1"/>
</file>

<file path=xl/ctrlProps/ctrlProp677.xml><?xml version="1.0" encoding="utf-8"?>
<formControlPr xmlns="http://schemas.microsoft.com/office/spreadsheetml/2009/9/main" objectType="CheckBox" checked="Checked" fmlaLink="$E$17" lockText="1" noThreeD="1"/>
</file>

<file path=xl/ctrlProps/ctrlProp678.xml><?xml version="1.0" encoding="utf-8"?>
<formControlPr xmlns="http://schemas.microsoft.com/office/spreadsheetml/2009/9/main" objectType="CheckBox" fmlaLink="#REF!" lockText="1" noThreeD="1"/>
</file>

<file path=xl/ctrlProps/ctrlProp679.xml><?xml version="1.0" encoding="utf-8"?>
<formControlPr xmlns="http://schemas.microsoft.com/office/spreadsheetml/2009/9/main" objectType="CheckBox" fmlaLink="#REF!" lockText="1" noThreeD="1"/>
</file>

<file path=xl/ctrlProps/ctrlProp680.xml><?xml version="1.0" encoding="utf-8"?>
<formControlPr xmlns="http://schemas.microsoft.com/office/spreadsheetml/2009/9/main" objectType="CheckBox" checked="Checked" fmlaLink="$E$17" lockText="1" noThreeD="1"/>
</file>

<file path=xl/ctrlProps/ctrlProp681.xml><?xml version="1.0" encoding="utf-8"?>
<formControlPr xmlns="http://schemas.microsoft.com/office/spreadsheetml/2009/9/main" objectType="CheckBox" fmlaLink="#REF!" lockText="1" noThreeD="1"/>
</file>

<file path=xl/ctrlProps/ctrlProp682.xml><?xml version="1.0" encoding="utf-8"?>
<formControlPr xmlns="http://schemas.microsoft.com/office/spreadsheetml/2009/9/main" objectType="CheckBox" fmlaLink="#REF!" lockText="1" noThreeD="1"/>
</file>

<file path=xl/ctrlProps/ctrlProp683.xml><?xml version="1.0" encoding="utf-8"?>
<formControlPr xmlns="http://schemas.microsoft.com/office/spreadsheetml/2009/9/main" objectType="CheckBox" checked="Checked" fmlaLink="$E$17" lockText="1" noThreeD="1"/>
</file>

<file path=xl/ctrlProps/ctrlProp684.xml><?xml version="1.0" encoding="utf-8"?>
<formControlPr xmlns="http://schemas.microsoft.com/office/spreadsheetml/2009/9/main" objectType="CheckBox" fmlaLink="#REF!" lockText="1" noThreeD="1"/>
</file>

<file path=xl/ctrlProps/ctrlProp685.xml><?xml version="1.0" encoding="utf-8"?>
<formControlPr xmlns="http://schemas.microsoft.com/office/spreadsheetml/2009/9/main" objectType="CheckBox" fmlaLink="#REF!" lockText="1" noThreeD="1"/>
</file>

<file path=xl/ctrlProps/ctrlProp686.xml><?xml version="1.0" encoding="utf-8"?>
<formControlPr xmlns="http://schemas.microsoft.com/office/spreadsheetml/2009/9/main" objectType="CheckBox" checked="Checked" fmlaLink="$E$17" lockText="1" noThreeD="1"/>
</file>

<file path=xl/ctrlProps/ctrlProp687.xml><?xml version="1.0" encoding="utf-8"?>
<formControlPr xmlns="http://schemas.microsoft.com/office/spreadsheetml/2009/9/main" objectType="CheckBox" checked="Checked" fmlaLink="$E$25" lockText="1" noThreeD="1"/>
</file>

<file path=xl/ctrlProps/ctrlProp688.xml><?xml version="1.0" encoding="utf-8"?>
<formControlPr xmlns="http://schemas.microsoft.com/office/spreadsheetml/2009/9/main" objectType="CheckBox" fmlaLink="#REF!" lockText="1" noThreeD="1"/>
</file>

<file path=xl/ctrlProps/ctrlProp689.xml><?xml version="1.0" encoding="utf-8"?>
<formControlPr xmlns="http://schemas.microsoft.com/office/spreadsheetml/2009/9/main" objectType="CheckBox" checked="Checked" fmlaLink="$E$17" lockText="1" noThreeD="1"/>
</file>

<file path=xl/ctrlProps/ctrlProp690.xml><?xml version="1.0" encoding="utf-8"?>
<formControlPr xmlns="http://schemas.microsoft.com/office/spreadsheetml/2009/9/main" objectType="CheckBox" checked="Checked" fmlaLink="$E$26" lockText="1" noThreeD="1"/>
</file>

<file path=xl/ctrlProps/ctrlProp691.xml><?xml version="1.0" encoding="utf-8"?>
<formControlPr xmlns="http://schemas.microsoft.com/office/spreadsheetml/2009/9/main" objectType="CheckBox" fmlaLink="#REF!" lockText="1" noThreeD="1"/>
</file>

<file path=xl/ctrlProps/ctrlProp692.xml><?xml version="1.0" encoding="utf-8"?>
<formControlPr xmlns="http://schemas.microsoft.com/office/spreadsheetml/2009/9/main" objectType="CheckBox" checked="Checked" fmlaLink="$E$17" lockText="1" noThreeD="1"/>
</file>

<file path=xl/ctrlProps/ctrlProp693.xml><?xml version="1.0" encoding="utf-8"?>
<formControlPr xmlns="http://schemas.microsoft.com/office/spreadsheetml/2009/9/main" objectType="CheckBox" fmlaLink="$E$27" lockText="1" noThreeD="1"/>
</file>

<file path=xl/ctrlProps/ctrlProp694.xml><?xml version="1.0" encoding="utf-8"?>
<formControlPr xmlns="http://schemas.microsoft.com/office/spreadsheetml/2009/9/main" objectType="CheckBox" fmlaLink="#REF!" lockText="1" noThreeD="1"/>
</file>

<file path=xl/ctrlProps/ctrlProp695.xml><?xml version="1.0" encoding="utf-8"?>
<formControlPr xmlns="http://schemas.microsoft.com/office/spreadsheetml/2009/9/main" objectType="CheckBox" checked="Checked" fmlaLink="$E$17" lockText="1" noThreeD="1"/>
</file>

<file path=xl/ctrlProps/ctrlProp696.xml><?xml version="1.0" encoding="utf-8"?>
<formControlPr xmlns="http://schemas.microsoft.com/office/spreadsheetml/2009/9/main" objectType="CheckBox" checked="Checked" fmlaLink="$E$28" lockText="1" noThreeD="1"/>
</file>

<file path=xl/ctrlProps/ctrlProp697.xml><?xml version="1.0" encoding="utf-8"?>
<formControlPr xmlns="http://schemas.microsoft.com/office/spreadsheetml/2009/9/main" objectType="CheckBox" fmlaLink="#REF!" lockText="1" noThreeD="1"/>
</file>

<file path=xl/ctrlProps/ctrlProp698.xml><?xml version="1.0" encoding="utf-8"?>
<formControlPr xmlns="http://schemas.microsoft.com/office/spreadsheetml/2009/9/main" objectType="CheckBox" checked="Checked" fmlaLink="$E$17" lockText="1" noThreeD="1"/>
</file>

<file path=xl/ctrlProps/ctrlProp699.xml><?xml version="1.0" encoding="utf-8"?>
<formControlPr xmlns="http://schemas.microsoft.com/office/spreadsheetml/2009/9/main" objectType="CheckBox" checked="Checked" fmlaLink="$E$33" lockText="1" noThreeD="1"/>
</file>

<file path=xl/ctrlProps/ctrlProp700.xml><?xml version="1.0" encoding="utf-8"?>
<formControlPr xmlns="http://schemas.microsoft.com/office/spreadsheetml/2009/9/main" objectType="CheckBox" fmlaLink="#REF!" lockText="1" noThreeD="1"/>
</file>

<file path=xl/ctrlProps/ctrlProp701.xml><?xml version="1.0" encoding="utf-8"?>
<formControlPr xmlns="http://schemas.microsoft.com/office/spreadsheetml/2009/9/main" objectType="CheckBox" checked="Checked" fmlaLink="$E$17" lockText="1" noThreeD="1"/>
</file>

<file path=xl/ctrlProps/ctrlProp702.xml><?xml version="1.0" encoding="utf-8"?>
<formControlPr xmlns="http://schemas.microsoft.com/office/spreadsheetml/2009/9/main" objectType="CheckBox" checked="Checked" fmlaLink="$E$34" lockText="1" noThreeD="1"/>
</file>

<file path=xl/ctrlProps/ctrlProp703.xml><?xml version="1.0" encoding="utf-8"?>
<formControlPr xmlns="http://schemas.microsoft.com/office/spreadsheetml/2009/9/main" objectType="CheckBox" fmlaLink="#REF!" lockText="1" noThreeD="1"/>
</file>

<file path=xl/ctrlProps/ctrlProp704.xml><?xml version="1.0" encoding="utf-8"?>
<formControlPr xmlns="http://schemas.microsoft.com/office/spreadsheetml/2009/9/main" objectType="CheckBox" checked="Checked" fmlaLink="$E$17" lockText="1" noThreeD="1"/>
</file>

<file path=xl/ctrlProps/ctrlProp705.xml><?xml version="1.0" encoding="utf-8"?>
<formControlPr xmlns="http://schemas.microsoft.com/office/spreadsheetml/2009/9/main" objectType="CheckBox" checked="Checked" fmlaLink="$E$35" lockText="1" noThreeD="1"/>
</file>

<file path=xl/ctrlProps/ctrlProp706.xml><?xml version="1.0" encoding="utf-8"?>
<formControlPr xmlns="http://schemas.microsoft.com/office/spreadsheetml/2009/9/main" objectType="CheckBox" fmlaLink="#REF!" lockText="1" noThreeD="1"/>
</file>

<file path=xl/ctrlProps/ctrlProp707.xml><?xml version="1.0" encoding="utf-8"?>
<formControlPr xmlns="http://schemas.microsoft.com/office/spreadsheetml/2009/9/main" objectType="CheckBox" checked="Checked" fmlaLink="$E$17" lockText="1" noThreeD="1"/>
</file>

<file path=xl/ctrlProps/ctrlProp708.xml><?xml version="1.0" encoding="utf-8"?>
<formControlPr xmlns="http://schemas.microsoft.com/office/spreadsheetml/2009/9/main" objectType="CheckBox" fmlaLink="$E$36" lockText="1" noThreeD="1"/>
</file>

<file path=xl/ctrlProps/ctrlProp709.xml><?xml version="1.0" encoding="utf-8"?>
<formControlPr xmlns="http://schemas.microsoft.com/office/spreadsheetml/2009/9/main" objectType="CheckBox" fmlaLink="#REF!" lockText="1" noThreeD="1"/>
</file>

<file path=xl/ctrlProps/ctrlProp710.xml><?xml version="1.0" encoding="utf-8"?>
<formControlPr xmlns="http://schemas.microsoft.com/office/spreadsheetml/2009/9/main" objectType="CheckBox" checked="Checked" fmlaLink="$E$17" lockText="1" noThreeD="1"/>
</file>

<file path=xl/ctrlProps/ctrlProp711.xml><?xml version="1.0" encoding="utf-8"?>
<formControlPr xmlns="http://schemas.microsoft.com/office/spreadsheetml/2009/9/main" objectType="CheckBox" checked="Checked" fmlaLink="$E$37" lockText="1" noThreeD="1"/>
</file>

<file path=xl/ctrlProps/ctrlProp712.xml><?xml version="1.0" encoding="utf-8"?>
<formControlPr xmlns="http://schemas.microsoft.com/office/spreadsheetml/2009/9/main" objectType="CheckBox" fmlaLink="#REF!" lockText="1" noThreeD="1"/>
</file>

<file path=xl/ctrlProps/ctrlProp713.xml><?xml version="1.0" encoding="utf-8"?>
<formControlPr xmlns="http://schemas.microsoft.com/office/spreadsheetml/2009/9/main" objectType="CheckBox" checked="Checked" fmlaLink="$E$17" lockText="1" noThreeD="1"/>
</file>

<file path=xl/ctrlProps/ctrlProp714.xml><?xml version="1.0" encoding="utf-8"?>
<formControlPr xmlns="http://schemas.microsoft.com/office/spreadsheetml/2009/9/main" objectType="CheckBox" checked="Checked" fmlaLink="$E$42" lockText="1" noThreeD="1"/>
</file>

<file path=xl/ctrlProps/ctrlProp715.xml><?xml version="1.0" encoding="utf-8"?>
<formControlPr xmlns="http://schemas.microsoft.com/office/spreadsheetml/2009/9/main" objectType="CheckBox" fmlaLink="$G$10" noThreeD="1"/>
</file>

<file path=xl/ctrlProps/ctrlProp716.xml><?xml version="1.0" encoding="utf-8"?>
<formControlPr xmlns="http://schemas.microsoft.com/office/spreadsheetml/2009/9/main" objectType="CheckBox" fmlaLink="$G$11" noThreeD="1"/>
</file>

<file path=xl/ctrlProps/ctrlProp717.xml><?xml version="1.0" encoding="utf-8"?>
<formControlPr xmlns="http://schemas.microsoft.com/office/spreadsheetml/2009/9/main" objectType="CheckBox" fmlaLink="$G$12" noThreeD="1"/>
</file>

<file path=xl/ctrlProps/ctrlProp718.xml><?xml version="1.0" encoding="utf-8"?>
<formControlPr xmlns="http://schemas.microsoft.com/office/spreadsheetml/2009/9/main" objectType="CheckBox" fmlaLink="$G$13" noThreeD="1"/>
</file>

<file path=xl/ctrlProps/ctrlProp719.xml><?xml version="1.0" encoding="utf-8"?>
<formControlPr xmlns="http://schemas.microsoft.com/office/spreadsheetml/2009/9/main" objectType="CheckBox" fmlaLink="$G$14" noThreeD="1"/>
</file>

<file path=xl/ctrlProps/ctrlProp720.xml><?xml version="1.0" encoding="utf-8"?>
<formControlPr xmlns="http://schemas.microsoft.com/office/spreadsheetml/2009/9/main" objectType="CheckBox" fmlaLink="$G$15" noThreeD="1"/>
</file>

<file path=xl/ctrlProps/ctrlProp721.xml><?xml version="1.0" encoding="utf-8"?>
<formControlPr xmlns="http://schemas.microsoft.com/office/spreadsheetml/2009/9/main" objectType="CheckBox" fmlaLink="$G$16" noThreeD="1"/>
</file>

<file path=xl/ctrlProps/ctrlProp722.xml><?xml version="1.0" encoding="utf-8"?>
<formControlPr xmlns="http://schemas.microsoft.com/office/spreadsheetml/2009/9/main" objectType="CheckBox" fmlaLink="$G$17" noThreeD="1"/>
</file>

<file path=xl/ctrlProps/ctrlProp723.xml><?xml version="1.0" encoding="utf-8"?>
<formControlPr xmlns="http://schemas.microsoft.com/office/spreadsheetml/2009/9/main" objectType="CheckBox" fmlaLink="$G$20" noThreeD="1"/>
</file>

<file path=xl/ctrlProps/ctrlProp724.xml><?xml version="1.0" encoding="utf-8"?>
<formControlPr xmlns="http://schemas.microsoft.com/office/spreadsheetml/2009/9/main" objectType="CheckBox" checked="Checked" fmlaLink="$G$21" noThreeD="1"/>
</file>

<file path=xl/ctrlProps/ctrlProp725.xml><?xml version="1.0" encoding="utf-8"?>
<formControlPr xmlns="http://schemas.microsoft.com/office/spreadsheetml/2009/9/main" objectType="CheckBox" fmlaLink="$G$22" noThreeD="1"/>
</file>

<file path=xl/ctrlProps/ctrlProp726.xml><?xml version="1.0" encoding="utf-8"?>
<formControlPr xmlns="http://schemas.microsoft.com/office/spreadsheetml/2009/9/main" objectType="CheckBox" fmlaLink="$G$23" noThreeD="1"/>
</file>

<file path=xl/ctrlProps/ctrlProp727.xml><?xml version="1.0" encoding="utf-8"?>
<formControlPr xmlns="http://schemas.microsoft.com/office/spreadsheetml/2009/9/main" objectType="CheckBox" fmlaLink="$G$24" noThreeD="1"/>
</file>

<file path=xl/ctrlProps/ctrlProp728.xml><?xml version="1.0" encoding="utf-8"?>
<formControlPr xmlns="http://schemas.microsoft.com/office/spreadsheetml/2009/9/main" objectType="CheckBox" fmlaLink="$G$25" noThreeD="1"/>
</file>

<file path=xl/ctrlProps/ctrlProp729.xml><?xml version="1.0" encoding="utf-8"?>
<formControlPr xmlns="http://schemas.microsoft.com/office/spreadsheetml/2009/9/main" objectType="CheckBox" fmlaLink="$G$26" noThreeD="1"/>
</file>

<file path=xl/ctrlProps/ctrlProp730.xml><?xml version="1.0" encoding="utf-8"?>
<formControlPr xmlns="http://schemas.microsoft.com/office/spreadsheetml/2009/9/main" objectType="CheckBox" fmlaLink="$G$27" noThreeD="1"/>
</file>

<file path=xl/ctrlProps/ctrlProp731.xml><?xml version="1.0" encoding="utf-8"?>
<formControlPr xmlns="http://schemas.microsoft.com/office/spreadsheetml/2009/9/main" objectType="CheckBox" fmlaLink="$G$28" noThreeD="1"/>
</file>

<file path=xl/ctrlProps/ctrlProp732.xml><?xml version="1.0" encoding="utf-8"?>
<formControlPr xmlns="http://schemas.microsoft.com/office/spreadsheetml/2009/9/main" objectType="CheckBox" fmlaLink="$G$31" noThreeD="1"/>
</file>

<file path=xl/ctrlProps/ctrlProp733.xml><?xml version="1.0" encoding="utf-8"?>
<formControlPr xmlns="http://schemas.microsoft.com/office/spreadsheetml/2009/9/main" objectType="CheckBox" fmlaLink="$G$32" noThreeD="1"/>
</file>

<file path=xl/ctrlProps/ctrlProp734.xml><?xml version="1.0" encoding="utf-8"?>
<formControlPr xmlns="http://schemas.microsoft.com/office/spreadsheetml/2009/9/main" objectType="CheckBox" fmlaLink="$G$33" noThreeD="1"/>
</file>

<file path=xl/ctrlProps/ctrlProp735.xml><?xml version="1.0" encoding="utf-8"?>
<formControlPr xmlns="http://schemas.microsoft.com/office/spreadsheetml/2009/9/main" objectType="CheckBox" fmlaLink="$G$34" noThreeD="1"/>
</file>

<file path=xl/ctrlProps/ctrlProp736.xml><?xml version="1.0" encoding="utf-8"?>
<formControlPr xmlns="http://schemas.microsoft.com/office/spreadsheetml/2009/9/main" objectType="CheckBox" fmlaLink="$G$35" noThreeD="1"/>
</file>

<file path=xl/ctrlProps/ctrlProp737.xml><?xml version="1.0" encoding="utf-8"?>
<formControlPr xmlns="http://schemas.microsoft.com/office/spreadsheetml/2009/9/main" objectType="CheckBox" fmlaLink="$G$36" noThreeD="1"/>
</file>

<file path=xl/ctrlProps/ctrlProp738.xml><?xml version="1.0" encoding="utf-8"?>
<formControlPr xmlns="http://schemas.microsoft.com/office/spreadsheetml/2009/9/main" objectType="CheckBox" fmlaLink="$G$37" noThreeD="1"/>
</file>

<file path=xl/ctrlProps/ctrlProp739.xml><?xml version="1.0" encoding="utf-8"?>
<formControlPr xmlns="http://schemas.microsoft.com/office/spreadsheetml/2009/9/main" objectType="CheckBox" fmlaLink="$G$40" noThreeD="1"/>
</file>

<file path=xl/ctrlProps/ctrlProp740.xml><?xml version="1.0" encoding="utf-8"?>
<formControlPr xmlns="http://schemas.microsoft.com/office/spreadsheetml/2009/9/main" objectType="CheckBox" fmlaLink="$G$41" noThreeD="1"/>
</file>

<file path=xl/ctrlProps/ctrlProp741.xml><?xml version="1.0" encoding="utf-8"?>
<formControlPr xmlns="http://schemas.microsoft.com/office/spreadsheetml/2009/9/main" objectType="CheckBox" fmlaLink="$G$42" noThreeD="1"/>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xml"/><Relationship Id="rId18" Type="http://schemas.openxmlformats.org/officeDocument/2006/relationships/chart" Target="../charts/chart6.xml"/><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chart" Target="../charts/chart2.xml"/><Relationship Id="rId17" Type="http://schemas.openxmlformats.org/officeDocument/2006/relationships/chart" Target="../charts/chart5.xml"/><Relationship Id="rId2" Type="http://schemas.openxmlformats.org/officeDocument/2006/relationships/chart" Target="../charts/chart1.xml"/><Relationship Id="rId16" Type="http://schemas.microsoft.com/office/2014/relationships/chartEx" Target="../charts/chartEx2.xml"/><Relationship Id="rId1" Type="http://schemas.microsoft.com/office/2014/relationships/chartEx" Target="../charts/chartEx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image" Target="../media/image10.jpg"/><Relationship Id="rId10" Type="http://schemas.openxmlformats.org/officeDocument/2006/relationships/image" Target="../media/image8.svg"/><Relationship Id="rId19" Type="http://schemas.openxmlformats.org/officeDocument/2006/relationships/chart" Target="../charts/chart7.xml"/><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11.pn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image" Target="../media/image1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27.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8.jpeg"/><Relationship Id="rId3" Type="http://schemas.openxmlformats.org/officeDocument/2006/relationships/image" Target="../media/image15.jpeg"/><Relationship Id="rId21" Type="http://schemas.openxmlformats.org/officeDocument/2006/relationships/image" Target="../media/image33.jpeg"/><Relationship Id="rId34" Type="http://schemas.openxmlformats.org/officeDocument/2006/relationships/image" Target="../media/image11.png"/><Relationship Id="rId7" Type="http://schemas.openxmlformats.org/officeDocument/2006/relationships/image" Target="../media/image19.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7.jpeg"/><Relationship Id="rId33" Type="http://schemas.openxmlformats.org/officeDocument/2006/relationships/image" Target="../media/image45.jpeg"/><Relationship Id="rId2" Type="http://schemas.openxmlformats.org/officeDocument/2006/relationships/image" Target="../media/image14.jpeg"/><Relationship Id="rId16" Type="http://schemas.openxmlformats.org/officeDocument/2006/relationships/image" Target="../media/image28.jpeg"/><Relationship Id="rId20" Type="http://schemas.openxmlformats.org/officeDocument/2006/relationships/image" Target="../media/image32.jpeg"/><Relationship Id="rId29" Type="http://schemas.openxmlformats.org/officeDocument/2006/relationships/image" Target="../media/image41.jpeg"/><Relationship Id="rId1" Type="http://schemas.openxmlformats.org/officeDocument/2006/relationships/image" Target="../media/image13.jpeg"/><Relationship Id="rId6" Type="http://schemas.openxmlformats.org/officeDocument/2006/relationships/image" Target="../media/image18.jpeg"/><Relationship Id="rId11" Type="http://schemas.openxmlformats.org/officeDocument/2006/relationships/image" Target="../media/image23.jpeg"/><Relationship Id="rId24" Type="http://schemas.openxmlformats.org/officeDocument/2006/relationships/image" Target="../media/image36.jpeg"/><Relationship Id="rId32" Type="http://schemas.openxmlformats.org/officeDocument/2006/relationships/image" Target="../media/image44.jpeg"/><Relationship Id="rId5" Type="http://schemas.openxmlformats.org/officeDocument/2006/relationships/image" Target="../media/image17.jpeg"/><Relationship Id="rId15" Type="http://schemas.openxmlformats.org/officeDocument/2006/relationships/image" Target="../media/image27.jpeg"/><Relationship Id="rId23" Type="http://schemas.openxmlformats.org/officeDocument/2006/relationships/image" Target="../media/image35.jpeg"/><Relationship Id="rId28" Type="http://schemas.openxmlformats.org/officeDocument/2006/relationships/image" Target="../media/image40.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3.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media/image34.jpeg"/><Relationship Id="rId27" Type="http://schemas.openxmlformats.org/officeDocument/2006/relationships/image" Target="../media/image39.jpeg"/><Relationship Id="rId30" Type="http://schemas.openxmlformats.org/officeDocument/2006/relationships/image" Target="../media/image42.jpeg"/><Relationship Id="rId8" Type="http://schemas.openxmlformats.org/officeDocument/2006/relationships/image" Target="../media/image20.jpeg"/></Relationships>
</file>

<file path=xl/drawings/drawing1.xml><?xml version="1.0" encoding="utf-8"?>
<xdr:wsDr xmlns:xdr="http://schemas.openxmlformats.org/drawingml/2006/spreadsheetDrawing" xmlns:a="http://schemas.openxmlformats.org/drawingml/2006/main">
  <xdr:twoCellAnchor>
    <xdr:from>
      <xdr:col>13</xdr:col>
      <xdr:colOff>21771</xdr:colOff>
      <xdr:row>61</xdr:row>
      <xdr:rowOff>2</xdr:rowOff>
    </xdr:from>
    <xdr:to>
      <xdr:col>24</xdr:col>
      <xdr:colOff>10886</xdr:colOff>
      <xdr:row>73</xdr:row>
      <xdr:rowOff>217714</xdr:rowOff>
    </xdr:to>
    <xdr:sp macro="" textlink="">
      <xdr:nvSpPr>
        <xdr:cNvPr id="48" name="Rectángulo 47">
          <a:extLst>
            <a:ext uri="{FF2B5EF4-FFF2-40B4-BE49-F238E27FC236}">
              <a16:creationId xmlns:a16="http://schemas.microsoft.com/office/drawing/2014/main" id="{00000000-0008-0000-0000-000030000000}"/>
            </a:ext>
          </a:extLst>
        </xdr:cNvPr>
        <xdr:cNvSpPr/>
      </xdr:nvSpPr>
      <xdr:spPr>
        <a:xfrm>
          <a:off x="9252857" y="10853059"/>
          <a:ext cx="8686800" cy="2416626"/>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8964</xdr:colOff>
      <xdr:row>39</xdr:row>
      <xdr:rowOff>43543</xdr:rowOff>
    </xdr:from>
    <xdr:to>
      <xdr:col>6</xdr:col>
      <xdr:colOff>1290</xdr:colOff>
      <xdr:row>60</xdr:row>
      <xdr:rowOff>43543</xdr:rowOff>
    </xdr:to>
    <xdr:sp macro="" textlink="">
      <xdr:nvSpPr>
        <xdr:cNvPr id="2" name="Rectángulo 1">
          <a:extLst>
            <a:ext uri="{FF2B5EF4-FFF2-40B4-BE49-F238E27FC236}">
              <a16:creationId xmlns:a16="http://schemas.microsoft.com/office/drawing/2014/main" id="{00000000-0008-0000-0000-000002000000}"/>
            </a:ext>
          </a:extLst>
        </xdr:cNvPr>
        <xdr:cNvSpPr/>
      </xdr:nvSpPr>
      <xdr:spPr>
        <a:xfrm>
          <a:off x="259335" y="7064829"/>
          <a:ext cx="4270412" cy="3657600"/>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3</xdr:colOff>
      <xdr:row>61</xdr:row>
      <xdr:rowOff>10888</xdr:rowOff>
    </xdr:from>
    <xdr:to>
      <xdr:col>12</xdr:col>
      <xdr:colOff>10886</xdr:colOff>
      <xdr:row>74</xdr:row>
      <xdr:rowOff>0</xdr:rowOff>
    </xdr:to>
    <xdr:sp macro="" textlink="">
      <xdr:nvSpPr>
        <xdr:cNvPr id="51" name="Rectángulo 50">
          <a:extLst>
            <a:ext uri="{FF2B5EF4-FFF2-40B4-BE49-F238E27FC236}">
              <a16:creationId xmlns:a16="http://schemas.microsoft.com/office/drawing/2014/main" id="{00000000-0008-0000-0000-000033000000}"/>
            </a:ext>
          </a:extLst>
        </xdr:cNvPr>
        <xdr:cNvSpPr/>
      </xdr:nvSpPr>
      <xdr:spPr>
        <a:xfrm>
          <a:off x="250374" y="10863945"/>
          <a:ext cx="8741226" cy="2416626"/>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0</xdr:colOff>
      <xdr:row>5</xdr:row>
      <xdr:rowOff>10884</xdr:rowOff>
    </xdr:from>
    <xdr:to>
      <xdr:col>5</xdr:col>
      <xdr:colOff>838200</xdr:colOff>
      <xdr:row>21</xdr:row>
      <xdr:rowOff>25400</xdr:rowOff>
    </xdr:to>
    <xdr:sp macro="" textlink="">
      <xdr:nvSpPr>
        <xdr:cNvPr id="8" name="Rectángulo 7">
          <a:extLst>
            <a:ext uri="{FF2B5EF4-FFF2-40B4-BE49-F238E27FC236}">
              <a16:creationId xmlns:a16="http://schemas.microsoft.com/office/drawing/2014/main" id="{00000000-0008-0000-0000-000008000000}"/>
            </a:ext>
          </a:extLst>
        </xdr:cNvPr>
        <xdr:cNvSpPr/>
      </xdr:nvSpPr>
      <xdr:spPr>
        <a:xfrm>
          <a:off x="254000" y="950684"/>
          <a:ext cx="4267200" cy="2859316"/>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CO" sz="1100">
            <a:solidFill>
              <a:schemeClr val="lt1"/>
            </a:solidFill>
            <a:latin typeface="+mn-lt"/>
            <a:ea typeface="+mn-ea"/>
            <a:cs typeface="+mn-cs"/>
          </a:endParaRPr>
        </a:p>
      </xdr:txBody>
    </xdr:sp>
    <xdr:clientData/>
  </xdr:twoCellAnchor>
  <xdr:twoCellAnchor>
    <xdr:from>
      <xdr:col>0</xdr:col>
      <xdr:colOff>0</xdr:colOff>
      <xdr:row>4</xdr:row>
      <xdr:rowOff>69272</xdr:rowOff>
    </xdr:from>
    <xdr:to>
      <xdr:col>6</xdr:col>
      <xdr:colOff>35791</xdr:colOff>
      <xdr:row>19</xdr:row>
      <xdr:rowOff>145472</xdr:rowOff>
    </xdr:to>
    <mc:AlternateContent xmlns:mc="http://schemas.openxmlformats.org/markup-compatibility/2006">
      <mc:Choice xmlns:cx1="http://schemas.microsoft.com/office/drawing/2015/9/8/chartex" Requires="cx1">
        <xdr:graphicFrame macro="">
          <xdr:nvGraphicFramePr>
            <xdr:cNvPr id="52" name="Gráfico 51">
              <a:extLst>
                <a:ext uri="{FF2B5EF4-FFF2-40B4-BE49-F238E27FC236}">
                  <a16:creationId xmlns:a16="http://schemas.microsoft.com/office/drawing/2014/main" id="{00000000-0008-0000-0000-00003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812222"/>
              <a:ext cx="4407766" cy="264795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249382</xdr:colOff>
      <xdr:row>22</xdr:row>
      <xdr:rowOff>18689</xdr:rowOff>
    </xdr:from>
    <xdr:to>
      <xdr:col>6</xdr:col>
      <xdr:colOff>13855</xdr:colOff>
      <xdr:row>38</xdr:row>
      <xdr:rowOff>54685</xdr:rowOff>
    </xdr:to>
    <xdr:sp macro="" textlink="">
      <xdr:nvSpPr>
        <xdr:cNvPr id="9" name="Rectángulo 8">
          <a:extLst>
            <a:ext uri="{FF2B5EF4-FFF2-40B4-BE49-F238E27FC236}">
              <a16:creationId xmlns:a16="http://schemas.microsoft.com/office/drawing/2014/main" id="{00000000-0008-0000-0000-000009000000}"/>
            </a:ext>
          </a:extLst>
        </xdr:cNvPr>
        <xdr:cNvSpPr/>
      </xdr:nvSpPr>
      <xdr:spPr>
        <a:xfrm>
          <a:off x="249382" y="3927749"/>
          <a:ext cx="4275513" cy="3007796"/>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0</xdr:col>
      <xdr:colOff>165264</xdr:colOff>
      <xdr:row>44</xdr:row>
      <xdr:rowOff>155369</xdr:rowOff>
    </xdr:from>
    <xdr:to>
      <xdr:col>7</xdr:col>
      <xdr:colOff>27708</xdr:colOff>
      <xdr:row>60</xdr:row>
      <xdr:rowOff>24741</xdr:rowOff>
    </xdr:to>
    <xdr:graphicFrame macro="">
      <xdr:nvGraphicFramePr>
        <xdr:cNvPr id="55" name="Gráfico 54">
          <a:extLst>
            <a:ext uri="{FF2B5EF4-FFF2-40B4-BE49-F238E27FC236}">
              <a16:creationId xmlns:a16="http://schemas.microsoft.com/office/drawing/2014/main" id="{00000000-0008-0000-00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13641</xdr:colOff>
      <xdr:row>5</xdr:row>
      <xdr:rowOff>13855</xdr:rowOff>
    </xdr:from>
    <xdr:to>
      <xdr:col>24</xdr:col>
      <xdr:colOff>8709</xdr:colOff>
      <xdr:row>21</xdr:row>
      <xdr:rowOff>13855</xdr:rowOff>
    </xdr:to>
    <xdr:sp macro="" textlink="">
      <xdr:nvSpPr>
        <xdr:cNvPr id="3" name="Rectángulo 2">
          <a:extLst>
            <a:ext uri="{FF2B5EF4-FFF2-40B4-BE49-F238E27FC236}">
              <a16:creationId xmlns:a16="http://schemas.microsoft.com/office/drawing/2014/main" id="{00000000-0008-0000-0000-000003000000}"/>
            </a:ext>
          </a:extLst>
        </xdr:cNvPr>
        <xdr:cNvSpPr/>
      </xdr:nvSpPr>
      <xdr:spPr>
        <a:xfrm>
          <a:off x="13696984" y="939141"/>
          <a:ext cx="4240496" cy="2786743"/>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13855</xdr:colOff>
      <xdr:row>1</xdr:row>
      <xdr:rowOff>13855</xdr:rowOff>
    </xdr:from>
    <xdr:to>
      <xdr:col>6</xdr:col>
      <xdr:colOff>0</xdr:colOff>
      <xdr:row>4</xdr:row>
      <xdr:rowOff>13853</xdr:rowOff>
    </xdr:to>
    <xdr:sp macro="" textlink="">
      <xdr:nvSpPr>
        <xdr:cNvPr id="4" name="Rectángulo 3">
          <a:extLst>
            <a:ext uri="{FF2B5EF4-FFF2-40B4-BE49-F238E27FC236}">
              <a16:creationId xmlns:a16="http://schemas.microsoft.com/office/drawing/2014/main" id="{00000000-0008-0000-0000-000004000000}"/>
            </a:ext>
          </a:extLst>
        </xdr:cNvPr>
        <xdr:cNvSpPr/>
      </xdr:nvSpPr>
      <xdr:spPr>
        <a:xfrm>
          <a:off x="265315" y="242455"/>
          <a:ext cx="4245725" cy="525778"/>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CO" sz="1100">
            <a:solidFill>
              <a:schemeClr val="lt1"/>
            </a:solidFill>
            <a:latin typeface="+mn-lt"/>
            <a:ea typeface="+mn-ea"/>
            <a:cs typeface="+mn-cs"/>
          </a:endParaRPr>
        </a:p>
      </xdr:txBody>
    </xdr:sp>
    <xdr:clientData/>
  </xdr:twoCellAnchor>
  <xdr:twoCellAnchor>
    <xdr:from>
      <xdr:col>13</xdr:col>
      <xdr:colOff>12553</xdr:colOff>
      <xdr:row>5</xdr:row>
      <xdr:rowOff>13855</xdr:rowOff>
    </xdr:from>
    <xdr:to>
      <xdr:col>18</xdr:col>
      <xdr:colOff>1</xdr:colOff>
      <xdr:row>21</xdr:row>
      <xdr:rowOff>13855</xdr:rowOff>
    </xdr:to>
    <xdr:sp macro="" textlink="">
      <xdr:nvSpPr>
        <xdr:cNvPr id="5" name="Rectángulo 4">
          <a:extLst>
            <a:ext uri="{FF2B5EF4-FFF2-40B4-BE49-F238E27FC236}">
              <a16:creationId xmlns:a16="http://schemas.microsoft.com/office/drawing/2014/main" id="{00000000-0008-0000-0000-000005000000}"/>
            </a:ext>
          </a:extLst>
        </xdr:cNvPr>
        <xdr:cNvSpPr/>
      </xdr:nvSpPr>
      <xdr:spPr>
        <a:xfrm>
          <a:off x="9198117" y="969819"/>
          <a:ext cx="4213084" cy="2881745"/>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CO" sz="1100">
            <a:solidFill>
              <a:schemeClr val="lt1"/>
            </a:solidFill>
            <a:latin typeface="+mn-lt"/>
            <a:ea typeface="+mn-ea"/>
            <a:cs typeface="+mn-cs"/>
          </a:endParaRPr>
        </a:p>
      </xdr:txBody>
    </xdr:sp>
    <xdr:clientData/>
  </xdr:twoCellAnchor>
  <xdr:twoCellAnchor>
    <xdr:from>
      <xdr:col>19</xdr:col>
      <xdr:colOff>13855</xdr:colOff>
      <xdr:row>0</xdr:row>
      <xdr:rowOff>13856</xdr:rowOff>
    </xdr:from>
    <xdr:to>
      <xdr:col>24</xdr:col>
      <xdr:colOff>0</xdr:colOff>
      <xdr:row>4</xdr:row>
      <xdr:rowOff>13855</xdr:rowOff>
    </xdr:to>
    <xdr:sp macro="" textlink="">
      <xdr:nvSpPr>
        <xdr:cNvPr id="6" name="Rectángulo 5">
          <a:extLst>
            <a:ext uri="{FF2B5EF4-FFF2-40B4-BE49-F238E27FC236}">
              <a16:creationId xmlns:a16="http://schemas.microsoft.com/office/drawing/2014/main" id="{00000000-0008-0000-0000-000006000000}"/>
            </a:ext>
          </a:extLst>
        </xdr:cNvPr>
        <xdr:cNvSpPr/>
      </xdr:nvSpPr>
      <xdr:spPr>
        <a:xfrm>
          <a:off x="13646035" y="13856"/>
          <a:ext cx="4215245" cy="754379"/>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CO" sz="1100">
            <a:solidFill>
              <a:schemeClr val="lt1"/>
            </a:solidFill>
            <a:latin typeface="+mn-lt"/>
            <a:ea typeface="+mn-ea"/>
            <a:cs typeface="+mn-cs"/>
          </a:endParaRPr>
        </a:p>
      </xdr:txBody>
    </xdr:sp>
    <xdr:clientData/>
  </xdr:twoCellAnchor>
  <xdr:twoCellAnchor>
    <xdr:from>
      <xdr:col>18</xdr:col>
      <xdr:colOff>197224</xdr:colOff>
      <xdr:row>22</xdr:row>
      <xdr:rowOff>14666</xdr:rowOff>
    </xdr:from>
    <xdr:to>
      <xdr:col>24</xdr:col>
      <xdr:colOff>4398</xdr:colOff>
      <xdr:row>59</xdr:row>
      <xdr:rowOff>177799</xdr:rowOff>
    </xdr:to>
    <xdr:sp macro="" textlink="">
      <xdr:nvSpPr>
        <xdr:cNvPr id="7" name="Rectángulo 6">
          <a:extLst>
            <a:ext uri="{FF2B5EF4-FFF2-40B4-BE49-F238E27FC236}">
              <a16:creationId xmlns:a16="http://schemas.microsoft.com/office/drawing/2014/main" id="{00000000-0008-0000-0000-000007000000}"/>
            </a:ext>
          </a:extLst>
        </xdr:cNvPr>
        <xdr:cNvSpPr/>
      </xdr:nvSpPr>
      <xdr:spPr>
        <a:xfrm>
          <a:off x="13697324" y="3977066"/>
          <a:ext cx="4264874" cy="6906833"/>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26407</xdr:colOff>
      <xdr:row>5</xdr:row>
      <xdr:rowOff>27706</xdr:rowOff>
    </xdr:from>
    <xdr:to>
      <xdr:col>12</xdr:col>
      <xdr:colOff>13856</xdr:colOff>
      <xdr:row>21</xdr:row>
      <xdr:rowOff>27706</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4761693" y="952992"/>
          <a:ext cx="4232877" cy="2786743"/>
        </a:xfrm>
        <a:prstGeom prst="rect">
          <a:avLst/>
        </a:prstGeom>
        <a:solidFill>
          <a:schemeClr val="tx1">
            <a:lumMod val="65000"/>
            <a:lumOff val="35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9</xdr:col>
      <xdr:colOff>32657</xdr:colOff>
      <xdr:row>0</xdr:row>
      <xdr:rowOff>0</xdr:rowOff>
    </xdr:from>
    <xdr:to>
      <xdr:col>16</xdr:col>
      <xdr:colOff>32657</xdr:colOff>
      <xdr:row>4</xdr:row>
      <xdr:rowOff>169817</xdr:rowOff>
    </xdr:to>
    <xdr:sp macro="" textlink="">
      <xdr:nvSpPr>
        <xdr:cNvPr id="11" name="CuadroTexto 10">
          <a:extLst>
            <a:ext uri="{FF2B5EF4-FFF2-40B4-BE49-F238E27FC236}">
              <a16:creationId xmlns:a16="http://schemas.microsoft.com/office/drawing/2014/main" id="{00000000-0008-0000-0000-00000B000000}"/>
            </a:ext>
          </a:extLst>
        </xdr:cNvPr>
        <xdr:cNvSpPr txBox="1"/>
      </xdr:nvSpPr>
      <xdr:spPr>
        <a:xfrm>
          <a:off x="6441077" y="0"/>
          <a:ext cx="5326380" cy="924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2400" b="1">
              <a:ln>
                <a:solidFill>
                  <a:sysClr val="windowText" lastClr="000000"/>
                </a:solidFill>
              </a:ln>
              <a:solidFill>
                <a:schemeClr val="bg1"/>
              </a:solidFill>
              <a:latin typeface="Century Gothic" panose="020B0502020202020204" pitchFamily="34" charset="0"/>
            </a:rPr>
            <a:t>DIAGNÓSTICO</a:t>
          </a:r>
          <a:r>
            <a:rPr lang="es-CO" sz="2400" b="1" baseline="0">
              <a:ln>
                <a:solidFill>
                  <a:sysClr val="windowText" lastClr="000000"/>
                </a:solidFill>
              </a:ln>
              <a:solidFill>
                <a:schemeClr val="bg1"/>
              </a:solidFill>
              <a:latin typeface="Century Gothic" panose="020B0502020202020204" pitchFamily="34" charset="0"/>
            </a:rPr>
            <a:t> AMBIETAL CRÉDITO CARTAMA</a:t>
          </a:r>
          <a:endParaRPr lang="es-CO" sz="2400" b="1">
            <a:ln>
              <a:solidFill>
                <a:sysClr val="windowText" lastClr="000000"/>
              </a:solidFill>
            </a:ln>
            <a:solidFill>
              <a:schemeClr val="bg1"/>
            </a:solidFill>
            <a:latin typeface="Century Gothic" panose="020B0502020202020204" pitchFamily="34" charset="0"/>
          </a:endParaRPr>
        </a:p>
      </xdr:txBody>
    </xdr:sp>
    <xdr:clientData/>
  </xdr:twoCellAnchor>
  <xdr:twoCellAnchor>
    <xdr:from>
      <xdr:col>7</xdr:col>
      <xdr:colOff>1</xdr:colOff>
      <xdr:row>22</xdr:row>
      <xdr:rowOff>2</xdr:rowOff>
    </xdr:from>
    <xdr:to>
      <xdr:col>18</xdr:col>
      <xdr:colOff>17930</xdr:colOff>
      <xdr:row>60</xdr:row>
      <xdr:rowOff>0</xdr:rowOff>
    </xdr:to>
    <xdr:sp macro="" textlink="">
      <xdr:nvSpPr>
        <xdr:cNvPr id="13" name="Rectángulo 12">
          <a:extLst>
            <a:ext uri="{FF2B5EF4-FFF2-40B4-BE49-F238E27FC236}">
              <a16:creationId xmlns:a16="http://schemas.microsoft.com/office/drawing/2014/main" id="{00000000-0008-0000-0000-00000D000000}"/>
            </a:ext>
          </a:extLst>
        </xdr:cNvPr>
        <xdr:cNvSpPr/>
      </xdr:nvSpPr>
      <xdr:spPr>
        <a:xfrm>
          <a:off x="4737101" y="3962402"/>
          <a:ext cx="8780929" cy="6921498"/>
        </a:xfrm>
        <a:prstGeom prst="rect">
          <a:avLst/>
        </a:prstGeom>
        <a:solidFill>
          <a:srgbClr val="5B5B5F">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0</xdr:col>
      <xdr:colOff>241684</xdr:colOff>
      <xdr:row>4</xdr:row>
      <xdr:rowOff>148237</xdr:rowOff>
    </xdr:from>
    <xdr:to>
      <xdr:col>4</xdr:col>
      <xdr:colOff>8632</xdr:colOff>
      <xdr:row>7</xdr:row>
      <xdr:rowOff>85187</xdr:rowOff>
    </xdr:to>
    <xdr:sp macro="" textlink="">
      <xdr:nvSpPr>
        <xdr:cNvPr id="15" name="CuadroTexto 14">
          <a:extLst>
            <a:ext uri="{FF2B5EF4-FFF2-40B4-BE49-F238E27FC236}">
              <a16:creationId xmlns:a16="http://schemas.microsoft.com/office/drawing/2014/main" id="{00000000-0008-0000-0000-00000F000000}"/>
            </a:ext>
          </a:extLst>
        </xdr:cNvPr>
        <xdr:cNvSpPr txBox="1"/>
      </xdr:nvSpPr>
      <xdr:spPr>
        <a:xfrm>
          <a:off x="241684" y="899351"/>
          <a:ext cx="2597234" cy="459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600" b="1">
              <a:solidFill>
                <a:schemeClr val="bg1"/>
              </a:solidFill>
            </a:rPr>
            <a:t>DEPARTAMENTOS</a:t>
          </a:r>
          <a:endParaRPr lang="es-CO" sz="1600" b="1" baseline="0">
            <a:solidFill>
              <a:schemeClr val="bg1"/>
            </a:solidFill>
          </a:endParaRPr>
        </a:p>
      </xdr:txBody>
    </xdr:sp>
    <xdr:clientData/>
  </xdr:twoCellAnchor>
  <xdr:twoCellAnchor>
    <xdr:from>
      <xdr:col>6</xdr:col>
      <xdr:colOff>190290</xdr:colOff>
      <xdr:row>21</xdr:row>
      <xdr:rowOff>169520</xdr:rowOff>
    </xdr:from>
    <xdr:to>
      <xdr:col>17</xdr:col>
      <xdr:colOff>315685</xdr:colOff>
      <xdr:row>23</xdr:row>
      <xdr:rowOff>97972</xdr:rowOff>
    </xdr:to>
    <xdr:sp macro="" textlink="">
      <xdr:nvSpPr>
        <xdr:cNvPr id="17" name="CuadroTexto 16">
          <a:extLst>
            <a:ext uri="{FF2B5EF4-FFF2-40B4-BE49-F238E27FC236}">
              <a16:creationId xmlns:a16="http://schemas.microsoft.com/office/drawing/2014/main" id="{00000000-0008-0000-0000-000011000000}"/>
            </a:ext>
          </a:extLst>
        </xdr:cNvPr>
        <xdr:cNvSpPr txBox="1"/>
      </xdr:nvSpPr>
      <xdr:spPr>
        <a:xfrm>
          <a:off x="4718747" y="3881549"/>
          <a:ext cx="8224367" cy="276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600" b="1" baseline="0">
              <a:solidFill>
                <a:schemeClr val="bg1"/>
              </a:solidFill>
            </a:rPr>
            <a:t>NÚMERO DE Ha DESTINADAS A BOSQUES </a:t>
          </a:r>
          <a:endParaRPr lang="es-CO" sz="1600" b="1">
            <a:solidFill>
              <a:schemeClr val="bg1"/>
            </a:solidFill>
          </a:endParaRPr>
        </a:p>
      </xdr:txBody>
    </xdr:sp>
    <xdr:clientData/>
  </xdr:twoCellAnchor>
  <xdr:twoCellAnchor>
    <xdr:from>
      <xdr:col>19</xdr:col>
      <xdr:colOff>12863</xdr:colOff>
      <xdr:row>5</xdr:row>
      <xdr:rowOff>26205</xdr:rowOff>
    </xdr:from>
    <xdr:to>
      <xdr:col>23</xdr:col>
      <xdr:colOff>446314</xdr:colOff>
      <xdr:row>6</xdr:row>
      <xdr:rowOff>108857</xdr:rowOff>
    </xdr:to>
    <xdr:sp macro="" textlink="">
      <xdr:nvSpPr>
        <xdr:cNvPr id="18" name="CuadroTexto 17">
          <a:extLst>
            <a:ext uri="{FF2B5EF4-FFF2-40B4-BE49-F238E27FC236}">
              <a16:creationId xmlns:a16="http://schemas.microsoft.com/office/drawing/2014/main" id="{00000000-0008-0000-0000-000012000000}"/>
            </a:ext>
          </a:extLst>
        </xdr:cNvPr>
        <xdr:cNvSpPr txBox="1"/>
      </xdr:nvSpPr>
      <xdr:spPr>
        <a:xfrm>
          <a:off x="13696206" y="951491"/>
          <a:ext cx="3829794" cy="25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600" b="1">
              <a:solidFill>
                <a:schemeClr val="bg1"/>
              </a:solidFill>
            </a:rPr>
            <a:t>VOLUMÉN RESIDUOS AÑO</a:t>
          </a:r>
        </a:p>
      </xdr:txBody>
    </xdr:sp>
    <xdr:clientData/>
  </xdr:twoCellAnchor>
  <xdr:twoCellAnchor editAs="oneCell">
    <xdr:from>
      <xdr:col>1</xdr:col>
      <xdr:colOff>10886</xdr:colOff>
      <xdr:row>2</xdr:row>
      <xdr:rowOff>0</xdr:rowOff>
    </xdr:from>
    <xdr:to>
      <xdr:col>1</xdr:col>
      <xdr:colOff>370886</xdr:colOff>
      <xdr:row>4</xdr:row>
      <xdr:rowOff>11656</xdr:rowOff>
    </xdr:to>
    <xdr:pic>
      <xdr:nvPicPr>
        <xdr:cNvPr id="19" name="Gráfico 18" descr="Calendario diario">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2346" y="403860"/>
          <a:ext cx="360000" cy="362176"/>
        </a:xfrm>
        <a:prstGeom prst="rect">
          <a:avLst/>
        </a:prstGeom>
      </xdr:spPr>
    </xdr:pic>
    <xdr:clientData/>
  </xdr:twoCellAnchor>
  <xdr:twoCellAnchor editAs="oneCell">
    <xdr:from>
      <xdr:col>4</xdr:col>
      <xdr:colOff>0</xdr:colOff>
      <xdr:row>2</xdr:row>
      <xdr:rowOff>0</xdr:rowOff>
    </xdr:from>
    <xdr:to>
      <xdr:col>4</xdr:col>
      <xdr:colOff>360000</xdr:colOff>
      <xdr:row>4</xdr:row>
      <xdr:rowOff>11656</xdr:rowOff>
    </xdr:to>
    <xdr:pic>
      <xdr:nvPicPr>
        <xdr:cNvPr id="20" name="Gráfico 19" descr="Ejecutar">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819400" y="403860"/>
          <a:ext cx="360000" cy="362176"/>
        </a:xfrm>
        <a:prstGeom prst="rect">
          <a:avLst/>
        </a:prstGeom>
      </xdr:spPr>
    </xdr:pic>
    <xdr:clientData/>
  </xdr:twoCellAnchor>
  <xdr:twoCellAnchor editAs="oneCell">
    <xdr:from>
      <xdr:col>2</xdr:col>
      <xdr:colOff>10886</xdr:colOff>
      <xdr:row>2</xdr:row>
      <xdr:rowOff>10115</xdr:rowOff>
    </xdr:from>
    <xdr:to>
      <xdr:col>2</xdr:col>
      <xdr:colOff>370886</xdr:colOff>
      <xdr:row>4</xdr:row>
      <xdr:rowOff>21771</xdr:rowOff>
    </xdr:to>
    <xdr:pic>
      <xdr:nvPicPr>
        <xdr:cNvPr id="21" name="Gráfico 20" descr="Cuaderno de estrategias">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08166" y="413975"/>
          <a:ext cx="360000" cy="362176"/>
        </a:xfrm>
        <a:prstGeom prst="rect">
          <a:avLst/>
        </a:prstGeom>
      </xdr:spPr>
    </xdr:pic>
    <xdr:clientData/>
  </xdr:twoCellAnchor>
  <xdr:twoCellAnchor editAs="oneCell">
    <xdr:from>
      <xdr:col>3</xdr:col>
      <xdr:colOff>0</xdr:colOff>
      <xdr:row>2</xdr:row>
      <xdr:rowOff>0</xdr:rowOff>
    </xdr:from>
    <xdr:to>
      <xdr:col>3</xdr:col>
      <xdr:colOff>360000</xdr:colOff>
      <xdr:row>4</xdr:row>
      <xdr:rowOff>11656</xdr:rowOff>
    </xdr:to>
    <xdr:pic>
      <xdr:nvPicPr>
        <xdr:cNvPr id="22" name="Gráfico 21" descr="Cabeza con engranajes">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43100" y="403860"/>
          <a:ext cx="360000" cy="362176"/>
        </a:xfrm>
        <a:prstGeom prst="rect">
          <a:avLst/>
        </a:prstGeom>
      </xdr:spPr>
    </xdr:pic>
    <xdr:clientData/>
  </xdr:twoCellAnchor>
  <xdr:twoCellAnchor>
    <xdr:from>
      <xdr:col>1</xdr:col>
      <xdr:colOff>75206</xdr:colOff>
      <xdr:row>39</xdr:row>
      <xdr:rowOff>130683</xdr:rowOff>
    </xdr:from>
    <xdr:to>
      <xdr:col>6</xdr:col>
      <xdr:colOff>76200</xdr:colOff>
      <xdr:row>42</xdr:row>
      <xdr:rowOff>54429</xdr:rowOff>
    </xdr:to>
    <xdr:sp macro="" textlink="">
      <xdr:nvSpPr>
        <xdr:cNvPr id="25" name="CuadroTexto 24">
          <a:extLst>
            <a:ext uri="{FF2B5EF4-FFF2-40B4-BE49-F238E27FC236}">
              <a16:creationId xmlns:a16="http://schemas.microsoft.com/office/drawing/2014/main" id="{00000000-0008-0000-0000-000019000000}"/>
            </a:ext>
          </a:extLst>
        </xdr:cNvPr>
        <xdr:cNvSpPr txBox="1"/>
      </xdr:nvSpPr>
      <xdr:spPr>
        <a:xfrm>
          <a:off x="325577" y="7151969"/>
          <a:ext cx="4279080"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600" b="1">
              <a:solidFill>
                <a:schemeClr val="bg1"/>
              </a:solidFill>
            </a:rPr>
            <a:t>DEMANDA</a:t>
          </a:r>
          <a:r>
            <a:rPr lang="es-CO" sz="1600" b="1" baseline="0">
              <a:solidFill>
                <a:schemeClr val="bg1"/>
              </a:solidFill>
            </a:rPr>
            <a:t> VS OFERTA AGUA M3 DÍA</a:t>
          </a:r>
          <a:endParaRPr lang="es-CO" sz="1600" b="1">
            <a:solidFill>
              <a:schemeClr val="bg1"/>
            </a:solidFill>
          </a:endParaRPr>
        </a:p>
      </xdr:txBody>
    </xdr:sp>
    <xdr:clientData/>
  </xdr:twoCellAnchor>
  <xdr:twoCellAnchor editAs="oneCell">
    <xdr:from>
      <xdr:col>4</xdr:col>
      <xdr:colOff>595746</xdr:colOff>
      <xdr:row>41</xdr:row>
      <xdr:rowOff>46239</xdr:rowOff>
    </xdr:from>
    <xdr:to>
      <xdr:col>4</xdr:col>
      <xdr:colOff>595746</xdr:colOff>
      <xdr:row>54</xdr:row>
      <xdr:rowOff>171795</xdr:rowOff>
    </xdr:to>
    <mc:AlternateContent xmlns:mc="http://schemas.openxmlformats.org/markup-compatibility/2006" xmlns:a14="http://schemas.microsoft.com/office/drawing/2010/main">
      <mc:Choice Requires="a14">
        <xdr:graphicFrame macro="">
          <xdr:nvGraphicFramePr>
            <xdr:cNvPr id="30" name="Fecha envio 1">
              <a:extLst>
                <a:ext uri="{FF2B5EF4-FFF2-40B4-BE49-F238E27FC236}">
                  <a16:creationId xmlns:a16="http://schemas.microsoft.com/office/drawing/2014/main" id="{00000000-0008-0000-0000-00001E000000}"/>
                </a:ext>
              </a:extLst>
            </xdr:cNvPr>
            <xdr:cNvGraphicFramePr/>
          </xdr:nvGraphicFramePr>
          <xdr:xfrm>
            <a:off x="0" y="0"/>
            <a:ext cx="0" cy="0"/>
          </xdr:xfrm>
          <a:graphic>
            <a:graphicData uri="http://schemas.microsoft.com/office/drawing/2010/slicer">
              <sle:slicer xmlns:sle="http://schemas.microsoft.com/office/drawing/2010/slicer" name="Fecha envio 1"/>
            </a:graphicData>
          </a:graphic>
        </xdr:graphicFrame>
      </mc:Choice>
      <mc:Fallback xmlns="">
        <xdr:sp macro="" textlink="">
          <xdr:nvSpPr>
            <xdr:cNvPr id="0" name=""/>
            <xdr:cNvSpPr>
              <a:spLocks noTextEdit="1"/>
            </xdr:cNvSpPr>
          </xdr:nvSpPr>
          <xdr:spPr>
            <a:xfrm>
              <a:off x="3408219" y="7652384"/>
              <a:ext cx="0" cy="2466975"/>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13</xdr:col>
      <xdr:colOff>-1</xdr:colOff>
      <xdr:row>5</xdr:row>
      <xdr:rowOff>5414</xdr:rowOff>
    </xdr:from>
    <xdr:to>
      <xdr:col>18</xdr:col>
      <xdr:colOff>19792</xdr:colOff>
      <xdr:row>7</xdr:row>
      <xdr:rowOff>141515</xdr:rowOff>
    </xdr:to>
    <xdr:sp macro="" textlink="">
      <xdr:nvSpPr>
        <xdr:cNvPr id="33" name="CuadroTexto 32">
          <a:extLst>
            <a:ext uri="{FF2B5EF4-FFF2-40B4-BE49-F238E27FC236}">
              <a16:creationId xmlns:a16="http://schemas.microsoft.com/office/drawing/2014/main" id="{00000000-0008-0000-0000-000021000000}"/>
            </a:ext>
          </a:extLst>
        </xdr:cNvPr>
        <xdr:cNvSpPr txBox="1"/>
      </xdr:nvSpPr>
      <xdr:spPr>
        <a:xfrm>
          <a:off x="9231085" y="930700"/>
          <a:ext cx="4265221" cy="48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600" b="1">
              <a:solidFill>
                <a:schemeClr val="bg1"/>
              </a:solidFill>
            </a:rPr>
            <a:t>% CATEGORÍA DE RESIDUOS</a:t>
          </a:r>
        </a:p>
      </xdr:txBody>
    </xdr:sp>
    <xdr:clientData/>
  </xdr:twoCellAnchor>
  <xdr:twoCellAnchor>
    <xdr:from>
      <xdr:col>16</xdr:col>
      <xdr:colOff>554270</xdr:colOff>
      <xdr:row>63</xdr:row>
      <xdr:rowOff>10694</xdr:rowOff>
    </xdr:from>
    <xdr:to>
      <xdr:col>21</xdr:col>
      <xdr:colOff>844202</xdr:colOff>
      <xdr:row>64</xdr:row>
      <xdr:rowOff>74032</xdr:rowOff>
    </xdr:to>
    <xdr:sp macro="" textlink="">
      <xdr:nvSpPr>
        <xdr:cNvPr id="34" name="CuadroTexto 33">
          <a:extLst>
            <a:ext uri="{FF2B5EF4-FFF2-40B4-BE49-F238E27FC236}">
              <a16:creationId xmlns:a16="http://schemas.microsoft.com/office/drawing/2014/main" id="{00000000-0008-0000-0000-000022000000}"/>
            </a:ext>
          </a:extLst>
        </xdr:cNvPr>
        <xdr:cNvSpPr txBox="1"/>
      </xdr:nvSpPr>
      <xdr:spPr>
        <a:xfrm>
          <a:off x="12332613" y="11212094"/>
          <a:ext cx="3893103" cy="23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baseline="0">
              <a:solidFill>
                <a:schemeClr val="bg1"/>
              </a:solidFill>
            </a:rPr>
            <a:t>CAPACIDAD DE AGUA POR REERVORIOS M3</a:t>
          </a:r>
          <a:endParaRPr lang="es-CO" sz="1100" b="1">
            <a:solidFill>
              <a:schemeClr val="bg1"/>
            </a:solidFill>
          </a:endParaRPr>
        </a:p>
      </xdr:txBody>
    </xdr:sp>
    <xdr:clientData/>
  </xdr:twoCellAnchor>
  <xdr:twoCellAnchor>
    <xdr:from>
      <xdr:col>1</xdr:col>
      <xdr:colOff>85496</xdr:colOff>
      <xdr:row>22</xdr:row>
      <xdr:rowOff>107667</xdr:rowOff>
    </xdr:from>
    <xdr:to>
      <xdr:col>5</xdr:col>
      <xdr:colOff>764049</xdr:colOff>
      <xdr:row>24</xdr:row>
      <xdr:rowOff>102823</xdr:rowOff>
    </xdr:to>
    <xdr:sp macro="" textlink="">
      <xdr:nvSpPr>
        <xdr:cNvPr id="35" name="CuadroTexto 34">
          <a:extLst>
            <a:ext uri="{FF2B5EF4-FFF2-40B4-BE49-F238E27FC236}">
              <a16:creationId xmlns:a16="http://schemas.microsoft.com/office/drawing/2014/main" id="{00000000-0008-0000-0000-000023000000}"/>
            </a:ext>
          </a:extLst>
        </xdr:cNvPr>
        <xdr:cNvSpPr txBox="1"/>
      </xdr:nvSpPr>
      <xdr:spPr>
        <a:xfrm>
          <a:off x="335867" y="3993867"/>
          <a:ext cx="4107553" cy="517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600" b="1" baseline="0">
              <a:solidFill>
                <a:schemeClr val="bg1"/>
              </a:solidFill>
            </a:rPr>
            <a:t>FUENTES HÍDRICAS DISPONIBLES</a:t>
          </a:r>
          <a:endParaRPr lang="es-CO" sz="1600" b="1">
            <a:solidFill>
              <a:schemeClr val="bg1"/>
            </a:solidFill>
          </a:endParaRPr>
        </a:p>
      </xdr:txBody>
    </xdr:sp>
    <xdr:clientData/>
  </xdr:twoCellAnchor>
  <xdr:twoCellAnchor>
    <xdr:from>
      <xdr:col>21</xdr:col>
      <xdr:colOff>619304</xdr:colOff>
      <xdr:row>62</xdr:row>
      <xdr:rowOff>6657</xdr:rowOff>
    </xdr:from>
    <xdr:to>
      <xdr:col>22</xdr:col>
      <xdr:colOff>844049</xdr:colOff>
      <xdr:row>64</xdr:row>
      <xdr:rowOff>170969</xdr:rowOff>
    </xdr:to>
    <xdr:sp macro="" textlink="TD!C65">
      <xdr:nvSpPr>
        <xdr:cNvPr id="37" name="CuadroTexto 36">
          <a:extLst>
            <a:ext uri="{FF2B5EF4-FFF2-40B4-BE49-F238E27FC236}">
              <a16:creationId xmlns:a16="http://schemas.microsoft.com/office/drawing/2014/main" id="{00000000-0008-0000-0000-000025000000}"/>
            </a:ext>
          </a:extLst>
        </xdr:cNvPr>
        <xdr:cNvSpPr txBox="1"/>
      </xdr:nvSpPr>
      <xdr:spPr>
        <a:xfrm>
          <a:off x="16000818" y="11033886"/>
          <a:ext cx="1073831" cy="512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78680D0-5872-40A6-96E5-CEDAFF6EB506}" type="TxLink">
            <a:rPr lang="en-US" sz="2000" b="0" i="0" u="none" strike="noStrike">
              <a:solidFill>
                <a:schemeClr val="bg1"/>
              </a:solidFill>
              <a:latin typeface="Century Gothic"/>
              <a:cs typeface="Calibri"/>
            </a:rPr>
            <a:pPr algn="r"/>
            <a:t> 49.919 </a:t>
          </a:fld>
          <a:endParaRPr lang="en-US" sz="2000" b="1" i="0" u="none" strike="noStrike">
            <a:solidFill>
              <a:schemeClr val="bg1"/>
            </a:solidFill>
            <a:latin typeface="Calibri"/>
            <a:cs typeface="Calibri"/>
          </a:endParaRPr>
        </a:p>
      </xdr:txBody>
    </xdr:sp>
    <xdr:clientData/>
  </xdr:twoCellAnchor>
  <xdr:twoCellAnchor>
    <xdr:from>
      <xdr:col>4</xdr:col>
      <xdr:colOff>181098</xdr:colOff>
      <xdr:row>41</xdr:row>
      <xdr:rowOff>52252</xdr:rowOff>
    </xdr:from>
    <xdr:to>
      <xdr:col>5</xdr:col>
      <xdr:colOff>799474</xdr:colOff>
      <xdr:row>46</xdr:row>
      <xdr:rowOff>10688</xdr:rowOff>
    </xdr:to>
    <xdr:sp macro="" textlink="TD!D28">
      <xdr:nvSpPr>
        <xdr:cNvPr id="42" name="CuadroTexto 41">
          <a:extLst>
            <a:ext uri="{FF2B5EF4-FFF2-40B4-BE49-F238E27FC236}">
              <a16:creationId xmlns:a16="http://schemas.microsoft.com/office/drawing/2014/main" id="{00000000-0008-0000-0000-00002A000000}"/>
            </a:ext>
          </a:extLst>
        </xdr:cNvPr>
        <xdr:cNvSpPr txBox="1"/>
      </xdr:nvSpPr>
      <xdr:spPr>
        <a:xfrm>
          <a:off x="3011384" y="7421881"/>
          <a:ext cx="1467461" cy="829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63BC3-63E3-4182-B374-BC35400269D1}" type="TxLink">
            <a:rPr lang="en-US" sz="4000" b="0" i="0" u="none" strike="noStrike">
              <a:solidFill>
                <a:schemeClr val="bg1"/>
              </a:solidFill>
              <a:latin typeface="Century Gothic" panose="020B0502020202020204" pitchFamily="34" charset="0"/>
              <a:cs typeface="Calibri"/>
            </a:rPr>
            <a:pPr algn="ctr"/>
            <a:t>323%</a:t>
          </a:fld>
          <a:endParaRPr lang="es-CO" sz="4000" b="1">
            <a:solidFill>
              <a:schemeClr val="bg1"/>
            </a:solidFill>
            <a:latin typeface="Century Gothic" panose="020B0502020202020204" pitchFamily="34" charset="0"/>
          </a:endParaRPr>
        </a:p>
      </xdr:txBody>
    </xdr:sp>
    <xdr:clientData/>
  </xdr:twoCellAnchor>
  <xdr:twoCellAnchor>
    <xdr:from>
      <xdr:col>21</xdr:col>
      <xdr:colOff>636153</xdr:colOff>
      <xdr:row>65</xdr:row>
      <xdr:rowOff>16165</xdr:rowOff>
    </xdr:from>
    <xdr:to>
      <xdr:col>23</xdr:col>
      <xdr:colOff>4192</xdr:colOff>
      <xdr:row>68</xdr:row>
      <xdr:rowOff>10297</xdr:rowOff>
    </xdr:to>
    <xdr:sp macro="" textlink="TD!C76">
      <xdr:nvSpPr>
        <xdr:cNvPr id="44" name="CuadroTexto 43">
          <a:extLst>
            <a:ext uri="{FF2B5EF4-FFF2-40B4-BE49-F238E27FC236}">
              <a16:creationId xmlns:a16="http://schemas.microsoft.com/office/drawing/2014/main" id="{00000000-0008-0000-0000-00002C000000}"/>
            </a:ext>
          </a:extLst>
        </xdr:cNvPr>
        <xdr:cNvSpPr txBox="1"/>
      </xdr:nvSpPr>
      <xdr:spPr>
        <a:xfrm>
          <a:off x="16017667" y="11565908"/>
          <a:ext cx="1066211" cy="516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29D616B-F03D-4BB3-9C84-E678FA4C3BDA}" type="TxLink">
            <a:rPr lang="en-US" sz="2000" b="0" i="0" u="none" strike="noStrike">
              <a:solidFill>
                <a:schemeClr val="bg1"/>
              </a:solidFill>
              <a:latin typeface="Century Gothic"/>
              <a:ea typeface="+mn-ea"/>
              <a:cs typeface="Calibri"/>
            </a:rPr>
            <a:pPr marL="0" indent="0" algn="r"/>
            <a:t>869</a:t>
          </a:fld>
          <a:endParaRPr lang="es-CO" sz="2000" b="0" i="0" u="none" strike="noStrike">
            <a:solidFill>
              <a:schemeClr val="bg1"/>
            </a:solidFill>
            <a:latin typeface="Century Gothic"/>
            <a:ea typeface="+mn-ea"/>
            <a:cs typeface="Calibri"/>
          </a:endParaRPr>
        </a:p>
      </xdr:txBody>
    </xdr:sp>
    <xdr:clientData/>
  </xdr:twoCellAnchor>
  <xdr:twoCellAnchor editAs="oneCell">
    <xdr:from>
      <xdr:col>19</xdr:col>
      <xdr:colOff>138545</xdr:colOff>
      <xdr:row>22</xdr:row>
      <xdr:rowOff>103217</xdr:rowOff>
    </xdr:from>
    <xdr:to>
      <xdr:col>21</xdr:col>
      <xdr:colOff>277090</xdr:colOff>
      <xdr:row>35</xdr:row>
      <xdr:rowOff>57439</xdr:rowOff>
    </xdr:to>
    <mc:AlternateContent xmlns:mc="http://schemas.openxmlformats.org/markup-compatibility/2006" xmlns:a14="http://schemas.microsoft.com/office/drawing/2010/main">
      <mc:Choice Requires="a14">
        <xdr:graphicFrame macro="">
          <xdr:nvGraphicFramePr>
            <xdr:cNvPr id="54" name="DEPARTAMENTO">
              <a:extLst>
                <a:ext uri="{FF2B5EF4-FFF2-40B4-BE49-F238E27FC236}">
                  <a16:creationId xmlns:a16="http://schemas.microsoft.com/office/drawing/2014/main" id="{00000000-0008-0000-0000-000036000000}"/>
                </a:ext>
              </a:extLst>
            </xdr:cNvPr>
            <xdr:cNvGraphicFramePr/>
          </xdr:nvGraphicFramePr>
          <xdr:xfrm>
            <a:off x="0" y="0"/>
            <a:ext cx="0" cy="0"/>
          </xdr:xfrm>
          <a:graphic>
            <a:graphicData uri="http://schemas.microsoft.com/office/drawing/2010/slicer">
              <sle:slicer xmlns:sle="http://schemas.microsoft.com/office/drawing/2010/slicer" name="DEPARTAMENTO"/>
            </a:graphicData>
          </a:graphic>
        </xdr:graphicFrame>
      </mc:Choice>
      <mc:Fallback xmlns="">
        <xdr:sp macro="" textlink="">
          <xdr:nvSpPr>
            <xdr:cNvPr id="0" name=""/>
            <xdr:cNvSpPr>
              <a:spLocks noTextEdit="1"/>
            </xdr:cNvSpPr>
          </xdr:nvSpPr>
          <xdr:spPr>
            <a:xfrm>
              <a:off x="13757563" y="4121035"/>
              <a:ext cx="1828800" cy="2461895"/>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21</xdr:col>
      <xdr:colOff>581890</xdr:colOff>
      <xdr:row>22</xdr:row>
      <xdr:rowOff>75508</xdr:rowOff>
    </xdr:from>
    <xdr:to>
      <xdr:col>23</xdr:col>
      <xdr:colOff>720436</xdr:colOff>
      <xdr:row>35</xdr:row>
      <xdr:rowOff>29730</xdr:rowOff>
    </xdr:to>
    <mc:AlternateContent xmlns:mc="http://schemas.openxmlformats.org/markup-compatibility/2006" xmlns:a14="http://schemas.microsoft.com/office/drawing/2010/main">
      <mc:Choice Requires="a14">
        <xdr:graphicFrame macro="">
          <xdr:nvGraphicFramePr>
            <xdr:cNvPr id="56" name="MUNICIPIO">
              <a:extLst>
                <a:ext uri="{FF2B5EF4-FFF2-40B4-BE49-F238E27FC236}">
                  <a16:creationId xmlns:a16="http://schemas.microsoft.com/office/drawing/2014/main" id="{00000000-0008-0000-0000-000038000000}"/>
                </a:ext>
              </a:extLst>
            </xdr:cNvPr>
            <xdr:cNvGraphicFramePr/>
          </xdr:nvGraphicFramePr>
          <xdr:xfrm>
            <a:off x="0" y="0"/>
            <a:ext cx="0" cy="0"/>
          </xdr:xfrm>
          <a:graphic>
            <a:graphicData uri="http://schemas.microsoft.com/office/drawing/2010/slicer">
              <sle:slicer xmlns:sle="http://schemas.microsoft.com/office/drawing/2010/slicer" name="MUNICIPIO"/>
            </a:graphicData>
          </a:graphic>
        </xdr:graphicFrame>
      </mc:Choice>
      <mc:Fallback xmlns="">
        <xdr:sp macro="" textlink="">
          <xdr:nvSpPr>
            <xdr:cNvPr id="0" name=""/>
            <xdr:cNvSpPr>
              <a:spLocks noTextEdit="1"/>
            </xdr:cNvSpPr>
          </xdr:nvSpPr>
          <xdr:spPr>
            <a:xfrm>
              <a:off x="15891163" y="4093326"/>
              <a:ext cx="1828800" cy="2461895"/>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19</xdr:col>
      <xdr:colOff>734291</xdr:colOff>
      <xdr:row>0</xdr:row>
      <xdr:rowOff>13854</xdr:rowOff>
    </xdr:from>
    <xdr:to>
      <xdr:col>21</xdr:col>
      <xdr:colOff>676475</xdr:colOff>
      <xdr:row>3</xdr:row>
      <xdr:rowOff>154734</xdr:rowOff>
    </xdr:to>
    <xdr:pic>
      <xdr:nvPicPr>
        <xdr:cNvPr id="58" name="Imagen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366471" y="13854"/>
          <a:ext cx="1633824" cy="720000"/>
        </a:xfrm>
        <a:prstGeom prst="rect">
          <a:avLst/>
        </a:prstGeom>
      </xdr:spPr>
    </xdr:pic>
    <xdr:clientData/>
  </xdr:twoCellAnchor>
  <xdr:twoCellAnchor editAs="oneCell">
    <xdr:from>
      <xdr:col>19</xdr:col>
      <xdr:colOff>152401</xdr:colOff>
      <xdr:row>35</xdr:row>
      <xdr:rowOff>152399</xdr:rowOff>
    </xdr:from>
    <xdr:to>
      <xdr:col>23</xdr:col>
      <xdr:colOff>706582</xdr:colOff>
      <xdr:row>59</xdr:row>
      <xdr:rowOff>63500</xdr:rowOff>
    </xdr:to>
    <mc:AlternateContent xmlns:mc="http://schemas.openxmlformats.org/markup-compatibility/2006" xmlns:a14="http://schemas.microsoft.com/office/drawing/2010/main">
      <mc:Choice Requires="a14">
        <xdr:graphicFrame macro="">
          <xdr:nvGraphicFramePr>
            <xdr:cNvPr id="59" name="UNIDAD PRODUCTIVA">
              <a:extLst>
                <a:ext uri="{FF2B5EF4-FFF2-40B4-BE49-F238E27FC236}">
                  <a16:creationId xmlns:a16="http://schemas.microsoft.com/office/drawing/2014/main" id="{00000000-0008-0000-0000-00003B000000}"/>
                </a:ext>
              </a:extLst>
            </xdr:cNvPr>
            <xdr:cNvGraphicFramePr/>
          </xdr:nvGraphicFramePr>
          <xdr:xfrm>
            <a:off x="0" y="0"/>
            <a:ext cx="0" cy="0"/>
          </xdr:xfrm>
          <a:graphic>
            <a:graphicData uri="http://schemas.microsoft.com/office/drawing/2010/slicer">
              <sle:slicer xmlns:sle="http://schemas.microsoft.com/office/drawing/2010/slicer" name="UNIDAD PRODUCTIVA"/>
            </a:graphicData>
          </a:graphic>
        </xdr:graphicFrame>
      </mc:Choice>
      <mc:Fallback xmlns="">
        <xdr:sp macro="" textlink="">
          <xdr:nvSpPr>
            <xdr:cNvPr id="0" name=""/>
            <xdr:cNvSpPr>
              <a:spLocks noTextEdit="1"/>
            </xdr:cNvSpPr>
          </xdr:nvSpPr>
          <xdr:spPr>
            <a:xfrm>
              <a:off x="13771419" y="6677890"/>
              <a:ext cx="3934690" cy="2286001"/>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16</xdr:col>
      <xdr:colOff>563275</xdr:colOff>
      <xdr:row>66</xdr:row>
      <xdr:rowOff>8910</xdr:rowOff>
    </xdr:from>
    <xdr:to>
      <xdr:col>22</xdr:col>
      <xdr:colOff>4121</xdr:colOff>
      <xdr:row>67</xdr:row>
      <xdr:rowOff>72247</xdr:rowOff>
    </xdr:to>
    <xdr:sp macro="" textlink="">
      <xdr:nvSpPr>
        <xdr:cNvPr id="53" name="CuadroTexto 52">
          <a:extLst>
            <a:ext uri="{FF2B5EF4-FFF2-40B4-BE49-F238E27FC236}">
              <a16:creationId xmlns:a16="http://schemas.microsoft.com/office/drawing/2014/main" id="{00000000-0008-0000-0000-000035000000}"/>
            </a:ext>
          </a:extLst>
        </xdr:cNvPr>
        <xdr:cNvSpPr txBox="1"/>
      </xdr:nvSpPr>
      <xdr:spPr>
        <a:xfrm>
          <a:off x="12341618" y="11732824"/>
          <a:ext cx="3893103" cy="23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baseline="0">
              <a:solidFill>
                <a:schemeClr val="bg1"/>
              </a:solidFill>
            </a:rPr>
            <a:t>OFERTA AGUA POR ACUEDUTO M3 DÍA</a:t>
          </a:r>
          <a:endParaRPr lang="es-CO" sz="1100" b="1">
            <a:solidFill>
              <a:schemeClr val="bg1"/>
            </a:solidFill>
          </a:endParaRPr>
        </a:p>
      </xdr:txBody>
    </xdr:sp>
    <xdr:clientData/>
  </xdr:twoCellAnchor>
  <xdr:twoCellAnchor>
    <xdr:from>
      <xdr:col>16</xdr:col>
      <xdr:colOff>555489</xdr:colOff>
      <xdr:row>70</xdr:row>
      <xdr:rowOff>11464</xdr:rowOff>
    </xdr:from>
    <xdr:to>
      <xdr:col>21</xdr:col>
      <xdr:colOff>845421</xdr:colOff>
      <xdr:row>71</xdr:row>
      <xdr:rowOff>74800</xdr:rowOff>
    </xdr:to>
    <xdr:sp macro="" textlink="">
      <xdr:nvSpPr>
        <xdr:cNvPr id="57" name="CuadroTexto 56">
          <a:extLst>
            <a:ext uri="{FF2B5EF4-FFF2-40B4-BE49-F238E27FC236}">
              <a16:creationId xmlns:a16="http://schemas.microsoft.com/office/drawing/2014/main" id="{00000000-0008-0000-0000-000039000000}"/>
            </a:ext>
          </a:extLst>
        </xdr:cNvPr>
        <xdr:cNvSpPr txBox="1"/>
      </xdr:nvSpPr>
      <xdr:spPr>
        <a:xfrm>
          <a:off x="12333832" y="12432064"/>
          <a:ext cx="3893103" cy="237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s-CO" sz="1100" b="1" baseline="0">
              <a:solidFill>
                <a:schemeClr val="bg1"/>
              </a:solidFill>
            </a:rPr>
            <a:t>NÚMERO DE CONCESIONES DE AGUA</a:t>
          </a:r>
          <a:endParaRPr lang="es-CO" sz="1100" b="1">
            <a:solidFill>
              <a:schemeClr val="bg1"/>
            </a:solidFill>
          </a:endParaRPr>
        </a:p>
      </xdr:txBody>
    </xdr:sp>
    <xdr:clientData/>
  </xdr:twoCellAnchor>
  <xdr:twoCellAnchor>
    <xdr:from>
      <xdr:col>21</xdr:col>
      <xdr:colOff>626462</xdr:colOff>
      <xdr:row>69</xdr:row>
      <xdr:rowOff>15719</xdr:rowOff>
    </xdr:from>
    <xdr:to>
      <xdr:col>23</xdr:col>
      <xdr:colOff>2121</xdr:colOff>
      <xdr:row>71</xdr:row>
      <xdr:rowOff>184023</xdr:rowOff>
    </xdr:to>
    <xdr:sp macro="" textlink="TD!C87">
      <xdr:nvSpPr>
        <xdr:cNvPr id="60" name="CuadroTexto 59">
          <a:extLst>
            <a:ext uri="{FF2B5EF4-FFF2-40B4-BE49-F238E27FC236}">
              <a16:creationId xmlns:a16="http://schemas.microsoft.com/office/drawing/2014/main" id="{00000000-0008-0000-0000-00003C000000}"/>
            </a:ext>
          </a:extLst>
        </xdr:cNvPr>
        <xdr:cNvSpPr txBox="1"/>
      </xdr:nvSpPr>
      <xdr:spPr>
        <a:xfrm>
          <a:off x="16007976" y="12262148"/>
          <a:ext cx="1073831" cy="516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E11B5BE5-DF7E-4799-A909-5FCF8AD7BE88}" type="TxLink">
            <a:rPr lang="en-US" sz="2000" b="0" i="0" u="none" strike="noStrike">
              <a:solidFill>
                <a:schemeClr val="bg1"/>
              </a:solidFill>
              <a:latin typeface="Century Gothic"/>
              <a:ea typeface="+mn-ea"/>
              <a:cs typeface="Calibri"/>
            </a:rPr>
            <a:pPr marL="0" indent="0" algn="r"/>
            <a:t>9</a:t>
          </a:fld>
          <a:endParaRPr lang="es-CO" sz="2000" b="0" i="0" u="none" strike="noStrike">
            <a:solidFill>
              <a:schemeClr val="bg1"/>
            </a:solidFill>
            <a:latin typeface="Century Gothic"/>
            <a:ea typeface="+mn-ea"/>
            <a:cs typeface="Calibri"/>
          </a:endParaRPr>
        </a:p>
      </xdr:txBody>
    </xdr:sp>
    <xdr:clientData/>
  </xdr:twoCellAnchor>
  <xdr:twoCellAnchor>
    <xdr:from>
      <xdr:col>13</xdr:col>
      <xdr:colOff>143492</xdr:colOff>
      <xdr:row>6</xdr:row>
      <xdr:rowOff>89065</xdr:rowOff>
    </xdr:from>
    <xdr:to>
      <xdr:col>17</xdr:col>
      <xdr:colOff>628401</xdr:colOff>
      <xdr:row>22</xdr:row>
      <xdr:rowOff>166253</xdr:rowOff>
    </xdr:to>
    <xdr:graphicFrame macro="">
      <xdr:nvGraphicFramePr>
        <xdr:cNvPr id="61" name="Gráfico 60">
          <a:extLst>
            <a:ext uri="{FF2B5EF4-FFF2-40B4-BE49-F238E27FC236}">
              <a16:creationId xmlns:a16="http://schemas.microsoft.com/office/drawing/2014/main" id="{00000000-0008-0000-00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81148</xdr:colOff>
      <xdr:row>7</xdr:row>
      <xdr:rowOff>51458</xdr:rowOff>
    </xdr:from>
    <xdr:to>
      <xdr:col>23</xdr:col>
      <xdr:colOff>787729</xdr:colOff>
      <xdr:row>21</xdr:row>
      <xdr:rowOff>85402</xdr:rowOff>
    </xdr:to>
    <xdr:graphicFrame macro="">
      <xdr:nvGraphicFramePr>
        <xdr:cNvPr id="62" name="Gráfico 61">
          <a:extLst>
            <a:ext uri="{FF2B5EF4-FFF2-40B4-BE49-F238E27FC236}">
              <a16:creationId xmlns:a16="http://schemas.microsoft.com/office/drawing/2014/main" id="{00000000-0008-0000-00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207819</xdr:colOff>
      <xdr:row>23</xdr:row>
      <xdr:rowOff>185058</xdr:rowOff>
    </xdr:from>
    <xdr:to>
      <xdr:col>17</xdr:col>
      <xdr:colOff>651163</xdr:colOff>
      <xdr:row>58</xdr:row>
      <xdr:rowOff>165099</xdr:rowOff>
    </xdr:to>
    <xdr:graphicFrame macro="">
      <xdr:nvGraphicFramePr>
        <xdr:cNvPr id="63" name="Gráfico 62">
          <a:extLst>
            <a:ext uri="{FF2B5EF4-FFF2-40B4-BE49-F238E27FC236}">
              <a16:creationId xmlns:a16="http://schemas.microsoft.com/office/drawing/2014/main" id="{00000000-0008-0000-00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21</xdr:col>
      <xdr:colOff>678121</xdr:colOff>
      <xdr:row>0</xdr:row>
      <xdr:rowOff>15240</xdr:rowOff>
    </xdr:from>
    <xdr:to>
      <xdr:col>22</xdr:col>
      <xdr:colOff>575924</xdr:colOff>
      <xdr:row>3</xdr:row>
      <xdr:rowOff>156120</xdr:rowOff>
    </xdr:to>
    <xdr:pic>
      <xdr:nvPicPr>
        <xdr:cNvPr id="27" name="Imagen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6001941" y="15240"/>
          <a:ext cx="743623" cy="720000"/>
        </a:xfrm>
        <a:prstGeom prst="rect">
          <a:avLst/>
        </a:prstGeom>
      </xdr:spPr>
    </xdr:pic>
    <xdr:clientData/>
  </xdr:twoCellAnchor>
  <xdr:twoCellAnchor>
    <xdr:from>
      <xdr:col>0</xdr:col>
      <xdr:colOff>0</xdr:colOff>
      <xdr:row>4</xdr:row>
      <xdr:rowOff>130628</xdr:rowOff>
    </xdr:from>
    <xdr:to>
      <xdr:col>5</xdr:col>
      <xdr:colOff>718457</xdr:colOff>
      <xdr:row>21</xdr:row>
      <xdr:rowOff>50800</xdr:rowOff>
    </xdr:to>
    <mc:AlternateContent xmlns:mc="http://schemas.openxmlformats.org/markup-compatibility/2006">
      <mc:Choice xmlns:cx4="http://schemas.microsoft.com/office/drawing/2016/5/10/chartex" Requires="cx4">
        <xdr:graphicFrame macro="">
          <xdr:nvGraphicFramePr>
            <xdr:cNvPr id="67" name="Gráfico 66">
              <a:extLst>
                <a:ext uri="{FF2B5EF4-FFF2-40B4-BE49-F238E27FC236}">
                  <a16:creationId xmlns:a16="http://schemas.microsoft.com/office/drawing/2014/main" id="{00000000-0008-0000-0000-00004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0" y="873578"/>
              <a:ext cx="4271282" cy="2834822"/>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xdr:col>
      <xdr:colOff>190500</xdr:colOff>
      <xdr:row>23</xdr:row>
      <xdr:rowOff>96158</xdr:rowOff>
    </xdr:from>
    <xdr:to>
      <xdr:col>5</xdr:col>
      <xdr:colOff>615043</xdr:colOff>
      <xdr:row>37</xdr:row>
      <xdr:rowOff>168729</xdr:rowOff>
    </xdr:to>
    <xdr:graphicFrame macro="">
      <xdr:nvGraphicFramePr>
        <xdr:cNvPr id="68" name="Gráfico 67">
          <a:extLst>
            <a:ext uri="{FF2B5EF4-FFF2-40B4-BE49-F238E27FC236}">
              <a16:creationId xmlns:a16="http://schemas.microsoft.com/office/drawing/2014/main" id="{00000000-0008-0000-00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239486</xdr:colOff>
      <xdr:row>62</xdr:row>
      <xdr:rowOff>163287</xdr:rowOff>
    </xdr:from>
    <xdr:to>
      <xdr:col>12</xdr:col>
      <xdr:colOff>97972</xdr:colOff>
      <xdr:row>89</xdr:row>
      <xdr:rowOff>152401</xdr:rowOff>
    </xdr:to>
    <xdr:graphicFrame macro="">
      <xdr:nvGraphicFramePr>
        <xdr:cNvPr id="50" name="Gráfico 49">
          <a:extLst>
            <a:ext uri="{FF2B5EF4-FFF2-40B4-BE49-F238E27FC236}">
              <a16:creationId xmlns:a16="http://schemas.microsoft.com/office/drawing/2014/main" id="{00000000-0008-0000-00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44505</xdr:colOff>
      <xdr:row>61</xdr:row>
      <xdr:rowOff>7623</xdr:rowOff>
    </xdr:from>
    <xdr:to>
      <xdr:col>11</xdr:col>
      <xdr:colOff>674914</xdr:colOff>
      <xdr:row>63</xdr:row>
      <xdr:rowOff>10885</xdr:rowOff>
    </xdr:to>
    <xdr:sp macro="" textlink="">
      <xdr:nvSpPr>
        <xdr:cNvPr id="45" name="CuadroTexto 44">
          <a:extLst>
            <a:ext uri="{FF2B5EF4-FFF2-40B4-BE49-F238E27FC236}">
              <a16:creationId xmlns:a16="http://schemas.microsoft.com/office/drawing/2014/main" id="{00000000-0008-0000-0000-00002D000000}"/>
            </a:ext>
          </a:extLst>
        </xdr:cNvPr>
        <xdr:cNvSpPr txBox="1"/>
      </xdr:nvSpPr>
      <xdr:spPr>
        <a:xfrm>
          <a:off x="294876" y="10860680"/>
          <a:ext cx="8511667" cy="351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s-CO" sz="1600" b="1" baseline="0">
              <a:solidFill>
                <a:schemeClr val="bg1"/>
              </a:solidFill>
            </a:rPr>
            <a:t>REGISTROS PRECIPITACIONES  IDEAM VS ESTACIONES CLIMATOLÓGICAS</a:t>
          </a:r>
          <a:endParaRPr lang="es-CO" sz="1600" b="1">
            <a:solidFill>
              <a:schemeClr val="bg1"/>
            </a:solidFill>
          </a:endParaRPr>
        </a:p>
      </xdr:txBody>
    </xdr:sp>
    <xdr:clientData/>
  </xdr:twoCellAnchor>
  <xdr:twoCellAnchor>
    <xdr:from>
      <xdr:col>6</xdr:col>
      <xdr:colOff>32656</xdr:colOff>
      <xdr:row>6</xdr:row>
      <xdr:rowOff>97970</xdr:rowOff>
    </xdr:from>
    <xdr:to>
      <xdr:col>12</xdr:col>
      <xdr:colOff>119743</xdr:colOff>
      <xdr:row>21</xdr:row>
      <xdr:rowOff>65313</xdr:rowOff>
    </xdr:to>
    <xdr:graphicFrame macro="">
      <xdr:nvGraphicFramePr>
        <xdr:cNvPr id="46" name="Gráfico 45">
          <a:extLst>
            <a:ext uri="{FF2B5EF4-FFF2-40B4-BE49-F238E27FC236}">
              <a16:creationId xmlns:a16="http://schemas.microsoft.com/office/drawing/2014/main" id="{00000000-0008-0000-00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185056</xdr:colOff>
      <xdr:row>5</xdr:row>
      <xdr:rowOff>5414</xdr:rowOff>
    </xdr:from>
    <xdr:to>
      <xdr:col>11</xdr:col>
      <xdr:colOff>847105</xdr:colOff>
      <xdr:row>7</xdr:row>
      <xdr:rowOff>141515</xdr:rowOff>
    </xdr:to>
    <xdr:sp macro="" textlink="">
      <xdr:nvSpPr>
        <xdr:cNvPr id="47" name="CuadroTexto 46">
          <a:extLst>
            <a:ext uri="{FF2B5EF4-FFF2-40B4-BE49-F238E27FC236}">
              <a16:creationId xmlns:a16="http://schemas.microsoft.com/office/drawing/2014/main" id="{00000000-0008-0000-0000-00002F000000}"/>
            </a:ext>
          </a:extLst>
        </xdr:cNvPr>
        <xdr:cNvSpPr txBox="1"/>
      </xdr:nvSpPr>
      <xdr:spPr>
        <a:xfrm>
          <a:off x="4713513" y="930700"/>
          <a:ext cx="4265221" cy="48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600" b="1">
              <a:solidFill>
                <a:schemeClr val="bg1"/>
              </a:solidFill>
            </a:rPr>
            <a:t>%ÁREA</a:t>
          </a:r>
          <a:r>
            <a:rPr lang="es-CO" sz="1600" b="1" baseline="0">
              <a:solidFill>
                <a:schemeClr val="bg1"/>
              </a:solidFill>
            </a:rPr>
            <a:t> DE CONSERVACIÓN (BOSQUE)</a:t>
          </a:r>
          <a:endParaRPr lang="es-CO" sz="16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1909234</xdr:colOff>
      <xdr:row>194</xdr:row>
      <xdr:rowOff>71966</xdr:rowOff>
    </xdr:from>
    <xdr:to>
      <xdr:col>5</xdr:col>
      <xdr:colOff>258234</xdr:colOff>
      <xdr:row>210</xdr:row>
      <xdr:rowOff>105833</xdr:rowOff>
    </xdr:to>
    <xdr:graphicFrame macro="">
      <xdr:nvGraphicFramePr>
        <xdr:cNvPr id="2" name="Gráfico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3131110</xdr:colOff>
      <xdr:row>5</xdr:row>
      <xdr:rowOff>122913</xdr:rowOff>
    </xdr:to>
    <xdr:pic>
      <xdr:nvPicPr>
        <xdr:cNvPr id="2" name="Imagen 10">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 y="0"/>
          <a:ext cx="5485690" cy="871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99060</xdr:colOff>
      <xdr:row>0</xdr:row>
      <xdr:rowOff>0</xdr:rowOff>
    </xdr:from>
    <xdr:to>
      <xdr:col>5</xdr:col>
      <xdr:colOff>421079</xdr:colOff>
      <xdr:row>5</xdr:row>
      <xdr:rowOff>19819</xdr:rowOff>
    </xdr:to>
    <xdr:pic>
      <xdr:nvPicPr>
        <xdr:cNvPr id="2" name="Imagen 1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 y="0"/>
          <a:ext cx="5482552" cy="858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9525</xdr:colOff>
      <xdr:row>15</xdr:row>
      <xdr:rowOff>7938</xdr:rowOff>
    </xdr:from>
    <xdr:to>
      <xdr:col>12</xdr:col>
      <xdr:colOff>161925</xdr:colOff>
      <xdr:row>29</xdr:row>
      <xdr:rowOff>125413</xdr:rowOff>
    </xdr:to>
    <xdr:graphicFrame macro="">
      <xdr:nvGraphicFramePr>
        <xdr:cNvPr id="3" name="Gráfico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3175</xdr:colOff>
      <xdr:row>14</xdr:row>
      <xdr:rowOff>201613</xdr:rowOff>
    </xdr:from>
    <xdr:to>
      <xdr:col>16</xdr:col>
      <xdr:colOff>269875</xdr:colOff>
      <xdr:row>29</xdr:row>
      <xdr:rowOff>115888</xdr:rowOff>
    </xdr:to>
    <xdr:graphicFrame macro="">
      <xdr:nvGraphicFramePr>
        <xdr:cNvPr id="5" name="Gráfico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3175</xdr:colOff>
      <xdr:row>14</xdr:row>
      <xdr:rowOff>179388</xdr:rowOff>
    </xdr:from>
    <xdr:to>
      <xdr:col>22</xdr:col>
      <xdr:colOff>638175</xdr:colOff>
      <xdr:row>29</xdr:row>
      <xdr:rowOff>93663</xdr:rowOff>
    </xdr:to>
    <xdr:graphicFrame macro="">
      <xdr:nvGraphicFramePr>
        <xdr:cNvPr id="6" name="Gráfico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781050</xdr:colOff>
      <xdr:row>14</xdr:row>
      <xdr:rowOff>196850</xdr:rowOff>
    </xdr:from>
    <xdr:to>
      <xdr:col>29</xdr:col>
      <xdr:colOff>628650</xdr:colOff>
      <xdr:row>30</xdr:row>
      <xdr:rowOff>31750</xdr:rowOff>
    </xdr:to>
    <xdr:graphicFrame macro="">
      <xdr:nvGraphicFramePr>
        <xdr:cNvPr id="7" name="Gráfico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781050</xdr:colOff>
      <xdr:row>14</xdr:row>
      <xdr:rowOff>196850</xdr:rowOff>
    </xdr:from>
    <xdr:to>
      <xdr:col>36</xdr:col>
      <xdr:colOff>628650</xdr:colOff>
      <xdr:row>30</xdr:row>
      <xdr:rowOff>31750</xdr:rowOff>
    </xdr:to>
    <xdr:graphicFrame macro="">
      <xdr:nvGraphicFramePr>
        <xdr:cNvPr id="8" name="Gráfico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2721</xdr:colOff>
      <xdr:row>14</xdr:row>
      <xdr:rowOff>205919</xdr:rowOff>
    </xdr:from>
    <xdr:to>
      <xdr:col>43</xdr:col>
      <xdr:colOff>568778</xdr:colOff>
      <xdr:row>30</xdr:row>
      <xdr:rowOff>48077</xdr:rowOff>
    </xdr:to>
    <xdr:graphicFrame macro="">
      <xdr:nvGraphicFramePr>
        <xdr:cNvPr id="10" name="Gráfico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-1</xdr:colOff>
      <xdr:row>14</xdr:row>
      <xdr:rowOff>206825</xdr:rowOff>
    </xdr:from>
    <xdr:to>
      <xdr:col>50</xdr:col>
      <xdr:colOff>598714</xdr:colOff>
      <xdr:row>30</xdr:row>
      <xdr:rowOff>65311</xdr:rowOff>
    </xdr:to>
    <xdr:graphicFrame macro="">
      <xdr:nvGraphicFramePr>
        <xdr:cNvPr id="11" name="Gráfico 10">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52</xdr:col>
      <xdr:colOff>-1</xdr:colOff>
      <xdr:row>15</xdr:row>
      <xdr:rowOff>0</xdr:rowOff>
    </xdr:from>
    <xdr:to>
      <xdr:col>57</xdr:col>
      <xdr:colOff>598714</xdr:colOff>
      <xdr:row>30</xdr:row>
      <xdr:rowOff>65314</xdr:rowOff>
    </xdr:to>
    <xdr:graphicFrame macro="">
      <xdr:nvGraphicFramePr>
        <xdr:cNvPr id="12" name="Gráfico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xdr:colOff>
          <xdr:row>14</xdr:row>
          <xdr:rowOff>9525</xdr:rowOff>
        </xdr:from>
        <xdr:to>
          <xdr:col>4</xdr:col>
          <xdr:colOff>342900</xdr:colOff>
          <xdr:row>14</xdr:row>
          <xdr:rowOff>371475</xdr:rowOff>
        </xdr:to>
        <xdr:sp macro="" textlink="">
          <xdr:nvSpPr>
            <xdr:cNvPr id="12289" name="Check Box 1" hidden="1">
              <a:extLst>
                <a:ext uri="{63B3BB69-23CF-44E3-9099-C40C66FF867C}">
                  <a14:compatExt spid="_x0000_s12289"/>
                </a:ext>
                <a:ext uri="{FF2B5EF4-FFF2-40B4-BE49-F238E27FC236}">
                  <a16:creationId xmlns:a16="http://schemas.microsoft.com/office/drawing/2014/main" id="{00000000-0008-0000-0400-00000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14</xdr:row>
          <xdr:rowOff>9525</xdr:rowOff>
        </xdr:from>
        <xdr:to>
          <xdr:col>6</xdr:col>
          <xdr:colOff>352425</xdr:colOff>
          <xdr:row>14</xdr:row>
          <xdr:rowOff>371475</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4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10</xdr:row>
          <xdr:rowOff>9525</xdr:rowOff>
        </xdr:from>
        <xdr:to>
          <xdr:col>4</xdr:col>
          <xdr:colOff>342900</xdr:colOff>
          <xdr:row>10</xdr:row>
          <xdr:rowOff>371475</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4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xdr:row>
          <xdr:rowOff>9525</xdr:rowOff>
        </xdr:from>
        <xdr:to>
          <xdr:col>6</xdr:col>
          <xdr:colOff>352425</xdr:colOff>
          <xdr:row>10</xdr:row>
          <xdr:rowOff>371475</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4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11</xdr:row>
          <xdr:rowOff>9525</xdr:rowOff>
        </xdr:from>
        <xdr:to>
          <xdr:col>4</xdr:col>
          <xdr:colOff>342900</xdr:colOff>
          <xdr:row>11</xdr:row>
          <xdr:rowOff>371475</xdr:rowOff>
        </xdr:to>
        <xdr:sp macro="" textlink="">
          <xdr:nvSpPr>
            <xdr:cNvPr id="12293" name="Check Box 5" hidden="1">
              <a:extLst>
                <a:ext uri="{63B3BB69-23CF-44E3-9099-C40C66FF867C}">
                  <a14:compatExt spid="_x0000_s12293"/>
                </a:ext>
                <a:ext uri="{FF2B5EF4-FFF2-40B4-BE49-F238E27FC236}">
                  <a16:creationId xmlns:a16="http://schemas.microsoft.com/office/drawing/2014/main" id="{00000000-0008-0000-0400-00000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11</xdr:row>
          <xdr:rowOff>9525</xdr:rowOff>
        </xdr:from>
        <xdr:to>
          <xdr:col>6</xdr:col>
          <xdr:colOff>352425</xdr:colOff>
          <xdr:row>11</xdr:row>
          <xdr:rowOff>371475</xdr:rowOff>
        </xdr:to>
        <xdr:sp macro="" textlink="">
          <xdr:nvSpPr>
            <xdr:cNvPr id="12294" name="Check Box 6" hidden="1">
              <a:extLst>
                <a:ext uri="{63B3BB69-23CF-44E3-9099-C40C66FF867C}">
                  <a14:compatExt spid="_x0000_s12294"/>
                </a:ext>
                <a:ext uri="{FF2B5EF4-FFF2-40B4-BE49-F238E27FC236}">
                  <a16:creationId xmlns:a16="http://schemas.microsoft.com/office/drawing/2014/main" id="{00000000-0008-0000-0400-00000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12</xdr:row>
          <xdr:rowOff>9525</xdr:rowOff>
        </xdr:from>
        <xdr:to>
          <xdr:col>4</xdr:col>
          <xdr:colOff>342900</xdr:colOff>
          <xdr:row>12</xdr:row>
          <xdr:rowOff>371475</xdr:rowOff>
        </xdr:to>
        <xdr:sp macro="" textlink="">
          <xdr:nvSpPr>
            <xdr:cNvPr id="12295" name="Check Box 7" hidden="1">
              <a:extLst>
                <a:ext uri="{63B3BB69-23CF-44E3-9099-C40C66FF867C}">
                  <a14:compatExt spid="_x0000_s12295"/>
                </a:ext>
                <a:ext uri="{FF2B5EF4-FFF2-40B4-BE49-F238E27FC236}">
                  <a16:creationId xmlns:a16="http://schemas.microsoft.com/office/drawing/2014/main" id="{00000000-0008-0000-0400-00000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12</xdr:row>
          <xdr:rowOff>9525</xdr:rowOff>
        </xdr:from>
        <xdr:to>
          <xdr:col>6</xdr:col>
          <xdr:colOff>352425</xdr:colOff>
          <xdr:row>12</xdr:row>
          <xdr:rowOff>371475</xdr:rowOff>
        </xdr:to>
        <xdr:sp macro="" textlink="">
          <xdr:nvSpPr>
            <xdr:cNvPr id="12296" name="Check Box 8" hidden="1">
              <a:extLst>
                <a:ext uri="{63B3BB69-23CF-44E3-9099-C40C66FF867C}">
                  <a14:compatExt spid="_x0000_s12296"/>
                </a:ext>
                <a:ext uri="{FF2B5EF4-FFF2-40B4-BE49-F238E27FC236}">
                  <a16:creationId xmlns:a16="http://schemas.microsoft.com/office/drawing/2014/main" id="{00000000-0008-0000-0400-00000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13</xdr:row>
          <xdr:rowOff>9525</xdr:rowOff>
        </xdr:from>
        <xdr:to>
          <xdr:col>4</xdr:col>
          <xdr:colOff>342900</xdr:colOff>
          <xdr:row>13</xdr:row>
          <xdr:rowOff>371475</xdr:rowOff>
        </xdr:to>
        <xdr:sp macro="" textlink="">
          <xdr:nvSpPr>
            <xdr:cNvPr id="12297" name="Check Box 9" hidden="1">
              <a:extLst>
                <a:ext uri="{63B3BB69-23CF-44E3-9099-C40C66FF867C}">
                  <a14:compatExt spid="_x0000_s12297"/>
                </a:ext>
                <a:ext uri="{FF2B5EF4-FFF2-40B4-BE49-F238E27FC236}">
                  <a16:creationId xmlns:a16="http://schemas.microsoft.com/office/drawing/2014/main" id="{00000000-0008-0000-0400-00000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13</xdr:row>
          <xdr:rowOff>9525</xdr:rowOff>
        </xdr:from>
        <xdr:to>
          <xdr:col>6</xdr:col>
          <xdr:colOff>352425</xdr:colOff>
          <xdr:row>13</xdr:row>
          <xdr:rowOff>371475</xdr:rowOff>
        </xdr:to>
        <xdr:sp macro="" textlink="">
          <xdr:nvSpPr>
            <xdr:cNvPr id="12298" name="Check Box 10" hidden="1">
              <a:extLst>
                <a:ext uri="{63B3BB69-23CF-44E3-9099-C40C66FF867C}">
                  <a14:compatExt spid="_x0000_s12298"/>
                </a:ext>
                <a:ext uri="{FF2B5EF4-FFF2-40B4-BE49-F238E27FC236}">
                  <a16:creationId xmlns:a16="http://schemas.microsoft.com/office/drawing/2014/main" id="{00000000-0008-0000-0400-00000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9525</xdr:rowOff>
        </xdr:from>
        <xdr:to>
          <xdr:col>4</xdr:col>
          <xdr:colOff>342900</xdr:colOff>
          <xdr:row>15</xdr:row>
          <xdr:rowOff>371475</xdr:rowOff>
        </xdr:to>
        <xdr:sp macro="" textlink="">
          <xdr:nvSpPr>
            <xdr:cNvPr id="12299" name="Check Box 11" hidden="1">
              <a:extLst>
                <a:ext uri="{63B3BB69-23CF-44E3-9099-C40C66FF867C}">
                  <a14:compatExt spid="_x0000_s12299"/>
                </a:ext>
                <a:ext uri="{FF2B5EF4-FFF2-40B4-BE49-F238E27FC236}">
                  <a16:creationId xmlns:a16="http://schemas.microsoft.com/office/drawing/2014/main" id="{00000000-0008-0000-0400-00000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15</xdr:row>
          <xdr:rowOff>9525</xdr:rowOff>
        </xdr:from>
        <xdr:to>
          <xdr:col>6</xdr:col>
          <xdr:colOff>352425</xdr:colOff>
          <xdr:row>15</xdr:row>
          <xdr:rowOff>371475</xdr:rowOff>
        </xdr:to>
        <xdr:sp macro="" textlink="">
          <xdr:nvSpPr>
            <xdr:cNvPr id="12300" name="Check Box 12" hidden="1">
              <a:extLst>
                <a:ext uri="{63B3BB69-23CF-44E3-9099-C40C66FF867C}">
                  <a14:compatExt spid="_x0000_s12300"/>
                </a:ext>
                <a:ext uri="{FF2B5EF4-FFF2-40B4-BE49-F238E27FC236}">
                  <a16:creationId xmlns:a16="http://schemas.microsoft.com/office/drawing/2014/main" id="{00000000-0008-0000-0400-00000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20</xdr:row>
          <xdr:rowOff>9525</xdr:rowOff>
        </xdr:from>
        <xdr:to>
          <xdr:col>4</xdr:col>
          <xdr:colOff>342900</xdr:colOff>
          <xdr:row>20</xdr:row>
          <xdr:rowOff>371475</xdr:rowOff>
        </xdr:to>
        <xdr:sp macro="" textlink="">
          <xdr:nvSpPr>
            <xdr:cNvPr id="12301" name="Check Box 13" hidden="1">
              <a:extLst>
                <a:ext uri="{63B3BB69-23CF-44E3-9099-C40C66FF867C}">
                  <a14:compatExt spid="_x0000_s12301"/>
                </a:ext>
                <a:ext uri="{FF2B5EF4-FFF2-40B4-BE49-F238E27FC236}">
                  <a16:creationId xmlns:a16="http://schemas.microsoft.com/office/drawing/2014/main" id="{00000000-0008-0000-0400-00000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20</xdr:row>
          <xdr:rowOff>9525</xdr:rowOff>
        </xdr:from>
        <xdr:to>
          <xdr:col>6</xdr:col>
          <xdr:colOff>352425</xdr:colOff>
          <xdr:row>20</xdr:row>
          <xdr:rowOff>371475</xdr:rowOff>
        </xdr:to>
        <xdr:sp macro="" textlink="">
          <xdr:nvSpPr>
            <xdr:cNvPr id="12302" name="Check Box 14" hidden="1">
              <a:extLst>
                <a:ext uri="{63B3BB69-23CF-44E3-9099-C40C66FF867C}">
                  <a14:compatExt spid="_x0000_s12302"/>
                </a:ext>
                <a:ext uri="{FF2B5EF4-FFF2-40B4-BE49-F238E27FC236}">
                  <a16:creationId xmlns:a16="http://schemas.microsoft.com/office/drawing/2014/main" id="{00000000-0008-0000-0400-00000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16</xdr:row>
          <xdr:rowOff>9525</xdr:rowOff>
        </xdr:from>
        <xdr:to>
          <xdr:col>4</xdr:col>
          <xdr:colOff>342900</xdr:colOff>
          <xdr:row>16</xdr:row>
          <xdr:rowOff>371475</xdr:rowOff>
        </xdr:to>
        <xdr:sp macro="" textlink="">
          <xdr:nvSpPr>
            <xdr:cNvPr id="12303" name="Check Box 15" hidden="1">
              <a:extLst>
                <a:ext uri="{63B3BB69-23CF-44E3-9099-C40C66FF867C}">
                  <a14:compatExt spid="_x0000_s12303"/>
                </a:ext>
                <a:ext uri="{FF2B5EF4-FFF2-40B4-BE49-F238E27FC236}">
                  <a16:creationId xmlns:a16="http://schemas.microsoft.com/office/drawing/2014/main" id="{00000000-0008-0000-0400-00000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16</xdr:row>
          <xdr:rowOff>9525</xdr:rowOff>
        </xdr:from>
        <xdr:to>
          <xdr:col>6</xdr:col>
          <xdr:colOff>352425</xdr:colOff>
          <xdr:row>16</xdr:row>
          <xdr:rowOff>371475</xdr:rowOff>
        </xdr:to>
        <xdr:sp macro="" textlink="">
          <xdr:nvSpPr>
            <xdr:cNvPr id="12304" name="Check Box 16" hidden="1">
              <a:extLst>
                <a:ext uri="{63B3BB69-23CF-44E3-9099-C40C66FF867C}">
                  <a14:compatExt spid="_x0000_s12304"/>
                </a:ext>
                <a:ext uri="{FF2B5EF4-FFF2-40B4-BE49-F238E27FC236}">
                  <a16:creationId xmlns:a16="http://schemas.microsoft.com/office/drawing/2014/main" id="{00000000-0008-0000-0400-00001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17</xdr:row>
          <xdr:rowOff>9525</xdr:rowOff>
        </xdr:from>
        <xdr:to>
          <xdr:col>4</xdr:col>
          <xdr:colOff>342900</xdr:colOff>
          <xdr:row>17</xdr:row>
          <xdr:rowOff>371475</xdr:rowOff>
        </xdr:to>
        <xdr:sp macro="" textlink="">
          <xdr:nvSpPr>
            <xdr:cNvPr id="12305" name="Check Box 17" hidden="1">
              <a:extLst>
                <a:ext uri="{63B3BB69-23CF-44E3-9099-C40C66FF867C}">
                  <a14:compatExt spid="_x0000_s12305"/>
                </a:ext>
                <a:ext uri="{FF2B5EF4-FFF2-40B4-BE49-F238E27FC236}">
                  <a16:creationId xmlns:a16="http://schemas.microsoft.com/office/drawing/2014/main" id="{00000000-0008-0000-0400-00001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17</xdr:row>
          <xdr:rowOff>9525</xdr:rowOff>
        </xdr:from>
        <xdr:to>
          <xdr:col>6</xdr:col>
          <xdr:colOff>352425</xdr:colOff>
          <xdr:row>17</xdr:row>
          <xdr:rowOff>371475</xdr:rowOff>
        </xdr:to>
        <xdr:sp macro="" textlink="">
          <xdr:nvSpPr>
            <xdr:cNvPr id="12306" name="Check Box 18" hidden="1">
              <a:extLst>
                <a:ext uri="{63B3BB69-23CF-44E3-9099-C40C66FF867C}">
                  <a14:compatExt spid="_x0000_s12306"/>
                </a:ext>
                <a:ext uri="{FF2B5EF4-FFF2-40B4-BE49-F238E27FC236}">
                  <a16:creationId xmlns:a16="http://schemas.microsoft.com/office/drawing/2014/main" id="{00000000-0008-0000-0400-00001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18</xdr:row>
          <xdr:rowOff>9525</xdr:rowOff>
        </xdr:from>
        <xdr:to>
          <xdr:col>4</xdr:col>
          <xdr:colOff>342900</xdr:colOff>
          <xdr:row>18</xdr:row>
          <xdr:rowOff>371475</xdr:rowOff>
        </xdr:to>
        <xdr:sp macro="" textlink="">
          <xdr:nvSpPr>
            <xdr:cNvPr id="12307" name="Check Box 19" hidden="1">
              <a:extLst>
                <a:ext uri="{63B3BB69-23CF-44E3-9099-C40C66FF867C}">
                  <a14:compatExt spid="_x0000_s12307"/>
                </a:ext>
                <a:ext uri="{FF2B5EF4-FFF2-40B4-BE49-F238E27FC236}">
                  <a16:creationId xmlns:a16="http://schemas.microsoft.com/office/drawing/2014/main" id="{00000000-0008-0000-0400-00001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18</xdr:row>
          <xdr:rowOff>9525</xdr:rowOff>
        </xdr:from>
        <xdr:to>
          <xdr:col>6</xdr:col>
          <xdr:colOff>352425</xdr:colOff>
          <xdr:row>18</xdr:row>
          <xdr:rowOff>371475</xdr:rowOff>
        </xdr:to>
        <xdr:sp macro="" textlink="">
          <xdr:nvSpPr>
            <xdr:cNvPr id="12308" name="Check Box 20" hidden="1">
              <a:extLst>
                <a:ext uri="{63B3BB69-23CF-44E3-9099-C40C66FF867C}">
                  <a14:compatExt spid="_x0000_s12308"/>
                </a:ext>
                <a:ext uri="{FF2B5EF4-FFF2-40B4-BE49-F238E27FC236}">
                  <a16:creationId xmlns:a16="http://schemas.microsoft.com/office/drawing/2014/main" id="{00000000-0008-0000-0400-00001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19</xdr:row>
          <xdr:rowOff>9525</xdr:rowOff>
        </xdr:from>
        <xdr:to>
          <xdr:col>4</xdr:col>
          <xdr:colOff>342900</xdr:colOff>
          <xdr:row>19</xdr:row>
          <xdr:rowOff>371475</xdr:rowOff>
        </xdr:to>
        <xdr:sp macro="" textlink="">
          <xdr:nvSpPr>
            <xdr:cNvPr id="12309" name="Check Box 21" hidden="1">
              <a:extLst>
                <a:ext uri="{63B3BB69-23CF-44E3-9099-C40C66FF867C}">
                  <a14:compatExt spid="_x0000_s12309"/>
                </a:ext>
                <a:ext uri="{FF2B5EF4-FFF2-40B4-BE49-F238E27FC236}">
                  <a16:creationId xmlns:a16="http://schemas.microsoft.com/office/drawing/2014/main" id="{00000000-0008-0000-0400-00001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19</xdr:row>
          <xdr:rowOff>9525</xdr:rowOff>
        </xdr:from>
        <xdr:to>
          <xdr:col>6</xdr:col>
          <xdr:colOff>352425</xdr:colOff>
          <xdr:row>19</xdr:row>
          <xdr:rowOff>371475</xdr:rowOff>
        </xdr:to>
        <xdr:sp macro="" textlink="">
          <xdr:nvSpPr>
            <xdr:cNvPr id="12310" name="Check Box 22" hidden="1">
              <a:extLst>
                <a:ext uri="{63B3BB69-23CF-44E3-9099-C40C66FF867C}">
                  <a14:compatExt spid="_x0000_s12310"/>
                </a:ext>
                <a:ext uri="{FF2B5EF4-FFF2-40B4-BE49-F238E27FC236}">
                  <a16:creationId xmlns:a16="http://schemas.microsoft.com/office/drawing/2014/main" id="{00000000-0008-0000-0400-00001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21</xdr:row>
          <xdr:rowOff>9525</xdr:rowOff>
        </xdr:from>
        <xdr:to>
          <xdr:col>4</xdr:col>
          <xdr:colOff>342900</xdr:colOff>
          <xdr:row>21</xdr:row>
          <xdr:rowOff>371475</xdr:rowOff>
        </xdr:to>
        <xdr:sp macro="" textlink="">
          <xdr:nvSpPr>
            <xdr:cNvPr id="12311" name="Check Box 23" hidden="1">
              <a:extLst>
                <a:ext uri="{63B3BB69-23CF-44E3-9099-C40C66FF867C}">
                  <a14:compatExt spid="_x0000_s12311"/>
                </a:ext>
                <a:ext uri="{FF2B5EF4-FFF2-40B4-BE49-F238E27FC236}">
                  <a16:creationId xmlns:a16="http://schemas.microsoft.com/office/drawing/2014/main" id="{00000000-0008-0000-0400-00001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21</xdr:row>
          <xdr:rowOff>9525</xdr:rowOff>
        </xdr:from>
        <xdr:to>
          <xdr:col>6</xdr:col>
          <xdr:colOff>352425</xdr:colOff>
          <xdr:row>21</xdr:row>
          <xdr:rowOff>371475</xdr:rowOff>
        </xdr:to>
        <xdr:sp macro="" textlink="">
          <xdr:nvSpPr>
            <xdr:cNvPr id="12312" name="Check Box 24" hidden="1">
              <a:extLst>
                <a:ext uri="{63B3BB69-23CF-44E3-9099-C40C66FF867C}">
                  <a14:compatExt spid="_x0000_s12312"/>
                </a:ext>
                <a:ext uri="{FF2B5EF4-FFF2-40B4-BE49-F238E27FC236}">
                  <a16:creationId xmlns:a16="http://schemas.microsoft.com/office/drawing/2014/main" id="{00000000-0008-0000-0400-00001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22</xdr:row>
          <xdr:rowOff>9525</xdr:rowOff>
        </xdr:from>
        <xdr:to>
          <xdr:col>4</xdr:col>
          <xdr:colOff>342900</xdr:colOff>
          <xdr:row>22</xdr:row>
          <xdr:rowOff>371475</xdr:rowOff>
        </xdr:to>
        <xdr:sp macro="" textlink="">
          <xdr:nvSpPr>
            <xdr:cNvPr id="12313" name="Check Box 25" hidden="1">
              <a:extLst>
                <a:ext uri="{63B3BB69-23CF-44E3-9099-C40C66FF867C}">
                  <a14:compatExt spid="_x0000_s12313"/>
                </a:ext>
                <a:ext uri="{FF2B5EF4-FFF2-40B4-BE49-F238E27FC236}">
                  <a16:creationId xmlns:a16="http://schemas.microsoft.com/office/drawing/2014/main" id="{00000000-0008-0000-0400-00001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22</xdr:row>
          <xdr:rowOff>9525</xdr:rowOff>
        </xdr:from>
        <xdr:to>
          <xdr:col>6</xdr:col>
          <xdr:colOff>352425</xdr:colOff>
          <xdr:row>22</xdr:row>
          <xdr:rowOff>371475</xdr:rowOff>
        </xdr:to>
        <xdr:sp macro="" textlink="">
          <xdr:nvSpPr>
            <xdr:cNvPr id="12314" name="Check Box 26" hidden="1">
              <a:extLst>
                <a:ext uri="{63B3BB69-23CF-44E3-9099-C40C66FF867C}">
                  <a14:compatExt spid="_x0000_s12314"/>
                </a:ext>
                <a:ext uri="{FF2B5EF4-FFF2-40B4-BE49-F238E27FC236}">
                  <a16:creationId xmlns:a16="http://schemas.microsoft.com/office/drawing/2014/main" id="{00000000-0008-0000-0400-00001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xdr:from>
      <xdr:col>1</xdr:col>
      <xdr:colOff>0</xdr:colOff>
      <xdr:row>0</xdr:row>
      <xdr:rowOff>0</xdr:rowOff>
    </xdr:from>
    <xdr:to>
      <xdr:col>2</xdr:col>
      <xdr:colOff>4429606</xdr:colOff>
      <xdr:row>5</xdr:row>
      <xdr:rowOff>26746</xdr:rowOff>
    </xdr:to>
    <xdr:pic>
      <xdr:nvPicPr>
        <xdr:cNvPr id="32" name="Imagen 10">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836" y="0"/>
          <a:ext cx="5482552" cy="858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893263</xdr:colOff>
      <xdr:row>5</xdr:row>
      <xdr:rowOff>0</xdr:rowOff>
    </xdr:to>
    <xdr:pic>
      <xdr:nvPicPr>
        <xdr:cNvPr id="2" name="Imagen 10">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743" y="0"/>
          <a:ext cx="5482552" cy="858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xdr:colOff>
          <xdr:row>9</xdr:row>
          <xdr:rowOff>9525</xdr:rowOff>
        </xdr:from>
        <xdr:to>
          <xdr:col>4</xdr:col>
          <xdr:colOff>342900</xdr:colOff>
          <xdr:row>9</xdr:row>
          <xdr:rowOff>371475</xdr:rowOff>
        </xdr:to>
        <xdr:sp macro="" textlink="">
          <xdr:nvSpPr>
            <xdr:cNvPr id="10241" name="Check Box 1" hidden="1">
              <a:extLst>
                <a:ext uri="{63B3BB69-23CF-44E3-9099-C40C66FF867C}">
                  <a14:compatExt spid="_x0000_s10241"/>
                </a:ext>
                <a:ext uri="{FF2B5EF4-FFF2-40B4-BE49-F238E27FC236}">
                  <a16:creationId xmlns:a16="http://schemas.microsoft.com/office/drawing/2014/main" id="{00000000-0008-0000-0600-00000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xdr:row>
          <xdr:rowOff>9525</xdr:rowOff>
        </xdr:from>
        <xdr:to>
          <xdr:col>6</xdr:col>
          <xdr:colOff>352425</xdr:colOff>
          <xdr:row>9</xdr:row>
          <xdr:rowOff>371475</xdr:rowOff>
        </xdr:to>
        <xdr:sp macro="" textlink="">
          <xdr:nvSpPr>
            <xdr:cNvPr id="10242" name="Check Box 2" hidden="1">
              <a:extLst>
                <a:ext uri="{63B3BB69-23CF-44E3-9099-C40C66FF867C}">
                  <a14:compatExt spid="_x0000_s10242"/>
                </a:ext>
                <a:ext uri="{FF2B5EF4-FFF2-40B4-BE49-F238E27FC236}">
                  <a16:creationId xmlns:a16="http://schemas.microsoft.com/office/drawing/2014/main" id="{00000000-0008-0000-0600-00000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12</xdr:row>
          <xdr:rowOff>9525</xdr:rowOff>
        </xdr:from>
        <xdr:to>
          <xdr:col>4</xdr:col>
          <xdr:colOff>342900</xdr:colOff>
          <xdr:row>12</xdr:row>
          <xdr:rowOff>371475</xdr:rowOff>
        </xdr:to>
        <xdr:sp macro="" textlink="">
          <xdr:nvSpPr>
            <xdr:cNvPr id="10243" name="Check Box 3" hidden="1">
              <a:extLst>
                <a:ext uri="{63B3BB69-23CF-44E3-9099-C40C66FF867C}">
                  <a14:compatExt spid="_x0000_s10243"/>
                </a:ext>
                <a:ext uri="{FF2B5EF4-FFF2-40B4-BE49-F238E27FC236}">
                  <a16:creationId xmlns:a16="http://schemas.microsoft.com/office/drawing/2014/main" id="{00000000-0008-0000-0600-00000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12</xdr:row>
          <xdr:rowOff>9525</xdr:rowOff>
        </xdr:from>
        <xdr:to>
          <xdr:col>6</xdr:col>
          <xdr:colOff>352425</xdr:colOff>
          <xdr:row>12</xdr:row>
          <xdr:rowOff>371475</xdr:rowOff>
        </xdr:to>
        <xdr:sp macro="" textlink="">
          <xdr:nvSpPr>
            <xdr:cNvPr id="10244" name="Check Box 4" hidden="1">
              <a:extLst>
                <a:ext uri="{63B3BB69-23CF-44E3-9099-C40C66FF867C}">
                  <a14:compatExt spid="_x0000_s10244"/>
                </a:ext>
                <a:ext uri="{FF2B5EF4-FFF2-40B4-BE49-F238E27FC236}">
                  <a16:creationId xmlns:a16="http://schemas.microsoft.com/office/drawing/2014/main" id="{00000000-0008-0000-0600-00000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14</xdr:row>
          <xdr:rowOff>9525</xdr:rowOff>
        </xdr:from>
        <xdr:to>
          <xdr:col>4</xdr:col>
          <xdr:colOff>342900</xdr:colOff>
          <xdr:row>14</xdr:row>
          <xdr:rowOff>371475</xdr:rowOff>
        </xdr:to>
        <xdr:sp macro="" textlink="">
          <xdr:nvSpPr>
            <xdr:cNvPr id="10245" name="Check Box 5" hidden="1">
              <a:extLst>
                <a:ext uri="{63B3BB69-23CF-44E3-9099-C40C66FF867C}">
                  <a14:compatExt spid="_x0000_s10245"/>
                </a:ext>
                <a:ext uri="{FF2B5EF4-FFF2-40B4-BE49-F238E27FC236}">
                  <a16:creationId xmlns:a16="http://schemas.microsoft.com/office/drawing/2014/main" id="{00000000-0008-0000-0600-00000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14</xdr:row>
          <xdr:rowOff>9525</xdr:rowOff>
        </xdr:from>
        <xdr:to>
          <xdr:col>6</xdr:col>
          <xdr:colOff>352425</xdr:colOff>
          <xdr:row>14</xdr:row>
          <xdr:rowOff>371475</xdr:rowOff>
        </xdr:to>
        <xdr:sp macro="" textlink="">
          <xdr:nvSpPr>
            <xdr:cNvPr id="10246" name="Check Box 6" hidden="1">
              <a:extLst>
                <a:ext uri="{63B3BB69-23CF-44E3-9099-C40C66FF867C}">
                  <a14:compatExt spid="_x0000_s10246"/>
                </a:ext>
                <a:ext uri="{FF2B5EF4-FFF2-40B4-BE49-F238E27FC236}">
                  <a16:creationId xmlns:a16="http://schemas.microsoft.com/office/drawing/2014/main" id="{00000000-0008-0000-0600-00000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9525</xdr:rowOff>
        </xdr:from>
        <xdr:to>
          <xdr:col>4</xdr:col>
          <xdr:colOff>342900</xdr:colOff>
          <xdr:row>15</xdr:row>
          <xdr:rowOff>371475</xdr:rowOff>
        </xdr:to>
        <xdr:sp macro="" textlink="">
          <xdr:nvSpPr>
            <xdr:cNvPr id="10247" name="Check Box 7" hidden="1">
              <a:extLst>
                <a:ext uri="{63B3BB69-23CF-44E3-9099-C40C66FF867C}">
                  <a14:compatExt spid="_x0000_s10247"/>
                </a:ext>
                <a:ext uri="{FF2B5EF4-FFF2-40B4-BE49-F238E27FC236}">
                  <a16:creationId xmlns:a16="http://schemas.microsoft.com/office/drawing/2014/main" id="{00000000-0008-0000-0600-00000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15</xdr:row>
          <xdr:rowOff>9525</xdr:rowOff>
        </xdr:from>
        <xdr:to>
          <xdr:col>6</xdr:col>
          <xdr:colOff>352425</xdr:colOff>
          <xdr:row>15</xdr:row>
          <xdr:rowOff>371475</xdr:rowOff>
        </xdr:to>
        <xdr:sp macro="" textlink="">
          <xdr:nvSpPr>
            <xdr:cNvPr id="10248" name="Check Box 8" hidden="1">
              <a:extLst>
                <a:ext uri="{63B3BB69-23CF-44E3-9099-C40C66FF867C}">
                  <a14:compatExt spid="_x0000_s10248"/>
                </a:ext>
                <a:ext uri="{FF2B5EF4-FFF2-40B4-BE49-F238E27FC236}">
                  <a16:creationId xmlns:a16="http://schemas.microsoft.com/office/drawing/2014/main" id="{00000000-0008-0000-0600-00000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17</xdr:row>
          <xdr:rowOff>9525</xdr:rowOff>
        </xdr:from>
        <xdr:to>
          <xdr:col>4</xdr:col>
          <xdr:colOff>342900</xdr:colOff>
          <xdr:row>17</xdr:row>
          <xdr:rowOff>371475</xdr:rowOff>
        </xdr:to>
        <xdr:sp macro="" textlink="">
          <xdr:nvSpPr>
            <xdr:cNvPr id="10249" name="Check Box 9" hidden="1">
              <a:extLst>
                <a:ext uri="{63B3BB69-23CF-44E3-9099-C40C66FF867C}">
                  <a14:compatExt spid="_x0000_s10249"/>
                </a:ext>
                <a:ext uri="{FF2B5EF4-FFF2-40B4-BE49-F238E27FC236}">
                  <a16:creationId xmlns:a16="http://schemas.microsoft.com/office/drawing/2014/main" id="{00000000-0008-0000-0600-00000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17</xdr:row>
          <xdr:rowOff>9525</xdr:rowOff>
        </xdr:from>
        <xdr:to>
          <xdr:col>6</xdr:col>
          <xdr:colOff>352425</xdr:colOff>
          <xdr:row>17</xdr:row>
          <xdr:rowOff>371475</xdr:rowOff>
        </xdr:to>
        <xdr:sp macro="" textlink="">
          <xdr:nvSpPr>
            <xdr:cNvPr id="10250" name="Check Box 10" hidden="1">
              <a:extLst>
                <a:ext uri="{63B3BB69-23CF-44E3-9099-C40C66FF867C}">
                  <a14:compatExt spid="_x0000_s10250"/>
                </a:ext>
                <a:ext uri="{FF2B5EF4-FFF2-40B4-BE49-F238E27FC236}">
                  <a16:creationId xmlns:a16="http://schemas.microsoft.com/office/drawing/2014/main" id="{00000000-0008-0000-0600-00000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18</xdr:row>
          <xdr:rowOff>9525</xdr:rowOff>
        </xdr:from>
        <xdr:to>
          <xdr:col>4</xdr:col>
          <xdr:colOff>342900</xdr:colOff>
          <xdr:row>18</xdr:row>
          <xdr:rowOff>371475</xdr:rowOff>
        </xdr:to>
        <xdr:sp macro="" textlink="">
          <xdr:nvSpPr>
            <xdr:cNvPr id="10251" name="Check Box 11" hidden="1">
              <a:extLst>
                <a:ext uri="{63B3BB69-23CF-44E3-9099-C40C66FF867C}">
                  <a14:compatExt spid="_x0000_s10251"/>
                </a:ext>
                <a:ext uri="{FF2B5EF4-FFF2-40B4-BE49-F238E27FC236}">
                  <a16:creationId xmlns:a16="http://schemas.microsoft.com/office/drawing/2014/main" id="{00000000-0008-0000-0600-00000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18</xdr:row>
          <xdr:rowOff>9525</xdr:rowOff>
        </xdr:from>
        <xdr:to>
          <xdr:col>6</xdr:col>
          <xdr:colOff>352425</xdr:colOff>
          <xdr:row>18</xdr:row>
          <xdr:rowOff>371475</xdr:rowOff>
        </xdr:to>
        <xdr:sp macro="" textlink="">
          <xdr:nvSpPr>
            <xdr:cNvPr id="10252" name="Check Box 12" hidden="1">
              <a:extLst>
                <a:ext uri="{63B3BB69-23CF-44E3-9099-C40C66FF867C}">
                  <a14:compatExt spid="_x0000_s10252"/>
                </a:ext>
                <a:ext uri="{FF2B5EF4-FFF2-40B4-BE49-F238E27FC236}">
                  <a16:creationId xmlns:a16="http://schemas.microsoft.com/office/drawing/2014/main" id="{00000000-0008-0000-0600-00000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19</xdr:row>
          <xdr:rowOff>9525</xdr:rowOff>
        </xdr:from>
        <xdr:to>
          <xdr:col>4</xdr:col>
          <xdr:colOff>342900</xdr:colOff>
          <xdr:row>19</xdr:row>
          <xdr:rowOff>371475</xdr:rowOff>
        </xdr:to>
        <xdr:sp macro="" textlink="">
          <xdr:nvSpPr>
            <xdr:cNvPr id="10253" name="Check Box 13" hidden="1">
              <a:extLst>
                <a:ext uri="{63B3BB69-23CF-44E3-9099-C40C66FF867C}">
                  <a14:compatExt spid="_x0000_s10253"/>
                </a:ext>
                <a:ext uri="{FF2B5EF4-FFF2-40B4-BE49-F238E27FC236}">
                  <a16:creationId xmlns:a16="http://schemas.microsoft.com/office/drawing/2014/main" id="{00000000-0008-0000-0600-00000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19</xdr:row>
          <xdr:rowOff>19050</xdr:rowOff>
        </xdr:from>
        <xdr:to>
          <xdr:col>6</xdr:col>
          <xdr:colOff>352425</xdr:colOff>
          <xdr:row>19</xdr:row>
          <xdr:rowOff>381000</xdr:rowOff>
        </xdr:to>
        <xdr:sp macro="" textlink="">
          <xdr:nvSpPr>
            <xdr:cNvPr id="10254" name="Check Box 14" hidden="1">
              <a:extLst>
                <a:ext uri="{63B3BB69-23CF-44E3-9099-C40C66FF867C}">
                  <a14:compatExt spid="_x0000_s10254"/>
                </a:ext>
                <a:ext uri="{FF2B5EF4-FFF2-40B4-BE49-F238E27FC236}">
                  <a16:creationId xmlns:a16="http://schemas.microsoft.com/office/drawing/2014/main" id="{00000000-0008-0000-0600-00000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20</xdr:row>
          <xdr:rowOff>9525</xdr:rowOff>
        </xdr:from>
        <xdr:to>
          <xdr:col>4</xdr:col>
          <xdr:colOff>342900</xdr:colOff>
          <xdr:row>20</xdr:row>
          <xdr:rowOff>371475</xdr:rowOff>
        </xdr:to>
        <xdr:sp macro="" textlink="">
          <xdr:nvSpPr>
            <xdr:cNvPr id="10255" name="Check Box 15" hidden="1">
              <a:extLst>
                <a:ext uri="{63B3BB69-23CF-44E3-9099-C40C66FF867C}">
                  <a14:compatExt spid="_x0000_s10255"/>
                </a:ext>
                <a:ext uri="{FF2B5EF4-FFF2-40B4-BE49-F238E27FC236}">
                  <a16:creationId xmlns:a16="http://schemas.microsoft.com/office/drawing/2014/main" id="{00000000-0008-0000-0600-00000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20</xdr:row>
          <xdr:rowOff>9525</xdr:rowOff>
        </xdr:from>
        <xdr:to>
          <xdr:col>6</xdr:col>
          <xdr:colOff>352425</xdr:colOff>
          <xdr:row>20</xdr:row>
          <xdr:rowOff>371475</xdr:rowOff>
        </xdr:to>
        <xdr:sp macro="" textlink="">
          <xdr:nvSpPr>
            <xdr:cNvPr id="10256" name="Check Box 16" hidden="1">
              <a:extLst>
                <a:ext uri="{63B3BB69-23CF-44E3-9099-C40C66FF867C}">
                  <a14:compatExt spid="_x0000_s10256"/>
                </a:ext>
                <a:ext uri="{FF2B5EF4-FFF2-40B4-BE49-F238E27FC236}">
                  <a16:creationId xmlns:a16="http://schemas.microsoft.com/office/drawing/2014/main" id="{00000000-0008-0000-0600-00001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22</xdr:row>
          <xdr:rowOff>9525</xdr:rowOff>
        </xdr:from>
        <xdr:to>
          <xdr:col>4</xdr:col>
          <xdr:colOff>342900</xdr:colOff>
          <xdr:row>22</xdr:row>
          <xdr:rowOff>371475</xdr:rowOff>
        </xdr:to>
        <xdr:sp macro="" textlink="">
          <xdr:nvSpPr>
            <xdr:cNvPr id="10259" name="Check Box 19" hidden="1">
              <a:extLst>
                <a:ext uri="{63B3BB69-23CF-44E3-9099-C40C66FF867C}">
                  <a14:compatExt spid="_x0000_s10259"/>
                </a:ext>
                <a:ext uri="{FF2B5EF4-FFF2-40B4-BE49-F238E27FC236}">
                  <a16:creationId xmlns:a16="http://schemas.microsoft.com/office/drawing/2014/main" id="{00000000-0008-0000-0600-00001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22</xdr:row>
          <xdr:rowOff>9525</xdr:rowOff>
        </xdr:from>
        <xdr:to>
          <xdr:col>6</xdr:col>
          <xdr:colOff>352425</xdr:colOff>
          <xdr:row>22</xdr:row>
          <xdr:rowOff>371475</xdr:rowOff>
        </xdr:to>
        <xdr:sp macro="" textlink="">
          <xdr:nvSpPr>
            <xdr:cNvPr id="10260" name="Check Box 20" hidden="1">
              <a:extLst>
                <a:ext uri="{63B3BB69-23CF-44E3-9099-C40C66FF867C}">
                  <a14:compatExt spid="_x0000_s10260"/>
                </a:ext>
                <a:ext uri="{FF2B5EF4-FFF2-40B4-BE49-F238E27FC236}">
                  <a16:creationId xmlns:a16="http://schemas.microsoft.com/office/drawing/2014/main" id="{00000000-0008-0000-0600-00001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23</xdr:row>
          <xdr:rowOff>9525</xdr:rowOff>
        </xdr:from>
        <xdr:to>
          <xdr:col>4</xdr:col>
          <xdr:colOff>342900</xdr:colOff>
          <xdr:row>23</xdr:row>
          <xdr:rowOff>371475</xdr:rowOff>
        </xdr:to>
        <xdr:sp macro="" textlink="">
          <xdr:nvSpPr>
            <xdr:cNvPr id="10261" name="Check Box 21" hidden="1">
              <a:extLst>
                <a:ext uri="{63B3BB69-23CF-44E3-9099-C40C66FF867C}">
                  <a14:compatExt spid="_x0000_s10261"/>
                </a:ext>
                <a:ext uri="{FF2B5EF4-FFF2-40B4-BE49-F238E27FC236}">
                  <a16:creationId xmlns:a16="http://schemas.microsoft.com/office/drawing/2014/main" id="{00000000-0008-0000-0600-00001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23</xdr:row>
          <xdr:rowOff>9525</xdr:rowOff>
        </xdr:from>
        <xdr:to>
          <xdr:col>6</xdr:col>
          <xdr:colOff>352425</xdr:colOff>
          <xdr:row>23</xdr:row>
          <xdr:rowOff>371475</xdr:rowOff>
        </xdr:to>
        <xdr:sp macro="" textlink="">
          <xdr:nvSpPr>
            <xdr:cNvPr id="10262" name="Check Box 22" hidden="1">
              <a:extLst>
                <a:ext uri="{63B3BB69-23CF-44E3-9099-C40C66FF867C}">
                  <a14:compatExt spid="_x0000_s10262"/>
                </a:ext>
                <a:ext uri="{FF2B5EF4-FFF2-40B4-BE49-F238E27FC236}">
                  <a16:creationId xmlns:a16="http://schemas.microsoft.com/office/drawing/2014/main" id="{00000000-0008-0000-0600-00001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25</xdr:row>
          <xdr:rowOff>9525</xdr:rowOff>
        </xdr:from>
        <xdr:to>
          <xdr:col>4</xdr:col>
          <xdr:colOff>342900</xdr:colOff>
          <xdr:row>25</xdr:row>
          <xdr:rowOff>371475</xdr:rowOff>
        </xdr:to>
        <xdr:sp macro="" textlink="">
          <xdr:nvSpPr>
            <xdr:cNvPr id="10263" name="Check Box 23" hidden="1">
              <a:extLst>
                <a:ext uri="{63B3BB69-23CF-44E3-9099-C40C66FF867C}">
                  <a14:compatExt spid="_x0000_s10263"/>
                </a:ext>
                <a:ext uri="{FF2B5EF4-FFF2-40B4-BE49-F238E27FC236}">
                  <a16:creationId xmlns:a16="http://schemas.microsoft.com/office/drawing/2014/main" id="{00000000-0008-0000-0600-00001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25</xdr:row>
          <xdr:rowOff>9525</xdr:rowOff>
        </xdr:from>
        <xdr:to>
          <xdr:col>6</xdr:col>
          <xdr:colOff>352425</xdr:colOff>
          <xdr:row>25</xdr:row>
          <xdr:rowOff>371475</xdr:rowOff>
        </xdr:to>
        <xdr:sp macro="" textlink="">
          <xdr:nvSpPr>
            <xdr:cNvPr id="10264" name="Check Box 24" hidden="1">
              <a:extLst>
                <a:ext uri="{63B3BB69-23CF-44E3-9099-C40C66FF867C}">
                  <a14:compatExt spid="_x0000_s10264"/>
                </a:ext>
                <a:ext uri="{FF2B5EF4-FFF2-40B4-BE49-F238E27FC236}">
                  <a16:creationId xmlns:a16="http://schemas.microsoft.com/office/drawing/2014/main" id="{00000000-0008-0000-0600-00001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13</xdr:row>
          <xdr:rowOff>9525</xdr:rowOff>
        </xdr:from>
        <xdr:to>
          <xdr:col>4</xdr:col>
          <xdr:colOff>342900</xdr:colOff>
          <xdr:row>13</xdr:row>
          <xdr:rowOff>371475</xdr:rowOff>
        </xdr:to>
        <xdr:sp macro="" textlink="">
          <xdr:nvSpPr>
            <xdr:cNvPr id="10265" name="Check Box 25" hidden="1">
              <a:extLst>
                <a:ext uri="{63B3BB69-23CF-44E3-9099-C40C66FF867C}">
                  <a14:compatExt spid="_x0000_s10265"/>
                </a:ext>
                <a:ext uri="{FF2B5EF4-FFF2-40B4-BE49-F238E27FC236}">
                  <a16:creationId xmlns:a16="http://schemas.microsoft.com/office/drawing/2014/main" id="{00000000-0008-0000-0600-00001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13</xdr:row>
          <xdr:rowOff>9525</xdr:rowOff>
        </xdr:from>
        <xdr:to>
          <xdr:col>6</xdr:col>
          <xdr:colOff>352425</xdr:colOff>
          <xdr:row>13</xdr:row>
          <xdr:rowOff>371475</xdr:rowOff>
        </xdr:to>
        <xdr:sp macro="" textlink="">
          <xdr:nvSpPr>
            <xdr:cNvPr id="10266" name="Check Box 26" hidden="1">
              <a:extLst>
                <a:ext uri="{63B3BB69-23CF-44E3-9099-C40C66FF867C}">
                  <a14:compatExt spid="_x0000_s10266"/>
                </a:ext>
                <a:ext uri="{FF2B5EF4-FFF2-40B4-BE49-F238E27FC236}">
                  <a16:creationId xmlns:a16="http://schemas.microsoft.com/office/drawing/2014/main" id="{00000000-0008-0000-0600-00001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21</xdr:row>
          <xdr:rowOff>9525</xdr:rowOff>
        </xdr:from>
        <xdr:to>
          <xdr:col>4</xdr:col>
          <xdr:colOff>342900</xdr:colOff>
          <xdr:row>21</xdr:row>
          <xdr:rowOff>371475</xdr:rowOff>
        </xdr:to>
        <xdr:sp macro="" textlink="">
          <xdr:nvSpPr>
            <xdr:cNvPr id="10267" name="Check Box 27" hidden="1">
              <a:extLst>
                <a:ext uri="{63B3BB69-23CF-44E3-9099-C40C66FF867C}">
                  <a14:compatExt spid="_x0000_s10267"/>
                </a:ext>
                <a:ext uri="{FF2B5EF4-FFF2-40B4-BE49-F238E27FC236}">
                  <a16:creationId xmlns:a16="http://schemas.microsoft.com/office/drawing/2014/main" id="{00000000-0008-0000-0600-00001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21</xdr:row>
          <xdr:rowOff>9525</xdr:rowOff>
        </xdr:from>
        <xdr:to>
          <xdr:col>6</xdr:col>
          <xdr:colOff>352425</xdr:colOff>
          <xdr:row>21</xdr:row>
          <xdr:rowOff>371475</xdr:rowOff>
        </xdr:to>
        <xdr:sp macro="" textlink="">
          <xdr:nvSpPr>
            <xdr:cNvPr id="10268" name="Check Box 28" hidden="1">
              <a:extLst>
                <a:ext uri="{63B3BB69-23CF-44E3-9099-C40C66FF867C}">
                  <a14:compatExt spid="_x0000_s10268"/>
                </a:ext>
                <a:ext uri="{FF2B5EF4-FFF2-40B4-BE49-F238E27FC236}">
                  <a16:creationId xmlns:a16="http://schemas.microsoft.com/office/drawing/2014/main" id="{00000000-0008-0000-0600-00001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28575</xdr:rowOff>
        </xdr:from>
        <xdr:to>
          <xdr:col>4</xdr:col>
          <xdr:colOff>342900</xdr:colOff>
          <xdr:row>27</xdr:row>
          <xdr:rowOff>400050</xdr:rowOff>
        </xdr:to>
        <xdr:sp macro="" textlink="">
          <xdr:nvSpPr>
            <xdr:cNvPr id="10269" name="Check Box 29" hidden="1">
              <a:extLst>
                <a:ext uri="{63B3BB69-23CF-44E3-9099-C40C66FF867C}">
                  <a14:compatExt spid="_x0000_s10269"/>
                </a:ext>
                <a:ext uri="{FF2B5EF4-FFF2-40B4-BE49-F238E27FC236}">
                  <a16:creationId xmlns:a16="http://schemas.microsoft.com/office/drawing/2014/main" id="{00000000-0008-0000-0600-00001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27</xdr:row>
          <xdr:rowOff>9525</xdr:rowOff>
        </xdr:from>
        <xdr:to>
          <xdr:col>6</xdr:col>
          <xdr:colOff>352425</xdr:colOff>
          <xdr:row>27</xdr:row>
          <xdr:rowOff>371475</xdr:rowOff>
        </xdr:to>
        <xdr:sp macro="" textlink="">
          <xdr:nvSpPr>
            <xdr:cNvPr id="10270" name="Check Box 30" hidden="1">
              <a:extLst>
                <a:ext uri="{63B3BB69-23CF-44E3-9099-C40C66FF867C}">
                  <a14:compatExt spid="_x0000_s10270"/>
                </a:ext>
                <a:ext uri="{FF2B5EF4-FFF2-40B4-BE49-F238E27FC236}">
                  <a16:creationId xmlns:a16="http://schemas.microsoft.com/office/drawing/2014/main" id="{00000000-0008-0000-0600-00001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28</xdr:row>
          <xdr:rowOff>9525</xdr:rowOff>
        </xdr:from>
        <xdr:to>
          <xdr:col>4</xdr:col>
          <xdr:colOff>342900</xdr:colOff>
          <xdr:row>28</xdr:row>
          <xdr:rowOff>371475</xdr:rowOff>
        </xdr:to>
        <xdr:sp macro="" textlink="">
          <xdr:nvSpPr>
            <xdr:cNvPr id="10271" name="Check Box 31" hidden="1">
              <a:extLst>
                <a:ext uri="{63B3BB69-23CF-44E3-9099-C40C66FF867C}">
                  <a14:compatExt spid="_x0000_s10271"/>
                </a:ext>
                <a:ext uri="{FF2B5EF4-FFF2-40B4-BE49-F238E27FC236}">
                  <a16:creationId xmlns:a16="http://schemas.microsoft.com/office/drawing/2014/main" id="{00000000-0008-0000-0600-00001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28</xdr:row>
          <xdr:rowOff>9525</xdr:rowOff>
        </xdr:from>
        <xdr:to>
          <xdr:col>6</xdr:col>
          <xdr:colOff>352425</xdr:colOff>
          <xdr:row>28</xdr:row>
          <xdr:rowOff>371475</xdr:rowOff>
        </xdr:to>
        <xdr:sp macro="" textlink="">
          <xdr:nvSpPr>
            <xdr:cNvPr id="10272" name="Check Box 32" hidden="1">
              <a:extLst>
                <a:ext uri="{63B3BB69-23CF-44E3-9099-C40C66FF867C}">
                  <a14:compatExt spid="_x0000_s10272"/>
                </a:ext>
                <a:ext uri="{FF2B5EF4-FFF2-40B4-BE49-F238E27FC236}">
                  <a16:creationId xmlns:a16="http://schemas.microsoft.com/office/drawing/2014/main" id="{00000000-0008-0000-0600-00002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29</xdr:row>
          <xdr:rowOff>9525</xdr:rowOff>
        </xdr:from>
        <xdr:to>
          <xdr:col>4</xdr:col>
          <xdr:colOff>342900</xdr:colOff>
          <xdr:row>29</xdr:row>
          <xdr:rowOff>371475</xdr:rowOff>
        </xdr:to>
        <xdr:sp macro="" textlink="">
          <xdr:nvSpPr>
            <xdr:cNvPr id="10273" name="Check Box 33" hidden="1">
              <a:extLst>
                <a:ext uri="{63B3BB69-23CF-44E3-9099-C40C66FF867C}">
                  <a14:compatExt spid="_x0000_s10273"/>
                </a:ext>
                <a:ext uri="{FF2B5EF4-FFF2-40B4-BE49-F238E27FC236}">
                  <a16:creationId xmlns:a16="http://schemas.microsoft.com/office/drawing/2014/main" id="{00000000-0008-0000-0600-00002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29</xdr:row>
          <xdr:rowOff>9525</xdr:rowOff>
        </xdr:from>
        <xdr:to>
          <xdr:col>6</xdr:col>
          <xdr:colOff>352425</xdr:colOff>
          <xdr:row>29</xdr:row>
          <xdr:rowOff>371475</xdr:rowOff>
        </xdr:to>
        <xdr:sp macro="" textlink="">
          <xdr:nvSpPr>
            <xdr:cNvPr id="10274" name="Check Box 34" hidden="1">
              <a:extLst>
                <a:ext uri="{63B3BB69-23CF-44E3-9099-C40C66FF867C}">
                  <a14:compatExt spid="_x0000_s10274"/>
                </a:ext>
                <a:ext uri="{FF2B5EF4-FFF2-40B4-BE49-F238E27FC236}">
                  <a16:creationId xmlns:a16="http://schemas.microsoft.com/office/drawing/2014/main" id="{00000000-0008-0000-0600-00002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30</xdr:row>
          <xdr:rowOff>9525</xdr:rowOff>
        </xdr:from>
        <xdr:to>
          <xdr:col>4</xdr:col>
          <xdr:colOff>342900</xdr:colOff>
          <xdr:row>30</xdr:row>
          <xdr:rowOff>371475</xdr:rowOff>
        </xdr:to>
        <xdr:sp macro="" textlink="">
          <xdr:nvSpPr>
            <xdr:cNvPr id="10275" name="Check Box 35" hidden="1">
              <a:extLst>
                <a:ext uri="{63B3BB69-23CF-44E3-9099-C40C66FF867C}">
                  <a14:compatExt spid="_x0000_s10275"/>
                </a:ext>
                <a:ext uri="{FF2B5EF4-FFF2-40B4-BE49-F238E27FC236}">
                  <a16:creationId xmlns:a16="http://schemas.microsoft.com/office/drawing/2014/main" id="{00000000-0008-0000-0600-00002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30</xdr:row>
          <xdr:rowOff>9525</xdr:rowOff>
        </xdr:from>
        <xdr:to>
          <xdr:col>6</xdr:col>
          <xdr:colOff>352425</xdr:colOff>
          <xdr:row>30</xdr:row>
          <xdr:rowOff>371475</xdr:rowOff>
        </xdr:to>
        <xdr:sp macro="" textlink="">
          <xdr:nvSpPr>
            <xdr:cNvPr id="10276" name="Check Box 36" hidden="1">
              <a:extLst>
                <a:ext uri="{63B3BB69-23CF-44E3-9099-C40C66FF867C}">
                  <a14:compatExt spid="_x0000_s10276"/>
                </a:ext>
                <a:ext uri="{FF2B5EF4-FFF2-40B4-BE49-F238E27FC236}">
                  <a16:creationId xmlns:a16="http://schemas.microsoft.com/office/drawing/2014/main" id="{00000000-0008-0000-0600-00002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31</xdr:row>
          <xdr:rowOff>9525</xdr:rowOff>
        </xdr:from>
        <xdr:to>
          <xdr:col>4</xdr:col>
          <xdr:colOff>342900</xdr:colOff>
          <xdr:row>31</xdr:row>
          <xdr:rowOff>371475</xdr:rowOff>
        </xdr:to>
        <xdr:sp macro="" textlink="">
          <xdr:nvSpPr>
            <xdr:cNvPr id="10277" name="Check Box 37" hidden="1">
              <a:extLst>
                <a:ext uri="{63B3BB69-23CF-44E3-9099-C40C66FF867C}">
                  <a14:compatExt spid="_x0000_s10277"/>
                </a:ext>
                <a:ext uri="{FF2B5EF4-FFF2-40B4-BE49-F238E27FC236}">
                  <a16:creationId xmlns:a16="http://schemas.microsoft.com/office/drawing/2014/main" id="{00000000-0008-0000-0600-00002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31</xdr:row>
          <xdr:rowOff>9525</xdr:rowOff>
        </xdr:from>
        <xdr:to>
          <xdr:col>6</xdr:col>
          <xdr:colOff>352425</xdr:colOff>
          <xdr:row>31</xdr:row>
          <xdr:rowOff>371475</xdr:rowOff>
        </xdr:to>
        <xdr:sp macro="" textlink="">
          <xdr:nvSpPr>
            <xdr:cNvPr id="10278" name="Check Box 38" hidden="1">
              <a:extLst>
                <a:ext uri="{63B3BB69-23CF-44E3-9099-C40C66FF867C}">
                  <a14:compatExt spid="_x0000_s10278"/>
                </a:ext>
                <a:ext uri="{FF2B5EF4-FFF2-40B4-BE49-F238E27FC236}">
                  <a16:creationId xmlns:a16="http://schemas.microsoft.com/office/drawing/2014/main" id="{00000000-0008-0000-0600-00002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31</xdr:row>
          <xdr:rowOff>9525</xdr:rowOff>
        </xdr:from>
        <xdr:to>
          <xdr:col>4</xdr:col>
          <xdr:colOff>342900</xdr:colOff>
          <xdr:row>31</xdr:row>
          <xdr:rowOff>371475</xdr:rowOff>
        </xdr:to>
        <xdr:sp macro="" textlink="">
          <xdr:nvSpPr>
            <xdr:cNvPr id="10287" name="Check Box 47" hidden="1">
              <a:extLst>
                <a:ext uri="{63B3BB69-23CF-44E3-9099-C40C66FF867C}">
                  <a14:compatExt spid="_x0000_s10287"/>
                </a:ext>
                <a:ext uri="{FF2B5EF4-FFF2-40B4-BE49-F238E27FC236}">
                  <a16:creationId xmlns:a16="http://schemas.microsoft.com/office/drawing/2014/main" id="{00000000-0008-0000-0600-00002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31</xdr:row>
          <xdr:rowOff>9525</xdr:rowOff>
        </xdr:from>
        <xdr:to>
          <xdr:col>6</xdr:col>
          <xdr:colOff>352425</xdr:colOff>
          <xdr:row>31</xdr:row>
          <xdr:rowOff>371475</xdr:rowOff>
        </xdr:to>
        <xdr:sp macro="" textlink="">
          <xdr:nvSpPr>
            <xdr:cNvPr id="10288" name="Check Box 48" hidden="1">
              <a:extLst>
                <a:ext uri="{63B3BB69-23CF-44E3-9099-C40C66FF867C}">
                  <a14:compatExt spid="_x0000_s10288"/>
                </a:ext>
                <a:ext uri="{FF2B5EF4-FFF2-40B4-BE49-F238E27FC236}">
                  <a16:creationId xmlns:a16="http://schemas.microsoft.com/office/drawing/2014/main" id="{00000000-0008-0000-0600-00003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32</xdr:row>
          <xdr:rowOff>9525</xdr:rowOff>
        </xdr:from>
        <xdr:to>
          <xdr:col>4</xdr:col>
          <xdr:colOff>342900</xdr:colOff>
          <xdr:row>32</xdr:row>
          <xdr:rowOff>371475</xdr:rowOff>
        </xdr:to>
        <xdr:sp macro="" textlink="">
          <xdr:nvSpPr>
            <xdr:cNvPr id="10289" name="Check Box 49" hidden="1">
              <a:extLst>
                <a:ext uri="{63B3BB69-23CF-44E3-9099-C40C66FF867C}">
                  <a14:compatExt spid="_x0000_s10289"/>
                </a:ext>
                <a:ext uri="{FF2B5EF4-FFF2-40B4-BE49-F238E27FC236}">
                  <a16:creationId xmlns:a16="http://schemas.microsoft.com/office/drawing/2014/main" id="{00000000-0008-0000-0600-00003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32</xdr:row>
          <xdr:rowOff>9525</xdr:rowOff>
        </xdr:from>
        <xdr:to>
          <xdr:col>6</xdr:col>
          <xdr:colOff>352425</xdr:colOff>
          <xdr:row>32</xdr:row>
          <xdr:rowOff>371475</xdr:rowOff>
        </xdr:to>
        <xdr:sp macro="" textlink="">
          <xdr:nvSpPr>
            <xdr:cNvPr id="10290" name="Check Box 50" hidden="1">
              <a:extLst>
                <a:ext uri="{63B3BB69-23CF-44E3-9099-C40C66FF867C}">
                  <a14:compatExt spid="_x0000_s10290"/>
                </a:ext>
                <a:ext uri="{FF2B5EF4-FFF2-40B4-BE49-F238E27FC236}">
                  <a16:creationId xmlns:a16="http://schemas.microsoft.com/office/drawing/2014/main" id="{00000000-0008-0000-0600-00003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32</xdr:row>
          <xdr:rowOff>9525</xdr:rowOff>
        </xdr:from>
        <xdr:to>
          <xdr:col>4</xdr:col>
          <xdr:colOff>342900</xdr:colOff>
          <xdr:row>32</xdr:row>
          <xdr:rowOff>371475</xdr:rowOff>
        </xdr:to>
        <xdr:sp macro="" textlink="">
          <xdr:nvSpPr>
            <xdr:cNvPr id="10291" name="Check Box 51" hidden="1">
              <a:extLst>
                <a:ext uri="{63B3BB69-23CF-44E3-9099-C40C66FF867C}">
                  <a14:compatExt spid="_x0000_s10291"/>
                </a:ext>
                <a:ext uri="{FF2B5EF4-FFF2-40B4-BE49-F238E27FC236}">
                  <a16:creationId xmlns:a16="http://schemas.microsoft.com/office/drawing/2014/main" id="{00000000-0008-0000-0600-00003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32</xdr:row>
          <xdr:rowOff>9525</xdr:rowOff>
        </xdr:from>
        <xdr:to>
          <xdr:col>6</xdr:col>
          <xdr:colOff>352425</xdr:colOff>
          <xdr:row>32</xdr:row>
          <xdr:rowOff>371475</xdr:rowOff>
        </xdr:to>
        <xdr:sp macro="" textlink="">
          <xdr:nvSpPr>
            <xdr:cNvPr id="10292" name="Check Box 52" hidden="1">
              <a:extLst>
                <a:ext uri="{63B3BB69-23CF-44E3-9099-C40C66FF867C}">
                  <a14:compatExt spid="_x0000_s10292"/>
                </a:ext>
                <a:ext uri="{FF2B5EF4-FFF2-40B4-BE49-F238E27FC236}">
                  <a16:creationId xmlns:a16="http://schemas.microsoft.com/office/drawing/2014/main" id="{00000000-0008-0000-0600-00003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32</xdr:row>
          <xdr:rowOff>9525</xdr:rowOff>
        </xdr:from>
        <xdr:to>
          <xdr:col>4</xdr:col>
          <xdr:colOff>342900</xdr:colOff>
          <xdr:row>32</xdr:row>
          <xdr:rowOff>371475</xdr:rowOff>
        </xdr:to>
        <xdr:sp macro="" textlink="">
          <xdr:nvSpPr>
            <xdr:cNvPr id="10293" name="Check Box 53" hidden="1">
              <a:extLst>
                <a:ext uri="{63B3BB69-23CF-44E3-9099-C40C66FF867C}">
                  <a14:compatExt spid="_x0000_s10293"/>
                </a:ext>
                <a:ext uri="{FF2B5EF4-FFF2-40B4-BE49-F238E27FC236}">
                  <a16:creationId xmlns:a16="http://schemas.microsoft.com/office/drawing/2014/main" id="{00000000-0008-0000-0600-00003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32</xdr:row>
          <xdr:rowOff>9525</xdr:rowOff>
        </xdr:from>
        <xdr:to>
          <xdr:col>6</xdr:col>
          <xdr:colOff>352425</xdr:colOff>
          <xdr:row>32</xdr:row>
          <xdr:rowOff>371475</xdr:rowOff>
        </xdr:to>
        <xdr:sp macro="" textlink="">
          <xdr:nvSpPr>
            <xdr:cNvPr id="10294" name="Check Box 54" hidden="1">
              <a:extLst>
                <a:ext uri="{63B3BB69-23CF-44E3-9099-C40C66FF867C}">
                  <a14:compatExt spid="_x0000_s10294"/>
                </a:ext>
                <a:ext uri="{FF2B5EF4-FFF2-40B4-BE49-F238E27FC236}">
                  <a16:creationId xmlns:a16="http://schemas.microsoft.com/office/drawing/2014/main" id="{00000000-0008-0000-0600-00003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33</xdr:row>
          <xdr:rowOff>9525</xdr:rowOff>
        </xdr:from>
        <xdr:to>
          <xdr:col>4</xdr:col>
          <xdr:colOff>342900</xdr:colOff>
          <xdr:row>33</xdr:row>
          <xdr:rowOff>371475</xdr:rowOff>
        </xdr:to>
        <xdr:sp macro="" textlink="">
          <xdr:nvSpPr>
            <xdr:cNvPr id="10295" name="Check Box 55" hidden="1">
              <a:extLst>
                <a:ext uri="{63B3BB69-23CF-44E3-9099-C40C66FF867C}">
                  <a14:compatExt spid="_x0000_s10295"/>
                </a:ext>
                <a:ext uri="{FF2B5EF4-FFF2-40B4-BE49-F238E27FC236}">
                  <a16:creationId xmlns:a16="http://schemas.microsoft.com/office/drawing/2014/main" id="{00000000-0008-0000-0600-00003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33</xdr:row>
          <xdr:rowOff>9525</xdr:rowOff>
        </xdr:from>
        <xdr:to>
          <xdr:col>6</xdr:col>
          <xdr:colOff>352425</xdr:colOff>
          <xdr:row>33</xdr:row>
          <xdr:rowOff>371475</xdr:rowOff>
        </xdr:to>
        <xdr:sp macro="" textlink="">
          <xdr:nvSpPr>
            <xdr:cNvPr id="10296" name="Check Box 56" hidden="1">
              <a:extLst>
                <a:ext uri="{63B3BB69-23CF-44E3-9099-C40C66FF867C}">
                  <a14:compatExt spid="_x0000_s10296"/>
                </a:ext>
                <a:ext uri="{FF2B5EF4-FFF2-40B4-BE49-F238E27FC236}">
                  <a16:creationId xmlns:a16="http://schemas.microsoft.com/office/drawing/2014/main" id="{00000000-0008-0000-0600-00003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34</xdr:row>
          <xdr:rowOff>9525</xdr:rowOff>
        </xdr:from>
        <xdr:to>
          <xdr:col>4</xdr:col>
          <xdr:colOff>342900</xdr:colOff>
          <xdr:row>34</xdr:row>
          <xdr:rowOff>371475</xdr:rowOff>
        </xdr:to>
        <xdr:sp macro="" textlink="">
          <xdr:nvSpPr>
            <xdr:cNvPr id="10297" name="Check Box 57" hidden="1">
              <a:extLst>
                <a:ext uri="{63B3BB69-23CF-44E3-9099-C40C66FF867C}">
                  <a14:compatExt spid="_x0000_s10297"/>
                </a:ext>
                <a:ext uri="{FF2B5EF4-FFF2-40B4-BE49-F238E27FC236}">
                  <a16:creationId xmlns:a16="http://schemas.microsoft.com/office/drawing/2014/main" id="{00000000-0008-0000-0600-00003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34</xdr:row>
          <xdr:rowOff>9525</xdr:rowOff>
        </xdr:from>
        <xdr:to>
          <xdr:col>6</xdr:col>
          <xdr:colOff>352425</xdr:colOff>
          <xdr:row>34</xdr:row>
          <xdr:rowOff>371475</xdr:rowOff>
        </xdr:to>
        <xdr:sp macro="" textlink="">
          <xdr:nvSpPr>
            <xdr:cNvPr id="10298" name="Check Box 58" hidden="1">
              <a:extLst>
                <a:ext uri="{63B3BB69-23CF-44E3-9099-C40C66FF867C}">
                  <a14:compatExt spid="_x0000_s10298"/>
                </a:ext>
                <a:ext uri="{FF2B5EF4-FFF2-40B4-BE49-F238E27FC236}">
                  <a16:creationId xmlns:a16="http://schemas.microsoft.com/office/drawing/2014/main" id="{00000000-0008-0000-0600-00003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35</xdr:row>
          <xdr:rowOff>9525</xdr:rowOff>
        </xdr:from>
        <xdr:to>
          <xdr:col>4</xdr:col>
          <xdr:colOff>342900</xdr:colOff>
          <xdr:row>35</xdr:row>
          <xdr:rowOff>371475</xdr:rowOff>
        </xdr:to>
        <xdr:sp macro="" textlink="">
          <xdr:nvSpPr>
            <xdr:cNvPr id="10299" name="Check Box 59" hidden="1">
              <a:extLst>
                <a:ext uri="{63B3BB69-23CF-44E3-9099-C40C66FF867C}">
                  <a14:compatExt spid="_x0000_s10299"/>
                </a:ext>
                <a:ext uri="{FF2B5EF4-FFF2-40B4-BE49-F238E27FC236}">
                  <a16:creationId xmlns:a16="http://schemas.microsoft.com/office/drawing/2014/main" id="{00000000-0008-0000-0600-00003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35</xdr:row>
          <xdr:rowOff>9525</xdr:rowOff>
        </xdr:from>
        <xdr:to>
          <xdr:col>6</xdr:col>
          <xdr:colOff>352425</xdr:colOff>
          <xdr:row>35</xdr:row>
          <xdr:rowOff>371475</xdr:rowOff>
        </xdr:to>
        <xdr:sp macro="" textlink="">
          <xdr:nvSpPr>
            <xdr:cNvPr id="10300" name="Check Box 60" hidden="1">
              <a:extLst>
                <a:ext uri="{63B3BB69-23CF-44E3-9099-C40C66FF867C}">
                  <a14:compatExt spid="_x0000_s10300"/>
                </a:ext>
                <a:ext uri="{FF2B5EF4-FFF2-40B4-BE49-F238E27FC236}">
                  <a16:creationId xmlns:a16="http://schemas.microsoft.com/office/drawing/2014/main" id="{00000000-0008-0000-0600-00003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35</xdr:row>
          <xdr:rowOff>9525</xdr:rowOff>
        </xdr:from>
        <xdr:to>
          <xdr:col>4</xdr:col>
          <xdr:colOff>342900</xdr:colOff>
          <xdr:row>35</xdr:row>
          <xdr:rowOff>371475</xdr:rowOff>
        </xdr:to>
        <xdr:sp macro="" textlink="">
          <xdr:nvSpPr>
            <xdr:cNvPr id="10301" name="Check Box 61" hidden="1">
              <a:extLst>
                <a:ext uri="{63B3BB69-23CF-44E3-9099-C40C66FF867C}">
                  <a14:compatExt spid="_x0000_s10301"/>
                </a:ext>
                <a:ext uri="{FF2B5EF4-FFF2-40B4-BE49-F238E27FC236}">
                  <a16:creationId xmlns:a16="http://schemas.microsoft.com/office/drawing/2014/main" id="{00000000-0008-0000-0600-00003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35</xdr:row>
          <xdr:rowOff>9525</xdr:rowOff>
        </xdr:from>
        <xdr:to>
          <xdr:col>6</xdr:col>
          <xdr:colOff>352425</xdr:colOff>
          <xdr:row>35</xdr:row>
          <xdr:rowOff>371475</xdr:rowOff>
        </xdr:to>
        <xdr:sp macro="" textlink="">
          <xdr:nvSpPr>
            <xdr:cNvPr id="10302" name="Check Box 62" hidden="1">
              <a:extLst>
                <a:ext uri="{63B3BB69-23CF-44E3-9099-C40C66FF867C}">
                  <a14:compatExt spid="_x0000_s10302"/>
                </a:ext>
                <a:ext uri="{FF2B5EF4-FFF2-40B4-BE49-F238E27FC236}">
                  <a16:creationId xmlns:a16="http://schemas.microsoft.com/office/drawing/2014/main" id="{00000000-0008-0000-0600-00003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36</xdr:row>
          <xdr:rowOff>9525</xdr:rowOff>
        </xdr:from>
        <xdr:to>
          <xdr:col>4</xdr:col>
          <xdr:colOff>342900</xdr:colOff>
          <xdr:row>36</xdr:row>
          <xdr:rowOff>371475</xdr:rowOff>
        </xdr:to>
        <xdr:sp macro="" textlink="">
          <xdr:nvSpPr>
            <xdr:cNvPr id="10303" name="Check Box 63" hidden="1">
              <a:extLst>
                <a:ext uri="{63B3BB69-23CF-44E3-9099-C40C66FF867C}">
                  <a14:compatExt spid="_x0000_s10303"/>
                </a:ext>
                <a:ext uri="{FF2B5EF4-FFF2-40B4-BE49-F238E27FC236}">
                  <a16:creationId xmlns:a16="http://schemas.microsoft.com/office/drawing/2014/main" id="{00000000-0008-0000-0600-00003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36</xdr:row>
          <xdr:rowOff>9525</xdr:rowOff>
        </xdr:from>
        <xdr:to>
          <xdr:col>6</xdr:col>
          <xdr:colOff>352425</xdr:colOff>
          <xdr:row>36</xdr:row>
          <xdr:rowOff>371475</xdr:rowOff>
        </xdr:to>
        <xdr:sp macro="" textlink="">
          <xdr:nvSpPr>
            <xdr:cNvPr id="10304" name="Check Box 64" hidden="1">
              <a:extLst>
                <a:ext uri="{63B3BB69-23CF-44E3-9099-C40C66FF867C}">
                  <a14:compatExt spid="_x0000_s10304"/>
                </a:ext>
                <a:ext uri="{FF2B5EF4-FFF2-40B4-BE49-F238E27FC236}">
                  <a16:creationId xmlns:a16="http://schemas.microsoft.com/office/drawing/2014/main" id="{00000000-0008-0000-0600-00004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36</xdr:row>
          <xdr:rowOff>9525</xdr:rowOff>
        </xdr:from>
        <xdr:to>
          <xdr:col>4</xdr:col>
          <xdr:colOff>342900</xdr:colOff>
          <xdr:row>36</xdr:row>
          <xdr:rowOff>371475</xdr:rowOff>
        </xdr:to>
        <xdr:sp macro="" textlink="">
          <xdr:nvSpPr>
            <xdr:cNvPr id="10317" name="Check Box 77" hidden="1">
              <a:extLst>
                <a:ext uri="{63B3BB69-23CF-44E3-9099-C40C66FF867C}">
                  <a14:compatExt spid="_x0000_s10317"/>
                </a:ext>
                <a:ext uri="{FF2B5EF4-FFF2-40B4-BE49-F238E27FC236}">
                  <a16:creationId xmlns:a16="http://schemas.microsoft.com/office/drawing/2014/main" id="{00000000-0008-0000-0600-00004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36</xdr:row>
          <xdr:rowOff>9525</xdr:rowOff>
        </xdr:from>
        <xdr:to>
          <xdr:col>6</xdr:col>
          <xdr:colOff>352425</xdr:colOff>
          <xdr:row>36</xdr:row>
          <xdr:rowOff>371475</xdr:rowOff>
        </xdr:to>
        <xdr:sp macro="" textlink="">
          <xdr:nvSpPr>
            <xdr:cNvPr id="10318" name="Check Box 78" hidden="1">
              <a:extLst>
                <a:ext uri="{63B3BB69-23CF-44E3-9099-C40C66FF867C}">
                  <a14:compatExt spid="_x0000_s10318"/>
                </a:ext>
                <a:ext uri="{FF2B5EF4-FFF2-40B4-BE49-F238E27FC236}">
                  <a16:creationId xmlns:a16="http://schemas.microsoft.com/office/drawing/2014/main" id="{00000000-0008-0000-0600-00004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36</xdr:row>
          <xdr:rowOff>9525</xdr:rowOff>
        </xdr:from>
        <xdr:to>
          <xdr:col>4</xdr:col>
          <xdr:colOff>342900</xdr:colOff>
          <xdr:row>36</xdr:row>
          <xdr:rowOff>371475</xdr:rowOff>
        </xdr:to>
        <xdr:sp macro="" textlink="">
          <xdr:nvSpPr>
            <xdr:cNvPr id="10319" name="Check Box 79" hidden="1">
              <a:extLst>
                <a:ext uri="{63B3BB69-23CF-44E3-9099-C40C66FF867C}">
                  <a14:compatExt spid="_x0000_s10319"/>
                </a:ext>
                <a:ext uri="{FF2B5EF4-FFF2-40B4-BE49-F238E27FC236}">
                  <a16:creationId xmlns:a16="http://schemas.microsoft.com/office/drawing/2014/main" id="{00000000-0008-0000-0600-00004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36</xdr:row>
          <xdr:rowOff>9525</xdr:rowOff>
        </xdr:from>
        <xdr:to>
          <xdr:col>6</xdr:col>
          <xdr:colOff>352425</xdr:colOff>
          <xdr:row>36</xdr:row>
          <xdr:rowOff>371475</xdr:rowOff>
        </xdr:to>
        <xdr:sp macro="" textlink="">
          <xdr:nvSpPr>
            <xdr:cNvPr id="10320" name="Check Box 80" hidden="1">
              <a:extLst>
                <a:ext uri="{63B3BB69-23CF-44E3-9099-C40C66FF867C}">
                  <a14:compatExt spid="_x0000_s10320"/>
                </a:ext>
                <a:ext uri="{FF2B5EF4-FFF2-40B4-BE49-F238E27FC236}">
                  <a16:creationId xmlns:a16="http://schemas.microsoft.com/office/drawing/2014/main" id="{00000000-0008-0000-0600-00005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37</xdr:row>
          <xdr:rowOff>9525</xdr:rowOff>
        </xdr:from>
        <xdr:to>
          <xdr:col>4</xdr:col>
          <xdr:colOff>342900</xdr:colOff>
          <xdr:row>38</xdr:row>
          <xdr:rowOff>9525</xdr:rowOff>
        </xdr:to>
        <xdr:sp macro="" textlink="">
          <xdr:nvSpPr>
            <xdr:cNvPr id="10321" name="Check Box 81" hidden="1">
              <a:extLst>
                <a:ext uri="{63B3BB69-23CF-44E3-9099-C40C66FF867C}">
                  <a14:compatExt spid="_x0000_s10321"/>
                </a:ext>
                <a:ext uri="{FF2B5EF4-FFF2-40B4-BE49-F238E27FC236}">
                  <a16:creationId xmlns:a16="http://schemas.microsoft.com/office/drawing/2014/main" id="{00000000-0008-0000-0600-00005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37</xdr:row>
          <xdr:rowOff>9525</xdr:rowOff>
        </xdr:from>
        <xdr:to>
          <xdr:col>6</xdr:col>
          <xdr:colOff>352425</xdr:colOff>
          <xdr:row>38</xdr:row>
          <xdr:rowOff>9525</xdr:rowOff>
        </xdr:to>
        <xdr:sp macro="" textlink="">
          <xdr:nvSpPr>
            <xdr:cNvPr id="10322" name="Check Box 82" hidden="1">
              <a:extLst>
                <a:ext uri="{63B3BB69-23CF-44E3-9099-C40C66FF867C}">
                  <a14:compatExt spid="_x0000_s10322"/>
                </a:ext>
                <a:ext uri="{FF2B5EF4-FFF2-40B4-BE49-F238E27FC236}">
                  <a16:creationId xmlns:a16="http://schemas.microsoft.com/office/drawing/2014/main" id="{00000000-0008-0000-0600-00005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39</xdr:row>
          <xdr:rowOff>9525</xdr:rowOff>
        </xdr:from>
        <xdr:to>
          <xdr:col>4</xdr:col>
          <xdr:colOff>342900</xdr:colOff>
          <xdr:row>39</xdr:row>
          <xdr:rowOff>371475</xdr:rowOff>
        </xdr:to>
        <xdr:sp macro="" textlink="">
          <xdr:nvSpPr>
            <xdr:cNvPr id="10323" name="Check Box 83" hidden="1">
              <a:extLst>
                <a:ext uri="{63B3BB69-23CF-44E3-9099-C40C66FF867C}">
                  <a14:compatExt spid="_x0000_s10323"/>
                </a:ext>
                <a:ext uri="{FF2B5EF4-FFF2-40B4-BE49-F238E27FC236}">
                  <a16:creationId xmlns:a16="http://schemas.microsoft.com/office/drawing/2014/main" id="{00000000-0008-0000-0600-00005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9525</xdr:rowOff>
        </xdr:from>
        <xdr:to>
          <xdr:col>6</xdr:col>
          <xdr:colOff>352425</xdr:colOff>
          <xdr:row>39</xdr:row>
          <xdr:rowOff>371475</xdr:rowOff>
        </xdr:to>
        <xdr:sp macro="" textlink="">
          <xdr:nvSpPr>
            <xdr:cNvPr id="10324" name="Check Box 84" hidden="1">
              <a:extLst>
                <a:ext uri="{63B3BB69-23CF-44E3-9099-C40C66FF867C}">
                  <a14:compatExt spid="_x0000_s10324"/>
                </a:ext>
                <a:ext uri="{FF2B5EF4-FFF2-40B4-BE49-F238E27FC236}">
                  <a16:creationId xmlns:a16="http://schemas.microsoft.com/office/drawing/2014/main" id="{00000000-0008-0000-0600-00005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41</xdr:row>
          <xdr:rowOff>9525</xdr:rowOff>
        </xdr:from>
        <xdr:to>
          <xdr:col>4</xdr:col>
          <xdr:colOff>342900</xdr:colOff>
          <xdr:row>41</xdr:row>
          <xdr:rowOff>371475</xdr:rowOff>
        </xdr:to>
        <xdr:sp macro="" textlink="">
          <xdr:nvSpPr>
            <xdr:cNvPr id="10325" name="Check Box 85" hidden="1">
              <a:extLst>
                <a:ext uri="{63B3BB69-23CF-44E3-9099-C40C66FF867C}">
                  <a14:compatExt spid="_x0000_s10325"/>
                </a:ext>
                <a:ext uri="{FF2B5EF4-FFF2-40B4-BE49-F238E27FC236}">
                  <a16:creationId xmlns:a16="http://schemas.microsoft.com/office/drawing/2014/main" id="{00000000-0008-0000-0600-00005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9525</xdr:rowOff>
        </xdr:from>
        <xdr:to>
          <xdr:col>6</xdr:col>
          <xdr:colOff>352425</xdr:colOff>
          <xdr:row>41</xdr:row>
          <xdr:rowOff>371475</xdr:rowOff>
        </xdr:to>
        <xdr:sp macro="" textlink="">
          <xdr:nvSpPr>
            <xdr:cNvPr id="10326" name="Check Box 86" hidden="1">
              <a:extLst>
                <a:ext uri="{63B3BB69-23CF-44E3-9099-C40C66FF867C}">
                  <a14:compatExt spid="_x0000_s10326"/>
                </a:ext>
                <a:ext uri="{FF2B5EF4-FFF2-40B4-BE49-F238E27FC236}">
                  <a16:creationId xmlns:a16="http://schemas.microsoft.com/office/drawing/2014/main" id="{00000000-0008-0000-0600-00005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42</xdr:row>
          <xdr:rowOff>9525</xdr:rowOff>
        </xdr:from>
        <xdr:to>
          <xdr:col>4</xdr:col>
          <xdr:colOff>342900</xdr:colOff>
          <xdr:row>42</xdr:row>
          <xdr:rowOff>371475</xdr:rowOff>
        </xdr:to>
        <xdr:sp macro="" textlink="">
          <xdr:nvSpPr>
            <xdr:cNvPr id="10327" name="Check Box 87" hidden="1">
              <a:extLst>
                <a:ext uri="{63B3BB69-23CF-44E3-9099-C40C66FF867C}">
                  <a14:compatExt spid="_x0000_s10327"/>
                </a:ext>
                <a:ext uri="{FF2B5EF4-FFF2-40B4-BE49-F238E27FC236}">
                  <a16:creationId xmlns:a16="http://schemas.microsoft.com/office/drawing/2014/main" id="{00000000-0008-0000-0600-00005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42</xdr:row>
          <xdr:rowOff>9525</xdr:rowOff>
        </xdr:from>
        <xdr:to>
          <xdr:col>6</xdr:col>
          <xdr:colOff>352425</xdr:colOff>
          <xdr:row>42</xdr:row>
          <xdr:rowOff>371475</xdr:rowOff>
        </xdr:to>
        <xdr:sp macro="" textlink="">
          <xdr:nvSpPr>
            <xdr:cNvPr id="10328" name="Check Box 88" hidden="1">
              <a:extLst>
                <a:ext uri="{63B3BB69-23CF-44E3-9099-C40C66FF867C}">
                  <a14:compatExt spid="_x0000_s10328"/>
                </a:ext>
                <a:ext uri="{FF2B5EF4-FFF2-40B4-BE49-F238E27FC236}">
                  <a16:creationId xmlns:a16="http://schemas.microsoft.com/office/drawing/2014/main" id="{00000000-0008-0000-0600-00005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43</xdr:row>
          <xdr:rowOff>9525</xdr:rowOff>
        </xdr:from>
        <xdr:to>
          <xdr:col>4</xdr:col>
          <xdr:colOff>342900</xdr:colOff>
          <xdr:row>43</xdr:row>
          <xdr:rowOff>371475</xdr:rowOff>
        </xdr:to>
        <xdr:sp macro="" textlink="">
          <xdr:nvSpPr>
            <xdr:cNvPr id="10329" name="Check Box 89" hidden="1">
              <a:extLst>
                <a:ext uri="{63B3BB69-23CF-44E3-9099-C40C66FF867C}">
                  <a14:compatExt spid="_x0000_s10329"/>
                </a:ext>
                <a:ext uri="{FF2B5EF4-FFF2-40B4-BE49-F238E27FC236}">
                  <a16:creationId xmlns:a16="http://schemas.microsoft.com/office/drawing/2014/main" id="{00000000-0008-0000-0600-00005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43</xdr:row>
          <xdr:rowOff>9525</xdr:rowOff>
        </xdr:from>
        <xdr:to>
          <xdr:col>6</xdr:col>
          <xdr:colOff>352425</xdr:colOff>
          <xdr:row>43</xdr:row>
          <xdr:rowOff>371475</xdr:rowOff>
        </xdr:to>
        <xdr:sp macro="" textlink="">
          <xdr:nvSpPr>
            <xdr:cNvPr id="10330" name="Check Box 90" hidden="1">
              <a:extLst>
                <a:ext uri="{63B3BB69-23CF-44E3-9099-C40C66FF867C}">
                  <a14:compatExt spid="_x0000_s10330"/>
                </a:ext>
                <a:ext uri="{FF2B5EF4-FFF2-40B4-BE49-F238E27FC236}">
                  <a16:creationId xmlns:a16="http://schemas.microsoft.com/office/drawing/2014/main" id="{00000000-0008-0000-0600-00005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45</xdr:row>
          <xdr:rowOff>9525</xdr:rowOff>
        </xdr:from>
        <xdr:to>
          <xdr:col>4</xdr:col>
          <xdr:colOff>342900</xdr:colOff>
          <xdr:row>45</xdr:row>
          <xdr:rowOff>371475</xdr:rowOff>
        </xdr:to>
        <xdr:sp macro="" textlink="">
          <xdr:nvSpPr>
            <xdr:cNvPr id="10331" name="Check Box 91" hidden="1">
              <a:extLst>
                <a:ext uri="{63B3BB69-23CF-44E3-9099-C40C66FF867C}">
                  <a14:compatExt spid="_x0000_s10331"/>
                </a:ext>
                <a:ext uri="{FF2B5EF4-FFF2-40B4-BE49-F238E27FC236}">
                  <a16:creationId xmlns:a16="http://schemas.microsoft.com/office/drawing/2014/main" id="{00000000-0008-0000-0600-00005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45</xdr:row>
          <xdr:rowOff>9525</xdr:rowOff>
        </xdr:from>
        <xdr:to>
          <xdr:col>6</xdr:col>
          <xdr:colOff>352425</xdr:colOff>
          <xdr:row>45</xdr:row>
          <xdr:rowOff>371475</xdr:rowOff>
        </xdr:to>
        <xdr:sp macro="" textlink="">
          <xdr:nvSpPr>
            <xdr:cNvPr id="10332" name="Check Box 92" hidden="1">
              <a:extLst>
                <a:ext uri="{63B3BB69-23CF-44E3-9099-C40C66FF867C}">
                  <a14:compatExt spid="_x0000_s10332"/>
                </a:ext>
                <a:ext uri="{FF2B5EF4-FFF2-40B4-BE49-F238E27FC236}">
                  <a16:creationId xmlns:a16="http://schemas.microsoft.com/office/drawing/2014/main" id="{00000000-0008-0000-0600-00005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46</xdr:row>
          <xdr:rowOff>9525</xdr:rowOff>
        </xdr:from>
        <xdr:to>
          <xdr:col>4</xdr:col>
          <xdr:colOff>342900</xdr:colOff>
          <xdr:row>46</xdr:row>
          <xdr:rowOff>371475</xdr:rowOff>
        </xdr:to>
        <xdr:sp macro="" textlink="">
          <xdr:nvSpPr>
            <xdr:cNvPr id="10333" name="Check Box 93" hidden="1">
              <a:extLst>
                <a:ext uri="{63B3BB69-23CF-44E3-9099-C40C66FF867C}">
                  <a14:compatExt spid="_x0000_s10333"/>
                </a:ext>
                <a:ext uri="{FF2B5EF4-FFF2-40B4-BE49-F238E27FC236}">
                  <a16:creationId xmlns:a16="http://schemas.microsoft.com/office/drawing/2014/main" id="{00000000-0008-0000-0600-00005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46</xdr:row>
          <xdr:rowOff>9525</xdr:rowOff>
        </xdr:from>
        <xdr:to>
          <xdr:col>6</xdr:col>
          <xdr:colOff>352425</xdr:colOff>
          <xdr:row>46</xdr:row>
          <xdr:rowOff>371475</xdr:rowOff>
        </xdr:to>
        <xdr:sp macro="" textlink="">
          <xdr:nvSpPr>
            <xdr:cNvPr id="10334" name="Check Box 94" hidden="1">
              <a:extLst>
                <a:ext uri="{63B3BB69-23CF-44E3-9099-C40C66FF867C}">
                  <a14:compatExt spid="_x0000_s10334"/>
                </a:ext>
                <a:ext uri="{FF2B5EF4-FFF2-40B4-BE49-F238E27FC236}">
                  <a16:creationId xmlns:a16="http://schemas.microsoft.com/office/drawing/2014/main" id="{00000000-0008-0000-0600-00005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47</xdr:row>
          <xdr:rowOff>9525</xdr:rowOff>
        </xdr:from>
        <xdr:to>
          <xdr:col>4</xdr:col>
          <xdr:colOff>342900</xdr:colOff>
          <xdr:row>47</xdr:row>
          <xdr:rowOff>371475</xdr:rowOff>
        </xdr:to>
        <xdr:sp macro="" textlink="">
          <xdr:nvSpPr>
            <xdr:cNvPr id="10335" name="Check Box 95" hidden="1">
              <a:extLst>
                <a:ext uri="{63B3BB69-23CF-44E3-9099-C40C66FF867C}">
                  <a14:compatExt spid="_x0000_s10335"/>
                </a:ext>
                <a:ext uri="{FF2B5EF4-FFF2-40B4-BE49-F238E27FC236}">
                  <a16:creationId xmlns:a16="http://schemas.microsoft.com/office/drawing/2014/main" id="{00000000-0008-0000-0600-00005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47</xdr:row>
          <xdr:rowOff>9525</xdr:rowOff>
        </xdr:from>
        <xdr:to>
          <xdr:col>6</xdr:col>
          <xdr:colOff>352425</xdr:colOff>
          <xdr:row>47</xdr:row>
          <xdr:rowOff>371475</xdr:rowOff>
        </xdr:to>
        <xdr:sp macro="" textlink="">
          <xdr:nvSpPr>
            <xdr:cNvPr id="10336" name="Check Box 96" hidden="1">
              <a:extLst>
                <a:ext uri="{63B3BB69-23CF-44E3-9099-C40C66FF867C}">
                  <a14:compatExt spid="_x0000_s10336"/>
                </a:ext>
                <a:ext uri="{FF2B5EF4-FFF2-40B4-BE49-F238E27FC236}">
                  <a16:creationId xmlns:a16="http://schemas.microsoft.com/office/drawing/2014/main" id="{00000000-0008-0000-0600-00006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48</xdr:row>
          <xdr:rowOff>9525</xdr:rowOff>
        </xdr:from>
        <xdr:to>
          <xdr:col>4</xdr:col>
          <xdr:colOff>342900</xdr:colOff>
          <xdr:row>48</xdr:row>
          <xdr:rowOff>371475</xdr:rowOff>
        </xdr:to>
        <xdr:sp macro="" textlink="">
          <xdr:nvSpPr>
            <xdr:cNvPr id="10337" name="Check Box 97" hidden="1">
              <a:extLst>
                <a:ext uri="{63B3BB69-23CF-44E3-9099-C40C66FF867C}">
                  <a14:compatExt spid="_x0000_s10337"/>
                </a:ext>
                <a:ext uri="{FF2B5EF4-FFF2-40B4-BE49-F238E27FC236}">
                  <a16:creationId xmlns:a16="http://schemas.microsoft.com/office/drawing/2014/main" id="{00000000-0008-0000-0600-00006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48</xdr:row>
          <xdr:rowOff>9525</xdr:rowOff>
        </xdr:from>
        <xdr:to>
          <xdr:col>6</xdr:col>
          <xdr:colOff>352425</xdr:colOff>
          <xdr:row>48</xdr:row>
          <xdr:rowOff>371475</xdr:rowOff>
        </xdr:to>
        <xdr:sp macro="" textlink="">
          <xdr:nvSpPr>
            <xdr:cNvPr id="10338" name="Check Box 98" hidden="1">
              <a:extLst>
                <a:ext uri="{63B3BB69-23CF-44E3-9099-C40C66FF867C}">
                  <a14:compatExt spid="_x0000_s10338"/>
                </a:ext>
                <a:ext uri="{FF2B5EF4-FFF2-40B4-BE49-F238E27FC236}">
                  <a16:creationId xmlns:a16="http://schemas.microsoft.com/office/drawing/2014/main" id="{00000000-0008-0000-0600-00006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52</xdr:row>
          <xdr:rowOff>9525</xdr:rowOff>
        </xdr:from>
        <xdr:to>
          <xdr:col>4</xdr:col>
          <xdr:colOff>342900</xdr:colOff>
          <xdr:row>52</xdr:row>
          <xdr:rowOff>371475</xdr:rowOff>
        </xdr:to>
        <xdr:sp macro="" textlink="">
          <xdr:nvSpPr>
            <xdr:cNvPr id="10339" name="Check Box 99" hidden="1">
              <a:extLst>
                <a:ext uri="{63B3BB69-23CF-44E3-9099-C40C66FF867C}">
                  <a14:compatExt spid="_x0000_s10339"/>
                </a:ext>
                <a:ext uri="{FF2B5EF4-FFF2-40B4-BE49-F238E27FC236}">
                  <a16:creationId xmlns:a16="http://schemas.microsoft.com/office/drawing/2014/main" id="{00000000-0008-0000-0600-00006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52</xdr:row>
          <xdr:rowOff>9525</xdr:rowOff>
        </xdr:from>
        <xdr:to>
          <xdr:col>6</xdr:col>
          <xdr:colOff>352425</xdr:colOff>
          <xdr:row>52</xdr:row>
          <xdr:rowOff>371475</xdr:rowOff>
        </xdr:to>
        <xdr:sp macro="" textlink="">
          <xdr:nvSpPr>
            <xdr:cNvPr id="10340" name="Check Box 100" hidden="1">
              <a:extLst>
                <a:ext uri="{63B3BB69-23CF-44E3-9099-C40C66FF867C}">
                  <a14:compatExt spid="_x0000_s10340"/>
                </a:ext>
                <a:ext uri="{FF2B5EF4-FFF2-40B4-BE49-F238E27FC236}">
                  <a16:creationId xmlns:a16="http://schemas.microsoft.com/office/drawing/2014/main" id="{00000000-0008-0000-0600-00006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49</xdr:row>
          <xdr:rowOff>9525</xdr:rowOff>
        </xdr:from>
        <xdr:to>
          <xdr:col>4</xdr:col>
          <xdr:colOff>342900</xdr:colOff>
          <xdr:row>49</xdr:row>
          <xdr:rowOff>371475</xdr:rowOff>
        </xdr:to>
        <xdr:sp macro="" textlink="">
          <xdr:nvSpPr>
            <xdr:cNvPr id="10341" name="Check Box 101" hidden="1">
              <a:extLst>
                <a:ext uri="{63B3BB69-23CF-44E3-9099-C40C66FF867C}">
                  <a14:compatExt spid="_x0000_s10341"/>
                </a:ext>
                <a:ext uri="{FF2B5EF4-FFF2-40B4-BE49-F238E27FC236}">
                  <a16:creationId xmlns:a16="http://schemas.microsoft.com/office/drawing/2014/main" id="{00000000-0008-0000-0600-00006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49</xdr:row>
          <xdr:rowOff>9525</xdr:rowOff>
        </xdr:from>
        <xdr:to>
          <xdr:col>6</xdr:col>
          <xdr:colOff>352425</xdr:colOff>
          <xdr:row>49</xdr:row>
          <xdr:rowOff>371475</xdr:rowOff>
        </xdr:to>
        <xdr:sp macro="" textlink="">
          <xdr:nvSpPr>
            <xdr:cNvPr id="10342" name="Check Box 102" hidden="1">
              <a:extLst>
                <a:ext uri="{63B3BB69-23CF-44E3-9099-C40C66FF867C}">
                  <a14:compatExt spid="_x0000_s10342"/>
                </a:ext>
                <a:ext uri="{FF2B5EF4-FFF2-40B4-BE49-F238E27FC236}">
                  <a16:creationId xmlns:a16="http://schemas.microsoft.com/office/drawing/2014/main" id="{00000000-0008-0000-0600-00006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50</xdr:row>
          <xdr:rowOff>9525</xdr:rowOff>
        </xdr:from>
        <xdr:to>
          <xdr:col>4</xdr:col>
          <xdr:colOff>342900</xdr:colOff>
          <xdr:row>50</xdr:row>
          <xdr:rowOff>371475</xdr:rowOff>
        </xdr:to>
        <xdr:sp macro="" textlink="">
          <xdr:nvSpPr>
            <xdr:cNvPr id="10343" name="Check Box 103" hidden="1">
              <a:extLst>
                <a:ext uri="{63B3BB69-23CF-44E3-9099-C40C66FF867C}">
                  <a14:compatExt spid="_x0000_s10343"/>
                </a:ext>
                <a:ext uri="{FF2B5EF4-FFF2-40B4-BE49-F238E27FC236}">
                  <a16:creationId xmlns:a16="http://schemas.microsoft.com/office/drawing/2014/main" id="{00000000-0008-0000-0600-00006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50</xdr:row>
          <xdr:rowOff>9525</xdr:rowOff>
        </xdr:from>
        <xdr:to>
          <xdr:col>6</xdr:col>
          <xdr:colOff>352425</xdr:colOff>
          <xdr:row>50</xdr:row>
          <xdr:rowOff>371475</xdr:rowOff>
        </xdr:to>
        <xdr:sp macro="" textlink="">
          <xdr:nvSpPr>
            <xdr:cNvPr id="10344" name="Check Box 104" hidden="1">
              <a:extLst>
                <a:ext uri="{63B3BB69-23CF-44E3-9099-C40C66FF867C}">
                  <a14:compatExt spid="_x0000_s10344"/>
                </a:ext>
                <a:ext uri="{FF2B5EF4-FFF2-40B4-BE49-F238E27FC236}">
                  <a16:creationId xmlns:a16="http://schemas.microsoft.com/office/drawing/2014/main" id="{00000000-0008-0000-0600-00006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51</xdr:row>
          <xdr:rowOff>9525</xdr:rowOff>
        </xdr:from>
        <xdr:to>
          <xdr:col>4</xdr:col>
          <xdr:colOff>342900</xdr:colOff>
          <xdr:row>51</xdr:row>
          <xdr:rowOff>371475</xdr:rowOff>
        </xdr:to>
        <xdr:sp macro="" textlink="">
          <xdr:nvSpPr>
            <xdr:cNvPr id="10345" name="Check Box 105" hidden="1">
              <a:extLst>
                <a:ext uri="{63B3BB69-23CF-44E3-9099-C40C66FF867C}">
                  <a14:compatExt spid="_x0000_s10345"/>
                </a:ext>
                <a:ext uri="{FF2B5EF4-FFF2-40B4-BE49-F238E27FC236}">
                  <a16:creationId xmlns:a16="http://schemas.microsoft.com/office/drawing/2014/main" id="{00000000-0008-0000-0600-00006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51</xdr:row>
          <xdr:rowOff>9525</xdr:rowOff>
        </xdr:from>
        <xdr:to>
          <xdr:col>6</xdr:col>
          <xdr:colOff>352425</xdr:colOff>
          <xdr:row>51</xdr:row>
          <xdr:rowOff>371475</xdr:rowOff>
        </xdr:to>
        <xdr:sp macro="" textlink="">
          <xdr:nvSpPr>
            <xdr:cNvPr id="10346" name="Check Box 106" hidden="1">
              <a:extLst>
                <a:ext uri="{63B3BB69-23CF-44E3-9099-C40C66FF867C}">
                  <a14:compatExt spid="_x0000_s10346"/>
                </a:ext>
                <a:ext uri="{FF2B5EF4-FFF2-40B4-BE49-F238E27FC236}">
                  <a16:creationId xmlns:a16="http://schemas.microsoft.com/office/drawing/2014/main" id="{00000000-0008-0000-0600-00006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54</xdr:row>
          <xdr:rowOff>9525</xdr:rowOff>
        </xdr:from>
        <xdr:to>
          <xdr:col>4</xdr:col>
          <xdr:colOff>342900</xdr:colOff>
          <xdr:row>54</xdr:row>
          <xdr:rowOff>371475</xdr:rowOff>
        </xdr:to>
        <xdr:sp macro="" textlink="">
          <xdr:nvSpPr>
            <xdr:cNvPr id="10347" name="Check Box 107" hidden="1">
              <a:extLst>
                <a:ext uri="{63B3BB69-23CF-44E3-9099-C40C66FF867C}">
                  <a14:compatExt spid="_x0000_s10347"/>
                </a:ext>
                <a:ext uri="{FF2B5EF4-FFF2-40B4-BE49-F238E27FC236}">
                  <a16:creationId xmlns:a16="http://schemas.microsoft.com/office/drawing/2014/main" id="{00000000-0008-0000-0600-00006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54</xdr:row>
          <xdr:rowOff>9525</xdr:rowOff>
        </xdr:from>
        <xdr:to>
          <xdr:col>6</xdr:col>
          <xdr:colOff>352425</xdr:colOff>
          <xdr:row>54</xdr:row>
          <xdr:rowOff>371475</xdr:rowOff>
        </xdr:to>
        <xdr:sp macro="" textlink="">
          <xdr:nvSpPr>
            <xdr:cNvPr id="10348" name="Check Box 108" hidden="1">
              <a:extLst>
                <a:ext uri="{63B3BB69-23CF-44E3-9099-C40C66FF867C}">
                  <a14:compatExt spid="_x0000_s10348"/>
                </a:ext>
                <a:ext uri="{FF2B5EF4-FFF2-40B4-BE49-F238E27FC236}">
                  <a16:creationId xmlns:a16="http://schemas.microsoft.com/office/drawing/2014/main" id="{00000000-0008-0000-0600-00006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55</xdr:row>
          <xdr:rowOff>9525</xdr:rowOff>
        </xdr:from>
        <xdr:to>
          <xdr:col>4</xdr:col>
          <xdr:colOff>342900</xdr:colOff>
          <xdr:row>55</xdr:row>
          <xdr:rowOff>371475</xdr:rowOff>
        </xdr:to>
        <xdr:sp macro="" textlink="">
          <xdr:nvSpPr>
            <xdr:cNvPr id="10349" name="Check Box 109" hidden="1">
              <a:extLst>
                <a:ext uri="{63B3BB69-23CF-44E3-9099-C40C66FF867C}">
                  <a14:compatExt spid="_x0000_s10349"/>
                </a:ext>
                <a:ext uri="{FF2B5EF4-FFF2-40B4-BE49-F238E27FC236}">
                  <a16:creationId xmlns:a16="http://schemas.microsoft.com/office/drawing/2014/main" id="{00000000-0008-0000-0600-00006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55</xdr:row>
          <xdr:rowOff>9525</xdr:rowOff>
        </xdr:from>
        <xdr:to>
          <xdr:col>6</xdr:col>
          <xdr:colOff>352425</xdr:colOff>
          <xdr:row>55</xdr:row>
          <xdr:rowOff>371475</xdr:rowOff>
        </xdr:to>
        <xdr:sp macro="" textlink="">
          <xdr:nvSpPr>
            <xdr:cNvPr id="10350" name="Check Box 110" hidden="1">
              <a:extLst>
                <a:ext uri="{63B3BB69-23CF-44E3-9099-C40C66FF867C}">
                  <a14:compatExt spid="_x0000_s10350"/>
                </a:ext>
                <a:ext uri="{FF2B5EF4-FFF2-40B4-BE49-F238E27FC236}">
                  <a16:creationId xmlns:a16="http://schemas.microsoft.com/office/drawing/2014/main" id="{00000000-0008-0000-0600-00006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57</xdr:row>
          <xdr:rowOff>9525</xdr:rowOff>
        </xdr:from>
        <xdr:to>
          <xdr:col>4</xdr:col>
          <xdr:colOff>342900</xdr:colOff>
          <xdr:row>57</xdr:row>
          <xdr:rowOff>371475</xdr:rowOff>
        </xdr:to>
        <xdr:sp macro="" textlink="">
          <xdr:nvSpPr>
            <xdr:cNvPr id="10351" name="Check Box 111" hidden="1">
              <a:extLst>
                <a:ext uri="{63B3BB69-23CF-44E3-9099-C40C66FF867C}">
                  <a14:compatExt spid="_x0000_s10351"/>
                </a:ext>
                <a:ext uri="{FF2B5EF4-FFF2-40B4-BE49-F238E27FC236}">
                  <a16:creationId xmlns:a16="http://schemas.microsoft.com/office/drawing/2014/main" id="{00000000-0008-0000-0600-00006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57</xdr:row>
          <xdr:rowOff>9525</xdr:rowOff>
        </xdr:from>
        <xdr:to>
          <xdr:col>6</xdr:col>
          <xdr:colOff>352425</xdr:colOff>
          <xdr:row>57</xdr:row>
          <xdr:rowOff>371475</xdr:rowOff>
        </xdr:to>
        <xdr:sp macro="" textlink="">
          <xdr:nvSpPr>
            <xdr:cNvPr id="10352" name="Check Box 112" hidden="1">
              <a:extLst>
                <a:ext uri="{63B3BB69-23CF-44E3-9099-C40C66FF867C}">
                  <a14:compatExt spid="_x0000_s10352"/>
                </a:ext>
                <a:ext uri="{FF2B5EF4-FFF2-40B4-BE49-F238E27FC236}">
                  <a16:creationId xmlns:a16="http://schemas.microsoft.com/office/drawing/2014/main" id="{00000000-0008-0000-0600-00007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58</xdr:row>
          <xdr:rowOff>9525</xdr:rowOff>
        </xdr:from>
        <xdr:to>
          <xdr:col>4</xdr:col>
          <xdr:colOff>342900</xdr:colOff>
          <xdr:row>58</xdr:row>
          <xdr:rowOff>371475</xdr:rowOff>
        </xdr:to>
        <xdr:sp macro="" textlink="">
          <xdr:nvSpPr>
            <xdr:cNvPr id="10353" name="Check Box 113" hidden="1">
              <a:extLst>
                <a:ext uri="{63B3BB69-23CF-44E3-9099-C40C66FF867C}">
                  <a14:compatExt spid="_x0000_s10353"/>
                </a:ext>
                <a:ext uri="{FF2B5EF4-FFF2-40B4-BE49-F238E27FC236}">
                  <a16:creationId xmlns:a16="http://schemas.microsoft.com/office/drawing/2014/main" id="{00000000-0008-0000-0600-00007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58</xdr:row>
          <xdr:rowOff>9525</xdr:rowOff>
        </xdr:from>
        <xdr:to>
          <xdr:col>6</xdr:col>
          <xdr:colOff>352425</xdr:colOff>
          <xdr:row>58</xdr:row>
          <xdr:rowOff>371475</xdr:rowOff>
        </xdr:to>
        <xdr:sp macro="" textlink="">
          <xdr:nvSpPr>
            <xdr:cNvPr id="10354" name="Check Box 114" hidden="1">
              <a:extLst>
                <a:ext uri="{63B3BB69-23CF-44E3-9099-C40C66FF867C}">
                  <a14:compatExt spid="_x0000_s10354"/>
                </a:ext>
                <a:ext uri="{FF2B5EF4-FFF2-40B4-BE49-F238E27FC236}">
                  <a16:creationId xmlns:a16="http://schemas.microsoft.com/office/drawing/2014/main" id="{00000000-0008-0000-0600-00007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59</xdr:row>
          <xdr:rowOff>9525</xdr:rowOff>
        </xdr:from>
        <xdr:to>
          <xdr:col>4</xdr:col>
          <xdr:colOff>342900</xdr:colOff>
          <xdr:row>59</xdr:row>
          <xdr:rowOff>371475</xdr:rowOff>
        </xdr:to>
        <xdr:sp macro="" textlink="">
          <xdr:nvSpPr>
            <xdr:cNvPr id="10355" name="Check Box 115" hidden="1">
              <a:extLst>
                <a:ext uri="{63B3BB69-23CF-44E3-9099-C40C66FF867C}">
                  <a14:compatExt spid="_x0000_s10355"/>
                </a:ext>
                <a:ext uri="{FF2B5EF4-FFF2-40B4-BE49-F238E27FC236}">
                  <a16:creationId xmlns:a16="http://schemas.microsoft.com/office/drawing/2014/main" id="{00000000-0008-0000-0600-00007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59</xdr:row>
          <xdr:rowOff>9525</xdr:rowOff>
        </xdr:from>
        <xdr:to>
          <xdr:col>6</xdr:col>
          <xdr:colOff>352425</xdr:colOff>
          <xdr:row>59</xdr:row>
          <xdr:rowOff>371475</xdr:rowOff>
        </xdr:to>
        <xdr:sp macro="" textlink="">
          <xdr:nvSpPr>
            <xdr:cNvPr id="10356" name="Check Box 116" hidden="1">
              <a:extLst>
                <a:ext uri="{63B3BB69-23CF-44E3-9099-C40C66FF867C}">
                  <a14:compatExt spid="_x0000_s10356"/>
                </a:ext>
                <a:ext uri="{FF2B5EF4-FFF2-40B4-BE49-F238E27FC236}">
                  <a16:creationId xmlns:a16="http://schemas.microsoft.com/office/drawing/2014/main" id="{00000000-0008-0000-0600-00007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61</xdr:row>
          <xdr:rowOff>9525</xdr:rowOff>
        </xdr:from>
        <xdr:to>
          <xdr:col>4</xdr:col>
          <xdr:colOff>342900</xdr:colOff>
          <xdr:row>61</xdr:row>
          <xdr:rowOff>371475</xdr:rowOff>
        </xdr:to>
        <xdr:sp macro="" textlink="">
          <xdr:nvSpPr>
            <xdr:cNvPr id="10357" name="Check Box 117" hidden="1">
              <a:extLst>
                <a:ext uri="{63B3BB69-23CF-44E3-9099-C40C66FF867C}">
                  <a14:compatExt spid="_x0000_s10357"/>
                </a:ext>
                <a:ext uri="{FF2B5EF4-FFF2-40B4-BE49-F238E27FC236}">
                  <a16:creationId xmlns:a16="http://schemas.microsoft.com/office/drawing/2014/main" id="{00000000-0008-0000-0600-00007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61</xdr:row>
          <xdr:rowOff>9525</xdr:rowOff>
        </xdr:from>
        <xdr:to>
          <xdr:col>6</xdr:col>
          <xdr:colOff>352425</xdr:colOff>
          <xdr:row>61</xdr:row>
          <xdr:rowOff>371475</xdr:rowOff>
        </xdr:to>
        <xdr:sp macro="" textlink="">
          <xdr:nvSpPr>
            <xdr:cNvPr id="10358" name="Check Box 118" hidden="1">
              <a:extLst>
                <a:ext uri="{63B3BB69-23CF-44E3-9099-C40C66FF867C}">
                  <a14:compatExt spid="_x0000_s10358"/>
                </a:ext>
                <a:ext uri="{FF2B5EF4-FFF2-40B4-BE49-F238E27FC236}">
                  <a16:creationId xmlns:a16="http://schemas.microsoft.com/office/drawing/2014/main" id="{00000000-0008-0000-0600-00007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xdr:from>
      <xdr:col>1</xdr:col>
      <xdr:colOff>0</xdr:colOff>
      <xdr:row>0</xdr:row>
      <xdr:rowOff>0</xdr:rowOff>
    </xdr:from>
    <xdr:to>
      <xdr:col>3</xdr:col>
      <xdr:colOff>1916392</xdr:colOff>
      <xdr:row>5</xdr:row>
      <xdr:rowOff>19819</xdr:rowOff>
    </xdr:to>
    <xdr:pic>
      <xdr:nvPicPr>
        <xdr:cNvPr id="127" name="Imagen 10">
          <a:extLst>
            <a:ext uri="{FF2B5EF4-FFF2-40B4-BE49-F238E27FC236}">
              <a16:creationId xmlns:a16="http://schemas.microsoft.com/office/drawing/2014/main" id="{00000000-0008-0000-0600-00007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 y="0"/>
          <a:ext cx="5482552" cy="858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xdr:col>
          <xdr:colOff>9525</xdr:colOff>
          <xdr:row>40</xdr:row>
          <xdr:rowOff>9525</xdr:rowOff>
        </xdr:from>
        <xdr:to>
          <xdr:col>4</xdr:col>
          <xdr:colOff>342900</xdr:colOff>
          <xdr:row>40</xdr:row>
          <xdr:rowOff>371475</xdr:rowOff>
        </xdr:to>
        <xdr:sp macro="" textlink="">
          <xdr:nvSpPr>
            <xdr:cNvPr id="10359" name="Check Box 119" hidden="1">
              <a:extLst>
                <a:ext uri="{63B3BB69-23CF-44E3-9099-C40C66FF867C}">
                  <a14:compatExt spid="_x0000_s10359"/>
                </a:ext>
                <a:ext uri="{FF2B5EF4-FFF2-40B4-BE49-F238E27FC236}">
                  <a16:creationId xmlns:a16="http://schemas.microsoft.com/office/drawing/2014/main" id="{00000000-0008-0000-0600-00007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40</xdr:row>
          <xdr:rowOff>9525</xdr:rowOff>
        </xdr:from>
        <xdr:to>
          <xdr:col>6</xdr:col>
          <xdr:colOff>352425</xdr:colOff>
          <xdr:row>40</xdr:row>
          <xdr:rowOff>371475</xdr:rowOff>
        </xdr:to>
        <xdr:sp macro="" textlink="">
          <xdr:nvSpPr>
            <xdr:cNvPr id="10360" name="Check Box 120" hidden="1">
              <a:extLst>
                <a:ext uri="{63B3BB69-23CF-44E3-9099-C40C66FF867C}">
                  <a14:compatExt spid="_x0000_s10360"/>
                </a:ext>
                <a:ext uri="{FF2B5EF4-FFF2-40B4-BE49-F238E27FC236}">
                  <a16:creationId xmlns:a16="http://schemas.microsoft.com/office/drawing/2014/main" id="{00000000-0008-0000-0600-00007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56</xdr:row>
          <xdr:rowOff>9525</xdr:rowOff>
        </xdr:from>
        <xdr:to>
          <xdr:col>4</xdr:col>
          <xdr:colOff>342900</xdr:colOff>
          <xdr:row>56</xdr:row>
          <xdr:rowOff>371475</xdr:rowOff>
        </xdr:to>
        <xdr:sp macro="" textlink="">
          <xdr:nvSpPr>
            <xdr:cNvPr id="10361" name="Check Box 121" hidden="1">
              <a:extLst>
                <a:ext uri="{63B3BB69-23CF-44E3-9099-C40C66FF867C}">
                  <a14:compatExt spid="_x0000_s10361"/>
                </a:ext>
                <a:ext uri="{FF2B5EF4-FFF2-40B4-BE49-F238E27FC236}">
                  <a16:creationId xmlns:a16="http://schemas.microsoft.com/office/drawing/2014/main" id="{00000000-0008-0000-0600-00007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56</xdr:row>
          <xdr:rowOff>9525</xdr:rowOff>
        </xdr:from>
        <xdr:to>
          <xdr:col>6</xdr:col>
          <xdr:colOff>352425</xdr:colOff>
          <xdr:row>56</xdr:row>
          <xdr:rowOff>371475</xdr:rowOff>
        </xdr:to>
        <xdr:sp macro="" textlink="">
          <xdr:nvSpPr>
            <xdr:cNvPr id="10362" name="Check Box 122" hidden="1">
              <a:extLst>
                <a:ext uri="{63B3BB69-23CF-44E3-9099-C40C66FF867C}">
                  <a14:compatExt spid="_x0000_s10362"/>
                </a:ext>
                <a:ext uri="{FF2B5EF4-FFF2-40B4-BE49-F238E27FC236}">
                  <a16:creationId xmlns:a16="http://schemas.microsoft.com/office/drawing/2014/main" id="{00000000-0008-0000-0600-00007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16</xdr:row>
          <xdr:rowOff>9525</xdr:rowOff>
        </xdr:from>
        <xdr:to>
          <xdr:col>4</xdr:col>
          <xdr:colOff>342900</xdr:colOff>
          <xdr:row>16</xdr:row>
          <xdr:rowOff>371475</xdr:rowOff>
        </xdr:to>
        <xdr:sp macro="" textlink="">
          <xdr:nvSpPr>
            <xdr:cNvPr id="10363" name="Check Box 123" hidden="1">
              <a:extLst>
                <a:ext uri="{63B3BB69-23CF-44E3-9099-C40C66FF867C}">
                  <a14:compatExt spid="_x0000_s10363"/>
                </a:ext>
                <a:ext uri="{FF2B5EF4-FFF2-40B4-BE49-F238E27FC236}">
                  <a16:creationId xmlns:a16="http://schemas.microsoft.com/office/drawing/2014/main" id="{00000000-0008-0000-0600-00007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16</xdr:row>
          <xdr:rowOff>9525</xdr:rowOff>
        </xdr:from>
        <xdr:to>
          <xdr:col>6</xdr:col>
          <xdr:colOff>352425</xdr:colOff>
          <xdr:row>16</xdr:row>
          <xdr:rowOff>371475</xdr:rowOff>
        </xdr:to>
        <xdr:sp macro="" textlink="">
          <xdr:nvSpPr>
            <xdr:cNvPr id="10364" name="Check Box 124" hidden="1">
              <a:extLst>
                <a:ext uri="{63B3BB69-23CF-44E3-9099-C40C66FF867C}">
                  <a14:compatExt spid="_x0000_s10364"/>
                </a:ext>
                <a:ext uri="{FF2B5EF4-FFF2-40B4-BE49-F238E27FC236}">
                  <a16:creationId xmlns:a16="http://schemas.microsoft.com/office/drawing/2014/main" id="{00000000-0008-0000-0600-00007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24</xdr:row>
          <xdr:rowOff>9525</xdr:rowOff>
        </xdr:from>
        <xdr:to>
          <xdr:col>4</xdr:col>
          <xdr:colOff>342900</xdr:colOff>
          <xdr:row>24</xdr:row>
          <xdr:rowOff>371475</xdr:rowOff>
        </xdr:to>
        <xdr:sp macro="" textlink="">
          <xdr:nvSpPr>
            <xdr:cNvPr id="10365" name="Check Box 125" hidden="1">
              <a:extLst>
                <a:ext uri="{63B3BB69-23CF-44E3-9099-C40C66FF867C}">
                  <a14:compatExt spid="_x0000_s10365"/>
                </a:ext>
                <a:ext uri="{FF2B5EF4-FFF2-40B4-BE49-F238E27FC236}">
                  <a16:creationId xmlns:a16="http://schemas.microsoft.com/office/drawing/2014/main" id="{00000000-0008-0000-0600-00007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24</xdr:row>
          <xdr:rowOff>9525</xdr:rowOff>
        </xdr:from>
        <xdr:to>
          <xdr:col>6</xdr:col>
          <xdr:colOff>352425</xdr:colOff>
          <xdr:row>24</xdr:row>
          <xdr:rowOff>371475</xdr:rowOff>
        </xdr:to>
        <xdr:sp macro="" textlink="">
          <xdr:nvSpPr>
            <xdr:cNvPr id="10366" name="Check Box 126" hidden="1">
              <a:extLst>
                <a:ext uri="{63B3BB69-23CF-44E3-9099-C40C66FF867C}">
                  <a14:compatExt spid="_x0000_s10366"/>
                </a:ext>
                <a:ext uri="{FF2B5EF4-FFF2-40B4-BE49-F238E27FC236}">
                  <a16:creationId xmlns:a16="http://schemas.microsoft.com/office/drawing/2014/main" id="{00000000-0008-0000-0600-00007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66</xdr:row>
          <xdr:rowOff>9525</xdr:rowOff>
        </xdr:from>
        <xdr:to>
          <xdr:col>4</xdr:col>
          <xdr:colOff>342900</xdr:colOff>
          <xdr:row>66</xdr:row>
          <xdr:rowOff>371475</xdr:rowOff>
        </xdr:to>
        <xdr:sp macro="" textlink="">
          <xdr:nvSpPr>
            <xdr:cNvPr id="10367" name="Check Box 127" hidden="1">
              <a:extLst>
                <a:ext uri="{63B3BB69-23CF-44E3-9099-C40C66FF867C}">
                  <a14:compatExt spid="_x0000_s10367"/>
                </a:ext>
                <a:ext uri="{FF2B5EF4-FFF2-40B4-BE49-F238E27FC236}">
                  <a16:creationId xmlns:a16="http://schemas.microsoft.com/office/drawing/2014/main" id="{00000000-0008-0000-0600-00007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66</xdr:row>
          <xdr:rowOff>9525</xdr:rowOff>
        </xdr:from>
        <xdr:to>
          <xdr:col>6</xdr:col>
          <xdr:colOff>342900</xdr:colOff>
          <xdr:row>66</xdr:row>
          <xdr:rowOff>371475</xdr:rowOff>
        </xdr:to>
        <xdr:sp macro="" textlink="">
          <xdr:nvSpPr>
            <xdr:cNvPr id="10368" name="Check Box 128" hidden="1">
              <a:extLst>
                <a:ext uri="{63B3BB69-23CF-44E3-9099-C40C66FF867C}">
                  <a14:compatExt spid="_x0000_s10368"/>
                </a:ext>
                <a:ext uri="{FF2B5EF4-FFF2-40B4-BE49-F238E27FC236}">
                  <a16:creationId xmlns:a16="http://schemas.microsoft.com/office/drawing/2014/main" id="{00000000-0008-0000-0600-00008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67</xdr:row>
          <xdr:rowOff>9525</xdr:rowOff>
        </xdr:from>
        <xdr:to>
          <xdr:col>4</xdr:col>
          <xdr:colOff>342900</xdr:colOff>
          <xdr:row>67</xdr:row>
          <xdr:rowOff>361950</xdr:rowOff>
        </xdr:to>
        <xdr:sp macro="" textlink="">
          <xdr:nvSpPr>
            <xdr:cNvPr id="10369" name="Check Box 129" hidden="1">
              <a:extLst>
                <a:ext uri="{63B3BB69-23CF-44E3-9099-C40C66FF867C}">
                  <a14:compatExt spid="_x0000_s10369"/>
                </a:ext>
                <a:ext uri="{FF2B5EF4-FFF2-40B4-BE49-F238E27FC236}">
                  <a16:creationId xmlns:a16="http://schemas.microsoft.com/office/drawing/2014/main" id="{00000000-0008-0000-0600-00008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67</xdr:row>
          <xdr:rowOff>9525</xdr:rowOff>
        </xdr:from>
        <xdr:to>
          <xdr:col>6</xdr:col>
          <xdr:colOff>342900</xdr:colOff>
          <xdr:row>67</xdr:row>
          <xdr:rowOff>361950</xdr:rowOff>
        </xdr:to>
        <xdr:sp macro="" textlink="">
          <xdr:nvSpPr>
            <xdr:cNvPr id="10370" name="Check Box 130" hidden="1">
              <a:extLst>
                <a:ext uri="{63B3BB69-23CF-44E3-9099-C40C66FF867C}">
                  <a14:compatExt spid="_x0000_s10370"/>
                </a:ext>
                <a:ext uri="{FF2B5EF4-FFF2-40B4-BE49-F238E27FC236}">
                  <a16:creationId xmlns:a16="http://schemas.microsoft.com/office/drawing/2014/main" id="{00000000-0008-0000-0600-00008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68</xdr:row>
          <xdr:rowOff>38100</xdr:rowOff>
        </xdr:from>
        <xdr:to>
          <xdr:col>4</xdr:col>
          <xdr:colOff>342900</xdr:colOff>
          <xdr:row>68</xdr:row>
          <xdr:rowOff>400050</xdr:rowOff>
        </xdr:to>
        <xdr:sp macro="" textlink="">
          <xdr:nvSpPr>
            <xdr:cNvPr id="10371" name="Check Box 131" hidden="1">
              <a:extLst>
                <a:ext uri="{63B3BB69-23CF-44E3-9099-C40C66FF867C}">
                  <a14:compatExt spid="_x0000_s10371"/>
                </a:ext>
                <a:ext uri="{FF2B5EF4-FFF2-40B4-BE49-F238E27FC236}">
                  <a16:creationId xmlns:a16="http://schemas.microsoft.com/office/drawing/2014/main" id="{00000000-0008-0000-0600-00008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68</xdr:row>
          <xdr:rowOff>9525</xdr:rowOff>
        </xdr:from>
        <xdr:to>
          <xdr:col>6</xdr:col>
          <xdr:colOff>342900</xdr:colOff>
          <xdr:row>68</xdr:row>
          <xdr:rowOff>361950</xdr:rowOff>
        </xdr:to>
        <xdr:sp macro="" textlink="">
          <xdr:nvSpPr>
            <xdr:cNvPr id="10372" name="Check Box 132" hidden="1">
              <a:extLst>
                <a:ext uri="{63B3BB69-23CF-44E3-9099-C40C66FF867C}">
                  <a14:compatExt spid="_x0000_s10372"/>
                </a:ext>
                <a:ext uri="{FF2B5EF4-FFF2-40B4-BE49-F238E27FC236}">
                  <a16:creationId xmlns:a16="http://schemas.microsoft.com/office/drawing/2014/main" id="{00000000-0008-0000-0600-00008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69</xdr:row>
          <xdr:rowOff>38100</xdr:rowOff>
        </xdr:from>
        <xdr:to>
          <xdr:col>4</xdr:col>
          <xdr:colOff>342900</xdr:colOff>
          <xdr:row>69</xdr:row>
          <xdr:rowOff>400050</xdr:rowOff>
        </xdr:to>
        <xdr:sp macro="" textlink="">
          <xdr:nvSpPr>
            <xdr:cNvPr id="10373" name="Check Box 133" hidden="1">
              <a:extLst>
                <a:ext uri="{63B3BB69-23CF-44E3-9099-C40C66FF867C}">
                  <a14:compatExt spid="_x0000_s10373"/>
                </a:ext>
                <a:ext uri="{FF2B5EF4-FFF2-40B4-BE49-F238E27FC236}">
                  <a16:creationId xmlns:a16="http://schemas.microsoft.com/office/drawing/2014/main" id="{00000000-0008-0000-0600-00008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69</xdr:row>
          <xdr:rowOff>9525</xdr:rowOff>
        </xdr:from>
        <xdr:to>
          <xdr:col>6</xdr:col>
          <xdr:colOff>342900</xdr:colOff>
          <xdr:row>69</xdr:row>
          <xdr:rowOff>371475</xdr:rowOff>
        </xdr:to>
        <xdr:sp macro="" textlink="">
          <xdr:nvSpPr>
            <xdr:cNvPr id="10374" name="Check Box 134" hidden="1">
              <a:extLst>
                <a:ext uri="{63B3BB69-23CF-44E3-9099-C40C66FF867C}">
                  <a14:compatExt spid="_x0000_s10374"/>
                </a:ext>
                <a:ext uri="{FF2B5EF4-FFF2-40B4-BE49-F238E27FC236}">
                  <a16:creationId xmlns:a16="http://schemas.microsoft.com/office/drawing/2014/main" id="{00000000-0008-0000-0600-00008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70</xdr:row>
          <xdr:rowOff>38100</xdr:rowOff>
        </xdr:from>
        <xdr:to>
          <xdr:col>4</xdr:col>
          <xdr:colOff>342900</xdr:colOff>
          <xdr:row>70</xdr:row>
          <xdr:rowOff>400050</xdr:rowOff>
        </xdr:to>
        <xdr:sp macro="" textlink="">
          <xdr:nvSpPr>
            <xdr:cNvPr id="10375" name="Check Box 135" hidden="1">
              <a:extLst>
                <a:ext uri="{63B3BB69-23CF-44E3-9099-C40C66FF867C}">
                  <a14:compatExt spid="_x0000_s10375"/>
                </a:ext>
                <a:ext uri="{FF2B5EF4-FFF2-40B4-BE49-F238E27FC236}">
                  <a16:creationId xmlns:a16="http://schemas.microsoft.com/office/drawing/2014/main" id="{00000000-0008-0000-0600-00008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70</xdr:row>
          <xdr:rowOff>9525</xdr:rowOff>
        </xdr:from>
        <xdr:to>
          <xdr:col>6</xdr:col>
          <xdr:colOff>342900</xdr:colOff>
          <xdr:row>70</xdr:row>
          <xdr:rowOff>371475</xdr:rowOff>
        </xdr:to>
        <xdr:sp macro="" textlink="">
          <xdr:nvSpPr>
            <xdr:cNvPr id="10376" name="Check Box 136" hidden="1">
              <a:extLst>
                <a:ext uri="{63B3BB69-23CF-44E3-9099-C40C66FF867C}">
                  <a14:compatExt spid="_x0000_s10376"/>
                </a:ext>
                <a:ext uri="{FF2B5EF4-FFF2-40B4-BE49-F238E27FC236}">
                  <a16:creationId xmlns:a16="http://schemas.microsoft.com/office/drawing/2014/main" id="{00000000-0008-0000-0600-00008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75</xdr:row>
          <xdr:rowOff>38100</xdr:rowOff>
        </xdr:from>
        <xdr:to>
          <xdr:col>4</xdr:col>
          <xdr:colOff>342900</xdr:colOff>
          <xdr:row>75</xdr:row>
          <xdr:rowOff>400050</xdr:rowOff>
        </xdr:to>
        <xdr:sp macro="" textlink="">
          <xdr:nvSpPr>
            <xdr:cNvPr id="10377" name="Check Box 137" hidden="1">
              <a:extLst>
                <a:ext uri="{63B3BB69-23CF-44E3-9099-C40C66FF867C}">
                  <a14:compatExt spid="_x0000_s10377"/>
                </a:ext>
                <a:ext uri="{FF2B5EF4-FFF2-40B4-BE49-F238E27FC236}">
                  <a16:creationId xmlns:a16="http://schemas.microsoft.com/office/drawing/2014/main" id="{00000000-0008-0000-0600-00008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75</xdr:row>
          <xdr:rowOff>9525</xdr:rowOff>
        </xdr:from>
        <xdr:to>
          <xdr:col>6</xdr:col>
          <xdr:colOff>352425</xdr:colOff>
          <xdr:row>75</xdr:row>
          <xdr:rowOff>371475</xdr:rowOff>
        </xdr:to>
        <xdr:sp macro="" textlink="">
          <xdr:nvSpPr>
            <xdr:cNvPr id="10378" name="Check Box 138" hidden="1">
              <a:extLst>
                <a:ext uri="{63B3BB69-23CF-44E3-9099-C40C66FF867C}">
                  <a14:compatExt spid="_x0000_s10378"/>
                </a:ext>
                <a:ext uri="{FF2B5EF4-FFF2-40B4-BE49-F238E27FC236}">
                  <a16:creationId xmlns:a16="http://schemas.microsoft.com/office/drawing/2014/main" id="{00000000-0008-0000-0600-00008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76</xdr:row>
          <xdr:rowOff>38100</xdr:rowOff>
        </xdr:from>
        <xdr:to>
          <xdr:col>4</xdr:col>
          <xdr:colOff>342900</xdr:colOff>
          <xdr:row>76</xdr:row>
          <xdr:rowOff>400050</xdr:rowOff>
        </xdr:to>
        <xdr:sp macro="" textlink="">
          <xdr:nvSpPr>
            <xdr:cNvPr id="10379" name="Check Box 139" hidden="1">
              <a:extLst>
                <a:ext uri="{63B3BB69-23CF-44E3-9099-C40C66FF867C}">
                  <a14:compatExt spid="_x0000_s10379"/>
                </a:ext>
                <a:ext uri="{FF2B5EF4-FFF2-40B4-BE49-F238E27FC236}">
                  <a16:creationId xmlns:a16="http://schemas.microsoft.com/office/drawing/2014/main" id="{00000000-0008-0000-0600-00008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76</xdr:row>
          <xdr:rowOff>9525</xdr:rowOff>
        </xdr:from>
        <xdr:to>
          <xdr:col>6</xdr:col>
          <xdr:colOff>352425</xdr:colOff>
          <xdr:row>76</xdr:row>
          <xdr:rowOff>371475</xdr:rowOff>
        </xdr:to>
        <xdr:sp macro="" textlink="">
          <xdr:nvSpPr>
            <xdr:cNvPr id="10380" name="Check Box 140" hidden="1">
              <a:extLst>
                <a:ext uri="{63B3BB69-23CF-44E3-9099-C40C66FF867C}">
                  <a14:compatExt spid="_x0000_s10380"/>
                </a:ext>
                <a:ext uri="{FF2B5EF4-FFF2-40B4-BE49-F238E27FC236}">
                  <a16:creationId xmlns:a16="http://schemas.microsoft.com/office/drawing/2014/main" id="{00000000-0008-0000-0600-00008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77</xdr:row>
          <xdr:rowOff>38100</xdr:rowOff>
        </xdr:from>
        <xdr:to>
          <xdr:col>4</xdr:col>
          <xdr:colOff>342900</xdr:colOff>
          <xdr:row>77</xdr:row>
          <xdr:rowOff>400050</xdr:rowOff>
        </xdr:to>
        <xdr:sp macro="" textlink="">
          <xdr:nvSpPr>
            <xdr:cNvPr id="10381" name="Check Box 141" hidden="1">
              <a:extLst>
                <a:ext uri="{63B3BB69-23CF-44E3-9099-C40C66FF867C}">
                  <a14:compatExt spid="_x0000_s10381"/>
                </a:ext>
                <a:ext uri="{FF2B5EF4-FFF2-40B4-BE49-F238E27FC236}">
                  <a16:creationId xmlns:a16="http://schemas.microsoft.com/office/drawing/2014/main" id="{00000000-0008-0000-0600-00008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77</xdr:row>
          <xdr:rowOff>9525</xdr:rowOff>
        </xdr:from>
        <xdr:to>
          <xdr:col>6</xdr:col>
          <xdr:colOff>352425</xdr:colOff>
          <xdr:row>77</xdr:row>
          <xdr:rowOff>371475</xdr:rowOff>
        </xdr:to>
        <xdr:sp macro="" textlink="">
          <xdr:nvSpPr>
            <xdr:cNvPr id="10382" name="Check Box 142" hidden="1">
              <a:extLst>
                <a:ext uri="{63B3BB69-23CF-44E3-9099-C40C66FF867C}">
                  <a14:compatExt spid="_x0000_s10382"/>
                </a:ext>
                <a:ext uri="{FF2B5EF4-FFF2-40B4-BE49-F238E27FC236}">
                  <a16:creationId xmlns:a16="http://schemas.microsoft.com/office/drawing/2014/main" id="{00000000-0008-0000-0600-00008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78</xdr:row>
          <xdr:rowOff>38100</xdr:rowOff>
        </xdr:from>
        <xdr:to>
          <xdr:col>4</xdr:col>
          <xdr:colOff>342900</xdr:colOff>
          <xdr:row>78</xdr:row>
          <xdr:rowOff>400050</xdr:rowOff>
        </xdr:to>
        <xdr:sp macro="" textlink="">
          <xdr:nvSpPr>
            <xdr:cNvPr id="10383" name="Check Box 143" hidden="1">
              <a:extLst>
                <a:ext uri="{63B3BB69-23CF-44E3-9099-C40C66FF867C}">
                  <a14:compatExt spid="_x0000_s10383"/>
                </a:ext>
                <a:ext uri="{FF2B5EF4-FFF2-40B4-BE49-F238E27FC236}">
                  <a16:creationId xmlns:a16="http://schemas.microsoft.com/office/drawing/2014/main" id="{00000000-0008-0000-0600-00008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9525</xdr:rowOff>
        </xdr:from>
        <xdr:to>
          <xdr:col>6</xdr:col>
          <xdr:colOff>342900</xdr:colOff>
          <xdr:row>78</xdr:row>
          <xdr:rowOff>371475</xdr:rowOff>
        </xdr:to>
        <xdr:sp macro="" textlink="">
          <xdr:nvSpPr>
            <xdr:cNvPr id="10384" name="Check Box 144" hidden="1">
              <a:extLst>
                <a:ext uri="{63B3BB69-23CF-44E3-9099-C40C66FF867C}">
                  <a14:compatExt spid="_x0000_s10384"/>
                </a:ext>
                <a:ext uri="{FF2B5EF4-FFF2-40B4-BE49-F238E27FC236}">
                  <a16:creationId xmlns:a16="http://schemas.microsoft.com/office/drawing/2014/main" id="{00000000-0008-0000-0600-00009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79</xdr:row>
          <xdr:rowOff>38100</xdr:rowOff>
        </xdr:from>
        <xdr:to>
          <xdr:col>4</xdr:col>
          <xdr:colOff>342900</xdr:colOff>
          <xdr:row>79</xdr:row>
          <xdr:rowOff>400050</xdr:rowOff>
        </xdr:to>
        <xdr:sp macro="" textlink="">
          <xdr:nvSpPr>
            <xdr:cNvPr id="10385" name="Check Box 145" hidden="1">
              <a:extLst>
                <a:ext uri="{63B3BB69-23CF-44E3-9099-C40C66FF867C}">
                  <a14:compatExt spid="_x0000_s10385"/>
                </a:ext>
                <a:ext uri="{FF2B5EF4-FFF2-40B4-BE49-F238E27FC236}">
                  <a16:creationId xmlns:a16="http://schemas.microsoft.com/office/drawing/2014/main" id="{00000000-0008-0000-0600-00009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79</xdr:row>
          <xdr:rowOff>9525</xdr:rowOff>
        </xdr:from>
        <xdr:to>
          <xdr:col>6</xdr:col>
          <xdr:colOff>342900</xdr:colOff>
          <xdr:row>79</xdr:row>
          <xdr:rowOff>371475</xdr:rowOff>
        </xdr:to>
        <xdr:sp macro="" textlink="">
          <xdr:nvSpPr>
            <xdr:cNvPr id="10386" name="Check Box 146" hidden="1">
              <a:extLst>
                <a:ext uri="{63B3BB69-23CF-44E3-9099-C40C66FF867C}">
                  <a14:compatExt spid="_x0000_s10386"/>
                </a:ext>
                <a:ext uri="{FF2B5EF4-FFF2-40B4-BE49-F238E27FC236}">
                  <a16:creationId xmlns:a16="http://schemas.microsoft.com/office/drawing/2014/main" id="{00000000-0008-0000-0600-00009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80</xdr:row>
          <xdr:rowOff>38100</xdr:rowOff>
        </xdr:from>
        <xdr:to>
          <xdr:col>4</xdr:col>
          <xdr:colOff>342900</xdr:colOff>
          <xdr:row>80</xdr:row>
          <xdr:rowOff>400050</xdr:rowOff>
        </xdr:to>
        <xdr:sp macro="" textlink="">
          <xdr:nvSpPr>
            <xdr:cNvPr id="10387" name="Check Box 147" hidden="1">
              <a:extLst>
                <a:ext uri="{63B3BB69-23CF-44E3-9099-C40C66FF867C}">
                  <a14:compatExt spid="_x0000_s10387"/>
                </a:ext>
                <a:ext uri="{FF2B5EF4-FFF2-40B4-BE49-F238E27FC236}">
                  <a16:creationId xmlns:a16="http://schemas.microsoft.com/office/drawing/2014/main" id="{00000000-0008-0000-0600-00009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80</xdr:row>
          <xdr:rowOff>9525</xdr:rowOff>
        </xdr:from>
        <xdr:to>
          <xdr:col>6</xdr:col>
          <xdr:colOff>342900</xdr:colOff>
          <xdr:row>80</xdr:row>
          <xdr:rowOff>371475</xdr:rowOff>
        </xdr:to>
        <xdr:sp macro="" textlink="">
          <xdr:nvSpPr>
            <xdr:cNvPr id="10388" name="Check Box 148" hidden="1">
              <a:extLst>
                <a:ext uri="{63B3BB69-23CF-44E3-9099-C40C66FF867C}">
                  <a14:compatExt spid="_x0000_s10388"/>
                </a:ext>
                <a:ext uri="{FF2B5EF4-FFF2-40B4-BE49-F238E27FC236}">
                  <a16:creationId xmlns:a16="http://schemas.microsoft.com/office/drawing/2014/main" id="{00000000-0008-0000-0600-00009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81</xdr:row>
          <xdr:rowOff>38100</xdr:rowOff>
        </xdr:from>
        <xdr:to>
          <xdr:col>4</xdr:col>
          <xdr:colOff>342900</xdr:colOff>
          <xdr:row>81</xdr:row>
          <xdr:rowOff>400050</xdr:rowOff>
        </xdr:to>
        <xdr:sp macro="" textlink="">
          <xdr:nvSpPr>
            <xdr:cNvPr id="10389" name="Check Box 149" hidden="1">
              <a:extLst>
                <a:ext uri="{63B3BB69-23CF-44E3-9099-C40C66FF867C}">
                  <a14:compatExt spid="_x0000_s10389"/>
                </a:ext>
                <a:ext uri="{FF2B5EF4-FFF2-40B4-BE49-F238E27FC236}">
                  <a16:creationId xmlns:a16="http://schemas.microsoft.com/office/drawing/2014/main" id="{00000000-0008-0000-0600-00009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81</xdr:row>
          <xdr:rowOff>9525</xdr:rowOff>
        </xdr:from>
        <xdr:to>
          <xdr:col>6</xdr:col>
          <xdr:colOff>342900</xdr:colOff>
          <xdr:row>81</xdr:row>
          <xdr:rowOff>371475</xdr:rowOff>
        </xdr:to>
        <xdr:sp macro="" textlink="">
          <xdr:nvSpPr>
            <xdr:cNvPr id="10390" name="Check Box 150" hidden="1">
              <a:extLst>
                <a:ext uri="{63B3BB69-23CF-44E3-9099-C40C66FF867C}">
                  <a14:compatExt spid="_x0000_s10390"/>
                </a:ext>
                <a:ext uri="{FF2B5EF4-FFF2-40B4-BE49-F238E27FC236}">
                  <a16:creationId xmlns:a16="http://schemas.microsoft.com/office/drawing/2014/main" id="{00000000-0008-0000-0600-00009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82</xdr:row>
          <xdr:rowOff>38100</xdr:rowOff>
        </xdr:from>
        <xdr:to>
          <xdr:col>4</xdr:col>
          <xdr:colOff>342900</xdr:colOff>
          <xdr:row>82</xdr:row>
          <xdr:rowOff>400050</xdr:rowOff>
        </xdr:to>
        <xdr:sp macro="" textlink="">
          <xdr:nvSpPr>
            <xdr:cNvPr id="10391" name="Check Box 151" hidden="1">
              <a:extLst>
                <a:ext uri="{63B3BB69-23CF-44E3-9099-C40C66FF867C}">
                  <a14:compatExt spid="_x0000_s10391"/>
                </a:ext>
                <a:ext uri="{FF2B5EF4-FFF2-40B4-BE49-F238E27FC236}">
                  <a16:creationId xmlns:a16="http://schemas.microsoft.com/office/drawing/2014/main" id="{00000000-0008-0000-0600-00009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82</xdr:row>
          <xdr:rowOff>9525</xdr:rowOff>
        </xdr:from>
        <xdr:to>
          <xdr:col>6</xdr:col>
          <xdr:colOff>342900</xdr:colOff>
          <xdr:row>82</xdr:row>
          <xdr:rowOff>371475</xdr:rowOff>
        </xdr:to>
        <xdr:sp macro="" textlink="">
          <xdr:nvSpPr>
            <xdr:cNvPr id="10392" name="Check Box 152" hidden="1">
              <a:extLst>
                <a:ext uri="{63B3BB69-23CF-44E3-9099-C40C66FF867C}">
                  <a14:compatExt spid="_x0000_s10392"/>
                </a:ext>
                <a:ext uri="{FF2B5EF4-FFF2-40B4-BE49-F238E27FC236}">
                  <a16:creationId xmlns:a16="http://schemas.microsoft.com/office/drawing/2014/main" id="{00000000-0008-0000-0600-00009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82</xdr:row>
          <xdr:rowOff>38100</xdr:rowOff>
        </xdr:from>
        <xdr:to>
          <xdr:col>4</xdr:col>
          <xdr:colOff>342900</xdr:colOff>
          <xdr:row>82</xdr:row>
          <xdr:rowOff>400050</xdr:rowOff>
        </xdr:to>
        <xdr:sp macro="" textlink="">
          <xdr:nvSpPr>
            <xdr:cNvPr id="10393" name="Check Box 153" hidden="1">
              <a:extLst>
                <a:ext uri="{63B3BB69-23CF-44E3-9099-C40C66FF867C}">
                  <a14:compatExt spid="_x0000_s10393"/>
                </a:ext>
                <a:ext uri="{FF2B5EF4-FFF2-40B4-BE49-F238E27FC236}">
                  <a16:creationId xmlns:a16="http://schemas.microsoft.com/office/drawing/2014/main" id="{00000000-0008-0000-0600-00009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82</xdr:row>
          <xdr:rowOff>9525</xdr:rowOff>
        </xdr:from>
        <xdr:to>
          <xdr:col>6</xdr:col>
          <xdr:colOff>342900</xdr:colOff>
          <xdr:row>82</xdr:row>
          <xdr:rowOff>371475</xdr:rowOff>
        </xdr:to>
        <xdr:sp macro="" textlink="">
          <xdr:nvSpPr>
            <xdr:cNvPr id="10394" name="Check Box 154" hidden="1">
              <a:extLst>
                <a:ext uri="{63B3BB69-23CF-44E3-9099-C40C66FF867C}">
                  <a14:compatExt spid="_x0000_s10394"/>
                </a:ext>
                <a:ext uri="{FF2B5EF4-FFF2-40B4-BE49-F238E27FC236}">
                  <a16:creationId xmlns:a16="http://schemas.microsoft.com/office/drawing/2014/main" id="{00000000-0008-0000-0600-00009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83</xdr:row>
          <xdr:rowOff>38100</xdr:rowOff>
        </xdr:from>
        <xdr:to>
          <xdr:col>4</xdr:col>
          <xdr:colOff>342900</xdr:colOff>
          <xdr:row>83</xdr:row>
          <xdr:rowOff>400050</xdr:rowOff>
        </xdr:to>
        <xdr:sp macro="" textlink="">
          <xdr:nvSpPr>
            <xdr:cNvPr id="10395" name="Check Box 155" hidden="1">
              <a:extLst>
                <a:ext uri="{63B3BB69-23CF-44E3-9099-C40C66FF867C}">
                  <a14:compatExt spid="_x0000_s10395"/>
                </a:ext>
                <a:ext uri="{FF2B5EF4-FFF2-40B4-BE49-F238E27FC236}">
                  <a16:creationId xmlns:a16="http://schemas.microsoft.com/office/drawing/2014/main" id="{00000000-0008-0000-0600-00009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83</xdr:row>
          <xdr:rowOff>9525</xdr:rowOff>
        </xdr:from>
        <xdr:to>
          <xdr:col>6</xdr:col>
          <xdr:colOff>342900</xdr:colOff>
          <xdr:row>83</xdr:row>
          <xdr:rowOff>371475</xdr:rowOff>
        </xdr:to>
        <xdr:sp macro="" textlink="">
          <xdr:nvSpPr>
            <xdr:cNvPr id="10396" name="Check Box 156" hidden="1">
              <a:extLst>
                <a:ext uri="{63B3BB69-23CF-44E3-9099-C40C66FF867C}">
                  <a14:compatExt spid="_x0000_s10396"/>
                </a:ext>
                <a:ext uri="{FF2B5EF4-FFF2-40B4-BE49-F238E27FC236}">
                  <a16:creationId xmlns:a16="http://schemas.microsoft.com/office/drawing/2014/main" id="{00000000-0008-0000-0600-00009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84</xdr:row>
          <xdr:rowOff>38100</xdr:rowOff>
        </xdr:from>
        <xdr:to>
          <xdr:col>4</xdr:col>
          <xdr:colOff>342900</xdr:colOff>
          <xdr:row>84</xdr:row>
          <xdr:rowOff>400050</xdr:rowOff>
        </xdr:to>
        <xdr:sp macro="" textlink="">
          <xdr:nvSpPr>
            <xdr:cNvPr id="10397" name="Check Box 157" hidden="1">
              <a:extLst>
                <a:ext uri="{63B3BB69-23CF-44E3-9099-C40C66FF867C}">
                  <a14:compatExt spid="_x0000_s10397"/>
                </a:ext>
                <a:ext uri="{FF2B5EF4-FFF2-40B4-BE49-F238E27FC236}">
                  <a16:creationId xmlns:a16="http://schemas.microsoft.com/office/drawing/2014/main" id="{00000000-0008-0000-0600-00009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84</xdr:row>
          <xdr:rowOff>9525</xdr:rowOff>
        </xdr:from>
        <xdr:to>
          <xdr:col>6</xdr:col>
          <xdr:colOff>342900</xdr:colOff>
          <xdr:row>84</xdr:row>
          <xdr:rowOff>371475</xdr:rowOff>
        </xdr:to>
        <xdr:sp macro="" textlink="">
          <xdr:nvSpPr>
            <xdr:cNvPr id="10398" name="Check Box 158" hidden="1">
              <a:extLst>
                <a:ext uri="{63B3BB69-23CF-44E3-9099-C40C66FF867C}">
                  <a14:compatExt spid="_x0000_s10398"/>
                </a:ext>
                <a:ext uri="{FF2B5EF4-FFF2-40B4-BE49-F238E27FC236}">
                  <a16:creationId xmlns:a16="http://schemas.microsoft.com/office/drawing/2014/main" id="{00000000-0008-0000-0600-00009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85</xdr:row>
          <xdr:rowOff>38100</xdr:rowOff>
        </xdr:from>
        <xdr:to>
          <xdr:col>4</xdr:col>
          <xdr:colOff>342900</xdr:colOff>
          <xdr:row>85</xdr:row>
          <xdr:rowOff>400050</xdr:rowOff>
        </xdr:to>
        <xdr:sp macro="" textlink="">
          <xdr:nvSpPr>
            <xdr:cNvPr id="10399" name="Check Box 159" hidden="1">
              <a:extLst>
                <a:ext uri="{63B3BB69-23CF-44E3-9099-C40C66FF867C}">
                  <a14:compatExt spid="_x0000_s10399"/>
                </a:ext>
                <a:ext uri="{FF2B5EF4-FFF2-40B4-BE49-F238E27FC236}">
                  <a16:creationId xmlns:a16="http://schemas.microsoft.com/office/drawing/2014/main" id="{00000000-0008-0000-0600-00009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9525</xdr:rowOff>
        </xdr:from>
        <xdr:to>
          <xdr:col>6</xdr:col>
          <xdr:colOff>342900</xdr:colOff>
          <xdr:row>85</xdr:row>
          <xdr:rowOff>371475</xdr:rowOff>
        </xdr:to>
        <xdr:sp macro="" textlink="">
          <xdr:nvSpPr>
            <xdr:cNvPr id="10400" name="Check Box 160" hidden="1">
              <a:extLst>
                <a:ext uri="{63B3BB69-23CF-44E3-9099-C40C66FF867C}">
                  <a14:compatExt spid="_x0000_s10400"/>
                </a:ext>
                <a:ext uri="{FF2B5EF4-FFF2-40B4-BE49-F238E27FC236}">
                  <a16:creationId xmlns:a16="http://schemas.microsoft.com/office/drawing/2014/main" id="{00000000-0008-0000-0600-0000A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86</xdr:row>
          <xdr:rowOff>38100</xdr:rowOff>
        </xdr:from>
        <xdr:to>
          <xdr:col>4</xdr:col>
          <xdr:colOff>342900</xdr:colOff>
          <xdr:row>86</xdr:row>
          <xdr:rowOff>400050</xdr:rowOff>
        </xdr:to>
        <xdr:sp macro="" textlink="">
          <xdr:nvSpPr>
            <xdr:cNvPr id="10401" name="Check Box 161" hidden="1">
              <a:extLst>
                <a:ext uri="{63B3BB69-23CF-44E3-9099-C40C66FF867C}">
                  <a14:compatExt spid="_x0000_s10401"/>
                </a:ext>
                <a:ext uri="{FF2B5EF4-FFF2-40B4-BE49-F238E27FC236}">
                  <a16:creationId xmlns:a16="http://schemas.microsoft.com/office/drawing/2014/main" id="{00000000-0008-0000-0600-0000A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86</xdr:row>
          <xdr:rowOff>9525</xdr:rowOff>
        </xdr:from>
        <xdr:to>
          <xdr:col>6</xdr:col>
          <xdr:colOff>342900</xdr:colOff>
          <xdr:row>86</xdr:row>
          <xdr:rowOff>371475</xdr:rowOff>
        </xdr:to>
        <xdr:sp macro="" textlink="">
          <xdr:nvSpPr>
            <xdr:cNvPr id="10402" name="Check Box 162" hidden="1">
              <a:extLst>
                <a:ext uri="{63B3BB69-23CF-44E3-9099-C40C66FF867C}">
                  <a14:compatExt spid="_x0000_s10402"/>
                </a:ext>
                <a:ext uri="{FF2B5EF4-FFF2-40B4-BE49-F238E27FC236}">
                  <a16:creationId xmlns:a16="http://schemas.microsoft.com/office/drawing/2014/main" id="{00000000-0008-0000-0600-0000A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87</xdr:row>
          <xdr:rowOff>38100</xdr:rowOff>
        </xdr:from>
        <xdr:to>
          <xdr:col>4</xdr:col>
          <xdr:colOff>342900</xdr:colOff>
          <xdr:row>87</xdr:row>
          <xdr:rowOff>400050</xdr:rowOff>
        </xdr:to>
        <xdr:sp macro="" textlink="">
          <xdr:nvSpPr>
            <xdr:cNvPr id="10403" name="Check Box 163" hidden="1">
              <a:extLst>
                <a:ext uri="{63B3BB69-23CF-44E3-9099-C40C66FF867C}">
                  <a14:compatExt spid="_x0000_s10403"/>
                </a:ext>
                <a:ext uri="{FF2B5EF4-FFF2-40B4-BE49-F238E27FC236}">
                  <a16:creationId xmlns:a16="http://schemas.microsoft.com/office/drawing/2014/main" id="{00000000-0008-0000-0600-0000A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9525</xdr:rowOff>
        </xdr:from>
        <xdr:to>
          <xdr:col>6</xdr:col>
          <xdr:colOff>342900</xdr:colOff>
          <xdr:row>87</xdr:row>
          <xdr:rowOff>371475</xdr:rowOff>
        </xdr:to>
        <xdr:sp macro="" textlink="">
          <xdr:nvSpPr>
            <xdr:cNvPr id="10404" name="Check Box 164" hidden="1">
              <a:extLst>
                <a:ext uri="{63B3BB69-23CF-44E3-9099-C40C66FF867C}">
                  <a14:compatExt spid="_x0000_s10404"/>
                </a:ext>
                <a:ext uri="{FF2B5EF4-FFF2-40B4-BE49-F238E27FC236}">
                  <a16:creationId xmlns:a16="http://schemas.microsoft.com/office/drawing/2014/main" id="{00000000-0008-0000-0600-0000A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88</xdr:row>
          <xdr:rowOff>0</xdr:rowOff>
        </xdr:from>
        <xdr:to>
          <xdr:col>4</xdr:col>
          <xdr:colOff>342900</xdr:colOff>
          <xdr:row>90</xdr:row>
          <xdr:rowOff>28575</xdr:rowOff>
        </xdr:to>
        <xdr:sp macro="" textlink="">
          <xdr:nvSpPr>
            <xdr:cNvPr id="10405" name="Check Box 165" hidden="1">
              <a:extLst>
                <a:ext uri="{63B3BB69-23CF-44E3-9099-C40C66FF867C}">
                  <a14:compatExt spid="_x0000_s10405"/>
                </a:ext>
                <a:ext uri="{FF2B5EF4-FFF2-40B4-BE49-F238E27FC236}">
                  <a16:creationId xmlns:a16="http://schemas.microsoft.com/office/drawing/2014/main" id="{00000000-0008-0000-0600-0000A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88</xdr:row>
          <xdr:rowOff>0</xdr:rowOff>
        </xdr:from>
        <xdr:to>
          <xdr:col>6</xdr:col>
          <xdr:colOff>342900</xdr:colOff>
          <xdr:row>90</xdr:row>
          <xdr:rowOff>28575</xdr:rowOff>
        </xdr:to>
        <xdr:sp macro="" textlink="">
          <xdr:nvSpPr>
            <xdr:cNvPr id="10406" name="Check Box 166" hidden="1">
              <a:extLst>
                <a:ext uri="{63B3BB69-23CF-44E3-9099-C40C66FF867C}">
                  <a14:compatExt spid="_x0000_s10406"/>
                </a:ext>
                <a:ext uri="{FF2B5EF4-FFF2-40B4-BE49-F238E27FC236}">
                  <a16:creationId xmlns:a16="http://schemas.microsoft.com/office/drawing/2014/main" id="{00000000-0008-0000-0600-0000A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88</xdr:row>
          <xdr:rowOff>0</xdr:rowOff>
        </xdr:from>
        <xdr:to>
          <xdr:col>4</xdr:col>
          <xdr:colOff>342900</xdr:colOff>
          <xdr:row>90</xdr:row>
          <xdr:rowOff>28575</xdr:rowOff>
        </xdr:to>
        <xdr:sp macro="" textlink="">
          <xdr:nvSpPr>
            <xdr:cNvPr id="10407" name="Check Box 167" hidden="1">
              <a:extLst>
                <a:ext uri="{63B3BB69-23CF-44E3-9099-C40C66FF867C}">
                  <a14:compatExt spid="_x0000_s10407"/>
                </a:ext>
                <a:ext uri="{FF2B5EF4-FFF2-40B4-BE49-F238E27FC236}">
                  <a16:creationId xmlns:a16="http://schemas.microsoft.com/office/drawing/2014/main" id="{00000000-0008-0000-0600-0000A7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88</xdr:row>
          <xdr:rowOff>0</xdr:rowOff>
        </xdr:from>
        <xdr:to>
          <xdr:col>6</xdr:col>
          <xdr:colOff>342900</xdr:colOff>
          <xdr:row>90</xdr:row>
          <xdr:rowOff>28575</xdr:rowOff>
        </xdr:to>
        <xdr:sp macro="" textlink="">
          <xdr:nvSpPr>
            <xdr:cNvPr id="10408" name="Check Box 168" hidden="1">
              <a:extLst>
                <a:ext uri="{63B3BB69-23CF-44E3-9099-C40C66FF867C}">
                  <a14:compatExt spid="_x0000_s10408"/>
                </a:ext>
                <a:ext uri="{FF2B5EF4-FFF2-40B4-BE49-F238E27FC236}">
                  <a16:creationId xmlns:a16="http://schemas.microsoft.com/office/drawing/2014/main" id="{00000000-0008-0000-0600-0000A8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88</xdr:row>
          <xdr:rowOff>0</xdr:rowOff>
        </xdr:from>
        <xdr:to>
          <xdr:col>4</xdr:col>
          <xdr:colOff>342900</xdr:colOff>
          <xdr:row>90</xdr:row>
          <xdr:rowOff>28575</xdr:rowOff>
        </xdr:to>
        <xdr:sp macro="" textlink="">
          <xdr:nvSpPr>
            <xdr:cNvPr id="10409" name="Check Box 169" hidden="1">
              <a:extLst>
                <a:ext uri="{63B3BB69-23CF-44E3-9099-C40C66FF867C}">
                  <a14:compatExt spid="_x0000_s10409"/>
                </a:ext>
                <a:ext uri="{FF2B5EF4-FFF2-40B4-BE49-F238E27FC236}">
                  <a16:creationId xmlns:a16="http://schemas.microsoft.com/office/drawing/2014/main" id="{00000000-0008-0000-0600-0000A9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88</xdr:row>
          <xdr:rowOff>0</xdr:rowOff>
        </xdr:from>
        <xdr:to>
          <xdr:col>6</xdr:col>
          <xdr:colOff>342900</xdr:colOff>
          <xdr:row>90</xdr:row>
          <xdr:rowOff>28575</xdr:rowOff>
        </xdr:to>
        <xdr:sp macro="" textlink="">
          <xdr:nvSpPr>
            <xdr:cNvPr id="10410" name="Check Box 170" hidden="1">
              <a:extLst>
                <a:ext uri="{63B3BB69-23CF-44E3-9099-C40C66FF867C}">
                  <a14:compatExt spid="_x0000_s10410"/>
                </a:ext>
                <a:ext uri="{FF2B5EF4-FFF2-40B4-BE49-F238E27FC236}">
                  <a16:creationId xmlns:a16="http://schemas.microsoft.com/office/drawing/2014/main" id="{00000000-0008-0000-0600-0000AA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88</xdr:row>
          <xdr:rowOff>0</xdr:rowOff>
        </xdr:from>
        <xdr:to>
          <xdr:col>4</xdr:col>
          <xdr:colOff>342900</xdr:colOff>
          <xdr:row>90</xdr:row>
          <xdr:rowOff>28575</xdr:rowOff>
        </xdr:to>
        <xdr:sp macro="" textlink="">
          <xdr:nvSpPr>
            <xdr:cNvPr id="10411" name="Check Box 171" hidden="1">
              <a:extLst>
                <a:ext uri="{63B3BB69-23CF-44E3-9099-C40C66FF867C}">
                  <a14:compatExt spid="_x0000_s10411"/>
                </a:ext>
                <a:ext uri="{FF2B5EF4-FFF2-40B4-BE49-F238E27FC236}">
                  <a16:creationId xmlns:a16="http://schemas.microsoft.com/office/drawing/2014/main" id="{00000000-0008-0000-0600-0000AB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88</xdr:row>
          <xdr:rowOff>0</xdr:rowOff>
        </xdr:from>
        <xdr:to>
          <xdr:col>6</xdr:col>
          <xdr:colOff>342900</xdr:colOff>
          <xdr:row>90</xdr:row>
          <xdr:rowOff>28575</xdr:rowOff>
        </xdr:to>
        <xdr:sp macro="" textlink="">
          <xdr:nvSpPr>
            <xdr:cNvPr id="10412" name="Check Box 172" hidden="1">
              <a:extLst>
                <a:ext uri="{63B3BB69-23CF-44E3-9099-C40C66FF867C}">
                  <a14:compatExt spid="_x0000_s10412"/>
                </a:ext>
                <a:ext uri="{FF2B5EF4-FFF2-40B4-BE49-F238E27FC236}">
                  <a16:creationId xmlns:a16="http://schemas.microsoft.com/office/drawing/2014/main" id="{00000000-0008-0000-0600-0000AC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88</xdr:row>
          <xdr:rowOff>0</xdr:rowOff>
        </xdr:from>
        <xdr:to>
          <xdr:col>4</xdr:col>
          <xdr:colOff>342900</xdr:colOff>
          <xdr:row>90</xdr:row>
          <xdr:rowOff>28575</xdr:rowOff>
        </xdr:to>
        <xdr:sp macro="" textlink="">
          <xdr:nvSpPr>
            <xdr:cNvPr id="10413" name="Check Box 173" hidden="1">
              <a:extLst>
                <a:ext uri="{63B3BB69-23CF-44E3-9099-C40C66FF867C}">
                  <a14:compatExt spid="_x0000_s10413"/>
                </a:ext>
                <a:ext uri="{FF2B5EF4-FFF2-40B4-BE49-F238E27FC236}">
                  <a16:creationId xmlns:a16="http://schemas.microsoft.com/office/drawing/2014/main" id="{00000000-0008-0000-0600-0000AD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88</xdr:row>
          <xdr:rowOff>0</xdr:rowOff>
        </xdr:from>
        <xdr:to>
          <xdr:col>6</xdr:col>
          <xdr:colOff>342900</xdr:colOff>
          <xdr:row>90</xdr:row>
          <xdr:rowOff>28575</xdr:rowOff>
        </xdr:to>
        <xdr:sp macro="" textlink="">
          <xdr:nvSpPr>
            <xdr:cNvPr id="10414" name="Check Box 174" hidden="1">
              <a:extLst>
                <a:ext uri="{63B3BB69-23CF-44E3-9099-C40C66FF867C}">
                  <a14:compatExt spid="_x0000_s10414"/>
                </a:ext>
                <a:ext uri="{FF2B5EF4-FFF2-40B4-BE49-F238E27FC236}">
                  <a16:creationId xmlns:a16="http://schemas.microsoft.com/office/drawing/2014/main" id="{00000000-0008-0000-0600-0000AE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88</xdr:row>
          <xdr:rowOff>0</xdr:rowOff>
        </xdr:from>
        <xdr:to>
          <xdr:col>4</xdr:col>
          <xdr:colOff>342900</xdr:colOff>
          <xdr:row>90</xdr:row>
          <xdr:rowOff>28575</xdr:rowOff>
        </xdr:to>
        <xdr:sp macro="" textlink="">
          <xdr:nvSpPr>
            <xdr:cNvPr id="10415" name="Check Box 175" hidden="1">
              <a:extLst>
                <a:ext uri="{63B3BB69-23CF-44E3-9099-C40C66FF867C}">
                  <a14:compatExt spid="_x0000_s10415"/>
                </a:ext>
                <a:ext uri="{FF2B5EF4-FFF2-40B4-BE49-F238E27FC236}">
                  <a16:creationId xmlns:a16="http://schemas.microsoft.com/office/drawing/2014/main" id="{00000000-0008-0000-0600-0000AF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88</xdr:row>
          <xdr:rowOff>0</xdr:rowOff>
        </xdr:from>
        <xdr:to>
          <xdr:col>6</xdr:col>
          <xdr:colOff>342900</xdr:colOff>
          <xdr:row>90</xdr:row>
          <xdr:rowOff>28575</xdr:rowOff>
        </xdr:to>
        <xdr:sp macro="" textlink="">
          <xdr:nvSpPr>
            <xdr:cNvPr id="10416" name="Check Box 176" hidden="1">
              <a:extLst>
                <a:ext uri="{63B3BB69-23CF-44E3-9099-C40C66FF867C}">
                  <a14:compatExt spid="_x0000_s10416"/>
                </a:ext>
                <a:ext uri="{FF2B5EF4-FFF2-40B4-BE49-F238E27FC236}">
                  <a16:creationId xmlns:a16="http://schemas.microsoft.com/office/drawing/2014/main" id="{00000000-0008-0000-0600-0000B0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88</xdr:row>
          <xdr:rowOff>0</xdr:rowOff>
        </xdr:from>
        <xdr:to>
          <xdr:col>6</xdr:col>
          <xdr:colOff>342900</xdr:colOff>
          <xdr:row>90</xdr:row>
          <xdr:rowOff>28575</xdr:rowOff>
        </xdr:to>
        <xdr:sp macro="" textlink="">
          <xdr:nvSpPr>
            <xdr:cNvPr id="10418" name="Check Box 178" hidden="1">
              <a:extLst>
                <a:ext uri="{63B3BB69-23CF-44E3-9099-C40C66FF867C}">
                  <a14:compatExt spid="_x0000_s10418"/>
                </a:ext>
                <a:ext uri="{FF2B5EF4-FFF2-40B4-BE49-F238E27FC236}">
                  <a16:creationId xmlns:a16="http://schemas.microsoft.com/office/drawing/2014/main" id="{00000000-0008-0000-0600-0000B2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83239</xdr:colOff>
      <xdr:row>5</xdr:row>
      <xdr:rowOff>0</xdr:rowOff>
    </xdr:to>
    <xdr:pic>
      <xdr:nvPicPr>
        <xdr:cNvPr id="2" name="Imagen 10">
          <a:extLst>
            <a:ext uri="{FF2B5EF4-FFF2-40B4-BE49-F238E27FC236}">
              <a16:creationId xmlns:a16="http://schemas.microsoft.com/office/drawing/2014/main" id="{00000000-0008-0000-0700-000002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743" y="0"/>
          <a:ext cx="5166867" cy="816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xdr:colOff>
          <xdr:row>8</xdr:row>
          <xdr:rowOff>9525</xdr:rowOff>
        </xdr:from>
        <xdr:to>
          <xdr:col>4</xdr:col>
          <xdr:colOff>342900</xdr:colOff>
          <xdr:row>8</xdr:row>
          <xdr:rowOff>371475</xdr:rowOff>
        </xdr:to>
        <xdr:sp macro="" textlink="">
          <xdr:nvSpPr>
            <xdr:cNvPr id="25601" name="Check Box 1" hidden="1">
              <a:extLst>
                <a:ext uri="{63B3BB69-23CF-44E3-9099-C40C66FF867C}">
                  <a14:compatExt spid="_x0000_s25601"/>
                </a:ext>
                <a:ext uri="{FF2B5EF4-FFF2-40B4-BE49-F238E27FC236}">
                  <a16:creationId xmlns:a16="http://schemas.microsoft.com/office/drawing/2014/main" id="{00000000-0008-0000-0800-00000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9</xdr:row>
          <xdr:rowOff>9525</xdr:rowOff>
        </xdr:from>
        <xdr:to>
          <xdr:col>4</xdr:col>
          <xdr:colOff>342900</xdr:colOff>
          <xdr:row>9</xdr:row>
          <xdr:rowOff>371475</xdr:rowOff>
        </xdr:to>
        <xdr:sp macro="" textlink="">
          <xdr:nvSpPr>
            <xdr:cNvPr id="25602" name="Check Box 2" hidden="1">
              <a:extLst>
                <a:ext uri="{63B3BB69-23CF-44E3-9099-C40C66FF867C}">
                  <a14:compatExt spid="_x0000_s25602"/>
                </a:ext>
                <a:ext uri="{FF2B5EF4-FFF2-40B4-BE49-F238E27FC236}">
                  <a16:creationId xmlns:a16="http://schemas.microsoft.com/office/drawing/2014/main" id="{00000000-0008-0000-0800-00000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10</xdr:row>
          <xdr:rowOff>9525</xdr:rowOff>
        </xdr:from>
        <xdr:to>
          <xdr:col>4</xdr:col>
          <xdr:colOff>342900</xdr:colOff>
          <xdr:row>10</xdr:row>
          <xdr:rowOff>371475</xdr:rowOff>
        </xdr:to>
        <xdr:sp macro="" textlink="">
          <xdr:nvSpPr>
            <xdr:cNvPr id="25603" name="Check Box 3" hidden="1">
              <a:extLst>
                <a:ext uri="{63B3BB69-23CF-44E3-9099-C40C66FF867C}">
                  <a14:compatExt spid="_x0000_s25603"/>
                </a:ext>
                <a:ext uri="{FF2B5EF4-FFF2-40B4-BE49-F238E27FC236}">
                  <a16:creationId xmlns:a16="http://schemas.microsoft.com/office/drawing/2014/main" id="{00000000-0008-0000-0800-00000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11</xdr:row>
          <xdr:rowOff>9525</xdr:rowOff>
        </xdr:from>
        <xdr:to>
          <xdr:col>4</xdr:col>
          <xdr:colOff>342900</xdr:colOff>
          <xdr:row>11</xdr:row>
          <xdr:rowOff>371475</xdr:rowOff>
        </xdr:to>
        <xdr:sp macro="" textlink="">
          <xdr:nvSpPr>
            <xdr:cNvPr id="25604" name="Check Box 4" hidden="1">
              <a:extLst>
                <a:ext uri="{63B3BB69-23CF-44E3-9099-C40C66FF867C}">
                  <a14:compatExt spid="_x0000_s25604"/>
                </a:ext>
                <a:ext uri="{FF2B5EF4-FFF2-40B4-BE49-F238E27FC236}">
                  <a16:creationId xmlns:a16="http://schemas.microsoft.com/office/drawing/2014/main" id="{00000000-0008-0000-0800-00000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xdr:col>
          <xdr:colOff>333375</xdr:colOff>
          <xdr:row>27</xdr:row>
          <xdr:rowOff>333375</xdr:rowOff>
        </xdr:to>
        <xdr:sp macro="" textlink="">
          <xdr:nvSpPr>
            <xdr:cNvPr id="25605" name="Check Box 5" hidden="1">
              <a:extLst>
                <a:ext uri="{63B3BB69-23CF-44E3-9099-C40C66FF867C}">
                  <a14:compatExt spid="_x0000_s25605"/>
                </a:ext>
                <a:ext uri="{FF2B5EF4-FFF2-40B4-BE49-F238E27FC236}">
                  <a16:creationId xmlns:a16="http://schemas.microsoft.com/office/drawing/2014/main" id="{00000000-0008-0000-0800-00000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xdr:col>
          <xdr:colOff>333375</xdr:colOff>
          <xdr:row>27</xdr:row>
          <xdr:rowOff>333375</xdr:rowOff>
        </xdr:to>
        <xdr:sp macro="" textlink="">
          <xdr:nvSpPr>
            <xdr:cNvPr id="25606" name="Check Box 6" hidden="1">
              <a:extLst>
                <a:ext uri="{63B3BB69-23CF-44E3-9099-C40C66FF867C}">
                  <a14:compatExt spid="_x0000_s25606"/>
                </a:ext>
                <a:ext uri="{FF2B5EF4-FFF2-40B4-BE49-F238E27FC236}">
                  <a16:creationId xmlns:a16="http://schemas.microsoft.com/office/drawing/2014/main" id="{00000000-0008-0000-0800-00000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07" name="Check Box 7" hidden="1">
              <a:extLst>
                <a:ext uri="{63B3BB69-23CF-44E3-9099-C40C66FF867C}">
                  <a14:compatExt spid="_x0000_s25607"/>
                </a:ext>
                <a:ext uri="{FF2B5EF4-FFF2-40B4-BE49-F238E27FC236}">
                  <a16:creationId xmlns:a16="http://schemas.microsoft.com/office/drawing/2014/main" id="{00000000-0008-0000-0800-00000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xdr:col>
          <xdr:colOff>333375</xdr:colOff>
          <xdr:row>27</xdr:row>
          <xdr:rowOff>333375</xdr:rowOff>
        </xdr:to>
        <xdr:sp macro="" textlink="">
          <xdr:nvSpPr>
            <xdr:cNvPr id="25608" name="Check Box 8" hidden="1">
              <a:extLst>
                <a:ext uri="{63B3BB69-23CF-44E3-9099-C40C66FF867C}">
                  <a14:compatExt spid="_x0000_s25608"/>
                </a:ext>
                <a:ext uri="{FF2B5EF4-FFF2-40B4-BE49-F238E27FC236}">
                  <a16:creationId xmlns:a16="http://schemas.microsoft.com/office/drawing/2014/main" id="{00000000-0008-0000-0800-00000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xdr:col>
          <xdr:colOff>333375</xdr:colOff>
          <xdr:row>27</xdr:row>
          <xdr:rowOff>333375</xdr:rowOff>
        </xdr:to>
        <xdr:sp macro="" textlink="">
          <xdr:nvSpPr>
            <xdr:cNvPr id="25609" name="Check Box 9" hidden="1">
              <a:extLst>
                <a:ext uri="{63B3BB69-23CF-44E3-9099-C40C66FF867C}">
                  <a14:compatExt spid="_x0000_s25609"/>
                </a:ext>
                <a:ext uri="{FF2B5EF4-FFF2-40B4-BE49-F238E27FC236}">
                  <a16:creationId xmlns:a16="http://schemas.microsoft.com/office/drawing/2014/main" id="{00000000-0008-0000-0800-00000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10" name="Check Box 10" hidden="1">
              <a:extLst>
                <a:ext uri="{63B3BB69-23CF-44E3-9099-C40C66FF867C}">
                  <a14:compatExt spid="_x0000_s25610"/>
                </a:ext>
                <a:ext uri="{FF2B5EF4-FFF2-40B4-BE49-F238E27FC236}">
                  <a16:creationId xmlns:a16="http://schemas.microsoft.com/office/drawing/2014/main" id="{00000000-0008-0000-0800-00000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11" name="Check Box 11" hidden="1">
              <a:extLst>
                <a:ext uri="{63B3BB69-23CF-44E3-9099-C40C66FF867C}">
                  <a14:compatExt spid="_x0000_s25611"/>
                </a:ext>
                <a:ext uri="{FF2B5EF4-FFF2-40B4-BE49-F238E27FC236}">
                  <a16:creationId xmlns:a16="http://schemas.microsoft.com/office/drawing/2014/main" id="{00000000-0008-0000-0800-00000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12" name="Check Box 12" hidden="1">
              <a:extLst>
                <a:ext uri="{63B3BB69-23CF-44E3-9099-C40C66FF867C}">
                  <a14:compatExt spid="_x0000_s25612"/>
                </a:ext>
                <a:ext uri="{FF2B5EF4-FFF2-40B4-BE49-F238E27FC236}">
                  <a16:creationId xmlns:a16="http://schemas.microsoft.com/office/drawing/2014/main" id="{00000000-0008-0000-0800-00000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13" name="Check Box 13" hidden="1">
              <a:extLst>
                <a:ext uri="{63B3BB69-23CF-44E3-9099-C40C66FF867C}">
                  <a14:compatExt spid="_x0000_s25613"/>
                </a:ext>
                <a:ext uri="{FF2B5EF4-FFF2-40B4-BE49-F238E27FC236}">
                  <a16:creationId xmlns:a16="http://schemas.microsoft.com/office/drawing/2014/main" id="{00000000-0008-0000-0800-00000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14" name="Check Box 14" hidden="1">
              <a:extLst>
                <a:ext uri="{63B3BB69-23CF-44E3-9099-C40C66FF867C}">
                  <a14:compatExt spid="_x0000_s25614"/>
                </a:ext>
                <a:ext uri="{FF2B5EF4-FFF2-40B4-BE49-F238E27FC236}">
                  <a16:creationId xmlns:a16="http://schemas.microsoft.com/office/drawing/2014/main" id="{00000000-0008-0000-0800-00000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15" name="Check Box 15" hidden="1">
              <a:extLst>
                <a:ext uri="{63B3BB69-23CF-44E3-9099-C40C66FF867C}">
                  <a14:compatExt spid="_x0000_s25615"/>
                </a:ext>
                <a:ext uri="{FF2B5EF4-FFF2-40B4-BE49-F238E27FC236}">
                  <a16:creationId xmlns:a16="http://schemas.microsoft.com/office/drawing/2014/main" id="{00000000-0008-0000-0800-00000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xdr:col>
          <xdr:colOff>333375</xdr:colOff>
          <xdr:row>27</xdr:row>
          <xdr:rowOff>333375</xdr:rowOff>
        </xdr:to>
        <xdr:sp macro="" textlink="">
          <xdr:nvSpPr>
            <xdr:cNvPr id="25616" name="Check Box 16" hidden="1">
              <a:extLst>
                <a:ext uri="{63B3BB69-23CF-44E3-9099-C40C66FF867C}">
                  <a14:compatExt spid="_x0000_s25616"/>
                </a:ext>
                <a:ext uri="{FF2B5EF4-FFF2-40B4-BE49-F238E27FC236}">
                  <a16:creationId xmlns:a16="http://schemas.microsoft.com/office/drawing/2014/main" id="{00000000-0008-0000-0800-00001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xdr:col>
          <xdr:colOff>333375</xdr:colOff>
          <xdr:row>27</xdr:row>
          <xdr:rowOff>333375</xdr:rowOff>
        </xdr:to>
        <xdr:sp macro="" textlink="">
          <xdr:nvSpPr>
            <xdr:cNvPr id="25617" name="Check Box 17" hidden="1">
              <a:extLst>
                <a:ext uri="{63B3BB69-23CF-44E3-9099-C40C66FF867C}">
                  <a14:compatExt spid="_x0000_s25617"/>
                </a:ext>
                <a:ext uri="{FF2B5EF4-FFF2-40B4-BE49-F238E27FC236}">
                  <a16:creationId xmlns:a16="http://schemas.microsoft.com/office/drawing/2014/main" id="{00000000-0008-0000-0800-00001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xdr:col>
          <xdr:colOff>333375</xdr:colOff>
          <xdr:row>27</xdr:row>
          <xdr:rowOff>333375</xdr:rowOff>
        </xdr:to>
        <xdr:sp macro="" textlink="">
          <xdr:nvSpPr>
            <xdr:cNvPr id="25618" name="Check Box 18" hidden="1">
              <a:extLst>
                <a:ext uri="{63B3BB69-23CF-44E3-9099-C40C66FF867C}">
                  <a14:compatExt spid="_x0000_s25618"/>
                </a:ext>
                <a:ext uri="{FF2B5EF4-FFF2-40B4-BE49-F238E27FC236}">
                  <a16:creationId xmlns:a16="http://schemas.microsoft.com/office/drawing/2014/main" id="{00000000-0008-0000-0800-00001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xdr:col>
          <xdr:colOff>333375</xdr:colOff>
          <xdr:row>27</xdr:row>
          <xdr:rowOff>333375</xdr:rowOff>
        </xdr:to>
        <xdr:sp macro="" textlink="">
          <xdr:nvSpPr>
            <xdr:cNvPr id="25619" name="Check Box 19" hidden="1">
              <a:extLst>
                <a:ext uri="{63B3BB69-23CF-44E3-9099-C40C66FF867C}">
                  <a14:compatExt spid="_x0000_s25619"/>
                </a:ext>
                <a:ext uri="{FF2B5EF4-FFF2-40B4-BE49-F238E27FC236}">
                  <a16:creationId xmlns:a16="http://schemas.microsoft.com/office/drawing/2014/main" id="{00000000-0008-0000-0800-00001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0" name="Check Box 20" hidden="1">
              <a:extLst>
                <a:ext uri="{63B3BB69-23CF-44E3-9099-C40C66FF867C}">
                  <a14:compatExt spid="_x0000_s25620"/>
                </a:ext>
                <a:ext uri="{FF2B5EF4-FFF2-40B4-BE49-F238E27FC236}">
                  <a16:creationId xmlns:a16="http://schemas.microsoft.com/office/drawing/2014/main" id="{00000000-0008-0000-0800-00001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1" name="Check Box 21" hidden="1">
              <a:extLst>
                <a:ext uri="{63B3BB69-23CF-44E3-9099-C40C66FF867C}">
                  <a14:compatExt spid="_x0000_s25621"/>
                </a:ext>
                <a:ext uri="{FF2B5EF4-FFF2-40B4-BE49-F238E27FC236}">
                  <a16:creationId xmlns:a16="http://schemas.microsoft.com/office/drawing/2014/main" id="{00000000-0008-0000-0800-00001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2" name="Check Box 22" hidden="1">
              <a:extLst>
                <a:ext uri="{63B3BB69-23CF-44E3-9099-C40C66FF867C}">
                  <a14:compatExt spid="_x0000_s25622"/>
                </a:ext>
                <a:ext uri="{FF2B5EF4-FFF2-40B4-BE49-F238E27FC236}">
                  <a16:creationId xmlns:a16="http://schemas.microsoft.com/office/drawing/2014/main" id="{00000000-0008-0000-0800-00001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3" name="Check Box 23" hidden="1">
              <a:extLst>
                <a:ext uri="{63B3BB69-23CF-44E3-9099-C40C66FF867C}">
                  <a14:compatExt spid="_x0000_s25623"/>
                </a:ext>
                <a:ext uri="{FF2B5EF4-FFF2-40B4-BE49-F238E27FC236}">
                  <a16:creationId xmlns:a16="http://schemas.microsoft.com/office/drawing/2014/main" id="{00000000-0008-0000-0800-00001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4" name="Check Box 24" hidden="1">
              <a:extLst>
                <a:ext uri="{63B3BB69-23CF-44E3-9099-C40C66FF867C}">
                  <a14:compatExt spid="_x0000_s25624"/>
                </a:ext>
                <a:ext uri="{FF2B5EF4-FFF2-40B4-BE49-F238E27FC236}">
                  <a16:creationId xmlns:a16="http://schemas.microsoft.com/office/drawing/2014/main" id="{00000000-0008-0000-0800-00001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5" name="Check Box 25" hidden="1">
              <a:extLst>
                <a:ext uri="{63B3BB69-23CF-44E3-9099-C40C66FF867C}">
                  <a14:compatExt spid="_x0000_s25625"/>
                </a:ext>
                <a:ext uri="{FF2B5EF4-FFF2-40B4-BE49-F238E27FC236}">
                  <a16:creationId xmlns:a16="http://schemas.microsoft.com/office/drawing/2014/main" id="{00000000-0008-0000-0800-00001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6" name="Check Box 26" hidden="1">
              <a:extLst>
                <a:ext uri="{63B3BB69-23CF-44E3-9099-C40C66FF867C}">
                  <a14:compatExt spid="_x0000_s25626"/>
                </a:ext>
                <a:ext uri="{FF2B5EF4-FFF2-40B4-BE49-F238E27FC236}">
                  <a16:creationId xmlns:a16="http://schemas.microsoft.com/office/drawing/2014/main" id="{00000000-0008-0000-0800-00001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7" name="Check Box 27" hidden="1">
              <a:extLst>
                <a:ext uri="{63B3BB69-23CF-44E3-9099-C40C66FF867C}">
                  <a14:compatExt spid="_x0000_s25627"/>
                </a:ext>
                <a:ext uri="{FF2B5EF4-FFF2-40B4-BE49-F238E27FC236}">
                  <a16:creationId xmlns:a16="http://schemas.microsoft.com/office/drawing/2014/main" id="{00000000-0008-0000-0800-00001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8" name="Check Box 28" hidden="1">
              <a:extLst>
                <a:ext uri="{63B3BB69-23CF-44E3-9099-C40C66FF867C}">
                  <a14:compatExt spid="_x0000_s25628"/>
                </a:ext>
                <a:ext uri="{FF2B5EF4-FFF2-40B4-BE49-F238E27FC236}">
                  <a16:creationId xmlns:a16="http://schemas.microsoft.com/office/drawing/2014/main" id="{00000000-0008-0000-0800-00001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29" name="Check Box 29" hidden="1">
              <a:extLst>
                <a:ext uri="{63B3BB69-23CF-44E3-9099-C40C66FF867C}">
                  <a14:compatExt spid="_x0000_s25629"/>
                </a:ext>
                <a:ext uri="{FF2B5EF4-FFF2-40B4-BE49-F238E27FC236}">
                  <a16:creationId xmlns:a16="http://schemas.microsoft.com/office/drawing/2014/main" id="{00000000-0008-0000-0800-00001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0" name="Check Box 30" hidden="1">
              <a:extLst>
                <a:ext uri="{63B3BB69-23CF-44E3-9099-C40C66FF867C}">
                  <a14:compatExt spid="_x0000_s25630"/>
                </a:ext>
                <a:ext uri="{FF2B5EF4-FFF2-40B4-BE49-F238E27FC236}">
                  <a16:creationId xmlns:a16="http://schemas.microsoft.com/office/drawing/2014/main" id="{00000000-0008-0000-0800-00001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1" name="Check Box 31" hidden="1">
              <a:extLst>
                <a:ext uri="{63B3BB69-23CF-44E3-9099-C40C66FF867C}">
                  <a14:compatExt spid="_x0000_s25631"/>
                </a:ext>
                <a:ext uri="{FF2B5EF4-FFF2-40B4-BE49-F238E27FC236}">
                  <a16:creationId xmlns:a16="http://schemas.microsoft.com/office/drawing/2014/main" id="{00000000-0008-0000-0800-00001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2" name="Check Box 32" hidden="1">
              <a:extLst>
                <a:ext uri="{63B3BB69-23CF-44E3-9099-C40C66FF867C}">
                  <a14:compatExt spid="_x0000_s25632"/>
                </a:ext>
                <a:ext uri="{FF2B5EF4-FFF2-40B4-BE49-F238E27FC236}">
                  <a16:creationId xmlns:a16="http://schemas.microsoft.com/office/drawing/2014/main" id="{00000000-0008-0000-0800-00002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3" name="Check Box 33" hidden="1">
              <a:extLst>
                <a:ext uri="{63B3BB69-23CF-44E3-9099-C40C66FF867C}">
                  <a14:compatExt spid="_x0000_s25633"/>
                </a:ext>
                <a:ext uri="{FF2B5EF4-FFF2-40B4-BE49-F238E27FC236}">
                  <a16:creationId xmlns:a16="http://schemas.microsoft.com/office/drawing/2014/main" id="{00000000-0008-0000-0800-00002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4" name="Check Box 34" hidden="1">
              <a:extLst>
                <a:ext uri="{63B3BB69-23CF-44E3-9099-C40C66FF867C}">
                  <a14:compatExt spid="_x0000_s25634"/>
                </a:ext>
                <a:ext uri="{FF2B5EF4-FFF2-40B4-BE49-F238E27FC236}">
                  <a16:creationId xmlns:a16="http://schemas.microsoft.com/office/drawing/2014/main" id="{00000000-0008-0000-0800-00002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5" name="Check Box 35" hidden="1">
              <a:extLst>
                <a:ext uri="{63B3BB69-23CF-44E3-9099-C40C66FF867C}">
                  <a14:compatExt spid="_x0000_s25635"/>
                </a:ext>
                <a:ext uri="{FF2B5EF4-FFF2-40B4-BE49-F238E27FC236}">
                  <a16:creationId xmlns:a16="http://schemas.microsoft.com/office/drawing/2014/main" id="{00000000-0008-0000-0800-00002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6" name="Check Box 36" hidden="1">
              <a:extLst>
                <a:ext uri="{63B3BB69-23CF-44E3-9099-C40C66FF867C}">
                  <a14:compatExt spid="_x0000_s25636"/>
                </a:ext>
                <a:ext uri="{FF2B5EF4-FFF2-40B4-BE49-F238E27FC236}">
                  <a16:creationId xmlns:a16="http://schemas.microsoft.com/office/drawing/2014/main" id="{00000000-0008-0000-0800-00002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7" name="Check Box 37" hidden="1">
              <a:extLst>
                <a:ext uri="{63B3BB69-23CF-44E3-9099-C40C66FF867C}">
                  <a14:compatExt spid="_x0000_s25637"/>
                </a:ext>
                <a:ext uri="{FF2B5EF4-FFF2-40B4-BE49-F238E27FC236}">
                  <a16:creationId xmlns:a16="http://schemas.microsoft.com/office/drawing/2014/main" id="{00000000-0008-0000-0800-00002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8" name="Check Box 38" hidden="1">
              <a:extLst>
                <a:ext uri="{63B3BB69-23CF-44E3-9099-C40C66FF867C}">
                  <a14:compatExt spid="_x0000_s25638"/>
                </a:ext>
                <a:ext uri="{FF2B5EF4-FFF2-40B4-BE49-F238E27FC236}">
                  <a16:creationId xmlns:a16="http://schemas.microsoft.com/office/drawing/2014/main" id="{00000000-0008-0000-0800-00002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39" name="Check Box 39" hidden="1">
              <a:extLst>
                <a:ext uri="{63B3BB69-23CF-44E3-9099-C40C66FF867C}">
                  <a14:compatExt spid="_x0000_s25639"/>
                </a:ext>
                <a:ext uri="{FF2B5EF4-FFF2-40B4-BE49-F238E27FC236}">
                  <a16:creationId xmlns:a16="http://schemas.microsoft.com/office/drawing/2014/main" id="{00000000-0008-0000-0800-00002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0" name="Check Box 40" hidden="1">
              <a:extLst>
                <a:ext uri="{63B3BB69-23CF-44E3-9099-C40C66FF867C}">
                  <a14:compatExt spid="_x0000_s25640"/>
                </a:ext>
                <a:ext uri="{FF2B5EF4-FFF2-40B4-BE49-F238E27FC236}">
                  <a16:creationId xmlns:a16="http://schemas.microsoft.com/office/drawing/2014/main" id="{00000000-0008-0000-0800-00002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1" name="Check Box 41" hidden="1">
              <a:extLst>
                <a:ext uri="{63B3BB69-23CF-44E3-9099-C40C66FF867C}">
                  <a14:compatExt spid="_x0000_s25641"/>
                </a:ext>
                <a:ext uri="{FF2B5EF4-FFF2-40B4-BE49-F238E27FC236}">
                  <a16:creationId xmlns:a16="http://schemas.microsoft.com/office/drawing/2014/main" id="{00000000-0008-0000-0800-00002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2" name="Check Box 42" hidden="1">
              <a:extLst>
                <a:ext uri="{63B3BB69-23CF-44E3-9099-C40C66FF867C}">
                  <a14:compatExt spid="_x0000_s25642"/>
                </a:ext>
                <a:ext uri="{FF2B5EF4-FFF2-40B4-BE49-F238E27FC236}">
                  <a16:creationId xmlns:a16="http://schemas.microsoft.com/office/drawing/2014/main" id="{00000000-0008-0000-0800-00002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3" name="Check Box 43" hidden="1">
              <a:extLst>
                <a:ext uri="{63B3BB69-23CF-44E3-9099-C40C66FF867C}">
                  <a14:compatExt spid="_x0000_s25643"/>
                </a:ext>
                <a:ext uri="{FF2B5EF4-FFF2-40B4-BE49-F238E27FC236}">
                  <a16:creationId xmlns:a16="http://schemas.microsoft.com/office/drawing/2014/main" id="{00000000-0008-0000-0800-00002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4" name="Check Box 44" hidden="1">
              <a:extLst>
                <a:ext uri="{63B3BB69-23CF-44E3-9099-C40C66FF867C}">
                  <a14:compatExt spid="_x0000_s25644"/>
                </a:ext>
                <a:ext uri="{FF2B5EF4-FFF2-40B4-BE49-F238E27FC236}">
                  <a16:creationId xmlns:a16="http://schemas.microsoft.com/office/drawing/2014/main" id="{00000000-0008-0000-0800-00002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5" name="Check Box 45" hidden="1">
              <a:extLst>
                <a:ext uri="{63B3BB69-23CF-44E3-9099-C40C66FF867C}">
                  <a14:compatExt spid="_x0000_s25645"/>
                </a:ext>
                <a:ext uri="{FF2B5EF4-FFF2-40B4-BE49-F238E27FC236}">
                  <a16:creationId xmlns:a16="http://schemas.microsoft.com/office/drawing/2014/main" id="{00000000-0008-0000-0800-00002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6" name="Check Box 46" hidden="1">
              <a:extLst>
                <a:ext uri="{63B3BB69-23CF-44E3-9099-C40C66FF867C}">
                  <a14:compatExt spid="_x0000_s25646"/>
                </a:ext>
                <a:ext uri="{FF2B5EF4-FFF2-40B4-BE49-F238E27FC236}">
                  <a16:creationId xmlns:a16="http://schemas.microsoft.com/office/drawing/2014/main" id="{00000000-0008-0000-0800-00002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7" name="Check Box 47" hidden="1">
              <a:extLst>
                <a:ext uri="{63B3BB69-23CF-44E3-9099-C40C66FF867C}">
                  <a14:compatExt spid="_x0000_s25647"/>
                </a:ext>
                <a:ext uri="{FF2B5EF4-FFF2-40B4-BE49-F238E27FC236}">
                  <a16:creationId xmlns:a16="http://schemas.microsoft.com/office/drawing/2014/main" id="{00000000-0008-0000-0800-00002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8" name="Check Box 48" hidden="1">
              <a:extLst>
                <a:ext uri="{63B3BB69-23CF-44E3-9099-C40C66FF867C}">
                  <a14:compatExt spid="_x0000_s25648"/>
                </a:ext>
                <a:ext uri="{FF2B5EF4-FFF2-40B4-BE49-F238E27FC236}">
                  <a16:creationId xmlns:a16="http://schemas.microsoft.com/office/drawing/2014/main" id="{00000000-0008-0000-0800-00003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49" name="Check Box 49" hidden="1">
              <a:extLst>
                <a:ext uri="{63B3BB69-23CF-44E3-9099-C40C66FF867C}">
                  <a14:compatExt spid="_x0000_s25649"/>
                </a:ext>
                <a:ext uri="{FF2B5EF4-FFF2-40B4-BE49-F238E27FC236}">
                  <a16:creationId xmlns:a16="http://schemas.microsoft.com/office/drawing/2014/main" id="{00000000-0008-0000-0800-00003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0" name="Check Box 50" hidden="1">
              <a:extLst>
                <a:ext uri="{63B3BB69-23CF-44E3-9099-C40C66FF867C}">
                  <a14:compatExt spid="_x0000_s25650"/>
                </a:ext>
                <a:ext uri="{FF2B5EF4-FFF2-40B4-BE49-F238E27FC236}">
                  <a16:creationId xmlns:a16="http://schemas.microsoft.com/office/drawing/2014/main" id="{00000000-0008-0000-0800-00003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1" name="Check Box 51" hidden="1">
              <a:extLst>
                <a:ext uri="{63B3BB69-23CF-44E3-9099-C40C66FF867C}">
                  <a14:compatExt spid="_x0000_s25651"/>
                </a:ext>
                <a:ext uri="{FF2B5EF4-FFF2-40B4-BE49-F238E27FC236}">
                  <a16:creationId xmlns:a16="http://schemas.microsoft.com/office/drawing/2014/main" id="{00000000-0008-0000-0800-00003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2" name="Check Box 52" hidden="1">
              <a:extLst>
                <a:ext uri="{63B3BB69-23CF-44E3-9099-C40C66FF867C}">
                  <a14:compatExt spid="_x0000_s25652"/>
                </a:ext>
                <a:ext uri="{FF2B5EF4-FFF2-40B4-BE49-F238E27FC236}">
                  <a16:creationId xmlns:a16="http://schemas.microsoft.com/office/drawing/2014/main" id="{00000000-0008-0000-0800-00003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3" name="Check Box 53" hidden="1">
              <a:extLst>
                <a:ext uri="{63B3BB69-23CF-44E3-9099-C40C66FF867C}">
                  <a14:compatExt spid="_x0000_s25653"/>
                </a:ext>
                <a:ext uri="{FF2B5EF4-FFF2-40B4-BE49-F238E27FC236}">
                  <a16:creationId xmlns:a16="http://schemas.microsoft.com/office/drawing/2014/main" id="{00000000-0008-0000-0800-00003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4" name="Check Box 54" hidden="1">
              <a:extLst>
                <a:ext uri="{63B3BB69-23CF-44E3-9099-C40C66FF867C}">
                  <a14:compatExt spid="_x0000_s25654"/>
                </a:ext>
                <a:ext uri="{FF2B5EF4-FFF2-40B4-BE49-F238E27FC236}">
                  <a16:creationId xmlns:a16="http://schemas.microsoft.com/office/drawing/2014/main" id="{00000000-0008-0000-0800-00003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5" name="Check Box 55" hidden="1">
              <a:extLst>
                <a:ext uri="{63B3BB69-23CF-44E3-9099-C40C66FF867C}">
                  <a14:compatExt spid="_x0000_s25655"/>
                </a:ext>
                <a:ext uri="{FF2B5EF4-FFF2-40B4-BE49-F238E27FC236}">
                  <a16:creationId xmlns:a16="http://schemas.microsoft.com/office/drawing/2014/main" id="{00000000-0008-0000-0800-00003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6" name="Check Box 56" hidden="1">
              <a:extLst>
                <a:ext uri="{63B3BB69-23CF-44E3-9099-C40C66FF867C}">
                  <a14:compatExt spid="_x0000_s25656"/>
                </a:ext>
                <a:ext uri="{FF2B5EF4-FFF2-40B4-BE49-F238E27FC236}">
                  <a16:creationId xmlns:a16="http://schemas.microsoft.com/office/drawing/2014/main" id="{00000000-0008-0000-0800-00003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7" name="Check Box 57" hidden="1">
              <a:extLst>
                <a:ext uri="{63B3BB69-23CF-44E3-9099-C40C66FF867C}">
                  <a14:compatExt spid="_x0000_s25657"/>
                </a:ext>
                <a:ext uri="{FF2B5EF4-FFF2-40B4-BE49-F238E27FC236}">
                  <a16:creationId xmlns:a16="http://schemas.microsoft.com/office/drawing/2014/main" id="{00000000-0008-0000-0800-00003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8" name="Check Box 58" hidden="1">
              <a:extLst>
                <a:ext uri="{63B3BB69-23CF-44E3-9099-C40C66FF867C}">
                  <a14:compatExt spid="_x0000_s25658"/>
                </a:ext>
                <a:ext uri="{FF2B5EF4-FFF2-40B4-BE49-F238E27FC236}">
                  <a16:creationId xmlns:a16="http://schemas.microsoft.com/office/drawing/2014/main" id="{00000000-0008-0000-0800-00003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59" name="Check Box 59" hidden="1">
              <a:extLst>
                <a:ext uri="{63B3BB69-23CF-44E3-9099-C40C66FF867C}">
                  <a14:compatExt spid="_x0000_s25659"/>
                </a:ext>
                <a:ext uri="{FF2B5EF4-FFF2-40B4-BE49-F238E27FC236}">
                  <a16:creationId xmlns:a16="http://schemas.microsoft.com/office/drawing/2014/main" id="{00000000-0008-0000-0800-00003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0" name="Check Box 60" hidden="1">
              <a:extLst>
                <a:ext uri="{63B3BB69-23CF-44E3-9099-C40C66FF867C}">
                  <a14:compatExt spid="_x0000_s25660"/>
                </a:ext>
                <a:ext uri="{FF2B5EF4-FFF2-40B4-BE49-F238E27FC236}">
                  <a16:creationId xmlns:a16="http://schemas.microsoft.com/office/drawing/2014/main" id="{00000000-0008-0000-0800-00003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1" name="Check Box 61" hidden="1">
              <a:extLst>
                <a:ext uri="{63B3BB69-23CF-44E3-9099-C40C66FF867C}">
                  <a14:compatExt spid="_x0000_s25661"/>
                </a:ext>
                <a:ext uri="{FF2B5EF4-FFF2-40B4-BE49-F238E27FC236}">
                  <a16:creationId xmlns:a16="http://schemas.microsoft.com/office/drawing/2014/main" id="{00000000-0008-0000-0800-00003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2" name="Check Box 62" hidden="1">
              <a:extLst>
                <a:ext uri="{63B3BB69-23CF-44E3-9099-C40C66FF867C}">
                  <a14:compatExt spid="_x0000_s25662"/>
                </a:ext>
                <a:ext uri="{FF2B5EF4-FFF2-40B4-BE49-F238E27FC236}">
                  <a16:creationId xmlns:a16="http://schemas.microsoft.com/office/drawing/2014/main" id="{00000000-0008-0000-0800-00003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3" name="Check Box 63" hidden="1">
              <a:extLst>
                <a:ext uri="{63B3BB69-23CF-44E3-9099-C40C66FF867C}">
                  <a14:compatExt spid="_x0000_s25663"/>
                </a:ext>
                <a:ext uri="{FF2B5EF4-FFF2-40B4-BE49-F238E27FC236}">
                  <a16:creationId xmlns:a16="http://schemas.microsoft.com/office/drawing/2014/main" id="{00000000-0008-0000-0800-00003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4" name="Check Box 64" hidden="1">
              <a:extLst>
                <a:ext uri="{63B3BB69-23CF-44E3-9099-C40C66FF867C}">
                  <a14:compatExt spid="_x0000_s25664"/>
                </a:ext>
                <a:ext uri="{FF2B5EF4-FFF2-40B4-BE49-F238E27FC236}">
                  <a16:creationId xmlns:a16="http://schemas.microsoft.com/office/drawing/2014/main" id="{00000000-0008-0000-0800-00004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5" name="Check Box 65" hidden="1">
              <a:extLst>
                <a:ext uri="{63B3BB69-23CF-44E3-9099-C40C66FF867C}">
                  <a14:compatExt spid="_x0000_s25665"/>
                </a:ext>
                <a:ext uri="{FF2B5EF4-FFF2-40B4-BE49-F238E27FC236}">
                  <a16:creationId xmlns:a16="http://schemas.microsoft.com/office/drawing/2014/main" id="{00000000-0008-0000-0800-00004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6" name="Check Box 66" hidden="1">
              <a:extLst>
                <a:ext uri="{63B3BB69-23CF-44E3-9099-C40C66FF867C}">
                  <a14:compatExt spid="_x0000_s25666"/>
                </a:ext>
                <a:ext uri="{FF2B5EF4-FFF2-40B4-BE49-F238E27FC236}">
                  <a16:creationId xmlns:a16="http://schemas.microsoft.com/office/drawing/2014/main" id="{00000000-0008-0000-0800-00004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7" name="Check Box 67" hidden="1">
              <a:extLst>
                <a:ext uri="{63B3BB69-23CF-44E3-9099-C40C66FF867C}">
                  <a14:compatExt spid="_x0000_s25667"/>
                </a:ext>
                <a:ext uri="{FF2B5EF4-FFF2-40B4-BE49-F238E27FC236}">
                  <a16:creationId xmlns:a16="http://schemas.microsoft.com/office/drawing/2014/main" id="{00000000-0008-0000-0800-00004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8" name="Check Box 68" hidden="1">
              <a:extLst>
                <a:ext uri="{63B3BB69-23CF-44E3-9099-C40C66FF867C}">
                  <a14:compatExt spid="_x0000_s25668"/>
                </a:ext>
                <a:ext uri="{FF2B5EF4-FFF2-40B4-BE49-F238E27FC236}">
                  <a16:creationId xmlns:a16="http://schemas.microsoft.com/office/drawing/2014/main" id="{00000000-0008-0000-0800-00004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69" name="Check Box 69" hidden="1">
              <a:extLst>
                <a:ext uri="{63B3BB69-23CF-44E3-9099-C40C66FF867C}">
                  <a14:compatExt spid="_x0000_s25669"/>
                </a:ext>
                <a:ext uri="{FF2B5EF4-FFF2-40B4-BE49-F238E27FC236}">
                  <a16:creationId xmlns:a16="http://schemas.microsoft.com/office/drawing/2014/main" id="{00000000-0008-0000-0800-00004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0" name="Check Box 70" hidden="1">
              <a:extLst>
                <a:ext uri="{63B3BB69-23CF-44E3-9099-C40C66FF867C}">
                  <a14:compatExt spid="_x0000_s25670"/>
                </a:ext>
                <a:ext uri="{FF2B5EF4-FFF2-40B4-BE49-F238E27FC236}">
                  <a16:creationId xmlns:a16="http://schemas.microsoft.com/office/drawing/2014/main" id="{00000000-0008-0000-0800-00004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1" name="Check Box 71" hidden="1">
              <a:extLst>
                <a:ext uri="{63B3BB69-23CF-44E3-9099-C40C66FF867C}">
                  <a14:compatExt spid="_x0000_s25671"/>
                </a:ext>
                <a:ext uri="{FF2B5EF4-FFF2-40B4-BE49-F238E27FC236}">
                  <a16:creationId xmlns:a16="http://schemas.microsoft.com/office/drawing/2014/main" id="{00000000-0008-0000-0800-00004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2" name="Check Box 72" hidden="1">
              <a:extLst>
                <a:ext uri="{63B3BB69-23CF-44E3-9099-C40C66FF867C}">
                  <a14:compatExt spid="_x0000_s25672"/>
                </a:ext>
                <a:ext uri="{FF2B5EF4-FFF2-40B4-BE49-F238E27FC236}">
                  <a16:creationId xmlns:a16="http://schemas.microsoft.com/office/drawing/2014/main" id="{00000000-0008-0000-0800-00004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3" name="Check Box 73" hidden="1">
              <a:extLst>
                <a:ext uri="{63B3BB69-23CF-44E3-9099-C40C66FF867C}">
                  <a14:compatExt spid="_x0000_s25673"/>
                </a:ext>
                <a:ext uri="{FF2B5EF4-FFF2-40B4-BE49-F238E27FC236}">
                  <a16:creationId xmlns:a16="http://schemas.microsoft.com/office/drawing/2014/main" id="{00000000-0008-0000-0800-00004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4" name="Check Box 74" hidden="1">
              <a:extLst>
                <a:ext uri="{63B3BB69-23CF-44E3-9099-C40C66FF867C}">
                  <a14:compatExt spid="_x0000_s25674"/>
                </a:ext>
                <a:ext uri="{FF2B5EF4-FFF2-40B4-BE49-F238E27FC236}">
                  <a16:creationId xmlns:a16="http://schemas.microsoft.com/office/drawing/2014/main" id="{00000000-0008-0000-0800-00004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5" name="Check Box 75" hidden="1">
              <a:extLst>
                <a:ext uri="{63B3BB69-23CF-44E3-9099-C40C66FF867C}">
                  <a14:compatExt spid="_x0000_s25675"/>
                </a:ext>
                <a:ext uri="{FF2B5EF4-FFF2-40B4-BE49-F238E27FC236}">
                  <a16:creationId xmlns:a16="http://schemas.microsoft.com/office/drawing/2014/main" id="{00000000-0008-0000-0800-00004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6" name="Check Box 76" hidden="1">
              <a:extLst>
                <a:ext uri="{63B3BB69-23CF-44E3-9099-C40C66FF867C}">
                  <a14:compatExt spid="_x0000_s25676"/>
                </a:ext>
                <a:ext uri="{FF2B5EF4-FFF2-40B4-BE49-F238E27FC236}">
                  <a16:creationId xmlns:a16="http://schemas.microsoft.com/office/drawing/2014/main" id="{00000000-0008-0000-0800-00004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7" name="Check Box 77" hidden="1">
              <a:extLst>
                <a:ext uri="{63B3BB69-23CF-44E3-9099-C40C66FF867C}">
                  <a14:compatExt spid="_x0000_s25677"/>
                </a:ext>
                <a:ext uri="{FF2B5EF4-FFF2-40B4-BE49-F238E27FC236}">
                  <a16:creationId xmlns:a16="http://schemas.microsoft.com/office/drawing/2014/main" id="{00000000-0008-0000-0800-00004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8" name="Check Box 78" hidden="1">
              <a:extLst>
                <a:ext uri="{63B3BB69-23CF-44E3-9099-C40C66FF867C}">
                  <a14:compatExt spid="_x0000_s25678"/>
                </a:ext>
                <a:ext uri="{FF2B5EF4-FFF2-40B4-BE49-F238E27FC236}">
                  <a16:creationId xmlns:a16="http://schemas.microsoft.com/office/drawing/2014/main" id="{00000000-0008-0000-0800-00004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79" name="Check Box 79" hidden="1">
              <a:extLst>
                <a:ext uri="{63B3BB69-23CF-44E3-9099-C40C66FF867C}">
                  <a14:compatExt spid="_x0000_s25679"/>
                </a:ext>
                <a:ext uri="{FF2B5EF4-FFF2-40B4-BE49-F238E27FC236}">
                  <a16:creationId xmlns:a16="http://schemas.microsoft.com/office/drawing/2014/main" id="{00000000-0008-0000-0800-00004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80" name="Check Box 80" hidden="1">
              <a:extLst>
                <a:ext uri="{63B3BB69-23CF-44E3-9099-C40C66FF867C}">
                  <a14:compatExt spid="_x0000_s25680"/>
                </a:ext>
                <a:ext uri="{FF2B5EF4-FFF2-40B4-BE49-F238E27FC236}">
                  <a16:creationId xmlns:a16="http://schemas.microsoft.com/office/drawing/2014/main" id="{00000000-0008-0000-0800-00005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81" name="Check Box 81" hidden="1">
              <a:extLst>
                <a:ext uri="{63B3BB69-23CF-44E3-9099-C40C66FF867C}">
                  <a14:compatExt spid="_x0000_s25681"/>
                </a:ext>
                <a:ext uri="{FF2B5EF4-FFF2-40B4-BE49-F238E27FC236}">
                  <a16:creationId xmlns:a16="http://schemas.microsoft.com/office/drawing/2014/main" id="{00000000-0008-0000-0800-00005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82" name="Check Box 82" hidden="1">
              <a:extLst>
                <a:ext uri="{63B3BB69-23CF-44E3-9099-C40C66FF867C}">
                  <a14:compatExt spid="_x0000_s25682"/>
                </a:ext>
                <a:ext uri="{FF2B5EF4-FFF2-40B4-BE49-F238E27FC236}">
                  <a16:creationId xmlns:a16="http://schemas.microsoft.com/office/drawing/2014/main" id="{00000000-0008-0000-0800-00005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333375</xdr:rowOff>
        </xdr:to>
        <xdr:sp macro="" textlink="">
          <xdr:nvSpPr>
            <xdr:cNvPr id="25683" name="Check Box 83" hidden="1">
              <a:extLst>
                <a:ext uri="{63B3BB69-23CF-44E3-9099-C40C66FF867C}">
                  <a14:compatExt spid="_x0000_s25683"/>
                </a:ext>
                <a:ext uri="{FF2B5EF4-FFF2-40B4-BE49-F238E27FC236}">
                  <a16:creationId xmlns:a16="http://schemas.microsoft.com/office/drawing/2014/main" id="{00000000-0008-0000-0800-00005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12</xdr:row>
          <xdr:rowOff>9525</xdr:rowOff>
        </xdr:from>
        <xdr:to>
          <xdr:col>4</xdr:col>
          <xdr:colOff>342900</xdr:colOff>
          <xdr:row>12</xdr:row>
          <xdr:rowOff>371475</xdr:rowOff>
        </xdr:to>
        <xdr:sp macro="" textlink="">
          <xdr:nvSpPr>
            <xdr:cNvPr id="25684" name="Check Box 84" hidden="1">
              <a:extLst>
                <a:ext uri="{63B3BB69-23CF-44E3-9099-C40C66FF867C}">
                  <a14:compatExt spid="_x0000_s25684"/>
                </a:ext>
                <a:ext uri="{FF2B5EF4-FFF2-40B4-BE49-F238E27FC236}">
                  <a16:creationId xmlns:a16="http://schemas.microsoft.com/office/drawing/2014/main" id="{00000000-0008-0000-0800-00005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13</xdr:row>
          <xdr:rowOff>9525</xdr:rowOff>
        </xdr:from>
        <xdr:to>
          <xdr:col>4</xdr:col>
          <xdr:colOff>342900</xdr:colOff>
          <xdr:row>13</xdr:row>
          <xdr:rowOff>361950</xdr:rowOff>
        </xdr:to>
        <xdr:sp macro="" textlink="">
          <xdr:nvSpPr>
            <xdr:cNvPr id="25685" name="Check Box 85" hidden="1">
              <a:extLst>
                <a:ext uri="{63B3BB69-23CF-44E3-9099-C40C66FF867C}">
                  <a14:compatExt spid="_x0000_s25685"/>
                </a:ext>
                <a:ext uri="{FF2B5EF4-FFF2-40B4-BE49-F238E27FC236}">
                  <a16:creationId xmlns:a16="http://schemas.microsoft.com/office/drawing/2014/main" id="{00000000-0008-0000-0800-00005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14</xdr:row>
          <xdr:rowOff>9525</xdr:rowOff>
        </xdr:from>
        <xdr:to>
          <xdr:col>4</xdr:col>
          <xdr:colOff>342900</xdr:colOff>
          <xdr:row>14</xdr:row>
          <xdr:rowOff>361950</xdr:rowOff>
        </xdr:to>
        <xdr:sp macro="" textlink="">
          <xdr:nvSpPr>
            <xdr:cNvPr id="25686" name="Check Box 86" hidden="1">
              <a:extLst>
                <a:ext uri="{63B3BB69-23CF-44E3-9099-C40C66FF867C}">
                  <a14:compatExt spid="_x0000_s25686"/>
                </a:ext>
                <a:ext uri="{FF2B5EF4-FFF2-40B4-BE49-F238E27FC236}">
                  <a16:creationId xmlns:a16="http://schemas.microsoft.com/office/drawing/2014/main" id="{00000000-0008-0000-0800-00005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9525</xdr:rowOff>
        </xdr:from>
        <xdr:to>
          <xdr:col>4</xdr:col>
          <xdr:colOff>342900</xdr:colOff>
          <xdr:row>15</xdr:row>
          <xdr:rowOff>361950</xdr:rowOff>
        </xdr:to>
        <xdr:sp macro="" textlink="">
          <xdr:nvSpPr>
            <xdr:cNvPr id="25687" name="Check Box 87" hidden="1">
              <a:extLst>
                <a:ext uri="{63B3BB69-23CF-44E3-9099-C40C66FF867C}">
                  <a14:compatExt spid="_x0000_s25687"/>
                </a:ext>
                <a:ext uri="{FF2B5EF4-FFF2-40B4-BE49-F238E27FC236}">
                  <a16:creationId xmlns:a16="http://schemas.microsoft.com/office/drawing/2014/main" id="{00000000-0008-0000-0800-00005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9525</xdr:rowOff>
        </xdr:from>
        <xdr:to>
          <xdr:col>4</xdr:col>
          <xdr:colOff>342900</xdr:colOff>
          <xdr:row>15</xdr:row>
          <xdr:rowOff>361950</xdr:rowOff>
        </xdr:to>
        <xdr:sp macro="" textlink="">
          <xdr:nvSpPr>
            <xdr:cNvPr id="25688" name="Check Box 88" hidden="1">
              <a:extLst>
                <a:ext uri="{63B3BB69-23CF-44E3-9099-C40C66FF867C}">
                  <a14:compatExt spid="_x0000_s25688"/>
                </a:ext>
                <a:ext uri="{FF2B5EF4-FFF2-40B4-BE49-F238E27FC236}">
                  <a16:creationId xmlns:a16="http://schemas.microsoft.com/office/drawing/2014/main" id="{00000000-0008-0000-0800-00005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16</xdr:row>
          <xdr:rowOff>9525</xdr:rowOff>
        </xdr:from>
        <xdr:to>
          <xdr:col>4</xdr:col>
          <xdr:colOff>342900</xdr:colOff>
          <xdr:row>16</xdr:row>
          <xdr:rowOff>361950</xdr:rowOff>
        </xdr:to>
        <xdr:sp macro="" textlink="">
          <xdr:nvSpPr>
            <xdr:cNvPr id="25689" name="Check Box 89" hidden="1">
              <a:extLst>
                <a:ext uri="{63B3BB69-23CF-44E3-9099-C40C66FF867C}">
                  <a14:compatExt spid="_x0000_s25689"/>
                </a:ext>
                <a:ext uri="{FF2B5EF4-FFF2-40B4-BE49-F238E27FC236}">
                  <a16:creationId xmlns:a16="http://schemas.microsoft.com/office/drawing/2014/main" id="{00000000-0008-0000-0800-00005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16</xdr:row>
          <xdr:rowOff>9525</xdr:rowOff>
        </xdr:from>
        <xdr:to>
          <xdr:col>4</xdr:col>
          <xdr:colOff>342900</xdr:colOff>
          <xdr:row>16</xdr:row>
          <xdr:rowOff>361950</xdr:rowOff>
        </xdr:to>
        <xdr:sp macro="" textlink="">
          <xdr:nvSpPr>
            <xdr:cNvPr id="25690" name="Check Box 90" hidden="1">
              <a:extLst>
                <a:ext uri="{63B3BB69-23CF-44E3-9099-C40C66FF867C}">
                  <a14:compatExt spid="_x0000_s25690"/>
                </a:ext>
                <a:ext uri="{FF2B5EF4-FFF2-40B4-BE49-F238E27FC236}">
                  <a16:creationId xmlns:a16="http://schemas.microsoft.com/office/drawing/2014/main" id="{00000000-0008-0000-0800-00005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16</xdr:row>
          <xdr:rowOff>9525</xdr:rowOff>
        </xdr:from>
        <xdr:to>
          <xdr:col>4</xdr:col>
          <xdr:colOff>342900</xdr:colOff>
          <xdr:row>16</xdr:row>
          <xdr:rowOff>361950</xdr:rowOff>
        </xdr:to>
        <xdr:sp macro="" textlink="">
          <xdr:nvSpPr>
            <xdr:cNvPr id="25691" name="Check Box 91" hidden="1">
              <a:extLst>
                <a:ext uri="{63B3BB69-23CF-44E3-9099-C40C66FF867C}">
                  <a14:compatExt spid="_x0000_s25691"/>
                </a:ext>
                <a:ext uri="{FF2B5EF4-FFF2-40B4-BE49-F238E27FC236}">
                  <a16:creationId xmlns:a16="http://schemas.microsoft.com/office/drawing/2014/main" id="{00000000-0008-0000-0800-00005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17</xdr:row>
          <xdr:rowOff>9525</xdr:rowOff>
        </xdr:from>
        <xdr:to>
          <xdr:col>4</xdr:col>
          <xdr:colOff>342900</xdr:colOff>
          <xdr:row>17</xdr:row>
          <xdr:rowOff>361950</xdr:rowOff>
        </xdr:to>
        <xdr:sp macro="" textlink="">
          <xdr:nvSpPr>
            <xdr:cNvPr id="25692" name="Check Box 92" hidden="1">
              <a:extLst>
                <a:ext uri="{63B3BB69-23CF-44E3-9099-C40C66FF867C}">
                  <a14:compatExt spid="_x0000_s25692"/>
                </a:ext>
                <a:ext uri="{FF2B5EF4-FFF2-40B4-BE49-F238E27FC236}">
                  <a16:creationId xmlns:a16="http://schemas.microsoft.com/office/drawing/2014/main" id="{00000000-0008-0000-0800-00005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17</xdr:row>
          <xdr:rowOff>9525</xdr:rowOff>
        </xdr:from>
        <xdr:to>
          <xdr:col>4</xdr:col>
          <xdr:colOff>342900</xdr:colOff>
          <xdr:row>17</xdr:row>
          <xdr:rowOff>361950</xdr:rowOff>
        </xdr:to>
        <xdr:sp macro="" textlink="">
          <xdr:nvSpPr>
            <xdr:cNvPr id="25693" name="Check Box 93" hidden="1">
              <a:extLst>
                <a:ext uri="{63B3BB69-23CF-44E3-9099-C40C66FF867C}">
                  <a14:compatExt spid="_x0000_s25693"/>
                </a:ext>
                <a:ext uri="{FF2B5EF4-FFF2-40B4-BE49-F238E27FC236}">
                  <a16:creationId xmlns:a16="http://schemas.microsoft.com/office/drawing/2014/main" id="{00000000-0008-0000-0800-00005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17</xdr:row>
          <xdr:rowOff>9525</xdr:rowOff>
        </xdr:from>
        <xdr:to>
          <xdr:col>4</xdr:col>
          <xdr:colOff>342900</xdr:colOff>
          <xdr:row>17</xdr:row>
          <xdr:rowOff>361950</xdr:rowOff>
        </xdr:to>
        <xdr:sp macro="" textlink="">
          <xdr:nvSpPr>
            <xdr:cNvPr id="25694" name="Check Box 94" hidden="1">
              <a:extLst>
                <a:ext uri="{63B3BB69-23CF-44E3-9099-C40C66FF867C}">
                  <a14:compatExt spid="_x0000_s25694"/>
                </a:ext>
                <a:ext uri="{FF2B5EF4-FFF2-40B4-BE49-F238E27FC236}">
                  <a16:creationId xmlns:a16="http://schemas.microsoft.com/office/drawing/2014/main" id="{00000000-0008-0000-0800-00005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695" name="Check Box 95" hidden="1">
              <a:extLst>
                <a:ext uri="{63B3BB69-23CF-44E3-9099-C40C66FF867C}">
                  <a14:compatExt spid="_x0000_s25695"/>
                </a:ext>
                <a:ext uri="{FF2B5EF4-FFF2-40B4-BE49-F238E27FC236}">
                  <a16:creationId xmlns:a16="http://schemas.microsoft.com/office/drawing/2014/main" id="{00000000-0008-0000-0800-00005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696" name="Check Box 96" hidden="1">
              <a:extLst>
                <a:ext uri="{63B3BB69-23CF-44E3-9099-C40C66FF867C}">
                  <a14:compatExt spid="_x0000_s25696"/>
                </a:ext>
                <a:ext uri="{FF2B5EF4-FFF2-40B4-BE49-F238E27FC236}">
                  <a16:creationId xmlns:a16="http://schemas.microsoft.com/office/drawing/2014/main" id="{00000000-0008-0000-0800-00006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697" name="Check Box 97" hidden="1">
              <a:extLst>
                <a:ext uri="{63B3BB69-23CF-44E3-9099-C40C66FF867C}">
                  <a14:compatExt spid="_x0000_s25697"/>
                </a:ext>
                <a:ext uri="{FF2B5EF4-FFF2-40B4-BE49-F238E27FC236}">
                  <a16:creationId xmlns:a16="http://schemas.microsoft.com/office/drawing/2014/main" id="{00000000-0008-0000-0800-00006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698" name="Check Box 98" hidden="1">
              <a:extLst>
                <a:ext uri="{63B3BB69-23CF-44E3-9099-C40C66FF867C}">
                  <a14:compatExt spid="_x0000_s25698"/>
                </a:ext>
                <a:ext uri="{FF2B5EF4-FFF2-40B4-BE49-F238E27FC236}">
                  <a16:creationId xmlns:a16="http://schemas.microsoft.com/office/drawing/2014/main" id="{00000000-0008-0000-0800-00006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699" name="Check Box 99" hidden="1">
              <a:extLst>
                <a:ext uri="{63B3BB69-23CF-44E3-9099-C40C66FF867C}">
                  <a14:compatExt spid="_x0000_s25699"/>
                </a:ext>
                <a:ext uri="{FF2B5EF4-FFF2-40B4-BE49-F238E27FC236}">
                  <a16:creationId xmlns:a16="http://schemas.microsoft.com/office/drawing/2014/main" id="{00000000-0008-0000-0800-00006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0" name="Check Box 100" hidden="1">
              <a:extLst>
                <a:ext uri="{63B3BB69-23CF-44E3-9099-C40C66FF867C}">
                  <a14:compatExt spid="_x0000_s25700"/>
                </a:ext>
                <a:ext uri="{FF2B5EF4-FFF2-40B4-BE49-F238E27FC236}">
                  <a16:creationId xmlns:a16="http://schemas.microsoft.com/office/drawing/2014/main" id="{00000000-0008-0000-0800-00006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1" name="Check Box 101" hidden="1">
              <a:extLst>
                <a:ext uri="{63B3BB69-23CF-44E3-9099-C40C66FF867C}">
                  <a14:compatExt spid="_x0000_s25701"/>
                </a:ext>
                <a:ext uri="{FF2B5EF4-FFF2-40B4-BE49-F238E27FC236}">
                  <a16:creationId xmlns:a16="http://schemas.microsoft.com/office/drawing/2014/main" id="{00000000-0008-0000-0800-00006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2" name="Check Box 102" hidden="1">
              <a:extLst>
                <a:ext uri="{63B3BB69-23CF-44E3-9099-C40C66FF867C}">
                  <a14:compatExt spid="_x0000_s25702"/>
                </a:ext>
                <a:ext uri="{FF2B5EF4-FFF2-40B4-BE49-F238E27FC236}">
                  <a16:creationId xmlns:a16="http://schemas.microsoft.com/office/drawing/2014/main" id="{00000000-0008-0000-0800-00006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3" name="Check Box 103" hidden="1">
              <a:extLst>
                <a:ext uri="{63B3BB69-23CF-44E3-9099-C40C66FF867C}">
                  <a14:compatExt spid="_x0000_s25703"/>
                </a:ext>
                <a:ext uri="{FF2B5EF4-FFF2-40B4-BE49-F238E27FC236}">
                  <a16:creationId xmlns:a16="http://schemas.microsoft.com/office/drawing/2014/main" id="{00000000-0008-0000-0800-00006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4" name="Check Box 104" hidden="1">
              <a:extLst>
                <a:ext uri="{63B3BB69-23CF-44E3-9099-C40C66FF867C}">
                  <a14:compatExt spid="_x0000_s25704"/>
                </a:ext>
                <a:ext uri="{FF2B5EF4-FFF2-40B4-BE49-F238E27FC236}">
                  <a16:creationId xmlns:a16="http://schemas.microsoft.com/office/drawing/2014/main" id="{00000000-0008-0000-0800-00006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5" name="Check Box 105" hidden="1">
              <a:extLst>
                <a:ext uri="{63B3BB69-23CF-44E3-9099-C40C66FF867C}">
                  <a14:compatExt spid="_x0000_s25705"/>
                </a:ext>
                <a:ext uri="{FF2B5EF4-FFF2-40B4-BE49-F238E27FC236}">
                  <a16:creationId xmlns:a16="http://schemas.microsoft.com/office/drawing/2014/main" id="{00000000-0008-0000-0800-00006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6" name="Check Box 106" hidden="1">
              <a:extLst>
                <a:ext uri="{63B3BB69-23CF-44E3-9099-C40C66FF867C}">
                  <a14:compatExt spid="_x0000_s25706"/>
                </a:ext>
                <a:ext uri="{FF2B5EF4-FFF2-40B4-BE49-F238E27FC236}">
                  <a16:creationId xmlns:a16="http://schemas.microsoft.com/office/drawing/2014/main" id="{00000000-0008-0000-0800-00006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7" name="Check Box 107" hidden="1">
              <a:extLst>
                <a:ext uri="{63B3BB69-23CF-44E3-9099-C40C66FF867C}">
                  <a14:compatExt spid="_x0000_s25707"/>
                </a:ext>
                <a:ext uri="{FF2B5EF4-FFF2-40B4-BE49-F238E27FC236}">
                  <a16:creationId xmlns:a16="http://schemas.microsoft.com/office/drawing/2014/main" id="{00000000-0008-0000-0800-00006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8" name="Check Box 108" hidden="1">
              <a:extLst>
                <a:ext uri="{63B3BB69-23CF-44E3-9099-C40C66FF867C}">
                  <a14:compatExt spid="_x0000_s25708"/>
                </a:ext>
                <a:ext uri="{FF2B5EF4-FFF2-40B4-BE49-F238E27FC236}">
                  <a16:creationId xmlns:a16="http://schemas.microsoft.com/office/drawing/2014/main" id="{00000000-0008-0000-0800-00006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09" name="Check Box 109" hidden="1">
              <a:extLst>
                <a:ext uri="{63B3BB69-23CF-44E3-9099-C40C66FF867C}">
                  <a14:compatExt spid="_x0000_s25709"/>
                </a:ext>
                <a:ext uri="{FF2B5EF4-FFF2-40B4-BE49-F238E27FC236}">
                  <a16:creationId xmlns:a16="http://schemas.microsoft.com/office/drawing/2014/main" id="{00000000-0008-0000-0800-00006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0" name="Check Box 110" hidden="1">
              <a:extLst>
                <a:ext uri="{63B3BB69-23CF-44E3-9099-C40C66FF867C}">
                  <a14:compatExt spid="_x0000_s25710"/>
                </a:ext>
                <a:ext uri="{FF2B5EF4-FFF2-40B4-BE49-F238E27FC236}">
                  <a16:creationId xmlns:a16="http://schemas.microsoft.com/office/drawing/2014/main" id="{00000000-0008-0000-0800-00006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1" name="Check Box 111" hidden="1">
              <a:extLst>
                <a:ext uri="{63B3BB69-23CF-44E3-9099-C40C66FF867C}">
                  <a14:compatExt spid="_x0000_s25711"/>
                </a:ext>
                <a:ext uri="{FF2B5EF4-FFF2-40B4-BE49-F238E27FC236}">
                  <a16:creationId xmlns:a16="http://schemas.microsoft.com/office/drawing/2014/main" id="{00000000-0008-0000-0800-00006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2" name="Check Box 112" hidden="1">
              <a:extLst>
                <a:ext uri="{63B3BB69-23CF-44E3-9099-C40C66FF867C}">
                  <a14:compatExt spid="_x0000_s25712"/>
                </a:ext>
                <a:ext uri="{FF2B5EF4-FFF2-40B4-BE49-F238E27FC236}">
                  <a16:creationId xmlns:a16="http://schemas.microsoft.com/office/drawing/2014/main" id="{00000000-0008-0000-0800-00007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3" name="Check Box 113" hidden="1">
              <a:extLst>
                <a:ext uri="{63B3BB69-23CF-44E3-9099-C40C66FF867C}">
                  <a14:compatExt spid="_x0000_s25713"/>
                </a:ext>
                <a:ext uri="{FF2B5EF4-FFF2-40B4-BE49-F238E27FC236}">
                  <a16:creationId xmlns:a16="http://schemas.microsoft.com/office/drawing/2014/main" id="{00000000-0008-0000-0800-00007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4" name="Check Box 114" hidden="1">
              <a:extLst>
                <a:ext uri="{63B3BB69-23CF-44E3-9099-C40C66FF867C}">
                  <a14:compatExt spid="_x0000_s25714"/>
                </a:ext>
                <a:ext uri="{FF2B5EF4-FFF2-40B4-BE49-F238E27FC236}">
                  <a16:creationId xmlns:a16="http://schemas.microsoft.com/office/drawing/2014/main" id="{00000000-0008-0000-0800-00007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5" name="Check Box 115" hidden="1">
              <a:extLst>
                <a:ext uri="{63B3BB69-23CF-44E3-9099-C40C66FF867C}">
                  <a14:compatExt spid="_x0000_s25715"/>
                </a:ext>
                <a:ext uri="{FF2B5EF4-FFF2-40B4-BE49-F238E27FC236}">
                  <a16:creationId xmlns:a16="http://schemas.microsoft.com/office/drawing/2014/main" id="{00000000-0008-0000-0800-00007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6" name="Check Box 116" hidden="1">
              <a:extLst>
                <a:ext uri="{63B3BB69-23CF-44E3-9099-C40C66FF867C}">
                  <a14:compatExt spid="_x0000_s25716"/>
                </a:ext>
                <a:ext uri="{FF2B5EF4-FFF2-40B4-BE49-F238E27FC236}">
                  <a16:creationId xmlns:a16="http://schemas.microsoft.com/office/drawing/2014/main" id="{00000000-0008-0000-0800-00007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7" name="Check Box 117" hidden="1">
              <a:extLst>
                <a:ext uri="{63B3BB69-23CF-44E3-9099-C40C66FF867C}">
                  <a14:compatExt spid="_x0000_s25717"/>
                </a:ext>
                <a:ext uri="{FF2B5EF4-FFF2-40B4-BE49-F238E27FC236}">
                  <a16:creationId xmlns:a16="http://schemas.microsoft.com/office/drawing/2014/main" id="{00000000-0008-0000-0800-00007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8" name="Check Box 118" hidden="1">
              <a:extLst>
                <a:ext uri="{63B3BB69-23CF-44E3-9099-C40C66FF867C}">
                  <a14:compatExt spid="_x0000_s25718"/>
                </a:ext>
                <a:ext uri="{FF2B5EF4-FFF2-40B4-BE49-F238E27FC236}">
                  <a16:creationId xmlns:a16="http://schemas.microsoft.com/office/drawing/2014/main" id="{00000000-0008-0000-0800-00007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19" name="Check Box 119" hidden="1">
              <a:extLst>
                <a:ext uri="{63B3BB69-23CF-44E3-9099-C40C66FF867C}">
                  <a14:compatExt spid="_x0000_s25719"/>
                </a:ext>
                <a:ext uri="{FF2B5EF4-FFF2-40B4-BE49-F238E27FC236}">
                  <a16:creationId xmlns:a16="http://schemas.microsoft.com/office/drawing/2014/main" id="{00000000-0008-0000-0800-00007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0" name="Check Box 120" hidden="1">
              <a:extLst>
                <a:ext uri="{63B3BB69-23CF-44E3-9099-C40C66FF867C}">
                  <a14:compatExt spid="_x0000_s25720"/>
                </a:ext>
                <a:ext uri="{FF2B5EF4-FFF2-40B4-BE49-F238E27FC236}">
                  <a16:creationId xmlns:a16="http://schemas.microsoft.com/office/drawing/2014/main" id="{00000000-0008-0000-0800-00007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1" name="Check Box 121" hidden="1">
              <a:extLst>
                <a:ext uri="{63B3BB69-23CF-44E3-9099-C40C66FF867C}">
                  <a14:compatExt spid="_x0000_s25721"/>
                </a:ext>
                <a:ext uri="{FF2B5EF4-FFF2-40B4-BE49-F238E27FC236}">
                  <a16:creationId xmlns:a16="http://schemas.microsoft.com/office/drawing/2014/main" id="{00000000-0008-0000-0800-00007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2" name="Check Box 122" hidden="1">
              <a:extLst>
                <a:ext uri="{63B3BB69-23CF-44E3-9099-C40C66FF867C}">
                  <a14:compatExt spid="_x0000_s25722"/>
                </a:ext>
                <a:ext uri="{FF2B5EF4-FFF2-40B4-BE49-F238E27FC236}">
                  <a16:creationId xmlns:a16="http://schemas.microsoft.com/office/drawing/2014/main" id="{00000000-0008-0000-0800-00007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3" name="Check Box 123" hidden="1">
              <a:extLst>
                <a:ext uri="{63B3BB69-23CF-44E3-9099-C40C66FF867C}">
                  <a14:compatExt spid="_x0000_s25723"/>
                </a:ext>
                <a:ext uri="{FF2B5EF4-FFF2-40B4-BE49-F238E27FC236}">
                  <a16:creationId xmlns:a16="http://schemas.microsoft.com/office/drawing/2014/main" id="{00000000-0008-0000-0800-00007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4" name="Check Box 124" hidden="1">
              <a:extLst>
                <a:ext uri="{63B3BB69-23CF-44E3-9099-C40C66FF867C}">
                  <a14:compatExt spid="_x0000_s25724"/>
                </a:ext>
                <a:ext uri="{FF2B5EF4-FFF2-40B4-BE49-F238E27FC236}">
                  <a16:creationId xmlns:a16="http://schemas.microsoft.com/office/drawing/2014/main" id="{00000000-0008-0000-0800-00007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5" name="Check Box 125" hidden="1">
              <a:extLst>
                <a:ext uri="{63B3BB69-23CF-44E3-9099-C40C66FF867C}">
                  <a14:compatExt spid="_x0000_s25725"/>
                </a:ext>
                <a:ext uri="{FF2B5EF4-FFF2-40B4-BE49-F238E27FC236}">
                  <a16:creationId xmlns:a16="http://schemas.microsoft.com/office/drawing/2014/main" id="{00000000-0008-0000-0800-00007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6" name="Check Box 126" hidden="1">
              <a:extLst>
                <a:ext uri="{63B3BB69-23CF-44E3-9099-C40C66FF867C}">
                  <a14:compatExt spid="_x0000_s25726"/>
                </a:ext>
                <a:ext uri="{FF2B5EF4-FFF2-40B4-BE49-F238E27FC236}">
                  <a16:creationId xmlns:a16="http://schemas.microsoft.com/office/drawing/2014/main" id="{00000000-0008-0000-0800-00007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7" name="Check Box 127" hidden="1">
              <a:extLst>
                <a:ext uri="{63B3BB69-23CF-44E3-9099-C40C66FF867C}">
                  <a14:compatExt spid="_x0000_s25727"/>
                </a:ext>
                <a:ext uri="{FF2B5EF4-FFF2-40B4-BE49-F238E27FC236}">
                  <a16:creationId xmlns:a16="http://schemas.microsoft.com/office/drawing/2014/main" id="{00000000-0008-0000-0800-00007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8" name="Check Box 128" hidden="1">
              <a:extLst>
                <a:ext uri="{63B3BB69-23CF-44E3-9099-C40C66FF867C}">
                  <a14:compatExt spid="_x0000_s25728"/>
                </a:ext>
                <a:ext uri="{FF2B5EF4-FFF2-40B4-BE49-F238E27FC236}">
                  <a16:creationId xmlns:a16="http://schemas.microsoft.com/office/drawing/2014/main" id="{00000000-0008-0000-0800-00008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29" name="Check Box 129" hidden="1">
              <a:extLst>
                <a:ext uri="{63B3BB69-23CF-44E3-9099-C40C66FF867C}">
                  <a14:compatExt spid="_x0000_s25729"/>
                </a:ext>
                <a:ext uri="{FF2B5EF4-FFF2-40B4-BE49-F238E27FC236}">
                  <a16:creationId xmlns:a16="http://schemas.microsoft.com/office/drawing/2014/main" id="{00000000-0008-0000-0800-00008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0" name="Check Box 130" hidden="1">
              <a:extLst>
                <a:ext uri="{63B3BB69-23CF-44E3-9099-C40C66FF867C}">
                  <a14:compatExt spid="_x0000_s25730"/>
                </a:ext>
                <a:ext uri="{FF2B5EF4-FFF2-40B4-BE49-F238E27FC236}">
                  <a16:creationId xmlns:a16="http://schemas.microsoft.com/office/drawing/2014/main" id="{00000000-0008-0000-0800-00008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1" name="Check Box 131" hidden="1">
              <a:extLst>
                <a:ext uri="{63B3BB69-23CF-44E3-9099-C40C66FF867C}">
                  <a14:compatExt spid="_x0000_s25731"/>
                </a:ext>
                <a:ext uri="{FF2B5EF4-FFF2-40B4-BE49-F238E27FC236}">
                  <a16:creationId xmlns:a16="http://schemas.microsoft.com/office/drawing/2014/main" id="{00000000-0008-0000-0800-00008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2" name="Check Box 132" hidden="1">
              <a:extLst>
                <a:ext uri="{63B3BB69-23CF-44E3-9099-C40C66FF867C}">
                  <a14:compatExt spid="_x0000_s25732"/>
                </a:ext>
                <a:ext uri="{FF2B5EF4-FFF2-40B4-BE49-F238E27FC236}">
                  <a16:creationId xmlns:a16="http://schemas.microsoft.com/office/drawing/2014/main" id="{00000000-0008-0000-0800-00008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3" name="Check Box 133" hidden="1">
              <a:extLst>
                <a:ext uri="{63B3BB69-23CF-44E3-9099-C40C66FF867C}">
                  <a14:compatExt spid="_x0000_s25733"/>
                </a:ext>
                <a:ext uri="{FF2B5EF4-FFF2-40B4-BE49-F238E27FC236}">
                  <a16:creationId xmlns:a16="http://schemas.microsoft.com/office/drawing/2014/main" id="{00000000-0008-0000-0800-00008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4" name="Check Box 134" hidden="1">
              <a:extLst>
                <a:ext uri="{63B3BB69-23CF-44E3-9099-C40C66FF867C}">
                  <a14:compatExt spid="_x0000_s25734"/>
                </a:ext>
                <a:ext uri="{FF2B5EF4-FFF2-40B4-BE49-F238E27FC236}">
                  <a16:creationId xmlns:a16="http://schemas.microsoft.com/office/drawing/2014/main" id="{00000000-0008-0000-0800-00008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5" name="Check Box 135" hidden="1">
              <a:extLst>
                <a:ext uri="{63B3BB69-23CF-44E3-9099-C40C66FF867C}">
                  <a14:compatExt spid="_x0000_s25735"/>
                </a:ext>
                <a:ext uri="{FF2B5EF4-FFF2-40B4-BE49-F238E27FC236}">
                  <a16:creationId xmlns:a16="http://schemas.microsoft.com/office/drawing/2014/main" id="{00000000-0008-0000-0800-00008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6" name="Check Box 136" hidden="1">
              <a:extLst>
                <a:ext uri="{63B3BB69-23CF-44E3-9099-C40C66FF867C}">
                  <a14:compatExt spid="_x0000_s25736"/>
                </a:ext>
                <a:ext uri="{FF2B5EF4-FFF2-40B4-BE49-F238E27FC236}">
                  <a16:creationId xmlns:a16="http://schemas.microsoft.com/office/drawing/2014/main" id="{00000000-0008-0000-0800-00008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7" name="Check Box 137" hidden="1">
              <a:extLst>
                <a:ext uri="{63B3BB69-23CF-44E3-9099-C40C66FF867C}">
                  <a14:compatExt spid="_x0000_s25737"/>
                </a:ext>
                <a:ext uri="{FF2B5EF4-FFF2-40B4-BE49-F238E27FC236}">
                  <a16:creationId xmlns:a16="http://schemas.microsoft.com/office/drawing/2014/main" id="{00000000-0008-0000-0800-00008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8" name="Check Box 138" hidden="1">
              <a:extLst>
                <a:ext uri="{63B3BB69-23CF-44E3-9099-C40C66FF867C}">
                  <a14:compatExt spid="_x0000_s25738"/>
                </a:ext>
                <a:ext uri="{FF2B5EF4-FFF2-40B4-BE49-F238E27FC236}">
                  <a16:creationId xmlns:a16="http://schemas.microsoft.com/office/drawing/2014/main" id="{00000000-0008-0000-0800-00008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39" name="Check Box 139" hidden="1">
              <a:extLst>
                <a:ext uri="{63B3BB69-23CF-44E3-9099-C40C66FF867C}">
                  <a14:compatExt spid="_x0000_s25739"/>
                </a:ext>
                <a:ext uri="{FF2B5EF4-FFF2-40B4-BE49-F238E27FC236}">
                  <a16:creationId xmlns:a16="http://schemas.microsoft.com/office/drawing/2014/main" id="{00000000-0008-0000-0800-00008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0" name="Check Box 140" hidden="1">
              <a:extLst>
                <a:ext uri="{63B3BB69-23CF-44E3-9099-C40C66FF867C}">
                  <a14:compatExt spid="_x0000_s25740"/>
                </a:ext>
                <a:ext uri="{FF2B5EF4-FFF2-40B4-BE49-F238E27FC236}">
                  <a16:creationId xmlns:a16="http://schemas.microsoft.com/office/drawing/2014/main" id="{00000000-0008-0000-0800-00008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1" name="Check Box 141" hidden="1">
              <a:extLst>
                <a:ext uri="{63B3BB69-23CF-44E3-9099-C40C66FF867C}">
                  <a14:compatExt spid="_x0000_s25741"/>
                </a:ext>
                <a:ext uri="{FF2B5EF4-FFF2-40B4-BE49-F238E27FC236}">
                  <a16:creationId xmlns:a16="http://schemas.microsoft.com/office/drawing/2014/main" id="{00000000-0008-0000-0800-00008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2" name="Check Box 142" hidden="1">
              <a:extLst>
                <a:ext uri="{63B3BB69-23CF-44E3-9099-C40C66FF867C}">
                  <a14:compatExt spid="_x0000_s25742"/>
                </a:ext>
                <a:ext uri="{FF2B5EF4-FFF2-40B4-BE49-F238E27FC236}">
                  <a16:creationId xmlns:a16="http://schemas.microsoft.com/office/drawing/2014/main" id="{00000000-0008-0000-0800-00008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3" name="Check Box 143" hidden="1">
              <a:extLst>
                <a:ext uri="{63B3BB69-23CF-44E3-9099-C40C66FF867C}">
                  <a14:compatExt spid="_x0000_s25743"/>
                </a:ext>
                <a:ext uri="{FF2B5EF4-FFF2-40B4-BE49-F238E27FC236}">
                  <a16:creationId xmlns:a16="http://schemas.microsoft.com/office/drawing/2014/main" id="{00000000-0008-0000-0800-00008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4" name="Check Box 144" hidden="1">
              <a:extLst>
                <a:ext uri="{63B3BB69-23CF-44E3-9099-C40C66FF867C}">
                  <a14:compatExt spid="_x0000_s25744"/>
                </a:ext>
                <a:ext uri="{FF2B5EF4-FFF2-40B4-BE49-F238E27FC236}">
                  <a16:creationId xmlns:a16="http://schemas.microsoft.com/office/drawing/2014/main" id="{00000000-0008-0000-0800-00009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5" name="Check Box 145" hidden="1">
              <a:extLst>
                <a:ext uri="{63B3BB69-23CF-44E3-9099-C40C66FF867C}">
                  <a14:compatExt spid="_x0000_s25745"/>
                </a:ext>
                <a:ext uri="{FF2B5EF4-FFF2-40B4-BE49-F238E27FC236}">
                  <a16:creationId xmlns:a16="http://schemas.microsoft.com/office/drawing/2014/main" id="{00000000-0008-0000-0800-00009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6" name="Check Box 146" hidden="1">
              <a:extLst>
                <a:ext uri="{63B3BB69-23CF-44E3-9099-C40C66FF867C}">
                  <a14:compatExt spid="_x0000_s25746"/>
                </a:ext>
                <a:ext uri="{FF2B5EF4-FFF2-40B4-BE49-F238E27FC236}">
                  <a16:creationId xmlns:a16="http://schemas.microsoft.com/office/drawing/2014/main" id="{00000000-0008-0000-0800-00009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7" name="Check Box 147" hidden="1">
              <a:extLst>
                <a:ext uri="{63B3BB69-23CF-44E3-9099-C40C66FF867C}">
                  <a14:compatExt spid="_x0000_s25747"/>
                </a:ext>
                <a:ext uri="{FF2B5EF4-FFF2-40B4-BE49-F238E27FC236}">
                  <a16:creationId xmlns:a16="http://schemas.microsoft.com/office/drawing/2014/main" id="{00000000-0008-0000-0800-00009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8" name="Check Box 148" hidden="1">
              <a:extLst>
                <a:ext uri="{63B3BB69-23CF-44E3-9099-C40C66FF867C}">
                  <a14:compatExt spid="_x0000_s25748"/>
                </a:ext>
                <a:ext uri="{FF2B5EF4-FFF2-40B4-BE49-F238E27FC236}">
                  <a16:creationId xmlns:a16="http://schemas.microsoft.com/office/drawing/2014/main" id="{00000000-0008-0000-0800-00009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49" name="Check Box 149" hidden="1">
              <a:extLst>
                <a:ext uri="{63B3BB69-23CF-44E3-9099-C40C66FF867C}">
                  <a14:compatExt spid="_x0000_s25749"/>
                </a:ext>
                <a:ext uri="{FF2B5EF4-FFF2-40B4-BE49-F238E27FC236}">
                  <a16:creationId xmlns:a16="http://schemas.microsoft.com/office/drawing/2014/main" id="{00000000-0008-0000-0800-00009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0" name="Check Box 150" hidden="1">
              <a:extLst>
                <a:ext uri="{63B3BB69-23CF-44E3-9099-C40C66FF867C}">
                  <a14:compatExt spid="_x0000_s25750"/>
                </a:ext>
                <a:ext uri="{FF2B5EF4-FFF2-40B4-BE49-F238E27FC236}">
                  <a16:creationId xmlns:a16="http://schemas.microsoft.com/office/drawing/2014/main" id="{00000000-0008-0000-0800-00009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1" name="Check Box 151" hidden="1">
              <a:extLst>
                <a:ext uri="{63B3BB69-23CF-44E3-9099-C40C66FF867C}">
                  <a14:compatExt spid="_x0000_s25751"/>
                </a:ext>
                <a:ext uri="{FF2B5EF4-FFF2-40B4-BE49-F238E27FC236}">
                  <a16:creationId xmlns:a16="http://schemas.microsoft.com/office/drawing/2014/main" id="{00000000-0008-0000-0800-00009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2" name="Check Box 152" hidden="1">
              <a:extLst>
                <a:ext uri="{63B3BB69-23CF-44E3-9099-C40C66FF867C}">
                  <a14:compatExt spid="_x0000_s25752"/>
                </a:ext>
                <a:ext uri="{FF2B5EF4-FFF2-40B4-BE49-F238E27FC236}">
                  <a16:creationId xmlns:a16="http://schemas.microsoft.com/office/drawing/2014/main" id="{00000000-0008-0000-0800-00009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3" name="Check Box 153" hidden="1">
              <a:extLst>
                <a:ext uri="{63B3BB69-23CF-44E3-9099-C40C66FF867C}">
                  <a14:compatExt spid="_x0000_s25753"/>
                </a:ext>
                <a:ext uri="{FF2B5EF4-FFF2-40B4-BE49-F238E27FC236}">
                  <a16:creationId xmlns:a16="http://schemas.microsoft.com/office/drawing/2014/main" id="{00000000-0008-0000-0800-00009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4" name="Check Box 154" hidden="1">
              <a:extLst>
                <a:ext uri="{63B3BB69-23CF-44E3-9099-C40C66FF867C}">
                  <a14:compatExt spid="_x0000_s25754"/>
                </a:ext>
                <a:ext uri="{FF2B5EF4-FFF2-40B4-BE49-F238E27FC236}">
                  <a16:creationId xmlns:a16="http://schemas.microsoft.com/office/drawing/2014/main" id="{00000000-0008-0000-0800-00009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5" name="Check Box 155" hidden="1">
              <a:extLst>
                <a:ext uri="{63B3BB69-23CF-44E3-9099-C40C66FF867C}">
                  <a14:compatExt spid="_x0000_s25755"/>
                </a:ext>
                <a:ext uri="{FF2B5EF4-FFF2-40B4-BE49-F238E27FC236}">
                  <a16:creationId xmlns:a16="http://schemas.microsoft.com/office/drawing/2014/main" id="{00000000-0008-0000-0800-00009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6" name="Check Box 156" hidden="1">
              <a:extLst>
                <a:ext uri="{63B3BB69-23CF-44E3-9099-C40C66FF867C}">
                  <a14:compatExt spid="_x0000_s25756"/>
                </a:ext>
                <a:ext uri="{FF2B5EF4-FFF2-40B4-BE49-F238E27FC236}">
                  <a16:creationId xmlns:a16="http://schemas.microsoft.com/office/drawing/2014/main" id="{00000000-0008-0000-0800-00009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7" name="Check Box 157" hidden="1">
              <a:extLst>
                <a:ext uri="{63B3BB69-23CF-44E3-9099-C40C66FF867C}">
                  <a14:compatExt spid="_x0000_s25757"/>
                </a:ext>
                <a:ext uri="{FF2B5EF4-FFF2-40B4-BE49-F238E27FC236}">
                  <a16:creationId xmlns:a16="http://schemas.microsoft.com/office/drawing/2014/main" id="{00000000-0008-0000-0800-00009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27</xdr:row>
          <xdr:rowOff>0</xdr:rowOff>
        </xdr:from>
        <xdr:to>
          <xdr:col>4</xdr:col>
          <xdr:colOff>342900</xdr:colOff>
          <xdr:row>27</xdr:row>
          <xdr:rowOff>361950</xdr:rowOff>
        </xdr:to>
        <xdr:sp macro="" textlink="">
          <xdr:nvSpPr>
            <xdr:cNvPr id="25758" name="Check Box 158" hidden="1">
              <a:extLst>
                <a:ext uri="{63B3BB69-23CF-44E3-9099-C40C66FF867C}">
                  <a14:compatExt spid="_x0000_s25758"/>
                </a:ext>
                <a:ext uri="{FF2B5EF4-FFF2-40B4-BE49-F238E27FC236}">
                  <a16:creationId xmlns:a16="http://schemas.microsoft.com/office/drawing/2014/main" id="{00000000-0008-0000-0800-00009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8</xdr:row>
          <xdr:rowOff>9525</xdr:rowOff>
        </xdr:from>
        <xdr:to>
          <xdr:col>6</xdr:col>
          <xdr:colOff>352425</xdr:colOff>
          <xdr:row>8</xdr:row>
          <xdr:rowOff>371475</xdr:rowOff>
        </xdr:to>
        <xdr:sp macro="" textlink="">
          <xdr:nvSpPr>
            <xdr:cNvPr id="25759" name="Check Box 159" hidden="1">
              <a:extLst>
                <a:ext uri="{63B3BB69-23CF-44E3-9099-C40C66FF867C}">
                  <a14:compatExt spid="_x0000_s25759"/>
                </a:ext>
                <a:ext uri="{FF2B5EF4-FFF2-40B4-BE49-F238E27FC236}">
                  <a16:creationId xmlns:a16="http://schemas.microsoft.com/office/drawing/2014/main" id="{00000000-0008-0000-0800-00009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xdr:row>
          <xdr:rowOff>9525</xdr:rowOff>
        </xdr:from>
        <xdr:to>
          <xdr:col>6</xdr:col>
          <xdr:colOff>352425</xdr:colOff>
          <xdr:row>9</xdr:row>
          <xdr:rowOff>371475</xdr:rowOff>
        </xdr:to>
        <xdr:sp macro="" textlink="">
          <xdr:nvSpPr>
            <xdr:cNvPr id="25760" name="Check Box 160" hidden="1">
              <a:extLst>
                <a:ext uri="{63B3BB69-23CF-44E3-9099-C40C66FF867C}">
                  <a14:compatExt spid="_x0000_s25760"/>
                </a:ext>
                <a:ext uri="{FF2B5EF4-FFF2-40B4-BE49-F238E27FC236}">
                  <a16:creationId xmlns:a16="http://schemas.microsoft.com/office/drawing/2014/main" id="{00000000-0008-0000-0800-0000A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xdr:row>
          <xdr:rowOff>9525</xdr:rowOff>
        </xdr:from>
        <xdr:to>
          <xdr:col>6</xdr:col>
          <xdr:colOff>352425</xdr:colOff>
          <xdr:row>10</xdr:row>
          <xdr:rowOff>371475</xdr:rowOff>
        </xdr:to>
        <xdr:sp macro="" textlink="">
          <xdr:nvSpPr>
            <xdr:cNvPr id="25761" name="Check Box 161" hidden="1">
              <a:extLst>
                <a:ext uri="{63B3BB69-23CF-44E3-9099-C40C66FF867C}">
                  <a14:compatExt spid="_x0000_s25761"/>
                </a:ext>
                <a:ext uri="{FF2B5EF4-FFF2-40B4-BE49-F238E27FC236}">
                  <a16:creationId xmlns:a16="http://schemas.microsoft.com/office/drawing/2014/main" id="{00000000-0008-0000-0800-0000A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11</xdr:row>
          <xdr:rowOff>9525</xdr:rowOff>
        </xdr:from>
        <xdr:to>
          <xdr:col>6</xdr:col>
          <xdr:colOff>352425</xdr:colOff>
          <xdr:row>11</xdr:row>
          <xdr:rowOff>371475</xdr:rowOff>
        </xdr:to>
        <xdr:sp macro="" textlink="">
          <xdr:nvSpPr>
            <xdr:cNvPr id="25762" name="Check Box 162" hidden="1">
              <a:extLst>
                <a:ext uri="{63B3BB69-23CF-44E3-9099-C40C66FF867C}">
                  <a14:compatExt spid="_x0000_s25762"/>
                </a:ext>
                <a:ext uri="{FF2B5EF4-FFF2-40B4-BE49-F238E27FC236}">
                  <a16:creationId xmlns:a16="http://schemas.microsoft.com/office/drawing/2014/main" id="{00000000-0008-0000-0800-0000A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12</xdr:row>
          <xdr:rowOff>9525</xdr:rowOff>
        </xdr:from>
        <xdr:to>
          <xdr:col>6</xdr:col>
          <xdr:colOff>352425</xdr:colOff>
          <xdr:row>12</xdr:row>
          <xdr:rowOff>371475</xdr:rowOff>
        </xdr:to>
        <xdr:sp macro="" textlink="">
          <xdr:nvSpPr>
            <xdr:cNvPr id="25763" name="Check Box 163" hidden="1">
              <a:extLst>
                <a:ext uri="{63B3BB69-23CF-44E3-9099-C40C66FF867C}">
                  <a14:compatExt spid="_x0000_s25763"/>
                </a:ext>
                <a:ext uri="{FF2B5EF4-FFF2-40B4-BE49-F238E27FC236}">
                  <a16:creationId xmlns:a16="http://schemas.microsoft.com/office/drawing/2014/main" id="{00000000-0008-0000-0800-0000A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13</xdr:row>
          <xdr:rowOff>9525</xdr:rowOff>
        </xdr:from>
        <xdr:to>
          <xdr:col>6</xdr:col>
          <xdr:colOff>352425</xdr:colOff>
          <xdr:row>13</xdr:row>
          <xdr:rowOff>371475</xdr:rowOff>
        </xdr:to>
        <xdr:sp macro="" textlink="">
          <xdr:nvSpPr>
            <xdr:cNvPr id="25764" name="Check Box 164" hidden="1">
              <a:extLst>
                <a:ext uri="{63B3BB69-23CF-44E3-9099-C40C66FF867C}">
                  <a14:compatExt spid="_x0000_s25764"/>
                </a:ext>
                <a:ext uri="{FF2B5EF4-FFF2-40B4-BE49-F238E27FC236}">
                  <a16:creationId xmlns:a16="http://schemas.microsoft.com/office/drawing/2014/main" id="{00000000-0008-0000-0800-0000A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14</xdr:row>
          <xdr:rowOff>9525</xdr:rowOff>
        </xdr:from>
        <xdr:to>
          <xdr:col>6</xdr:col>
          <xdr:colOff>352425</xdr:colOff>
          <xdr:row>14</xdr:row>
          <xdr:rowOff>371475</xdr:rowOff>
        </xdr:to>
        <xdr:sp macro="" textlink="">
          <xdr:nvSpPr>
            <xdr:cNvPr id="25765" name="Check Box 165" hidden="1">
              <a:extLst>
                <a:ext uri="{63B3BB69-23CF-44E3-9099-C40C66FF867C}">
                  <a14:compatExt spid="_x0000_s25765"/>
                </a:ext>
                <a:ext uri="{FF2B5EF4-FFF2-40B4-BE49-F238E27FC236}">
                  <a16:creationId xmlns:a16="http://schemas.microsoft.com/office/drawing/2014/main" id="{00000000-0008-0000-0800-0000A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15</xdr:row>
          <xdr:rowOff>9525</xdr:rowOff>
        </xdr:from>
        <xdr:to>
          <xdr:col>6</xdr:col>
          <xdr:colOff>352425</xdr:colOff>
          <xdr:row>15</xdr:row>
          <xdr:rowOff>371475</xdr:rowOff>
        </xdr:to>
        <xdr:sp macro="" textlink="">
          <xdr:nvSpPr>
            <xdr:cNvPr id="25766" name="Check Box 166" hidden="1">
              <a:extLst>
                <a:ext uri="{63B3BB69-23CF-44E3-9099-C40C66FF867C}">
                  <a14:compatExt spid="_x0000_s25766"/>
                </a:ext>
                <a:ext uri="{FF2B5EF4-FFF2-40B4-BE49-F238E27FC236}">
                  <a16:creationId xmlns:a16="http://schemas.microsoft.com/office/drawing/2014/main" id="{00000000-0008-0000-0800-0000A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16</xdr:row>
          <xdr:rowOff>9525</xdr:rowOff>
        </xdr:from>
        <xdr:to>
          <xdr:col>6</xdr:col>
          <xdr:colOff>352425</xdr:colOff>
          <xdr:row>16</xdr:row>
          <xdr:rowOff>371475</xdr:rowOff>
        </xdr:to>
        <xdr:sp macro="" textlink="">
          <xdr:nvSpPr>
            <xdr:cNvPr id="25767" name="Check Box 167" hidden="1">
              <a:extLst>
                <a:ext uri="{63B3BB69-23CF-44E3-9099-C40C66FF867C}">
                  <a14:compatExt spid="_x0000_s25767"/>
                </a:ext>
                <a:ext uri="{FF2B5EF4-FFF2-40B4-BE49-F238E27FC236}">
                  <a16:creationId xmlns:a16="http://schemas.microsoft.com/office/drawing/2014/main" id="{00000000-0008-0000-0800-0000A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17</xdr:row>
          <xdr:rowOff>9525</xdr:rowOff>
        </xdr:from>
        <xdr:to>
          <xdr:col>6</xdr:col>
          <xdr:colOff>352425</xdr:colOff>
          <xdr:row>17</xdr:row>
          <xdr:rowOff>371475</xdr:rowOff>
        </xdr:to>
        <xdr:sp macro="" textlink="">
          <xdr:nvSpPr>
            <xdr:cNvPr id="25768" name="Check Box 168" hidden="1">
              <a:extLst>
                <a:ext uri="{63B3BB69-23CF-44E3-9099-C40C66FF867C}">
                  <a14:compatExt spid="_x0000_s25768"/>
                </a:ext>
                <a:ext uri="{FF2B5EF4-FFF2-40B4-BE49-F238E27FC236}">
                  <a16:creationId xmlns:a16="http://schemas.microsoft.com/office/drawing/2014/main" id="{00000000-0008-0000-0800-0000A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1</xdr:col>
      <xdr:colOff>0</xdr:colOff>
      <xdr:row>0</xdr:row>
      <xdr:rowOff>0</xdr:rowOff>
    </xdr:from>
    <xdr:to>
      <xdr:col>2</xdr:col>
      <xdr:colOff>2031141</xdr:colOff>
      <xdr:row>5</xdr:row>
      <xdr:rowOff>35218</xdr:rowOff>
    </xdr:to>
    <xdr:pic>
      <xdr:nvPicPr>
        <xdr:cNvPr id="171" name="Imagen 10">
          <a:extLst>
            <a:ext uri="{FF2B5EF4-FFF2-40B4-BE49-F238E27FC236}">
              <a16:creationId xmlns:a16="http://schemas.microsoft.com/office/drawing/2014/main" id="{00000000-0008-0000-0800-0000AB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743" y="0"/>
          <a:ext cx="5166227" cy="8516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309281</xdr:colOff>
      <xdr:row>10</xdr:row>
      <xdr:rowOff>259976</xdr:rowOff>
    </xdr:from>
    <xdr:to>
      <xdr:col>12</xdr:col>
      <xdr:colOff>147917</xdr:colOff>
      <xdr:row>17</xdr:row>
      <xdr:rowOff>251011</xdr:rowOff>
    </xdr:to>
    <xdr:graphicFrame macro="">
      <xdr:nvGraphicFramePr>
        <xdr:cNvPr id="2" name="Gráfico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3</xdr:col>
      <xdr:colOff>757513</xdr:colOff>
      <xdr:row>5</xdr:row>
      <xdr:rowOff>35218</xdr:rowOff>
    </xdr:to>
    <xdr:pic>
      <xdr:nvPicPr>
        <xdr:cNvPr id="3" name="Imagen 10">
          <a:extLst>
            <a:ext uri="{FF2B5EF4-FFF2-40B4-BE49-F238E27FC236}">
              <a16:creationId xmlns:a16="http://schemas.microsoft.com/office/drawing/2014/main" id="{00000000-0008-0000-09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0371" y="0"/>
          <a:ext cx="5166227" cy="8516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9525</xdr:colOff>
          <xdr:row>9</xdr:row>
          <xdr:rowOff>9525</xdr:rowOff>
        </xdr:from>
        <xdr:to>
          <xdr:col>5</xdr:col>
          <xdr:colOff>342900</xdr:colOff>
          <xdr:row>9</xdr:row>
          <xdr:rowOff>371475</xdr:rowOff>
        </xdr:to>
        <xdr:sp macro="" textlink="">
          <xdr:nvSpPr>
            <xdr:cNvPr id="27649" name="Check Box 1" hidden="1">
              <a:extLst>
                <a:ext uri="{63B3BB69-23CF-44E3-9099-C40C66FF867C}">
                  <a14:compatExt spid="_x0000_s27649"/>
                </a:ext>
                <a:ext uri="{FF2B5EF4-FFF2-40B4-BE49-F238E27FC236}">
                  <a16:creationId xmlns:a16="http://schemas.microsoft.com/office/drawing/2014/main" id="{00000000-0008-0000-0A00-00000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10</xdr:row>
          <xdr:rowOff>9525</xdr:rowOff>
        </xdr:from>
        <xdr:to>
          <xdr:col>5</xdr:col>
          <xdr:colOff>342900</xdr:colOff>
          <xdr:row>10</xdr:row>
          <xdr:rowOff>371475</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0A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11</xdr:row>
          <xdr:rowOff>9525</xdr:rowOff>
        </xdr:from>
        <xdr:to>
          <xdr:col>5</xdr:col>
          <xdr:colOff>342900</xdr:colOff>
          <xdr:row>11</xdr:row>
          <xdr:rowOff>371475</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0A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12</xdr:row>
          <xdr:rowOff>9525</xdr:rowOff>
        </xdr:from>
        <xdr:to>
          <xdr:col>5</xdr:col>
          <xdr:colOff>342900</xdr:colOff>
          <xdr:row>12</xdr:row>
          <xdr:rowOff>371475</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0A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333375</xdr:colOff>
          <xdr:row>62</xdr:row>
          <xdr:rowOff>333375</xdr:rowOff>
        </xdr:to>
        <xdr:sp macro="" textlink="">
          <xdr:nvSpPr>
            <xdr:cNvPr id="27653" name="Check Box 5" hidden="1">
              <a:extLst>
                <a:ext uri="{63B3BB69-23CF-44E3-9099-C40C66FF867C}">
                  <a14:compatExt spid="_x0000_s27653"/>
                </a:ext>
                <a:ext uri="{FF2B5EF4-FFF2-40B4-BE49-F238E27FC236}">
                  <a16:creationId xmlns:a16="http://schemas.microsoft.com/office/drawing/2014/main" id="{00000000-0008-0000-0A00-00000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333375</xdr:colOff>
          <xdr:row>62</xdr:row>
          <xdr:rowOff>333375</xdr:rowOff>
        </xdr:to>
        <xdr:sp macro="" textlink="">
          <xdr:nvSpPr>
            <xdr:cNvPr id="27654" name="Check Box 6" hidden="1">
              <a:extLst>
                <a:ext uri="{63B3BB69-23CF-44E3-9099-C40C66FF867C}">
                  <a14:compatExt spid="_x0000_s27654"/>
                </a:ext>
                <a:ext uri="{FF2B5EF4-FFF2-40B4-BE49-F238E27FC236}">
                  <a16:creationId xmlns:a16="http://schemas.microsoft.com/office/drawing/2014/main" id="{00000000-0008-0000-0A00-00000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55" name="Check Box 7" hidden="1">
              <a:extLst>
                <a:ext uri="{63B3BB69-23CF-44E3-9099-C40C66FF867C}">
                  <a14:compatExt spid="_x0000_s27655"/>
                </a:ext>
                <a:ext uri="{FF2B5EF4-FFF2-40B4-BE49-F238E27FC236}">
                  <a16:creationId xmlns:a16="http://schemas.microsoft.com/office/drawing/2014/main" id="{00000000-0008-0000-0A00-00000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333375</xdr:colOff>
          <xdr:row>62</xdr:row>
          <xdr:rowOff>333375</xdr:rowOff>
        </xdr:to>
        <xdr:sp macro="" textlink="">
          <xdr:nvSpPr>
            <xdr:cNvPr id="27656" name="Check Box 8" hidden="1">
              <a:extLst>
                <a:ext uri="{63B3BB69-23CF-44E3-9099-C40C66FF867C}">
                  <a14:compatExt spid="_x0000_s27656"/>
                </a:ext>
                <a:ext uri="{FF2B5EF4-FFF2-40B4-BE49-F238E27FC236}">
                  <a16:creationId xmlns:a16="http://schemas.microsoft.com/office/drawing/2014/main" id="{00000000-0008-0000-0A00-00000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333375</xdr:colOff>
          <xdr:row>62</xdr:row>
          <xdr:rowOff>333375</xdr:rowOff>
        </xdr:to>
        <xdr:sp macro="" textlink="">
          <xdr:nvSpPr>
            <xdr:cNvPr id="27657" name="Check Box 9" hidden="1">
              <a:extLst>
                <a:ext uri="{63B3BB69-23CF-44E3-9099-C40C66FF867C}">
                  <a14:compatExt spid="_x0000_s27657"/>
                </a:ext>
                <a:ext uri="{FF2B5EF4-FFF2-40B4-BE49-F238E27FC236}">
                  <a16:creationId xmlns:a16="http://schemas.microsoft.com/office/drawing/2014/main" id="{00000000-0008-0000-0A00-00000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58" name="Check Box 10" hidden="1">
              <a:extLst>
                <a:ext uri="{63B3BB69-23CF-44E3-9099-C40C66FF867C}">
                  <a14:compatExt spid="_x0000_s27658"/>
                </a:ext>
                <a:ext uri="{FF2B5EF4-FFF2-40B4-BE49-F238E27FC236}">
                  <a16:creationId xmlns:a16="http://schemas.microsoft.com/office/drawing/2014/main" id="{00000000-0008-0000-0A00-00000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59" name="Check Box 11" hidden="1">
              <a:extLst>
                <a:ext uri="{63B3BB69-23CF-44E3-9099-C40C66FF867C}">
                  <a14:compatExt spid="_x0000_s27659"/>
                </a:ext>
                <a:ext uri="{FF2B5EF4-FFF2-40B4-BE49-F238E27FC236}">
                  <a16:creationId xmlns:a16="http://schemas.microsoft.com/office/drawing/2014/main" id="{00000000-0008-0000-0A00-00000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60" name="Check Box 12" hidden="1">
              <a:extLst>
                <a:ext uri="{63B3BB69-23CF-44E3-9099-C40C66FF867C}">
                  <a14:compatExt spid="_x0000_s27660"/>
                </a:ext>
                <a:ext uri="{FF2B5EF4-FFF2-40B4-BE49-F238E27FC236}">
                  <a16:creationId xmlns:a16="http://schemas.microsoft.com/office/drawing/2014/main" id="{00000000-0008-0000-0A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61" name="Check Box 13" hidden="1">
              <a:extLst>
                <a:ext uri="{63B3BB69-23CF-44E3-9099-C40C66FF867C}">
                  <a14:compatExt spid="_x0000_s27661"/>
                </a:ext>
                <a:ext uri="{FF2B5EF4-FFF2-40B4-BE49-F238E27FC236}">
                  <a16:creationId xmlns:a16="http://schemas.microsoft.com/office/drawing/2014/main" id="{00000000-0008-0000-0A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62" name="Check Box 14" hidden="1">
              <a:extLst>
                <a:ext uri="{63B3BB69-23CF-44E3-9099-C40C66FF867C}">
                  <a14:compatExt spid="_x0000_s27662"/>
                </a:ext>
                <a:ext uri="{FF2B5EF4-FFF2-40B4-BE49-F238E27FC236}">
                  <a16:creationId xmlns:a16="http://schemas.microsoft.com/office/drawing/2014/main" id="{00000000-0008-0000-0A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63" name="Check Box 15" hidden="1">
              <a:extLst>
                <a:ext uri="{63B3BB69-23CF-44E3-9099-C40C66FF867C}">
                  <a14:compatExt spid="_x0000_s27663"/>
                </a:ext>
                <a:ext uri="{FF2B5EF4-FFF2-40B4-BE49-F238E27FC236}">
                  <a16:creationId xmlns:a16="http://schemas.microsoft.com/office/drawing/2014/main" id="{00000000-0008-0000-0A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333375</xdr:colOff>
          <xdr:row>62</xdr:row>
          <xdr:rowOff>333375</xdr:rowOff>
        </xdr:to>
        <xdr:sp macro="" textlink="">
          <xdr:nvSpPr>
            <xdr:cNvPr id="27664" name="Check Box 16" hidden="1">
              <a:extLst>
                <a:ext uri="{63B3BB69-23CF-44E3-9099-C40C66FF867C}">
                  <a14:compatExt spid="_x0000_s27664"/>
                </a:ext>
                <a:ext uri="{FF2B5EF4-FFF2-40B4-BE49-F238E27FC236}">
                  <a16:creationId xmlns:a16="http://schemas.microsoft.com/office/drawing/2014/main" id="{00000000-0008-0000-0A00-00001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333375</xdr:colOff>
          <xdr:row>62</xdr:row>
          <xdr:rowOff>333375</xdr:rowOff>
        </xdr:to>
        <xdr:sp macro="" textlink="">
          <xdr:nvSpPr>
            <xdr:cNvPr id="27665" name="Check Box 17" hidden="1">
              <a:extLst>
                <a:ext uri="{63B3BB69-23CF-44E3-9099-C40C66FF867C}">
                  <a14:compatExt spid="_x0000_s27665"/>
                </a:ext>
                <a:ext uri="{FF2B5EF4-FFF2-40B4-BE49-F238E27FC236}">
                  <a16:creationId xmlns:a16="http://schemas.microsoft.com/office/drawing/2014/main" id="{00000000-0008-0000-0A00-00001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333375</xdr:colOff>
          <xdr:row>62</xdr:row>
          <xdr:rowOff>333375</xdr:rowOff>
        </xdr:to>
        <xdr:sp macro="" textlink="">
          <xdr:nvSpPr>
            <xdr:cNvPr id="27666" name="Check Box 18" hidden="1">
              <a:extLst>
                <a:ext uri="{63B3BB69-23CF-44E3-9099-C40C66FF867C}">
                  <a14:compatExt spid="_x0000_s27666"/>
                </a:ext>
                <a:ext uri="{FF2B5EF4-FFF2-40B4-BE49-F238E27FC236}">
                  <a16:creationId xmlns:a16="http://schemas.microsoft.com/office/drawing/2014/main" id="{00000000-0008-0000-0A00-00001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333375</xdr:colOff>
          <xdr:row>62</xdr:row>
          <xdr:rowOff>333375</xdr:rowOff>
        </xdr:to>
        <xdr:sp macro="" textlink="">
          <xdr:nvSpPr>
            <xdr:cNvPr id="27667" name="Check Box 19" hidden="1">
              <a:extLst>
                <a:ext uri="{63B3BB69-23CF-44E3-9099-C40C66FF867C}">
                  <a14:compatExt spid="_x0000_s27667"/>
                </a:ext>
                <a:ext uri="{FF2B5EF4-FFF2-40B4-BE49-F238E27FC236}">
                  <a16:creationId xmlns:a16="http://schemas.microsoft.com/office/drawing/2014/main" id="{00000000-0008-0000-0A00-00001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68" name="Check Box 20" hidden="1">
              <a:extLst>
                <a:ext uri="{63B3BB69-23CF-44E3-9099-C40C66FF867C}">
                  <a14:compatExt spid="_x0000_s27668"/>
                </a:ext>
                <a:ext uri="{FF2B5EF4-FFF2-40B4-BE49-F238E27FC236}">
                  <a16:creationId xmlns:a16="http://schemas.microsoft.com/office/drawing/2014/main" id="{00000000-0008-0000-0A00-00001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69" name="Check Box 21" hidden="1">
              <a:extLst>
                <a:ext uri="{63B3BB69-23CF-44E3-9099-C40C66FF867C}">
                  <a14:compatExt spid="_x0000_s27669"/>
                </a:ext>
                <a:ext uri="{FF2B5EF4-FFF2-40B4-BE49-F238E27FC236}">
                  <a16:creationId xmlns:a16="http://schemas.microsoft.com/office/drawing/2014/main" id="{00000000-0008-0000-0A00-00001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0" name="Check Box 22" hidden="1">
              <a:extLst>
                <a:ext uri="{63B3BB69-23CF-44E3-9099-C40C66FF867C}">
                  <a14:compatExt spid="_x0000_s27670"/>
                </a:ext>
                <a:ext uri="{FF2B5EF4-FFF2-40B4-BE49-F238E27FC236}">
                  <a16:creationId xmlns:a16="http://schemas.microsoft.com/office/drawing/2014/main" id="{00000000-0008-0000-0A00-00001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1" name="Check Box 23" hidden="1">
              <a:extLst>
                <a:ext uri="{63B3BB69-23CF-44E3-9099-C40C66FF867C}">
                  <a14:compatExt spid="_x0000_s27671"/>
                </a:ext>
                <a:ext uri="{FF2B5EF4-FFF2-40B4-BE49-F238E27FC236}">
                  <a16:creationId xmlns:a16="http://schemas.microsoft.com/office/drawing/2014/main" id="{00000000-0008-0000-0A00-00001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2" name="Check Box 24" hidden="1">
              <a:extLst>
                <a:ext uri="{63B3BB69-23CF-44E3-9099-C40C66FF867C}">
                  <a14:compatExt spid="_x0000_s27672"/>
                </a:ext>
                <a:ext uri="{FF2B5EF4-FFF2-40B4-BE49-F238E27FC236}">
                  <a16:creationId xmlns:a16="http://schemas.microsoft.com/office/drawing/2014/main" id="{00000000-0008-0000-0A00-00001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3" name="Check Box 25" hidden="1">
              <a:extLst>
                <a:ext uri="{63B3BB69-23CF-44E3-9099-C40C66FF867C}">
                  <a14:compatExt spid="_x0000_s27673"/>
                </a:ext>
                <a:ext uri="{FF2B5EF4-FFF2-40B4-BE49-F238E27FC236}">
                  <a16:creationId xmlns:a16="http://schemas.microsoft.com/office/drawing/2014/main" id="{00000000-0008-0000-0A00-00001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4" name="Check Box 26" hidden="1">
              <a:extLst>
                <a:ext uri="{63B3BB69-23CF-44E3-9099-C40C66FF867C}">
                  <a14:compatExt spid="_x0000_s27674"/>
                </a:ext>
                <a:ext uri="{FF2B5EF4-FFF2-40B4-BE49-F238E27FC236}">
                  <a16:creationId xmlns:a16="http://schemas.microsoft.com/office/drawing/2014/main" id="{00000000-0008-0000-0A00-00001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5" name="Check Box 27" hidden="1">
              <a:extLst>
                <a:ext uri="{63B3BB69-23CF-44E3-9099-C40C66FF867C}">
                  <a14:compatExt spid="_x0000_s27675"/>
                </a:ext>
                <a:ext uri="{FF2B5EF4-FFF2-40B4-BE49-F238E27FC236}">
                  <a16:creationId xmlns:a16="http://schemas.microsoft.com/office/drawing/2014/main" id="{00000000-0008-0000-0A00-00001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6" name="Check Box 28" hidden="1">
              <a:extLst>
                <a:ext uri="{63B3BB69-23CF-44E3-9099-C40C66FF867C}">
                  <a14:compatExt spid="_x0000_s27676"/>
                </a:ext>
                <a:ext uri="{FF2B5EF4-FFF2-40B4-BE49-F238E27FC236}">
                  <a16:creationId xmlns:a16="http://schemas.microsoft.com/office/drawing/2014/main" id="{00000000-0008-0000-0A00-00001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7" name="Check Box 29" hidden="1">
              <a:extLst>
                <a:ext uri="{63B3BB69-23CF-44E3-9099-C40C66FF867C}">
                  <a14:compatExt spid="_x0000_s27677"/>
                </a:ext>
                <a:ext uri="{FF2B5EF4-FFF2-40B4-BE49-F238E27FC236}">
                  <a16:creationId xmlns:a16="http://schemas.microsoft.com/office/drawing/2014/main" id="{00000000-0008-0000-0A00-00001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8" name="Check Box 30" hidden="1">
              <a:extLst>
                <a:ext uri="{63B3BB69-23CF-44E3-9099-C40C66FF867C}">
                  <a14:compatExt spid="_x0000_s27678"/>
                </a:ext>
                <a:ext uri="{FF2B5EF4-FFF2-40B4-BE49-F238E27FC236}">
                  <a16:creationId xmlns:a16="http://schemas.microsoft.com/office/drawing/2014/main" id="{00000000-0008-0000-0A00-00001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79" name="Check Box 31" hidden="1">
              <a:extLst>
                <a:ext uri="{63B3BB69-23CF-44E3-9099-C40C66FF867C}">
                  <a14:compatExt spid="_x0000_s27679"/>
                </a:ext>
                <a:ext uri="{FF2B5EF4-FFF2-40B4-BE49-F238E27FC236}">
                  <a16:creationId xmlns:a16="http://schemas.microsoft.com/office/drawing/2014/main" id="{00000000-0008-0000-0A00-00001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0" name="Check Box 32" hidden="1">
              <a:extLst>
                <a:ext uri="{63B3BB69-23CF-44E3-9099-C40C66FF867C}">
                  <a14:compatExt spid="_x0000_s27680"/>
                </a:ext>
                <a:ext uri="{FF2B5EF4-FFF2-40B4-BE49-F238E27FC236}">
                  <a16:creationId xmlns:a16="http://schemas.microsoft.com/office/drawing/2014/main" id="{00000000-0008-0000-0A00-00002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1" name="Check Box 33" hidden="1">
              <a:extLst>
                <a:ext uri="{63B3BB69-23CF-44E3-9099-C40C66FF867C}">
                  <a14:compatExt spid="_x0000_s27681"/>
                </a:ext>
                <a:ext uri="{FF2B5EF4-FFF2-40B4-BE49-F238E27FC236}">
                  <a16:creationId xmlns:a16="http://schemas.microsoft.com/office/drawing/2014/main" id="{00000000-0008-0000-0A00-00002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2" name="Check Box 34" hidden="1">
              <a:extLst>
                <a:ext uri="{63B3BB69-23CF-44E3-9099-C40C66FF867C}">
                  <a14:compatExt spid="_x0000_s27682"/>
                </a:ext>
                <a:ext uri="{FF2B5EF4-FFF2-40B4-BE49-F238E27FC236}">
                  <a16:creationId xmlns:a16="http://schemas.microsoft.com/office/drawing/2014/main" id="{00000000-0008-0000-0A00-00002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3" name="Check Box 35" hidden="1">
              <a:extLst>
                <a:ext uri="{63B3BB69-23CF-44E3-9099-C40C66FF867C}">
                  <a14:compatExt spid="_x0000_s27683"/>
                </a:ext>
                <a:ext uri="{FF2B5EF4-FFF2-40B4-BE49-F238E27FC236}">
                  <a16:creationId xmlns:a16="http://schemas.microsoft.com/office/drawing/2014/main" id="{00000000-0008-0000-0A00-00002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4" name="Check Box 36" hidden="1">
              <a:extLst>
                <a:ext uri="{63B3BB69-23CF-44E3-9099-C40C66FF867C}">
                  <a14:compatExt spid="_x0000_s27684"/>
                </a:ext>
                <a:ext uri="{FF2B5EF4-FFF2-40B4-BE49-F238E27FC236}">
                  <a16:creationId xmlns:a16="http://schemas.microsoft.com/office/drawing/2014/main" id="{00000000-0008-0000-0A00-00002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5" name="Check Box 37" hidden="1">
              <a:extLst>
                <a:ext uri="{63B3BB69-23CF-44E3-9099-C40C66FF867C}">
                  <a14:compatExt spid="_x0000_s27685"/>
                </a:ext>
                <a:ext uri="{FF2B5EF4-FFF2-40B4-BE49-F238E27FC236}">
                  <a16:creationId xmlns:a16="http://schemas.microsoft.com/office/drawing/2014/main" id="{00000000-0008-0000-0A00-00002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6" name="Check Box 38" hidden="1">
              <a:extLst>
                <a:ext uri="{63B3BB69-23CF-44E3-9099-C40C66FF867C}">
                  <a14:compatExt spid="_x0000_s27686"/>
                </a:ext>
                <a:ext uri="{FF2B5EF4-FFF2-40B4-BE49-F238E27FC236}">
                  <a16:creationId xmlns:a16="http://schemas.microsoft.com/office/drawing/2014/main" id="{00000000-0008-0000-0A00-00002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7" name="Check Box 39" hidden="1">
              <a:extLst>
                <a:ext uri="{63B3BB69-23CF-44E3-9099-C40C66FF867C}">
                  <a14:compatExt spid="_x0000_s27687"/>
                </a:ext>
                <a:ext uri="{FF2B5EF4-FFF2-40B4-BE49-F238E27FC236}">
                  <a16:creationId xmlns:a16="http://schemas.microsoft.com/office/drawing/2014/main" id="{00000000-0008-0000-0A00-00002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8" name="Check Box 40" hidden="1">
              <a:extLst>
                <a:ext uri="{63B3BB69-23CF-44E3-9099-C40C66FF867C}">
                  <a14:compatExt spid="_x0000_s27688"/>
                </a:ext>
                <a:ext uri="{FF2B5EF4-FFF2-40B4-BE49-F238E27FC236}">
                  <a16:creationId xmlns:a16="http://schemas.microsoft.com/office/drawing/2014/main" id="{00000000-0008-0000-0A00-00002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89" name="Check Box 41" hidden="1">
              <a:extLst>
                <a:ext uri="{63B3BB69-23CF-44E3-9099-C40C66FF867C}">
                  <a14:compatExt spid="_x0000_s27689"/>
                </a:ext>
                <a:ext uri="{FF2B5EF4-FFF2-40B4-BE49-F238E27FC236}">
                  <a16:creationId xmlns:a16="http://schemas.microsoft.com/office/drawing/2014/main" id="{00000000-0008-0000-0A00-00002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0" name="Check Box 42" hidden="1">
              <a:extLst>
                <a:ext uri="{63B3BB69-23CF-44E3-9099-C40C66FF867C}">
                  <a14:compatExt spid="_x0000_s27690"/>
                </a:ext>
                <a:ext uri="{FF2B5EF4-FFF2-40B4-BE49-F238E27FC236}">
                  <a16:creationId xmlns:a16="http://schemas.microsoft.com/office/drawing/2014/main" id="{00000000-0008-0000-0A00-00002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1" name="Check Box 43" hidden="1">
              <a:extLst>
                <a:ext uri="{63B3BB69-23CF-44E3-9099-C40C66FF867C}">
                  <a14:compatExt spid="_x0000_s27691"/>
                </a:ext>
                <a:ext uri="{FF2B5EF4-FFF2-40B4-BE49-F238E27FC236}">
                  <a16:creationId xmlns:a16="http://schemas.microsoft.com/office/drawing/2014/main" id="{00000000-0008-0000-0A00-00002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0A00-00002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0A00-00002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0A00-00002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0A00-00002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0A00-00003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0A00-00003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0A00-00003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0A00-00003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0A00-00003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0A00-00003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0A00-00003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0A00-00003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0A00-00003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5" name="Check Box 57" hidden="1">
              <a:extLst>
                <a:ext uri="{63B3BB69-23CF-44E3-9099-C40C66FF867C}">
                  <a14:compatExt spid="_x0000_s27705"/>
                </a:ext>
                <a:ext uri="{FF2B5EF4-FFF2-40B4-BE49-F238E27FC236}">
                  <a16:creationId xmlns:a16="http://schemas.microsoft.com/office/drawing/2014/main" id="{00000000-0008-0000-0A00-00003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0A00-00003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0A00-00003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0A00-00003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0A00-00003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0A00-00003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0A00-00003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0A00-00004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0A00-00004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0A00-00004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0A00-00004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0A00-00004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0A00-00004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8" name="Check Box 70" hidden="1">
              <a:extLst>
                <a:ext uri="{63B3BB69-23CF-44E3-9099-C40C66FF867C}">
                  <a14:compatExt spid="_x0000_s27718"/>
                </a:ext>
                <a:ext uri="{FF2B5EF4-FFF2-40B4-BE49-F238E27FC236}">
                  <a16:creationId xmlns:a16="http://schemas.microsoft.com/office/drawing/2014/main" id="{00000000-0008-0000-0A00-00004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0A00-00004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0A00-00004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0A00-00004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0A00-00004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0A00-00004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4" name="Check Box 76" hidden="1">
              <a:extLst>
                <a:ext uri="{63B3BB69-23CF-44E3-9099-C40C66FF867C}">
                  <a14:compatExt spid="_x0000_s27724"/>
                </a:ext>
                <a:ext uri="{FF2B5EF4-FFF2-40B4-BE49-F238E27FC236}">
                  <a16:creationId xmlns:a16="http://schemas.microsoft.com/office/drawing/2014/main" id="{00000000-0008-0000-0A00-00004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0A00-00004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6" name="Check Box 78" hidden="1">
              <a:extLst>
                <a:ext uri="{63B3BB69-23CF-44E3-9099-C40C66FF867C}">
                  <a14:compatExt spid="_x0000_s27726"/>
                </a:ext>
                <a:ext uri="{FF2B5EF4-FFF2-40B4-BE49-F238E27FC236}">
                  <a16:creationId xmlns:a16="http://schemas.microsoft.com/office/drawing/2014/main" id="{00000000-0008-0000-0A00-00004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0A00-00004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0A00-00005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0A00-00005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0A00-00005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62</xdr:row>
          <xdr:rowOff>0</xdr:rowOff>
        </xdr:from>
        <xdr:to>
          <xdr:col>5</xdr:col>
          <xdr:colOff>342900</xdr:colOff>
          <xdr:row>62</xdr:row>
          <xdr:rowOff>333375</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0A00-00005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13</xdr:row>
          <xdr:rowOff>9525</xdr:rowOff>
        </xdr:from>
        <xdr:to>
          <xdr:col>5</xdr:col>
          <xdr:colOff>342900</xdr:colOff>
          <xdr:row>13</xdr:row>
          <xdr:rowOff>371475</xdr:rowOff>
        </xdr:to>
        <xdr:sp macro="" textlink="">
          <xdr:nvSpPr>
            <xdr:cNvPr id="27732" name="Check Box 84" hidden="1">
              <a:extLst>
                <a:ext uri="{63B3BB69-23CF-44E3-9099-C40C66FF867C}">
                  <a14:compatExt spid="_x0000_s27732"/>
                </a:ext>
                <a:ext uri="{FF2B5EF4-FFF2-40B4-BE49-F238E27FC236}">
                  <a16:creationId xmlns:a16="http://schemas.microsoft.com/office/drawing/2014/main" id="{00000000-0008-0000-0A00-00005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14</xdr:row>
          <xdr:rowOff>9525</xdr:rowOff>
        </xdr:from>
        <xdr:to>
          <xdr:col>5</xdr:col>
          <xdr:colOff>342900</xdr:colOff>
          <xdr:row>14</xdr:row>
          <xdr:rowOff>361950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0A00-00005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9525</xdr:rowOff>
        </xdr:from>
        <xdr:to>
          <xdr:col>5</xdr:col>
          <xdr:colOff>342900</xdr:colOff>
          <xdr:row>15</xdr:row>
          <xdr:rowOff>361950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0A00-00005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16</xdr:row>
          <xdr:rowOff>9525</xdr:rowOff>
        </xdr:from>
        <xdr:to>
          <xdr:col>5</xdr:col>
          <xdr:colOff>342900</xdr:colOff>
          <xdr:row>16</xdr:row>
          <xdr:rowOff>361950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0A00-00005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16</xdr:row>
          <xdr:rowOff>9525</xdr:rowOff>
        </xdr:from>
        <xdr:to>
          <xdr:col>5</xdr:col>
          <xdr:colOff>342900</xdr:colOff>
          <xdr:row>16</xdr:row>
          <xdr:rowOff>361950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0A00-00005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17</xdr:row>
          <xdr:rowOff>9525</xdr:rowOff>
        </xdr:from>
        <xdr:to>
          <xdr:col>5</xdr:col>
          <xdr:colOff>342900</xdr:colOff>
          <xdr:row>17</xdr:row>
          <xdr:rowOff>361950</xdr:rowOff>
        </xdr:to>
        <xdr:sp macro="" textlink="">
          <xdr:nvSpPr>
            <xdr:cNvPr id="27737" name="Check Box 89" hidden="1">
              <a:extLst>
                <a:ext uri="{63B3BB69-23CF-44E3-9099-C40C66FF867C}">
                  <a14:compatExt spid="_x0000_s27737"/>
                </a:ext>
                <a:ext uri="{FF2B5EF4-FFF2-40B4-BE49-F238E27FC236}">
                  <a16:creationId xmlns:a16="http://schemas.microsoft.com/office/drawing/2014/main" id="{00000000-0008-0000-0A00-00005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17</xdr:row>
          <xdr:rowOff>9525</xdr:rowOff>
        </xdr:from>
        <xdr:to>
          <xdr:col>5</xdr:col>
          <xdr:colOff>342900</xdr:colOff>
          <xdr:row>17</xdr:row>
          <xdr:rowOff>361950</xdr:rowOff>
        </xdr:to>
        <xdr:sp macro="" textlink="">
          <xdr:nvSpPr>
            <xdr:cNvPr id="27738" name="Check Box 90" hidden="1">
              <a:extLst>
                <a:ext uri="{63B3BB69-23CF-44E3-9099-C40C66FF867C}">
                  <a14:compatExt spid="_x0000_s27738"/>
                </a:ext>
                <a:ext uri="{FF2B5EF4-FFF2-40B4-BE49-F238E27FC236}">
                  <a16:creationId xmlns:a16="http://schemas.microsoft.com/office/drawing/2014/main" id="{00000000-0008-0000-0A00-00005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17</xdr:row>
          <xdr:rowOff>9525</xdr:rowOff>
        </xdr:from>
        <xdr:to>
          <xdr:col>5</xdr:col>
          <xdr:colOff>342900</xdr:colOff>
          <xdr:row>17</xdr:row>
          <xdr:rowOff>361950</xdr:rowOff>
        </xdr:to>
        <xdr:sp macro="" textlink="">
          <xdr:nvSpPr>
            <xdr:cNvPr id="27739" name="Check Box 91" hidden="1">
              <a:extLst>
                <a:ext uri="{63B3BB69-23CF-44E3-9099-C40C66FF867C}">
                  <a14:compatExt spid="_x0000_s27739"/>
                </a:ext>
                <a:ext uri="{FF2B5EF4-FFF2-40B4-BE49-F238E27FC236}">
                  <a16:creationId xmlns:a16="http://schemas.microsoft.com/office/drawing/2014/main" id="{00000000-0008-0000-0A00-00005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18</xdr:row>
          <xdr:rowOff>9525</xdr:rowOff>
        </xdr:from>
        <xdr:to>
          <xdr:col>5</xdr:col>
          <xdr:colOff>342900</xdr:colOff>
          <xdr:row>18</xdr:row>
          <xdr:rowOff>361950</xdr:rowOff>
        </xdr:to>
        <xdr:sp macro="" textlink="">
          <xdr:nvSpPr>
            <xdr:cNvPr id="27740" name="Check Box 92" hidden="1">
              <a:extLst>
                <a:ext uri="{63B3BB69-23CF-44E3-9099-C40C66FF867C}">
                  <a14:compatExt spid="_x0000_s27740"/>
                </a:ext>
                <a:ext uri="{FF2B5EF4-FFF2-40B4-BE49-F238E27FC236}">
                  <a16:creationId xmlns:a16="http://schemas.microsoft.com/office/drawing/2014/main" id="{00000000-0008-0000-0A00-00005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18</xdr:row>
          <xdr:rowOff>9525</xdr:rowOff>
        </xdr:from>
        <xdr:to>
          <xdr:col>5</xdr:col>
          <xdr:colOff>342900</xdr:colOff>
          <xdr:row>18</xdr:row>
          <xdr:rowOff>361950</xdr:rowOff>
        </xdr:to>
        <xdr:sp macro="" textlink="">
          <xdr:nvSpPr>
            <xdr:cNvPr id="27741" name="Check Box 93" hidden="1">
              <a:extLst>
                <a:ext uri="{63B3BB69-23CF-44E3-9099-C40C66FF867C}">
                  <a14:compatExt spid="_x0000_s27741"/>
                </a:ext>
                <a:ext uri="{FF2B5EF4-FFF2-40B4-BE49-F238E27FC236}">
                  <a16:creationId xmlns:a16="http://schemas.microsoft.com/office/drawing/2014/main" id="{00000000-0008-0000-0A00-00005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18</xdr:row>
          <xdr:rowOff>9525</xdr:rowOff>
        </xdr:from>
        <xdr:to>
          <xdr:col>5</xdr:col>
          <xdr:colOff>342900</xdr:colOff>
          <xdr:row>18</xdr:row>
          <xdr:rowOff>361950</xdr:rowOff>
        </xdr:to>
        <xdr:sp macro="" textlink="">
          <xdr:nvSpPr>
            <xdr:cNvPr id="27742" name="Check Box 94" hidden="1">
              <a:extLst>
                <a:ext uri="{63B3BB69-23CF-44E3-9099-C40C66FF867C}">
                  <a14:compatExt spid="_x0000_s27742"/>
                </a:ext>
                <a:ext uri="{FF2B5EF4-FFF2-40B4-BE49-F238E27FC236}">
                  <a16:creationId xmlns:a16="http://schemas.microsoft.com/office/drawing/2014/main" id="{00000000-0008-0000-0A00-00005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21</xdr:row>
          <xdr:rowOff>9525</xdr:rowOff>
        </xdr:from>
        <xdr:to>
          <xdr:col>5</xdr:col>
          <xdr:colOff>342900</xdr:colOff>
          <xdr:row>21</xdr:row>
          <xdr:rowOff>361950</xdr:rowOff>
        </xdr:to>
        <xdr:sp macro="" textlink="">
          <xdr:nvSpPr>
            <xdr:cNvPr id="27743" name="Check Box 95" hidden="1">
              <a:extLst>
                <a:ext uri="{63B3BB69-23CF-44E3-9099-C40C66FF867C}">
                  <a14:compatExt spid="_x0000_s27743"/>
                </a:ext>
                <a:ext uri="{FF2B5EF4-FFF2-40B4-BE49-F238E27FC236}">
                  <a16:creationId xmlns:a16="http://schemas.microsoft.com/office/drawing/2014/main" id="{00000000-0008-0000-0A00-00005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21</xdr:row>
          <xdr:rowOff>9525</xdr:rowOff>
        </xdr:from>
        <xdr:to>
          <xdr:col>5</xdr:col>
          <xdr:colOff>342900</xdr:colOff>
          <xdr:row>21</xdr:row>
          <xdr:rowOff>361950</xdr:rowOff>
        </xdr:to>
        <xdr:sp macro="" textlink="">
          <xdr:nvSpPr>
            <xdr:cNvPr id="27744" name="Check Box 96" hidden="1">
              <a:extLst>
                <a:ext uri="{63B3BB69-23CF-44E3-9099-C40C66FF867C}">
                  <a14:compatExt spid="_x0000_s27744"/>
                </a:ext>
                <a:ext uri="{FF2B5EF4-FFF2-40B4-BE49-F238E27FC236}">
                  <a16:creationId xmlns:a16="http://schemas.microsoft.com/office/drawing/2014/main" id="{00000000-0008-0000-0A00-00006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21</xdr:row>
          <xdr:rowOff>9525</xdr:rowOff>
        </xdr:from>
        <xdr:to>
          <xdr:col>5</xdr:col>
          <xdr:colOff>342900</xdr:colOff>
          <xdr:row>21</xdr:row>
          <xdr:rowOff>361950</xdr:rowOff>
        </xdr:to>
        <xdr:sp macro="" textlink="">
          <xdr:nvSpPr>
            <xdr:cNvPr id="27745" name="Check Box 97" hidden="1">
              <a:extLst>
                <a:ext uri="{63B3BB69-23CF-44E3-9099-C40C66FF867C}">
                  <a14:compatExt spid="_x0000_s27745"/>
                </a:ext>
                <a:ext uri="{FF2B5EF4-FFF2-40B4-BE49-F238E27FC236}">
                  <a16:creationId xmlns:a16="http://schemas.microsoft.com/office/drawing/2014/main" id="{00000000-0008-0000-0A00-00006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22</xdr:row>
          <xdr:rowOff>9525</xdr:rowOff>
        </xdr:from>
        <xdr:to>
          <xdr:col>5</xdr:col>
          <xdr:colOff>342900</xdr:colOff>
          <xdr:row>22</xdr:row>
          <xdr:rowOff>361950</xdr:rowOff>
        </xdr:to>
        <xdr:sp macro="" textlink="">
          <xdr:nvSpPr>
            <xdr:cNvPr id="27746" name="Check Box 98" hidden="1">
              <a:extLst>
                <a:ext uri="{63B3BB69-23CF-44E3-9099-C40C66FF867C}">
                  <a14:compatExt spid="_x0000_s27746"/>
                </a:ext>
                <a:ext uri="{FF2B5EF4-FFF2-40B4-BE49-F238E27FC236}">
                  <a16:creationId xmlns:a16="http://schemas.microsoft.com/office/drawing/2014/main" id="{00000000-0008-0000-0A00-00006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22</xdr:row>
          <xdr:rowOff>9525</xdr:rowOff>
        </xdr:from>
        <xdr:to>
          <xdr:col>5</xdr:col>
          <xdr:colOff>342900</xdr:colOff>
          <xdr:row>22</xdr:row>
          <xdr:rowOff>361950</xdr:rowOff>
        </xdr:to>
        <xdr:sp macro="" textlink="">
          <xdr:nvSpPr>
            <xdr:cNvPr id="27747" name="Check Box 99" hidden="1">
              <a:extLst>
                <a:ext uri="{63B3BB69-23CF-44E3-9099-C40C66FF867C}">
                  <a14:compatExt spid="_x0000_s27747"/>
                </a:ext>
                <a:ext uri="{FF2B5EF4-FFF2-40B4-BE49-F238E27FC236}">
                  <a16:creationId xmlns:a16="http://schemas.microsoft.com/office/drawing/2014/main" id="{00000000-0008-0000-0A00-00006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22</xdr:row>
          <xdr:rowOff>9525</xdr:rowOff>
        </xdr:from>
        <xdr:to>
          <xdr:col>5</xdr:col>
          <xdr:colOff>342900</xdr:colOff>
          <xdr:row>22</xdr:row>
          <xdr:rowOff>361950</xdr:rowOff>
        </xdr:to>
        <xdr:sp macro="" textlink="">
          <xdr:nvSpPr>
            <xdr:cNvPr id="27748" name="Check Box 100" hidden="1">
              <a:extLst>
                <a:ext uri="{63B3BB69-23CF-44E3-9099-C40C66FF867C}">
                  <a14:compatExt spid="_x0000_s27748"/>
                </a:ext>
                <a:ext uri="{FF2B5EF4-FFF2-40B4-BE49-F238E27FC236}">
                  <a16:creationId xmlns:a16="http://schemas.microsoft.com/office/drawing/2014/main" id="{00000000-0008-0000-0A00-00006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23</xdr:row>
          <xdr:rowOff>9525</xdr:rowOff>
        </xdr:from>
        <xdr:to>
          <xdr:col>5</xdr:col>
          <xdr:colOff>342900</xdr:colOff>
          <xdr:row>23</xdr:row>
          <xdr:rowOff>361950</xdr:rowOff>
        </xdr:to>
        <xdr:sp macro="" textlink="">
          <xdr:nvSpPr>
            <xdr:cNvPr id="27749" name="Check Box 101" hidden="1">
              <a:extLst>
                <a:ext uri="{63B3BB69-23CF-44E3-9099-C40C66FF867C}">
                  <a14:compatExt spid="_x0000_s27749"/>
                </a:ext>
                <a:ext uri="{FF2B5EF4-FFF2-40B4-BE49-F238E27FC236}">
                  <a16:creationId xmlns:a16="http://schemas.microsoft.com/office/drawing/2014/main" id="{00000000-0008-0000-0A00-00006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23</xdr:row>
          <xdr:rowOff>9525</xdr:rowOff>
        </xdr:from>
        <xdr:to>
          <xdr:col>5</xdr:col>
          <xdr:colOff>342900</xdr:colOff>
          <xdr:row>23</xdr:row>
          <xdr:rowOff>361950</xdr:rowOff>
        </xdr:to>
        <xdr:sp macro="" textlink="">
          <xdr:nvSpPr>
            <xdr:cNvPr id="27750" name="Check Box 102" hidden="1">
              <a:extLst>
                <a:ext uri="{63B3BB69-23CF-44E3-9099-C40C66FF867C}">
                  <a14:compatExt spid="_x0000_s27750"/>
                </a:ext>
                <a:ext uri="{FF2B5EF4-FFF2-40B4-BE49-F238E27FC236}">
                  <a16:creationId xmlns:a16="http://schemas.microsoft.com/office/drawing/2014/main" id="{00000000-0008-0000-0A00-00006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23</xdr:row>
          <xdr:rowOff>9525</xdr:rowOff>
        </xdr:from>
        <xdr:to>
          <xdr:col>5</xdr:col>
          <xdr:colOff>342900</xdr:colOff>
          <xdr:row>23</xdr:row>
          <xdr:rowOff>361950</xdr:rowOff>
        </xdr:to>
        <xdr:sp macro="" textlink="">
          <xdr:nvSpPr>
            <xdr:cNvPr id="27751" name="Check Box 103" hidden="1">
              <a:extLst>
                <a:ext uri="{63B3BB69-23CF-44E3-9099-C40C66FF867C}">
                  <a14:compatExt spid="_x0000_s27751"/>
                </a:ext>
                <a:ext uri="{FF2B5EF4-FFF2-40B4-BE49-F238E27FC236}">
                  <a16:creationId xmlns:a16="http://schemas.microsoft.com/office/drawing/2014/main" id="{00000000-0008-0000-0A00-00006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24</xdr:row>
          <xdr:rowOff>9525</xdr:rowOff>
        </xdr:from>
        <xdr:to>
          <xdr:col>5</xdr:col>
          <xdr:colOff>342900</xdr:colOff>
          <xdr:row>24</xdr:row>
          <xdr:rowOff>361950</xdr:rowOff>
        </xdr:to>
        <xdr:sp macro="" textlink="">
          <xdr:nvSpPr>
            <xdr:cNvPr id="27752" name="Check Box 104" hidden="1">
              <a:extLst>
                <a:ext uri="{63B3BB69-23CF-44E3-9099-C40C66FF867C}">
                  <a14:compatExt spid="_x0000_s27752"/>
                </a:ext>
                <a:ext uri="{FF2B5EF4-FFF2-40B4-BE49-F238E27FC236}">
                  <a16:creationId xmlns:a16="http://schemas.microsoft.com/office/drawing/2014/main" id="{00000000-0008-0000-0A00-00006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24</xdr:row>
          <xdr:rowOff>9525</xdr:rowOff>
        </xdr:from>
        <xdr:to>
          <xdr:col>5</xdr:col>
          <xdr:colOff>342900</xdr:colOff>
          <xdr:row>24</xdr:row>
          <xdr:rowOff>361950</xdr:rowOff>
        </xdr:to>
        <xdr:sp macro="" textlink="">
          <xdr:nvSpPr>
            <xdr:cNvPr id="27753" name="Check Box 105" hidden="1">
              <a:extLst>
                <a:ext uri="{63B3BB69-23CF-44E3-9099-C40C66FF867C}">
                  <a14:compatExt spid="_x0000_s27753"/>
                </a:ext>
                <a:ext uri="{FF2B5EF4-FFF2-40B4-BE49-F238E27FC236}">
                  <a16:creationId xmlns:a16="http://schemas.microsoft.com/office/drawing/2014/main" id="{00000000-0008-0000-0A00-00006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24</xdr:row>
          <xdr:rowOff>9525</xdr:rowOff>
        </xdr:from>
        <xdr:to>
          <xdr:col>5</xdr:col>
          <xdr:colOff>342900</xdr:colOff>
          <xdr:row>24</xdr:row>
          <xdr:rowOff>361950</xdr:rowOff>
        </xdr:to>
        <xdr:sp macro="" textlink="">
          <xdr:nvSpPr>
            <xdr:cNvPr id="27754" name="Check Box 106" hidden="1">
              <a:extLst>
                <a:ext uri="{63B3BB69-23CF-44E3-9099-C40C66FF867C}">
                  <a14:compatExt spid="_x0000_s27754"/>
                </a:ext>
                <a:ext uri="{FF2B5EF4-FFF2-40B4-BE49-F238E27FC236}">
                  <a16:creationId xmlns:a16="http://schemas.microsoft.com/office/drawing/2014/main" id="{00000000-0008-0000-0A00-00006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9525</xdr:rowOff>
        </xdr:from>
        <xdr:to>
          <xdr:col>5</xdr:col>
          <xdr:colOff>342900</xdr:colOff>
          <xdr:row>25</xdr:row>
          <xdr:rowOff>361950</xdr:rowOff>
        </xdr:to>
        <xdr:sp macro="" textlink="">
          <xdr:nvSpPr>
            <xdr:cNvPr id="27755" name="Check Box 107" hidden="1">
              <a:extLst>
                <a:ext uri="{63B3BB69-23CF-44E3-9099-C40C66FF867C}">
                  <a14:compatExt spid="_x0000_s27755"/>
                </a:ext>
                <a:ext uri="{FF2B5EF4-FFF2-40B4-BE49-F238E27FC236}">
                  <a16:creationId xmlns:a16="http://schemas.microsoft.com/office/drawing/2014/main" id="{00000000-0008-0000-0A00-00006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9525</xdr:rowOff>
        </xdr:from>
        <xdr:to>
          <xdr:col>5</xdr:col>
          <xdr:colOff>342900</xdr:colOff>
          <xdr:row>25</xdr:row>
          <xdr:rowOff>361950</xdr:rowOff>
        </xdr:to>
        <xdr:sp macro="" textlink="">
          <xdr:nvSpPr>
            <xdr:cNvPr id="27756" name="Check Box 108" hidden="1">
              <a:extLst>
                <a:ext uri="{63B3BB69-23CF-44E3-9099-C40C66FF867C}">
                  <a14:compatExt spid="_x0000_s27756"/>
                </a:ext>
                <a:ext uri="{FF2B5EF4-FFF2-40B4-BE49-F238E27FC236}">
                  <a16:creationId xmlns:a16="http://schemas.microsoft.com/office/drawing/2014/main" id="{00000000-0008-0000-0A00-00006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9525</xdr:rowOff>
        </xdr:from>
        <xdr:to>
          <xdr:col>5</xdr:col>
          <xdr:colOff>342900</xdr:colOff>
          <xdr:row>25</xdr:row>
          <xdr:rowOff>361950</xdr:rowOff>
        </xdr:to>
        <xdr:sp macro="" textlink="">
          <xdr:nvSpPr>
            <xdr:cNvPr id="27757" name="Check Box 109" hidden="1">
              <a:extLst>
                <a:ext uri="{63B3BB69-23CF-44E3-9099-C40C66FF867C}">
                  <a14:compatExt spid="_x0000_s27757"/>
                </a:ext>
                <a:ext uri="{FF2B5EF4-FFF2-40B4-BE49-F238E27FC236}">
                  <a16:creationId xmlns:a16="http://schemas.microsoft.com/office/drawing/2014/main" id="{00000000-0008-0000-0A00-00006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28</xdr:row>
          <xdr:rowOff>9525</xdr:rowOff>
        </xdr:from>
        <xdr:to>
          <xdr:col>5</xdr:col>
          <xdr:colOff>342900</xdr:colOff>
          <xdr:row>28</xdr:row>
          <xdr:rowOff>361950</xdr:rowOff>
        </xdr:to>
        <xdr:sp macro="" textlink="">
          <xdr:nvSpPr>
            <xdr:cNvPr id="27758" name="Check Box 110" hidden="1">
              <a:extLst>
                <a:ext uri="{63B3BB69-23CF-44E3-9099-C40C66FF867C}">
                  <a14:compatExt spid="_x0000_s27758"/>
                </a:ext>
                <a:ext uri="{FF2B5EF4-FFF2-40B4-BE49-F238E27FC236}">
                  <a16:creationId xmlns:a16="http://schemas.microsoft.com/office/drawing/2014/main" id="{00000000-0008-0000-0A00-00006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28</xdr:row>
          <xdr:rowOff>9525</xdr:rowOff>
        </xdr:from>
        <xdr:to>
          <xdr:col>5</xdr:col>
          <xdr:colOff>342900</xdr:colOff>
          <xdr:row>28</xdr:row>
          <xdr:rowOff>361950</xdr:rowOff>
        </xdr:to>
        <xdr:sp macro="" textlink="">
          <xdr:nvSpPr>
            <xdr:cNvPr id="27759" name="Check Box 111" hidden="1">
              <a:extLst>
                <a:ext uri="{63B3BB69-23CF-44E3-9099-C40C66FF867C}">
                  <a14:compatExt spid="_x0000_s27759"/>
                </a:ext>
                <a:ext uri="{FF2B5EF4-FFF2-40B4-BE49-F238E27FC236}">
                  <a16:creationId xmlns:a16="http://schemas.microsoft.com/office/drawing/2014/main" id="{00000000-0008-0000-0A00-00006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28</xdr:row>
          <xdr:rowOff>9525</xdr:rowOff>
        </xdr:from>
        <xdr:to>
          <xdr:col>5</xdr:col>
          <xdr:colOff>342900</xdr:colOff>
          <xdr:row>28</xdr:row>
          <xdr:rowOff>361950</xdr:rowOff>
        </xdr:to>
        <xdr:sp macro="" textlink="">
          <xdr:nvSpPr>
            <xdr:cNvPr id="27760" name="Check Box 112" hidden="1">
              <a:extLst>
                <a:ext uri="{63B3BB69-23CF-44E3-9099-C40C66FF867C}">
                  <a14:compatExt spid="_x0000_s27760"/>
                </a:ext>
                <a:ext uri="{FF2B5EF4-FFF2-40B4-BE49-F238E27FC236}">
                  <a16:creationId xmlns:a16="http://schemas.microsoft.com/office/drawing/2014/main" id="{00000000-0008-0000-0A00-00007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29</xdr:row>
          <xdr:rowOff>9525</xdr:rowOff>
        </xdr:from>
        <xdr:to>
          <xdr:col>5</xdr:col>
          <xdr:colOff>342900</xdr:colOff>
          <xdr:row>29</xdr:row>
          <xdr:rowOff>361950</xdr:rowOff>
        </xdr:to>
        <xdr:sp macro="" textlink="">
          <xdr:nvSpPr>
            <xdr:cNvPr id="27761" name="Check Box 113" hidden="1">
              <a:extLst>
                <a:ext uri="{63B3BB69-23CF-44E3-9099-C40C66FF867C}">
                  <a14:compatExt spid="_x0000_s27761"/>
                </a:ext>
                <a:ext uri="{FF2B5EF4-FFF2-40B4-BE49-F238E27FC236}">
                  <a16:creationId xmlns:a16="http://schemas.microsoft.com/office/drawing/2014/main" id="{00000000-0008-0000-0A00-00007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29</xdr:row>
          <xdr:rowOff>9525</xdr:rowOff>
        </xdr:from>
        <xdr:to>
          <xdr:col>5</xdr:col>
          <xdr:colOff>342900</xdr:colOff>
          <xdr:row>29</xdr:row>
          <xdr:rowOff>361950</xdr:rowOff>
        </xdr:to>
        <xdr:sp macro="" textlink="">
          <xdr:nvSpPr>
            <xdr:cNvPr id="27762" name="Check Box 114" hidden="1">
              <a:extLst>
                <a:ext uri="{63B3BB69-23CF-44E3-9099-C40C66FF867C}">
                  <a14:compatExt spid="_x0000_s27762"/>
                </a:ext>
                <a:ext uri="{FF2B5EF4-FFF2-40B4-BE49-F238E27FC236}">
                  <a16:creationId xmlns:a16="http://schemas.microsoft.com/office/drawing/2014/main" id="{00000000-0008-0000-0A00-00007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29</xdr:row>
          <xdr:rowOff>9525</xdr:rowOff>
        </xdr:from>
        <xdr:to>
          <xdr:col>5</xdr:col>
          <xdr:colOff>342900</xdr:colOff>
          <xdr:row>29</xdr:row>
          <xdr:rowOff>361950</xdr:rowOff>
        </xdr:to>
        <xdr:sp macro="" textlink="">
          <xdr:nvSpPr>
            <xdr:cNvPr id="27763" name="Check Box 115" hidden="1">
              <a:extLst>
                <a:ext uri="{63B3BB69-23CF-44E3-9099-C40C66FF867C}">
                  <a14:compatExt spid="_x0000_s27763"/>
                </a:ext>
                <a:ext uri="{FF2B5EF4-FFF2-40B4-BE49-F238E27FC236}">
                  <a16:creationId xmlns:a16="http://schemas.microsoft.com/office/drawing/2014/main" id="{00000000-0008-0000-0A00-00007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32</xdr:row>
          <xdr:rowOff>9525</xdr:rowOff>
        </xdr:from>
        <xdr:to>
          <xdr:col>5</xdr:col>
          <xdr:colOff>342900</xdr:colOff>
          <xdr:row>32</xdr:row>
          <xdr:rowOff>361950</xdr:rowOff>
        </xdr:to>
        <xdr:sp macro="" textlink="">
          <xdr:nvSpPr>
            <xdr:cNvPr id="27764" name="Check Box 116" hidden="1">
              <a:extLst>
                <a:ext uri="{63B3BB69-23CF-44E3-9099-C40C66FF867C}">
                  <a14:compatExt spid="_x0000_s27764"/>
                </a:ext>
                <a:ext uri="{FF2B5EF4-FFF2-40B4-BE49-F238E27FC236}">
                  <a16:creationId xmlns:a16="http://schemas.microsoft.com/office/drawing/2014/main" id="{00000000-0008-0000-0A00-00007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32</xdr:row>
          <xdr:rowOff>9525</xdr:rowOff>
        </xdr:from>
        <xdr:to>
          <xdr:col>5</xdr:col>
          <xdr:colOff>342900</xdr:colOff>
          <xdr:row>32</xdr:row>
          <xdr:rowOff>361950</xdr:rowOff>
        </xdr:to>
        <xdr:sp macro="" textlink="">
          <xdr:nvSpPr>
            <xdr:cNvPr id="27765" name="Check Box 117" hidden="1">
              <a:extLst>
                <a:ext uri="{63B3BB69-23CF-44E3-9099-C40C66FF867C}">
                  <a14:compatExt spid="_x0000_s27765"/>
                </a:ext>
                <a:ext uri="{FF2B5EF4-FFF2-40B4-BE49-F238E27FC236}">
                  <a16:creationId xmlns:a16="http://schemas.microsoft.com/office/drawing/2014/main" id="{00000000-0008-0000-0A00-00007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32</xdr:row>
          <xdr:rowOff>9525</xdr:rowOff>
        </xdr:from>
        <xdr:to>
          <xdr:col>5</xdr:col>
          <xdr:colOff>342900</xdr:colOff>
          <xdr:row>32</xdr:row>
          <xdr:rowOff>361950</xdr:rowOff>
        </xdr:to>
        <xdr:sp macro="" textlink="">
          <xdr:nvSpPr>
            <xdr:cNvPr id="27766" name="Check Box 118" hidden="1">
              <a:extLst>
                <a:ext uri="{63B3BB69-23CF-44E3-9099-C40C66FF867C}">
                  <a14:compatExt spid="_x0000_s27766"/>
                </a:ext>
                <a:ext uri="{FF2B5EF4-FFF2-40B4-BE49-F238E27FC236}">
                  <a16:creationId xmlns:a16="http://schemas.microsoft.com/office/drawing/2014/main" id="{00000000-0008-0000-0A00-00007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33</xdr:row>
          <xdr:rowOff>9525</xdr:rowOff>
        </xdr:from>
        <xdr:to>
          <xdr:col>5</xdr:col>
          <xdr:colOff>342900</xdr:colOff>
          <xdr:row>33</xdr:row>
          <xdr:rowOff>361950</xdr:rowOff>
        </xdr:to>
        <xdr:sp macro="" textlink="">
          <xdr:nvSpPr>
            <xdr:cNvPr id="27767" name="Check Box 119" hidden="1">
              <a:extLst>
                <a:ext uri="{63B3BB69-23CF-44E3-9099-C40C66FF867C}">
                  <a14:compatExt spid="_x0000_s27767"/>
                </a:ext>
                <a:ext uri="{FF2B5EF4-FFF2-40B4-BE49-F238E27FC236}">
                  <a16:creationId xmlns:a16="http://schemas.microsoft.com/office/drawing/2014/main" id="{00000000-0008-0000-0A00-00007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33</xdr:row>
          <xdr:rowOff>9525</xdr:rowOff>
        </xdr:from>
        <xdr:to>
          <xdr:col>5</xdr:col>
          <xdr:colOff>342900</xdr:colOff>
          <xdr:row>33</xdr:row>
          <xdr:rowOff>361950</xdr:rowOff>
        </xdr:to>
        <xdr:sp macro="" textlink="">
          <xdr:nvSpPr>
            <xdr:cNvPr id="27768" name="Check Box 120" hidden="1">
              <a:extLst>
                <a:ext uri="{63B3BB69-23CF-44E3-9099-C40C66FF867C}">
                  <a14:compatExt spid="_x0000_s27768"/>
                </a:ext>
                <a:ext uri="{FF2B5EF4-FFF2-40B4-BE49-F238E27FC236}">
                  <a16:creationId xmlns:a16="http://schemas.microsoft.com/office/drawing/2014/main" id="{00000000-0008-0000-0A00-00007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33</xdr:row>
          <xdr:rowOff>9525</xdr:rowOff>
        </xdr:from>
        <xdr:to>
          <xdr:col>5</xdr:col>
          <xdr:colOff>342900</xdr:colOff>
          <xdr:row>33</xdr:row>
          <xdr:rowOff>361950</xdr:rowOff>
        </xdr:to>
        <xdr:sp macro="" textlink="">
          <xdr:nvSpPr>
            <xdr:cNvPr id="27769" name="Check Box 121" hidden="1">
              <a:extLst>
                <a:ext uri="{63B3BB69-23CF-44E3-9099-C40C66FF867C}">
                  <a14:compatExt spid="_x0000_s27769"/>
                </a:ext>
                <a:ext uri="{FF2B5EF4-FFF2-40B4-BE49-F238E27FC236}">
                  <a16:creationId xmlns:a16="http://schemas.microsoft.com/office/drawing/2014/main" id="{00000000-0008-0000-0A00-00007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36</xdr:row>
          <xdr:rowOff>9525</xdr:rowOff>
        </xdr:from>
        <xdr:to>
          <xdr:col>5</xdr:col>
          <xdr:colOff>342900</xdr:colOff>
          <xdr:row>36</xdr:row>
          <xdr:rowOff>361950</xdr:rowOff>
        </xdr:to>
        <xdr:sp macro="" textlink="">
          <xdr:nvSpPr>
            <xdr:cNvPr id="27770" name="Check Box 122" hidden="1">
              <a:extLst>
                <a:ext uri="{63B3BB69-23CF-44E3-9099-C40C66FF867C}">
                  <a14:compatExt spid="_x0000_s27770"/>
                </a:ext>
                <a:ext uri="{FF2B5EF4-FFF2-40B4-BE49-F238E27FC236}">
                  <a16:creationId xmlns:a16="http://schemas.microsoft.com/office/drawing/2014/main" id="{00000000-0008-0000-0A00-00007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36</xdr:row>
          <xdr:rowOff>9525</xdr:rowOff>
        </xdr:from>
        <xdr:to>
          <xdr:col>5</xdr:col>
          <xdr:colOff>342900</xdr:colOff>
          <xdr:row>36</xdr:row>
          <xdr:rowOff>361950</xdr:rowOff>
        </xdr:to>
        <xdr:sp macro="" textlink="">
          <xdr:nvSpPr>
            <xdr:cNvPr id="27771" name="Check Box 123" hidden="1">
              <a:extLst>
                <a:ext uri="{63B3BB69-23CF-44E3-9099-C40C66FF867C}">
                  <a14:compatExt spid="_x0000_s27771"/>
                </a:ext>
                <a:ext uri="{FF2B5EF4-FFF2-40B4-BE49-F238E27FC236}">
                  <a16:creationId xmlns:a16="http://schemas.microsoft.com/office/drawing/2014/main" id="{00000000-0008-0000-0A00-00007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36</xdr:row>
          <xdr:rowOff>9525</xdr:rowOff>
        </xdr:from>
        <xdr:to>
          <xdr:col>5</xdr:col>
          <xdr:colOff>342900</xdr:colOff>
          <xdr:row>36</xdr:row>
          <xdr:rowOff>361950</xdr:rowOff>
        </xdr:to>
        <xdr:sp macro="" textlink="">
          <xdr:nvSpPr>
            <xdr:cNvPr id="27772" name="Check Box 124" hidden="1">
              <a:extLst>
                <a:ext uri="{63B3BB69-23CF-44E3-9099-C40C66FF867C}">
                  <a14:compatExt spid="_x0000_s27772"/>
                </a:ext>
                <a:ext uri="{FF2B5EF4-FFF2-40B4-BE49-F238E27FC236}">
                  <a16:creationId xmlns:a16="http://schemas.microsoft.com/office/drawing/2014/main" id="{00000000-0008-0000-0A00-00007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37</xdr:row>
          <xdr:rowOff>9525</xdr:rowOff>
        </xdr:from>
        <xdr:to>
          <xdr:col>5</xdr:col>
          <xdr:colOff>342900</xdr:colOff>
          <xdr:row>37</xdr:row>
          <xdr:rowOff>361950</xdr:rowOff>
        </xdr:to>
        <xdr:sp macro="" textlink="">
          <xdr:nvSpPr>
            <xdr:cNvPr id="27773" name="Check Box 125" hidden="1">
              <a:extLst>
                <a:ext uri="{63B3BB69-23CF-44E3-9099-C40C66FF867C}">
                  <a14:compatExt spid="_x0000_s27773"/>
                </a:ext>
                <a:ext uri="{FF2B5EF4-FFF2-40B4-BE49-F238E27FC236}">
                  <a16:creationId xmlns:a16="http://schemas.microsoft.com/office/drawing/2014/main" id="{00000000-0008-0000-0A00-00007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37</xdr:row>
          <xdr:rowOff>9525</xdr:rowOff>
        </xdr:from>
        <xdr:to>
          <xdr:col>5</xdr:col>
          <xdr:colOff>342900</xdr:colOff>
          <xdr:row>37</xdr:row>
          <xdr:rowOff>361950</xdr:rowOff>
        </xdr:to>
        <xdr:sp macro="" textlink="">
          <xdr:nvSpPr>
            <xdr:cNvPr id="27774" name="Check Box 126" hidden="1">
              <a:extLst>
                <a:ext uri="{63B3BB69-23CF-44E3-9099-C40C66FF867C}">
                  <a14:compatExt spid="_x0000_s27774"/>
                </a:ext>
                <a:ext uri="{FF2B5EF4-FFF2-40B4-BE49-F238E27FC236}">
                  <a16:creationId xmlns:a16="http://schemas.microsoft.com/office/drawing/2014/main" id="{00000000-0008-0000-0A00-00007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37</xdr:row>
          <xdr:rowOff>9525</xdr:rowOff>
        </xdr:from>
        <xdr:to>
          <xdr:col>5</xdr:col>
          <xdr:colOff>342900</xdr:colOff>
          <xdr:row>37</xdr:row>
          <xdr:rowOff>361950</xdr:rowOff>
        </xdr:to>
        <xdr:sp macro="" textlink="">
          <xdr:nvSpPr>
            <xdr:cNvPr id="27775" name="Check Box 127" hidden="1">
              <a:extLst>
                <a:ext uri="{63B3BB69-23CF-44E3-9099-C40C66FF867C}">
                  <a14:compatExt spid="_x0000_s27775"/>
                </a:ext>
                <a:ext uri="{FF2B5EF4-FFF2-40B4-BE49-F238E27FC236}">
                  <a16:creationId xmlns:a16="http://schemas.microsoft.com/office/drawing/2014/main" id="{00000000-0008-0000-0A00-00007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40</xdr:row>
          <xdr:rowOff>9525</xdr:rowOff>
        </xdr:from>
        <xdr:to>
          <xdr:col>5</xdr:col>
          <xdr:colOff>342900</xdr:colOff>
          <xdr:row>40</xdr:row>
          <xdr:rowOff>361950</xdr:rowOff>
        </xdr:to>
        <xdr:sp macro="" textlink="">
          <xdr:nvSpPr>
            <xdr:cNvPr id="27776" name="Check Box 128" hidden="1">
              <a:extLst>
                <a:ext uri="{63B3BB69-23CF-44E3-9099-C40C66FF867C}">
                  <a14:compatExt spid="_x0000_s27776"/>
                </a:ext>
                <a:ext uri="{FF2B5EF4-FFF2-40B4-BE49-F238E27FC236}">
                  <a16:creationId xmlns:a16="http://schemas.microsoft.com/office/drawing/2014/main" id="{00000000-0008-0000-0A00-00008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40</xdr:row>
          <xdr:rowOff>9525</xdr:rowOff>
        </xdr:from>
        <xdr:to>
          <xdr:col>5</xdr:col>
          <xdr:colOff>342900</xdr:colOff>
          <xdr:row>40</xdr:row>
          <xdr:rowOff>361950</xdr:rowOff>
        </xdr:to>
        <xdr:sp macro="" textlink="">
          <xdr:nvSpPr>
            <xdr:cNvPr id="27777" name="Check Box 129" hidden="1">
              <a:extLst>
                <a:ext uri="{63B3BB69-23CF-44E3-9099-C40C66FF867C}">
                  <a14:compatExt spid="_x0000_s27777"/>
                </a:ext>
                <a:ext uri="{FF2B5EF4-FFF2-40B4-BE49-F238E27FC236}">
                  <a16:creationId xmlns:a16="http://schemas.microsoft.com/office/drawing/2014/main" id="{00000000-0008-0000-0A00-00008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40</xdr:row>
          <xdr:rowOff>9525</xdr:rowOff>
        </xdr:from>
        <xdr:to>
          <xdr:col>5</xdr:col>
          <xdr:colOff>342900</xdr:colOff>
          <xdr:row>40</xdr:row>
          <xdr:rowOff>361950</xdr:rowOff>
        </xdr:to>
        <xdr:sp macro="" textlink="">
          <xdr:nvSpPr>
            <xdr:cNvPr id="27778" name="Check Box 130" hidden="1">
              <a:extLst>
                <a:ext uri="{63B3BB69-23CF-44E3-9099-C40C66FF867C}">
                  <a14:compatExt spid="_x0000_s27778"/>
                </a:ext>
                <a:ext uri="{FF2B5EF4-FFF2-40B4-BE49-F238E27FC236}">
                  <a16:creationId xmlns:a16="http://schemas.microsoft.com/office/drawing/2014/main" id="{00000000-0008-0000-0A00-00008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41</xdr:row>
          <xdr:rowOff>9525</xdr:rowOff>
        </xdr:from>
        <xdr:to>
          <xdr:col>5</xdr:col>
          <xdr:colOff>342900</xdr:colOff>
          <xdr:row>41</xdr:row>
          <xdr:rowOff>361950</xdr:rowOff>
        </xdr:to>
        <xdr:sp macro="" textlink="">
          <xdr:nvSpPr>
            <xdr:cNvPr id="27779" name="Check Box 131" hidden="1">
              <a:extLst>
                <a:ext uri="{63B3BB69-23CF-44E3-9099-C40C66FF867C}">
                  <a14:compatExt spid="_x0000_s27779"/>
                </a:ext>
                <a:ext uri="{FF2B5EF4-FFF2-40B4-BE49-F238E27FC236}">
                  <a16:creationId xmlns:a16="http://schemas.microsoft.com/office/drawing/2014/main" id="{00000000-0008-0000-0A00-00008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41</xdr:row>
          <xdr:rowOff>9525</xdr:rowOff>
        </xdr:from>
        <xdr:to>
          <xdr:col>5</xdr:col>
          <xdr:colOff>342900</xdr:colOff>
          <xdr:row>41</xdr:row>
          <xdr:rowOff>361950</xdr:rowOff>
        </xdr:to>
        <xdr:sp macro="" textlink="">
          <xdr:nvSpPr>
            <xdr:cNvPr id="27780" name="Check Box 132" hidden="1">
              <a:extLst>
                <a:ext uri="{63B3BB69-23CF-44E3-9099-C40C66FF867C}">
                  <a14:compatExt spid="_x0000_s27780"/>
                </a:ext>
                <a:ext uri="{FF2B5EF4-FFF2-40B4-BE49-F238E27FC236}">
                  <a16:creationId xmlns:a16="http://schemas.microsoft.com/office/drawing/2014/main" id="{00000000-0008-0000-0A00-00008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41</xdr:row>
          <xdr:rowOff>9525</xdr:rowOff>
        </xdr:from>
        <xdr:to>
          <xdr:col>5</xdr:col>
          <xdr:colOff>342900</xdr:colOff>
          <xdr:row>41</xdr:row>
          <xdr:rowOff>361950</xdr:rowOff>
        </xdr:to>
        <xdr:sp macro="" textlink="">
          <xdr:nvSpPr>
            <xdr:cNvPr id="27781" name="Check Box 133" hidden="1">
              <a:extLst>
                <a:ext uri="{63B3BB69-23CF-44E3-9099-C40C66FF867C}">
                  <a14:compatExt spid="_x0000_s27781"/>
                </a:ext>
                <a:ext uri="{FF2B5EF4-FFF2-40B4-BE49-F238E27FC236}">
                  <a16:creationId xmlns:a16="http://schemas.microsoft.com/office/drawing/2014/main" id="{00000000-0008-0000-0A00-00008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42</xdr:row>
          <xdr:rowOff>9525</xdr:rowOff>
        </xdr:from>
        <xdr:to>
          <xdr:col>5</xdr:col>
          <xdr:colOff>342900</xdr:colOff>
          <xdr:row>42</xdr:row>
          <xdr:rowOff>361950</xdr:rowOff>
        </xdr:to>
        <xdr:sp macro="" textlink="">
          <xdr:nvSpPr>
            <xdr:cNvPr id="27782" name="Check Box 134" hidden="1">
              <a:extLst>
                <a:ext uri="{63B3BB69-23CF-44E3-9099-C40C66FF867C}">
                  <a14:compatExt spid="_x0000_s27782"/>
                </a:ext>
                <a:ext uri="{FF2B5EF4-FFF2-40B4-BE49-F238E27FC236}">
                  <a16:creationId xmlns:a16="http://schemas.microsoft.com/office/drawing/2014/main" id="{00000000-0008-0000-0A00-00008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42</xdr:row>
          <xdr:rowOff>9525</xdr:rowOff>
        </xdr:from>
        <xdr:to>
          <xdr:col>5</xdr:col>
          <xdr:colOff>342900</xdr:colOff>
          <xdr:row>42</xdr:row>
          <xdr:rowOff>361950</xdr:rowOff>
        </xdr:to>
        <xdr:sp macro="" textlink="">
          <xdr:nvSpPr>
            <xdr:cNvPr id="27783" name="Check Box 135" hidden="1">
              <a:extLst>
                <a:ext uri="{63B3BB69-23CF-44E3-9099-C40C66FF867C}">
                  <a14:compatExt spid="_x0000_s27783"/>
                </a:ext>
                <a:ext uri="{FF2B5EF4-FFF2-40B4-BE49-F238E27FC236}">
                  <a16:creationId xmlns:a16="http://schemas.microsoft.com/office/drawing/2014/main" id="{00000000-0008-0000-0A00-00008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42</xdr:row>
          <xdr:rowOff>9525</xdr:rowOff>
        </xdr:from>
        <xdr:to>
          <xdr:col>5</xdr:col>
          <xdr:colOff>342900</xdr:colOff>
          <xdr:row>42</xdr:row>
          <xdr:rowOff>361950</xdr:rowOff>
        </xdr:to>
        <xdr:sp macro="" textlink="">
          <xdr:nvSpPr>
            <xdr:cNvPr id="27784" name="Check Box 136" hidden="1">
              <a:extLst>
                <a:ext uri="{63B3BB69-23CF-44E3-9099-C40C66FF867C}">
                  <a14:compatExt spid="_x0000_s27784"/>
                </a:ext>
                <a:ext uri="{FF2B5EF4-FFF2-40B4-BE49-F238E27FC236}">
                  <a16:creationId xmlns:a16="http://schemas.microsoft.com/office/drawing/2014/main" id="{00000000-0008-0000-0A00-00008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43</xdr:row>
          <xdr:rowOff>9525</xdr:rowOff>
        </xdr:from>
        <xdr:to>
          <xdr:col>5</xdr:col>
          <xdr:colOff>342900</xdr:colOff>
          <xdr:row>43</xdr:row>
          <xdr:rowOff>361950</xdr:rowOff>
        </xdr:to>
        <xdr:sp macro="" textlink="">
          <xdr:nvSpPr>
            <xdr:cNvPr id="27785" name="Check Box 137" hidden="1">
              <a:extLst>
                <a:ext uri="{63B3BB69-23CF-44E3-9099-C40C66FF867C}">
                  <a14:compatExt spid="_x0000_s27785"/>
                </a:ext>
                <a:ext uri="{FF2B5EF4-FFF2-40B4-BE49-F238E27FC236}">
                  <a16:creationId xmlns:a16="http://schemas.microsoft.com/office/drawing/2014/main" id="{00000000-0008-0000-0A00-00008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43</xdr:row>
          <xdr:rowOff>9525</xdr:rowOff>
        </xdr:from>
        <xdr:to>
          <xdr:col>5</xdr:col>
          <xdr:colOff>342900</xdr:colOff>
          <xdr:row>43</xdr:row>
          <xdr:rowOff>361950</xdr:rowOff>
        </xdr:to>
        <xdr:sp macro="" textlink="">
          <xdr:nvSpPr>
            <xdr:cNvPr id="27786" name="Check Box 138" hidden="1">
              <a:extLst>
                <a:ext uri="{63B3BB69-23CF-44E3-9099-C40C66FF867C}">
                  <a14:compatExt spid="_x0000_s27786"/>
                </a:ext>
                <a:ext uri="{FF2B5EF4-FFF2-40B4-BE49-F238E27FC236}">
                  <a16:creationId xmlns:a16="http://schemas.microsoft.com/office/drawing/2014/main" id="{00000000-0008-0000-0A00-00008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43</xdr:row>
          <xdr:rowOff>9525</xdr:rowOff>
        </xdr:from>
        <xdr:to>
          <xdr:col>5</xdr:col>
          <xdr:colOff>342900</xdr:colOff>
          <xdr:row>43</xdr:row>
          <xdr:rowOff>361950</xdr:rowOff>
        </xdr:to>
        <xdr:sp macro="" textlink="">
          <xdr:nvSpPr>
            <xdr:cNvPr id="27787" name="Check Box 139" hidden="1">
              <a:extLst>
                <a:ext uri="{63B3BB69-23CF-44E3-9099-C40C66FF867C}">
                  <a14:compatExt spid="_x0000_s27787"/>
                </a:ext>
                <a:ext uri="{FF2B5EF4-FFF2-40B4-BE49-F238E27FC236}">
                  <a16:creationId xmlns:a16="http://schemas.microsoft.com/office/drawing/2014/main" id="{00000000-0008-0000-0A00-00008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44</xdr:row>
          <xdr:rowOff>9525</xdr:rowOff>
        </xdr:from>
        <xdr:to>
          <xdr:col>5</xdr:col>
          <xdr:colOff>342900</xdr:colOff>
          <xdr:row>44</xdr:row>
          <xdr:rowOff>361950</xdr:rowOff>
        </xdr:to>
        <xdr:sp macro="" textlink="">
          <xdr:nvSpPr>
            <xdr:cNvPr id="27788" name="Check Box 140" hidden="1">
              <a:extLst>
                <a:ext uri="{63B3BB69-23CF-44E3-9099-C40C66FF867C}">
                  <a14:compatExt spid="_x0000_s27788"/>
                </a:ext>
                <a:ext uri="{FF2B5EF4-FFF2-40B4-BE49-F238E27FC236}">
                  <a16:creationId xmlns:a16="http://schemas.microsoft.com/office/drawing/2014/main" id="{00000000-0008-0000-0A00-00008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44</xdr:row>
          <xdr:rowOff>9525</xdr:rowOff>
        </xdr:from>
        <xdr:to>
          <xdr:col>5</xdr:col>
          <xdr:colOff>342900</xdr:colOff>
          <xdr:row>44</xdr:row>
          <xdr:rowOff>361950</xdr:rowOff>
        </xdr:to>
        <xdr:sp macro="" textlink="">
          <xdr:nvSpPr>
            <xdr:cNvPr id="27789" name="Check Box 141" hidden="1">
              <a:extLst>
                <a:ext uri="{63B3BB69-23CF-44E3-9099-C40C66FF867C}">
                  <a14:compatExt spid="_x0000_s27789"/>
                </a:ext>
                <a:ext uri="{FF2B5EF4-FFF2-40B4-BE49-F238E27FC236}">
                  <a16:creationId xmlns:a16="http://schemas.microsoft.com/office/drawing/2014/main" id="{00000000-0008-0000-0A00-00008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44</xdr:row>
          <xdr:rowOff>9525</xdr:rowOff>
        </xdr:from>
        <xdr:to>
          <xdr:col>5</xdr:col>
          <xdr:colOff>342900</xdr:colOff>
          <xdr:row>44</xdr:row>
          <xdr:rowOff>361950</xdr:rowOff>
        </xdr:to>
        <xdr:sp macro="" textlink="">
          <xdr:nvSpPr>
            <xdr:cNvPr id="27790" name="Check Box 142" hidden="1">
              <a:extLst>
                <a:ext uri="{63B3BB69-23CF-44E3-9099-C40C66FF867C}">
                  <a14:compatExt spid="_x0000_s27790"/>
                </a:ext>
                <a:ext uri="{FF2B5EF4-FFF2-40B4-BE49-F238E27FC236}">
                  <a16:creationId xmlns:a16="http://schemas.microsoft.com/office/drawing/2014/main" id="{00000000-0008-0000-0A00-00008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47</xdr:row>
          <xdr:rowOff>9525</xdr:rowOff>
        </xdr:from>
        <xdr:to>
          <xdr:col>5</xdr:col>
          <xdr:colOff>342900</xdr:colOff>
          <xdr:row>47</xdr:row>
          <xdr:rowOff>361950</xdr:rowOff>
        </xdr:to>
        <xdr:sp macro="" textlink="">
          <xdr:nvSpPr>
            <xdr:cNvPr id="27791" name="Check Box 143" hidden="1">
              <a:extLst>
                <a:ext uri="{63B3BB69-23CF-44E3-9099-C40C66FF867C}">
                  <a14:compatExt spid="_x0000_s27791"/>
                </a:ext>
                <a:ext uri="{FF2B5EF4-FFF2-40B4-BE49-F238E27FC236}">
                  <a16:creationId xmlns:a16="http://schemas.microsoft.com/office/drawing/2014/main" id="{00000000-0008-0000-0A00-00008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47</xdr:row>
          <xdr:rowOff>9525</xdr:rowOff>
        </xdr:from>
        <xdr:to>
          <xdr:col>5</xdr:col>
          <xdr:colOff>342900</xdr:colOff>
          <xdr:row>47</xdr:row>
          <xdr:rowOff>361950</xdr:rowOff>
        </xdr:to>
        <xdr:sp macro="" textlink="">
          <xdr:nvSpPr>
            <xdr:cNvPr id="27792" name="Check Box 144" hidden="1">
              <a:extLst>
                <a:ext uri="{63B3BB69-23CF-44E3-9099-C40C66FF867C}">
                  <a14:compatExt spid="_x0000_s27792"/>
                </a:ext>
                <a:ext uri="{FF2B5EF4-FFF2-40B4-BE49-F238E27FC236}">
                  <a16:creationId xmlns:a16="http://schemas.microsoft.com/office/drawing/2014/main" id="{00000000-0008-0000-0A00-00009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47</xdr:row>
          <xdr:rowOff>9525</xdr:rowOff>
        </xdr:from>
        <xdr:to>
          <xdr:col>5</xdr:col>
          <xdr:colOff>342900</xdr:colOff>
          <xdr:row>47</xdr:row>
          <xdr:rowOff>361950</xdr:rowOff>
        </xdr:to>
        <xdr:sp macro="" textlink="">
          <xdr:nvSpPr>
            <xdr:cNvPr id="27793" name="Check Box 145" hidden="1">
              <a:extLst>
                <a:ext uri="{63B3BB69-23CF-44E3-9099-C40C66FF867C}">
                  <a14:compatExt spid="_x0000_s27793"/>
                </a:ext>
                <a:ext uri="{FF2B5EF4-FFF2-40B4-BE49-F238E27FC236}">
                  <a16:creationId xmlns:a16="http://schemas.microsoft.com/office/drawing/2014/main" id="{00000000-0008-0000-0A00-00009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48</xdr:row>
          <xdr:rowOff>9525</xdr:rowOff>
        </xdr:from>
        <xdr:to>
          <xdr:col>5</xdr:col>
          <xdr:colOff>342900</xdr:colOff>
          <xdr:row>48</xdr:row>
          <xdr:rowOff>361950</xdr:rowOff>
        </xdr:to>
        <xdr:sp macro="" textlink="">
          <xdr:nvSpPr>
            <xdr:cNvPr id="27794" name="Check Box 146" hidden="1">
              <a:extLst>
                <a:ext uri="{63B3BB69-23CF-44E3-9099-C40C66FF867C}">
                  <a14:compatExt spid="_x0000_s27794"/>
                </a:ext>
                <a:ext uri="{FF2B5EF4-FFF2-40B4-BE49-F238E27FC236}">
                  <a16:creationId xmlns:a16="http://schemas.microsoft.com/office/drawing/2014/main" id="{00000000-0008-0000-0A00-00009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48</xdr:row>
          <xdr:rowOff>9525</xdr:rowOff>
        </xdr:from>
        <xdr:to>
          <xdr:col>5</xdr:col>
          <xdr:colOff>342900</xdr:colOff>
          <xdr:row>48</xdr:row>
          <xdr:rowOff>361950</xdr:rowOff>
        </xdr:to>
        <xdr:sp macro="" textlink="">
          <xdr:nvSpPr>
            <xdr:cNvPr id="27795" name="Check Box 147" hidden="1">
              <a:extLst>
                <a:ext uri="{63B3BB69-23CF-44E3-9099-C40C66FF867C}">
                  <a14:compatExt spid="_x0000_s27795"/>
                </a:ext>
                <a:ext uri="{FF2B5EF4-FFF2-40B4-BE49-F238E27FC236}">
                  <a16:creationId xmlns:a16="http://schemas.microsoft.com/office/drawing/2014/main" id="{00000000-0008-0000-0A00-00009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48</xdr:row>
          <xdr:rowOff>9525</xdr:rowOff>
        </xdr:from>
        <xdr:to>
          <xdr:col>5</xdr:col>
          <xdr:colOff>342900</xdr:colOff>
          <xdr:row>48</xdr:row>
          <xdr:rowOff>361950</xdr:rowOff>
        </xdr:to>
        <xdr:sp macro="" textlink="">
          <xdr:nvSpPr>
            <xdr:cNvPr id="27796" name="Check Box 148" hidden="1">
              <a:extLst>
                <a:ext uri="{63B3BB69-23CF-44E3-9099-C40C66FF867C}">
                  <a14:compatExt spid="_x0000_s27796"/>
                </a:ext>
                <a:ext uri="{FF2B5EF4-FFF2-40B4-BE49-F238E27FC236}">
                  <a16:creationId xmlns:a16="http://schemas.microsoft.com/office/drawing/2014/main" id="{00000000-0008-0000-0A00-00009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49</xdr:row>
          <xdr:rowOff>9525</xdr:rowOff>
        </xdr:from>
        <xdr:to>
          <xdr:col>5</xdr:col>
          <xdr:colOff>342900</xdr:colOff>
          <xdr:row>49</xdr:row>
          <xdr:rowOff>361950</xdr:rowOff>
        </xdr:to>
        <xdr:sp macro="" textlink="">
          <xdr:nvSpPr>
            <xdr:cNvPr id="27797" name="Check Box 149" hidden="1">
              <a:extLst>
                <a:ext uri="{63B3BB69-23CF-44E3-9099-C40C66FF867C}">
                  <a14:compatExt spid="_x0000_s27797"/>
                </a:ext>
                <a:ext uri="{FF2B5EF4-FFF2-40B4-BE49-F238E27FC236}">
                  <a16:creationId xmlns:a16="http://schemas.microsoft.com/office/drawing/2014/main" id="{00000000-0008-0000-0A00-00009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49</xdr:row>
          <xdr:rowOff>9525</xdr:rowOff>
        </xdr:from>
        <xdr:to>
          <xdr:col>5</xdr:col>
          <xdr:colOff>342900</xdr:colOff>
          <xdr:row>49</xdr:row>
          <xdr:rowOff>361950</xdr:rowOff>
        </xdr:to>
        <xdr:sp macro="" textlink="">
          <xdr:nvSpPr>
            <xdr:cNvPr id="27798" name="Check Box 150" hidden="1">
              <a:extLst>
                <a:ext uri="{63B3BB69-23CF-44E3-9099-C40C66FF867C}">
                  <a14:compatExt spid="_x0000_s27798"/>
                </a:ext>
                <a:ext uri="{FF2B5EF4-FFF2-40B4-BE49-F238E27FC236}">
                  <a16:creationId xmlns:a16="http://schemas.microsoft.com/office/drawing/2014/main" id="{00000000-0008-0000-0A00-00009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49</xdr:row>
          <xdr:rowOff>9525</xdr:rowOff>
        </xdr:from>
        <xdr:to>
          <xdr:col>5</xdr:col>
          <xdr:colOff>342900</xdr:colOff>
          <xdr:row>49</xdr:row>
          <xdr:rowOff>361950</xdr:rowOff>
        </xdr:to>
        <xdr:sp macro="" textlink="">
          <xdr:nvSpPr>
            <xdr:cNvPr id="27799" name="Check Box 151" hidden="1">
              <a:extLst>
                <a:ext uri="{63B3BB69-23CF-44E3-9099-C40C66FF867C}">
                  <a14:compatExt spid="_x0000_s27799"/>
                </a:ext>
                <a:ext uri="{FF2B5EF4-FFF2-40B4-BE49-F238E27FC236}">
                  <a16:creationId xmlns:a16="http://schemas.microsoft.com/office/drawing/2014/main" id="{00000000-0008-0000-0A00-00009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50</xdr:row>
          <xdr:rowOff>9525</xdr:rowOff>
        </xdr:from>
        <xdr:to>
          <xdr:col>5</xdr:col>
          <xdr:colOff>342900</xdr:colOff>
          <xdr:row>50</xdr:row>
          <xdr:rowOff>361950</xdr:rowOff>
        </xdr:to>
        <xdr:sp macro="" textlink="">
          <xdr:nvSpPr>
            <xdr:cNvPr id="27800" name="Check Box 152" hidden="1">
              <a:extLst>
                <a:ext uri="{63B3BB69-23CF-44E3-9099-C40C66FF867C}">
                  <a14:compatExt spid="_x0000_s27800"/>
                </a:ext>
                <a:ext uri="{FF2B5EF4-FFF2-40B4-BE49-F238E27FC236}">
                  <a16:creationId xmlns:a16="http://schemas.microsoft.com/office/drawing/2014/main" id="{00000000-0008-0000-0A00-00009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50</xdr:row>
          <xdr:rowOff>9525</xdr:rowOff>
        </xdr:from>
        <xdr:to>
          <xdr:col>5</xdr:col>
          <xdr:colOff>342900</xdr:colOff>
          <xdr:row>50</xdr:row>
          <xdr:rowOff>361950</xdr:rowOff>
        </xdr:to>
        <xdr:sp macro="" textlink="">
          <xdr:nvSpPr>
            <xdr:cNvPr id="27801" name="Check Box 153" hidden="1">
              <a:extLst>
                <a:ext uri="{63B3BB69-23CF-44E3-9099-C40C66FF867C}">
                  <a14:compatExt spid="_x0000_s27801"/>
                </a:ext>
                <a:ext uri="{FF2B5EF4-FFF2-40B4-BE49-F238E27FC236}">
                  <a16:creationId xmlns:a16="http://schemas.microsoft.com/office/drawing/2014/main" id="{00000000-0008-0000-0A00-00009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50</xdr:row>
          <xdr:rowOff>9525</xdr:rowOff>
        </xdr:from>
        <xdr:to>
          <xdr:col>5</xdr:col>
          <xdr:colOff>342900</xdr:colOff>
          <xdr:row>50</xdr:row>
          <xdr:rowOff>361950</xdr:rowOff>
        </xdr:to>
        <xdr:sp macro="" textlink="">
          <xdr:nvSpPr>
            <xdr:cNvPr id="27802" name="Check Box 154" hidden="1">
              <a:extLst>
                <a:ext uri="{63B3BB69-23CF-44E3-9099-C40C66FF867C}">
                  <a14:compatExt spid="_x0000_s27802"/>
                </a:ext>
                <a:ext uri="{FF2B5EF4-FFF2-40B4-BE49-F238E27FC236}">
                  <a16:creationId xmlns:a16="http://schemas.microsoft.com/office/drawing/2014/main" id="{00000000-0008-0000-0A00-00009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53</xdr:row>
          <xdr:rowOff>9525</xdr:rowOff>
        </xdr:from>
        <xdr:to>
          <xdr:col>5</xdr:col>
          <xdr:colOff>342900</xdr:colOff>
          <xdr:row>53</xdr:row>
          <xdr:rowOff>361950</xdr:rowOff>
        </xdr:to>
        <xdr:sp macro="" textlink="">
          <xdr:nvSpPr>
            <xdr:cNvPr id="27803" name="Check Box 155" hidden="1">
              <a:extLst>
                <a:ext uri="{63B3BB69-23CF-44E3-9099-C40C66FF867C}">
                  <a14:compatExt spid="_x0000_s27803"/>
                </a:ext>
                <a:ext uri="{FF2B5EF4-FFF2-40B4-BE49-F238E27FC236}">
                  <a16:creationId xmlns:a16="http://schemas.microsoft.com/office/drawing/2014/main" id="{00000000-0008-0000-0A00-00009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53</xdr:row>
          <xdr:rowOff>9525</xdr:rowOff>
        </xdr:from>
        <xdr:to>
          <xdr:col>5</xdr:col>
          <xdr:colOff>342900</xdr:colOff>
          <xdr:row>53</xdr:row>
          <xdr:rowOff>361950</xdr:rowOff>
        </xdr:to>
        <xdr:sp macro="" textlink="">
          <xdr:nvSpPr>
            <xdr:cNvPr id="27804" name="Check Box 156" hidden="1">
              <a:extLst>
                <a:ext uri="{63B3BB69-23CF-44E3-9099-C40C66FF867C}">
                  <a14:compatExt spid="_x0000_s27804"/>
                </a:ext>
                <a:ext uri="{FF2B5EF4-FFF2-40B4-BE49-F238E27FC236}">
                  <a16:creationId xmlns:a16="http://schemas.microsoft.com/office/drawing/2014/main" id="{00000000-0008-0000-0A00-00009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53</xdr:row>
          <xdr:rowOff>9525</xdr:rowOff>
        </xdr:from>
        <xdr:to>
          <xdr:col>5</xdr:col>
          <xdr:colOff>342900</xdr:colOff>
          <xdr:row>53</xdr:row>
          <xdr:rowOff>361950</xdr:rowOff>
        </xdr:to>
        <xdr:sp macro="" textlink="">
          <xdr:nvSpPr>
            <xdr:cNvPr id="27805" name="Check Box 157" hidden="1">
              <a:extLst>
                <a:ext uri="{63B3BB69-23CF-44E3-9099-C40C66FF867C}">
                  <a14:compatExt spid="_x0000_s27805"/>
                </a:ext>
                <a:ext uri="{FF2B5EF4-FFF2-40B4-BE49-F238E27FC236}">
                  <a16:creationId xmlns:a16="http://schemas.microsoft.com/office/drawing/2014/main" id="{00000000-0008-0000-0A00-00009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54</xdr:row>
          <xdr:rowOff>9525</xdr:rowOff>
        </xdr:from>
        <xdr:to>
          <xdr:col>5</xdr:col>
          <xdr:colOff>342900</xdr:colOff>
          <xdr:row>54</xdr:row>
          <xdr:rowOff>361950</xdr:rowOff>
        </xdr:to>
        <xdr:sp macro="" textlink="">
          <xdr:nvSpPr>
            <xdr:cNvPr id="27806" name="Check Box 158" hidden="1">
              <a:extLst>
                <a:ext uri="{63B3BB69-23CF-44E3-9099-C40C66FF867C}">
                  <a14:compatExt spid="_x0000_s27806"/>
                </a:ext>
                <a:ext uri="{FF2B5EF4-FFF2-40B4-BE49-F238E27FC236}">
                  <a16:creationId xmlns:a16="http://schemas.microsoft.com/office/drawing/2014/main" id="{00000000-0008-0000-0A00-00009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54</xdr:row>
          <xdr:rowOff>9525</xdr:rowOff>
        </xdr:from>
        <xdr:to>
          <xdr:col>5</xdr:col>
          <xdr:colOff>342900</xdr:colOff>
          <xdr:row>54</xdr:row>
          <xdr:rowOff>361950</xdr:rowOff>
        </xdr:to>
        <xdr:sp macro="" textlink="">
          <xdr:nvSpPr>
            <xdr:cNvPr id="27807" name="Check Box 159" hidden="1">
              <a:extLst>
                <a:ext uri="{63B3BB69-23CF-44E3-9099-C40C66FF867C}">
                  <a14:compatExt spid="_x0000_s27807"/>
                </a:ext>
                <a:ext uri="{FF2B5EF4-FFF2-40B4-BE49-F238E27FC236}">
                  <a16:creationId xmlns:a16="http://schemas.microsoft.com/office/drawing/2014/main" id="{00000000-0008-0000-0A00-00009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54</xdr:row>
          <xdr:rowOff>9525</xdr:rowOff>
        </xdr:from>
        <xdr:to>
          <xdr:col>5</xdr:col>
          <xdr:colOff>342900</xdr:colOff>
          <xdr:row>54</xdr:row>
          <xdr:rowOff>361950</xdr:rowOff>
        </xdr:to>
        <xdr:sp macro="" textlink="">
          <xdr:nvSpPr>
            <xdr:cNvPr id="27808" name="Check Box 160" hidden="1">
              <a:extLst>
                <a:ext uri="{63B3BB69-23CF-44E3-9099-C40C66FF867C}">
                  <a14:compatExt spid="_x0000_s27808"/>
                </a:ext>
                <a:ext uri="{FF2B5EF4-FFF2-40B4-BE49-F238E27FC236}">
                  <a16:creationId xmlns:a16="http://schemas.microsoft.com/office/drawing/2014/main" id="{00000000-0008-0000-0A00-0000A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xdr:row>
          <xdr:rowOff>9525</xdr:rowOff>
        </xdr:from>
        <xdr:to>
          <xdr:col>7</xdr:col>
          <xdr:colOff>342900</xdr:colOff>
          <xdr:row>9</xdr:row>
          <xdr:rowOff>371475</xdr:rowOff>
        </xdr:to>
        <xdr:sp macro="" textlink="">
          <xdr:nvSpPr>
            <xdr:cNvPr id="27809" name="Check Box 161" hidden="1">
              <a:extLst>
                <a:ext uri="{63B3BB69-23CF-44E3-9099-C40C66FF867C}">
                  <a14:compatExt spid="_x0000_s27809"/>
                </a:ext>
                <a:ext uri="{FF2B5EF4-FFF2-40B4-BE49-F238E27FC236}">
                  <a16:creationId xmlns:a16="http://schemas.microsoft.com/office/drawing/2014/main" id="{00000000-0008-0000-0A00-0000A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xdr:row>
          <xdr:rowOff>9525</xdr:rowOff>
        </xdr:from>
        <xdr:to>
          <xdr:col>7</xdr:col>
          <xdr:colOff>342900</xdr:colOff>
          <xdr:row>10</xdr:row>
          <xdr:rowOff>371475</xdr:rowOff>
        </xdr:to>
        <xdr:sp macro="" textlink="">
          <xdr:nvSpPr>
            <xdr:cNvPr id="27810" name="Check Box 162" hidden="1">
              <a:extLst>
                <a:ext uri="{63B3BB69-23CF-44E3-9099-C40C66FF867C}">
                  <a14:compatExt spid="_x0000_s27810"/>
                </a:ext>
                <a:ext uri="{FF2B5EF4-FFF2-40B4-BE49-F238E27FC236}">
                  <a16:creationId xmlns:a16="http://schemas.microsoft.com/office/drawing/2014/main" id="{00000000-0008-0000-0A00-0000A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xdr:row>
          <xdr:rowOff>9525</xdr:rowOff>
        </xdr:from>
        <xdr:to>
          <xdr:col>7</xdr:col>
          <xdr:colOff>342900</xdr:colOff>
          <xdr:row>11</xdr:row>
          <xdr:rowOff>371475</xdr:rowOff>
        </xdr:to>
        <xdr:sp macro="" textlink="">
          <xdr:nvSpPr>
            <xdr:cNvPr id="27811" name="Check Box 163" hidden="1">
              <a:extLst>
                <a:ext uri="{63B3BB69-23CF-44E3-9099-C40C66FF867C}">
                  <a14:compatExt spid="_x0000_s27811"/>
                </a:ext>
                <a:ext uri="{FF2B5EF4-FFF2-40B4-BE49-F238E27FC236}">
                  <a16:creationId xmlns:a16="http://schemas.microsoft.com/office/drawing/2014/main" id="{00000000-0008-0000-0A00-0000A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12</xdr:row>
          <xdr:rowOff>9525</xdr:rowOff>
        </xdr:from>
        <xdr:to>
          <xdr:col>7</xdr:col>
          <xdr:colOff>342900</xdr:colOff>
          <xdr:row>12</xdr:row>
          <xdr:rowOff>371475</xdr:rowOff>
        </xdr:to>
        <xdr:sp macro="" textlink="">
          <xdr:nvSpPr>
            <xdr:cNvPr id="27812" name="Check Box 164" hidden="1">
              <a:extLst>
                <a:ext uri="{63B3BB69-23CF-44E3-9099-C40C66FF867C}">
                  <a14:compatExt spid="_x0000_s27812"/>
                </a:ext>
                <a:ext uri="{FF2B5EF4-FFF2-40B4-BE49-F238E27FC236}">
                  <a16:creationId xmlns:a16="http://schemas.microsoft.com/office/drawing/2014/main" id="{00000000-0008-0000-0A00-0000A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13</xdr:row>
          <xdr:rowOff>9525</xdr:rowOff>
        </xdr:from>
        <xdr:to>
          <xdr:col>7</xdr:col>
          <xdr:colOff>342900</xdr:colOff>
          <xdr:row>13</xdr:row>
          <xdr:rowOff>371475</xdr:rowOff>
        </xdr:to>
        <xdr:sp macro="" textlink="">
          <xdr:nvSpPr>
            <xdr:cNvPr id="27813" name="Check Box 165" hidden="1">
              <a:extLst>
                <a:ext uri="{63B3BB69-23CF-44E3-9099-C40C66FF867C}">
                  <a14:compatExt spid="_x0000_s27813"/>
                </a:ext>
                <a:ext uri="{FF2B5EF4-FFF2-40B4-BE49-F238E27FC236}">
                  <a16:creationId xmlns:a16="http://schemas.microsoft.com/office/drawing/2014/main" id="{00000000-0008-0000-0A00-0000A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14</xdr:row>
          <xdr:rowOff>9525</xdr:rowOff>
        </xdr:from>
        <xdr:to>
          <xdr:col>7</xdr:col>
          <xdr:colOff>342900</xdr:colOff>
          <xdr:row>14</xdr:row>
          <xdr:rowOff>371475</xdr:rowOff>
        </xdr:to>
        <xdr:sp macro="" textlink="">
          <xdr:nvSpPr>
            <xdr:cNvPr id="27814" name="Check Box 166" hidden="1">
              <a:extLst>
                <a:ext uri="{63B3BB69-23CF-44E3-9099-C40C66FF867C}">
                  <a14:compatExt spid="_x0000_s27814"/>
                </a:ext>
                <a:ext uri="{FF2B5EF4-FFF2-40B4-BE49-F238E27FC236}">
                  <a16:creationId xmlns:a16="http://schemas.microsoft.com/office/drawing/2014/main" id="{00000000-0008-0000-0A00-0000A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15</xdr:row>
          <xdr:rowOff>9525</xdr:rowOff>
        </xdr:from>
        <xdr:to>
          <xdr:col>7</xdr:col>
          <xdr:colOff>342900</xdr:colOff>
          <xdr:row>15</xdr:row>
          <xdr:rowOff>371475</xdr:rowOff>
        </xdr:to>
        <xdr:sp macro="" textlink="">
          <xdr:nvSpPr>
            <xdr:cNvPr id="27815" name="Check Box 167" hidden="1">
              <a:extLst>
                <a:ext uri="{63B3BB69-23CF-44E3-9099-C40C66FF867C}">
                  <a14:compatExt spid="_x0000_s27815"/>
                </a:ext>
                <a:ext uri="{FF2B5EF4-FFF2-40B4-BE49-F238E27FC236}">
                  <a16:creationId xmlns:a16="http://schemas.microsoft.com/office/drawing/2014/main" id="{00000000-0008-0000-0A00-0000A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xdr:row>
          <xdr:rowOff>9525</xdr:rowOff>
        </xdr:from>
        <xdr:to>
          <xdr:col>7</xdr:col>
          <xdr:colOff>342900</xdr:colOff>
          <xdr:row>16</xdr:row>
          <xdr:rowOff>371475</xdr:rowOff>
        </xdr:to>
        <xdr:sp macro="" textlink="">
          <xdr:nvSpPr>
            <xdr:cNvPr id="27816" name="Check Box 168" hidden="1">
              <a:extLst>
                <a:ext uri="{63B3BB69-23CF-44E3-9099-C40C66FF867C}">
                  <a14:compatExt spid="_x0000_s27816"/>
                </a:ext>
                <a:ext uri="{FF2B5EF4-FFF2-40B4-BE49-F238E27FC236}">
                  <a16:creationId xmlns:a16="http://schemas.microsoft.com/office/drawing/2014/main" id="{00000000-0008-0000-0A00-0000A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17</xdr:row>
          <xdr:rowOff>9525</xdr:rowOff>
        </xdr:from>
        <xdr:to>
          <xdr:col>7</xdr:col>
          <xdr:colOff>342900</xdr:colOff>
          <xdr:row>17</xdr:row>
          <xdr:rowOff>371475</xdr:rowOff>
        </xdr:to>
        <xdr:sp macro="" textlink="">
          <xdr:nvSpPr>
            <xdr:cNvPr id="27817" name="Check Box 169" hidden="1">
              <a:extLst>
                <a:ext uri="{63B3BB69-23CF-44E3-9099-C40C66FF867C}">
                  <a14:compatExt spid="_x0000_s27817"/>
                </a:ext>
                <a:ext uri="{FF2B5EF4-FFF2-40B4-BE49-F238E27FC236}">
                  <a16:creationId xmlns:a16="http://schemas.microsoft.com/office/drawing/2014/main" id="{00000000-0008-0000-0A00-0000A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18</xdr:row>
          <xdr:rowOff>9525</xdr:rowOff>
        </xdr:from>
        <xdr:to>
          <xdr:col>7</xdr:col>
          <xdr:colOff>342900</xdr:colOff>
          <xdr:row>18</xdr:row>
          <xdr:rowOff>371475</xdr:rowOff>
        </xdr:to>
        <xdr:sp macro="" textlink="">
          <xdr:nvSpPr>
            <xdr:cNvPr id="27818" name="Check Box 170" hidden="1">
              <a:extLst>
                <a:ext uri="{63B3BB69-23CF-44E3-9099-C40C66FF867C}">
                  <a14:compatExt spid="_x0000_s27818"/>
                </a:ext>
                <a:ext uri="{FF2B5EF4-FFF2-40B4-BE49-F238E27FC236}">
                  <a16:creationId xmlns:a16="http://schemas.microsoft.com/office/drawing/2014/main" id="{00000000-0008-0000-0A00-0000A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21</xdr:row>
          <xdr:rowOff>9525</xdr:rowOff>
        </xdr:from>
        <xdr:to>
          <xdr:col>7</xdr:col>
          <xdr:colOff>342900</xdr:colOff>
          <xdr:row>21</xdr:row>
          <xdr:rowOff>371475</xdr:rowOff>
        </xdr:to>
        <xdr:sp macro="" textlink="">
          <xdr:nvSpPr>
            <xdr:cNvPr id="27819" name="Check Box 171" hidden="1">
              <a:extLst>
                <a:ext uri="{63B3BB69-23CF-44E3-9099-C40C66FF867C}">
                  <a14:compatExt spid="_x0000_s27819"/>
                </a:ext>
                <a:ext uri="{FF2B5EF4-FFF2-40B4-BE49-F238E27FC236}">
                  <a16:creationId xmlns:a16="http://schemas.microsoft.com/office/drawing/2014/main" id="{00000000-0008-0000-0A00-0000A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22</xdr:row>
          <xdr:rowOff>9525</xdr:rowOff>
        </xdr:from>
        <xdr:to>
          <xdr:col>7</xdr:col>
          <xdr:colOff>342900</xdr:colOff>
          <xdr:row>22</xdr:row>
          <xdr:rowOff>371475</xdr:rowOff>
        </xdr:to>
        <xdr:sp macro="" textlink="">
          <xdr:nvSpPr>
            <xdr:cNvPr id="27820" name="Check Box 172" hidden="1">
              <a:extLst>
                <a:ext uri="{63B3BB69-23CF-44E3-9099-C40C66FF867C}">
                  <a14:compatExt spid="_x0000_s27820"/>
                </a:ext>
                <a:ext uri="{FF2B5EF4-FFF2-40B4-BE49-F238E27FC236}">
                  <a16:creationId xmlns:a16="http://schemas.microsoft.com/office/drawing/2014/main" id="{00000000-0008-0000-0A00-0000A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23</xdr:row>
          <xdr:rowOff>9525</xdr:rowOff>
        </xdr:from>
        <xdr:to>
          <xdr:col>7</xdr:col>
          <xdr:colOff>342900</xdr:colOff>
          <xdr:row>23</xdr:row>
          <xdr:rowOff>371475</xdr:rowOff>
        </xdr:to>
        <xdr:sp macro="" textlink="">
          <xdr:nvSpPr>
            <xdr:cNvPr id="27821" name="Check Box 173" hidden="1">
              <a:extLst>
                <a:ext uri="{63B3BB69-23CF-44E3-9099-C40C66FF867C}">
                  <a14:compatExt spid="_x0000_s27821"/>
                </a:ext>
                <a:ext uri="{FF2B5EF4-FFF2-40B4-BE49-F238E27FC236}">
                  <a16:creationId xmlns:a16="http://schemas.microsoft.com/office/drawing/2014/main" id="{00000000-0008-0000-0A00-0000A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24</xdr:row>
          <xdr:rowOff>9525</xdr:rowOff>
        </xdr:from>
        <xdr:to>
          <xdr:col>7</xdr:col>
          <xdr:colOff>342900</xdr:colOff>
          <xdr:row>24</xdr:row>
          <xdr:rowOff>371475</xdr:rowOff>
        </xdr:to>
        <xdr:sp macro="" textlink="">
          <xdr:nvSpPr>
            <xdr:cNvPr id="27822" name="Check Box 174" hidden="1">
              <a:extLst>
                <a:ext uri="{63B3BB69-23CF-44E3-9099-C40C66FF867C}">
                  <a14:compatExt spid="_x0000_s27822"/>
                </a:ext>
                <a:ext uri="{FF2B5EF4-FFF2-40B4-BE49-F238E27FC236}">
                  <a16:creationId xmlns:a16="http://schemas.microsoft.com/office/drawing/2014/main" id="{00000000-0008-0000-0A00-0000A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25</xdr:row>
          <xdr:rowOff>9525</xdr:rowOff>
        </xdr:from>
        <xdr:to>
          <xdr:col>7</xdr:col>
          <xdr:colOff>342900</xdr:colOff>
          <xdr:row>25</xdr:row>
          <xdr:rowOff>371475</xdr:rowOff>
        </xdr:to>
        <xdr:sp macro="" textlink="">
          <xdr:nvSpPr>
            <xdr:cNvPr id="27823" name="Check Box 175" hidden="1">
              <a:extLst>
                <a:ext uri="{63B3BB69-23CF-44E3-9099-C40C66FF867C}">
                  <a14:compatExt spid="_x0000_s27823"/>
                </a:ext>
                <a:ext uri="{FF2B5EF4-FFF2-40B4-BE49-F238E27FC236}">
                  <a16:creationId xmlns:a16="http://schemas.microsoft.com/office/drawing/2014/main" id="{00000000-0008-0000-0A00-0000A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28</xdr:row>
          <xdr:rowOff>9525</xdr:rowOff>
        </xdr:from>
        <xdr:to>
          <xdr:col>7</xdr:col>
          <xdr:colOff>342900</xdr:colOff>
          <xdr:row>28</xdr:row>
          <xdr:rowOff>371475</xdr:rowOff>
        </xdr:to>
        <xdr:sp macro="" textlink="">
          <xdr:nvSpPr>
            <xdr:cNvPr id="27824" name="Check Box 176" hidden="1">
              <a:extLst>
                <a:ext uri="{63B3BB69-23CF-44E3-9099-C40C66FF867C}">
                  <a14:compatExt spid="_x0000_s27824"/>
                </a:ext>
                <a:ext uri="{FF2B5EF4-FFF2-40B4-BE49-F238E27FC236}">
                  <a16:creationId xmlns:a16="http://schemas.microsoft.com/office/drawing/2014/main" id="{00000000-0008-0000-0A00-0000B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29</xdr:row>
          <xdr:rowOff>9525</xdr:rowOff>
        </xdr:from>
        <xdr:to>
          <xdr:col>7</xdr:col>
          <xdr:colOff>342900</xdr:colOff>
          <xdr:row>29</xdr:row>
          <xdr:rowOff>371475</xdr:rowOff>
        </xdr:to>
        <xdr:sp macro="" textlink="">
          <xdr:nvSpPr>
            <xdr:cNvPr id="27825" name="Check Box 177" hidden="1">
              <a:extLst>
                <a:ext uri="{63B3BB69-23CF-44E3-9099-C40C66FF867C}">
                  <a14:compatExt spid="_x0000_s27825"/>
                </a:ext>
                <a:ext uri="{FF2B5EF4-FFF2-40B4-BE49-F238E27FC236}">
                  <a16:creationId xmlns:a16="http://schemas.microsoft.com/office/drawing/2014/main" id="{00000000-0008-0000-0A00-0000B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33</xdr:row>
          <xdr:rowOff>9525</xdr:rowOff>
        </xdr:from>
        <xdr:to>
          <xdr:col>7</xdr:col>
          <xdr:colOff>342900</xdr:colOff>
          <xdr:row>33</xdr:row>
          <xdr:rowOff>371475</xdr:rowOff>
        </xdr:to>
        <xdr:sp macro="" textlink="">
          <xdr:nvSpPr>
            <xdr:cNvPr id="27826" name="Check Box 178" hidden="1">
              <a:extLst>
                <a:ext uri="{63B3BB69-23CF-44E3-9099-C40C66FF867C}">
                  <a14:compatExt spid="_x0000_s27826"/>
                </a:ext>
                <a:ext uri="{FF2B5EF4-FFF2-40B4-BE49-F238E27FC236}">
                  <a16:creationId xmlns:a16="http://schemas.microsoft.com/office/drawing/2014/main" id="{00000000-0008-0000-0A00-0000B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32</xdr:row>
          <xdr:rowOff>9525</xdr:rowOff>
        </xdr:from>
        <xdr:to>
          <xdr:col>7</xdr:col>
          <xdr:colOff>342900</xdr:colOff>
          <xdr:row>32</xdr:row>
          <xdr:rowOff>371475</xdr:rowOff>
        </xdr:to>
        <xdr:sp macro="" textlink="">
          <xdr:nvSpPr>
            <xdr:cNvPr id="27827" name="Check Box 179" hidden="1">
              <a:extLst>
                <a:ext uri="{63B3BB69-23CF-44E3-9099-C40C66FF867C}">
                  <a14:compatExt spid="_x0000_s27827"/>
                </a:ext>
                <a:ext uri="{FF2B5EF4-FFF2-40B4-BE49-F238E27FC236}">
                  <a16:creationId xmlns:a16="http://schemas.microsoft.com/office/drawing/2014/main" id="{00000000-0008-0000-0A00-0000B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36</xdr:row>
          <xdr:rowOff>9525</xdr:rowOff>
        </xdr:from>
        <xdr:to>
          <xdr:col>7</xdr:col>
          <xdr:colOff>342900</xdr:colOff>
          <xdr:row>36</xdr:row>
          <xdr:rowOff>371475</xdr:rowOff>
        </xdr:to>
        <xdr:sp macro="" textlink="">
          <xdr:nvSpPr>
            <xdr:cNvPr id="27828" name="Check Box 180" hidden="1">
              <a:extLst>
                <a:ext uri="{63B3BB69-23CF-44E3-9099-C40C66FF867C}">
                  <a14:compatExt spid="_x0000_s27828"/>
                </a:ext>
                <a:ext uri="{FF2B5EF4-FFF2-40B4-BE49-F238E27FC236}">
                  <a16:creationId xmlns:a16="http://schemas.microsoft.com/office/drawing/2014/main" id="{00000000-0008-0000-0A00-0000B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37</xdr:row>
          <xdr:rowOff>9525</xdr:rowOff>
        </xdr:from>
        <xdr:to>
          <xdr:col>7</xdr:col>
          <xdr:colOff>342900</xdr:colOff>
          <xdr:row>37</xdr:row>
          <xdr:rowOff>371475</xdr:rowOff>
        </xdr:to>
        <xdr:sp macro="" textlink="">
          <xdr:nvSpPr>
            <xdr:cNvPr id="27829" name="Check Box 181" hidden="1">
              <a:extLst>
                <a:ext uri="{63B3BB69-23CF-44E3-9099-C40C66FF867C}">
                  <a14:compatExt spid="_x0000_s27829"/>
                </a:ext>
                <a:ext uri="{FF2B5EF4-FFF2-40B4-BE49-F238E27FC236}">
                  <a16:creationId xmlns:a16="http://schemas.microsoft.com/office/drawing/2014/main" id="{00000000-0008-0000-0A00-0000B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40</xdr:row>
          <xdr:rowOff>9525</xdr:rowOff>
        </xdr:from>
        <xdr:to>
          <xdr:col>7</xdr:col>
          <xdr:colOff>342900</xdr:colOff>
          <xdr:row>40</xdr:row>
          <xdr:rowOff>371475</xdr:rowOff>
        </xdr:to>
        <xdr:sp macro="" textlink="">
          <xdr:nvSpPr>
            <xdr:cNvPr id="27830" name="Check Box 182" hidden="1">
              <a:extLst>
                <a:ext uri="{63B3BB69-23CF-44E3-9099-C40C66FF867C}">
                  <a14:compatExt spid="_x0000_s27830"/>
                </a:ext>
                <a:ext uri="{FF2B5EF4-FFF2-40B4-BE49-F238E27FC236}">
                  <a16:creationId xmlns:a16="http://schemas.microsoft.com/office/drawing/2014/main" id="{00000000-0008-0000-0A00-0000B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41</xdr:row>
          <xdr:rowOff>9525</xdr:rowOff>
        </xdr:from>
        <xdr:to>
          <xdr:col>7</xdr:col>
          <xdr:colOff>342900</xdr:colOff>
          <xdr:row>41</xdr:row>
          <xdr:rowOff>371475</xdr:rowOff>
        </xdr:to>
        <xdr:sp macro="" textlink="">
          <xdr:nvSpPr>
            <xdr:cNvPr id="27831" name="Check Box 183" hidden="1">
              <a:extLst>
                <a:ext uri="{63B3BB69-23CF-44E3-9099-C40C66FF867C}">
                  <a14:compatExt spid="_x0000_s27831"/>
                </a:ext>
                <a:ext uri="{FF2B5EF4-FFF2-40B4-BE49-F238E27FC236}">
                  <a16:creationId xmlns:a16="http://schemas.microsoft.com/office/drawing/2014/main" id="{00000000-0008-0000-0A00-0000B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42</xdr:row>
          <xdr:rowOff>9525</xdr:rowOff>
        </xdr:from>
        <xdr:to>
          <xdr:col>7</xdr:col>
          <xdr:colOff>342900</xdr:colOff>
          <xdr:row>42</xdr:row>
          <xdr:rowOff>371475</xdr:rowOff>
        </xdr:to>
        <xdr:sp macro="" textlink="">
          <xdr:nvSpPr>
            <xdr:cNvPr id="27832" name="Check Box 184" hidden="1">
              <a:extLst>
                <a:ext uri="{63B3BB69-23CF-44E3-9099-C40C66FF867C}">
                  <a14:compatExt spid="_x0000_s27832"/>
                </a:ext>
                <a:ext uri="{FF2B5EF4-FFF2-40B4-BE49-F238E27FC236}">
                  <a16:creationId xmlns:a16="http://schemas.microsoft.com/office/drawing/2014/main" id="{00000000-0008-0000-0A00-0000B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43</xdr:row>
          <xdr:rowOff>9525</xdr:rowOff>
        </xdr:from>
        <xdr:to>
          <xdr:col>7</xdr:col>
          <xdr:colOff>342900</xdr:colOff>
          <xdr:row>43</xdr:row>
          <xdr:rowOff>371475</xdr:rowOff>
        </xdr:to>
        <xdr:sp macro="" textlink="">
          <xdr:nvSpPr>
            <xdr:cNvPr id="27833" name="Check Box 185" hidden="1">
              <a:extLst>
                <a:ext uri="{63B3BB69-23CF-44E3-9099-C40C66FF867C}">
                  <a14:compatExt spid="_x0000_s27833"/>
                </a:ext>
                <a:ext uri="{FF2B5EF4-FFF2-40B4-BE49-F238E27FC236}">
                  <a16:creationId xmlns:a16="http://schemas.microsoft.com/office/drawing/2014/main" id="{00000000-0008-0000-0A00-0000B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44</xdr:row>
          <xdr:rowOff>9525</xdr:rowOff>
        </xdr:from>
        <xdr:to>
          <xdr:col>7</xdr:col>
          <xdr:colOff>342900</xdr:colOff>
          <xdr:row>44</xdr:row>
          <xdr:rowOff>371475</xdr:rowOff>
        </xdr:to>
        <xdr:sp macro="" textlink="">
          <xdr:nvSpPr>
            <xdr:cNvPr id="27834" name="Check Box 186" hidden="1">
              <a:extLst>
                <a:ext uri="{63B3BB69-23CF-44E3-9099-C40C66FF867C}">
                  <a14:compatExt spid="_x0000_s27834"/>
                </a:ext>
                <a:ext uri="{FF2B5EF4-FFF2-40B4-BE49-F238E27FC236}">
                  <a16:creationId xmlns:a16="http://schemas.microsoft.com/office/drawing/2014/main" id="{00000000-0008-0000-0A00-0000B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47</xdr:row>
          <xdr:rowOff>9525</xdr:rowOff>
        </xdr:from>
        <xdr:to>
          <xdr:col>7</xdr:col>
          <xdr:colOff>342900</xdr:colOff>
          <xdr:row>47</xdr:row>
          <xdr:rowOff>371475</xdr:rowOff>
        </xdr:to>
        <xdr:sp macro="" textlink="">
          <xdr:nvSpPr>
            <xdr:cNvPr id="27835" name="Check Box 187" hidden="1">
              <a:extLst>
                <a:ext uri="{63B3BB69-23CF-44E3-9099-C40C66FF867C}">
                  <a14:compatExt spid="_x0000_s27835"/>
                </a:ext>
                <a:ext uri="{FF2B5EF4-FFF2-40B4-BE49-F238E27FC236}">
                  <a16:creationId xmlns:a16="http://schemas.microsoft.com/office/drawing/2014/main" id="{00000000-0008-0000-0A00-0000B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49</xdr:row>
          <xdr:rowOff>9525</xdr:rowOff>
        </xdr:from>
        <xdr:to>
          <xdr:col>7</xdr:col>
          <xdr:colOff>342900</xdr:colOff>
          <xdr:row>49</xdr:row>
          <xdr:rowOff>371475</xdr:rowOff>
        </xdr:to>
        <xdr:sp macro="" textlink="">
          <xdr:nvSpPr>
            <xdr:cNvPr id="27836" name="Check Box 188" hidden="1">
              <a:extLst>
                <a:ext uri="{63B3BB69-23CF-44E3-9099-C40C66FF867C}">
                  <a14:compatExt spid="_x0000_s27836"/>
                </a:ext>
                <a:ext uri="{FF2B5EF4-FFF2-40B4-BE49-F238E27FC236}">
                  <a16:creationId xmlns:a16="http://schemas.microsoft.com/office/drawing/2014/main" id="{00000000-0008-0000-0A00-0000B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50</xdr:row>
          <xdr:rowOff>9525</xdr:rowOff>
        </xdr:from>
        <xdr:to>
          <xdr:col>7</xdr:col>
          <xdr:colOff>342900</xdr:colOff>
          <xdr:row>50</xdr:row>
          <xdr:rowOff>371475</xdr:rowOff>
        </xdr:to>
        <xdr:sp macro="" textlink="">
          <xdr:nvSpPr>
            <xdr:cNvPr id="27837" name="Check Box 189" hidden="1">
              <a:extLst>
                <a:ext uri="{63B3BB69-23CF-44E3-9099-C40C66FF867C}">
                  <a14:compatExt spid="_x0000_s27837"/>
                </a:ext>
                <a:ext uri="{FF2B5EF4-FFF2-40B4-BE49-F238E27FC236}">
                  <a16:creationId xmlns:a16="http://schemas.microsoft.com/office/drawing/2014/main" id="{00000000-0008-0000-0A00-0000B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48</xdr:row>
          <xdr:rowOff>9525</xdr:rowOff>
        </xdr:from>
        <xdr:to>
          <xdr:col>7</xdr:col>
          <xdr:colOff>342900</xdr:colOff>
          <xdr:row>48</xdr:row>
          <xdr:rowOff>371475</xdr:rowOff>
        </xdr:to>
        <xdr:sp macro="" textlink="">
          <xdr:nvSpPr>
            <xdr:cNvPr id="27838" name="Check Box 190" hidden="1">
              <a:extLst>
                <a:ext uri="{63B3BB69-23CF-44E3-9099-C40C66FF867C}">
                  <a14:compatExt spid="_x0000_s27838"/>
                </a:ext>
                <a:ext uri="{FF2B5EF4-FFF2-40B4-BE49-F238E27FC236}">
                  <a16:creationId xmlns:a16="http://schemas.microsoft.com/office/drawing/2014/main" id="{00000000-0008-0000-0A00-0000B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53</xdr:row>
          <xdr:rowOff>9525</xdr:rowOff>
        </xdr:from>
        <xdr:to>
          <xdr:col>7</xdr:col>
          <xdr:colOff>342900</xdr:colOff>
          <xdr:row>53</xdr:row>
          <xdr:rowOff>371475</xdr:rowOff>
        </xdr:to>
        <xdr:sp macro="" textlink="">
          <xdr:nvSpPr>
            <xdr:cNvPr id="27839" name="Check Box 191" hidden="1">
              <a:extLst>
                <a:ext uri="{63B3BB69-23CF-44E3-9099-C40C66FF867C}">
                  <a14:compatExt spid="_x0000_s27839"/>
                </a:ext>
                <a:ext uri="{FF2B5EF4-FFF2-40B4-BE49-F238E27FC236}">
                  <a16:creationId xmlns:a16="http://schemas.microsoft.com/office/drawing/2014/main" id="{00000000-0008-0000-0A00-0000B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54</xdr:row>
          <xdr:rowOff>9525</xdr:rowOff>
        </xdr:from>
        <xdr:to>
          <xdr:col>7</xdr:col>
          <xdr:colOff>342900</xdr:colOff>
          <xdr:row>54</xdr:row>
          <xdr:rowOff>371475</xdr:rowOff>
        </xdr:to>
        <xdr:sp macro="" textlink="">
          <xdr:nvSpPr>
            <xdr:cNvPr id="27840" name="Check Box 192" hidden="1">
              <a:extLst>
                <a:ext uri="{63B3BB69-23CF-44E3-9099-C40C66FF867C}">
                  <a14:compatExt spid="_x0000_s27840"/>
                </a:ext>
                <a:ext uri="{FF2B5EF4-FFF2-40B4-BE49-F238E27FC236}">
                  <a16:creationId xmlns:a16="http://schemas.microsoft.com/office/drawing/2014/main" id="{00000000-0008-0000-0A00-0000C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1</xdr:col>
      <xdr:colOff>0</xdr:colOff>
      <xdr:row>0</xdr:row>
      <xdr:rowOff>0</xdr:rowOff>
    </xdr:from>
    <xdr:to>
      <xdr:col>2</xdr:col>
      <xdr:colOff>2423027</xdr:colOff>
      <xdr:row>5</xdr:row>
      <xdr:rowOff>0</xdr:rowOff>
    </xdr:to>
    <xdr:pic>
      <xdr:nvPicPr>
        <xdr:cNvPr id="195" name="Imagen 10">
          <a:extLst>
            <a:ext uri="{FF2B5EF4-FFF2-40B4-BE49-F238E27FC236}">
              <a16:creationId xmlns:a16="http://schemas.microsoft.com/office/drawing/2014/main" id="{00000000-0008-0000-0A00-0000C3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06" y="0"/>
          <a:ext cx="5166227" cy="8516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343220</xdr:colOff>
      <xdr:row>9</xdr:row>
      <xdr:rowOff>378440</xdr:rowOff>
    </xdr:from>
    <xdr:to>
      <xdr:col>12</xdr:col>
      <xdr:colOff>160725</xdr:colOff>
      <xdr:row>16</xdr:row>
      <xdr:rowOff>270864</xdr:rowOff>
    </xdr:to>
    <xdr:graphicFrame macro="">
      <xdr:nvGraphicFramePr>
        <xdr:cNvPr id="2" name="Gráfico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4</xdr:col>
      <xdr:colOff>398284</xdr:colOff>
      <xdr:row>5</xdr:row>
      <xdr:rowOff>35218</xdr:rowOff>
    </xdr:to>
    <xdr:pic>
      <xdr:nvPicPr>
        <xdr:cNvPr id="3" name="Imagen 10">
          <a:extLst>
            <a:ext uri="{FF2B5EF4-FFF2-40B4-BE49-F238E27FC236}">
              <a16:creationId xmlns:a16="http://schemas.microsoft.com/office/drawing/2014/main" id="{00000000-0008-0000-0B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743" y="0"/>
          <a:ext cx="5166227" cy="8516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9525</xdr:colOff>
          <xdr:row>9</xdr:row>
          <xdr:rowOff>9525</xdr:rowOff>
        </xdr:from>
        <xdr:to>
          <xdr:col>3</xdr:col>
          <xdr:colOff>342900</xdr:colOff>
          <xdr:row>9</xdr:row>
          <xdr:rowOff>371475</xdr:rowOff>
        </xdr:to>
        <xdr:sp macro="" textlink="">
          <xdr:nvSpPr>
            <xdr:cNvPr id="29697" name="Check Box 1" hidden="1">
              <a:extLst>
                <a:ext uri="{63B3BB69-23CF-44E3-9099-C40C66FF867C}">
                  <a14:compatExt spid="_x0000_s29697"/>
                </a:ext>
                <a:ext uri="{FF2B5EF4-FFF2-40B4-BE49-F238E27FC236}">
                  <a16:creationId xmlns:a16="http://schemas.microsoft.com/office/drawing/2014/main" id="{00000000-0008-0000-0C00-00000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10</xdr:row>
          <xdr:rowOff>9525</xdr:rowOff>
        </xdr:from>
        <xdr:to>
          <xdr:col>3</xdr:col>
          <xdr:colOff>342900</xdr:colOff>
          <xdr:row>10</xdr:row>
          <xdr:rowOff>371475</xdr:rowOff>
        </xdr:to>
        <xdr:sp macro="" textlink="">
          <xdr:nvSpPr>
            <xdr:cNvPr id="29698" name="Check Box 2" hidden="1">
              <a:extLst>
                <a:ext uri="{63B3BB69-23CF-44E3-9099-C40C66FF867C}">
                  <a14:compatExt spid="_x0000_s29698"/>
                </a:ext>
                <a:ext uri="{FF2B5EF4-FFF2-40B4-BE49-F238E27FC236}">
                  <a16:creationId xmlns:a16="http://schemas.microsoft.com/office/drawing/2014/main" id="{00000000-0008-0000-0C00-00000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11</xdr:row>
          <xdr:rowOff>9525</xdr:rowOff>
        </xdr:from>
        <xdr:to>
          <xdr:col>3</xdr:col>
          <xdr:colOff>342900</xdr:colOff>
          <xdr:row>11</xdr:row>
          <xdr:rowOff>371475</xdr:rowOff>
        </xdr:to>
        <xdr:sp macro="" textlink="">
          <xdr:nvSpPr>
            <xdr:cNvPr id="29699" name="Check Box 3" hidden="1">
              <a:extLst>
                <a:ext uri="{63B3BB69-23CF-44E3-9099-C40C66FF867C}">
                  <a14:compatExt spid="_x0000_s29699"/>
                </a:ext>
                <a:ext uri="{FF2B5EF4-FFF2-40B4-BE49-F238E27FC236}">
                  <a16:creationId xmlns:a16="http://schemas.microsoft.com/office/drawing/2014/main" id="{00000000-0008-0000-0C00-00000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12</xdr:row>
          <xdr:rowOff>9525</xdr:rowOff>
        </xdr:from>
        <xdr:to>
          <xdr:col>3</xdr:col>
          <xdr:colOff>342900</xdr:colOff>
          <xdr:row>12</xdr:row>
          <xdr:rowOff>371475</xdr:rowOff>
        </xdr:to>
        <xdr:sp macro="" textlink="">
          <xdr:nvSpPr>
            <xdr:cNvPr id="29700" name="Check Box 4" hidden="1">
              <a:extLst>
                <a:ext uri="{63B3BB69-23CF-44E3-9099-C40C66FF867C}">
                  <a14:compatExt spid="_x0000_s29700"/>
                </a:ext>
                <a:ext uri="{FF2B5EF4-FFF2-40B4-BE49-F238E27FC236}">
                  <a16:creationId xmlns:a16="http://schemas.microsoft.com/office/drawing/2014/main" id="{00000000-0008-0000-0C00-00000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333375</xdr:colOff>
          <xdr:row>45</xdr:row>
          <xdr:rowOff>0</xdr:rowOff>
        </xdr:to>
        <xdr:sp macro="" textlink="">
          <xdr:nvSpPr>
            <xdr:cNvPr id="29701" name="Check Box 5" hidden="1">
              <a:extLst>
                <a:ext uri="{63B3BB69-23CF-44E3-9099-C40C66FF867C}">
                  <a14:compatExt spid="_x0000_s29701"/>
                </a:ext>
                <a:ext uri="{FF2B5EF4-FFF2-40B4-BE49-F238E27FC236}">
                  <a16:creationId xmlns:a16="http://schemas.microsoft.com/office/drawing/2014/main" id="{00000000-0008-0000-0C00-00000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333375</xdr:colOff>
          <xdr:row>45</xdr:row>
          <xdr:rowOff>0</xdr:rowOff>
        </xdr:to>
        <xdr:sp macro="" textlink="">
          <xdr:nvSpPr>
            <xdr:cNvPr id="29702" name="Check Box 6" hidden="1">
              <a:extLst>
                <a:ext uri="{63B3BB69-23CF-44E3-9099-C40C66FF867C}">
                  <a14:compatExt spid="_x0000_s29702"/>
                </a:ext>
                <a:ext uri="{FF2B5EF4-FFF2-40B4-BE49-F238E27FC236}">
                  <a16:creationId xmlns:a16="http://schemas.microsoft.com/office/drawing/2014/main" id="{00000000-0008-0000-0C00-00000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03" name="Check Box 7" hidden="1">
              <a:extLst>
                <a:ext uri="{63B3BB69-23CF-44E3-9099-C40C66FF867C}">
                  <a14:compatExt spid="_x0000_s29703"/>
                </a:ext>
                <a:ext uri="{FF2B5EF4-FFF2-40B4-BE49-F238E27FC236}">
                  <a16:creationId xmlns:a16="http://schemas.microsoft.com/office/drawing/2014/main" id="{00000000-0008-0000-0C00-00000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333375</xdr:colOff>
          <xdr:row>45</xdr:row>
          <xdr:rowOff>0</xdr:rowOff>
        </xdr:to>
        <xdr:sp macro="" textlink="">
          <xdr:nvSpPr>
            <xdr:cNvPr id="29704" name="Check Box 8" hidden="1">
              <a:extLst>
                <a:ext uri="{63B3BB69-23CF-44E3-9099-C40C66FF867C}">
                  <a14:compatExt spid="_x0000_s29704"/>
                </a:ext>
                <a:ext uri="{FF2B5EF4-FFF2-40B4-BE49-F238E27FC236}">
                  <a16:creationId xmlns:a16="http://schemas.microsoft.com/office/drawing/2014/main" id="{00000000-0008-0000-0C00-00000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333375</xdr:colOff>
          <xdr:row>45</xdr:row>
          <xdr:rowOff>0</xdr:rowOff>
        </xdr:to>
        <xdr:sp macro="" textlink="">
          <xdr:nvSpPr>
            <xdr:cNvPr id="29705" name="Check Box 9" hidden="1">
              <a:extLst>
                <a:ext uri="{63B3BB69-23CF-44E3-9099-C40C66FF867C}">
                  <a14:compatExt spid="_x0000_s29705"/>
                </a:ext>
                <a:ext uri="{FF2B5EF4-FFF2-40B4-BE49-F238E27FC236}">
                  <a16:creationId xmlns:a16="http://schemas.microsoft.com/office/drawing/2014/main" id="{00000000-0008-0000-0C00-00000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06" name="Check Box 10" hidden="1">
              <a:extLst>
                <a:ext uri="{63B3BB69-23CF-44E3-9099-C40C66FF867C}">
                  <a14:compatExt spid="_x0000_s29706"/>
                </a:ext>
                <a:ext uri="{FF2B5EF4-FFF2-40B4-BE49-F238E27FC236}">
                  <a16:creationId xmlns:a16="http://schemas.microsoft.com/office/drawing/2014/main" id="{00000000-0008-0000-0C00-00000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07" name="Check Box 11" hidden="1">
              <a:extLst>
                <a:ext uri="{63B3BB69-23CF-44E3-9099-C40C66FF867C}">
                  <a14:compatExt spid="_x0000_s29707"/>
                </a:ext>
                <a:ext uri="{FF2B5EF4-FFF2-40B4-BE49-F238E27FC236}">
                  <a16:creationId xmlns:a16="http://schemas.microsoft.com/office/drawing/2014/main" id="{00000000-0008-0000-0C00-00000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08" name="Check Box 12" hidden="1">
              <a:extLst>
                <a:ext uri="{63B3BB69-23CF-44E3-9099-C40C66FF867C}">
                  <a14:compatExt spid="_x0000_s29708"/>
                </a:ext>
                <a:ext uri="{FF2B5EF4-FFF2-40B4-BE49-F238E27FC236}">
                  <a16:creationId xmlns:a16="http://schemas.microsoft.com/office/drawing/2014/main" id="{00000000-0008-0000-0C00-00000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09" name="Check Box 13" hidden="1">
              <a:extLst>
                <a:ext uri="{63B3BB69-23CF-44E3-9099-C40C66FF867C}">
                  <a14:compatExt spid="_x0000_s29709"/>
                </a:ext>
                <a:ext uri="{FF2B5EF4-FFF2-40B4-BE49-F238E27FC236}">
                  <a16:creationId xmlns:a16="http://schemas.microsoft.com/office/drawing/2014/main" id="{00000000-0008-0000-0C00-00000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10" name="Check Box 14" hidden="1">
              <a:extLst>
                <a:ext uri="{63B3BB69-23CF-44E3-9099-C40C66FF867C}">
                  <a14:compatExt spid="_x0000_s29710"/>
                </a:ext>
                <a:ext uri="{FF2B5EF4-FFF2-40B4-BE49-F238E27FC236}">
                  <a16:creationId xmlns:a16="http://schemas.microsoft.com/office/drawing/2014/main" id="{00000000-0008-0000-0C00-00000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11" name="Check Box 15" hidden="1">
              <a:extLst>
                <a:ext uri="{63B3BB69-23CF-44E3-9099-C40C66FF867C}">
                  <a14:compatExt spid="_x0000_s29711"/>
                </a:ext>
                <a:ext uri="{FF2B5EF4-FFF2-40B4-BE49-F238E27FC236}">
                  <a16:creationId xmlns:a16="http://schemas.microsoft.com/office/drawing/2014/main" id="{00000000-0008-0000-0C00-00000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333375</xdr:colOff>
          <xdr:row>45</xdr:row>
          <xdr:rowOff>0</xdr:rowOff>
        </xdr:to>
        <xdr:sp macro="" textlink="">
          <xdr:nvSpPr>
            <xdr:cNvPr id="29712" name="Check Box 16" hidden="1">
              <a:extLst>
                <a:ext uri="{63B3BB69-23CF-44E3-9099-C40C66FF867C}">
                  <a14:compatExt spid="_x0000_s29712"/>
                </a:ext>
                <a:ext uri="{FF2B5EF4-FFF2-40B4-BE49-F238E27FC236}">
                  <a16:creationId xmlns:a16="http://schemas.microsoft.com/office/drawing/2014/main" id="{00000000-0008-0000-0C00-00001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333375</xdr:colOff>
          <xdr:row>45</xdr:row>
          <xdr:rowOff>0</xdr:rowOff>
        </xdr:to>
        <xdr:sp macro="" textlink="">
          <xdr:nvSpPr>
            <xdr:cNvPr id="29713" name="Check Box 17" hidden="1">
              <a:extLst>
                <a:ext uri="{63B3BB69-23CF-44E3-9099-C40C66FF867C}">
                  <a14:compatExt spid="_x0000_s29713"/>
                </a:ext>
                <a:ext uri="{FF2B5EF4-FFF2-40B4-BE49-F238E27FC236}">
                  <a16:creationId xmlns:a16="http://schemas.microsoft.com/office/drawing/2014/main" id="{00000000-0008-0000-0C00-00001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333375</xdr:colOff>
          <xdr:row>45</xdr:row>
          <xdr:rowOff>0</xdr:rowOff>
        </xdr:to>
        <xdr:sp macro="" textlink="">
          <xdr:nvSpPr>
            <xdr:cNvPr id="29714" name="Check Box 18" hidden="1">
              <a:extLst>
                <a:ext uri="{63B3BB69-23CF-44E3-9099-C40C66FF867C}">
                  <a14:compatExt spid="_x0000_s29714"/>
                </a:ext>
                <a:ext uri="{FF2B5EF4-FFF2-40B4-BE49-F238E27FC236}">
                  <a16:creationId xmlns:a16="http://schemas.microsoft.com/office/drawing/2014/main" id="{00000000-0008-0000-0C00-00001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333375</xdr:colOff>
          <xdr:row>45</xdr:row>
          <xdr:rowOff>0</xdr:rowOff>
        </xdr:to>
        <xdr:sp macro="" textlink="">
          <xdr:nvSpPr>
            <xdr:cNvPr id="29715" name="Check Box 19" hidden="1">
              <a:extLst>
                <a:ext uri="{63B3BB69-23CF-44E3-9099-C40C66FF867C}">
                  <a14:compatExt spid="_x0000_s29715"/>
                </a:ext>
                <a:ext uri="{FF2B5EF4-FFF2-40B4-BE49-F238E27FC236}">
                  <a16:creationId xmlns:a16="http://schemas.microsoft.com/office/drawing/2014/main" id="{00000000-0008-0000-0C00-00001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16" name="Check Box 20" hidden="1">
              <a:extLst>
                <a:ext uri="{63B3BB69-23CF-44E3-9099-C40C66FF867C}">
                  <a14:compatExt spid="_x0000_s29716"/>
                </a:ext>
                <a:ext uri="{FF2B5EF4-FFF2-40B4-BE49-F238E27FC236}">
                  <a16:creationId xmlns:a16="http://schemas.microsoft.com/office/drawing/2014/main" id="{00000000-0008-0000-0C00-00001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17" name="Check Box 21" hidden="1">
              <a:extLst>
                <a:ext uri="{63B3BB69-23CF-44E3-9099-C40C66FF867C}">
                  <a14:compatExt spid="_x0000_s29717"/>
                </a:ext>
                <a:ext uri="{FF2B5EF4-FFF2-40B4-BE49-F238E27FC236}">
                  <a16:creationId xmlns:a16="http://schemas.microsoft.com/office/drawing/2014/main" id="{00000000-0008-0000-0C00-00001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18" name="Check Box 22" hidden="1">
              <a:extLst>
                <a:ext uri="{63B3BB69-23CF-44E3-9099-C40C66FF867C}">
                  <a14:compatExt spid="_x0000_s29718"/>
                </a:ext>
                <a:ext uri="{FF2B5EF4-FFF2-40B4-BE49-F238E27FC236}">
                  <a16:creationId xmlns:a16="http://schemas.microsoft.com/office/drawing/2014/main" id="{00000000-0008-0000-0C00-00001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19" name="Check Box 23" hidden="1">
              <a:extLst>
                <a:ext uri="{63B3BB69-23CF-44E3-9099-C40C66FF867C}">
                  <a14:compatExt spid="_x0000_s29719"/>
                </a:ext>
                <a:ext uri="{FF2B5EF4-FFF2-40B4-BE49-F238E27FC236}">
                  <a16:creationId xmlns:a16="http://schemas.microsoft.com/office/drawing/2014/main" id="{00000000-0008-0000-0C00-00001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0" name="Check Box 24" hidden="1">
              <a:extLst>
                <a:ext uri="{63B3BB69-23CF-44E3-9099-C40C66FF867C}">
                  <a14:compatExt spid="_x0000_s29720"/>
                </a:ext>
                <a:ext uri="{FF2B5EF4-FFF2-40B4-BE49-F238E27FC236}">
                  <a16:creationId xmlns:a16="http://schemas.microsoft.com/office/drawing/2014/main" id="{00000000-0008-0000-0C00-00001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1" name="Check Box 25" hidden="1">
              <a:extLst>
                <a:ext uri="{63B3BB69-23CF-44E3-9099-C40C66FF867C}">
                  <a14:compatExt spid="_x0000_s29721"/>
                </a:ext>
                <a:ext uri="{FF2B5EF4-FFF2-40B4-BE49-F238E27FC236}">
                  <a16:creationId xmlns:a16="http://schemas.microsoft.com/office/drawing/2014/main" id="{00000000-0008-0000-0C00-00001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2" name="Check Box 26" hidden="1">
              <a:extLst>
                <a:ext uri="{63B3BB69-23CF-44E3-9099-C40C66FF867C}">
                  <a14:compatExt spid="_x0000_s29722"/>
                </a:ext>
                <a:ext uri="{FF2B5EF4-FFF2-40B4-BE49-F238E27FC236}">
                  <a16:creationId xmlns:a16="http://schemas.microsoft.com/office/drawing/2014/main" id="{00000000-0008-0000-0C00-00001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3" name="Check Box 27" hidden="1">
              <a:extLst>
                <a:ext uri="{63B3BB69-23CF-44E3-9099-C40C66FF867C}">
                  <a14:compatExt spid="_x0000_s29723"/>
                </a:ext>
                <a:ext uri="{FF2B5EF4-FFF2-40B4-BE49-F238E27FC236}">
                  <a16:creationId xmlns:a16="http://schemas.microsoft.com/office/drawing/2014/main" id="{00000000-0008-0000-0C00-00001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4" name="Check Box 28" hidden="1">
              <a:extLst>
                <a:ext uri="{63B3BB69-23CF-44E3-9099-C40C66FF867C}">
                  <a14:compatExt spid="_x0000_s29724"/>
                </a:ext>
                <a:ext uri="{FF2B5EF4-FFF2-40B4-BE49-F238E27FC236}">
                  <a16:creationId xmlns:a16="http://schemas.microsoft.com/office/drawing/2014/main" id="{00000000-0008-0000-0C00-00001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5" name="Check Box 29" hidden="1">
              <a:extLst>
                <a:ext uri="{63B3BB69-23CF-44E3-9099-C40C66FF867C}">
                  <a14:compatExt spid="_x0000_s29725"/>
                </a:ext>
                <a:ext uri="{FF2B5EF4-FFF2-40B4-BE49-F238E27FC236}">
                  <a16:creationId xmlns:a16="http://schemas.microsoft.com/office/drawing/2014/main" id="{00000000-0008-0000-0C00-00001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6" name="Check Box 30" hidden="1">
              <a:extLst>
                <a:ext uri="{63B3BB69-23CF-44E3-9099-C40C66FF867C}">
                  <a14:compatExt spid="_x0000_s29726"/>
                </a:ext>
                <a:ext uri="{FF2B5EF4-FFF2-40B4-BE49-F238E27FC236}">
                  <a16:creationId xmlns:a16="http://schemas.microsoft.com/office/drawing/2014/main" id="{00000000-0008-0000-0C00-00001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7" name="Check Box 31" hidden="1">
              <a:extLst>
                <a:ext uri="{63B3BB69-23CF-44E3-9099-C40C66FF867C}">
                  <a14:compatExt spid="_x0000_s29727"/>
                </a:ext>
                <a:ext uri="{FF2B5EF4-FFF2-40B4-BE49-F238E27FC236}">
                  <a16:creationId xmlns:a16="http://schemas.microsoft.com/office/drawing/2014/main" id="{00000000-0008-0000-0C00-00001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8" name="Check Box 32" hidden="1">
              <a:extLst>
                <a:ext uri="{63B3BB69-23CF-44E3-9099-C40C66FF867C}">
                  <a14:compatExt spid="_x0000_s29728"/>
                </a:ext>
                <a:ext uri="{FF2B5EF4-FFF2-40B4-BE49-F238E27FC236}">
                  <a16:creationId xmlns:a16="http://schemas.microsoft.com/office/drawing/2014/main" id="{00000000-0008-0000-0C00-00002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29" name="Check Box 33" hidden="1">
              <a:extLst>
                <a:ext uri="{63B3BB69-23CF-44E3-9099-C40C66FF867C}">
                  <a14:compatExt spid="_x0000_s29729"/>
                </a:ext>
                <a:ext uri="{FF2B5EF4-FFF2-40B4-BE49-F238E27FC236}">
                  <a16:creationId xmlns:a16="http://schemas.microsoft.com/office/drawing/2014/main" id="{00000000-0008-0000-0C00-00002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0" name="Check Box 34" hidden="1">
              <a:extLst>
                <a:ext uri="{63B3BB69-23CF-44E3-9099-C40C66FF867C}">
                  <a14:compatExt spid="_x0000_s29730"/>
                </a:ext>
                <a:ext uri="{FF2B5EF4-FFF2-40B4-BE49-F238E27FC236}">
                  <a16:creationId xmlns:a16="http://schemas.microsoft.com/office/drawing/2014/main" id="{00000000-0008-0000-0C00-00002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1" name="Check Box 35" hidden="1">
              <a:extLst>
                <a:ext uri="{63B3BB69-23CF-44E3-9099-C40C66FF867C}">
                  <a14:compatExt spid="_x0000_s29731"/>
                </a:ext>
                <a:ext uri="{FF2B5EF4-FFF2-40B4-BE49-F238E27FC236}">
                  <a16:creationId xmlns:a16="http://schemas.microsoft.com/office/drawing/2014/main" id="{00000000-0008-0000-0C00-00002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2" name="Check Box 36" hidden="1">
              <a:extLst>
                <a:ext uri="{63B3BB69-23CF-44E3-9099-C40C66FF867C}">
                  <a14:compatExt spid="_x0000_s29732"/>
                </a:ext>
                <a:ext uri="{FF2B5EF4-FFF2-40B4-BE49-F238E27FC236}">
                  <a16:creationId xmlns:a16="http://schemas.microsoft.com/office/drawing/2014/main" id="{00000000-0008-0000-0C00-00002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3" name="Check Box 37" hidden="1">
              <a:extLst>
                <a:ext uri="{63B3BB69-23CF-44E3-9099-C40C66FF867C}">
                  <a14:compatExt spid="_x0000_s29733"/>
                </a:ext>
                <a:ext uri="{FF2B5EF4-FFF2-40B4-BE49-F238E27FC236}">
                  <a16:creationId xmlns:a16="http://schemas.microsoft.com/office/drawing/2014/main" id="{00000000-0008-0000-0C00-00002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4" name="Check Box 38" hidden="1">
              <a:extLst>
                <a:ext uri="{63B3BB69-23CF-44E3-9099-C40C66FF867C}">
                  <a14:compatExt spid="_x0000_s29734"/>
                </a:ext>
                <a:ext uri="{FF2B5EF4-FFF2-40B4-BE49-F238E27FC236}">
                  <a16:creationId xmlns:a16="http://schemas.microsoft.com/office/drawing/2014/main" id="{00000000-0008-0000-0C00-00002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5" name="Check Box 39" hidden="1">
              <a:extLst>
                <a:ext uri="{63B3BB69-23CF-44E3-9099-C40C66FF867C}">
                  <a14:compatExt spid="_x0000_s29735"/>
                </a:ext>
                <a:ext uri="{FF2B5EF4-FFF2-40B4-BE49-F238E27FC236}">
                  <a16:creationId xmlns:a16="http://schemas.microsoft.com/office/drawing/2014/main" id="{00000000-0008-0000-0C00-00002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6" name="Check Box 40" hidden="1">
              <a:extLst>
                <a:ext uri="{63B3BB69-23CF-44E3-9099-C40C66FF867C}">
                  <a14:compatExt spid="_x0000_s29736"/>
                </a:ext>
                <a:ext uri="{FF2B5EF4-FFF2-40B4-BE49-F238E27FC236}">
                  <a16:creationId xmlns:a16="http://schemas.microsoft.com/office/drawing/2014/main" id="{00000000-0008-0000-0C00-00002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7" name="Check Box 41" hidden="1">
              <a:extLst>
                <a:ext uri="{63B3BB69-23CF-44E3-9099-C40C66FF867C}">
                  <a14:compatExt spid="_x0000_s29737"/>
                </a:ext>
                <a:ext uri="{FF2B5EF4-FFF2-40B4-BE49-F238E27FC236}">
                  <a16:creationId xmlns:a16="http://schemas.microsoft.com/office/drawing/2014/main" id="{00000000-0008-0000-0C00-00002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8" name="Check Box 42" hidden="1">
              <a:extLst>
                <a:ext uri="{63B3BB69-23CF-44E3-9099-C40C66FF867C}">
                  <a14:compatExt spid="_x0000_s29738"/>
                </a:ext>
                <a:ext uri="{FF2B5EF4-FFF2-40B4-BE49-F238E27FC236}">
                  <a16:creationId xmlns:a16="http://schemas.microsoft.com/office/drawing/2014/main" id="{00000000-0008-0000-0C00-00002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39" name="Check Box 43" hidden="1">
              <a:extLst>
                <a:ext uri="{63B3BB69-23CF-44E3-9099-C40C66FF867C}">
                  <a14:compatExt spid="_x0000_s29739"/>
                </a:ext>
                <a:ext uri="{FF2B5EF4-FFF2-40B4-BE49-F238E27FC236}">
                  <a16:creationId xmlns:a16="http://schemas.microsoft.com/office/drawing/2014/main" id="{00000000-0008-0000-0C00-00002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0" name="Check Box 44" hidden="1">
              <a:extLst>
                <a:ext uri="{63B3BB69-23CF-44E3-9099-C40C66FF867C}">
                  <a14:compatExt spid="_x0000_s29740"/>
                </a:ext>
                <a:ext uri="{FF2B5EF4-FFF2-40B4-BE49-F238E27FC236}">
                  <a16:creationId xmlns:a16="http://schemas.microsoft.com/office/drawing/2014/main" id="{00000000-0008-0000-0C00-00002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1" name="Check Box 45" hidden="1">
              <a:extLst>
                <a:ext uri="{63B3BB69-23CF-44E3-9099-C40C66FF867C}">
                  <a14:compatExt spid="_x0000_s29741"/>
                </a:ext>
                <a:ext uri="{FF2B5EF4-FFF2-40B4-BE49-F238E27FC236}">
                  <a16:creationId xmlns:a16="http://schemas.microsoft.com/office/drawing/2014/main" id="{00000000-0008-0000-0C00-00002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2" name="Check Box 46" hidden="1">
              <a:extLst>
                <a:ext uri="{63B3BB69-23CF-44E3-9099-C40C66FF867C}">
                  <a14:compatExt spid="_x0000_s29742"/>
                </a:ext>
                <a:ext uri="{FF2B5EF4-FFF2-40B4-BE49-F238E27FC236}">
                  <a16:creationId xmlns:a16="http://schemas.microsoft.com/office/drawing/2014/main" id="{00000000-0008-0000-0C00-00002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3" name="Check Box 47" hidden="1">
              <a:extLst>
                <a:ext uri="{63B3BB69-23CF-44E3-9099-C40C66FF867C}">
                  <a14:compatExt spid="_x0000_s29743"/>
                </a:ext>
                <a:ext uri="{FF2B5EF4-FFF2-40B4-BE49-F238E27FC236}">
                  <a16:creationId xmlns:a16="http://schemas.microsoft.com/office/drawing/2014/main" id="{00000000-0008-0000-0C00-00002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4" name="Check Box 48" hidden="1">
              <a:extLst>
                <a:ext uri="{63B3BB69-23CF-44E3-9099-C40C66FF867C}">
                  <a14:compatExt spid="_x0000_s29744"/>
                </a:ext>
                <a:ext uri="{FF2B5EF4-FFF2-40B4-BE49-F238E27FC236}">
                  <a16:creationId xmlns:a16="http://schemas.microsoft.com/office/drawing/2014/main" id="{00000000-0008-0000-0C00-00003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5" name="Check Box 49" hidden="1">
              <a:extLst>
                <a:ext uri="{63B3BB69-23CF-44E3-9099-C40C66FF867C}">
                  <a14:compatExt spid="_x0000_s29745"/>
                </a:ext>
                <a:ext uri="{FF2B5EF4-FFF2-40B4-BE49-F238E27FC236}">
                  <a16:creationId xmlns:a16="http://schemas.microsoft.com/office/drawing/2014/main" id="{00000000-0008-0000-0C00-00003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6" name="Check Box 50" hidden="1">
              <a:extLst>
                <a:ext uri="{63B3BB69-23CF-44E3-9099-C40C66FF867C}">
                  <a14:compatExt spid="_x0000_s29746"/>
                </a:ext>
                <a:ext uri="{FF2B5EF4-FFF2-40B4-BE49-F238E27FC236}">
                  <a16:creationId xmlns:a16="http://schemas.microsoft.com/office/drawing/2014/main" id="{00000000-0008-0000-0C00-00003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7" name="Check Box 51" hidden="1">
              <a:extLst>
                <a:ext uri="{63B3BB69-23CF-44E3-9099-C40C66FF867C}">
                  <a14:compatExt spid="_x0000_s29747"/>
                </a:ext>
                <a:ext uri="{FF2B5EF4-FFF2-40B4-BE49-F238E27FC236}">
                  <a16:creationId xmlns:a16="http://schemas.microsoft.com/office/drawing/2014/main" id="{00000000-0008-0000-0C00-00003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8" name="Check Box 52" hidden="1">
              <a:extLst>
                <a:ext uri="{63B3BB69-23CF-44E3-9099-C40C66FF867C}">
                  <a14:compatExt spid="_x0000_s29748"/>
                </a:ext>
                <a:ext uri="{FF2B5EF4-FFF2-40B4-BE49-F238E27FC236}">
                  <a16:creationId xmlns:a16="http://schemas.microsoft.com/office/drawing/2014/main" id="{00000000-0008-0000-0C00-00003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49" name="Check Box 53" hidden="1">
              <a:extLst>
                <a:ext uri="{63B3BB69-23CF-44E3-9099-C40C66FF867C}">
                  <a14:compatExt spid="_x0000_s29749"/>
                </a:ext>
                <a:ext uri="{FF2B5EF4-FFF2-40B4-BE49-F238E27FC236}">
                  <a16:creationId xmlns:a16="http://schemas.microsoft.com/office/drawing/2014/main" id="{00000000-0008-0000-0C00-00003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0" name="Check Box 54" hidden="1">
              <a:extLst>
                <a:ext uri="{63B3BB69-23CF-44E3-9099-C40C66FF867C}">
                  <a14:compatExt spid="_x0000_s29750"/>
                </a:ext>
                <a:ext uri="{FF2B5EF4-FFF2-40B4-BE49-F238E27FC236}">
                  <a16:creationId xmlns:a16="http://schemas.microsoft.com/office/drawing/2014/main" id="{00000000-0008-0000-0C00-00003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1" name="Check Box 55" hidden="1">
              <a:extLst>
                <a:ext uri="{63B3BB69-23CF-44E3-9099-C40C66FF867C}">
                  <a14:compatExt spid="_x0000_s29751"/>
                </a:ext>
                <a:ext uri="{FF2B5EF4-FFF2-40B4-BE49-F238E27FC236}">
                  <a16:creationId xmlns:a16="http://schemas.microsoft.com/office/drawing/2014/main" id="{00000000-0008-0000-0C00-00003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2" name="Check Box 56" hidden="1">
              <a:extLst>
                <a:ext uri="{63B3BB69-23CF-44E3-9099-C40C66FF867C}">
                  <a14:compatExt spid="_x0000_s29752"/>
                </a:ext>
                <a:ext uri="{FF2B5EF4-FFF2-40B4-BE49-F238E27FC236}">
                  <a16:creationId xmlns:a16="http://schemas.microsoft.com/office/drawing/2014/main" id="{00000000-0008-0000-0C00-00003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3" name="Check Box 57" hidden="1">
              <a:extLst>
                <a:ext uri="{63B3BB69-23CF-44E3-9099-C40C66FF867C}">
                  <a14:compatExt spid="_x0000_s29753"/>
                </a:ext>
                <a:ext uri="{FF2B5EF4-FFF2-40B4-BE49-F238E27FC236}">
                  <a16:creationId xmlns:a16="http://schemas.microsoft.com/office/drawing/2014/main" id="{00000000-0008-0000-0C00-00003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4" name="Check Box 58" hidden="1">
              <a:extLst>
                <a:ext uri="{63B3BB69-23CF-44E3-9099-C40C66FF867C}">
                  <a14:compatExt spid="_x0000_s29754"/>
                </a:ext>
                <a:ext uri="{FF2B5EF4-FFF2-40B4-BE49-F238E27FC236}">
                  <a16:creationId xmlns:a16="http://schemas.microsoft.com/office/drawing/2014/main" id="{00000000-0008-0000-0C00-00003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5" name="Check Box 59" hidden="1">
              <a:extLst>
                <a:ext uri="{63B3BB69-23CF-44E3-9099-C40C66FF867C}">
                  <a14:compatExt spid="_x0000_s29755"/>
                </a:ext>
                <a:ext uri="{FF2B5EF4-FFF2-40B4-BE49-F238E27FC236}">
                  <a16:creationId xmlns:a16="http://schemas.microsoft.com/office/drawing/2014/main" id="{00000000-0008-0000-0C00-00003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6" name="Check Box 60" hidden="1">
              <a:extLst>
                <a:ext uri="{63B3BB69-23CF-44E3-9099-C40C66FF867C}">
                  <a14:compatExt spid="_x0000_s29756"/>
                </a:ext>
                <a:ext uri="{FF2B5EF4-FFF2-40B4-BE49-F238E27FC236}">
                  <a16:creationId xmlns:a16="http://schemas.microsoft.com/office/drawing/2014/main" id="{00000000-0008-0000-0C00-00003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7" name="Check Box 61" hidden="1">
              <a:extLst>
                <a:ext uri="{63B3BB69-23CF-44E3-9099-C40C66FF867C}">
                  <a14:compatExt spid="_x0000_s29757"/>
                </a:ext>
                <a:ext uri="{FF2B5EF4-FFF2-40B4-BE49-F238E27FC236}">
                  <a16:creationId xmlns:a16="http://schemas.microsoft.com/office/drawing/2014/main" id="{00000000-0008-0000-0C00-00003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8" name="Check Box 62" hidden="1">
              <a:extLst>
                <a:ext uri="{63B3BB69-23CF-44E3-9099-C40C66FF867C}">
                  <a14:compatExt spid="_x0000_s29758"/>
                </a:ext>
                <a:ext uri="{FF2B5EF4-FFF2-40B4-BE49-F238E27FC236}">
                  <a16:creationId xmlns:a16="http://schemas.microsoft.com/office/drawing/2014/main" id="{00000000-0008-0000-0C00-00003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59" name="Check Box 63" hidden="1">
              <a:extLst>
                <a:ext uri="{63B3BB69-23CF-44E3-9099-C40C66FF867C}">
                  <a14:compatExt spid="_x0000_s29759"/>
                </a:ext>
                <a:ext uri="{FF2B5EF4-FFF2-40B4-BE49-F238E27FC236}">
                  <a16:creationId xmlns:a16="http://schemas.microsoft.com/office/drawing/2014/main" id="{00000000-0008-0000-0C00-00003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0" name="Check Box 64" hidden="1">
              <a:extLst>
                <a:ext uri="{63B3BB69-23CF-44E3-9099-C40C66FF867C}">
                  <a14:compatExt spid="_x0000_s29760"/>
                </a:ext>
                <a:ext uri="{FF2B5EF4-FFF2-40B4-BE49-F238E27FC236}">
                  <a16:creationId xmlns:a16="http://schemas.microsoft.com/office/drawing/2014/main" id="{00000000-0008-0000-0C00-00004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1" name="Check Box 65" hidden="1">
              <a:extLst>
                <a:ext uri="{63B3BB69-23CF-44E3-9099-C40C66FF867C}">
                  <a14:compatExt spid="_x0000_s29761"/>
                </a:ext>
                <a:ext uri="{FF2B5EF4-FFF2-40B4-BE49-F238E27FC236}">
                  <a16:creationId xmlns:a16="http://schemas.microsoft.com/office/drawing/2014/main" id="{00000000-0008-0000-0C00-00004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2" name="Check Box 66" hidden="1">
              <a:extLst>
                <a:ext uri="{63B3BB69-23CF-44E3-9099-C40C66FF867C}">
                  <a14:compatExt spid="_x0000_s29762"/>
                </a:ext>
                <a:ext uri="{FF2B5EF4-FFF2-40B4-BE49-F238E27FC236}">
                  <a16:creationId xmlns:a16="http://schemas.microsoft.com/office/drawing/2014/main" id="{00000000-0008-0000-0C00-00004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3" name="Check Box 67" hidden="1">
              <a:extLst>
                <a:ext uri="{63B3BB69-23CF-44E3-9099-C40C66FF867C}">
                  <a14:compatExt spid="_x0000_s29763"/>
                </a:ext>
                <a:ext uri="{FF2B5EF4-FFF2-40B4-BE49-F238E27FC236}">
                  <a16:creationId xmlns:a16="http://schemas.microsoft.com/office/drawing/2014/main" id="{00000000-0008-0000-0C00-00004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4" name="Check Box 68" hidden="1">
              <a:extLst>
                <a:ext uri="{63B3BB69-23CF-44E3-9099-C40C66FF867C}">
                  <a14:compatExt spid="_x0000_s29764"/>
                </a:ext>
                <a:ext uri="{FF2B5EF4-FFF2-40B4-BE49-F238E27FC236}">
                  <a16:creationId xmlns:a16="http://schemas.microsoft.com/office/drawing/2014/main" id="{00000000-0008-0000-0C00-00004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5" name="Check Box 69" hidden="1">
              <a:extLst>
                <a:ext uri="{63B3BB69-23CF-44E3-9099-C40C66FF867C}">
                  <a14:compatExt spid="_x0000_s29765"/>
                </a:ext>
                <a:ext uri="{FF2B5EF4-FFF2-40B4-BE49-F238E27FC236}">
                  <a16:creationId xmlns:a16="http://schemas.microsoft.com/office/drawing/2014/main" id="{00000000-0008-0000-0C00-00004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6" name="Check Box 70" hidden="1">
              <a:extLst>
                <a:ext uri="{63B3BB69-23CF-44E3-9099-C40C66FF867C}">
                  <a14:compatExt spid="_x0000_s29766"/>
                </a:ext>
                <a:ext uri="{FF2B5EF4-FFF2-40B4-BE49-F238E27FC236}">
                  <a16:creationId xmlns:a16="http://schemas.microsoft.com/office/drawing/2014/main" id="{00000000-0008-0000-0C00-00004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7" name="Check Box 71" hidden="1">
              <a:extLst>
                <a:ext uri="{63B3BB69-23CF-44E3-9099-C40C66FF867C}">
                  <a14:compatExt spid="_x0000_s29767"/>
                </a:ext>
                <a:ext uri="{FF2B5EF4-FFF2-40B4-BE49-F238E27FC236}">
                  <a16:creationId xmlns:a16="http://schemas.microsoft.com/office/drawing/2014/main" id="{00000000-0008-0000-0C00-00004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8" name="Check Box 72" hidden="1">
              <a:extLst>
                <a:ext uri="{63B3BB69-23CF-44E3-9099-C40C66FF867C}">
                  <a14:compatExt spid="_x0000_s29768"/>
                </a:ext>
                <a:ext uri="{FF2B5EF4-FFF2-40B4-BE49-F238E27FC236}">
                  <a16:creationId xmlns:a16="http://schemas.microsoft.com/office/drawing/2014/main" id="{00000000-0008-0000-0C00-00004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69" name="Check Box 73" hidden="1">
              <a:extLst>
                <a:ext uri="{63B3BB69-23CF-44E3-9099-C40C66FF867C}">
                  <a14:compatExt spid="_x0000_s29769"/>
                </a:ext>
                <a:ext uri="{FF2B5EF4-FFF2-40B4-BE49-F238E27FC236}">
                  <a16:creationId xmlns:a16="http://schemas.microsoft.com/office/drawing/2014/main" id="{00000000-0008-0000-0C00-00004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70" name="Check Box 74" hidden="1">
              <a:extLst>
                <a:ext uri="{63B3BB69-23CF-44E3-9099-C40C66FF867C}">
                  <a14:compatExt spid="_x0000_s29770"/>
                </a:ext>
                <a:ext uri="{FF2B5EF4-FFF2-40B4-BE49-F238E27FC236}">
                  <a16:creationId xmlns:a16="http://schemas.microsoft.com/office/drawing/2014/main" id="{00000000-0008-0000-0C00-00004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71" name="Check Box 75" hidden="1">
              <a:extLst>
                <a:ext uri="{63B3BB69-23CF-44E3-9099-C40C66FF867C}">
                  <a14:compatExt spid="_x0000_s29771"/>
                </a:ext>
                <a:ext uri="{FF2B5EF4-FFF2-40B4-BE49-F238E27FC236}">
                  <a16:creationId xmlns:a16="http://schemas.microsoft.com/office/drawing/2014/main" id="{00000000-0008-0000-0C00-00004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72" name="Check Box 76" hidden="1">
              <a:extLst>
                <a:ext uri="{63B3BB69-23CF-44E3-9099-C40C66FF867C}">
                  <a14:compatExt spid="_x0000_s29772"/>
                </a:ext>
                <a:ext uri="{FF2B5EF4-FFF2-40B4-BE49-F238E27FC236}">
                  <a16:creationId xmlns:a16="http://schemas.microsoft.com/office/drawing/2014/main" id="{00000000-0008-0000-0C00-00004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73" name="Check Box 77" hidden="1">
              <a:extLst>
                <a:ext uri="{63B3BB69-23CF-44E3-9099-C40C66FF867C}">
                  <a14:compatExt spid="_x0000_s29773"/>
                </a:ext>
                <a:ext uri="{FF2B5EF4-FFF2-40B4-BE49-F238E27FC236}">
                  <a16:creationId xmlns:a16="http://schemas.microsoft.com/office/drawing/2014/main" id="{00000000-0008-0000-0C00-00004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74" name="Check Box 78" hidden="1">
              <a:extLst>
                <a:ext uri="{63B3BB69-23CF-44E3-9099-C40C66FF867C}">
                  <a14:compatExt spid="_x0000_s29774"/>
                </a:ext>
                <a:ext uri="{FF2B5EF4-FFF2-40B4-BE49-F238E27FC236}">
                  <a16:creationId xmlns:a16="http://schemas.microsoft.com/office/drawing/2014/main" id="{00000000-0008-0000-0C00-00004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75" name="Check Box 79" hidden="1">
              <a:extLst>
                <a:ext uri="{63B3BB69-23CF-44E3-9099-C40C66FF867C}">
                  <a14:compatExt spid="_x0000_s29775"/>
                </a:ext>
                <a:ext uri="{FF2B5EF4-FFF2-40B4-BE49-F238E27FC236}">
                  <a16:creationId xmlns:a16="http://schemas.microsoft.com/office/drawing/2014/main" id="{00000000-0008-0000-0C00-00004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0</xdr:rowOff>
        </xdr:to>
        <xdr:sp macro="" textlink="">
          <xdr:nvSpPr>
            <xdr:cNvPr id="29776" name="Check Box 80" hidden="1">
              <a:extLst>
                <a:ext uri="{63B3BB69-23CF-44E3-9099-C40C66FF867C}">
                  <a14:compatExt spid="_x0000_s29776"/>
                </a:ext>
                <a:ext uri="{FF2B5EF4-FFF2-40B4-BE49-F238E27FC236}">
                  <a16:creationId xmlns:a16="http://schemas.microsoft.com/office/drawing/2014/main" id="{00000000-0008-0000-0C00-00005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13</xdr:row>
          <xdr:rowOff>9525</xdr:rowOff>
        </xdr:from>
        <xdr:to>
          <xdr:col>3</xdr:col>
          <xdr:colOff>342900</xdr:colOff>
          <xdr:row>13</xdr:row>
          <xdr:rowOff>371475</xdr:rowOff>
        </xdr:to>
        <xdr:sp macro="" textlink="">
          <xdr:nvSpPr>
            <xdr:cNvPr id="29777" name="Check Box 81" hidden="1">
              <a:extLst>
                <a:ext uri="{63B3BB69-23CF-44E3-9099-C40C66FF867C}">
                  <a14:compatExt spid="_x0000_s29777"/>
                </a:ext>
                <a:ext uri="{FF2B5EF4-FFF2-40B4-BE49-F238E27FC236}">
                  <a16:creationId xmlns:a16="http://schemas.microsoft.com/office/drawing/2014/main" id="{00000000-0008-0000-0C00-00005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14</xdr:row>
          <xdr:rowOff>9525</xdr:rowOff>
        </xdr:from>
        <xdr:to>
          <xdr:col>3</xdr:col>
          <xdr:colOff>342900</xdr:colOff>
          <xdr:row>14</xdr:row>
          <xdr:rowOff>361950</xdr:rowOff>
        </xdr:to>
        <xdr:sp macro="" textlink="">
          <xdr:nvSpPr>
            <xdr:cNvPr id="29778" name="Check Box 82" hidden="1">
              <a:extLst>
                <a:ext uri="{63B3BB69-23CF-44E3-9099-C40C66FF867C}">
                  <a14:compatExt spid="_x0000_s29778"/>
                </a:ext>
                <a:ext uri="{FF2B5EF4-FFF2-40B4-BE49-F238E27FC236}">
                  <a16:creationId xmlns:a16="http://schemas.microsoft.com/office/drawing/2014/main" id="{00000000-0008-0000-0C00-00005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15</xdr:row>
          <xdr:rowOff>9525</xdr:rowOff>
        </xdr:from>
        <xdr:to>
          <xdr:col>3</xdr:col>
          <xdr:colOff>342900</xdr:colOff>
          <xdr:row>15</xdr:row>
          <xdr:rowOff>361950</xdr:rowOff>
        </xdr:to>
        <xdr:sp macro="" textlink="">
          <xdr:nvSpPr>
            <xdr:cNvPr id="29779" name="Check Box 83" hidden="1">
              <a:extLst>
                <a:ext uri="{63B3BB69-23CF-44E3-9099-C40C66FF867C}">
                  <a14:compatExt spid="_x0000_s29779"/>
                </a:ext>
                <a:ext uri="{FF2B5EF4-FFF2-40B4-BE49-F238E27FC236}">
                  <a16:creationId xmlns:a16="http://schemas.microsoft.com/office/drawing/2014/main" id="{00000000-0008-0000-0C00-00005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16</xdr:row>
          <xdr:rowOff>9525</xdr:rowOff>
        </xdr:from>
        <xdr:to>
          <xdr:col>3</xdr:col>
          <xdr:colOff>342900</xdr:colOff>
          <xdr:row>16</xdr:row>
          <xdr:rowOff>361950</xdr:rowOff>
        </xdr:to>
        <xdr:sp macro="" textlink="">
          <xdr:nvSpPr>
            <xdr:cNvPr id="29780" name="Check Box 84" hidden="1">
              <a:extLst>
                <a:ext uri="{63B3BB69-23CF-44E3-9099-C40C66FF867C}">
                  <a14:compatExt spid="_x0000_s29780"/>
                </a:ext>
                <a:ext uri="{FF2B5EF4-FFF2-40B4-BE49-F238E27FC236}">
                  <a16:creationId xmlns:a16="http://schemas.microsoft.com/office/drawing/2014/main" id="{00000000-0008-0000-0C00-00005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16</xdr:row>
          <xdr:rowOff>9525</xdr:rowOff>
        </xdr:from>
        <xdr:to>
          <xdr:col>3</xdr:col>
          <xdr:colOff>342900</xdr:colOff>
          <xdr:row>16</xdr:row>
          <xdr:rowOff>361950</xdr:rowOff>
        </xdr:to>
        <xdr:sp macro="" textlink="">
          <xdr:nvSpPr>
            <xdr:cNvPr id="29781" name="Check Box 85" hidden="1">
              <a:extLst>
                <a:ext uri="{63B3BB69-23CF-44E3-9099-C40C66FF867C}">
                  <a14:compatExt spid="_x0000_s29781"/>
                </a:ext>
                <a:ext uri="{FF2B5EF4-FFF2-40B4-BE49-F238E27FC236}">
                  <a16:creationId xmlns:a16="http://schemas.microsoft.com/office/drawing/2014/main" id="{00000000-0008-0000-0C00-00005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17</xdr:row>
          <xdr:rowOff>0</xdr:rowOff>
        </xdr:from>
        <xdr:to>
          <xdr:col>3</xdr:col>
          <xdr:colOff>342900</xdr:colOff>
          <xdr:row>17</xdr:row>
          <xdr:rowOff>361950</xdr:rowOff>
        </xdr:to>
        <xdr:sp macro="" textlink="">
          <xdr:nvSpPr>
            <xdr:cNvPr id="29782" name="Check Box 86" hidden="1">
              <a:extLst>
                <a:ext uri="{63B3BB69-23CF-44E3-9099-C40C66FF867C}">
                  <a14:compatExt spid="_x0000_s29782"/>
                </a:ext>
                <a:ext uri="{FF2B5EF4-FFF2-40B4-BE49-F238E27FC236}">
                  <a16:creationId xmlns:a16="http://schemas.microsoft.com/office/drawing/2014/main" id="{00000000-0008-0000-0C00-00005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19</xdr:row>
          <xdr:rowOff>9525</xdr:rowOff>
        </xdr:from>
        <xdr:to>
          <xdr:col>3</xdr:col>
          <xdr:colOff>342900</xdr:colOff>
          <xdr:row>19</xdr:row>
          <xdr:rowOff>361950</xdr:rowOff>
        </xdr:to>
        <xdr:sp macro="" textlink="">
          <xdr:nvSpPr>
            <xdr:cNvPr id="29788" name="Check Box 92" hidden="1">
              <a:extLst>
                <a:ext uri="{63B3BB69-23CF-44E3-9099-C40C66FF867C}">
                  <a14:compatExt spid="_x0000_s29788"/>
                </a:ext>
                <a:ext uri="{FF2B5EF4-FFF2-40B4-BE49-F238E27FC236}">
                  <a16:creationId xmlns:a16="http://schemas.microsoft.com/office/drawing/2014/main" id="{00000000-0008-0000-0C00-00005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19</xdr:row>
          <xdr:rowOff>9525</xdr:rowOff>
        </xdr:from>
        <xdr:to>
          <xdr:col>3</xdr:col>
          <xdr:colOff>342900</xdr:colOff>
          <xdr:row>19</xdr:row>
          <xdr:rowOff>361950</xdr:rowOff>
        </xdr:to>
        <xdr:sp macro="" textlink="">
          <xdr:nvSpPr>
            <xdr:cNvPr id="29789" name="Check Box 93" hidden="1">
              <a:extLst>
                <a:ext uri="{63B3BB69-23CF-44E3-9099-C40C66FF867C}">
                  <a14:compatExt spid="_x0000_s29789"/>
                </a:ext>
                <a:ext uri="{FF2B5EF4-FFF2-40B4-BE49-F238E27FC236}">
                  <a16:creationId xmlns:a16="http://schemas.microsoft.com/office/drawing/2014/main" id="{00000000-0008-0000-0C00-00005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19</xdr:row>
          <xdr:rowOff>9525</xdr:rowOff>
        </xdr:from>
        <xdr:to>
          <xdr:col>3</xdr:col>
          <xdr:colOff>342900</xdr:colOff>
          <xdr:row>19</xdr:row>
          <xdr:rowOff>361950</xdr:rowOff>
        </xdr:to>
        <xdr:sp macro="" textlink="">
          <xdr:nvSpPr>
            <xdr:cNvPr id="29790" name="Check Box 94" hidden="1">
              <a:extLst>
                <a:ext uri="{63B3BB69-23CF-44E3-9099-C40C66FF867C}">
                  <a14:compatExt spid="_x0000_s29790"/>
                </a:ext>
                <a:ext uri="{FF2B5EF4-FFF2-40B4-BE49-F238E27FC236}">
                  <a16:creationId xmlns:a16="http://schemas.microsoft.com/office/drawing/2014/main" id="{00000000-0008-0000-0C00-00005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20</xdr:row>
          <xdr:rowOff>9525</xdr:rowOff>
        </xdr:from>
        <xdr:to>
          <xdr:col>3</xdr:col>
          <xdr:colOff>342900</xdr:colOff>
          <xdr:row>20</xdr:row>
          <xdr:rowOff>361950</xdr:rowOff>
        </xdr:to>
        <xdr:sp macro="" textlink="">
          <xdr:nvSpPr>
            <xdr:cNvPr id="29791" name="Check Box 95" hidden="1">
              <a:extLst>
                <a:ext uri="{63B3BB69-23CF-44E3-9099-C40C66FF867C}">
                  <a14:compatExt spid="_x0000_s29791"/>
                </a:ext>
                <a:ext uri="{FF2B5EF4-FFF2-40B4-BE49-F238E27FC236}">
                  <a16:creationId xmlns:a16="http://schemas.microsoft.com/office/drawing/2014/main" id="{00000000-0008-0000-0C00-00005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20</xdr:row>
          <xdr:rowOff>9525</xdr:rowOff>
        </xdr:from>
        <xdr:to>
          <xdr:col>3</xdr:col>
          <xdr:colOff>342900</xdr:colOff>
          <xdr:row>20</xdr:row>
          <xdr:rowOff>361950</xdr:rowOff>
        </xdr:to>
        <xdr:sp macro="" textlink="">
          <xdr:nvSpPr>
            <xdr:cNvPr id="29792" name="Check Box 96" hidden="1">
              <a:extLst>
                <a:ext uri="{63B3BB69-23CF-44E3-9099-C40C66FF867C}">
                  <a14:compatExt spid="_x0000_s29792"/>
                </a:ext>
                <a:ext uri="{FF2B5EF4-FFF2-40B4-BE49-F238E27FC236}">
                  <a16:creationId xmlns:a16="http://schemas.microsoft.com/office/drawing/2014/main" id="{00000000-0008-0000-0C00-00006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20</xdr:row>
          <xdr:rowOff>9525</xdr:rowOff>
        </xdr:from>
        <xdr:to>
          <xdr:col>3</xdr:col>
          <xdr:colOff>342900</xdr:colOff>
          <xdr:row>20</xdr:row>
          <xdr:rowOff>361950</xdr:rowOff>
        </xdr:to>
        <xdr:sp macro="" textlink="">
          <xdr:nvSpPr>
            <xdr:cNvPr id="29793" name="Check Box 97" hidden="1">
              <a:extLst>
                <a:ext uri="{63B3BB69-23CF-44E3-9099-C40C66FF867C}">
                  <a14:compatExt spid="_x0000_s29793"/>
                </a:ext>
                <a:ext uri="{FF2B5EF4-FFF2-40B4-BE49-F238E27FC236}">
                  <a16:creationId xmlns:a16="http://schemas.microsoft.com/office/drawing/2014/main" id="{00000000-0008-0000-0C00-00006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21</xdr:row>
          <xdr:rowOff>9525</xdr:rowOff>
        </xdr:from>
        <xdr:to>
          <xdr:col>3</xdr:col>
          <xdr:colOff>342900</xdr:colOff>
          <xdr:row>21</xdr:row>
          <xdr:rowOff>361950</xdr:rowOff>
        </xdr:to>
        <xdr:sp macro="" textlink="">
          <xdr:nvSpPr>
            <xdr:cNvPr id="29794" name="Check Box 98" hidden="1">
              <a:extLst>
                <a:ext uri="{63B3BB69-23CF-44E3-9099-C40C66FF867C}">
                  <a14:compatExt spid="_x0000_s29794"/>
                </a:ext>
                <a:ext uri="{FF2B5EF4-FFF2-40B4-BE49-F238E27FC236}">
                  <a16:creationId xmlns:a16="http://schemas.microsoft.com/office/drawing/2014/main" id="{00000000-0008-0000-0C00-00006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21</xdr:row>
          <xdr:rowOff>9525</xdr:rowOff>
        </xdr:from>
        <xdr:to>
          <xdr:col>3</xdr:col>
          <xdr:colOff>342900</xdr:colOff>
          <xdr:row>21</xdr:row>
          <xdr:rowOff>361950</xdr:rowOff>
        </xdr:to>
        <xdr:sp macro="" textlink="">
          <xdr:nvSpPr>
            <xdr:cNvPr id="29795" name="Check Box 99" hidden="1">
              <a:extLst>
                <a:ext uri="{63B3BB69-23CF-44E3-9099-C40C66FF867C}">
                  <a14:compatExt spid="_x0000_s29795"/>
                </a:ext>
                <a:ext uri="{FF2B5EF4-FFF2-40B4-BE49-F238E27FC236}">
                  <a16:creationId xmlns:a16="http://schemas.microsoft.com/office/drawing/2014/main" id="{00000000-0008-0000-0C00-00006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21</xdr:row>
          <xdr:rowOff>9525</xdr:rowOff>
        </xdr:from>
        <xdr:to>
          <xdr:col>3</xdr:col>
          <xdr:colOff>342900</xdr:colOff>
          <xdr:row>21</xdr:row>
          <xdr:rowOff>361950</xdr:rowOff>
        </xdr:to>
        <xdr:sp macro="" textlink="">
          <xdr:nvSpPr>
            <xdr:cNvPr id="29796" name="Check Box 100" hidden="1">
              <a:extLst>
                <a:ext uri="{63B3BB69-23CF-44E3-9099-C40C66FF867C}">
                  <a14:compatExt spid="_x0000_s29796"/>
                </a:ext>
                <a:ext uri="{FF2B5EF4-FFF2-40B4-BE49-F238E27FC236}">
                  <a16:creationId xmlns:a16="http://schemas.microsoft.com/office/drawing/2014/main" id="{00000000-0008-0000-0C00-00006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22</xdr:row>
          <xdr:rowOff>9525</xdr:rowOff>
        </xdr:from>
        <xdr:to>
          <xdr:col>3</xdr:col>
          <xdr:colOff>342900</xdr:colOff>
          <xdr:row>22</xdr:row>
          <xdr:rowOff>361950</xdr:rowOff>
        </xdr:to>
        <xdr:sp macro="" textlink="">
          <xdr:nvSpPr>
            <xdr:cNvPr id="29797" name="Check Box 101" hidden="1">
              <a:extLst>
                <a:ext uri="{63B3BB69-23CF-44E3-9099-C40C66FF867C}">
                  <a14:compatExt spid="_x0000_s29797"/>
                </a:ext>
                <a:ext uri="{FF2B5EF4-FFF2-40B4-BE49-F238E27FC236}">
                  <a16:creationId xmlns:a16="http://schemas.microsoft.com/office/drawing/2014/main" id="{00000000-0008-0000-0C00-00006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22</xdr:row>
          <xdr:rowOff>9525</xdr:rowOff>
        </xdr:from>
        <xdr:to>
          <xdr:col>3</xdr:col>
          <xdr:colOff>342900</xdr:colOff>
          <xdr:row>22</xdr:row>
          <xdr:rowOff>361950</xdr:rowOff>
        </xdr:to>
        <xdr:sp macro="" textlink="">
          <xdr:nvSpPr>
            <xdr:cNvPr id="29798" name="Check Box 102" hidden="1">
              <a:extLst>
                <a:ext uri="{63B3BB69-23CF-44E3-9099-C40C66FF867C}">
                  <a14:compatExt spid="_x0000_s29798"/>
                </a:ext>
                <a:ext uri="{FF2B5EF4-FFF2-40B4-BE49-F238E27FC236}">
                  <a16:creationId xmlns:a16="http://schemas.microsoft.com/office/drawing/2014/main" id="{00000000-0008-0000-0C00-00006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22</xdr:row>
          <xdr:rowOff>9525</xdr:rowOff>
        </xdr:from>
        <xdr:to>
          <xdr:col>3</xdr:col>
          <xdr:colOff>342900</xdr:colOff>
          <xdr:row>22</xdr:row>
          <xdr:rowOff>361950</xdr:rowOff>
        </xdr:to>
        <xdr:sp macro="" textlink="">
          <xdr:nvSpPr>
            <xdr:cNvPr id="29799" name="Check Box 103" hidden="1">
              <a:extLst>
                <a:ext uri="{63B3BB69-23CF-44E3-9099-C40C66FF867C}">
                  <a14:compatExt spid="_x0000_s29799"/>
                </a:ext>
                <a:ext uri="{FF2B5EF4-FFF2-40B4-BE49-F238E27FC236}">
                  <a16:creationId xmlns:a16="http://schemas.microsoft.com/office/drawing/2014/main" id="{00000000-0008-0000-0C00-00006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23</xdr:row>
          <xdr:rowOff>9525</xdr:rowOff>
        </xdr:from>
        <xdr:to>
          <xdr:col>3</xdr:col>
          <xdr:colOff>342900</xdr:colOff>
          <xdr:row>23</xdr:row>
          <xdr:rowOff>361950</xdr:rowOff>
        </xdr:to>
        <xdr:sp macro="" textlink="">
          <xdr:nvSpPr>
            <xdr:cNvPr id="29800" name="Check Box 104" hidden="1">
              <a:extLst>
                <a:ext uri="{63B3BB69-23CF-44E3-9099-C40C66FF867C}">
                  <a14:compatExt spid="_x0000_s29800"/>
                </a:ext>
                <a:ext uri="{FF2B5EF4-FFF2-40B4-BE49-F238E27FC236}">
                  <a16:creationId xmlns:a16="http://schemas.microsoft.com/office/drawing/2014/main" id="{00000000-0008-0000-0C00-00006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23</xdr:row>
          <xdr:rowOff>9525</xdr:rowOff>
        </xdr:from>
        <xdr:to>
          <xdr:col>3</xdr:col>
          <xdr:colOff>342900</xdr:colOff>
          <xdr:row>23</xdr:row>
          <xdr:rowOff>361950</xdr:rowOff>
        </xdr:to>
        <xdr:sp macro="" textlink="">
          <xdr:nvSpPr>
            <xdr:cNvPr id="29801" name="Check Box 105" hidden="1">
              <a:extLst>
                <a:ext uri="{63B3BB69-23CF-44E3-9099-C40C66FF867C}">
                  <a14:compatExt spid="_x0000_s29801"/>
                </a:ext>
                <a:ext uri="{FF2B5EF4-FFF2-40B4-BE49-F238E27FC236}">
                  <a16:creationId xmlns:a16="http://schemas.microsoft.com/office/drawing/2014/main" id="{00000000-0008-0000-0C00-00006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23</xdr:row>
          <xdr:rowOff>9525</xdr:rowOff>
        </xdr:from>
        <xdr:to>
          <xdr:col>3</xdr:col>
          <xdr:colOff>342900</xdr:colOff>
          <xdr:row>23</xdr:row>
          <xdr:rowOff>361950</xdr:rowOff>
        </xdr:to>
        <xdr:sp macro="" textlink="">
          <xdr:nvSpPr>
            <xdr:cNvPr id="29802" name="Check Box 106" hidden="1">
              <a:extLst>
                <a:ext uri="{63B3BB69-23CF-44E3-9099-C40C66FF867C}">
                  <a14:compatExt spid="_x0000_s29802"/>
                </a:ext>
                <a:ext uri="{FF2B5EF4-FFF2-40B4-BE49-F238E27FC236}">
                  <a16:creationId xmlns:a16="http://schemas.microsoft.com/office/drawing/2014/main" id="{00000000-0008-0000-0C00-00006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30</xdr:row>
          <xdr:rowOff>9525</xdr:rowOff>
        </xdr:from>
        <xdr:to>
          <xdr:col>3</xdr:col>
          <xdr:colOff>342900</xdr:colOff>
          <xdr:row>30</xdr:row>
          <xdr:rowOff>361950</xdr:rowOff>
        </xdr:to>
        <xdr:sp macro="" textlink="">
          <xdr:nvSpPr>
            <xdr:cNvPr id="29803" name="Check Box 107" hidden="1">
              <a:extLst>
                <a:ext uri="{63B3BB69-23CF-44E3-9099-C40C66FF867C}">
                  <a14:compatExt spid="_x0000_s29803"/>
                </a:ext>
                <a:ext uri="{FF2B5EF4-FFF2-40B4-BE49-F238E27FC236}">
                  <a16:creationId xmlns:a16="http://schemas.microsoft.com/office/drawing/2014/main" id="{00000000-0008-0000-0C00-00006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30</xdr:row>
          <xdr:rowOff>9525</xdr:rowOff>
        </xdr:from>
        <xdr:to>
          <xdr:col>3</xdr:col>
          <xdr:colOff>342900</xdr:colOff>
          <xdr:row>30</xdr:row>
          <xdr:rowOff>361950</xdr:rowOff>
        </xdr:to>
        <xdr:sp macro="" textlink="">
          <xdr:nvSpPr>
            <xdr:cNvPr id="29804" name="Check Box 108" hidden="1">
              <a:extLst>
                <a:ext uri="{63B3BB69-23CF-44E3-9099-C40C66FF867C}">
                  <a14:compatExt spid="_x0000_s29804"/>
                </a:ext>
                <a:ext uri="{FF2B5EF4-FFF2-40B4-BE49-F238E27FC236}">
                  <a16:creationId xmlns:a16="http://schemas.microsoft.com/office/drawing/2014/main" id="{00000000-0008-0000-0C00-00006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30</xdr:row>
          <xdr:rowOff>9525</xdr:rowOff>
        </xdr:from>
        <xdr:to>
          <xdr:col>3</xdr:col>
          <xdr:colOff>342900</xdr:colOff>
          <xdr:row>30</xdr:row>
          <xdr:rowOff>361950</xdr:rowOff>
        </xdr:to>
        <xdr:sp macro="" textlink="">
          <xdr:nvSpPr>
            <xdr:cNvPr id="29805" name="Check Box 109" hidden="1">
              <a:extLst>
                <a:ext uri="{63B3BB69-23CF-44E3-9099-C40C66FF867C}">
                  <a14:compatExt spid="_x0000_s29805"/>
                </a:ext>
                <a:ext uri="{FF2B5EF4-FFF2-40B4-BE49-F238E27FC236}">
                  <a16:creationId xmlns:a16="http://schemas.microsoft.com/office/drawing/2014/main" id="{00000000-0008-0000-0C00-00006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31</xdr:row>
          <xdr:rowOff>9525</xdr:rowOff>
        </xdr:from>
        <xdr:to>
          <xdr:col>3</xdr:col>
          <xdr:colOff>342900</xdr:colOff>
          <xdr:row>31</xdr:row>
          <xdr:rowOff>361950</xdr:rowOff>
        </xdr:to>
        <xdr:sp macro="" textlink="">
          <xdr:nvSpPr>
            <xdr:cNvPr id="29806" name="Check Box 110" hidden="1">
              <a:extLst>
                <a:ext uri="{63B3BB69-23CF-44E3-9099-C40C66FF867C}">
                  <a14:compatExt spid="_x0000_s29806"/>
                </a:ext>
                <a:ext uri="{FF2B5EF4-FFF2-40B4-BE49-F238E27FC236}">
                  <a16:creationId xmlns:a16="http://schemas.microsoft.com/office/drawing/2014/main" id="{00000000-0008-0000-0C00-00006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31</xdr:row>
          <xdr:rowOff>9525</xdr:rowOff>
        </xdr:from>
        <xdr:to>
          <xdr:col>3</xdr:col>
          <xdr:colOff>342900</xdr:colOff>
          <xdr:row>31</xdr:row>
          <xdr:rowOff>361950</xdr:rowOff>
        </xdr:to>
        <xdr:sp macro="" textlink="">
          <xdr:nvSpPr>
            <xdr:cNvPr id="29807" name="Check Box 111" hidden="1">
              <a:extLst>
                <a:ext uri="{63B3BB69-23CF-44E3-9099-C40C66FF867C}">
                  <a14:compatExt spid="_x0000_s29807"/>
                </a:ext>
                <a:ext uri="{FF2B5EF4-FFF2-40B4-BE49-F238E27FC236}">
                  <a16:creationId xmlns:a16="http://schemas.microsoft.com/office/drawing/2014/main" id="{00000000-0008-0000-0C00-00006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31</xdr:row>
          <xdr:rowOff>9525</xdr:rowOff>
        </xdr:from>
        <xdr:to>
          <xdr:col>3</xdr:col>
          <xdr:colOff>342900</xdr:colOff>
          <xdr:row>31</xdr:row>
          <xdr:rowOff>361950</xdr:rowOff>
        </xdr:to>
        <xdr:sp macro="" textlink="">
          <xdr:nvSpPr>
            <xdr:cNvPr id="29808" name="Check Box 112" hidden="1">
              <a:extLst>
                <a:ext uri="{63B3BB69-23CF-44E3-9099-C40C66FF867C}">
                  <a14:compatExt spid="_x0000_s29808"/>
                </a:ext>
                <a:ext uri="{FF2B5EF4-FFF2-40B4-BE49-F238E27FC236}">
                  <a16:creationId xmlns:a16="http://schemas.microsoft.com/office/drawing/2014/main" id="{00000000-0008-0000-0C00-00007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39</xdr:row>
          <xdr:rowOff>9525</xdr:rowOff>
        </xdr:from>
        <xdr:to>
          <xdr:col>3</xdr:col>
          <xdr:colOff>342900</xdr:colOff>
          <xdr:row>39</xdr:row>
          <xdr:rowOff>361950</xdr:rowOff>
        </xdr:to>
        <xdr:sp macro="" textlink="">
          <xdr:nvSpPr>
            <xdr:cNvPr id="29809" name="Check Box 113" hidden="1">
              <a:extLst>
                <a:ext uri="{63B3BB69-23CF-44E3-9099-C40C66FF867C}">
                  <a14:compatExt spid="_x0000_s29809"/>
                </a:ext>
                <a:ext uri="{FF2B5EF4-FFF2-40B4-BE49-F238E27FC236}">
                  <a16:creationId xmlns:a16="http://schemas.microsoft.com/office/drawing/2014/main" id="{00000000-0008-0000-0C00-00007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39</xdr:row>
          <xdr:rowOff>9525</xdr:rowOff>
        </xdr:from>
        <xdr:to>
          <xdr:col>3</xdr:col>
          <xdr:colOff>342900</xdr:colOff>
          <xdr:row>39</xdr:row>
          <xdr:rowOff>361950</xdr:rowOff>
        </xdr:to>
        <xdr:sp macro="" textlink="">
          <xdr:nvSpPr>
            <xdr:cNvPr id="29810" name="Check Box 114" hidden="1">
              <a:extLst>
                <a:ext uri="{63B3BB69-23CF-44E3-9099-C40C66FF867C}">
                  <a14:compatExt spid="_x0000_s29810"/>
                </a:ext>
                <a:ext uri="{FF2B5EF4-FFF2-40B4-BE49-F238E27FC236}">
                  <a16:creationId xmlns:a16="http://schemas.microsoft.com/office/drawing/2014/main" id="{00000000-0008-0000-0C00-00007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39</xdr:row>
          <xdr:rowOff>9525</xdr:rowOff>
        </xdr:from>
        <xdr:to>
          <xdr:col>3</xdr:col>
          <xdr:colOff>342900</xdr:colOff>
          <xdr:row>39</xdr:row>
          <xdr:rowOff>361950</xdr:rowOff>
        </xdr:to>
        <xdr:sp macro="" textlink="">
          <xdr:nvSpPr>
            <xdr:cNvPr id="29811" name="Check Box 115" hidden="1">
              <a:extLst>
                <a:ext uri="{63B3BB69-23CF-44E3-9099-C40C66FF867C}">
                  <a14:compatExt spid="_x0000_s29811"/>
                </a:ext>
                <a:ext uri="{FF2B5EF4-FFF2-40B4-BE49-F238E27FC236}">
                  <a16:creationId xmlns:a16="http://schemas.microsoft.com/office/drawing/2014/main" id="{00000000-0008-0000-0C00-00007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40</xdr:row>
          <xdr:rowOff>9525</xdr:rowOff>
        </xdr:from>
        <xdr:to>
          <xdr:col>3</xdr:col>
          <xdr:colOff>342900</xdr:colOff>
          <xdr:row>40</xdr:row>
          <xdr:rowOff>361950</xdr:rowOff>
        </xdr:to>
        <xdr:sp macro="" textlink="">
          <xdr:nvSpPr>
            <xdr:cNvPr id="29812" name="Check Box 116" hidden="1">
              <a:extLst>
                <a:ext uri="{63B3BB69-23CF-44E3-9099-C40C66FF867C}">
                  <a14:compatExt spid="_x0000_s29812"/>
                </a:ext>
                <a:ext uri="{FF2B5EF4-FFF2-40B4-BE49-F238E27FC236}">
                  <a16:creationId xmlns:a16="http://schemas.microsoft.com/office/drawing/2014/main" id="{00000000-0008-0000-0C00-00007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40</xdr:row>
          <xdr:rowOff>9525</xdr:rowOff>
        </xdr:from>
        <xdr:to>
          <xdr:col>3</xdr:col>
          <xdr:colOff>342900</xdr:colOff>
          <xdr:row>40</xdr:row>
          <xdr:rowOff>361950</xdr:rowOff>
        </xdr:to>
        <xdr:sp macro="" textlink="">
          <xdr:nvSpPr>
            <xdr:cNvPr id="29813" name="Check Box 117" hidden="1">
              <a:extLst>
                <a:ext uri="{63B3BB69-23CF-44E3-9099-C40C66FF867C}">
                  <a14:compatExt spid="_x0000_s29813"/>
                </a:ext>
                <a:ext uri="{FF2B5EF4-FFF2-40B4-BE49-F238E27FC236}">
                  <a16:creationId xmlns:a16="http://schemas.microsoft.com/office/drawing/2014/main" id="{00000000-0008-0000-0C00-00007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40</xdr:row>
          <xdr:rowOff>9525</xdr:rowOff>
        </xdr:from>
        <xdr:to>
          <xdr:col>3</xdr:col>
          <xdr:colOff>342900</xdr:colOff>
          <xdr:row>40</xdr:row>
          <xdr:rowOff>361950</xdr:rowOff>
        </xdr:to>
        <xdr:sp macro="" textlink="">
          <xdr:nvSpPr>
            <xdr:cNvPr id="29814" name="Check Box 118" hidden="1">
              <a:extLst>
                <a:ext uri="{63B3BB69-23CF-44E3-9099-C40C66FF867C}">
                  <a14:compatExt spid="_x0000_s29814"/>
                </a:ext>
                <a:ext uri="{FF2B5EF4-FFF2-40B4-BE49-F238E27FC236}">
                  <a16:creationId xmlns:a16="http://schemas.microsoft.com/office/drawing/2014/main" id="{00000000-0008-0000-0C00-00007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15" name="Check Box 119" hidden="1">
              <a:extLst>
                <a:ext uri="{63B3BB69-23CF-44E3-9099-C40C66FF867C}">
                  <a14:compatExt spid="_x0000_s29815"/>
                </a:ext>
                <a:ext uri="{FF2B5EF4-FFF2-40B4-BE49-F238E27FC236}">
                  <a16:creationId xmlns:a16="http://schemas.microsoft.com/office/drawing/2014/main" id="{00000000-0008-0000-0C00-00007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16" name="Check Box 120" hidden="1">
              <a:extLst>
                <a:ext uri="{63B3BB69-23CF-44E3-9099-C40C66FF867C}">
                  <a14:compatExt spid="_x0000_s29816"/>
                </a:ext>
                <a:ext uri="{FF2B5EF4-FFF2-40B4-BE49-F238E27FC236}">
                  <a16:creationId xmlns:a16="http://schemas.microsoft.com/office/drawing/2014/main" id="{00000000-0008-0000-0C00-00007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17" name="Check Box 121" hidden="1">
              <a:extLst>
                <a:ext uri="{63B3BB69-23CF-44E3-9099-C40C66FF867C}">
                  <a14:compatExt spid="_x0000_s29817"/>
                </a:ext>
                <a:ext uri="{FF2B5EF4-FFF2-40B4-BE49-F238E27FC236}">
                  <a16:creationId xmlns:a16="http://schemas.microsoft.com/office/drawing/2014/main" id="{00000000-0008-0000-0C00-00007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18" name="Check Box 122" hidden="1">
              <a:extLst>
                <a:ext uri="{63B3BB69-23CF-44E3-9099-C40C66FF867C}">
                  <a14:compatExt spid="_x0000_s29818"/>
                </a:ext>
                <a:ext uri="{FF2B5EF4-FFF2-40B4-BE49-F238E27FC236}">
                  <a16:creationId xmlns:a16="http://schemas.microsoft.com/office/drawing/2014/main" id="{00000000-0008-0000-0C00-00007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19" name="Check Box 123" hidden="1">
              <a:extLst>
                <a:ext uri="{63B3BB69-23CF-44E3-9099-C40C66FF867C}">
                  <a14:compatExt spid="_x0000_s29819"/>
                </a:ext>
                <a:ext uri="{FF2B5EF4-FFF2-40B4-BE49-F238E27FC236}">
                  <a16:creationId xmlns:a16="http://schemas.microsoft.com/office/drawing/2014/main" id="{00000000-0008-0000-0C00-00007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0" name="Check Box 124" hidden="1">
              <a:extLst>
                <a:ext uri="{63B3BB69-23CF-44E3-9099-C40C66FF867C}">
                  <a14:compatExt spid="_x0000_s29820"/>
                </a:ext>
                <a:ext uri="{FF2B5EF4-FFF2-40B4-BE49-F238E27FC236}">
                  <a16:creationId xmlns:a16="http://schemas.microsoft.com/office/drawing/2014/main" id="{00000000-0008-0000-0C00-00007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1" name="Check Box 125" hidden="1">
              <a:extLst>
                <a:ext uri="{63B3BB69-23CF-44E3-9099-C40C66FF867C}">
                  <a14:compatExt spid="_x0000_s29821"/>
                </a:ext>
                <a:ext uri="{FF2B5EF4-FFF2-40B4-BE49-F238E27FC236}">
                  <a16:creationId xmlns:a16="http://schemas.microsoft.com/office/drawing/2014/main" id="{00000000-0008-0000-0C00-00007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2" name="Check Box 126" hidden="1">
              <a:extLst>
                <a:ext uri="{63B3BB69-23CF-44E3-9099-C40C66FF867C}">
                  <a14:compatExt spid="_x0000_s29822"/>
                </a:ext>
                <a:ext uri="{FF2B5EF4-FFF2-40B4-BE49-F238E27FC236}">
                  <a16:creationId xmlns:a16="http://schemas.microsoft.com/office/drawing/2014/main" id="{00000000-0008-0000-0C00-00007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3" name="Check Box 127" hidden="1">
              <a:extLst>
                <a:ext uri="{63B3BB69-23CF-44E3-9099-C40C66FF867C}">
                  <a14:compatExt spid="_x0000_s29823"/>
                </a:ext>
                <a:ext uri="{FF2B5EF4-FFF2-40B4-BE49-F238E27FC236}">
                  <a16:creationId xmlns:a16="http://schemas.microsoft.com/office/drawing/2014/main" id="{00000000-0008-0000-0C00-00007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4" name="Check Box 128" hidden="1">
              <a:extLst>
                <a:ext uri="{63B3BB69-23CF-44E3-9099-C40C66FF867C}">
                  <a14:compatExt spid="_x0000_s29824"/>
                </a:ext>
                <a:ext uri="{FF2B5EF4-FFF2-40B4-BE49-F238E27FC236}">
                  <a16:creationId xmlns:a16="http://schemas.microsoft.com/office/drawing/2014/main" id="{00000000-0008-0000-0C00-00008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5" name="Check Box 129" hidden="1">
              <a:extLst>
                <a:ext uri="{63B3BB69-23CF-44E3-9099-C40C66FF867C}">
                  <a14:compatExt spid="_x0000_s29825"/>
                </a:ext>
                <a:ext uri="{FF2B5EF4-FFF2-40B4-BE49-F238E27FC236}">
                  <a16:creationId xmlns:a16="http://schemas.microsoft.com/office/drawing/2014/main" id="{00000000-0008-0000-0C00-00008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6" name="Check Box 130" hidden="1">
              <a:extLst>
                <a:ext uri="{63B3BB69-23CF-44E3-9099-C40C66FF867C}">
                  <a14:compatExt spid="_x0000_s29826"/>
                </a:ext>
                <a:ext uri="{FF2B5EF4-FFF2-40B4-BE49-F238E27FC236}">
                  <a16:creationId xmlns:a16="http://schemas.microsoft.com/office/drawing/2014/main" id="{00000000-0008-0000-0C00-00008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7" name="Check Box 131" hidden="1">
              <a:extLst>
                <a:ext uri="{63B3BB69-23CF-44E3-9099-C40C66FF867C}">
                  <a14:compatExt spid="_x0000_s29827"/>
                </a:ext>
                <a:ext uri="{FF2B5EF4-FFF2-40B4-BE49-F238E27FC236}">
                  <a16:creationId xmlns:a16="http://schemas.microsoft.com/office/drawing/2014/main" id="{00000000-0008-0000-0C00-00008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8" name="Check Box 132" hidden="1">
              <a:extLst>
                <a:ext uri="{63B3BB69-23CF-44E3-9099-C40C66FF867C}">
                  <a14:compatExt spid="_x0000_s29828"/>
                </a:ext>
                <a:ext uri="{FF2B5EF4-FFF2-40B4-BE49-F238E27FC236}">
                  <a16:creationId xmlns:a16="http://schemas.microsoft.com/office/drawing/2014/main" id="{00000000-0008-0000-0C00-00008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29" name="Check Box 133" hidden="1">
              <a:extLst>
                <a:ext uri="{63B3BB69-23CF-44E3-9099-C40C66FF867C}">
                  <a14:compatExt spid="_x0000_s29829"/>
                </a:ext>
                <a:ext uri="{FF2B5EF4-FFF2-40B4-BE49-F238E27FC236}">
                  <a16:creationId xmlns:a16="http://schemas.microsoft.com/office/drawing/2014/main" id="{00000000-0008-0000-0C00-00008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0" name="Check Box 134" hidden="1">
              <a:extLst>
                <a:ext uri="{63B3BB69-23CF-44E3-9099-C40C66FF867C}">
                  <a14:compatExt spid="_x0000_s29830"/>
                </a:ext>
                <a:ext uri="{FF2B5EF4-FFF2-40B4-BE49-F238E27FC236}">
                  <a16:creationId xmlns:a16="http://schemas.microsoft.com/office/drawing/2014/main" id="{00000000-0008-0000-0C00-00008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1" name="Check Box 135" hidden="1">
              <a:extLst>
                <a:ext uri="{63B3BB69-23CF-44E3-9099-C40C66FF867C}">
                  <a14:compatExt spid="_x0000_s29831"/>
                </a:ext>
                <a:ext uri="{FF2B5EF4-FFF2-40B4-BE49-F238E27FC236}">
                  <a16:creationId xmlns:a16="http://schemas.microsoft.com/office/drawing/2014/main" id="{00000000-0008-0000-0C00-00008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2" name="Check Box 136" hidden="1">
              <a:extLst>
                <a:ext uri="{63B3BB69-23CF-44E3-9099-C40C66FF867C}">
                  <a14:compatExt spid="_x0000_s29832"/>
                </a:ext>
                <a:ext uri="{FF2B5EF4-FFF2-40B4-BE49-F238E27FC236}">
                  <a16:creationId xmlns:a16="http://schemas.microsoft.com/office/drawing/2014/main" id="{00000000-0008-0000-0C00-00008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3" name="Check Box 137" hidden="1">
              <a:extLst>
                <a:ext uri="{63B3BB69-23CF-44E3-9099-C40C66FF867C}">
                  <a14:compatExt spid="_x0000_s29833"/>
                </a:ext>
                <a:ext uri="{FF2B5EF4-FFF2-40B4-BE49-F238E27FC236}">
                  <a16:creationId xmlns:a16="http://schemas.microsoft.com/office/drawing/2014/main" id="{00000000-0008-0000-0C00-00008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4" name="Check Box 138" hidden="1">
              <a:extLst>
                <a:ext uri="{63B3BB69-23CF-44E3-9099-C40C66FF867C}">
                  <a14:compatExt spid="_x0000_s29834"/>
                </a:ext>
                <a:ext uri="{FF2B5EF4-FFF2-40B4-BE49-F238E27FC236}">
                  <a16:creationId xmlns:a16="http://schemas.microsoft.com/office/drawing/2014/main" id="{00000000-0008-0000-0C00-00008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5" name="Check Box 139" hidden="1">
              <a:extLst>
                <a:ext uri="{63B3BB69-23CF-44E3-9099-C40C66FF867C}">
                  <a14:compatExt spid="_x0000_s29835"/>
                </a:ext>
                <a:ext uri="{FF2B5EF4-FFF2-40B4-BE49-F238E27FC236}">
                  <a16:creationId xmlns:a16="http://schemas.microsoft.com/office/drawing/2014/main" id="{00000000-0008-0000-0C00-00008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6" name="Check Box 140" hidden="1">
              <a:extLst>
                <a:ext uri="{63B3BB69-23CF-44E3-9099-C40C66FF867C}">
                  <a14:compatExt spid="_x0000_s29836"/>
                </a:ext>
                <a:ext uri="{FF2B5EF4-FFF2-40B4-BE49-F238E27FC236}">
                  <a16:creationId xmlns:a16="http://schemas.microsoft.com/office/drawing/2014/main" id="{00000000-0008-0000-0C00-00008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7" name="Check Box 141" hidden="1">
              <a:extLst>
                <a:ext uri="{63B3BB69-23CF-44E3-9099-C40C66FF867C}">
                  <a14:compatExt spid="_x0000_s29837"/>
                </a:ext>
                <a:ext uri="{FF2B5EF4-FFF2-40B4-BE49-F238E27FC236}">
                  <a16:creationId xmlns:a16="http://schemas.microsoft.com/office/drawing/2014/main" id="{00000000-0008-0000-0C00-00008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8" name="Check Box 142" hidden="1">
              <a:extLst>
                <a:ext uri="{63B3BB69-23CF-44E3-9099-C40C66FF867C}">
                  <a14:compatExt spid="_x0000_s29838"/>
                </a:ext>
                <a:ext uri="{FF2B5EF4-FFF2-40B4-BE49-F238E27FC236}">
                  <a16:creationId xmlns:a16="http://schemas.microsoft.com/office/drawing/2014/main" id="{00000000-0008-0000-0C00-00008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39" name="Check Box 143" hidden="1">
              <a:extLst>
                <a:ext uri="{63B3BB69-23CF-44E3-9099-C40C66FF867C}">
                  <a14:compatExt spid="_x0000_s29839"/>
                </a:ext>
                <a:ext uri="{FF2B5EF4-FFF2-40B4-BE49-F238E27FC236}">
                  <a16:creationId xmlns:a16="http://schemas.microsoft.com/office/drawing/2014/main" id="{00000000-0008-0000-0C00-00008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40" name="Check Box 144" hidden="1">
              <a:extLst>
                <a:ext uri="{63B3BB69-23CF-44E3-9099-C40C66FF867C}">
                  <a14:compatExt spid="_x0000_s29840"/>
                </a:ext>
                <a:ext uri="{FF2B5EF4-FFF2-40B4-BE49-F238E27FC236}">
                  <a16:creationId xmlns:a16="http://schemas.microsoft.com/office/drawing/2014/main" id="{00000000-0008-0000-0C00-00009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41" name="Check Box 145" hidden="1">
              <a:extLst>
                <a:ext uri="{63B3BB69-23CF-44E3-9099-C40C66FF867C}">
                  <a14:compatExt spid="_x0000_s29841"/>
                </a:ext>
                <a:ext uri="{FF2B5EF4-FFF2-40B4-BE49-F238E27FC236}">
                  <a16:creationId xmlns:a16="http://schemas.microsoft.com/office/drawing/2014/main" id="{00000000-0008-0000-0C00-00009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42" name="Check Box 146" hidden="1">
              <a:extLst>
                <a:ext uri="{63B3BB69-23CF-44E3-9099-C40C66FF867C}">
                  <a14:compatExt spid="_x0000_s29842"/>
                </a:ext>
                <a:ext uri="{FF2B5EF4-FFF2-40B4-BE49-F238E27FC236}">
                  <a16:creationId xmlns:a16="http://schemas.microsoft.com/office/drawing/2014/main" id="{00000000-0008-0000-0C00-00009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43" name="Check Box 147" hidden="1">
              <a:extLst>
                <a:ext uri="{63B3BB69-23CF-44E3-9099-C40C66FF867C}">
                  <a14:compatExt spid="_x0000_s29843"/>
                </a:ext>
                <a:ext uri="{FF2B5EF4-FFF2-40B4-BE49-F238E27FC236}">
                  <a16:creationId xmlns:a16="http://schemas.microsoft.com/office/drawing/2014/main" id="{00000000-0008-0000-0C00-00009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43</xdr:row>
          <xdr:rowOff>0</xdr:rowOff>
        </xdr:from>
        <xdr:to>
          <xdr:col>3</xdr:col>
          <xdr:colOff>342900</xdr:colOff>
          <xdr:row>45</xdr:row>
          <xdr:rowOff>19050</xdr:rowOff>
        </xdr:to>
        <xdr:sp macro="" textlink="">
          <xdr:nvSpPr>
            <xdr:cNvPr id="29844" name="Check Box 148" hidden="1">
              <a:extLst>
                <a:ext uri="{63B3BB69-23CF-44E3-9099-C40C66FF867C}">
                  <a14:compatExt spid="_x0000_s29844"/>
                </a:ext>
                <a:ext uri="{FF2B5EF4-FFF2-40B4-BE49-F238E27FC236}">
                  <a16:creationId xmlns:a16="http://schemas.microsoft.com/office/drawing/2014/main" id="{00000000-0008-0000-0C00-00009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24</xdr:row>
          <xdr:rowOff>9525</xdr:rowOff>
        </xdr:from>
        <xdr:to>
          <xdr:col>3</xdr:col>
          <xdr:colOff>342900</xdr:colOff>
          <xdr:row>24</xdr:row>
          <xdr:rowOff>361950</xdr:rowOff>
        </xdr:to>
        <xdr:sp macro="" textlink="">
          <xdr:nvSpPr>
            <xdr:cNvPr id="29845" name="Check Box 149" hidden="1">
              <a:extLst>
                <a:ext uri="{63B3BB69-23CF-44E3-9099-C40C66FF867C}">
                  <a14:compatExt spid="_x0000_s29845"/>
                </a:ext>
                <a:ext uri="{FF2B5EF4-FFF2-40B4-BE49-F238E27FC236}">
                  <a16:creationId xmlns:a16="http://schemas.microsoft.com/office/drawing/2014/main" id="{00000000-0008-0000-0C00-00009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24</xdr:row>
          <xdr:rowOff>9525</xdr:rowOff>
        </xdr:from>
        <xdr:to>
          <xdr:col>3</xdr:col>
          <xdr:colOff>342900</xdr:colOff>
          <xdr:row>24</xdr:row>
          <xdr:rowOff>361950</xdr:rowOff>
        </xdr:to>
        <xdr:sp macro="" textlink="">
          <xdr:nvSpPr>
            <xdr:cNvPr id="29846" name="Check Box 150" hidden="1">
              <a:extLst>
                <a:ext uri="{63B3BB69-23CF-44E3-9099-C40C66FF867C}">
                  <a14:compatExt spid="_x0000_s29846"/>
                </a:ext>
                <a:ext uri="{FF2B5EF4-FFF2-40B4-BE49-F238E27FC236}">
                  <a16:creationId xmlns:a16="http://schemas.microsoft.com/office/drawing/2014/main" id="{00000000-0008-0000-0C00-00009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24</xdr:row>
          <xdr:rowOff>9525</xdr:rowOff>
        </xdr:from>
        <xdr:to>
          <xdr:col>3</xdr:col>
          <xdr:colOff>342900</xdr:colOff>
          <xdr:row>24</xdr:row>
          <xdr:rowOff>361950</xdr:rowOff>
        </xdr:to>
        <xdr:sp macro="" textlink="">
          <xdr:nvSpPr>
            <xdr:cNvPr id="29847" name="Check Box 151" hidden="1">
              <a:extLst>
                <a:ext uri="{63B3BB69-23CF-44E3-9099-C40C66FF867C}">
                  <a14:compatExt spid="_x0000_s29847"/>
                </a:ext>
                <a:ext uri="{FF2B5EF4-FFF2-40B4-BE49-F238E27FC236}">
                  <a16:creationId xmlns:a16="http://schemas.microsoft.com/office/drawing/2014/main" id="{00000000-0008-0000-0C00-00009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25</xdr:row>
          <xdr:rowOff>9525</xdr:rowOff>
        </xdr:from>
        <xdr:to>
          <xdr:col>3</xdr:col>
          <xdr:colOff>342900</xdr:colOff>
          <xdr:row>25</xdr:row>
          <xdr:rowOff>361950</xdr:rowOff>
        </xdr:to>
        <xdr:sp macro="" textlink="">
          <xdr:nvSpPr>
            <xdr:cNvPr id="29848" name="Check Box 152" hidden="1">
              <a:extLst>
                <a:ext uri="{63B3BB69-23CF-44E3-9099-C40C66FF867C}">
                  <a14:compatExt spid="_x0000_s29848"/>
                </a:ext>
                <a:ext uri="{FF2B5EF4-FFF2-40B4-BE49-F238E27FC236}">
                  <a16:creationId xmlns:a16="http://schemas.microsoft.com/office/drawing/2014/main" id="{00000000-0008-0000-0C00-00009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25</xdr:row>
          <xdr:rowOff>9525</xdr:rowOff>
        </xdr:from>
        <xdr:to>
          <xdr:col>3</xdr:col>
          <xdr:colOff>342900</xdr:colOff>
          <xdr:row>25</xdr:row>
          <xdr:rowOff>361950</xdr:rowOff>
        </xdr:to>
        <xdr:sp macro="" textlink="">
          <xdr:nvSpPr>
            <xdr:cNvPr id="29849" name="Check Box 153" hidden="1">
              <a:extLst>
                <a:ext uri="{63B3BB69-23CF-44E3-9099-C40C66FF867C}">
                  <a14:compatExt spid="_x0000_s29849"/>
                </a:ext>
                <a:ext uri="{FF2B5EF4-FFF2-40B4-BE49-F238E27FC236}">
                  <a16:creationId xmlns:a16="http://schemas.microsoft.com/office/drawing/2014/main" id="{00000000-0008-0000-0C00-00009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25</xdr:row>
          <xdr:rowOff>9525</xdr:rowOff>
        </xdr:from>
        <xdr:to>
          <xdr:col>3</xdr:col>
          <xdr:colOff>342900</xdr:colOff>
          <xdr:row>25</xdr:row>
          <xdr:rowOff>361950</xdr:rowOff>
        </xdr:to>
        <xdr:sp macro="" textlink="">
          <xdr:nvSpPr>
            <xdr:cNvPr id="29850" name="Check Box 154" hidden="1">
              <a:extLst>
                <a:ext uri="{63B3BB69-23CF-44E3-9099-C40C66FF867C}">
                  <a14:compatExt spid="_x0000_s29850"/>
                </a:ext>
                <a:ext uri="{FF2B5EF4-FFF2-40B4-BE49-F238E27FC236}">
                  <a16:creationId xmlns:a16="http://schemas.microsoft.com/office/drawing/2014/main" id="{00000000-0008-0000-0C00-00009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342900</xdr:colOff>
          <xdr:row>26</xdr:row>
          <xdr:rowOff>361950</xdr:rowOff>
        </xdr:to>
        <xdr:sp macro="" textlink="">
          <xdr:nvSpPr>
            <xdr:cNvPr id="29851" name="Check Box 155" hidden="1">
              <a:extLst>
                <a:ext uri="{63B3BB69-23CF-44E3-9099-C40C66FF867C}">
                  <a14:compatExt spid="_x0000_s29851"/>
                </a:ext>
                <a:ext uri="{FF2B5EF4-FFF2-40B4-BE49-F238E27FC236}">
                  <a16:creationId xmlns:a16="http://schemas.microsoft.com/office/drawing/2014/main" id="{00000000-0008-0000-0C00-00009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342900</xdr:colOff>
          <xdr:row>26</xdr:row>
          <xdr:rowOff>361950</xdr:rowOff>
        </xdr:to>
        <xdr:sp macro="" textlink="">
          <xdr:nvSpPr>
            <xdr:cNvPr id="29852" name="Check Box 156" hidden="1">
              <a:extLst>
                <a:ext uri="{63B3BB69-23CF-44E3-9099-C40C66FF867C}">
                  <a14:compatExt spid="_x0000_s29852"/>
                </a:ext>
                <a:ext uri="{FF2B5EF4-FFF2-40B4-BE49-F238E27FC236}">
                  <a16:creationId xmlns:a16="http://schemas.microsoft.com/office/drawing/2014/main" id="{00000000-0008-0000-0C00-00009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342900</xdr:colOff>
          <xdr:row>26</xdr:row>
          <xdr:rowOff>361950</xdr:rowOff>
        </xdr:to>
        <xdr:sp macro="" textlink="">
          <xdr:nvSpPr>
            <xdr:cNvPr id="29853" name="Check Box 157" hidden="1">
              <a:extLst>
                <a:ext uri="{63B3BB69-23CF-44E3-9099-C40C66FF867C}">
                  <a14:compatExt spid="_x0000_s29853"/>
                </a:ext>
                <a:ext uri="{FF2B5EF4-FFF2-40B4-BE49-F238E27FC236}">
                  <a16:creationId xmlns:a16="http://schemas.microsoft.com/office/drawing/2014/main" id="{00000000-0008-0000-0C00-00009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342900</xdr:colOff>
          <xdr:row>27</xdr:row>
          <xdr:rowOff>361950</xdr:rowOff>
        </xdr:to>
        <xdr:sp macro="" textlink="">
          <xdr:nvSpPr>
            <xdr:cNvPr id="29854" name="Check Box 158" hidden="1">
              <a:extLst>
                <a:ext uri="{63B3BB69-23CF-44E3-9099-C40C66FF867C}">
                  <a14:compatExt spid="_x0000_s29854"/>
                </a:ext>
                <a:ext uri="{FF2B5EF4-FFF2-40B4-BE49-F238E27FC236}">
                  <a16:creationId xmlns:a16="http://schemas.microsoft.com/office/drawing/2014/main" id="{00000000-0008-0000-0C00-00009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342900</xdr:colOff>
          <xdr:row>27</xdr:row>
          <xdr:rowOff>361950</xdr:rowOff>
        </xdr:to>
        <xdr:sp macro="" textlink="">
          <xdr:nvSpPr>
            <xdr:cNvPr id="29855" name="Check Box 159" hidden="1">
              <a:extLst>
                <a:ext uri="{63B3BB69-23CF-44E3-9099-C40C66FF867C}">
                  <a14:compatExt spid="_x0000_s29855"/>
                </a:ext>
                <a:ext uri="{FF2B5EF4-FFF2-40B4-BE49-F238E27FC236}">
                  <a16:creationId xmlns:a16="http://schemas.microsoft.com/office/drawing/2014/main" id="{00000000-0008-0000-0C00-00009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342900</xdr:colOff>
          <xdr:row>27</xdr:row>
          <xdr:rowOff>361950</xdr:rowOff>
        </xdr:to>
        <xdr:sp macro="" textlink="">
          <xdr:nvSpPr>
            <xdr:cNvPr id="29856" name="Check Box 160" hidden="1">
              <a:extLst>
                <a:ext uri="{63B3BB69-23CF-44E3-9099-C40C66FF867C}">
                  <a14:compatExt spid="_x0000_s29856"/>
                </a:ext>
                <a:ext uri="{FF2B5EF4-FFF2-40B4-BE49-F238E27FC236}">
                  <a16:creationId xmlns:a16="http://schemas.microsoft.com/office/drawing/2014/main" id="{00000000-0008-0000-0C00-0000A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32</xdr:row>
          <xdr:rowOff>9525</xdr:rowOff>
        </xdr:from>
        <xdr:to>
          <xdr:col>3</xdr:col>
          <xdr:colOff>342900</xdr:colOff>
          <xdr:row>32</xdr:row>
          <xdr:rowOff>361950</xdr:rowOff>
        </xdr:to>
        <xdr:sp macro="" textlink="">
          <xdr:nvSpPr>
            <xdr:cNvPr id="29857" name="Check Box 161" hidden="1">
              <a:extLst>
                <a:ext uri="{63B3BB69-23CF-44E3-9099-C40C66FF867C}">
                  <a14:compatExt spid="_x0000_s29857"/>
                </a:ext>
                <a:ext uri="{FF2B5EF4-FFF2-40B4-BE49-F238E27FC236}">
                  <a16:creationId xmlns:a16="http://schemas.microsoft.com/office/drawing/2014/main" id="{00000000-0008-0000-0C00-0000A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32</xdr:row>
          <xdr:rowOff>9525</xdr:rowOff>
        </xdr:from>
        <xdr:to>
          <xdr:col>3</xdr:col>
          <xdr:colOff>342900</xdr:colOff>
          <xdr:row>32</xdr:row>
          <xdr:rowOff>361950</xdr:rowOff>
        </xdr:to>
        <xdr:sp macro="" textlink="">
          <xdr:nvSpPr>
            <xdr:cNvPr id="29858" name="Check Box 162" hidden="1">
              <a:extLst>
                <a:ext uri="{63B3BB69-23CF-44E3-9099-C40C66FF867C}">
                  <a14:compatExt spid="_x0000_s29858"/>
                </a:ext>
                <a:ext uri="{FF2B5EF4-FFF2-40B4-BE49-F238E27FC236}">
                  <a16:creationId xmlns:a16="http://schemas.microsoft.com/office/drawing/2014/main" id="{00000000-0008-0000-0C00-0000A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32</xdr:row>
          <xdr:rowOff>9525</xdr:rowOff>
        </xdr:from>
        <xdr:to>
          <xdr:col>3</xdr:col>
          <xdr:colOff>342900</xdr:colOff>
          <xdr:row>32</xdr:row>
          <xdr:rowOff>361950</xdr:rowOff>
        </xdr:to>
        <xdr:sp macro="" textlink="">
          <xdr:nvSpPr>
            <xdr:cNvPr id="29859" name="Check Box 163" hidden="1">
              <a:extLst>
                <a:ext uri="{63B3BB69-23CF-44E3-9099-C40C66FF867C}">
                  <a14:compatExt spid="_x0000_s29859"/>
                </a:ext>
                <a:ext uri="{FF2B5EF4-FFF2-40B4-BE49-F238E27FC236}">
                  <a16:creationId xmlns:a16="http://schemas.microsoft.com/office/drawing/2014/main" id="{00000000-0008-0000-0C00-0000A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33</xdr:row>
          <xdr:rowOff>9525</xdr:rowOff>
        </xdr:from>
        <xdr:to>
          <xdr:col>3</xdr:col>
          <xdr:colOff>342900</xdr:colOff>
          <xdr:row>33</xdr:row>
          <xdr:rowOff>361950</xdr:rowOff>
        </xdr:to>
        <xdr:sp macro="" textlink="">
          <xdr:nvSpPr>
            <xdr:cNvPr id="29860" name="Check Box 164" hidden="1">
              <a:extLst>
                <a:ext uri="{63B3BB69-23CF-44E3-9099-C40C66FF867C}">
                  <a14:compatExt spid="_x0000_s29860"/>
                </a:ext>
                <a:ext uri="{FF2B5EF4-FFF2-40B4-BE49-F238E27FC236}">
                  <a16:creationId xmlns:a16="http://schemas.microsoft.com/office/drawing/2014/main" id="{00000000-0008-0000-0C00-0000A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33</xdr:row>
          <xdr:rowOff>9525</xdr:rowOff>
        </xdr:from>
        <xdr:to>
          <xdr:col>3</xdr:col>
          <xdr:colOff>342900</xdr:colOff>
          <xdr:row>33</xdr:row>
          <xdr:rowOff>361950</xdr:rowOff>
        </xdr:to>
        <xdr:sp macro="" textlink="">
          <xdr:nvSpPr>
            <xdr:cNvPr id="29861" name="Check Box 165" hidden="1">
              <a:extLst>
                <a:ext uri="{63B3BB69-23CF-44E3-9099-C40C66FF867C}">
                  <a14:compatExt spid="_x0000_s29861"/>
                </a:ext>
                <a:ext uri="{FF2B5EF4-FFF2-40B4-BE49-F238E27FC236}">
                  <a16:creationId xmlns:a16="http://schemas.microsoft.com/office/drawing/2014/main" id="{00000000-0008-0000-0C00-0000A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33</xdr:row>
          <xdr:rowOff>9525</xdr:rowOff>
        </xdr:from>
        <xdr:to>
          <xdr:col>3</xdr:col>
          <xdr:colOff>342900</xdr:colOff>
          <xdr:row>33</xdr:row>
          <xdr:rowOff>361950</xdr:rowOff>
        </xdr:to>
        <xdr:sp macro="" textlink="">
          <xdr:nvSpPr>
            <xdr:cNvPr id="29862" name="Check Box 166" hidden="1">
              <a:extLst>
                <a:ext uri="{63B3BB69-23CF-44E3-9099-C40C66FF867C}">
                  <a14:compatExt spid="_x0000_s29862"/>
                </a:ext>
                <a:ext uri="{FF2B5EF4-FFF2-40B4-BE49-F238E27FC236}">
                  <a16:creationId xmlns:a16="http://schemas.microsoft.com/office/drawing/2014/main" id="{00000000-0008-0000-0C00-0000A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34</xdr:row>
          <xdr:rowOff>9525</xdr:rowOff>
        </xdr:from>
        <xdr:to>
          <xdr:col>3</xdr:col>
          <xdr:colOff>342900</xdr:colOff>
          <xdr:row>34</xdr:row>
          <xdr:rowOff>361950</xdr:rowOff>
        </xdr:to>
        <xdr:sp macro="" textlink="">
          <xdr:nvSpPr>
            <xdr:cNvPr id="29863" name="Check Box 167" hidden="1">
              <a:extLst>
                <a:ext uri="{63B3BB69-23CF-44E3-9099-C40C66FF867C}">
                  <a14:compatExt spid="_x0000_s29863"/>
                </a:ext>
                <a:ext uri="{FF2B5EF4-FFF2-40B4-BE49-F238E27FC236}">
                  <a16:creationId xmlns:a16="http://schemas.microsoft.com/office/drawing/2014/main" id="{00000000-0008-0000-0C00-0000A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34</xdr:row>
          <xdr:rowOff>9525</xdr:rowOff>
        </xdr:from>
        <xdr:to>
          <xdr:col>3</xdr:col>
          <xdr:colOff>342900</xdr:colOff>
          <xdr:row>34</xdr:row>
          <xdr:rowOff>361950</xdr:rowOff>
        </xdr:to>
        <xdr:sp macro="" textlink="">
          <xdr:nvSpPr>
            <xdr:cNvPr id="29864" name="Check Box 168" hidden="1">
              <a:extLst>
                <a:ext uri="{63B3BB69-23CF-44E3-9099-C40C66FF867C}">
                  <a14:compatExt spid="_x0000_s29864"/>
                </a:ext>
                <a:ext uri="{FF2B5EF4-FFF2-40B4-BE49-F238E27FC236}">
                  <a16:creationId xmlns:a16="http://schemas.microsoft.com/office/drawing/2014/main" id="{00000000-0008-0000-0C00-0000A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34</xdr:row>
          <xdr:rowOff>9525</xdr:rowOff>
        </xdr:from>
        <xdr:to>
          <xdr:col>3</xdr:col>
          <xdr:colOff>342900</xdr:colOff>
          <xdr:row>34</xdr:row>
          <xdr:rowOff>361950</xdr:rowOff>
        </xdr:to>
        <xdr:sp macro="" textlink="">
          <xdr:nvSpPr>
            <xdr:cNvPr id="29865" name="Check Box 169" hidden="1">
              <a:extLst>
                <a:ext uri="{63B3BB69-23CF-44E3-9099-C40C66FF867C}">
                  <a14:compatExt spid="_x0000_s29865"/>
                </a:ext>
                <a:ext uri="{FF2B5EF4-FFF2-40B4-BE49-F238E27FC236}">
                  <a16:creationId xmlns:a16="http://schemas.microsoft.com/office/drawing/2014/main" id="{00000000-0008-0000-0C00-0000A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35</xdr:row>
          <xdr:rowOff>9525</xdr:rowOff>
        </xdr:from>
        <xdr:to>
          <xdr:col>3</xdr:col>
          <xdr:colOff>342900</xdr:colOff>
          <xdr:row>35</xdr:row>
          <xdr:rowOff>361950</xdr:rowOff>
        </xdr:to>
        <xdr:sp macro="" textlink="">
          <xdr:nvSpPr>
            <xdr:cNvPr id="29866" name="Check Box 170" hidden="1">
              <a:extLst>
                <a:ext uri="{63B3BB69-23CF-44E3-9099-C40C66FF867C}">
                  <a14:compatExt spid="_x0000_s29866"/>
                </a:ext>
                <a:ext uri="{FF2B5EF4-FFF2-40B4-BE49-F238E27FC236}">
                  <a16:creationId xmlns:a16="http://schemas.microsoft.com/office/drawing/2014/main" id="{00000000-0008-0000-0C00-0000A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35</xdr:row>
          <xdr:rowOff>9525</xdr:rowOff>
        </xdr:from>
        <xdr:to>
          <xdr:col>3</xdr:col>
          <xdr:colOff>342900</xdr:colOff>
          <xdr:row>35</xdr:row>
          <xdr:rowOff>361950</xdr:rowOff>
        </xdr:to>
        <xdr:sp macro="" textlink="">
          <xdr:nvSpPr>
            <xdr:cNvPr id="29867" name="Check Box 171" hidden="1">
              <a:extLst>
                <a:ext uri="{63B3BB69-23CF-44E3-9099-C40C66FF867C}">
                  <a14:compatExt spid="_x0000_s29867"/>
                </a:ext>
                <a:ext uri="{FF2B5EF4-FFF2-40B4-BE49-F238E27FC236}">
                  <a16:creationId xmlns:a16="http://schemas.microsoft.com/office/drawing/2014/main" id="{00000000-0008-0000-0C00-0000A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35</xdr:row>
          <xdr:rowOff>9525</xdr:rowOff>
        </xdr:from>
        <xdr:to>
          <xdr:col>3</xdr:col>
          <xdr:colOff>342900</xdr:colOff>
          <xdr:row>35</xdr:row>
          <xdr:rowOff>361950</xdr:rowOff>
        </xdr:to>
        <xdr:sp macro="" textlink="">
          <xdr:nvSpPr>
            <xdr:cNvPr id="29868" name="Check Box 172" hidden="1">
              <a:extLst>
                <a:ext uri="{63B3BB69-23CF-44E3-9099-C40C66FF867C}">
                  <a14:compatExt spid="_x0000_s29868"/>
                </a:ext>
                <a:ext uri="{FF2B5EF4-FFF2-40B4-BE49-F238E27FC236}">
                  <a16:creationId xmlns:a16="http://schemas.microsoft.com/office/drawing/2014/main" id="{00000000-0008-0000-0C00-0000A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36</xdr:row>
          <xdr:rowOff>9525</xdr:rowOff>
        </xdr:from>
        <xdr:to>
          <xdr:col>3</xdr:col>
          <xdr:colOff>342900</xdr:colOff>
          <xdr:row>36</xdr:row>
          <xdr:rowOff>361950</xdr:rowOff>
        </xdr:to>
        <xdr:sp macro="" textlink="">
          <xdr:nvSpPr>
            <xdr:cNvPr id="29869" name="Check Box 173" hidden="1">
              <a:extLst>
                <a:ext uri="{63B3BB69-23CF-44E3-9099-C40C66FF867C}">
                  <a14:compatExt spid="_x0000_s29869"/>
                </a:ext>
                <a:ext uri="{FF2B5EF4-FFF2-40B4-BE49-F238E27FC236}">
                  <a16:creationId xmlns:a16="http://schemas.microsoft.com/office/drawing/2014/main" id="{00000000-0008-0000-0C00-0000A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36</xdr:row>
          <xdr:rowOff>9525</xdr:rowOff>
        </xdr:from>
        <xdr:to>
          <xdr:col>3</xdr:col>
          <xdr:colOff>342900</xdr:colOff>
          <xdr:row>36</xdr:row>
          <xdr:rowOff>361950</xdr:rowOff>
        </xdr:to>
        <xdr:sp macro="" textlink="">
          <xdr:nvSpPr>
            <xdr:cNvPr id="29870" name="Check Box 174" hidden="1">
              <a:extLst>
                <a:ext uri="{63B3BB69-23CF-44E3-9099-C40C66FF867C}">
                  <a14:compatExt spid="_x0000_s29870"/>
                </a:ext>
                <a:ext uri="{FF2B5EF4-FFF2-40B4-BE49-F238E27FC236}">
                  <a16:creationId xmlns:a16="http://schemas.microsoft.com/office/drawing/2014/main" id="{00000000-0008-0000-0C00-0000A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36</xdr:row>
          <xdr:rowOff>9525</xdr:rowOff>
        </xdr:from>
        <xdr:to>
          <xdr:col>3</xdr:col>
          <xdr:colOff>342900</xdr:colOff>
          <xdr:row>36</xdr:row>
          <xdr:rowOff>361950</xdr:rowOff>
        </xdr:to>
        <xdr:sp macro="" textlink="">
          <xdr:nvSpPr>
            <xdr:cNvPr id="29871" name="Check Box 175" hidden="1">
              <a:extLst>
                <a:ext uri="{63B3BB69-23CF-44E3-9099-C40C66FF867C}">
                  <a14:compatExt spid="_x0000_s29871"/>
                </a:ext>
                <a:ext uri="{FF2B5EF4-FFF2-40B4-BE49-F238E27FC236}">
                  <a16:creationId xmlns:a16="http://schemas.microsoft.com/office/drawing/2014/main" id="{00000000-0008-0000-0C00-0000A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41</xdr:row>
          <xdr:rowOff>9525</xdr:rowOff>
        </xdr:from>
        <xdr:to>
          <xdr:col>3</xdr:col>
          <xdr:colOff>342900</xdr:colOff>
          <xdr:row>41</xdr:row>
          <xdr:rowOff>361950</xdr:rowOff>
        </xdr:to>
        <xdr:sp macro="" textlink="">
          <xdr:nvSpPr>
            <xdr:cNvPr id="29872" name="Check Box 176" hidden="1">
              <a:extLst>
                <a:ext uri="{63B3BB69-23CF-44E3-9099-C40C66FF867C}">
                  <a14:compatExt spid="_x0000_s29872"/>
                </a:ext>
                <a:ext uri="{FF2B5EF4-FFF2-40B4-BE49-F238E27FC236}">
                  <a16:creationId xmlns:a16="http://schemas.microsoft.com/office/drawing/2014/main" id="{00000000-0008-0000-0C00-0000B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41</xdr:row>
          <xdr:rowOff>9525</xdr:rowOff>
        </xdr:from>
        <xdr:to>
          <xdr:col>3</xdr:col>
          <xdr:colOff>342900</xdr:colOff>
          <xdr:row>41</xdr:row>
          <xdr:rowOff>361950</xdr:rowOff>
        </xdr:to>
        <xdr:sp macro="" textlink="">
          <xdr:nvSpPr>
            <xdr:cNvPr id="29873" name="Check Box 177" hidden="1">
              <a:extLst>
                <a:ext uri="{63B3BB69-23CF-44E3-9099-C40C66FF867C}">
                  <a14:compatExt spid="_x0000_s29873"/>
                </a:ext>
                <a:ext uri="{FF2B5EF4-FFF2-40B4-BE49-F238E27FC236}">
                  <a16:creationId xmlns:a16="http://schemas.microsoft.com/office/drawing/2014/main" id="{00000000-0008-0000-0C00-0000B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41</xdr:row>
          <xdr:rowOff>9525</xdr:rowOff>
        </xdr:from>
        <xdr:to>
          <xdr:col>3</xdr:col>
          <xdr:colOff>342900</xdr:colOff>
          <xdr:row>41</xdr:row>
          <xdr:rowOff>361950</xdr:rowOff>
        </xdr:to>
        <xdr:sp macro="" textlink="">
          <xdr:nvSpPr>
            <xdr:cNvPr id="29874" name="Check Box 178" hidden="1">
              <a:extLst>
                <a:ext uri="{63B3BB69-23CF-44E3-9099-C40C66FF867C}">
                  <a14:compatExt spid="_x0000_s29874"/>
                </a:ext>
                <a:ext uri="{FF2B5EF4-FFF2-40B4-BE49-F238E27FC236}">
                  <a16:creationId xmlns:a16="http://schemas.microsoft.com/office/drawing/2014/main" id="{00000000-0008-0000-0C00-0000B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9</xdr:row>
          <xdr:rowOff>9525</xdr:rowOff>
        </xdr:from>
        <xdr:to>
          <xdr:col>5</xdr:col>
          <xdr:colOff>342900</xdr:colOff>
          <xdr:row>9</xdr:row>
          <xdr:rowOff>371475</xdr:rowOff>
        </xdr:to>
        <xdr:sp macro="" textlink="">
          <xdr:nvSpPr>
            <xdr:cNvPr id="29875" name="Check Box 179" hidden="1">
              <a:extLst>
                <a:ext uri="{63B3BB69-23CF-44E3-9099-C40C66FF867C}">
                  <a14:compatExt spid="_x0000_s29875"/>
                </a:ext>
                <a:ext uri="{FF2B5EF4-FFF2-40B4-BE49-F238E27FC236}">
                  <a16:creationId xmlns:a16="http://schemas.microsoft.com/office/drawing/2014/main" id="{00000000-0008-0000-0C00-0000B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10</xdr:row>
          <xdr:rowOff>9525</xdr:rowOff>
        </xdr:from>
        <xdr:to>
          <xdr:col>5</xdr:col>
          <xdr:colOff>342900</xdr:colOff>
          <xdr:row>10</xdr:row>
          <xdr:rowOff>371475</xdr:rowOff>
        </xdr:to>
        <xdr:sp macro="" textlink="">
          <xdr:nvSpPr>
            <xdr:cNvPr id="29876" name="Check Box 180" hidden="1">
              <a:extLst>
                <a:ext uri="{63B3BB69-23CF-44E3-9099-C40C66FF867C}">
                  <a14:compatExt spid="_x0000_s29876"/>
                </a:ext>
                <a:ext uri="{FF2B5EF4-FFF2-40B4-BE49-F238E27FC236}">
                  <a16:creationId xmlns:a16="http://schemas.microsoft.com/office/drawing/2014/main" id="{00000000-0008-0000-0C00-0000B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11</xdr:row>
          <xdr:rowOff>9525</xdr:rowOff>
        </xdr:from>
        <xdr:to>
          <xdr:col>5</xdr:col>
          <xdr:colOff>342900</xdr:colOff>
          <xdr:row>11</xdr:row>
          <xdr:rowOff>371475</xdr:rowOff>
        </xdr:to>
        <xdr:sp macro="" textlink="">
          <xdr:nvSpPr>
            <xdr:cNvPr id="29877" name="Check Box 181" hidden="1">
              <a:extLst>
                <a:ext uri="{63B3BB69-23CF-44E3-9099-C40C66FF867C}">
                  <a14:compatExt spid="_x0000_s29877"/>
                </a:ext>
                <a:ext uri="{FF2B5EF4-FFF2-40B4-BE49-F238E27FC236}">
                  <a16:creationId xmlns:a16="http://schemas.microsoft.com/office/drawing/2014/main" id="{00000000-0008-0000-0C00-0000B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12</xdr:row>
          <xdr:rowOff>9525</xdr:rowOff>
        </xdr:from>
        <xdr:to>
          <xdr:col>5</xdr:col>
          <xdr:colOff>342900</xdr:colOff>
          <xdr:row>12</xdr:row>
          <xdr:rowOff>371475</xdr:rowOff>
        </xdr:to>
        <xdr:sp macro="" textlink="">
          <xdr:nvSpPr>
            <xdr:cNvPr id="29878" name="Check Box 182" hidden="1">
              <a:extLst>
                <a:ext uri="{63B3BB69-23CF-44E3-9099-C40C66FF867C}">
                  <a14:compatExt spid="_x0000_s29878"/>
                </a:ext>
                <a:ext uri="{FF2B5EF4-FFF2-40B4-BE49-F238E27FC236}">
                  <a16:creationId xmlns:a16="http://schemas.microsoft.com/office/drawing/2014/main" id="{00000000-0008-0000-0C00-0000B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13</xdr:row>
          <xdr:rowOff>9525</xdr:rowOff>
        </xdr:from>
        <xdr:to>
          <xdr:col>5</xdr:col>
          <xdr:colOff>342900</xdr:colOff>
          <xdr:row>13</xdr:row>
          <xdr:rowOff>371475</xdr:rowOff>
        </xdr:to>
        <xdr:sp macro="" textlink="">
          <xdr:nvSpPr>
            <xdr:cNvPr id="29879" name="Check Box 183" hidden="1">
              <a:extLst>
                <a:ext uri="{63B3BB69-23CF-44E3-9099-C40C66FF867C}">
                  <a14:compatExt spid="_x0000_s29879"/>
                </a:ext>
                <a:ext uri="{FF2B5EF4-FFF2-40B4-BE49-F238E27FC236}">
                  <a16:creationId xmlns:a16="http://schemas.microsoft.com/office/drawing/2014/main" id="{00000000-0008-0000-0C00-0000B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14</xdr:row>
          <xdr:rowOff>9525</xdr:rowOff>
        </xdr:from>
        <xdr:to>
          <xdr:col>5</xdr:col>
          <xdr:colOff>342900</xdr:colOff>
          <xdr:row>14</xdr:row>
          <xdr:rowOff>371475</xdr:rowOff>
        </xdr:to>
        <xdr:sp macro="" textlink="">
          <xdr:nvSpPr>
            <xdr:cNvPr id="29880" name="Check Box 184" hidden="1">
              <a:extLst>
                <a:ext uri="{63B3BB69-23CF-44E3-9099-C40C66FF867C}">
                  <a14:compatExt spid="_x0000_s29880"/>
                </a:ext>
                <a:ext uri="{FF2B5EF4-FFF2-40B4-BE49-F238E27FC236}">
                  <a16:creationId xmlns:a16="http://schemas.microsoft.com/office/drawing/2014/main" id="{00000000-0008-0000-0C00-0000B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9525</xdr:rowOff>
        </xdr:from>
        <xdr:to>
          <xdr:col>5</xdr:col>
          <xdr:colOff>342900</xdr:colOff>
          <xdr:row>15</xdr:row>
          <xdr:rowOff>371475</xdr:rowOff>
        </xdr:to>
        <xdr:sp macro="" textlink="">
          <xdr:nvSpPr>
            <xdr:cNvPr id="29881" name="Check Box 185" hidden="1">
              <a:extLst>
                <a:ext uri="{63B3BB69-23CF-44E3-9099-C40C66FF867C}">
                  <a14:compatExt spid="_x0000_s29881"/>
                </a:ext>
                <a:ext uri="{FF2B5EF4-FFF2-40B4-BE49-F238E27FC236}">
                  <a16:creationId xmlns:a16="http://schemas.microsoft.com/office/drawing/2014/main" id="{00000000-0008-0000-0C00-0000B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16</xdr:row>
          <xdr:rowOff>9525</xdr:rowOff>
        </xdr:from>
        <xdr:to>
          <xdr:col>5</xdr:col>
          <xdr:colOff>342900</xdr:colOff>
          <xdr:row>16</xdr:row>
          <xdr:rowOff>371475</xdr:rowOff>
        </xdr:to>
        <xdr:sp macro="" textlink="">
          <xdr:nvSpPr>
            <xdr:cNvPr id="29882" name="Check Box 186" hidden="1">
              <a:extLst>
                <a:ext uri="{63B3BB69-23CF-44E3-9099-C40C66FF867C}">
                  <a14:compatExt spid="_x0000_s29882"/>
                </a:ext>
                <a:ext uri="{FF2B5EF4-FFF2-40B4-BE49-F238E27FC236}">
                  <a16:creationId xmlns:a16="http://schemas.microsoft.com/office/drawing/2014/main" id="{00000000-0008-0000-0C00-0000B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19</xdr:row>
          <xdr:rowOff>9525</xdr:rowOff>
        </xdr:from>
        <xdr:to>
          <xdr:col>5</xdr:col>
          <xdr:colOff>342900</xdr:colOff>
          <xdr:row>19</xdr:row>
          <xdr:rowOff>371475</xdr:rowOff>
        </xdr:to>
        <xdr:sp macro="" textlink="">
          <xdr:nvSpPr>
            <xdr:cNvPr id="29883" name="Check Box 187" hidden="1">
              <a:extLst>
                <a:ext uri="{63B3BB69-23CF-44E3-9099-C40C66FF867C}">
                  <a14:compatExt spid="_x0000_s29883"/>
                </a:ext>
                <a:ext uri="{FF2B5EF4-FFF2-40B4-BE49-F238E27FC236}">
                  <a16:creationId xmlns:a16="http://schemas.microsoft.com/office/drawing/2014/main" id="{00000000-0008-0000-0C00-0000B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20</xdr:row>
          <xdr:rowOff>9525</xdr:rowOff>
        </xdr:from>
        <xdr:to>
          <xdr:col>5</xdr:col>
          <xdr:colOff>342900</xdr:colOff>
          <xdr:row>20</xdr:row>
          <xdr:rowOff>371475</xdr:rowOff>
        </xdr:to>
        <xdr:sp macro="" textlink="">
          <xdr:nvSpPr>
            <xdr:cNvPr id="29884" name="Check Box 188" hidden="1">
              <a:extLst>
                <a:ext uri="{63B3BB69-23CF-44E3-9099-C40C66FF867C}">
                  <a14:compatExt spid="_x0000_s29884"/>
                </a:ext>
                <a:ext uri="{FF2B5EF4-FFF2-40B4-BE49-F238E27FC236}">
                  <a16:creationId xmlns:a16="http://schemas.microsoft.com/office/drawing/2014/main" id="{00000000-0008-0000-0C00-0000B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21</xdr:row>
          <xdr:rowOff>9525</xdr:rowOff>
        </xdr:from>
        <xdr:to>
          <xdr:col>5</xdr:col>
          <xdr:colOff>342900</xdr:colOff>
          <xdr:row>21</xdr:row>
          <xdr:rowOff>371475</xdr:rowOff>
        </xdr:to>
        <xdr:sp macro="" textlink="">
          <xdr:nvSpPr>
            <xdr:cNvPr id="29885" name="Check Box 189" hidden="1">
              <a:extLst>
                <a:ext uri="{63B3BB69-23CF-44E3-9099-C40C66FF867C}">
                  <a14:compatExt spid="_x0000_s29885"/>
                </a:ext>
                <a:ext uri="{FF2B5EF4-FFF2-40B4-BE49-F238E27FC236}">
                  <a16:creationId xmlns:a16="http://schemas.microsoft.com/office/drawing/2014/main" id="{00000000-0008-0000-0C00-0000B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22</xdr:row>
          <xdr:rowOff>9525</xdr:rowOff>
        </xdr:from>
        <xdr:to>
          <xdr:col>5</xdr:col>
          <xdr:colOff>342900</xdr:colOff>
          <xdr:row>22</xdr:row>
          <xdr:rowOff>371475</xdr:rowOff>
        </xdr:to>
        <xdr:sp macro="" textlink="">
          <xdr:nvSpPr>
            <xdr:cNvPr id="29886" name="Check Box 190" hidden="1">
              <a:extLst>
                <a:ext uri="{63B3BB69-23CF-44E3-9099-C40C66FF867C}">
                  <a14:compatExt spid="_x0000_s29886"/>
                </a:ext>
                <a:ext uri="{FF2B5EF4-FFF2-40B4-BE49-F238E27FC236}">
                  <a16:creationId xmlns:a16="http://schemas.microsoft.com/office/drawing/2014/main" id="{00000000-0008-0000-0C00-0000B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23</xdr:row>
          <xdr:rowOff>9525</xdr:rowOff>
        </xdr:from>
        <xdr:to>
          <xdr:col>5</xdr:col>
          <xdr:colOff>342900</xdr:colOff>
          <xdr:row>23</xdr:row>
          <xdr:rowOff>371475</xdr:rowOff>
        </xdr:to>
        <xdr:sp macro="" textlink="">
          <xdr:nvSpPr>
            <xdr:cNvPr id="29887" name="Check Box 191" hidden="1">
              <a:extLst>
                <a:ext uri="{63B3BB69-23CF-44E3-9099-C40C66FF867C}">
                  <a14:compatExt spid="_x0000_s29887"/>
                </a:ext>
                <a:ext uri="{FF2B5EF4-FFF2-40B4-BE49-F238E27FC236}">
                  <a16:creationId xmlns:a16="http://schemas.microsoft.com/office/drawing/2014/main" id="{00000000-0008-0000-0C00-0000B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24</xdr:row>
          <xdr:rowOff>9525</xdr:rowOff>
        </xdr:from>
        <xdr:to>
          <xdr:col>5</xdr:col>
          <xdr:colOff>342900</xdr:colOff>
          <xdr:row>24</xdr:row>
          <xdr:rowOff>371475</xdr:rowOff>
        </xdr:to>
        <xdr:sp macro="" textlink="">
          <xdr:nvSpPr>
            <xdr:cNvPr id="29888" name="Check Box 192" hidden="1">
              <a:extLst>
                <a:ext uri="{63B3BB69-23CF-44E3-9099-C40C66FF867C}">
                  <a14:compatExt spid="_x0000_s29888"/>
                </a:ext>
                <a:ext uri="{FF2B5EF4-FFF2-40B4-BE49-F238E27FC236}">
                  <a16:creationId xmlns:a16="http://schemas.microsoft.com/office/drawing/2014/main" id="{00000000-0008-0000-0C00-0000C0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9525</xdr:rowOff>
        </xdr:from>
        <xdr:to>
          <xdr:col>5</xdr:col>
          <xdr:colOff>342900</xdr:colOff>
          <xdr:row>25</xdr:row>
          <xdr:rowOff>371475</xdr:rowOff>
        </xdr:to>
        <xdr:sp macro="" textlink="">
          <xdr:nvSpPr>
            <xdr:cNvPr id="29889" name="Check Box 193" hidden="1">
              <a:extLst>
                <a:ext uri="{63B3BB69-23CF-44E3-9099-C40C66FF867C}">
                  <a14:compatExt spid="_x0000_s29889"/>
                </a:ext>
                <a:ext uri="{FF2B5EF4-FFF2-40B4-BE49-F238E27FC236}">
                  <a16:creationId xmlns:a16="http://schemas.microsoft.com/office/drawing/2014/main" id="{00000000-0008-0000-0C00-0000C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26</xdr:row>
          <xdr:rowOff>9525</xdr:rowOff>
        </xdr:from>
        <xdr:to>
          <xdr:col>5</xdr:col>
          <xdr:colOff>342900</xdr:colOff>
          <xdr:row>26</xdr:row>
          <xdr:rowOff>371475</xdr:rowOff>
        </xdr:to>
        <xdr:sp macro="" textlink="">
          <xdr:nvSpPr>
            <xdr:cNvPr id="29890" name="Check Box 194" hidden="1">
              <a:extLst>
                <a:ext uri="{63B3BB69-23CF-44E3-9099-C40C66FF867C}">
                  <a14:compatExt spid="_x0000_s29890"/>
                </a:ext>
                <a:ext uri="{FF2B5EF4-FFF2-40B4-BE49-F238E27FC236}">
                  <a16:creationId xmlns:a16="http://schemas.microsoft.com/office/drawing/2014/main" id="{00000000-0008-0000-0C00-0000C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27</xdr:row>
          <xdr:rowOff>9525</xdr:rowOff>
        </xdr:from>
        <xdr:to>
          <xdr:col>5</xdr:col>
          <xdr:colOff>342900</xdr:colOff>
          <xdr:row>27</xdr:row>
          <xdr:rowOff>371475</xdr:rowOff>
        </xdr:to>
        <xdr:sp macro="" textlink="">
          <xdr:nvSpPr>
            <xdr:cNvPr id="29891" name="Check Box 195" hidden="1">
              <a:extLst>
                <a:ext uri="{63B3BB69-23CF-44E3-9099-C40C66FF867C}">
                  <a14:compatExt spid="_x0000_s29891"/>
                </a:ext>
                <a:ext uri="{FF2B5EF4-FFF2-40B4-BE49-F238E27FC236}">
                  <a16:creationId xmlns:a16="http://schemas.microsoft.com/office/drawing/2014/main" id="{00000000-0008-0000-0C00-0000C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30</xdr:row>
          <xdr:rowOff>9525</xdr:rowOff>
        </xdr:from>
        <xdr:to>
          <xdr:col>5</xdr:col>
          <xdr:colOff>342900</xdr:colOff>
          <xdr:row>30</xdr:row>
          <xdr:rowOff>371475</xdr:rowOff>
        </xdr:to>
        <xdr:sp macro="" textlink="">
          <xdr:nvSpPr>
            <xdr:cNvPr id="29892" name="Check Box 196" hidden="1">
              <a:extLst>
                <a:ext uri="{63B3BB69-23CF-44E3-9099-C40C66FF867C}">
                  <a14:compatExt spid="_x0000_s29892"/>
                </a:ext>
                <a:ext uri="{FF2B5EF4-FFF2-40B4-BE49-F238E27FC236}">
                  <a16:creationId xmlns:a16="http://schemas.microsoft.com/office/drawing/2014/main" id="{00000000-0008-0000-0C00-0000C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31</xdr:row>
          <xdr:rowOff>9525</xdr:rowOff>
        </xdr:from>
        <xdr:to>
          <xdr:col>5</xdr:col>
          <xdr:colOff>342900</xdr:colOff>
          <xdr:row>31</xdr:row>
          <xdr:rowOff>371475</xdr:rowOff>
        </xdr:to>
        <xdr:sp macro="" textlink="">
          <xdr:nvSpPr>
            <xdr:cNvPr id="29893" name="Check Box 197" hidden="1">
              <a:extLst>
                <a:ext uri="{63B3BB69-23CF-44E3-9099-C40C66FF867C}">
                  <a14:compatExt spid="_x0000_s29893"/>
                </a:ext>
                <a:ext uri="{FF2B5EF4-FFF2-40B4-BE49-F238E27FC236}">
                  <a16:creationId xmlns:a16="http://schemas.microsoft.com/office/drawing/2014/main" id="{00000000-0008-0000-0C00-0000C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32</xdr:row>
          <xdr:rowOff>9525</xdr:rowOff>
        </xdr:from>
        <xdr:to>
          <xdr:col>5</xdr:col>
          <xdr:colOff>342900</xdr:colOff>
          <xdr:row>32</xdr:row>
          <xdr:rowOff>371475</xdr:rowOff>
        </xdr:to>
        <xdr:sp macro="" textlink="">
          <xdr:nvSpPr>
            <xdr:cNvPr id="29894" name="Check Box 198" hidden="1">
              <a:extLst>
                <a:ext uri="{63B3BB69-23CF-44E3-9099-C40C66FF867C}">
                  <a14:compatExt spid="_x0000_s29894"/>
                </a:ext>
                <a:ext uri="{FF2B5EF4-FFF2-40B4-BE49-F238E27FC236}">
                  <a16:creationId xmlns:a16="http://schemas.microsoft.com/office/drawing/2014/main" id="{00000000-0008-0000-0C00-0000C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33</xdr:row>
          <xdr:rowOff>9525</xdr:rowOff>
        </xdr:from>
        <xdr:to>
          <xdr:col>5</xdr:col>
          <xdr:colOff>342900</xdr:colOff>
          <xdr:row>33</xdr:row>
          <xdr:rowOff>371475</xdr:rowOff>
        </xdr:to>
        <xdr:sp macro="" textlink="">
          <xdr:nvSpPr>
            <xdr:cNvPr id="29895" name="Check Box 199" hidden="1">
              <a:extLst>
                <a:ext uri="{63B3BB69-23CF-44E3-9099-C40C66FF867C}">
                  <a14:compatExt spid="_x0000_s29895"/>
                </a:ext>
                <a:ext uri="{FF2B5EF4-FFF2-40B4-BE49-F238E27FC236}">
                  <a16:creationId xmlns:a16="http://schemas.microsoft.com/office/drawing/2014/main" id="{00000000-0008-0000-0C00-0000C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34</xdr:row>
          <xdr:rowOff>9525</xdr:rowOff>
        </xdr:from>
        <xdr:to>
          <xdr:col>5</xdr:col>
          <xdr:colOff>342900</xdr:colOff>
          <xdr:row>34</xdr:row>
          <xdr:rowOff>371475</xdr:rowOff>
        </xdr:to>
        <xdr:sp macro="" textlink="">
          <xdr:nvSpPr>
            <xdr:cNvPr id="29896" name="Check Box 200" hidden="1">
              <a:extLst>
                <a:ext uri="{63B3BB69-23CF-44E3-9099-C40C66FF867C}">
                  <a14:compatExt spid="_x0000_s29896"/>
                </a:ext>
                <a:ext uri="{FF2B5EF4-FFF2-40B4-BE49-F238E27FC236}">
                  <a16:creationId xmlns:a16="http://schemas.microsoft.com/office/drawing/2014/main" id="{00000000-0008-0000-0C00-0000C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35</xdr:row>
          <xdr:rowOff>9525</xdr:rowOff>
        </xdr:from>
        <xdr:to>
          <xdr:col>5</xdr:col>
          <xdr:colOff>342900</xdr:colOff>
          <xdr:row>35</xdr:row>
          <xdr:rowOff>371475</xdr:rowOff>
        </xdr:to>
        <xdr:sp macro="" textlink="">
          <xdr:nvSpPr>
            <xdr:cNvPr id="29897" name="Check Box 201" hidden="1">
              <a:extLst>
                <a:ext uri="{63B3BB69-23CF-44E3-9099-C40C66FF867C}">
                  <a14:compatExt spid="_x0000_s29897"/>
                </a:ext>
                <a:ext uri="{FF2B5EF4-FFF2-40B4-BE49-F238E27FC236}">
                  <a16:creationId xmlns:a16="http://schemas.microsoft.com/office/drawing/2014/main" id="{00000000-0008-0000-0C00-0000C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36</xdr:row>
          <xdr:rowOff>9525</xdr:rowOff>
        </xdr:from>
        <xdr:to>
          <xdr:col>5</xdr:col>
          <xdr:colOff>342900</xdr:colOff>
          <xdr:row>36</xdr:row>
          <xdr:rowOff>371475</xdr:rowOff>
        </xdr:to>
        <xdr:sp macro="" textlink="">
          <xdr:nvSpPr>
            <xdr:cNvPr id="29898" name="Check Box 202" hidden="1">
              <a:extLst>
                <a:ext uri="{63B3BB69-23CF-44E3-9099-C40C66FF867C}">
                  <a14:compatExt spid="_x0000_s29898"/>
                </a:ext>
                <a:ext uri="{FF2B5EF4-FFF2-40B4-BE49-F238E27FC236}">
                  <a16:creationId xmlns:a16="http://schemas.microsoft.com/office/drawing/2014/main" id="{00000000-0008-0000-0C00-0000C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39</xdr:row>
          <xdr:rowOff>9525</xdr:rowOff>
        </xdr:from>
        <xdr:to>
          <xdr:col>5</xdr:col>
          <xdr:colOff>342900</xdr:colOff>
          <xdr:row>39</xdr:row>
          <xdr:rowOff>371475</xdr:rowOff>
        </xdr:to>
        <xdr:sp macro="" textlink="">
          <xdr:nvSpPr>
            <xdr:cNvPr id="29899" name="Check Box 203" hidden="1">
              <a:extLst>
                <a:ext uri="{63B3BB69-23CF-44E3-9099-C40C66FF867C}">
                  <a14:compatExt spid="_x0000_s29899"/>
                </a:ext>
                <a:ext uri="{FF2B5EF4-FFF2-40B4-BE49-F238E27FC236}">
                  <a16:creationId xmlns:a16="http://schemas.microsoft.com/office/drawing/2014/main" id="{00000000-0008-0000-0C00-0000C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40</xdr:row>
          <xdr:rowOff>9525</xdr:rowOff>
        </xdr:from>
        <xdr:to>
          <xdr:col>5</xdr:col>
          <xdr:colOff>342900</xdr:colOff>
          <xdr:row>40</xdr:row>
          <xdr:rowOff>371475</xdr:rowOff>
        </xdr:to>
        <xdr:sp macro="" textlink="">
          <xdr:nvSpPr>
            <xdr:cNvPr id="29900" name="Check Box 204" hidden="1">
              <a:extLst>
                <a:ext uri="{63B3BB69-23CF-44E3-9099-C40C66FF867C}">
                  <a14:compatExt spid="_x0000_s29900"/>
                </a:ext>
                <a:ext uri="{FF2B5EF4-FFF2-40B4-BE49-F238E27FC236}">
                  <a16:creationId xmlns:a16="http://schemas.microsoft.com/office/drawing/2014/main" id="{00000000-0008-0000-0C00-0000C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41</xdr:row>
          <xdr:rowOff>9525</xdr:rowOff>
        </xdr:from>
        <xdr:to>
          <xdr:col>5</xdr:col>
          <xdr:colOff>342900</xdr:colOff>
          <xdr:row>41</xdr:row>
          <xdr:rowOff>371475</xdr:rowOff>
        </xdr:to>
        <xdr:sp macro="" textlink="">
          <xdr:nvSpPr>
            <xdr:cNvPr id="29901" name="Check Box 205" hidden="1">
              <a:extLst>
                <a:ext uri="{63B3BB69-23CF-44E3-9099-C40C66FF867C}">
                  <a14:compatExt spid="_x0000_s29901"/>
                </a:ext>
                <a:ext uri="{FF2B5EF4-FFF2-40B4-BE49-F238E27FC236}">
                  <a16:creationId xmlns:a16="http://schemas.microsoft.com/office/drawing/2014/main" id="{00000000-0008-0000-0C00-0000CD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1</xdr:col>
      <xdr:colOff>0</xdr:colOff>
      <xdr:row>0</xdr:row>
      <xdr:rowOff>0</xdr:rowOff>
    </xdr:from>
    <xdr:to>
      <xdr:col>2</xdr:col>
      <xdr:colOff>2423027</xdr:colOff>
      <xdr:row>4</xdr:row>
      <xdr:rowOff>165847</xdr:rowOff>
    </xdr:to>
    <xdr:pic>
      <xdr:nvPicPr>
        <xdr:cNvPr id="208" name="Imagen 10">
          <a:extLst>
            <a:ext uri="{FF2B5EF4-FFF2-40B4-BE49-F238E27FC236}">
              <a16:creationId xmlns:a16="http://schemas.microsoft.com/office/drawing/2014/main" id="{00000000-0008-0000-0C00-0000D0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0"/>
          <a:ext cx="5166227" cy="8516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407894</xdr:colOff>
      <xdr:row>7</xdr:row>
      <xdr:rowOff>62753</xdr:rowOff>
    </xdr:from>
    <xdr:to>
      <xdr:col>12</xdr:col>
      <xdr:colOff>246529</xdr:colOff>
      <xdr:row>14</xdr:row>
      <xdr:rowOff>224118</xdr:rowOff>
    </xdr:to>
    <xdr:graphicFrame macro="">
      <xdr:nvGraphicFramePr>
        <xdr:cNvPr id="2" name="Gráfico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4</xdr:col>
      <xdr:colOff>398284</xdr:colOff>
      <xdr:row>5</xdr:row>
      <xdr:rowOff>35218</xdr:rowOff>
    </xdr:to>
    <xdr:pic>
      <xdr:nvPicPr>
        <xdr:cNvPr id="3" name="Imagen 10">
          <a:extLst>
            <a:ext uri="{FF2B5EF4-FFF2-40B4-BE49-F238E27FC236}">
              <a16:creationId xmlns:a16="http://schemas.microsoft.com/office/drawing/2014/main" id="{00000000-0008-0000-0D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506"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6</xdr:col>
      <xdr:colOff>407894</xdr:colOff>
      <xdr:row>7</xdr:row>
      <xdr:rowOff>62753</xdr:rowOff>
    </xdr:from>
    <xdr:to>
      <xdr:col>12</xdr:col>
      <xdr:colOff>246529</xdr:colOff>
      <xdr:row>13</xdr:row>
      <xdr:rowOff>224118</xdr:rowOff>
    </xdr:to>
    <xdr:graphicFrame macro="">
      <xdr:nvGraphicFramePr>
        <xdr:cNvPr id="2" name="Gráfico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4</xdr:col>
      <xdr:colOff>398284</xdr:colOff>
      <xdr:row>5</xdr:row>
      <xdr:rowOff>35218</xdr:rowOff>
    </xdr:to>
    <xdr:pic>
      <xdr:nvPicPr>
        <xdr:cNvPr id="3" name="Imagen 10">
          <a:extLst>
            <a:ext uri="{FF2B5EF4-FFF2-40B4-BE49-F238E27FC236}">
              <a16:creationId xmlns:a16="http://schemas.microsoft.com/office/drawing/2014/main" id="{00000000-0008-0000-0E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 y="0"/>
          <a:ext cx="5176024" cy="873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398284</xdr:colOff>
      <xdr:row>5</xdr:row>
      <xdr:rowOff>35218</xdr:rowOff>
    </xdr:to>
    <xdr:pic>
      <xdr:nvPicPr>
        <xdr:cNvPr id="3" name="Imagen 10">
          <a:extLst>
            <a:ext uri="{FF2B5EF4-FFF2-40B4-BE49-F238E27FC236}">
              <a16:creationId xmlns:a16="http://schemas.microsoft.com/office/drawing/2014/main" id="{00000000-0008-0000-0F00-000003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0"/>
          <a:ext cx="5176024" cy="873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398284</xdr:colOff>
      <xdr:row>5</xdr:row>
      <xdr:rowOff>35218</xdr:rowOff>
    </xdr:to>
    <xdr:pic>
      <xdr:nvPicPr>
        <xdr:cNvPr id="3" name="Imagen 10">
          <a:extLst>
            <a:ext uri="{FF2B5EF4-FFF2-40B4-BE49-F238E27FC236}">
              <a16:creationId xmlns:a16="http://schemas.microsoft.com/office/drawing/2014/main" id="{00000000-0008-0000-1000-000003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0"/>
          <a:ext cx="5176024" cy="873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4724651</xdr:colOff>
      <xdr:row>5</xdr:row>
      <xdr:rowOff>48665</xdr:rowOff>
    </xdr:to>
    <xdr:pic>
      <xdr:nvPicPr>
        <xdr:cNvPr id="4" name="Imagen 10">
          <a:extLst>
            <a:ext uri="{FF2B5EF4-FFF2-40B4-BE49-F238E27FC236}">
              <a16:creationId xmlns:a16="http://schemas.microsoft.com/office/drawing/2014/main" id="{00000000-0008-0000-1100-000004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773430</xdr:colOff>
      <xdr:row>0</xdr:row>
      <xdr:rowOff>34290</xdr:rowOff>
    </xdr:from>
    <xdr:to>
      <xdr:col>14</xdr:col>
      <xdr:colOff>518160</xdr:colOff>
      <xdr:row>16</xdr:row>
      <xdr:rowOff>106680</xdr:rowOff>
    </xdr:to>
    <xdr:graphicFrame macro="">
      <xdr:nvGraphicFramePr>
        <xdr:cNvPr id="3" name="Gráfico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765810</xdr:colOff>
      <xdr:row>17</xdr:row>
      <xdr:rowOff>53340</xdr:rowOff>
    </xdr:from>
    <xdr:to>
      <xdr:col>14</xdr:col>
      <xdr:colOff>510540</xdr:colOff>
      <xdr:row>30</xdr:row>
      <xdr:rowOff>53340</xdr:rowOff>
    </xdr:to>
    <xdr:graphicFrame macro="">
      <xdr:nvGraphicFramePr>
        <xdr:cNvPr id="4" name="Gráfico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748393</xdr:colOff>
      <xdr:row>30</xdr:row>
      <xdr:rowOff>141514</xdr:rowOff>
    </xdr:from>
    <xdr:to>
      <xdr:col>14</xdr:col>
      <xdr:colOff>452846</xdr:colOff>
      <xdr:row>43</xdr:row>
      <xdr:rowOff>77288</xdr:rowOff>
    </xdr:to>
    <xdr:graphicFrame macro="">
      <xdr:nvGraphicFramePr>
        <xdr:cNvPr id="5" name="Gráfico 4">
          <a:extLst>
            <a:ext uri="{FF2B5EF4-FFF2-40B4-BE49-F238E27FC236}">
              <a16:creationId xmlns:a16="http://schemas.microsoft.com/office/drawing/2014/main" id="{00000000-0008-0000-1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0</xdr:row>
      <xdr:rowOff>0</xdr:rowOff>
    </xdr:from>
    <xdr:to>
      <xdr:col>4</xdr:col>
      <xdr:colOff>711152</xdr:colOff>
      <xdr:row>5</xdr:row>
      <xdr:rowOff>48665</xdr:rowOff>
    </xdr:to>
    <xdr:pic>
      <xdr:nvPicPr>
        <xdr:cNvPr id="7" name="Imagen 10">
          <a:extLst>
            <a:ext uri="{FF2B5EF4-FFF2-40B4-BE49-F238E27FC236}">
              <a16:creationId xmlns:a16="http://schemas.microsoft.com/office/drawing/2014/main" id="{00000000-0008-0000-1200-000007000000}"/>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384772</xdr:colOff>
      <xdr:row>5</xdr:row>
      <xdr:rowOff>19819</xdr:rowOff>
    </xdr:to>
    <xdr:pic>
      <xdr:nvPicPr>
        <xdr:cNvPr id="2" name="Imagen 10">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482552" cy="858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398732</xdr:colOff>
      <xdr:row>5</xdr:row>
      <xdr:rowOff>48665</xdr:rowOff>
    </xdr:to>
    <xdr:pic>
      <xdr:nvPicPr>
        <xdr:cNvPr id="3" name="Imagen 10">
          <a:extLst>
            <a:ext uri="{FF2B5EF4-FFF2-40B4-BE49-F238E27FC236}">
              <a16:creationId xmlns:a16="http://schemas.microsoft.com/office/drawing/2014/main" id="{00000000-0008-0000-1400-000003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383492</xdr:colOff>
      <xdr:row>5</xdr:row>
      <xdr:rowOff>48665</xdr:rowOff>
    </xdr:to>
    <xdr:pic>
      <xdr:nvPicPr>
        <xdr:cNvPr id="3" name="Imagen 10">
          <a:extLst>
            <a:ext uri="{FF2B5EF4-FFF2-40B4-BE49-F238E27FC236}">
              <a16:creationId xmlns:a16="http://schemas.microsoft.com/office/drawing/2014/main" id="{00000000-0008-0000-1500-000003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238712</xdr:colOff>
      <xdr:row>5</xdr:row>
      <xdr:rowOff>48665</xdr:rowOff>
    </xdr:to>
    <xdr:pic>
      <xdr:nvPicPr>
        <xdr:cNvPr id="3" name="Imagen 10">
          <a:extLst>
            <a:ext uri="{FF2B5EF4-FFF2-40B4-BE49-F238E27FC236}">
              <a16:creationId xmlns:a16="http://schemas.microsoft.com/office/drawing/2014/main" id="{00000000-0008-0000-1600-000003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4026544</xdr:colOff>
      <xdr:row>5</xdr:row>
      <xdr:rowOff>55592</xdr:rowOff>
    </xdr:to>
    <xdr:pic>
      <xdr:nvPicPr>
        <xdr:cNvPr id="3" name="Imagen 10">
          <a:extLst>
            <a:ext uri="{FF2B5EF4-FFF2-40B4-BE49-F238E27FC236}">
              <a16:creationId xmlns:a16="http://schemas.microsoft.com/office/drawing/2014/main" id="{00000000-0008-0000-1700-000003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545"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4192799</xdr:colOff>
      <xdr:row>5</xdr:row>
      <xdr:rowOff>55592</xdr:rowOff>
    </xdr:to>
    <xdr:pic>
      <xdr:nvPicPr>
        <xdr:cNvPr id="4" name="Imagen 10">
          <a:extLst>
            <a:ext uri="{FF2B5EF4-FFF2-40B4-BE49-F238E27FC236}">
              <a16:creationId xmlns:a16="http://schemas.microsoft.com/office/drawing/2014/main" id="{00000000-0008-0000-1800-000004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545"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15240</xdr:colOff>
      <xdr:row>6</xdr:row>
      <xdr:rowOff>106680</xdr:rowOff>
    </xdr:from>
    <xdr:to>
      <xdr:col>13</xdr:col>
      <xdr:colOff>58341</xdr:colOff>
      <xdr:row>53</xdr:row>
      <xdr:rowOff>0</xdr:rowOff>
    </xdr:to>
    <xdr:pic>
      <xdr:nvPicPr>
        <xdr:cNvPr id="3" name="Imagen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 y="1112520"/>
          <a:ext cx="9552861" cy="7772400"/>
        </a:xfrm>
        <a:prstGeom prst="rect">
          <a:avLst/>
        </a:prstGeom>
      </xdr:spPr>
    </xdr:pic>
    <xdr:clientData/>
  </xdr:twoCellAnchor>
  <xdr:twoCellAnchor editAs="oneCell">
    <xdr:from>
      <xdr:col>1</xdr:col>
      <xdr:colOff>0</xdr:colOff>
      <xdr:row>0</xdr:row>
      <xdr:rowOff>0</xdr:rowOff>
    </xdr:from>
    <xdr:to>
      <xdr:col>7</xdr:col>
      <xdr:colOff>424036</xdr:colOff>
      <xdr:row>5</xdr:row>
      <xdr:rowOff>69039</xdr:rowOff>
    </xdr:to>
    <xdr:pic>
      <xdr:nvPicPr>
        <xdr:cNvPr id="4" name="Imagen 10">
          <a:extLst>
            <a:ext uri="{FF2B5EF4-FFF2-40B4-BE49-F238E27FC236}">
              <a16:creationId xmlns:a16="http://schemas.microsoft.com/office/drawing/2014/main" id="{00000000-0008-0000-1900-000004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 y="0"/>
          <a:ext cx="5178916" cy="907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5</xdr:col>
      <xdr:colOff>348344</xdr:colOff>
      <xdr:row>10</xdr:row>
      <xdr:rowOff>141513</xdr:rowOff>
    </xdr:from>
    <xdr:to>
      <xdr:col>5</xdr:col>
      <xdr:colOff>3298107</xdr:colOff>
      <xdr:row>10</xdr:row>
      <xdr:rowOff>1930713</xdr:rowOff>
    </xdr:to>
    <xdr:pic>
      <xdr:nvPicPr>
        <xdr:cNvPr id="2" name="Imagen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51964" y="2793273"/>
          <a:ext cx="2949763" cy="1789200"/>
        </a:xfrm>
        <a:prstGeom prst="rect">
          <a:avLst/>
        </a:prstGeom>
      </xdr:spPr>
    </xdr:pic>
    <xdr:clientData/>
  </xdr:twoCellAnchor>
  <xdr:twoCellAnchor>
    <xdr:from>
      <xdr:col>5</xdr:col>
      <xdr:colOff>349470</xdr:colOff>
      <xdr:row>11</xdr:row>
      <xdr:rowOff>145264</xdr:rowOff>
    </xdr:from>
    <xdr:to>
      <xdr:col>5</xdr:col>
      <xdr:colOff>3299233</xdr:colOff>
      <xdr:row>11</xdr:row>
      <xdr:rowOff>1930711</xdr:rowOff>
    </xdr:to>
    <xdr:pic>
      <xdr:nvPicPr>
        <xdr:cNvPr id="3" name="Imagen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53090" y="4884904"/>
          <a:ext cx="2949763" cy="1785447"/>
        </a:xfrm>
        <a:prstGeom prst="rect">
          <a:avLst/>
        </a:prstGeom>
      </xdr:spPr>
    </xdr:pic>
    <xdr:clientData/>
  </xdr:twoCellAnchor>
  <xdr:twoCellAnchor>
    <xdr:from>
      <xdr:col>5</xdr:col>
      <xdr:colOff>341584</xdr:colOff>
      <xdr:row>12</xdr:row>
      <xdr:rowOff>110355</xdr:rowOff>
    </xdr:from>
    <xdr:to>
      <xdr:col>5</xdr:col>
      <xdr:colOff>3291347</xdr:colOff>
      <xdr:row>12</xdr:row>
      <xdr:rowOff>1899555</xdr:rowOff>
    </xdr:to>
    <xdr:pic>
      <xdr:nvPicPr>
        <xdr:cNvPr id="4" name="Imagen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45204" y="6937875"/>
          <a:ext cx="2949763" cy="1789200"/>
        </a:xfrm>
        <a:prstGeom prst="rect">
          <a:avLst/>
        </a:prstGeom>
      </xdr:spPr>
    </xdr:pic>
    <xdr:clientData/>
  </xdr:twoCellAnchor>
  <xdr:twoCellAnchor>
    <xdr:from>
      <xdr:col>5</xdr:col>
      <xdr:colOff>362612</xdr:colOff>
      <xdr:row>13</xdr:row>
      <xdr:rowOff>115610</xdr:rowOff>
    </xdr:from>
    <xdr:to>
      <xdr:col>5</xdr:col>
      <xdr:colOff>3312375</xdr:colOff>
      <xdr:row>13</xdr:row>
      <xdr:rowOff>1904810</xdr:rowOff>
    </xdr:to>
    <xdr:pic>
      <xdr:nvPicPr>
        <xdr:cNvPr id="5" name="Imagen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66232" y="9031010"/>
          <a:ext cx="2949763" cy="1789200"/>
        </a:xfrm>
        <a:prstGeom prst="rect">
          <a:avLst/>
        </a:prstGeom>
      </xdr:spPr>
    </xdr:pic>
    <xdr:clientData/>
  </xdr:twoCellAnchor>
  <xdr:twoCellAnchor>
    <xdr:from>
      <xdr:col>5</xdr:col>
      <xdr:colOff>367863</xdr:colOff>
      <xdr:row>14</xdr:row>
      <xdr:rowOff>94591</xdr:rowOff>
    </xdr:from>
    <xdr:to>
      <xdr:col>5</xdr:col>
      <xdr:colOff>3317626</xdr:colOff>
      <xdr:row>14</xdr:row>
      <xdr:rowOff>1883791</xdr:rowOff>
    </xdr:to>
    <xdr:pic>
      <xdr:nvPicPr>
        <xdr:cNvPr id="6" name="Imagen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71483" y="11097871"/>
          <a:ext cx="2949763" cy="1789200"/>
        </a:xfrm>
        <a:prstGeom prst="rect">
          <a:avLst/>
        </a:prstGeom>
      </xdr:spPr>
    </xdr:pic>
    <xdr:clientData/>
  </xdr:twoCellAnchor>
  <xdr:twoCellAnchor>
    <xdr:from>
      <xdr:col>5</xdr:col>
      <xdr:colOff>373119</xdr:colOff>
      <xdr:row>15</xdr:row>
      <xdr:rowOff>110356</xdr:rowOff>
    </xdr:from>
    <xdr:to>
      <xdr:col>5</xdr:col>
      <xdr:colOff>3322882</xdr:colOff>
      <xdr:row>15</xdr:row>
      <xdr:rowOff>1899556</xdr:rowOff>
    </xdr:to>
    <xdr:pic>
      <xdr:nvPicPr>
        <xdr:cNvPr id="7" name="Imagen 6">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76739" y="13201516"/>
          <a:ext cx="2949763" cy="1789200"/>
        </a:xfrm>
        <a:prstGeom prst="rect">
          <a:avLst/>
        </a:prstGeom>
      </xdr:spPr>
    </xdr:pic>
    <xdr:clientData/>
  </xdr:twoCellAnchor>
  <xdr:twoCellAnchor>
    <xdr:from>
      <xdr:col>5</xdr:col>
      <xdr:colOff>373118</xdr:colOff>
      <xdr:row>16</xdr:row>
      <xdr:rowOff>136630</xdr:rowOff>
    </xdr:from>
    <xdr:to>
      <xdr:col>5</xdr:col>
      <xdr:colOff>3322881</xdr:colOff>
      <xdr:row>16</xdr:row>
      <xdr:rowOff>1925830</xdr:rowOff>
    </xdr:to>
    <xdr:pic>
      <xdr:nvPicPr>
        <xdr:cNvPr id="8" name="Imagen 7">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76738" y="15315670"/>
          <a:ext cx="2949763" cy="1789200"/>
        </a:xfrm>
        <a:prstGeom prst="rect">
          <a:avLst/>
        </a:prstGeom>
      </xdr:spPr>
    </xdr:pic>
    <xdr:clientData/>
  </xdr:twoCellAnchor>
  <xdr:twoCellAnchor>
    <xdr:from>
      <xdr:col>5</xdr:col>
      <xdr:colOff>378373</xdr:colOff>
      <xdr:row>17</xdr:row>
      <xdr:rowOff>94591</xdr:rowOff>
    </xdr:from>
    <xdr:to>
      <xdr:col>5</xdr:col>
      <xdr:colOff>3328136</xdr:colOff>
      <xdr:row>17</xdr:row>
      <xdr:rowOff>1883791</xdr:rowOff>
    </xdr:to>
    <xdr:pic>
      <xdr:nvPicPr>
        <xdr:cNvPr id="9" name="Imagen 8">
          <a:extLst>
            <a:ext uri="{FF2B5EF4-FFF2-40B4-BE49-F238E27FC236}">
              <a16:creationId xmlns:a16="http://schemas.microsoft.com/office/drawing/2014/main" id="{00000000-0008-0000-1A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81993" y="17361511"/>
          <a:ext cx="2949763" cy="1789200"/>
        </a:xfrm>
        <a:prstGeom prst="rect">
          <a:avLst/>
        </a:prstGeom>
      </xdr:spPr>
    </xdr:pic>
    <xdr:clientData/>
  </xdr:twoCellAnchor>
  <xdr:twoCellAnchor>
    <xdr:from>
      <xdr:col>5</xdr:col>
      <xdr:colOff>399396</xdr:colOff>
      <xdr:row>18</xdr:row>
      <xdr:rowOff>110357</xdr:rowOff>
    </xdr:from>
    <xdr:to>
      <xdr:col>5</xdr:col>
      <xdr:colOff>3349159</xdr:colOff>
      <xdr:row>18</xdr:row>
      <xdr:rowOff>1899557</xdr:rowOff>
    </xdr:to>
    <xdr:pic>
      <xdr:nvPicPr>
        <xdr:cNvPr id="10" name="Imagen 9">
          <a:extLst>
            <a:ext uri="{FF2B5EF4-FFF2-40B4-BE49-F238E27FC236}">
              <a16:creationId xmlns:a16="http://schemas.microsoft.com/office/drawing/2014/main" id="{00000000-0008-0000-1A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03016" y="19465157"/>
          <a:ext cx="2949763" cy="1789200"/>
        </a:xfrm>
        <a:prstGeom prst="rect">
          <a:avLst/>
        </a:prstGeom>
      </xdr:spPr>
    </xdr:pic>
    <xdr:clientData/>
  </xdr:twoCellAnchor>
  <xdr:twoCellAnchor>
    <xdr:from>
      <xdr:col>5</xdr:col>
      <xdr:colOff>405961</xdr:colOff>
      <xdr:row>19</xdr:row>
      <xdr:rowOff>84077</xdr:rowOff>
    </xdr:from>
    <xdr:to>
      <xdr:col>5</xdr:col>
      <xdr:colOff>3355724</xdr:colOff>
      <xdr:row>19</xdr:row>
      <xdr:rowOff>1873277</xdr:rowOff>
    </xdr:to>
    <xdr:pic>
      <xdr:nvPicPr>
        <xdr:cNvPr id="11" name="Imagen 10">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509581" y="21526757"/>
          <a:ext cx="2949763" cy="1789200"/>
        </a:xfrm>
        <a:prstGeom prst="rect">
          <a:avLst/>
        </a:prstGeom>
      </xdr:spPr>
    </xdr:pic>
    <xdr:clientData/>
  </xdr:twoCellAnchor>
  <xdr:twoCellAnchor>
    <xdr:from>
      <xdr:col>5</xdr:col>
      <xdr:colOff>398771</xdr:colOff>
      <xdr:row>20</xdr:row>
      <xdr:rowOff>124087</xdr:rowOff>
    </xdr:from>
    <xdr:to>
      <xdr:col>5</xdr:col>
      <xdr:colOff>3349676</xdr:colOff>
      <xdr:row>20</xdr:row>
      <xdr:rowOff>1913287</xdr:rowOff>
    </xdr:to>
    <xdr:pic>
      <xdr:nvPicPr>
        <xdr:cNvPr id="12" name="Imagen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02391" y="23654647"/>
          <a:ext cx="2950905" cy="1789200"/>
        </a:xfrm>
        <a:prstGeom prst="rect">
          <a:avLst/>
        </a:prstGeom>
      </xdr:spPr>
    </xdr:pic>
    <xdr:clientData/>
  </xdr:twoCellAnchor>
  <xdr:twoCellAnchor>
    <xdr:from>
      <xdr:col>5</xdr:col>
      <xdr:colOff>410819</xdr:colOff>
      <xdr:row>21</xdr:row>
      <xdr:rowOff>132521</xdr:rowOff>
    </xdr:from>
    <xdr:to>
      <xdr:col>5</xdr:col>
      <xdr:colOff>3360582</xdr:colOff>
      <xdr:row>21</xdr:row>
      <xdr:rowOff>1921721</xdr:rowOff>
    </xdr:to>
    <xdr:pic>
      <xdr:nvPicPr>
        <xdr:cNvPr id="13" name="Imagen 12">
          <a:extLst>
            <a:ext uri="{FF2B5EF4-FFF2-40B4-BE49-F238E27FC236}">
              <a16:creationId xmlns:a16="http://schemas.microsoft.com/office/drawing/2014/main" id="{00000000-0008-0000-1A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514439" y="25750961"/>
          <a:ext cx="2949763" cy="1789200"/>
        </a:xfrm>
        <a:prstGeom prst="rect">
          <a:avLst/>
        </a:prstGeom>
      </xdr:spPr>
    </xdr:pic>
    <xdr:clientData/>
  </xdr:twoCellAnchor>
  <xdr:twoCellAnchor>
    <xdr:from>
      <xdr:col>5</xdr:col>
      <xdr:colOff>384315</xdr:colOff>
      <xdr:row>22</xdr:row>
      <xdr:rowOff>99391</xdr:rowOff>
    </xdr:from>
    <xdr:to>
      <xdr:col>5</xdr:col>
      <xdr:colOff>3334078</xdr:colOff>
      <xdr:row>22</xdr:row>
      <xdr:rowOff>1888591</xdr:rowOff>
    </xdr:to>
    <xdr:pic>
      <xdr:nvPicPr>
        <xdr:cNvPr id="14" name="Imagen 13">
          <a:extLst>
            <a:ext uri="{FF2B5EF4-FFF2-40B4-BE49-F238E27FC236}">
              <a16:creationId xmlns:a16="http://schemas.microsoft.com/office/drawing/2014/main" id="{00000000-0008-0000-1A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487935" y="27805711"/>
          <a:ext cx="2949763" cy="1789200"/>
        </a:xfrm>
        <a:prstGeom prst="rect">
          <a:avLst/>
        </a:prstGeom>
      </xdr:spPr>
    </xdr:pic>
    <xdr:clientData/>
  </xdr:twoCellAnchor>
  <xdr:twoCellAnchor>
    <xdr:from>
      <xdr:col>5</xdr:col>
      <xdr:colOff>404193</xdr:colOff>
      <xdr:row>23</xdr:row>
      <xdr:rowOff>106016</xdr:rowOff>
    </xdr:from>
    <xdr:to>
      <xdr:col>5</xdr:col>
      <xdr:colOff>3353956</xdr:colOff>
      <xdr:row>23</xdr:row>
      <xdr:rowOff>1895216</xdr:rowOff>
    </xdr:to>
    <xdr:pic>
      <xdr:nvPicPr>
        <xdr:cNvPr id="15" name="Imagen 14">
          <a:extLst>
            <a:ext uri="{FF2B5EF4-FFF2-40B4-BE49-F238E27FC236}">
              <a16:creationId xmlns:a16="http://schemas.microsoft.com/office/drawing/2014/main" id="{00000000-0008-0000-1A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507813" y="29900216"/>
          <a:ext cx="2949763" cy="1789200"/>
        </a:xfrm>
        <a:prstGeom prst="rect">
          <a:avLst/>
        </a:prstGeom>
      </xdr:spPr>
    </xdr:pic>
    <xdr:clientData/>
  </xdr:twoCellAnchor>
  <xdr:twoCellAnchor>
    <xdr:from>
      <xdr:col>5</xdr:col>
      <xdr:colOff>384314</xdr:colOff>
      <xdr:row>24</xdr:row>
      <xdr:rowOff>125893</xdr:rowOff>
    </xdr:from>
    <xdr:to>
      <xdr:col>5</xdr:col>
      <xdr:colOff>3334077</xdr:colOff>
      <xdr:row>24</xdr:row>
      <xdr:rowOff>1915093</xdr:rowOff>
    </xdr:to>
    <xdr:pic>
      <xdr:nvPicPr>
        <xdr:cNvPr id="16" name="Imagen 15">
          <a:extLst>
            <a:ext uri="{FF2B5EF4-FFF2-40B4-BE49-F238E27FC236}">
              <a16:creationId xmlns:a16="http://schemas.microsoft.com/office/drawing/2014/main" id="{00000000-0008-0000-1A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487934" y="32007973"/>
          <a:ext cx="2949763" cy="1789200"/>
        </a:xfrm>
        <a:prstGeom prst="rect">
          <a:avLst/>
        </a:prstGeom>
      </xdr:spPr>
    </xdr:pic>
    <xdr:clientData/>
  </xdr:twoCellAnchor>
  <xdr:twoCellAnchor>
    <xdr:from>
      <xdr:col>5</xdr:col>
      <xdr:colOff>357810</xdr:colOff>
      <xdr:row>25</xdr:row>
      <xdr:rowOff>99391</xdr:rowOff>
    </xdr:from>
    <xdr:to>
      <xdr:col>5</xdr:col>
      <xdr:colOff>3307573</xdr:colOff>
      <xdr:row>25</xdr:row>
      <xdr:rowOff>1888591</xdr:rowOff>
    </xdr:to>
    <xdr:pic>
      <xdr:nvPicPr>
        <xdr:cNvPr id="17" name="Imagen 16">
          <a:extLst>
            <a:ext uri="{FF2B5EF4-FFF2-40B4-BE49-F238E27FC236}">
              <a16:creationId xmlns:a16="http://schemas.microsoft.com/office/drawing/2014/main" id="{00000000-0008-0000-1A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461430" y="34069351"/>
          <a:ext cx="2949763" cy="1789200"/>
        </a:xfrm>
        <a:prstGeom prst="rect">
          <a:avLst/>
        </a:prstGeom>
      </xdr:spPr>
    </xdr:pic>
    <xdr:clientData/>
  </xdr:twoCellAnchor>
  <xdr:twoCellAnchor>
    <xdr:from>
      <xdr:col>5</xdr:col>
      <xdr:colOff>357810</xdr:colOff>
      <xdr:row>26</xdr:row>
      <xdr:rowOff>119267</xdr:rowOff>
    </xdr:from>
    <xdr:to>
      <xdr:col>5</xdr:col>
      <xdr:colOff>3307573</xdr:colOff>
      <xdr:row>26</xdr:row>
      <xdr:rowOff>1908467</xdr:rowOff>
    </xdr:to>
    <xdr:pic>
      <xdr:nvPicPr>
        <xdr:cNvPr id="18" name="Imagen 17">
          <a:extLst>
            <a:ext uri="{FF2B5EF4-FFF2-40B4-BE49-F238E27FC236}">
              <a16:creationId xmlns:a16="http://schemas.microsoft.com/office/drawing/2014/main" id="{00000000-0008-0000-1A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461430" y="36177107"/>
          <a:ext cx="2949763" cy="1789200"/>
        </a:xfrm>
        <a:prstGeom prst="rect">
          <a:avLst/>
        </a:prstGeom>
      </xdr:spPr>
    </xdr:pic>
    <xdr:clientData/>
  </xdr:twoCellAnchor>
  <xdr:twoCellAnchor>
    <xdr:from>
      <xdr:col>5</xdr:col>
      <xdr:colOff>364435</xdr:colOff>
      <xdr:row>28</xdr:row>
      <xdr:rowOff>119268</xdr:rowOff>
    </xdr:from>
    <xdr:to>
      <xdr:col>5</xdr:col>
      <xdr:colOff>3314198</xdr:colOff>
      <xdr:row>28</xdr:row>
      <xdr:rowOff>1908468</xdr:rowOff>
    </xdr:to>
    <xdr:pic>
      <xdr:nvPicPr>
        <xdr:cNvPr id="19" name="Imagen 18">
          <a:extLst>
            <a:ext uri="{FF2B5EF4-FFF2-40B4-BE49-F238E27FC236}">
              <a16:creationId xmlns:a16="http://schemas.microsoft.com/office/drawing/2014/main" id="{00000000-0008-0000-1A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68055" y="40352868"/>
          <a:ext cx="2949763" cy="1789200"/>
        </a:xfrm>
        <a:prstGeom prst="rect">
          <a:avLst/>
        </a:prstGeom>
      </xdr:spPr>
    </xdr:pic>
    <xdr:clientData/>
  </xdr:twoCellAnchor>
  <xdr:twoCellAnchor>
    <xdr:from>
      <xdr:col>5</xdr:col>
      <xdr:colOff>384314</xdr:colOff>
      <xdr:row>29</xdr:row>
      <xdr:rowOff>145772</xdr:rowOff>
    </xdr:from>
    <xdr:to>
      <xdr:col>5</xdr:col>
      <xdr:colOff>3334077</xdr:colOff>
      <xdr:row>29</xdr:row>
      <xdr:rowOff>1934972</xdr:rowOff>
    </xdr:to>
    <xdr:pic>
      <xdr:nvPicPr>
        <xdr:cNvPr id="20" name="Imagen 19">
          <a:extLst>
            <a:ext uri="{FF2B5EF4-FFF2-40B4-BE49-F238E27FC236}">
              <a16:creationId xmlns:a16="http://schemas.microsoft.com/office/drawing/2014/main" id="{00000000-0008-0000-1A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87934" y="42467252"/>
          <a:ext cx="2949763" cy="1789200"/>
        </a:xfrm>
        <a:prstGeom prst="rect">
          <a:avLst/>
        </a:prstGeom>
      </xdr:spPr>
    </xdr:pic>
    <xdr:clientData/>
  </xdr:twoCellAnchor>
  <xdr:twoCellAnchor>
    <xdr:from>
      <xdr:col>5</xdr:col>
      <xdr:colOff>404193</xdr:colOff>
      <xdr:row>30</xdr:row>
      <xdr:rowOff>125895</xdr:rowOff>
    </xdr:from>
    <xdr:to>
      <xdr:col>5</xdr:col>
      <xdr:colOff>3353956</xdr:colOff>
      <xdr:row>30</xdr:row>
      <xdr:rowOff>1915095</xdr:rowOff>
    </xdr:to>
    <xdr:pic>
      <xdr:nvPicPr>
        <xdr:cNvPr id="21" name="Imagen 20">
          <a:extLst>
            <a:ext uri="{FF2B5EF4-FFF2-40B4-BE49-F238E27FC236}">
              <a16:creationId xmlns:a16="http://schemas.microsoft.com/office/drawing/2014/main" id="{00000000-0008-0000-1A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07813" y="44535255"/>
          <a:ext cx="2949763" cy="1789200"/>
        </a:xfrm>
        <a:prstGeom prst="rect">
          <a:avLst/>
        </a:prstGeom>
      </xdr:spPr>
    </xdr:pic>
    <xdr:clientData/>
  </xdr:twoCellAnchor>
  <xdr:twoCellAnchor>
    <xdr:from>
      <xdr:col>5</xdr:col>
      <xdr:colOff>404192</xdr:colOff>
      <xdr:row>31</xdr:row>
      <xdr:rowOff>125894</xdr:rowOff>
    </xdr:from>
    <xdr:to>
      <xdr:col>5</xdr:col>
      <xdr:colOff>3353955</xdr:colOff>
      <xdr:row>31</xdr:row>
      <xdr:rowOff>1915094</xdr:rowOff>
    </xdr:to>
    <xdr:pic>
      <xdr:nvPicPr>
        <xdr:cNvPr id="22" name="Imagen 21">
          <a:extLst>
            <a:ext uri="{FF2B5EF4-FFF2-40B4-BE49-F238E27FC236}">
              <a16:creationId xmlns:a16="http://schemas.microsoft.com/office/drawing/2014/main" id="{00000000-0008-0000-1A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507812" y="46623134"/>
          <a:ext cx="2949763" cy="1789200"/>
        </a:xfrm>
        <a:prstGeom prst="rect">
          <a:avLst/>
        </a:prstGeom>
      </xdr:spPr>
    </xdr:pic>
    <xdr:clientData/>
  </xdr:twoCellAnchor>
  <xdr:twoCellAnchor>
    <xdr:from>
      <xdr:col>5</xdr:col>
      <xdr:colOff>397566</xdr:colOff>
      <xdr:row>32</xdr:row>
      <xdr:rowOff>119267</xdr:rowOff>
    </xdr:from>
    <xdr:to>
      <xdr:col>5</xdr:col>
      <xdr:colOff>3347329</xdr:colOff>
      <xdr:row>32</xdr:row>
      <xdr:rowOff>1908467</xdr:rowOff>
    </xdr:to>
    <xdr:pic>
      <xdr:nvPicPr>
        <xdr:cNvPr id="23" name="Imagen 22">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501186" y="48704387"/>
          <a:ext cx="2949763" cy="1789200"/>
        </a:xfrm>
        <a:prstGeom prst="rect">
          <a:avLst/>
        </a:prstGeom>
      </xdr:spPr>
    </xdr:pic>
    <xdr:clientData/>
  </xdr:twoCellAnchor>
  <xdr:twoCellAnchor>
    <xdr:from>
      <xdr:col>5</xdr:col>
      <xdr:colOff>397566</xdr:colOff>
      <xdr:row>33</xdr:row>
      <xdr:rowOff>119269</xdr:rowOff>
    </xdr:from>
    <xdr:to>
      <xdr:col>5</xdr:col>
      <xdr:colOff>3347329</xdr:colOff>
      <xdr:row>33</xdr:row>
      <xdr:rowOff>1908469</xdr:rowOff>
    </xdr:to>
    <xdr:pic>
      <xdr:nvPicPr>
        <xdr:cNvPr id="24" name="Imagen 23">
          <a:extLst>
            <a:ext uri="{FF2B5EF4-FFF2-40B4-BE49-F238E27FC236}">
              <a16:creationId xmlns:a16="http://schemas.microsoft.com/office/drawing/2014/main" id="{00000000-0008-0000-1A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01186" y="50792269"/>
          <a:ext cx="2949763" cy="1789200"/>
        </a:xfrm>
        <a:prstGeom prst="rect">
          <a:avLst/>
        </a:prstGeom>
      </xdr:spPr>
    </xdr:pic>
    <xdr:clientData/>
  </xdr:twoCellAnchor>
  <xdr:twoCellAnchor>
    <xdr:from>
      <xdr:col>5</xdr:col>
      <xdr:colOff>397566</xdr:colOff>
      <xdr:row>34</xdr:row>
      <xdr:rowOff>132521</xdr:rowOff>
    </xdr:from>
    <xdr:to>
      <xdr:col>5</xdr:col>
      <xdr:colOff>3347329</xdr:colOff>
      <xdr:row>34</xdr:row>
      <xdr:rowOff>1921721</xdr:rowOff>
    </xdr:to>
    <xdr:pic>
      <xdr:nvPicPr>
        <xdr:cNvPr id="25" name="Imagen 24">
          <a:extLst>
            <a:ext uri="{FF2B5EF4-FFF2-40B4-BE49-F238E27FC236}">
              <a16:creationId xmlns:a16="http://schemas.microsoft.com/office/drawing/2014/main" id="{00000000-0008-0000-1A00-00001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501186" y="52893401"/>
          <a:ext cx="2949763" cy="1789200"/>
        </a:xfrm>
        <a:prstGeom prst="rect">
          <a:avLst/>
        </a:prstGeom>
      </xdr:spPr>
    </xdr:pic>
    <xdr:clientData/>
  </xdr:twoCellAnchor>
  <xdr:twoCellAnchor>
    <xdr:from>
      <xdr:col>5</xdr:col>
      <xdr:colOff>410818</xdr:colOff>
      <xdr:row>35</xdr:row>
      <xdr:rowOff>112642</xdr:rowOff>
    </xdr:from>
    <xdr:to>
      <xdr:col>5</xdr:col>
      <xdr:colOff>3360581</xdr:colOff>
      <xdr:row>35</xdr:row>
      <xdr:rowOff>1901842</xdr:rowOff>
    </xdr:to>
    <xdr:pic>
      <xdr:nvPicPr>
        <xdr:cNvPr id="26" name="Imagen 25">
          <a:extLst>
            <a:ext uri="{FF2B5EF4-FFF2-40B4-BE49-F238E27FC236}">
              <a16:creationId xmlns:a16="http://schemas.microsoft.com/office/drawing/2014/main" id="{00000000-0008-0000-1A00-00001A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514438" y="54961402"/>
          <a:ext cx="2949763" cy="1789200"/>
        </a:xfrm>
        <a:prstGeom prst="rect">
          <a:avLst/>
        </a:prstGeom>
      </xdr:spPr>
    </xdr:pic>
    <xdr:clientData/>
  </xdr:twoCellAnchor>
  <xdr:twoCellAnchor>
    <xdr:from>
      <xdr:col>5</xdr:col>
      <xdr:colOff>397566</xdr:colOff>
      <xdr:row>36</xdr:row>
      <xdr:rowOff>92765</xdr:rowOff>
    </xdr:from>
    <xdr:to>
      <xdr:col>5</xdr:col>
      <xdr:colOff>3347329</xdr:colOff>
      <xdr:row>36</xdr:row>
      <xdr:rowOff>1881965</xdr:rowOff>
    </xdr:to>
    <xdr:pic>
      <xdr:nvPicPr>
        <xdr:cNvPr id="27" name="Imagen 26">
          <a:extLst>
            <a:ext uri="{FF2B5EF4-FFF2-40B4-BE49-F238E27FC236}">
              <a16:creationId xmlns:a16="http://schemas.microsoft.com/office/drawing/2014/main" id="{00000000-0008-0000-1A00-00001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501186" y="57029405"/>
          <a:ext cx="2949763" cy="1789200"/>
        </a:xfrm>
        <a:prstGeom prst="rect">
          <a:avLst/>
        </a:prstGeom>
      </xdr:spPr>
    </xdr:pic>
    <xdr:clientData/>
  </xdr:twoCellAnchor>
  <xdr:twoCellAnchor>
    <xdr:from>
      <xdr:col>5</xdr:col>
      <xdr:colOff>404192</xdr:colOff>
      <xdr:row>37</xdr:row>
      <xdr:rowOff>106017</xdr:rowOff>
    </xdr:from>
    <xdr:to>
      <xdr:col>5</xdr:col>
      <xdr:colOff>3353955</xdr:colOff>
      <xdr:row>37</xdr:row>
      <xdr:rowOff>1895217</xdr:rowOff>
    </xdr:to>
    <xdr:pic>
      <xdr:nvPicPr>
        <xdr:cNvPr id="28" name="Imagen 27">
          <a:extLst>
            <a:ext uri="{FF2B5EF4-FFF2-40B4-BE49-F238E27FC236}">
              <a16:creationId xmlns:a16="http://schemas.microsoft.com/office/drawing/2014/main" id="{00000000-0008-0000-1A00-00001C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507812" y="59130537"/>
          <a:ext cx="2949763" cy="1789200"/>
        </a:xfrm>
        <a:prstGeom prst="rect">
          <a:avLst/>
        </a:prstGeom>
      </xdr:spPr>
    </xdr:pic>
    <xdr:clientData/>
  </xdr:twoCellAnchor>
  <xdr:twoCellAnchor>
    <xdr:from>
      <xdr:col>5</xdr:col>
      <xdr:colOff>397566</xdr:colOff>
      <xdr:row>39</xdr:row>
      <xdr:rowOff>125896</xdr:rowOff>
    </xdr:from>
    <xdr:to>
      <xdr:col>5</xdr:col>
      <xdr:colOff>3347329</xdr:colOff>
      <xdr:row>39</xdr:row>
      <xdr:rowOff>1915096</xdr:rowOff>
    </xdr:to>
    <xdr:pic>
      <xdr:nvPicPr>
        <xdr:cNvPr id="29" name="Imagen 28">
          <a:extLst>
            <a:ext uri="{FF2B5EF4-FFF2-40B4-BE49-F238E27FC236}">
              <a16:creationId xmlns:a16="http://schemas.microsoft.com/office/drawing/2014/main" id="{00000000-0008-0000-1A00-00001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501186" y="63326176"/>
          <a:ext cx="2949763" cy="1789200"/>
        </a:xfrm>
        <a:prstGeom prst="rect">
          <a:avLst/>
        </a:prstGeom>
      </xdr:spPr>
    </xdr:pic>
    <xdr:clientData/>
  </xdr:twoCellAnchor>
  <xdr:twoCellAnchor>
    <xdr:from>
      <xdr:col>5</xdr:col>
      <xdr:colOff>404193</xdr:colOff>
      <xdr:row>40</xdr:row>
      <xdr:rowOff>106017</xdr:rowOff>
    </xdr:from>
    <xdr:to>
      <xdr:col>5</xdr:col>
      <xdr:colOff>3353956</xdr:colOff>
      <xdr:row>40</xdr:row>
      <xdr:rowOff>1895217</xdr:rowOff>
    </xdr:to>
    <xdr:pic>
      <xdr:nvPicPr>
        <xdr:cNvPr id="30" name="Imagen 29">
          <a:extLst>
            <a:ext uri="{FF2B5EF4-FFF2-40B4-BE49-F238E27FC236}">
              <a16:creationId xmlns:a16="http://schemas.microsoft.com/office/drawing/2014/main" id="{00000000-0008-0000-1A00-00001E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6507813" y="65394177"/>
          <a:ext cx="2949763" cy="1789200"/>
        </a:xfrm>
        <a:prstGeom prst="rect">
          <a:avLst/>
        </a:prstGeom>
      </xdr:spPr>
    </xdr:pic>
    <xdr:clientData/>
  </xdr:twoCellAnchor>
  <xdr:twoCellAnchor>
    <xdr:from>
      <xdr:col>5</xdr:col>
      <xdr:colOff>410818</xdr:colOff>
      <xdr:row>41</xdr:row>
      <xdr:rowOff>112643</xdr:rowOff>
    </xdr:from>
    <xdr:to>
      <xdr:col>5</xdr:col>
      <xdr:colOff>3360581</xdr:colOff>
      <xdr:row>41</xdr:row>
      <xdr:rowOff>1901843</xdr:rowOff>
    </xdr:to>
    <xdr:pic>
      <xdr:nvPicPr>
        <xdr:cNvPr id="31" name="Imagen 30">
          <a:extLst>
            <a:ext uri="{FF2B5EF4-FFF2-40B4-BE49-F238E27FC236}">
              <a16:creationId xmlns:a16="http://schemas.microsoft.com/office/drawing/2014/main" id="{00000000-0008-0000-1A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514438" y="67488683"/>
          <a:ext cx="2949763" cy="1789200"/>
        </a:xfrm>
        <a:prstGeom prst="rect">
          <a:avLst/>
        </a:prstGeom>
      </xdr:spPr>
    </xdr:pic>
    <xdr:clientData/>
  </xdr:twoCellAnchor>
  <xdr:twoCellAnchor>
    <xdr:from>
      <xdr:col>5</xdr:col>
      <xdr:colOff>397567</xdr:colOff>
      <xdr:row>38</xdr:row>
      <xdr:rowOff>119278</xdr:rowOff>
    </xdr:from>
    <xdr:to>
      <xdr:col>5</xdr:col>
      <xdr:colOff>3347330</xdr:colOff>
      <xdr:row>38</xdr:row>
      <xdr:rowOff>1908478</xdr:rowOff>
    </xdr:to>
    <xdr:pic>
      <xdr:nvPicPr>
        <xdr:cNvPr id="32" name="Imagen 31">
          <a:extLst>
            <a:ext uri="{FF2B5EF4-FFF2-40B4-BE49-F238E27FC236}">
              <a16:creationId xmlns:a16="http://schemas.microsoft.com/office/drawing/2014/main" id="{00000000-0008-0000-1A00-000020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501187" y="61231678"/>
          <a:ext cx="2949763" cy="1789200"/>
        </a:xfrm>
        <a:prstGeom prst="rect">
          <a:avLst/>
        </a:prstGeom>
      </xdr:spPr>
    </xdr:pic>
    <xdr:clientData/>
  </xdr:twoCellAnchor>
  <xdr:twoCellAnchor>
    <xdr:from>
      <xdr:col>5</xdr:col>
      <xdr:colOff>417445</xdr:colOff>
      <xdr:row>42</xdr:row>
      <xdr:rowOff>99390</xdr:rowOff>
    </xdr:from>
    <xdr:to>
      <xdr:col>5</xdr:col>
      <xdr:colOff>3367208</xdr:colOff>
      <xdr:row>42</xdr:row>
      <xdr:rowOff>1888590</xdr:rowOff>
    </xdr:to>
    <xdr:pic>
      <xdr:nvPicPr>
        <xdr:cNvPr id="33" name="Imagen 32">
          <a:extLst>
            <a:ext uri="{FF2B5EF4-FFF2-40B4-BE49-F238E27FC236}">
              <a16:creationId xmlns:a16="http://schemas.microsoft.com/office/drawing/2014/main" id="{00000000-0008-0000-1A00-000021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521065" y="69563310"/>
          <a:ext cx="2949763" cy="1789200"/>
        </a:xfrm>
        <a:prstGeom prst="rect">
          <a:avLst/>
        </a:prstGeom>
      </xdr:spPr>
    </xdr:pic>
    <xdr:clientData/>
  </xdr:twoCellAnchor>
  <xdr:twoCellAnchor>
    <xdr:from>
      <xdr:col>5</xdr:col>
      <xdr:colOff>363427</xdr:colOff>
      <xdr:row>27</xdr:row>
      <xdr:rowOff>123098</xdr:rowOff>
    </xdr:from>
    <xdr:to>
      <xdr:col>5</xdr:col>
      <xdr:colOff>3307254</xdr:colOff>
      <xdr:row>27</xdr:row>
      <xdr:rowOff>1908698</xdr:rowOff>
    </xdr:to>
    <xdr:pic>
      <xdr:nvPicPr>
        <xdr:cNvPr id="34" name="Imagen 33">
          <a:extLst>
            <a:ext uri="{FF2B5EF4-FFF2-40B4-BE49-F238E27FC236}">
              <a16:creationId xmlns:a16="http://schemas.microsoft.com/office/drawing/2014/main" id="{00000000-0008-0000-1A00-000022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467047" y="38268818"/>
          <a:ext cx="2943827" cy="1785600"/>
        </a:xfrm>
        <a:prstGeom prst="rect">
          <a:avLst/>
        </a:prstGeom>
      </xdr:spPr>
    </xdr:pic>
    <xdr:clientData/>
  </xdr:twoCellAnchor>
  <xdr:twoCellAnchor editAs="oneCell">
    <xdr:from>
      <xdr:col>1</xdr:col>
      <xdr:colOff>0</xdr:colOff>
      <xdr:row>0</xdr:row>
      <xdr:rowOff>0</xdr:rowOff>
    </xdr:from>
    <xdr:to>
      <xdr:col>4</xdr:col>
      <xdr:colOff>571815</xdr:colOff>
      <xdr:row>5</xdr:row>
      <xdr:rowOff>70436</xdr:rowOff>
    </xdr:to>
    <xdr:pic>
      <xdr:nvPicPr>
        <xdr:cNvPr id="36" name="Imagen 10">
          <a:extLst>
            <a:ext uri="{FF2B5EF4-FFF2-40B4-BE49-F238E27FC236}">
              <a16:creationId xmlns:a16="http://schemas.microsoft.com/office/drawing/2014/main" id="{00000000-0008-0000-1A00-000024000000}"/>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7086" y="0"/>
          <a:ext cx="5176472" cy="886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EONARDO\Documents\TRABAJO\1.%20CCI\1.%20CAR\DASH\13.%20DASHBOARD%20SUMAPAZ%2025-08-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LEONARDO\Documents\TRABAJO\1.%20MEGAG\CARTAMA\GESTI&#211;N\23.%20Matriz%20de%20Riesg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DEPURADOS"/>
      <sheetName val="Versiones anteriores"/>
      <sheetName val="TABLAS DINAMICAS POSTULACIÓN"/>
      <sheetName val="POSTULACIÓN"/>
      <sheetName val="TABLAS DINAMICAS EVALUACIÓN"/>
      <sheetName val="DIAGNOSTICOS"/>
    </sheetNames>
    <sheetDataSet>
      <sheetData sheetId="0"/>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esgos"/>
      <sheetName val="Hoja2"/>
    </sheetNames>
    <sheetDataSet>
      <sheetData sheetId="0"/>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LEONARDO\Documents\TRABAJO\1.%20CCI\1.%20CAR\DASH\13.%20DASHBOARD%20SUMAPAZ%2025-08-2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ONARDO" refreshedDate="44956.666093981483" createdVersion="6" refreshedVersion="6" minRefreshableVersion="3" recordCount="36" xr:uid="{6665EE61-FEAF-4338-9E09-FCA6CD93AB42}">
  <cacheSource type="worksheet">
    <worksheetSource ref="B9:CF45" sheet="Visita Campo"/>
  </cacheSource>
  <cacheFields count="83">
    <cacheField name="DEPARTAMENTO" numFmtId="0">
      <sharedItems count="4">
        <s v="ANTIOQUIA"/>
        <s v="CALDAS"/>
        <s v="RISARALDA"/>
        <s v="POR COMPRAR"/>
      </sharedItems>
    </cacheField>
    <cacheField name="MUNICIPIO" numFmtId="0">
      <sharedItems count="16">
        <s v="AMAGÁ"/>
        <s v="CARAMANTA"/>
        <s v="CONCORDIA"/>
        <s v="JERICO"/>
        <s v="SONSON"/>
        <s v="TAMESIS"/>
        <s v="VALPARAISO"/>
        <s v="ANSERMA"/>
        <s v="ARANZAZU"/>
        <s v="QUINCHÍA"/>
        <s v="RIOSUCIO"/>
        <s v="SALAMINA"/>
        <s v="GUÁTICA"/>
        <s v="POR COMPRAR"/>
        <s v="GUATICA" u="1"/>
        <s v="QUINCHIA" u="1"/>
      </sharedItems>
    </cacheField>
    <cacheField name="UNIDAD PRODUCTIVA" numFmtId="0">
      <sharedItems count="35">
        <s v="El Imperio"/>
        <s v="La Arabia"/>
        <s v="La Cumbre"/>
        <s v="Casa Roja"/>
        <s v="El Brasil"/>
        <s v="El Porvenir"/>
        <s v="La Hermosa"/>
        <s v="La Mama"/>
        <s v="Villa Vilma"/>
        <s v="El Carmelo"/>
        <s v="La Cuchilla"/>
        <s v="La Divisa"/>
        <s v="La Perla"/>
        <s v="Manantiales"/>
        <s v="Pirineos"/>
        <s v="San Francisco"/>
        <s v="La Suiza"/>
        <s v="El Sinaí"/>
        <s v="Altomira"/>
        <s v="La Aurora"/>
        <s v="La Sirena"/>
        <s v="Miraflores"/>
        <s v="Los Planes"/>
        <s v="San José"/>
        <s v="La Montañita"/>
        <s v="La Teresita"/>
        <s v="Tres Cruces"/>
        <s v="Bonaire"/>
        <s v="El Retiro"/>
        <s v="La Ilusión"/>
        <s v="Huertos Alto Bonito"/>
        <s v="Playa Rica"/>
        <s v="La Pradera"/>
        <s v="Villa Laura"/>
        <s v="POR COMPRAR"/>
      </sharedItems>
    </cacheField>
    <cacheField name="OBSERVACIÓN" numFmtId="0">
      <sharedItems/>
    </cacheField>
    <cacheField name="CARTOGRAFÍA ESPACIAL" numFmtId="0">
      <sharedItems containsBlank="1"/>
    </cacheField>
    <cacheField name="Latitud:" numFmtId="0">
      <sharedItems containsBlank="1"/>
    </cacheField>
    <cacheField name="Longitud:" numFmtId="0">
      <sharedItems containsBlank="1"/>
    </cacheField>
    <cacheField name="Altura:" numFmtId="0">
      <sharedItems containsBlank="1" containsMixedTypes="1" containsNumber="1" containsInteger="1" minValue="1768" maxValue="2880"/>
    </cacheField>
    <cacheField name="ÁREA TOTAL (HA)" numFmtId="41">
      <sharedItems containsSemiMixedTypes="0" containsString="0" containsNumber="1" minValue="21.651958" maxValue="544" count="36">
        <n v="70"/>
        <n v="101.38"/>
        <n v="206.03"/>
        <n v="94.84"/>
        <n v="182.38"/>
        <n v="147.16"/>
        <n v="66.616280000000003"/>
        <n v="365.82"/>
        <n v="30.82"/>
        <n v="66.77"/>
        <n v="26.81"/>
        <n v="25.928525"/>
        <n v="138.37"/>
        <n v="98.48"/>
        <n v="297.34456599999999"/>
        <n v="142.63"/>
        <n v="294.48"/>
        <n v="224.5"/>
        <n v="185.25"/>
        <n v="194.29"/>
        <n v="342.4"/>
        <n v="237.86"/>
        <n v="204.65463"/>
        <n v="196.000134"/>
        <n v="21.651958"/>
        <n v="29.32"/>
        <n v="124.16315299999999"/>
        <n v="134.24"/>
        <n v="281.41000000000003"/>
        <n v="86.04"/>
        <n v="231.68445"/>
        <n v="101.7"/>
        <n v="25.463808"/>
        <n v="33.450000000000003"/>
        <n v="544"/>
        <n v="106"/>
      </sharedItems>
    </cacheField>
    <cacheField name="ÁREA BOSQUES (HA)" numFmtId="41">
      <sharedItems containsSemiMixedTypes="0" containsString="0" containsNumber="1" minValue="1.8726430000000001" maxValue="136"/>
    </cacheField>
    <cacheField name="ÁREA NETA (HA)" numFmtId="41">
      <sharedItems containsSemiMixedTypes="0" containsString="0" containsNumber="1" minValue="0" maxValue="408"/>
    </cacheField>
    <cacheField name="ÁREA EFECTIVA (HA)" numFmtId="41">
      <sharedItems containsSemiMixedTypes="0" containsString="0" containsNumber="1" minValue="0" maxValue="381"/>
    </cacheField>
    <cacheField name="AREA SEMBRADA (HA)" numFmtId="41">
      <sharedItems containsSemiMixedTypes="0" containsString="0" containsNumber="1" minValue="0" maxValue="159.65799999999996"/>
    </cacheField>
    <cacheField name="ÁREA POR SEMBRAR" numFmtId="41">
      <sharedItems containsSemiMixedTypes="0" containsString="0" containsNumber="1" minValue="-0.40249090909081531" maxValue="381"/>
    </cacheField>
    <cacheField name="ARBOLES SEMBRADOS" numFmtId="0">
      <sharedItems containsString="0" containsBlank="1" containsNumber="1" containsInteger="1" minValue="0" maxValue="49890"/>
    </cacheField>
    <cacheField name="DENSIDAD PROMEDIO" numFmtId="0">
      <sharedItems containsString="0" containsBlank="1" containsNumber="1" minValue="0" maxValue="666.66666666666674"/>
    </cacheField>
    <cacheField name="% DESTINADO A BOSQUES" numFmtId="0">
      <sharedItems containsString="0" containsBlank="1" containsNumber="1" minValue="6.0760642439974047E-2" maxValue="0.4"/>
    </cacheField>
    <cacheField name="CUMPLIMIENTO DECRETO 1449 DE 1977 ART. 5 (PREDIOS &gt;50 Ha Mín, 10% Bosques)" numFmtId="0">
      <sharedItems containsBlank="1"/>
    </cacheField>
    <cacheField name="% ÁREA NETA PARA SIEMBRA" numFmtId="0">
      <sharedItems containsString="0" containsBlank="1" containsNumber="1" minValue="0.6" maxValue="0.93923935756002597"/>
    </cacheField>
    <cacheField name="RÍO SECUNDARIO CERCANO A LA UP" numFmtId="0">
      <sharedItems containsString="0" containsBlank="1" containsNumber="1" containsInteger="1" minValue="0" maxValue="3"/>
    </cacheField>
    <cacheField name="TOTAL FUENTES HÍDRICAS EN LA UP" numFmtId="0">
      <sharedItems containsString="0" containsBlank="1" containsNumber="1" containsInteger="1" minValue="0" maxValue="29"/>
    </cacheField>
    <cacheField name="FUENTES ABASTECIMIENTO ACUEDUCTO LOCAL" numFmtId="0">
      <sharedItems containsString="0" containsBlank="1" containsNumber="1" containsInteger="1" minValue="0" maxValue="8"/>
    </cacheField>
    <cacheField name="FUENTES CERCANAS DE ABASTECIMIENTO EN LA UP" numFmtId="0">
      <sharedItems containsString="0" containsBlank="1" containsNumber="1" containsInteger="1" minValue="0" maxValue="7"/>
    </cacheField>
    <cacheField name="OTRAS FUENTES" numFmtId="0">
      <sharedItems containsString="0" containsBlank="1" containsNumber="1" containsInteger="1" minValue="0" maxValue="25"/>
    </cacheField>
    <cacheField name="DEMANDA MÁX DE AGUA EN M3 EN EL DÍA POR Ha (DENSIDAD DE CULTIVO NORMAL)." numFmtId="0">
      <sharedItems containsString="0" containsBlank="1" containsNumber="1" containsInteger="1" minValue="33" maxValue="33"/>
    </cacheField>
    <cacheField name="DEMANDA MÁX DE AGUA EN M3 EN EL DÍA (DENSIDAD DE CULTIVO NORMAL)." numFmtId="0">
      <sharedItems containsString="0" containsBlank="1" containsNumber="1" minValue="175.34246575342465" maxValue="6181.8328767123285"/>
    </cacheField>
    <cacheField name="DEMANDA MÁX DE AGUA EN M3 EN EL DÍA (ALTA DENSIDAD)." numFmtId="0">
      <sharedItems containsString="0" containsBlank="1" containsNumber="1" minValue="175.34246575342465" maxValue="12363.665753424657"/>
    </cacheField>
    <cacheField name="DEMANDA MÁX DE AGUA EN M3 EN EL DÍA POR Ha (ALTA DENSIDAD)." numFmtId="0">
      <sharedItems containsString="0" containsBlank="1" containsNumber="1" containsInteger="1" minValue="66" maxValue="66"/>
    </cacheField>
    <cacheField name="PRECIPITACIONES TOTALES 2021 EN M2" numFmtId="0">
      <sharedItems containsString="0" containsBlank="1" containsNumber="1" minValue="433.5" maxValue="4737.5"/>
    </cacheField>
    <cacheField name="PRECIPITACIONES TOTALES 2021 EN HA " numFmtId="0">
      <sharedItems containsString="0" containsBlank="1" containsNumber="1" minValue="0" maxValue="47375000"/>
    </cacheField>
    <cacheField name="PROMEDIO OFERTA DE AGUA DÍA M3 POR HA 2021" numFmtId="0">
      <sharedItems containsString="0" containsBlank="1" containsNumber="1" minValue="0" maxValue="129.79452054794521"/>
    </cacheField>
    <cacheField name="PRECIPITACIONES TOTALES 2022 EN M2" numFmtId="0">
      <sharedItems containsString="0" containsBlank="1" containsNumber="1" minValue="661.69999999999993" maxValue="1892.5"/>
    </cacheField>
    <cacheField name="PRECIPITACIONES TOTALES 2022 EN HA " numFmtId="0">
      <sharedItems containsString="0" containsBlank="1" containsNumber="1" minValue="6616999.9999999991" maxValue="18925000"/>
    </cacheField>
    <cacheField name="PROMEDIO OFERTA DE AGUA DÍA M3 POR HA 2022" numFmtId="0">
      <sharedItems containsString="0" containsBlank="1" containsNumber="1" minValue="73.566433566433574" maxValue="191.16161616161617"/>
    </cacheField>
    <cacheField name="PROMEDIO PRECIPITACIONES DÍA IDEAM" numFmtId="0">
      <sharedItems containsString="0" containsBlank="1" containsNumber="1" containsInteger="1" minValue="70" maxValue="154"/>
    </cacheField>
    <cacheField name="PROMEDIO DEMANDA DE AGUA DÍA M3 POR HA 2022" numFmtId="0">
      <sharedItems containsString="0" containsBlank="1" containsNumber="1" containsInteger="1" minValue="33" maxValue="33"/>
    </cacheField>
    <cacheField name="CAPACIDAD DE RESERVORIOS EN M3 (ALMACENAMIETNO DE AGUA TEMPORAL)" numFmtId="0">
      <sharedItems containsString="0" containsBlank="1" containsNumber="1" containsInteger="1" minValue="20" maxValue="45000"/>
    </cacheField>
    <cacheField name="SUMINISTRO DE AGUA POR ACUEDUCTO RURAL" numFmtId="0">
      <sharedItems containsBlank="1"/>
    </cacheField>
    <cacheField name="OBSERVACIÓN2" numFmtId="0">
      <sharedItems containsBlank="1"/>
    </cacheField>
    <cacheField name="DOCUMENTO DE APROVACIÓN" numFmtId="0">
      <sharedItems containsDate="1" containsBlank="1" containsMixedTypes="1" minDate="2021-02-12T00:00:00" maxDate="2022-01-12T00:00:00"/>
    </cacheField>
    <cacheField name="FUENTE HÍDRICA DE CAPTACIÓN" numFmtId="0">
      <sharedItems containsBlank="1"/>
    </cacheField>
    <cacheField name="DISPONIBILIDAD DE AGUA DE USO AGRICOLA POR CONCESIÓN. (M3/DÍA)" numFmtId="0">
      <sharedItems containsString="0" containsBlank="1" containsNumber="1" minValue="3.4560000000000004" maxValue="326.15999999999997"/>
    </cacheField>
    <cacheField name="DISPONIBILIDAD DE AGUA DE USO DOMESTICO POR CONCESIÓN. (M3/DÍA)_x000a_M3/DÍA" numFmtId="0">
      <sharedItems containsString="0" containsBlank="1" containsNumber="1" minValue="2.5920000000000001" maxValue="59.693760000000012"/>
    </cacheField>
    <cacheField name="DOCUMENTO DE APROVACIÓN2" numFmtId="0">
      <sharedItems containsBlank="1"/>
    </cacheField>
    <cacheField name="TIPO DE STARD_x000a_DOMESTICO _x000a_NO DOMESTICO" numFmtId="0">
      <sharedItems containsBlank="1"/>
    </cacheField>
    <cacheField name="DOCUMENTO DE APROVACIÓN3" numFmtId="0">
      <sharedItems containsDate="1" containsBlank="1" containsMixedTypes="1" minDate="2022-01-11T00:00:00" maxDate="2022-01-12T00:00:00"/>
    </cacheField>
    <cacheField name="DOCUMENTO DE APROVACIÓN4" numFmtId="0">
      <sharedItems containsBlank="1"/>
    </cacheField>
    <cacheField name="ORGANIZACIÓN A CARGO" numFmtId="0">
      <sharedItems containsBlank="1"/>
    </cacheField>
    <cacheField name="Se incorporan variables climática en la toma de decisiones de la laneación en la UP." numFmtId="0">
      <sharedItems containsBlank="1"/>
    </cacheField>
    <cacheField name="CATEGORIA" numFmtId="0">
      <sharedItems containsBlank="1" count="4">
        <m/>
        <s v="Gran Generador"/>
        <s v="Mediano generador"/>
        <s v="Pequeño generador"/>
      </sharedItems>
    </cacheField>
    <cacheField name="Potencialmente Aprovechable _x000a_(Blanco) Kg" numFmtId="0">
      <sharedItems containsString="0" containsBlank="1" containsNumber="1" minValue="1.4530073710795794" maxValue="493.69256738761078"/>
    </cacheField>
    <cacheField name="Orgánicos Biodegradables                                   ( Verde) Kg" numFmtId="0">
      <sharedItems containsString="0" containsBlank="1" containsNumber="1" minValue="17.607510670891308" maxValue="5982.5554373880705"/>
    </cacheField>
    <cacheField name="No Aprovechables                                                                                                                     (Negro) Kg" numFmtId="0">
      <sharedItems containsString="0" containsBlank="1" containsNumber="1" minValue="44.945272950360476" maxValue="15271.186944023511"/>
    </cacheField>
    <cacheField name="RESPEL_x000a_ (Rojo) Kg" numFmtId="0">
      <sharedItems containsString="0" containsBlank="1" containsNumber="1" minValue="1.7060592166046749" maxValue="579.67273361803734"/>
    </cacheField>
    <cacheField name="Líquidos _x000a_Peligrosos " numFmtId="0">
      <sharedItems containsString="0" containsBlank="1" containsNumber="1" containsInteger="1" minValue="0" maxValue="0"/>
    </cacheField>
    <cacheField name="# Personas" numFmtId="0">
      <sharedItems containsString="0" containsBlank="1" containsNumber="1" containsInteger="1" minValue="1" maxValue="70"/>
    </cacheField>
    <cacheField name="UP Vinculada al PMA" numFmtId="0">
      <sharedItems containsBlank="1"/>
    </cacheField>
    <cacheField name="Se evidencia Evaluación de estudios complementarios realizados para soportar el PMA " numFmtId="0">
      <sharedItems containsBlank="1"/>
    </cacheField>
    <cacheField name="Calidad del Aire" numFmtId="0">
      <sharedItems containsBlank="1"/>
    </cacheField>
    <cacheField name="Manejo de residuos sólidos y líquidos" numFmtId="0">
      <sharedItems containsBlank="1"/>
    </cacheField>
    <cacheField name="Manejo del recurso hídrico" numFmtId="0">
      <sharedItems containsBlank="1"/>
    </cacheField>
    <cacheField name="Prevención y control de derrames" numFmtId="0">
      <sharedItems containsBlank="1"/>
    </cacheField>
    <cacheField name="Adecuación infraestructura" numFmtId="0">
      <sharedItems containsBlank="1"/>
    </cacheField>
    <cacheField name="Uso Eficiente y Ahorro de la Energía" numFmtId="0">
      <sharedItems containsBlank="1"/>
    </cacheField>
    <cacheField name="Siembra y control de la erosión" numFmtId="0">
      <sharedItems containsBlank="1"/>
    </cacheField>
    <cacheField name="Flora y Fauna" numFmtId="0">
      <sharedItems containsBlank="1"/>
    </cacheField>
    <cacheField name="Sensibilización y capacitación ambiental" numFmtId="0">
      <sharedItems containsBlank="1"/>
    </cacheField>
    <cacheField name="% COHERENCIA" numFmtId="0">
      <sharedItems containsString="0" containsBlank="1" containsNumber="1" minValue="0.86" maxValue="0.86"/>
    </cacheField>
    <cacheField name="% BRECHA" numFmtId="0">
      <sharedItems containsString="0" containsBlank="1" containsNumber="1" minValue="0.14000000000000001" maxValue="0.14000000000000001"/>
    </cacheField>
    <cacheField name="% COHERENCIA2" numFmtId="0">
      <sharedItems containsString="0" containsBlank="1" containsNumber="1" minValue="0.86" maxValue="0.86"/>
    </cacheField>
    <cacheField name="% BRECHA2" numFmtId="0">
      <sharedItems containsString="0" containsBlank="1" containsNumber="1" minValue="0.14000000000000001" maxValue="0.14000000000000001"/>
    </cacheField>
    <cacheField name="% COHERENCIA3" numFmtId="0">
      <sharedItems containsString="0" containsBlank="1" containsNumber="1" minValue="0.93" maxValue="0.93"/>
    </cacheField>
    <cacheField name="% BRECHA3" numFmtId="0">
      <sharedItems containsString="0" containsBlank="1" containsNumber="1" minValue="6.9999999999999951E-2" maxValue="6.9999999999999951E-2"/>
    </cacheField>
    <cacheField name="Se Verificaca en campo las áreas de influencia y localización del Proyecto" numFmtId="0">
      <sharedItems containsBlank="1"/>
    </cacheField>
    <cacheField name=" Se evidenfian condiciones de trabajo óptimas para empleados y contratistas dentro de la UP." numFmtId="0">
      <sharedItems containsBlank="1"/>
    </cacheField>
    <cacheField name="Verificación de áreas de especial interés o valor ecológico o ecosistémico en relación con el Proyecto." numFmtId="0">
      <sharedItems containsBlank="1"/>
    </cacheField>
    <cacheField name="Verificación de los aspectos, impactos, riesgos potenciales del Proyecto en las zonas de influencia del Proyecto, así mismo la verificación de la concordancia de medidas definidas en el Plan de Manejo Ambiental en relación con las actividades asociadas al Proyecto." numFmtId="0">
      <sharedItems containsBlank="1"/>
    </cacheField>
    <cacheField name="Afectación por Heladas" numFmtId="0">
      <sharedItems containsBlank="1"/>
    </cacheField>
    <cacheField name="Vientos" numFmtId="0">
      <sharedItems containsBlank="1"/>
    </cacheField>
    <cacheField name="Granizadas" numFmtId="0">
      <sharedItems containsBlank="1"/>
    </cacheField>
    <cacheField name="Afectación por Temperatura" numFmtId="0">
      <sharedItems containsBlank="1"/>
    </cacheField>
    <cacheField name="Sequias" numFmtId="0">
      <sharedItems containsNonDate="0" containsString="0" containsBlank="1"/>
    </cacheField>
    <cacheField name="Afectación por Inundaciones" numFmtId="0">
      <sharedItems containsBlank="1"/>
    </cacheField>
  </cacheFields>
  <extLst>
    <ext xmlns:x14="http://schemas.microsoft.com/office/spreadsheetml/2009/9/main" uri="{725AE2AE-9491-48be-B2B4-4EB974FC3084}">
      <x14:pivotCacheDefinition pivotCacheId="21093339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ONARDO" refreshedDate="44426.402348263888" createdVersion="6" refreshedVersion="6" minRefreshableVersion="3" recordCount="73" xr:uid="{3ABD8483-5E04-494B-AC6C-154F7A92F27C}">
  <cacheSource type="worksheet">
    <worksheetSource name="DATOS" r:id="rId2"/>
  </cacheSource>
  <cacheFields count="233">
    <cacheField name="Código Proyecto" numFmtId="0">
      <sharedItems containsSemiMixedTypes="0" containsString="0" containsNumber="1" containsInteger="1" minValue="2" maxValue="236"/>
    </cacheField>
    <cacheField name="Nombre o Razón Social" numFmtId="0">
      <sharedItems/>
    </cacheField>
    <cacheField name="Cuenca" numFmtId="0">
      <sharedItems containsBlank="1" count="7">
        <s v="CUENCA BAJA DEL RÍO BOGOTÁ(TEQUENDAMA)"/>
        <s v="CUENCA SUMAPAZ"/>
        <m u="1"/>
        <s v="CUENCA ALTO Y MEDIO RÍO NEGRO" u="1"/>
        <s v="ALTO RÍO BOGOTÁ" u="1"/>
        <s v="CUENCA MAGDALENA" u="1"/>
        <s v="CUENCA ALTO SUÁREZ Y ZONA DE INFLUENCIA DE LA LAGUNA DE FÚQUENE" u="1"/>
      </sharedItems>
    </cacheField>
    <cacheField name="Municipio" numFmtId="0">
      <sharedItems containsBlank="1" count="65">
        <s v="VIOTA"/>
        <s v="SIBATÉ VDAS CUENCA SUMAPAZ"/>
        <s v="LA MESA"/>
        <s v="APULO"/>
        <s v="TIBACUY"/>
        <s v="CACHIPAY"/>
        <s v="SILVANIA"/>
        <s v="ARBELÁEZ"/>
        <s v="GRANADA"/>
        <s v="PANDI"/>
        <s v="SOACHA VDAS CUENCA SUMAPAZ"/>
        <s v="NILO"/>
        <s v="VENECIA"/>
        <s v="ANAPOIMA"/>
        <s v="PASCA"/>
        <s v="SAN ANTONIO DEL TEQUENDAMA"/>
        <s v="FUSAGASUGÁ"/>
        <s v="TOCAIMA"/>
        <s v="SAN BERNARDO"/>
        <s v="EL COLEGIO"/>
        <m u="1"/>
        <s v="RÁQUIRA" u="1"/>
        <s v="PULI" u="1"/>
        <s v="COGUA" u="1"/>
        <s v="LENGUAZAQUE" u="1"/>
        <s v="TOPAIPÍ" u="1"/>
        <s v="QUEBRADANEGRA" u="1"/>
        <s v="CARMEN DE CARUPA" u="1"/>
        <s v="VIANI" u="1"/>
        <s v="PACHO" u="1"/>
        <s v="CHOCONTÁ" u="1"/>
        <s v="SAN JUAN DE RIOSECO" u="1"/>
        <s v="VIANI VDAS CUENCA MAGDALENA" u="1"/>
        <s v="NOCAIMA" u="1"/>
        <s v="GUACHETA" u="1"/>
        <s v="ÚTICA" u="1"/>
        <s v="SUSA" u="1"/>
        <s v="CHAGUANI" u="1"/>
        <s v="CUCUNUBÁ" u="1"/>
        <s v="SIMIJACA" u="1"/>
        <s v="SESQUILLÉ" u="1"/>
        <s v="SAN FRANCISCO" u="1"/>
        <s v="SABOYÁ" u="1"/>
        <s v="SUTATAUSA" u="1"/>
        <s v="LA VEGA" u="1"/>
        <s v="EL PEÑÓN" u="1"/>
        <s v="TAUSA" u="1"/>
        <s v="SUESCA" u="1"/>
        <s v="QUIPILE" u="1"/>
        <s v="SASAIMA" u="1"/>
        <s v="BITUIMA" u="1"/>
        <s v="BELTRÁN" u="1"/>
        <s v="JERUSALÉN" u="1"/>
        <s v="FÚQUENE" u="1"/>
        <s v="GUATAQUI" u="1"/>
        <s v="PUERTO SALGAR" u="1"/>
        <s v="VERGARA" u="1"/>
        <s v="GUADUAS" u="1"/>
        <s v="LA PALMA" u="1"/>
        <s v="UBATÉ" u="1"/>
        <s v="GUAYABAL DE SIQUIMA" u="1"/>
        <s v="ALBÁN" u="1"/>
        <s v="LA PEÑA" u="1"/>
        <s v="VILLAPINZÓN" u="1"/>
        <s v="NARIÑO" u="1"/>
      </sharedItems>
    </cacheField>
    <cacheField name="Vereda" numFmtId="0">
      <sharedItems/>
    </cacheField>
    <cacheField name="Personería Jurídica" numFmtId="0">
      <sharedItems containsBlank="1" containsMixedTypes="1" containsNumber="1" containsInteger="1" minValue="1" maxValue="308804" longText="1"/>
    </cacheField>
    <cacheField name="TIPO DE ORGANIZACIÓN DE BASE" numFmtId="0">
      <sharedItems containsBlank="1" count="5">
        <s v="2.Acueducto rural – multiveredal"/>
        <s v="4._x0009_Juntas de acción comunal"/>
        <s v="3. Acueducto urbano"/>
        <m/>
        <s v="1. Acueducto rural – veredal"/>
      </sharedItems>
    </cacheField>
    <cacheField name="Fecha de reconocimiento legal" numFmtId="0">
      <sharedItems containsBlank="1" containsMixedTypes="1" containsNumber="1" containsInteger="1" minValue="22517" maxValue="190995"/>
    </cacheField>
    <cacheField name="NIT" numFmtId="0">
      <sharedItems containsBlank="1" containsMixedTypes="1" containsNumber="1" containsInteger="1" minValue="19114137" maxValue="14402504073"/>
    </cacheField>
    <cacheField name="Dirección" numFmtId="0">
      <sharedItems/>
    </cacheField>
    <cacheField name="Coordenadas" numFmtId="0">
      <sharedItems containsBlank="1" containsMixedTypes="1" containsNumber="1" containsInteger="1" minValue="0" maxValue="0"/>
    </cacheField>
    <cacheField name="Teléfono" numFmtId="0">
      <sharedItems containsString="0" containsBlank="1" containsNumber="1" containsInteger="1" minValue="3041558963" maxValue="3229233227"/>
    </cacheField>
    <cacheField name="Email institucional" numFmtId="0">
      <sharedItems containsBlank="1"/>
    </cacheField>
    <cacheField name="Presidente(a) y Representante Legal" numFmtId="0">
      <sharedItems/>
    </cacheField>
    <cacheField name="Identificación Representante Legal" numFmtId="0">
      <sharedItems containsMixedTypes="1" containsNumber="1" containsInteger="1" minValue="328230" maxValue="10697256582"/>
    </cacheField>
    <cacheField name="Celular Representante Legal" numFmtId="0">
      <sharedItems containsSemiMixedTypes="0" containsString="0" containsNumber="1" containsInteger="1" minValue="3042501641" maxValue="3229233227"/>
    </cacheField>
    <cacheField name="Email Representante Legal" numFmtId="0">
      <sharedItems/>
    </cacheField>
    <cacheField name="Nombre del/la Tesorero(a)" numFmtId="0">
      <sharedItems containsBlank="1"/>
    </cacheField>
    <cacheField name="Cédula Tesorero(a)" numFmtId="0">
      <sharedItems containsBlank="1" containsMixedTypes="1" containsNumber="1" containsInteger="1" minValue="178703" maxValue="3209768710"/>
    </cacheField>
    <cacheField name="Celular Tesorero(a)" numFmtId="0">
      <sharedItems containsString="0" containsBlank="1" containsNumber="1" containsInteger="1" minValue="3005592846" maxValue="3232377519"/>
    </cacheField>
    <cacheField name="Email Tesorero(a)" numFmtId="0">
      <sharedItems containsBlank="1"/>
    </cacheField>
    <cacheField name="Presidente(a) y Representante Legal2" numFmtId="0">
      <sharedItems containsBlank="1"/>
    </cacheField>
    <cacheField name="Vicepresidente(a)" numFmtId="0">
      <sharedItems containsBlank="1"/>
    </cacheField>
    <cacheField name="Secretario(a)" numFmtId="0">
      <sharedItems containsBlank="1"/>
    </cacheField>
    <cacheField name="Tesorero(a)" numFmtId="0">
      <sharedItems containsBlank="1"/>
    </cacheField>
    <cacheField name="Fiscal" numFmtId="0">
      <sharedItems containsBlank="1"/>
    </cacheField>
    <cacheField name="Comité ambiental" numFmtId="0">
      <sharedItems containsBlank="1"/>
    </cacheField>
    <cacheField name="Comité de obras" numFmtId="0">
      <sharedItems containsBlank="1"/>
    </cacheField>
    <cacheField name="Comité de Gestión del Riesgo" numFmtId="0">
      <sharedItems containsBlank="1"/>
    </cacheField>
    <cacheField name="Comité de Conciliación" numFmtId="0">
      <sharedItems containsBlank="1"/>
    </cacheField>
    <cacheField name="Otros  Cargo" numFmtId="0">
      <sharedItems containsBlank="1"/>
    </cacheField>
    <cacheField name="Otros Nombre" numFmtId="0">
      <sharedItems containsBlank="1"/>
    </cacheField>
    <cacheField name="Otros  Cargo3" numFmtId="0">
      <sharedItems containsBlank="1"/>
    </cacheField>
    <cacheField name="Otros Nombre4" numFmtId="0">
      <sharedItems containsBlank="1"/>
    </cacheField>
    <cacheField name="Historia de la Organización" numFmtId="0">
      <sharedItems containsBlank="1" longText="1"/>
    </cacheField>
    <cacheField name="Actividades comunitarias" numFmtId="0">
      <sharedItems containsBlank="1" longText="1"/>
    </cacheField>
    <cacheField name="Actividades ambientales" numFmtId="0">
      <sharedItems containsBlank="1" longText="1"/>
    </cacheField>
    <cacheField name="Proyectos Año 1" numFmtId="0">
      <sharedItems containsString="0" containsBlank="1" containsNumber="1" containsInteger="1" minValue="2015" maxValue="2021"/>
    </cacheField>
    <cacheField name="Proyecto Actividades 1" numFmtId="0">
      <sharedItems containsBlank="1" longText="1"/>
    </cacheField>
    <cacheField name="Proyecto Entidad 1" numFmtId="0">
      <sharedItems containsBlank="1" longText="1"/>
    </cacheField>
    <cacheField name="Proyectos Año 2" numFmtId="0">
      <sharedItems containsString="0" containsBlank="1" containsNumber="1" containsInteger="1" minValue="2015" maxValue="2021"/>
    </cacheField>
    <cacheField name="Proyecto Actividades 2" numFmtId="0">
      <sharedItems containsBlank="1"/>
    </cacheField>
    <cacheField name="Proyecto Entidad 2" numFmtId="0">
      <sharedItems containsBlank="1"/>
    </cacheField>
    <cacheField name="Proyectos Año 3" numFmtId="0">
      <sharedItems containsString="0" containsBlank="1" containsNumber="1" containsInteger="1" minValue="2015" maxValue="2021"/>
    </cacheField>
    <cacheField name="Proyecto Actividades 3" numFmtId="0">
      <sharedItems containsBlank="1"/>
    </cacheField>
    <cacheField name="Proyecto Entidad 3" numFmtId="0">
      <sharedItems containsBlank="1"/>
    </cacheField>
    <cacheField name="Proyectos Año 4" numFmtId="0">
      <sharedItems containsString="0" containsBlank="1" containsNumber="1" containsInteger="1" minValue="2015" maxValue="2021"/>
    </cacheField>
    <cacheField name="Proyecto Actividades 4" numFmtId="0">
      <sharedItems containsBlank="1"/>
    </cacheField>
    <cacheField name="Proyecto Entidad 4" numFmtId="0">
      <sharedItems containsBlank="1"/>
    </cacheField>
    <cacheField name="Proyectos Año 5" numFmtId="0">
      <sharedItems containsString="0" containsBlank="1" containsNumber="1" containsInteger="1" minValue="2015" maxValue="2021"/>
    </cacheField>
    <cacheField name="Proyecto Actividades 5" numFmtId="0">
      <sharedItems containsBlank="1"/>
    </cacheField>
    <cacheField name="Proyecto Entidad 5" numFmtId="0">
      <sharedItems containsBlank="1"/>
    </cacheField>
    <cacheField name="Tipo de vía y condiciones" numFmtId="0">
      <sharedItems containsBlank="1" longText="1"/>
    </cacheField>
    <cacheField name="Medio de transporte y frecuencia" numFmtId="0">
      <sharedItems containsBlank="1"/>
    </cacheField>
    <cacheField name="Tiempo de recorrido" numFmtId="0">
      <sharedItems containsBlank="1"/>
    </cacheField>
    <cacheField name="1. Rut de la Organización" numFmtId="0">
      <sharedItems containsBlank="1"/>
    </cacheField>
    <cacheField name="2. RUT Representante Legal" numFmtId="0">
      <sharedItems containsBlank="1"/>
    </cacheField>
    <cacheField name="3. Certificación de existencia y representación legal" numFmtId="0">
      <sharedItems containsBlank="1"/>
    </cacheField>
    <cacheField name="3. Certificación de existencia y representación legal5" numFmtId="0">
      <sharedItems containsBlank="1"/>
    </cacheField>
    <cacheField name="4. Copia de Estatutos de la JAC" numFmtId="0">
      <sharedItems containsBlank="1"/>
    </cacheField>
    <cacheField name="4. Copia de Estatutos de la ORGANIZACIÓN, completos y debidamente firmados." numFmtId="0">
      <sharedItems containsBlank="1"/>
    </cacheField>
    <cacheField name="5. Resolución de actualización de estatutos" numFmtId="0">
      <sharedItems containsBlank="1"/>
    </cacheField>
    <cacheField name="6. Declaración juramentada" numFmtId="0">
      <sharedItems containsBlank="1"/>
    </cacheField>
    <cacheField name="7. Fotocopia de la C.C. del representante legal" numFmtId="0">
      <sharedItems containsBlank="1"/>
    </cacheField>
    <cacheField name="8. Fotocopia de la C.C. del tesorero" numFmtId="0">
      <sharedItems containsBlank="1"/>
    </cacheField>
    <cacheField name="9. Certificado de antecedentes disciplinarios de la Procuraduría" numFmtId="0">
      <sharedItems containsBlank="1"/>
    </cacheField>
    <cacheField name="10. Certificado de antecedentes de responsabilidad fiscal de la Contraloría" numFmtId="0">
      <sharedItems containsBlank="1"/>
    </cacheField>
    <cacheField name="11. Certificado de antecedentes penales de la Policía Nacional" numFmtId="0">
      <sharedItems containsBlank="1"/>
    </cacheField>
    <cacheField name="12. Certificados de experiencia en la participación" numFmtId="0">
      <sharedItems containsBlank="1"/>
    </cacheField>
    <cacheField name="13. Permiso o solicitud de concesión de aguas radicado ante la CAR" numFmtId="0">
      <sharedItems containsBlank="1"/>
    </cacheField>
    <cacheField name="14. Adjunte documento con las firmas de la Junta directiva" numFmtId="0">
      <sharedItems containsBlank="1"/>
    </cacheField>
    <cacheField name="Nacimiento" numFmtId="0">
      <sharedItems/>
    </cacheField>
    <cacheField name="Boca toma" numFmtId="0">
      <sharedItems/>
    </cacheField>
    <cacheField name="Bosque protector" numFmtId="0">
      <sharedItems/>
    </cacheField>
    <cacheField name="Quebrada o río" numFmtId="0">
      <sharedItems/>
    </cacheField>
    <cacheField name="Ronda de río" numFmtId="0">
      <sharedItems/>
    </cacheField>
    <cacheField name="Otra unidad asociada a la protección del agua" numFmtId="0">
      <sharedItems/>
    </cacheField>
    <cacheField name="A. Vereda a intervenir con la propuesta" numFmtId="0">
      <sharedItems containsBlank="1"/>
    </cacheField>
    <cacheField name="B. Nombres de Fuentes hídricas existentes en la vereda" numFmtId="0">
      <sharedItems containsBlank="1" longText="1"/>
    </cacheField>
    <cacheField name="Número de Fuentes hídricas existentes en la vereda" numFmtId="0">
      <sharedItems containsString="0" containsBlank="1" containsNumber="1" containsInteger="1" minValue="0" maxValue="10"/>
    </cacheField>
    <cacheField name="C.Cuáles fuentes anteriormente mencionadas se abastecen de agua para consumo humano" numFmtId="0">
      <sharedItems containsBlank="1" containsMixedTypes="1" containsNumber="1" containsInteger="1" minValue="0" maxValue="6"/>
    </cacheField>
    <cacheField name="D. Enuncie las fuentes hídricas de abastecimiento" numFmtId="0">
      <sharedItems containsBlank="1"/>
    </cacheField>
    <cacheField name="Plantación protectora: distancia en metros" numFmtId="0">
      <sharedItems containsString="0" containsBlank="1" containsNumber="1" containsInteger="1" minValue="0" maxValue="200000"/>
    </cacheField>
    <cacheField name="Condiciones Terreno:" numFmtId="0">
      <sharedItems containsBlank="1"/>
    </cacheField>
    <cacheField name="Acceso" numFmtId="0">
      <sharedItems containsBlank="1"/>
    </cacheField>
    <cacheField name="Aislamiento: distancia en metros" numFmtId="0">
      <sharedItems containsString="0" containsBlank="1" containsNumber="1" containsInteger="1" minValue="0" maxValue="7000"/>
    </cacheField>
    <cacheField name="Condiciones Terreno" numFmtId="0">
      <sharedItems containsBlank="1"/>
    </cacheField>
    <cacheField name="Acceso6" numFmtId="0">
      <sharedItems containsBlank="1"/>
    </cacheField>
    <cacheField name="Situación a mejorar" numFmtId="0">
      <sharedItems containsBlank="1" longText="1"/>
    </cacheField>
    <cacheField name="Antecedentes" numFmtId="0">
      <sharedItems containsBlank="1" longText="1"/>
    </cacheField>
    <cacheField name="Afectación por fenómenos naturales" numFmtId="0">
      <sharedItems containsBlank="1" longText="1"/>
    </cacheField>
    <cacheField name="Conocimiento de concesiones de agua" numFmtId="0">
      <sharedItems containsNonDate="0" containsString="0" containsBlank="1"/>
    </cacheField>
    <cacheField name="Foto 1. Panorámica de la vereda o zona" numFmtId="0">
      <sharedItems containsBlank="1"/>
    </cacheField>
    <cacheField name="Foto 2. Fuente hídrica a proteger, ojos de agua o nacimientos naturales" numFmtId="0">
      <sharedItems containsBlank="1"/>
    </cacheField>
    <cacheField name="Foto 3. Fuente hídrica a proteger, ronda de quebrada" numFmtId="0">
      <sharedItems containsBlank="1"/>
    </cacheField>
    <cacheField name="Foto 4.Fuente hídrica a proteger, ronda de quebrada" numFmtId="0">
      <sharedItems containsBlank="1"/>
    </cacheField>
    <cacheField name="Foto 5. Situación a mejorar de la fuente hídrica" numFmtId="0">
      <sharedItems containsBlank="1"/>
    </cacheField>
    <cacheField name="Foto 6. Situación a mejorar de la fuente hídrica" numFmtId="0">
      <sharedItems containsBlank="1"/>
    </cacheField>
    <cacheField name="Foto 7. Actividad comunitaria o ambiental (últimos 5 años)" numFmtId="0">
      <sharedItems containsBlank="1"/>
    </cacheField>
    <cacheField name="Foto 8. Actividad comunitaria o ambiental (últimos 5 años)" numFmtId="0">
      <sharedItems containsBlank="1"/>
    </cacheField>
    <cacheField name="Predios de Protección para la Conservación" numFmtId="0">
      <sharedItems containsBlank="1"/>
    </cacheField>
    <cacheField name="Cuáles: solo cuando si" numFmtId="0">
      <sharedItems containsBlank="1" containsMixedTypes="1" containsNumber="1" containsInteger="1" minValue="4" maxValue="4"/>
    </cacheField>
    <cacheField name="Niños (as) (0 – 13 Años) " numFmtId="0">
      <sharedItems containsSemiMixedTypes="0" containsString="0" containsNumber="1" containsInteger="1" minValue="0" maxValue="9941"/>
    </cacheField>
    <cacheField name="Niños (as) (0 – 13 Años) 7" numFmtId="0">
      <sharedItems containsSemiMixedTypes="0" containsString="0" containsNumber="1" containsInteger="1" minValue="0" maxValue="12259"/>
    </cacheField>
    <cacheField name="Niños (as) (0 – 13 Años) 8" numFmtId="0">
      <sharedItems containsSemiMixedTypes="0" containsString="0" containsNumber="1" containsInteger="1" minValue="0" maxValue="22200"/>
    </cacheField>
    <cacheField name="Jóvenes (14 – 29 Años )" numFmtId="0">
      <sharedItems containsSemiMixedTypes="0" containsString="0" containsNumber="1" containsInteger="1" minValue="0" maxValue="18462"/>
    </cacheField>
    <cacheField name="Jóvenes (14 – 29 Años )9" numFmtId="0">
      <sharedItems containsSemiMixedTypes="0" containsString="0" containsNumber="1" containsInteger="1" minValue="0" maxValue="18389"/>
    </cacheField>
    <cacheField name="Jóvenes (14 – 29 Años )10" numFmtId="0">
      <sharedItems containsSemiMixedTypes="0" containsString="0" containsNumber="1" containsInteger="1" minValue="0" maxValue="36851"/>
    </cacheField>
    <cacheField name="Adultos (30 – 59 Años)" numFmtId="0">
      <sharedItems containsSemiMixedTypes="0" containsString="0" containsNumber="1" containsInteger="1" minValue="0" maxValue="28404"/>
    </cacheField>
    <cacheField name="Adultos (30 – 59 Años)11" numFmtId="0">
      <sharedItems containsSemiMixedTypes="0" containsString="0" containsNumber="1" containsInteger="1" minValue="0" maxValue="32947"/>
    </cacheField>
    <cacheField name="Adultos (30 – 59 Años)12" numFmtId="0">
      <sharedItems containsSemiMixedTypes="0" containsString="0" containsNumber="1" containsInteger="1" minValue="0" maxValue="61351"/>
    </cacheField>
    <cacheField name="Adultos Mayores (Mayores a 60)" numFmtId="0">
      <sharedItems containsSemiMixedTypes="0" containsString="0" containsNumber="1" containsInteger="1" minValue="0" maxValue="14202"/>
    </cacheField>
    <cacheField name="Adultos Mayores (Mayores a 60)13" numFmtId="0">
      <sharedItems containsSemiMixedTypes="0" containsString="0" containsNumber="1" containsInteger="1" minValue="0" maxValue="9960"/>
    </cacheField>
    <cacheField name="Adultos Mayores (Mayores a 60)14" numFmtId="0">
      <sharedItems containsSemiMixedTypes="0" containsString="0" containsNumber="1" containsInteger="1" minValue="0" maxValue="24162"/>
    </cacheField>
    <cacheField name="TOTAL Hombres" numFmtId="0">
      <sharedItems containsSemiMixedTypes="0" containsString="0" containsNumber="1" containsInteger="1" minValue="0" maxValue="71009"/>
    </cacheField>
    <cacheField name="TOTAL Mujeres" numFmtId="0">
      <sharedItems containsSemiMixedTypes="0" containsString="0" containsNumber="1" containsInteger="1" minValue="0" maxValue="73555"/>
    </cacheField>
    <cacheField name="TOTAL" numFmtId="0">
      <sharedItems containsSemiMixedTypes="0" containsString="0" containsNumber="1" containsInteger="1" minValue="0" maxValue="144564"/>
    </cacheField>
    <cacheField name="Población Directa" numFmtId="0">
      <sharedItems containsSemiMixedTypes="0" containsString="0" containsNumber="1" containsInteger="1" minValue="0" maxValue="50800"/>
    </cacheField>
    <cacheField name="Población indirecta" numFmtId="0">
      <sharedItems containsSemiMixedTypes="0" containsString="0" containsNumber="1" containsInteger="1" minValue="0" maxValue="14232"/>
    </cacheField>
    <cacheField name="Fecha Creacion" numFmtId="164">
      <sharedItems containsSemiMixedTypes="0" containsNonDate="0" containsDate="1" containsString="0" minDate="2021-03-25T18:32:43" maxDate="2021-04-26T23:19:41"/>
    </cacheField>
    <cacheField name="Fecha Ultima edición" numFmtId="0">
      <sharedItems containsDate="1" containsString="0" containsBlank="1" containsMixedTypes="1" minDate="2021-04-26T16:24:59" maxDate="1900-01-06T22:50:04"/>
    </cacheField>
    <cacheField name="Fecha envio" numFmtId="22">
      <sharedItems containsNonDate="0" containsDate="1" containsString="0" containsBlank="1" minDate="2021-03-30T13:14:32" maxDate="2021-04-26T23:58:47" count="174">
        <d v="2021-04-26T12:16:38"/>
        <d v="2021-04-07T11:38:12"/>
        <m/>
        <d v="2021-04-26T13:13:45"/>
        <d v="2021-04-21T11:53:57"/>
        <d v="2021-04-23T16:11:56"/>
        <d v="2021-04-08T15:26:07"/>
        <d v="2021-04-10T21:25:47"/>
        <d v="2021-04-26T22:48:05"/>
        <d v="2021-04-20T12:59:50"/>
        <d v="2021-04-26T13:00:11"/>
        <d v="2021-04-12T13:17:26"/>
        <d v="2021-04-26T17:36:34"/>
        <d v="2021-04-22T12:56:41"/>
        <d v="2021-04-15T17:39:43"/>
        <d v="2021-04-20T09:01:29"/>
        <d v="2021-04-16T21:10:45"/>
        <d v="2021-04-23T18:37:09"/>
        <d v="2021-04-16T12:21:26"/>
        <d v="2021-04-23T15:20:05"/>
        <d v="2021-04-23T15:21:24"/>
        <d v="2021-04-26T15:36:43"/>
        <d v="2021-04-21T12:03:47"/>
        <d v="2021-04-22T09:57:01"/>
        <d v="2021-04-25T18:38:10"/>
        <d v="2021-04-19T16:09:06"/>
        <d v="2021-04-15T14:51:18"/>
        <d v="2021-04-16T17:33:40"/>
        <d v="2021-04-21T16:00:57"/>
        <d v="2021-04-26T09:47:00"/>
        <d v="2021-04-26T10:50:40"/>
        <d v="2021-04-25T16:57:25"/>
        <d v="2021-04-15T17:11:34"/>
        <d v="2021-04-23T18:10:26"/>
        <d v="2021-04-25T17:21:28"/>
        <d v="2021-04-23T13:03:13"/>
        <d v="2021-04-26T19:56:12"/>
        <d v="2021-04-26T16:33:24"/>
        <d v="2021-04-26T09:20:56"/>
        <d v="2021-04-24T20:22:14"/>
        <d v="2021-04-23T15:36:22"/>
        <d v="2021-04-26T14:19:05"/>
        <d v="2021-04-26T23:01:09"/>
        <d v="2021-04-26T19:17:36"/>
        <d v="2021-04-24T09:48:15"/>
        <d v="2021-04-26T19:25:53"/>
        <d v="2021-04-26T19:56:41"/>
        <d v="2021-04-26T11:23:24"/>
        <d v="2021-04-26T20:22:09"/>
        <d v="2021-04-26T17:03:04"/>
        <d v="2021-04-26T20:11:25"/>
        <d v="2021-04-26T16:21:41"/>
        <d v="2021-04-26T20:15:03"/>
        <d v="2021-04-26T16:02:23"/>
        <d v="2021-04-26T18:47:57"/>
        <d v="2021-04-26T17:40:22"/>
        <d v="2021-04-26T18:13:11"/>
        <d v="2021-04-26T21:06:53"/>
        <d v="2021-04-26T15:35:18"/>
        <d v="2021-04-26T16:25:04"/>
        <d v="2021-04-26T17:22:15"/>
        <d v="2021-04-26T22:40:17"/>
        <d v="2021-04-12T15:57:03" u="1"/>
        <d v="2021-04-26T21:02:11" u="1"/>
        <d v="2021-04-20T10:00:33" u="1"/>
        <d v="2021-04-21T00:44:11" u="1"/>
        <d v="2021-04-26T20:20:38" u="1"/>
        <d v="2021-04-25T07:58:29" u="1"/>
        <d v="2021-04-23T17:40:20" u="1"/>
        <d v="2021-04-21T16:45:40" u="1"/>
        <d v="2021-04-22T14:31:42" u="1"/>
        <d v="2021-04-22T16:56:38" u="1"/>
        <d v="2021-04-26T18:22:59" u="1"/>
        <d v="2021-04-26T20:10:41" u="1"/>
        <d v="2021-04-16T17:46:05" u="1"/>
        <d v="2021-04-26T17:42:10" u="1"/>
        <d v="2021-04-12T20:16:26" u="1"/>
        <d v="2021-04-26T21:24:55" u="1"/>
        <d v="2021-04-26T11:54:31" u="1"/>
        <d v="2021-04-19T18:15:19" u="1"/>
        <d v="2021-04-24T12:51:47" u="1"/>
        <d v="2021-04-26T18:15:44" u="1"/>
        <d v="2021-04-15T20:55:30" u="1"/>
        <d v="2021-04-19T12:38:47" u="1"/>
        <d v="2021-04-08T08:17:34" u="1"/>
        <d v="2021-04-16T18:22:21" u="1"/>
        <d v="2021-04-21T16:31:56" u="1"/>
        <d v="2021-04-25T10:34:46" u="1"/>
        <d v="2021-04-26T19:56:02" u="1"/>
        <d v="2021-04-26T21:34:09" u="1"/>
        <d v="2021-04-24T12:28:00" u="1"/>
        <d v="2021-04-26T12:51:53" u="1"/>
        <d v="2021-04-22T20:39:26" u="1"/>
        <d v="2021-04-23T19:48:53" u="1"/>
        <d v="2021-04-25T10:45:08" u="1"/>
        <d v="2021-04-26T02:49:15" u="1"/>
        <d v="2021-04-26T18:27:41" u="1"/>
        <d v="2021-04-07T10:40:24" u="1"/>
        <d v="2021-04-22T10:25:42" u="1"/>
        <d v="2021-04-23T17:50:27" u="1"/>
        <d v="2021-04-26T13:01:38" u="1"/>
        <d v="2021-04-16T11:49:43" u="1"/>
        <d v="2021-04-22T16:18:47" u="1"/>
        <d v="2021-04-22T22:42:56" u="1"/>
        <d v="2021-04-26T22:49:34" u="1"/>
        <d v="2021-04-11T12:12:08" u="1"/>
        <d v="2021-04-16T15:58:55" u="1"/>
        <d v="2021-04-23T18:49:42" u="1"/>
        <d v="2021-04-25T19:53:59" u="1"/>
        <d v="2021-04-26T18:05:51" u="1"/>
        <d v="2021-04-26T20:38:27" u="1"/>
        <d v="2021-04-26T23:58:47" u="1"/>
        <d v="2021-04-22T16:12:39" u="1"/>
        <d v="2021-04-24T11:53:01" u="1"/>
        <d v="2021-04-23T13:48:35" u="1"/>
        <d v="2021-04-26T22:31:09" u="1"/>
        <d v="2021-04-26T18:15:27" u="1"/>
        <d v="2021-04-24T09:10:51" u="1"/>
        <d v="2021-04-25T10:39:51" u="1"/>
        <d v="2021-04-26T16:32:21" u="1"/>
        <d v="2021-04-21T12:01:20" u="1"/>
        <d v="2021-04-19T12:41:59" u="1"/>
        <d v="2021-04-26T23:28:06" u="1"/>
        <d v="2021-04-06T10:27:12" u="1"/>
        <d v="2021-03-30T15:52:49" u="1"/>
        <d v="2021-04-15T16:57:59" u="1"/>
        <d v="2021-04-26T23:53:28" u="1"/>
        <d v="2021-04-16T11:53:14" u="1"/>
        <d v="2021-04-21T10:18:40" u="1"/>
        <d v="2021-04-24T15:36:11" u="1"/>
        <d v="2021-04-25T10:37:12" u="1"/>
        <d v="2021-04-16T16:49:47" u="1"/>
        <d v="2021-04-22T15:19:15" u="1"/>
        <d v="2021-04-26T21:13:59" u="1"/>
        <d v="2021-04-26T22:05:08" u="1"/>
        <d v="2021-04-17T20:18:31" u="1"/>
        <d v="2021-04-24T12:42:46" u="1"/>
        <d v="2021-04-24T17:10:06" u="1"/>
        <d v="2021-04-25T02:51:05" u="1"/>
        <d v="2021-04-26T23:11:41" u="1"/>
        <d v="2021-04-26T17:44:20" u="1"/>
        <d v="2021-04-21T16:47:04" u="1"/>
        <d v="2021-04-23T00:48:46" u="1"/>
        <d v="2021-04-26T14:50:30" u="1"/>
        <d v="2021-04-26T21:45:52" u="1"/>
        <d v="2021-04-26T11:43:37" u="1"/>
        <d v="2021-04-26T17:48:58" u="1"/>
        <d v="2021-04-24T13:30:30" u="1"/>
        <d v="2021-04-25T10:43:24" u="1"/>
        <d v="2021-04-26T16:56:15" u="1"/>
        <d v="2021-04-15T12:51:09" u="1"/>
        <d v="2021-03-30T13:14:32" u="1"/>
        <d v="2021-04-20T12:14:40" u="1"/>
        <d v="2021-04-24T12:32:26" u="1"/>
        <d v="2021-04-26T23:48:57" u="1"/>
        <d v="2021-04-16T17:22:35" u="1"/>
        <d v="2021-04-23T17:59:50" u="1"/>
        <d v="2021-04-23T14:23:23" u="1"/>
        <d v="2021-04-26T22:06:21" u="1"/>
        <d v="2021-04-19T08:47:29" u="1"/>
        <d v="2021-04-26T18:08:18" u="1"/>
        <d v="2021-04-16T16:46:24" u="1"/>
        <d v="2021-04-19T23:31:41" u="1"/>
        <d v="2021-04-25T10:41:55" u="1"/>
        <d v="2021-04-26T15:34:49" u="1"/>
        <d v="2021-04-16T20:55:36" u="1"/>
        <d v="2021-04-19T18:16:45" u="1"/>
        <d v="2021-04-26T23:25:10" u="1"/>
        <d v="2021-04-23T19:21:28" u="1"/>
        <d v="2021-04-23T21:29:31" u="1"/>
        <d v="2021-04-20T08:18:34" u="1"/>
        <d v="2021-04-20T13:02:25" u="1"/>
        <d v="2021-04-26T12:06:50" u="1"/>
        <d v="2021-04-25T11:03:09" u="1"/>
      </sharedItems>
    </cacheField>
    <cacheField name="Usuario" numFmtId="0">
      <sharedItems/>
    </cacheField>
    <cacheField name="Usuario Evaluador" numFmtId="0">
      <sharedItems containsBlank="1"/>
    </cacheField>
    <cacheField name="Fecha evaluación" numFmtId="0">
      <sharedItems containsString="0" containsBlank="1" containsNumber="1" minValue="44313.619398148097" maxValue="44327.657986111102"/>
    </cacheField>
    <cacheField name="Calificación 1. Rut de la Organización" numFmtId="0">
      <sharedItems containsString="0" containsBlank="1" containsNumber="1" containsInteger="1" minValue="0" maxValue="1"/>
    </cacheField>
    <cacheField name="Calificación 2. RUT Representante Legal" numFmtId="0">
      <sharedItems containsString="0" containsBlank="1" containsNumber="1" containsInteger="1" minValue="0" maxValue="1"/>
    </cacheField>
    <cacheField name="Calificación 3. Certificación de existencia y representación legal" numFmtId="0">
      <sharedItems containsBlank="1" containsMixedTypes="1" containsNumber="1" containsInteger="1" minValue="0" maxValue="1"/>
    </cacheField>
    <cacheField name="Calificación 3. Certificación de existencia y representación legal15" numFmtId="0">
      <sharedItems containsBlank="1" containsMixedTypes="1" containsNumber="1" containsInteger="1" minValue="0" maxValue="1"/>
    </cacheField>
    <cacheField name="Calificación 4. Copia de Estatutos de la JAC" numFmtId="0">
      <sharedItems containsBlank="1" containsMixedTypes="1" containsNumber="1" containsInteger="1" minValue="0" maxValue="1"/>
    </cacheField>
    <cacheField name="Calificación 4. Copia de Estatutos de la ORGANIZACIÓN, completos y debidamente firmados." numFmtId="0">
      <sharedItems containsBlank="1" containsMixedTypes="1" containsNumber="1" containsInteger="1" minValue="0" maxValue="1"/>
    </cacheField>
    <cacheField name="Calificación 5. Resolución de actualización de estatutos" numFmtId="0">
      <sharedItems containsBlank="1" containsMixedTypes="1" containsNumber="1" containsInteger="1" minValue="0" maxValue="1"/>
    </cacheField>
    <cacheField name="Calificación 6. Declaración juramentada" numFmtId="0">
      <sharedItems containsString="0" containsBlank="1" containsNumber="1" containsInteger="1" minValue="0" maxValue="1"/>
    </cacheField>
    <cacheField name="Calificación 7. Fotocopia de la C.C. del representante legal" numFmtId="0">
      <sharedItems containsString="0" containsBlank="1" containsNumber="1" containsInteger="1" minValue="0" maxValue="1"/>
    </cacheField>
    <cacheField name="Calificación 8. Fotocopia de la C.C. del tesorero" numFmtId="0">
      <sharedItems containsString="0" containsBlank="1" containsNumber="1" containsInteger="1" minValue="0" maxValue="1"/>
    </cacheField>
    <cacheField name="Calificación 9. Certificado de antecedentes disciplinarios de la Procuraduría" numFmtId="0">
      <sharedItems containsString="0" containsBlank="1" containsNumber="1" containsInteger="1" minValue="0" maxValue="3"/>
    </cacheField>
    <cacheField name="Calificación 10. Certificado de antecedentes de responsabilidad fiscal de la Contraloría" numFmtId="0">
      <sharedItems containsString="0" containsBlank="1" containsNumber="1" containsInteger="1" minValue="0" maxValue="3"/>
    </cacheField>
    <cacheField name="Calificación 11. Certificado de antecedentes penales de la Policía Nacional" numFmtId="0">
      <sharedItems containsString="0" containsBlank="1" containsNumber="1" containsInteger="1" minValue="0" maxValue="2"/>
    </cacheField>
    <cacheField name="Calificación 12. Certificados de experiencia en la participación" numFmtId="0">
      <sharedItems containsString="0" containsBlank="1" containsNumber="1" containsInteger="1" minValue="0" maxValue="1"/>
    </cacheField>
    <cacheField name="Calificación 13. Permiso o solicitud de concesión de aguas radicado ante la CAR" numFmtId="0">
      <sharedItems containsBlank="1" containsMixedTypes="1" containsNumber="1" containsInteger="1" minValue="0" maxValue="1"/>
    </cacheField>
    <cacheField name="Calificación 14. Adjunte documento con las firmas de la Junta directiva" numFmtId="0">
      <sharedItems containsString="0" containsBlank="1" containsNumber="1" containsInteger="1" minValue="0" maxValue="1"/>
    </cacheField>
    <cacheField name="Observación 1. Rut de la Organización" numFmtId="0">
      <sharedItems containsBlank="1" longText="1"/>
    </cacheField>
    <cacheField name="Observación 2. RUT Representante Legal" numFmtId="0">
      <sharedItems containsBlank="1" longText="1"/>
    </cacheField>
    <cacheField name="Observación 3. Certificación de existencia y representación legal" numFmtId="0">
      <sharedItems containsBlank="1" longText="1"/>
    </cacheField>
    <cacheField name="Observación 3. Certificación de existencia y representación legal16" numFmtId="0">
      <sharedItems containsBlank="1" longText="1"/>
    </cacheField>
    <cacheField name="Observación 4. Copia de Estatutos de la JAC" numFmtId="0">
      <sharedItems containsBlank="1" longText="1"/>
    </cacheField>
    <cacheField name="Observación 4. Copia de Estatutos de la ORGANIZACIÓN, completos y debidamente firmados." numFmtId="0">
      <sharedItems containsBlank="1" longText="1"/>
    </cacheField>
    <cacheField name="Observación 5. Resolución de actualización de estatutos" numFmtId="0">
      <sharedItems containsBlank="1" longText="1"/>
    </cacheField>
    <cacheField name="Observación 6. Declaración juramentada" numFmtId="0">
      <sharedItems containsBlank="1" longText="1"/>
    </cacheField>
    <cacheField name="Observación 7. Fotocopia de la C.C. del representante legal" numFmtId="0">
      <sharedItems containsBlank="1" longText="1"/>
    </cacheField>
    <cacheField name="Observación 8. Fotocopia de la C.C. del tesorero" numFmtId="0">
      <sharedItems containsBlank="1" longText="1"/>
    </cacheField>
    <cacheField name="Observación 9. Certificado de antecedentes disciplinarios de la Procuraduría" numFmtId="0">
      <sharedItems containsBlank="1" longText="1"/>
    </cacheField>
    <cacheField name="Observación 10. Certificado de antecedentes de responsabilidad fiscal de la Contraloría" numFmtId="0">
      <sharedItems containsBlank="1" longText="1"/>
    </cacheField>
    <cacheField name="Observación 11. Certificado de antecedentes penales de la Policía Nacional" numFmtId="0">
      <sharedItems containsBlank="1" longText="1"/>
    </cacheField>
    <cacheField name="Observación 12. Certificados de experiencia en la participación" numFmtId="0">
      <sharedItems containsBlank="1" longText="1"/>
    </cacheField>
    <cacheField name="Observación 13. Permiso o solicitud de concesión de aguas radicado ante la CAR" numFmtId="0">
      <sharedItems containsBlank="1" longText="1"/>
    </cacheField>
    <cacheField name="Observación 14. Adjunte documento con las firmas de la Junta directiva" numFmtId="0">
      <sharedItems containsBlank="1" longText="1"/>
    </cacheField>
    <cacheField name="Subsanación 1. Rut de la Organización" numFmtId="0">
      <sharedItems containsNonDate="0" containsString="0" containsBlank="1"/>
    </cacheField>
    <cacheField name="Subsanación 2. RUT Representante Legal" numFmtId="0">
      <sharedItems containsBlank="1"/>
    </cacheField>
    <cacheField name="Subsanación 3. Certificación de existencia y representación legal" numFmtId="0">
      <sharedItems containsBlank="1"/>
    </cacheField>
    <cacheField name="Subsanación 3. Certificación de existencia y representación legal17" numFmtId="0">
      <sharedItems containsBlank="1"/>
    </cacheField>
    <cacheField name="Subsanación 4. Copia de Estatutos de la JAC" numFmtId="0">
      <sharedItems containsBlank="1"/>
    </cacheField>
    <cacheField name="Subsanación 4. Copia de Estatutos de la ORGANIZACIÓN, completos y debidamente firmados." numFmtId="0">
      <sharedItems containsBlank="1"/>
    </cacheField>
    <cacheField name="Subsanación 5. Resolución de actualización de estatutos" numFmtId="0">
      <sharedItems containsBlank="1"/>
    </cacheField>
    <cacheField name="Subsanación 6. Declaración juramentada" numFmtId="0">
      <sharedItems containsBlank="1"/>
    </cacheField>
    <cacheField name="Subsanación 7. Fotocopia de la C.C. del representante legal" numFmtId="0">
      <sharedItems containsNonDate="0" containsString="0" containsBlank="1"/>
    </cacheField>
    <cacheField name="Subsanación 8. Fotocopia de la C.C. del tesorero" numFmtId="0">
      <sharedItems containsBlank="1"/>
    </cacheField>
    <cacheField name="Subsanación 9. Certificado de antecedentes disciplinarios de la Procuraduría" numFmtId="0">
      <sharedItems containsBlank="1"/>
    </cacheField>
    <cacheField name="Subsanación 10. Certificado de antecedentes de responsabilidad fiscal de la Contraloría" numFmtId="0">
      <sharedItems containsBlank="1"/>
    </cacheField>
    <cacheField name="Subsanación 11. Certificado de antecedentes penales de la Policía Nacional" numFmtId="0">
      <sharedItems containsNonDate="0" containsString="0" containsBlank="1"/>
    </cacheField>
    <cacheField name="Subsanación 12. Certificados de experiencia en la participación" numFmtId="0">
      <sharedItems containsBlank="1"/>
    </cacheField>
    <cacheField name="Subsanación 13. Permiso o solicitud de concesión de aguas radicado ante la CAR" numFmtId="0">
      <sharedItems containsBlank="1"/>
    </cacheField>
    <cacheField name="Subsanación 14. Adjunte documento con las firmas de la Junta directiva" numFmtId="0">
      <sharedItems containsBlank="1"/>
    </cacheField>
    <cacheField name="Zona" numFmtId="0">
      <sharedItems containsBlank="1"/>
    </cacheField>
    <cacheField name="Fase" numFmtId="0">
      <sharedItems containsBlank="1" count="4">
        <s v="2 Vez"/>
        <s v="3 Vez"/>
        <m/>
        <s v="1 Vez"/>
      </sharedItems>
    </cacheField>
    <cacheField name="Puede Subsanar?" numFmtId="0">
      <sharedItems containsBlank="1"/>
    </cacheField>
    <cacheField name="Puntaje Documentos" numFmtId="0">
      <sharedItems containsString="0" containsBlank="1" containsNumber="1" minValue="0" maxValue="100" count="11">
        <n v="100"/>
        <n v="0"/>
        <m/>
        <n v="94.74"/>
        <n v="42.11"/>
        <n v="78.95"/>
        <n v="84.21"/>
        <n v="89.47"/>
        <n v="47.37"/>
        <n v="73.680000000000007"/>
        <n v="68.42"/>
      </sharedItems>
    </cacheField>
    <cacheField name="Puntaje proyecto" numFmtId="0">
      <sharedItems containsString="0" containsBlank="1" containsNumber="1" containsInteger="1" minValue="0" maxValue="100" count="10">
        <n v="80"/>
        <n v="0"/>
        <m/>
        <n v="85"/>
        <n v="90"/>
        <n v="65"/>
        <n v="70"/>
        <n v="95"/>
        <n v="75"/>
        <n v="100"/>
      </sharedItems>
      <fieldGroup base="177">
        <rangePr autoStart="0" startNum="60" endNum="100" groupInterval="5"/>
        <groupItems count="10">
          <s v="&lt;60 o (en blanco)"/>
          <s v="60-64"/>
          <s v="65-69"/>
          <s v="70-74"/>
          <s v="75-79"/>
          <s v="80-84"/>
          <s v="85-89"/>
          <s v="90-94"/>
          <s v="95-100"/>
          <s v="&gt;100"/>
        </groupItems>
      </fieldGroup>
    </cacheField>
    <cacheField name="Puntaje Total" numFmtId="0">
      <sharedItems containsString="0" containsBlank="1" containsNumber="1" minValue="0" maxValue="100" count="27">
        <n v="90"/>
        <n v="0"/>
        <m/>
        <n v="92.5"/>
        <n v="89.87"/>
        <n v="66.05"/>
        <n v="82.5"/>
        <n v="74.47"/>
        <n v="89.61"/>
        <n v="97.5"/>
        <n v="79.87"/>
        <n v="87.5"/>
        <n v="95"/>
        <n v="87.24"/>
        <n v="66.180000000000007"/>
        <n v="68.680000000000007"/>
        <n v="92.24"/>
        <n v="100"/>
        <n v="56.18"/>
        <n v="79.34"/>
        <n v="94.74"/>
        <n v="81.709999999999994"/>
        <n v="94.87"/>
        <n v="84.61"/>
        <n v="71.180000000000007"/>
        <n v="79.209999999999994"/>
        <n v="84.34"/>
      </sharedItems>
      <fieldGroup base="178">
        <rangePr autoStart="0" autoEnd="0" startNum="60" endNum="100" groupInterval="5"/>
        <groupItems count="10">
          <s v="&lt;60 o (en blanco)"/>
          <s v="60-65"/>
          <s v="65-70"/>
          <s v="70-75"/>
          <s v="75-80"/>
          <s v="80-85"/>
          <s v="85-90"/>
          <s v="90-95"/>
          <s v="95-100"/>
          <s v="&gt;100"/>
        </groupItems>
      </fieldGroup>
    </cacheField>
    <cacheField name="ESCA 2014" numFmtId="0">
      <sharedItems containsSemiMixedTypes="0" containsString="0" containsNumber="1" containsInteger="1" minValue="0" maxValue="1"/>
    </cacheField>
    <cacheField name="ESCA 2015" numFmtId="0">
      <sharedItems containsSemiMixedTypes="0" containsString="0" containsNumber="1" containsInteger="1" minValue="0" maxValue="0"/>
    </cacheField>
    <cacheField name="ESCA 2016" numFmtId="0">
      <sharedItems containsSemiMixedTypes="0" containsString="0" containsNumber="1" containsInteger="1" minValue="0" maxValue="1"/>
    </cacheField>
    <cacheField name="ESCA 2017" numFmtId="0">
      <sharedItems containsSemiMixedTypes="0" containsString="0" containsNumber="1" containsInteger="1" minValue="0" maxValue="1"/>
    </cacheField>
    <cacheField name="ESCA 2019" numFmtId="0">
      <sharedItems containsSemiMixedTypes="0" containsString="0" containsNumber="1" containsInteger="1" minValue="0" maxValue="1"/>
    </cacheField>
    <cacheField name="Total Participaciones" numFmtId="0">
      <sharedItems containsMixedTypes="1" containsNumber="1" containsInteger="1" minValue="0" maxValue="2"/>
    </cacheField>
    <cacheField name="ORDEN POSTULACIÓN" numFmtId="0">
      <sharedItems containsString="0" containsBlank="1" containsNumber="1" containsInteger="1" minValue="5" maxValue="167"/>
    </cacheField>
    <cacheField name="PRIORIZADA PARA DIAGNOSTICO" numFmtId="0">
      <sharedItems containsBlank="1"/>
    </cacheField>
    <cacheField name="GESTOR AMIGO POSTULACIÓN" numFmtId="0">
      <sharedItems count="6">
        <s v="DANIEL MARTINEZ"/>
        <s v="CESAR DÍAZ"/>
        <s v="CAMILA GARZÓN"/>
        <s v="CAMILA" u="1"/>
        <s v="DANIEL" u="1"/>
        <s v="CESAR" u="1"/>
      </sharedItems>
    </cacheField>
    <cacheField name="Primera Fecha Acercamiento" numFmtId="0">
      <sharedItems containsString="0" containsBlank="1" containsNumber="1" containsInteger="1" minValue="44291" maxValue="44312"/>
    </cacheField>
    <cacheField name="Observación" numFmtId="0">
      <sharedItems containsBlank="1" longText="1"/>
    </cacheField>
    <cacheField name="Segunda Fecha Acercamiento" numFmtId="0">
      <sharedItems containsString="0" containsBlank="1" containsNumber="1" containsInteger="1" minValue="44293" maxValue="44312"/>
    </cacheField>
    <cacheField name="Observación2" numFmtId="0">
      <sharedItems containsBlank="1" longText="1"/>
    </cacheField>
    <cacheField name="Tercera Fecha Acercamiento" numFmtId="0">
      <sharedItems containsString="0" containsBlank="1" containsNumber="1" containsInteger="1" minValue="44295" maxValue="44312"/>
    </cacheField>
    <cacheField name="Observación3" numFmtId="0">
      <sharedItems containsBlank="1" longText="1"/>
    </cacheField>
    <cacheField name="Cuarta Fecha Acercamiento" numFmtId="0">
      <sharedItems containsString="0" containsBlank="1" containsNumber="1" containsInteger="1" minValue="44300" maxValue="44312"/>
    </cacheField>
    <cacheField name="Observación4" numFmtId="0">
      <sharedItems containsBlank="1" longText="1"/>
    </cacheField>
    <cacheField name="Quinta Fecha Acercamiento" numFmtId="0">
      <sharedItems containsString="0" containsBlank="1" containsNumber="1" containsInteger="1" minValue="44306" maxValue="44312"/>
    </cacheField>
    <cacheField name="Observación5" numFmtId="0">
      <sharedItems containsBlank="1" longText="1"/>
    </cacheField>
    <cacheField name="Sexta Fecha Acercamiento" numFmtId="0">
      <sharedItems containsString="0" containsBlank="1" containsNumber="1" containsInteger="1" minValue="44309" maxValue="44312"/>
    </cacheField>
    <cacheField name="Observación6" numFmtId="0">
      <sharedItems containsBlank="1"/>
    </cacheField>
    <cacheField name="whatsapp_x000a_¡No te quedes por fuera!" numFmtId="0">
      <sharedItems containsBlank="1"/>
    </cacheField>
    <cacheField name="Email_x000a_¡No te quedes por fuera!" numFmtId="0">
      <sharedItems containsBlank="1"/>
    </cacheField>
    <cacheField name="PRIORIZACIÓN CAR" numFmtId="0">
      <sharedItems containsBlank="1"/>
    </cacheField>
    <cacheField name="PRIORIZACIÓN DIAGNOSTICO" numFmtId="0">
      <sharedItems containsMixedTypes="1" containsNumber="1" containsInteger="1" minValue="3" maxValue="173"/>
    </cacheField>
    <cacheField name="GESTOR VISITA DIAGNOSTICO" numFmtId="0">
      <sharedItems containsBlank="1" count="6">
        <s v="MARCELA MADARIAGA"/>
        <m/>
        <s v="DANIEL MARTINEZ"/>
        <s v="CAMILA GARZÓN"/>
        <s v="CAMILA GOMÉZ" u="1"/>
        <s v="CESAR DÍAZ" u="1"/>
      </sharedItems>
    </cacheField>
    <cacheField name="FECHA VISITA DIAGNOSTICO" numFmtId="0">
      <sharedItems containsNonDate="0" containsDate="1" containsString="0" containsBlank="1" minDate="2021-05-03T00:00:00" maxDate="2021-08-06T00:00:00" count="18">
        <m/>
        <d v="2021-05-15T00:00:00"/>
        <d v="2021-07-31T00:00:00"/>
        <d v="2021-05-24T00:00:00"/>
        <d v="2021-06-11T00:00:00"/>
        <d v="2021-05-18T00:00:00"/>
        <d v="2021-05-25T00:00:00"/>
        <d v="2021-07-24T00:00:00"/>
        <d v="2021-05-21T00:00:00"/>
        <d v="2021-05-03T00:00:00"/>
        <d v="2021-05-11T00:00:00"/>
        <d v="2021-05-31T00:00:00"/>
        <d v="2021-05-14T00:00:00"/>
        <d v="2021-05-19T00:00:00"/>
        <d v="2021-05-13T00:00:00"/>
        <d v="2021-06-02T00:00:00"/>
        <d v="2021-08-05T00:00:00"/>
        <d v="2021-05-10T00:00:00"/>
      </sharedItems>
      <fieldGroup base="205">
        <rangePr groupBy="months" startDate="2021-05-03T00:00:00" endDate="2021-08-06T00:00:00"/>
        <groupItems count="14">
          <s v="(en blanco)"/>
          <s v="ene"/>
          <s v="feb"/>
          <s v="mar"/>
          <s v="abr"/>
          <s v="may"/>
          <s v="jun"/>
          <s v="jul"/>
          <s v="ago"/>
          <s v="sep"/>
          <s v="oct"/>
          <s v="nov"/>
          <s v="dic"/>
          <s v="&gt;6/08/2021"/>
        </groupItems>
      </fieldGroup>
    </cacheField>
    <cacheField name="META DEL PERIODO " numFmtId="0">
      <sharedItems containsBlank="1" count="4">
        <s v="AGOSTO"/>
        <m/>
        <s v="MAYO"/>
        <s v="JUNIO"/>
      </sharedItems>
    </cacheField>
    <cacheField name="CONCEPTO SOCIAL" numFmtId="0">
      <sharedItems containsBlank="1"/>
    </cacheField>
    <cacheField name="CONCEPTO TÉCNICO" numFmtId="0">
      <sharedItems containsBlank="1"/>
    </cacheField>
    <cacheField name="CONCEPTO GENERAL" numFmtId="0">
      <sharedItems containsBlank="1" count="3">
        <s v="VIABLE"/>
        <m/>
        <s v="NO VIABLE"/>
      </sharedItems>
    </cacheField>
    <cacheField name="OBSERVACIONES DOCUMENTOS DIAGNOSTICO" numFmtId="0">
      <sharedItems containsBlank="1" longText="1"/>
    </cacheField>
    <cacheField name="FECHA DE REVISIÓN" numFmtId="0">
      <sharedItems containsNonDate="0" containsDate="1" containsString="0" containsBlank="1" minDate="2021-07-01T00:00:00" maxDate="2021-08-12T00:00:00"/>
    </cacheField>
    <cacheField name="OBSERVACIÓN AJUSTES" numFmtId="0">
      <sharedItems containsNonDate="0" containsDate="1" containsString="0" containsBlank="1" minDate="2021-07-01T00:00:00" maxDate="2021-08-12T00:00:00"/>
    </cacheField>
    <cacheField name="ESTADO" numFmtId="0">
      <sharedItems containsBlank="1" count="2">
        <m/>
        <s v="OK"/>
      </sharedItems>
    </cacheField>
    <cacheField name="NIT VERIFICADO" numFmtId="0">
      <sharedItems containsBlank="1"/>
    </cacheField>
    <cacheField name="ALTURA (A) COORDENADAS MAGNA SIRGAS" numFmtId="0">
      <sharedItems containsString="0" containsBlank="1" containsNumber="1" containsInteger="1" minValue="492" maxValue="2934"/>
    </cacheField>
    <cacheField name="CLIMA" numFmtId="0">
      <sharedItems/>
    </cacheField>
    <cacheField name="PARTICIPANTES" numFmtId="0">
      <sharedItems containsString="0" containsBlank="1" containsNumber="1" containsInteger="1" minValue="15" maxValue="25"/>
    </cacheField>
    <cacheField name="E. PROTECTOR" numFmtId="0">
      <sharedItems containsString="0" containsBlank="1" containsNumber="1" containsInteger="1" minValue="0" maxValue="1100"/>
    </cacheField>
    <cacheField name="E. NATRURAL" numFmtId="0">
      <sharedItems containsString="0" containsBlank="1" containsNumber="1" containsInteger="1" minValue="0" maxValue="950"/>
    </cacheField>
    <cacheField name="CONECTIVIDAD" numFmtId="0">
      <sharedItems containsString="0" containsBlank="1" containsNumber="1" containsInteger="1" minValue="0" maxValue="200"/>
    </cacheField>
    <cacheField name="PARCELAS AGROFORESTALES" numFmtId="0">
      <sharedItems containsString="0" containsBlank="1" containsNumber="1" containsInteger="1" minValue="200" maxValue="200"/>
    </cacheField>
    <cacheField name="METROS LINEALES" numFmtId="0">
      <sharedItems containsString="0" containsBlank="1" containsNumber="1" containsInteger="1" minValue="315" maxValue="1000"/>
    </cacheField>
    <cacheField name="PORCENTAJE DE NECESIDAD" numFmtId="0">
      <sharedItems containsString="0" containsBlank="1" containsNumber="1" minValue="0.1" maxValue="50"/>
    </cacheField>
    <cacheField name="DISTANCIA MAYOR ENRIQUECIMIENTO" numFmtId="0">
      <sharedItems containsString="0" containsBlank="1" containsNumber="1" containsInteger="1" minValue="580" maxValue="12100"/>
    </cacheField>
    <cacheField name="ENRIQUECIMIENTO FORESTAL" numFmtId="0">
      <sharedItems containsBlank="1"/>
    </cacheField>
    <cacheField name="DISTANCIA MAYOR AISLAMIENTO" numFmtId="0">
      <sharedItems containsString="0" containsBlank="1" containsNumber="1" containsInteger="1" minValue="420" maxValue="14926"/>
    </cacheField>
    <cacheField name="AISLAMIENTO" numFmtId="0">
      <sharedItems containsBlank="1"/>
    </cacheField>
    <cacheField name="DIFICULTAD DE ACCESO A LA ZONA DE IMPLEMENTACION" numFmtId="0">
      <sharedItems containsBlank="1"/>
    </cacheField>
    <cacheField name="VALOR APORTE CAR CCI" numFmtId="0">
      <sharedItems containsString="0" containsBlank="1" containsNumber="1" containsInteger="1" minValue="8239000" maxValue="29855000"/>
    </cacheField>
    <cacheField name="APORTE COMUNIDAD" numFmtId="0">
      <sharedItems containsString="0" containsBlank="1" containsNumber="1" containsInteger="1" minValue="1491000" maxValue="1491000"/>
    </cacheField>
    <cacheField name="VALOR TOTAL PROYECTO ESCA" numFmtId="0">
      <sharedItems containsSemiMixedTypes="0" containsString="0" containsNumber="1" containsInteger="1" minValue="0" maxValue="31346000"/>
    </cacheField>
    <cacheField name="GESTOR IMPLEMENTACIÓN" numFmtId="0">
      <sharedItems containsBlank="1"/>
    </cacheField>
  </cacheFields>
  <extLst>
    <ext xmlns:x14="http://schemas.microsoft.com/office/spreadsheetml/2009/9/main" uri="{725AE2AE-9491-48be-B2B4-4EB974FC3084}">
      <x14:pivotCacheDefinition pivotCacheId="16501236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x v="0"/>
    <x v="0"/>
    <s v="Predio en Venta"/>
    <s v="Predio en Venta"/>
    <s v="Predio en Venta"/>
    <s v="Predio en Venta"/>
    <s v="Predio en Venta"/>
    <x v="0"/>
    <n v="36"/>
    <n v="0"/>
    <n v="0"/>
    <n v="0"/>
    <n v="0"/>
    <m/>
    <m/>
    <m/>
    <m/>
    <m/>
    <m/>
    <m/>
    <m/>
    <m/>
    <m/>
    <m/>
    <m/>
    <m/>
    <m/>
    <m/>
    <m/>
    <m/>
    <m/>
    <m/>
    <m/>
    <m/>
    <m/>
    <m/>
    <m/>
    <m/>
    <m/>
    <m/>
    <m/>
    <m/>
    <m/>
    <m/>
    <m/>
    <m/>
    <m/>
    <m/>
    <x v="0"/>
    <m/>
    <m/>
    <m/>
    <m/>
    <m/>
    <m/>
    <m/>
    <m/>
    <m/>
    <m/>
    <m/>
    <m/>
    <m/>
    <m/>
    <m/>
    <m/>
    <m/>
    <m/>
    <m/>
    <m/>
    <m/>
    <m/>
    <m/>
    <m/>
    <m/>
    <m/>
    <m/>
    <m/>
    <m/>
    <m/>
    <m/>
    <m/>
    <m/>
  </r>
  <r>
    <x v="0"/>
    <x v="1"/>
    <x v="1"/>
    <s v="Área fuera de SINAP"/>
    <s v="X"/>
    <s v="5°33'56.95&quot;N"/>
    <s v="75°37'26.35&quot;O"/>
    <n v="2191"/>
    <x v="1"/>
    <n v="28.47"/>
    <n v="72.91"/>
    <n v="72.91"/>
    <n v="33.794599999999981"/>
    <n v="39.115400000000015"/>
    <n v="9869"/>
    <n v="292.02890402608716"/>
    <n v="0.28082462024067861"/>
    <s v="Cumple"/>
    <n v="0.71917537975932133"/>
    <n v="1"/>
    <n v="9"/>
    <n v="3"/>
    <n v="3"/>
    <n v="3"/>
    <n v="33"/>
    <n v="2397.0410958904108"/>
    <n v="4794.0821917808216"/>
    <n v="66"/>
    <n v="2914.5"/>
    <n v="29145000"/>
    <n v="79.849315068493141"/>
    <n v="1684"/>
    <n v="16840000"/>
    <n v="173.60824742268042"/>
    <n v="154"/>
    <n v="33"/>
    <m/>
    <m/>
    <m/>
    <m/>
    <m/>
    <m/>
    <m/>
    <m/>
    <m/>
    <m/>
    <m/>
    <s v="CORANTIOQUIA"/>
    <s v="SI"/>
    <x v="1"/>
    <n v="65.554383064701284"/>
    <n v="794.38654084584641"/>
    <n v="2027.7664783946364"/>
    <n v="76.971157643385212"/>
    <n v="0"/>
    <n v="20"/>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0"/>
    <x v="1"/>
    <x v="2"/>
    <s v="Área fuera de SINAP"/>
    <s v="X"/>
    <s v="5°33'46.99&quot;N"/>
    <s v="75°38'9.87&quot;O"/>
    <n v="2317"/>
    <x v="2"/>
    <n v="75.78"/>
    <n v="130.25"/>
    <n v="130.25"/>
    <n v="60.530100000000054"/>
    <n v="69.719899999999939"/>
    <n v="18695"/>
    <n v="308.85460291656523"/>
    <n v="0.36781051303208273"/>
    <s v="Cumple"/>
    <n v="0.63218948696791732"/>
    <n v="1"/>
    <n v="13"/>
    <n v="4"/>
    <n v="3"/>
    <n v="6"/>
    <n v="33"/>
    <n v="4282.1917808219177"/>
    <n v="8564.3835616438355"/>
    <n v="66"/>
    <n v="4737.5"/>
    <n v="47375000"/>
    <n v="129.79452054794521"/>
    <n v="1892.5"/>
    <n v="18925000"/>
    <n v="191.16161616161617"/>
    <n v="154"/>
    <n v="33"/>
    <m/>
    <m/>
    <m/>
    <m/>
    <m/>
    <m/>
    <m/>
    <m/>
    <m/>
    <m/>
    <s v="ACTO ADMINISTRATIVO _x000a_2104-2090"/>
    <s v="CORANTIOQUIA"/>
    <s v="SI"/>
    <x v="1"/>
    <n v="134.67599990815998"/>
    <n v="1632.0007404601185"/>
    <n v="4165.8767162602744"/>
    <n v="158.13080888092941"/>
    <n v="0"/>
    <n v="23"/>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Muy Probable"/>
    <s v="Moderado"/>
    <m/>
    <m/>
    <m/>
    <s v="Poco Probable"/>
  </r>
  <r>
    <x v="0"/>
    <x v="2"/>
    <x v="3"/>
    <s v="Área fuera de SINAP"/>
    <s v="X"/>
    <s v="6° 2'31.56&quot;N"/>
    <s v="75°55'17.53&quot;O "/>
    <n v="1993"/>
    <x v="3"/>
    <n v="10.77"/>
    <n v="84.070000000000007"/>
    <n v="70.853672999999986"/>
    <n v="2.5200000000000009"/>
    <n v="68.33367299999999"/>
    <n v="840"/>
    <n v="333.3333333333332"/>
    <n v="0.11355967946014339"/>
    <s v="Cumple"/>
    <n v="0.88644032053985666"/>
    <n v="1"/>
    <n v="8"/>
    <n v="2"/>
    <n v="2"/>
    <n v="4"/>
    <n v="33"/>
    <n v="2329.4358246575339"/>
    <n v="4658.8716493150678"/>
    <n v="66"/>
    <m/>
    <n v="0"/>
    <n v="0"/>
    <n v="1298.9999999999998"/>
    <n v="12989999.999999998"/>
    <n v="113.94736842105263"/>
    <n v="102"/>
    <n v="33"/>
    <m/>
    <m/>
    <m/>
    <s v="En tramite"/>
    <m/>
    <m/>
    <m/>
    <m/>
    <m/>
    <m/>
    <m/>
    <s v="CORANTIOQUIA"/>
    <s v="SI"/>
    <x v="1"/>
    <n v="101.92881791541534"/>
    <n v="1235.171124963769"/>
    <n v="3152.9217496757128"/>
    <n v="119.68046597933599"/>
    <n v="0"/>
    <n v="32"/>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oco Probable"/>
    <s v="Moderado"/>
    <s v="Probable"/>
    <s v="Poco Probable"/>
    <m/>
    <s v="Poco Probable"/>
  </r>
  <r>
    <x v="0"/>
    <x v="2"/>
    <x v="4"/>
    <s v="Área fuera de SINAP"/>
    <s v="X"/>
    <s v="6° 0'2.09&quot;N "/>
    <s v="75°55'48.17&quot;O"/>
    <n v="1888"/>
    <x v="4"/>
    <n v="42.27"/>
    <n v="140.10999999999999"/>
    <n v="125.30455499999999"/>
    <n v="85.737400000000065"/>
    <n v="39.567154999999929"/>
    <n v="25054"/>
    <n v="292.21786524900432"/>
    <n v="0.23176883430200682"/>
    <s v="Cumple"/>
    <n v="0.7682311656979931"/>
    <n v="2"/>
    <n v="9"/>
    <n v="6"/>
    <n v="3"/>
    <n v="0"/>
    <n v="33"/>
    <n v="4119.6018082191777"/>
    <n v="8239.2036164383553"/>
    <n v="66"/>
    <n v="1403"/>
    <n v="14030000"/>
    <n v="38.438356164383563"/>
    <n v="1355"/>
    <n v="13550000"/>
    <n v="94.75524475524476"/>
    <n v="102"/>
    <n v="33"/>
    <m/>
    <m/>
    <m/>
    <s v="En tramite"/>
    <m/>
    <m/>
    <m/>
    <m/>
    <m/>
    <m/>
    <m/>
    <s v="CORANTIOQUIA"/>
    <s v="SI"/>
    <x v="1"/>
    <n v="276.02446654291225"/>
    <n v="3344.8582827700097"/>
    <n v="8538.1500718273874"/>
    <n v="324.09614330038573"/>
    <n v="0"/>
    <n v="49"/>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oco Probable"/>
    <s v="Moderado"/>
    <m/>
    <s v="Poco Probable"/>
    <m/>
    <s v="Poco Probable"/>
  </r>
  <r>
    <x v="0"/>
    <x v="2"/>
    <x v="5"/>
    <s v="Área fuera de SINAP"/>
    <s v="X"/>
    <s v="5°59'44.95&quot;N"/>
    <s v="75°55'18.86&quot;O"/>
    <n v="1775"/>
    <x v="5"/>
    <n v="22.74"/>
    <n v="124.42"/>
    <n v="110.76121000000001"/>
    <n v="0"/>
    <n v="110.76121000000001"/>
    <n v="0"/>
    <n v="0"/>
    <n v="0.15452568632780647"/>
    <s v="Cumple"/>
    <n v="0.84547431367219361"/>
    <n v="1"/>
    <n v="18"/>
    <n v="8"/>
    <n v="4"/>
    <n v="6"/>
    <n v="33"/>
    <n v="3641.4644383561645"/>
    <n v="7282.9288767123289"/>
    <n v="66"/>
    <m/>
    <n v="0"/>
    <n v="0"/>
    <n v="960.1"/>
    <n v="9601000"/>
    <n v="103.23655913978496"/>
    <n v="102"/>
    <n v="33"/>
    <m/>
    <m/>
    <m/>
    <m/>
    <m/>
    <m/>
    <m/>
    <m/>
    <m/>
    <m/>
    <m/>
    <s v="CORANTIOQUIA"/>
    <s v="SI"/>
    <x v="1"/>
    <n v="89.628233577627796"/>
    <n v="1086.112920376085"/>
    <n v="2772.4328880810035"/>
    <n v="105.23764504339442"/>
    <n v="0"/>
    <n v="18"/>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oco Probable"/>
    <s v="Moderado"/>
    <m/>
    <s v="Poco Probable"/>
    <m/>
    <s v="Poco Probable"/>
  </r>
  <r>
    <x v="0"/>
    <x v="3"/>
    <x v="6"/>
    <s v="Área fuera de SINAP"/>
    <s v="X"/>
    <s v="5°47'22.29&quot;N"/>
    <s v="75°43'43.79&quot;O"/>
    <n v="1854"/>
    <x v="6"/>
    <n v="17.899999999999999"/>
    <n v="48.716280000000005"/>
    <n v="48.963249999999995"/>
    <n v="48.963249999999995"/>
    <n v="0"/>
    <n v="14268"/>
    <n v="291.40222513824148"/>
    <n v="0.26870308579224172"/>
    <s v="Cumple"/>
    <n v="0.73129691420775822"/>
    <n v="0"/>
    <n v="4"/>
    <n v="3"/>
    <n v="1"/>
    <n v="0"/>
    <n v="33"/>
    <n v="1609.7506849315066"/>
    <n v="3219.5013698630132"/>
    <n v="66"/>
    <n v="3243"/>
    <n v="32430000"/>
    <n v="88.849315068493155"/>
    <n v="1405"/>
    <n v="14050000"/>
    <n v="144.84536082474227"/>
    <n v="122"/>
    <n v="33"/>
    <n v="100"/>
    <m/>
    <s v="NO LE ACEPTARON EL PUEAA"/>
    <s v="Resolución 040-RES2110-6700 _x000a__x000a_6/06/2022"/>
    <s v="La Hermosa_x000a__x000a_El Transformador"/>
    <n v="62.380800000000008"/>
    <n v="3.2659200000000004"/>
    <s v="En tramite"/>
    <m/>
    <m/>
    <m/>
    <s v="CORANTIOQUIA"/>
    <s v="SI"/>
    <x v="1"/>
    <n v="52.828237222757956"/>
    <n v="640.1713915139826"/>
    <n v="1634.1138997107039"/>
    <n v="62.028660559305685"/>
    <n v="0"/>
    <n v="24"/>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oco Probable"/>
    <s v="Moderado"/>
    <m/>
    <s v="Poco Probable"/>
    <m/>
    <s v="Poco Probable"/>
  </r>
  <r>
    <x v="0"/>
    <x v="3"/>
    <x v="7"/>
    <s v="Área fuera de SINAP"/>
    <s v="X"/>
    <s v="5°46'6.06&quot;N"/>
    <s v="75°42'48.96&quot;O"/>
    <n v="2066"/>
    <x v="7"/>
    <n v="111"/>
    <n v="254.82"/>
    <n v="171.59"/>
    <n v="159.65799999999996"/>
    <n v="11.932000000000045"/>
    <n v="49084"/>
    <n v="307.43213619110855"/>
    <n v="0.3034279153682139"/>
    <s v="Cumple"/>
    <n v="0.6965720846317861"/>
    <n v="2"/>
    <n v="17"/>
    <n v="4"/>
    <n v="4"/>
    <n v="9"/>
    <n v="33"/>
    <n v="5641.3150684931506"/>
    <n v="11282.630136986301"/>
    <n v="66"/>
    <n v="2737.5"/>
    <n v="27375000"/>
    <n v="75"/>
    <n v="1117"/>
    <n v="11170000"/>
    <n v="78.111888111888106"/>
    <n v="122"/>
    <n v="33"/>
    <n v="4400"/>
    <m/>
    <s v="PUEAA_x000a_"/>
    <s v="Resolución N° 040-RES2110-6700 del 15 de octubre de 2021,_x000a__x000a_28/02/2022_x000a_8/03/2022"/>
    <s v="La palma  "/>
    <n v="72.575999999999993"/>
    <n v="3.04128"/>
    <s v="En tramite"/>
    <m/>
    <m/>
    <m/>
    <s v="CORANTIOQUIA"/>
    <s v="SI"/>
    <x v="1"/>
    <n v="493.69256738761078"/>
    <n v="5982.5554373880705"/>
    <n v="15271.186944023511"/>
    <n v="579.67273361803734"/>
    <n v="0"/>
    <n v="64"/>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0"/>
    <x v="3"/>
    <x v="8"/>
    <s v="Área fuera de SINAP"/>
    <s v="X"/>
    <s v="5°46'39.28&quot;N"/>
    <s v="75°44'35.42&quot;O"/>
    <n v="1768"/>
    <x v="8"/>
    <n v="1.8726430000000001"/>
    <n v="28.947357"/>
    <n v="24.986466"/>
    <n v="21.415500000000002"/>
    <n v="3.5709659999999985"/>
    <n v="6125"/>
    <n v="286.00779809016831"/>
    <n v="6.0760642439974047E-2"/>
    <s v="No aplica"/>
    <n v="0.93923935756002597"/>
    <n v="1"/>
    <n v="3"/>
    <n v="1"/>
    <n v="2"/>
    <n v="0"/>
    <n v="33"/>
    <n v="821.47285479452046"/>
    <n v="1642.9457095890409"/>
    <n v="66"/>
    <n v="433.5"/>
    <n v="4335000"/>
    <n v="11.876712328767123"/>
    <n v="1311"/>
    <n v="13110000"/>
    <n v="161.85185185185188"/>
    <n v="122"/>
    <n v="33"/>
    <m/>
    <m/>
    <m/>
    <s v="En tramite"/>
    <m/>
    <m/>
    <m/>
    <s v="En tramite"/>
    <m/>
    <m/>
    <s v="ACTO ADMINISTRATIVO _x000a_2111-7240_x000a__x000a_RESOLUCIÓN 2201-43"/>
    <s v="CORANTIOQUIA"/>
    <s v="SI"/>
    <x v="2"/>
    <n v="14.602688744179639"/>
    <n v="176.95505405166"/>
    <n v="451.69890014299489"/>
    <n v="17.145853637828903"/>
    <n v="0"/>
    <n v="13"/>
    <s v="SI"/>
    <s v="NO"/>
    <s v="Aplica"/>
    <s v="Aplica"/>
    <s v="Aplica"/>
    <s v="Aplica"/>
    <s v="Aplica"/>
    <s v="Aplica"/>
    <s v="Aplica"/>
    <s v="Aplica"/>
    <s v="Aplica"/>
    <n v="0.86"/>
    <n v="0.14000000000000001"/>
    <n v="0.86"/>
    <n v="0.14000000000000001"/>
    <n v="0.93"/>
    <n v="6.9999999999999951E-2"/>
    <m/>
    <m/>
    <m/>
    <m/>
    <s v="Poco Probable"/>
    <s v="Moderado"/>
    <m/>
    <s v="Poco Probable"/>
    <m/>
    <s v="Poco Probable"/>
  </r>
  <r>
    <x v="0"/>
    <x v="4"/>
    <x v="9"/>
    <s v="Área fuera de SINAP"/>
    <s v="X"/>
    <s v="5°43'43.05&quot;N "/>
    <s v="75°20'35.97&quot;O"/>
    <n v="2455"/>
    <x v="9"/>
    <n v="9.11"/>
    <n v="57.66"/>
    <n v="48.425273999999995"/>
    <n v="23.533224999999987"/>
    <n v="24.892049000000007"/>
    <n v="8339"/>
    <n v="354.35007314127171"/>
    <n v="0.136438520293545"/>
    <s v="Cumple"/>
    <n v="0.86356147970645503"/>
    <n v="1"/>
    <n v="4"/>
    <n v="1"/>
    <n v="1"/>
    <n v="2"/>
    <n v="33"/>
    <n v="1592.0638027397258"/>
    <n v="3184.1276054794516"/>
    <n v="66"/>
    <n v="1451"/>
    <n v="14510000"/>
    <n v="39.753424657534246"/>
    <n v="698"/>
    <n v="6980000"/>
    <n v="91.84210526315789"/>
    <m/>
    <n v="33"/>
    <m/>
    <m/>
    <m/>
    <m/>
    <m/>
    <m/>
    <m/>
    <m/>
    <m/>
    <m/>
    <m/>
    <s v="CORNARE"/>
    <s v="SI"/>
    <x v="1"/>
    <n v="54.424786754373876"/>
    <n v="659.51834286058681"/>
    <n v="1683.4993026381042"/>
    <n v="63.903260852045726"/>
    <n v="0"/>
    <n v="25"/>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Muy Probable"/>
    <s v="Moderado"/>
    <m/>
    <m/>
    <m/>
    <s v="Poco Probable"/>
  </r>
  <r>
    <x v="0"/>
    <x v="4"/>
    <x v="10"/>
    <s v="Área fuera de SINAP"/>
    <s v="X"/>
    <s v="5°44'7.99&quot;N"/>
    <s v="75°17'18.78&quot;O"/>
    <n v="2590"/>
    <x v="10"/>
    <n v="7.2099999999999973"/>
    <n v="19.600000000000001"/>
    <n v="16.160440000000001"/>
    <n v="0"/>
    <n v="16.160440000000001"/>
    <n v="0"/>
    <n v="0"/>
    <n v="0.26892950391644899"/>
    <s v="No aplica"/>
    <n v="0.73107049608355101"/>
    <n v="0"/>
    <n v="4"/>
    <n v="2"/>
    <n v="2"/>
    <n v="0"/>
    <n v="33"/>
    <n v="531.30213698630143"/>
    <n v="1062.6042739726029"/>
    <n v="66"/>
    <m/>
    <n v="0"/>
    <n v="0"/>
    <n v="847"/>
    <n v="8470000"/>
    <n v="112.93333333333334"/>
    <m/>
    <n v="33"/>
    <m/>
    <s v="Acueduto Rural"/>
    <m/>
    <m/>
    <m/>
    <m/>
    <m/>
    <m/>
    <m/>
    <m/>
    <m/>
    <s v="CORNARE"/>
    <s v="SI"/>
    <x v="3"/>
    <n v="1.4530073710795794"/>
    <n v="17.607510670891308"/>
    <n v="44.945272950360476"/>
    <n v="1.7060592166046749"/>
    <n v="0"/>
    <n v="2"/>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Muy Probable"/>
    <s v="Moderado"/>
    <m/>
    <m/>
    <m/>
    <s v="Poco Probable"/>
  </r>
  <r>
    <x v="0"/>
    <x v="4"/>
    <x v="11"/>
    <s v="Área fuera de SINAP"/>
    <s v="X"/>
    <s v="5°45'46.10&quot;N"/>
    <s v="75°16'49.13&quot;O"/>
    <n v="2395"/>
    <x v="11"/>
    <n v="9.3822367712499997"/>
    <n v="16.546288228750001"/>
    <n v="12.061545000000001"/>
    <n v="2.4499999999999744E-2"/>
    <n v="12.037045000000001"/>
    <n v="7"/>
    <n v="285.71428571428868"/>
    <n v="0.36185"/>
    <s v="No aplica"/>
    <n v="0.63815"/>
    <n v="0"/>
    <n v="3"/>
    <n v="3"/>
    <n v="0"/>
    <n v="0"/>
    <n v="33"/>
    <n v="396.54394520547947"/>
    <n v="793.08789041095895"/>
    <n v="66"/>
    <n v="1236"/>
    <n v="12360000"/>
    <n v="33.863013698630141"/>
    <n v="914"/>
    <n v="9140000"/>
    <n v="125.20547945205479"/>
    <m/>
    <n v="33"/>
    <m/>
    <s v="Acueduto Rural"/>
    <m/>
    <m/>
    <m/>
    <m/>
    <m/>
    <m/>
    <m/>
    <m/>
    <m/>
    <s v="CORNARE"/>
    <s v="SI"/>
    <x v="2"/>
    <n v="4.3378803526656569"/>
    <n v="52.56633663314507"/>
    <n v="134.18184956054554"/>
    <n v="5.0933538972310242"/>
    <n v="0"/>
    <n v="8"/>
    <s v="SI"/>
    <s v="NO"/>
    <s v="Aplica"/>
    <s v="Aplica"/>
    <s v="Aplica"/>
    <s v="Aplica"/>
    <s v="Aplica"/>
    <s v="Aplica"/>
    <s v="Aplica"/>
    <s v="Aplica"/>
    <s v="Aplica"/>
    <n v="0.86"/>
    <n v="0.14000000000000001"/>
    <n v="0.86"/>
    <n v="0.14000000000000001"/>
    <n v="0.93"/>
    <n v="6.9999999999999951E-2"/>
    <m/>
    <m/>
    <m/>
    <m/>
    <s v="Muy Probable"/>
    <s v="Moderado"/>
    <m/>
    <m/>
    <m/>
    <s v="Poco Probable"/>
  </r>
  <r>
    <x v="0"/>
    <x v="4"/>
    <x v="12"/>
    <s v="Área fuera de SINAP"/>
    <s v="X"/>
    <s v="5°42'48.28&quot;N"/>
    <s v="75°20'31.13&quot;O"/>
    <n v="2590"/>
    <x v="12"/>
    <n v="34.32"/>
    <n v="104.05000000000001"/>
    <n v="93.422299999999993"/>
    <n v="16.853750000000005"/>
    <n v="76.568549999999988"/>
    <n v="5134"/>
    <n v="304.620633390195"/>
    <n v="0.24803064248030643"/>
    <s v="Cumple"/>
    <n v="0.75196935751969363"/>
    <n v="1"/>
    <n v="7"/>
    <n v="1"/>
    <n v="0"/>
    <n v="6"/>
    <n v="33"/>
    <n v="3071.4180821917803"/>
    <n v="6142.8361643835606"/>
    <n v="66"/>
    <m/>
    <n v="0"/>
    <n v="0"/>
    <n v="661.69999999999993"/>
    <n v="6616999.9999999991"/>
    <n v="95.89855072463773"/>
    <m/>
    <n v="33"/>
    <m/>
    <s v="Acueduto Rural"/>
    <m/>
    <m/>
    <m/>
    <m/>
    <m/>
    <m/>
    <m/>
    <m/>
    <m/>
    <s v="CORNARE"/>
    <s v="SI"/>
    <x v="1"/>
    <n v="96.596864999770389"/>
    <n v="1170.5586393511503"/>
    <n v="2987.9906667906507"/>
    <n v="113.41991452220232"/>
    <n v="0"/>
    <n v="23"/>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Muy Probable"/>
    <s v="Moderado"/>
    <m/>
    <m/>
    <m/>
    <s v="Poco Probable"/>
  </r>
  <r>
    <x v="0"/>
    <x v="4"/>
    <x v="13"/>
    <s v="Predio con parte del área en zona SINAP, destinada a protección."/>
    <s v="X"/>
    <s v="5°46'34.88&quot;N"/>
    <s v="75°18'13.57&quot;O"/>
    <n v="2247"/>
    <x v="13"/>
    <n v="25.44"/>
    <n v="73.040000000000006"/>
    <n v="62.976649999999999"/>
    <n v="9.6570000000000018"/>
    <n v="53.319649999999996"/>
    <n v="3219"/>
    <n v="333.33333333333326"/>
    <n v="0.25832656376929325"/>
    <s v="Cumple"/>
    <n v="0.74167343623070681"/>
    <n v="1"/>
    <n v="4"/>
    <n v="2"/>
    <n v="1"/>
    <n v="1"/>
    <n v="33"/>
    <n v="2070.4652054794519"/>
    <n v="4140.9304109589038"/>
    <n v="66"/>
    <n v="1179"/>
    <n v="11790000"/>
    <n v="32.301369863013697"/>
    <n v="889"/>
    <n v="8890000"/>
    <n v="111.125"/>
    <m/>
    <n v="33"/>
    <m/>
    <s v="Acueducto Rural"/>
    <m/>
    <m/>
    <m/>
    <m/>
    <m/>
    <m/>
    <m/>
    <m/>
    <s v=" "/>
    <s v="CORNARE"/>
    <s v="SI"/>
    <x v="1"/>
    <n v="76.441281602149047"/>
    <n v="926.31373267323318"/>
    <n v="2364.5263848395093"/>
    <n v="89.754089072186247"/>
    <n v="0"/>
    <n v="27"/>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0"/>
    <x v="5"/>
    <x v="14"/>
    <s v="Área fuera de SINAP"/>
    <s v="X"/>
    <s v="5°44'16.01&quot;N"/>
    <s v="75°43'23.98&quot;O"/>
    <n v="2050"/>
    <x v="14"/>
    <n v="95.056578000000002"/>
    <n v="202.28798799999998"/>
    <n v="175.27"/>
    <n v="140.80849999999992"/>
    <n v="34.461500000000086"/>
    <n v="40231"/>
    <n v="285.71428571428589"/>
    <n v="0.31968493414471882"/>
    <s v="Cumple"/>
    <n v="0.68031506585528112"/>
    <n v="0"/>
    <n v="26"/>
    <n v="3"/>
    <n v="5"/>
    <n v="18"/>
    <n v="33"/>
    <n v="5762.3013698630139"/>
    <n v="11524.602739726028"/>
    <n v="66"/>
    <n v="3335"/>
    <n v="33350000"/>
    <n v="91.369863013698634"/>
    <n v="1057"/>
    <n v="10570000"/>
    <n v="101.63461538461539"/>
    <n v="84"/>
    <n v="33"/>
    <n v="173"/>
    <m/>
    <s v="NO LE ACEPTARON EL PUEAA"/>
    <s v="160CA-RES2111-7339_x000a__x000a_10/11/2022"/>
    <s v="La linda"/>
    <n v="261.79199999999997"/>
    <n v="59.693760000000012"/>
    <s v="RESOLUCIÓN 2207-3829_x000a__x000a_05/07/2022"/>
    <s v="STARD"/>
    <m/>
    <s v="RESOLUCIÓN 2204--2246"/>
    <s v="CORANTIOQUIA"/>
    <s v="SI"/>
    <x v="1"/>
    <n v="472.7629976580796"/>
    <n v="5728.9313817330212"/>
    <n v="14623.781264637002"/>
    <n v="555.09812646370028"/>
    <n v="0"/>
    <n v="60"/>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0"/>
    <x v="5"/>
    <x v="15"/>
    <s v="Predio con parte del área en zona SINAP, destinada a protección."/>
    <s v="X"/>
    <s v="5°42'29.64&quot;N"/>
    <s v="75°43'58.85&quot;O"/>
    <n v="2090"/>
    <x v="15"/>
    <n v="40.9"/>
    <n v="101.72999999999999"/>
    <n v="90.769230769230774"/>
    <n v="78.093478999999874"/>
    <n v="12.675751769230899"/>
    <n v="21746"/>
    <n v="278.46115038619337"/>
    <n v="0.28675594194769682"/>
    <s v="Cumple"/>
    <n v="0.71324405805230306"/>
    <n v="1"/>
    <n v="14"/>
    <n v="2"/>
    <n v="5"/>
    <n v="7"/>
    <n v="33"/>
    <n v="2984.1938883034773"/>
    <n v="5968.3877766069545"/>
    <n v="66"/>
    <n v="3443.5000000000014"/>
    <n v="34435000.000000015"/>
    <n v="94.34246575342469"/>
    <n v="1372.8"/>
    <n v="13728000"/>
    <n v="100.20437956204381"/>
    <n v="84"/>
    <n v="33"/>
    <n v="203"/>
    <m/>
    <m/>
    <d v="2021-02-12T00:00:00"/>
    <m/>
    <n v="326.15999999999997"/>
    <n v="44.832960000000007"/>
    <s v="En tramite"/>
    <m/>
    <m/>
    <m/>
    <s v="CORANTIOQUIA"/>
    <s v="SI"/>
    <x v="1"/>
    <n v="142.82076008209089"/>
    <n v="1730.6987612194944"/>
    <n v="4417.8151966965861"/>
    <n v="167.6940385233539"/>
    <n v="0"/>
    <n v="35"/>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0"/>
    <x v="6"/>
    <x v="16"/>
    <s v="Área fuera de SINAP"/>
    <s v="X"/>
    <s v="5°35'15.95&quot;N"/>
    <s v="75°38'18.94&quot;O"/>
    <n v="2130"/>
    <x v="16"/>
    <n v="68.08"/>
    <n v="226.40000000000003"/>
    <n v="171.08"/>
    <n v="117.34679999999997"/>
    <n v="53.733200000000039"/>
    <n v="25082"/>
    <n v="213.74251364332054"/>
    <n v="0.23118717739744632"/>
    <s v="Cumple"/>
    <n v="0.76881282260255368"/>
    <n v="1"/>
    <n v="8"/>
    <n v="1"/>
    <n v="3"/>
    <n v="4"/>
    <n v="33"/>
    <n v="5624.5479452054788"/>
    <n v="11249.095890410958"/>
    <n v="66"/>
    <n v="1690.7"/>
    <n v="16907000"/>
    <n v="46.320547945205483"/>
    <n v="1470.5"/>
    <n v="14705000"/>
    <n v="151.59793814432987"/>
    <m/>
    <n v="33"/>
    <m/>
    <m/>
    <m/>
    <m/>
    <m/>
    <m/>
    <m/>
    <m/>
    <m/>
    <m/>
    <m/>
    <s v="CORANTIOQUIA"/>
    <s v="SI"/>
    <x v="1"/>
    <n v="292.25872066859534"/>
    <n v="3541.5846094503381"/>
    <n v="9040.3175056252021"/>
    <n v="343.15771134683388"/>
    <n v="0"/>
    <n v="38"/>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1"/>
    <x v="7"/>
    <x v="17"/>
    <s v="Área fuera de SINAP"/>
    <s v="X"/>
    <s v="5°16'56.83&quot;N "/>
    <s v="75°47'59.26&quot;O"/>
    <n v="1998"/>
    <x v="17"/>
    <n v="89.7"/>
    <n v="134.80000000000001"/>
    <n v="135.19160839160838"/>
    <n v="126.42680000000007"/>
    <n v="8.7648083916083124"/>
    <n v="43612"/>
    <n v="344.95850563329907"/>
    <n v="0.39955456570155901"/>
    <s v="Cumple"/>
    <n v="0.60044543429844099"/>
    <n v="2"/>
    <n v="3"/>
    <n v="0"/>
    <n v="1"/>
    <n v="2"/>
    <n v="33"/>
    <n v="4444.655618354248"/>
    <n v="8889.3112367084959"/>
    <n v="66"/>
    <n v="2476.5"/>
    <n v="24765000"/>
    <n v="67.849315068493141"/>
    <n v="937"/>
    <n v="9370000"/>
    <n v="96.597938144329888"/>
    <n v="75"/>
    <n v="33"/>
    <m/>
    <m/>
    <s v="ELVERTIMIIENTO ES DOMESTICO Y ES AL SUELO _x000a_"/>
    <s v="RESOLUCIÓN 2017-1091_x000a__x000a_22/03/2017"/>
    <s v="TAMARBIA "/>
    <n v="102.79871999999999"/>
    <n v="43.31232"/>
    <s v="RESOLUCIÓN 2017-1091_x000a__x000a_22/03/2017"/>
    <s v="STARD"/>
    <m/>
    <m/>
    <s v="CORPOCADAS"/>
    <s v="SI"/>
    <x v="1"/>
    <n v="425.43421605716685"/>
    <n v="5155.4022698612862"/>
    <n v="13159.779739386297"/>
    <n v="499.52669188734757"/>
    <n v="0"/>
    <n v="70"/>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oco Probable"/>
    <s v="Moderado"/>
    <m/>
    <s v="Poco Probable"/>
    <m/>
    <s v="Poco Probable"/>
  </r>
  <r>
    <x v="1"/>
    <x v="8"/>
    <x v="18"/>
    <s v="Área fuera de SINAP"/>
    <s v="X"/>
    <s v="5°15'55.22&quot;N"/>
    <s v="75°27'45.61&quot;O"/>
    <n v="2220"/>
    <x v="18"/>
    <n v="68.95"/>
    <n v="116.3"/>
    <n v="91.437062937062933"/>
    <n v="88.813422912205581"/>
    <n v="2.6236400248573517"/>
    <n v="24885"/>
    <n v="280.19413264365994"/>
    <n v="0.37219973009446694"/>
    <s v="Cumple"/>
    <n v="0.62780026990553306"/>
    <n v="1"/>
    <n v="10"/>
    <n v="3"/>
    <n v="3"/>
    <n v="4"/>
    <n v="33"/>
    <n v="3006.1500143691919"/>
    <n v="6012.3000287383838"/>
    <n v="66"/>
    <n v="1403.4"/>
    <n v="14034000"/>
    <n v="38.449315068493156"/>
    <n v="1355.7"/>
    <n v="13557000"/>
    <n v="94.145833333333329"/>
    <m/>
    <n v="33"/>
    <m/>
    <s v="Acueducto San Antonio"/>
    <m/>
    <m/>
    <m/>
    <m/>
    <m/>
    <m/>
    <m/>
    <m/>
    <m/>
    <s v="CORPOCADAS"/>
    <s v="SI"/>
    <x v="1"/>
    <n v="156.20340797100678"/>
    <n v="1892.8693876037171"/>
    <n v="4831.7750802717046"/>
    <n v="183.40737228056415"/>
    <n v="0"/>
    <n v="38"/>
    <s v="SI"/>
    <s v="NO"/>
    <s v="Aplica"/>
    <s v="Aplica"/>
    <s v="Aplica"/>
    <s v="Aplica"/>
    <s v="Aplica"/>
    <s v="Aplica"/>
    <s v="Aplica"/>
    <s v="Aplica"/>
    <s v="Aplica"/>
    <n v="0.86"/>
    <n v="0.14000000000000001"/>
    <n v="0.86"/>
    <n v="0.14000000000000001"/>
    <n v="0.93"/>
    <n v="6.9999999999999951E-2"/>
    <m/>
    <m/>
    <m/>
    <m/>
    <s v="Probable"/>
    <s v="Moderado"/>
    <m/>
    <m/>
    <m/>
    <s v="Poco Probable"/>
  </r>
  <r>
    <x v="1"/>
    <x v="8"/>
    <x v="19"/>
    <s v="Área fuera de SINAP"/>
    <s v="X"/>
    <s v="5°16'24.71&quot;N"/>
    <s v="75°26'30.12&quot;O"/>
    <n v="2350"/>
    <x v="19"/>
    <n v="64.42"/>
    <n v="129.87"/>
    <n v="109.441435"/>
    <n v="49.298999999999999"/>
    <n v="60.142434999999999"/>
    <n v="14372"/>
    <n v="291.52721150530436"/>
    <n v="0.3315662154511298"/>
    <s v="Cumple"/>
    <n v="0.66843378454887026"/>
    <n v="2"/>
    <n v="10"/>
    <n v="2"/>
    <n v="7"/>
    <n v="1"/>
    <n v="33"/>
    <n v="3598.0745753424653"/>
    <n v="7196.1491506849306"/>
    <n v="66"/>
    <n v="1505"/>
    <n v="15050000"/>
    <n v="41.232876712328768"/>
    <n v="1386"/>
    <n v="13860000"/>
    <n v="110.87999999999998"/>
    <m/>
    <n v="33"/>
    <m/>
    <m/>
    <m/>
    <m/>
    <m/>
    <m/>
    <m/>
    <m/>
    <m/>
    <m/>
    <m/>
    <s v="CORPOCADAS"/>
    <s v="SI"/>
    <x v="1"/>
    <n v="167.28050720530834"/>
    <n v="2027.1014272014049"/>
    <n v="5174.4183858001561"/>
    <n v="196.41362924668226"/>
    <n v="0"/>
    <n v="34"/>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Muy Probable"/>
    <s v="Moderado"/>
    <m/>
    <m/>
    <m/>
    <s v="Poco Probable"/>
  </r>
  <r>
    <x v="1"/>
    <x v="8"/>
    <x v="20"/>
    <s v="Área fuera de SINAP"/>
    <s v="X"/>
    <s v="5°15'52.12&quot;N"/>
    <s v="75°25'41.25&quot;O"/>
    <n v="2585"/>
    <x v="20"/>
    <n v="130.88999999999999"/>
    <n v="211.51"/>
    <n v="188.03075000000001"/>
    <n v="0"/>
    <n v="188.03075000000001"/>
    <n v="0"/>
    <n v="0"/>
    <n v="0.38227219626168224"/>
    <s v="Cumple"/>
    <n v="0.61772780373831782"/>
    <n v="3"/>
    <n v="0"/>
    <m/>
    <m/>
    <m/>
    <n v="33"/>
    <n v="6181.8328767123285"/>
    <n v="12363.665753424657"/>
    <n v="66"/>
    <m/>
    <n v="0"/>
    <n v="0"/>
    <n v="939.90000000000009"/>
    <n v="9399000"/>
    <n v="136.21739130434784"/>
    <m/>
    <n v="33"/>
    <m/>
    <m/>
    <m/>
    <m/>
    <m/>
    <m/>
    <m/>
    <m/>
    <m/>
    <m/>
    <m/>
    <s v="CORPOCADAS"/>
    <s v="SI"/>
    <x v="2"/>
    <n v="8.4530515796482533"/>
    <n v="102.43388908596226"/>
    <n v="261.4747303232769"/>
    <n v="9.9252122480139615"/>
    <n v="0"/>
    <n v="1"/>
    <s v="SI"/>
    <s v="NO"/>
    <s v="Aplica"/>
    <s v="Aplica"/>
    <s v="Aplica"/>
    <s v="Aplica"/>
    <s v="Aplica"/>
    <s v="Aplica"/>
    <s v="Aplica"/>
    <s v="Aplica"/>
    <s v="Aplica"/>
    <n v="0.86"/>
    <n v="0.14000000000000001"/>
    <n v="0.86"/>
    <n v="0.14000000000000001"/>
    <n v="0.93"/>
    <n v="6.9999999999999951E-2"/>
    <m/>
    <m/>
    <m/>
    <m/>
    <s v="Muy Probable"/>
    <s v="Moderado"/>
    <m/>
    <m/>
    <m/>
    <s v="Poco Probable"/>
  </r>
  <r>
    <x v="1"/>
    <x v="8"/>
    <x v="21"/>
    <s v="Área fuera de SINAP"/>
    <s v="X"/>
    <s v="5°17'41.44&quot;N"/>
    <s v="75°27'20.18&quot;O"/>
    <n v="2400"/>
    <x v="21"/>
    <n v="81.680000000000007"/>
    <n v="156.18"/>
    <n v="129.6"/>
    <n v="109.9285625660909"/>
    <n v="19.671437433909091"/>
    <n v="31186"/>
    <n v="283.69333021388735"/>
    <n v="0.34339527453123686"/>
    <s v="Cumple"/>
    <n v="0.65660472546876314"/>
    <n v="2"/>
    <n v="6"/>
    <n v="0"/>
    <n v="3"/>
    <n v="3"/>
    <n v="33"/>
    <n v="4260.821917808219"/>
    <n v="8521.6438356164381"/>
    <n v="66"/>
    <n v="2009"/>
    <n v="20090000"/>
    <n v="55.041095890410958"/>
    <n v="1023"/>
    <n v="10230000"/>
    <n v="80.551181102362207"/>
    <m/>
    <n v="33"/>
    <m/>
    <m/>
    <m/>
    <s v="En tramite"/>
    <m/>
    <m/>
    <m/>
    <s v="En tramite"/>
    <m/>
    <m/>
    <m/>
    <s v="CORPOCADAS"/>
    <s v="SI"/>
    <x v="1"/>
    <n v="227.22402534784405"/>
    <n v="2753.495633007301"/>
    <n v="7028.6263121642096"/>
    <n v="266.79674886347982"/>
    <n v="0"/>
    <n v="39"/>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Muy Probable"/>
    <s v="Moderado"/>
    <m/>
    <m/>
    <m/>
    <s v="Poco Probable"/>
  </r>
  <r>
    <x v="1"/>
    <x v="8"/>
    <x v="22"/>
    <s v="Área fuera de SINAP"/>
    <s v="X"/>
    <s v="5°17'29.94&quot;N"/>
    <s v="75°28'16.50&quot;O"/>
    <n v="1980"/>
    <x v="22"/>
    <n v="52.913600000000002"/>
    <n v="151.74102999999999"/>
    <n v="118.00279720279721"/>
    <n v="93.88534604667359"/>
    <n v="24.117451156123622"/>
    <n v="26957"/>
    <n v="287.1268108933503"/>
    <n v="0.25855071053120082"/>
    <s v="Cumple"/>
    <n v="0.74144928946879918"/>
    <n v="2"/>
    <n v="4"/>
    <n v="1"/>
    <n v="1"/>
    <n v="2"/>
    <n v="33"/>
    <n v="3879.5440176262091"/>
    <n v="7759.0880352524182"/>
    <n v="66"/>
    <n v="2494.5"/>
    <n v="24945000"/>
    <n v="68.342465753424648"/>
    <n v="1117.5"/>
    <n v="11175000"/>
    <n v="115.20618556701031"/>
    <m/>
    <n v="33"/>
    <m/>
    <m/>
    <m/>
    <s v="RESOLUCIÓN 039_x000a__x000a_21/01/2026"/>
    <m/>
    <m/>
    <m/>
    <s v="RESOLUCIÓN 039_x000a__x000a_21/01/2026"/>
    <m/>
    <m/>
    <m/>
    <s v="CORPOCADAS"/>
    <s v="SI"/>
    <x v="1"/>
    <n v="275.85463562474172"/>
    <n v="3342.8002755200441"/>
    <n v="8532.8967626394824"/>
    <n v="323.89673508747762"/>
    <n v="0"/>
    <n v="52"/>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oco Probable"/>
    <s v="Moderado"/>
    <m/>
    <s v="Poco Probable"/>
    <m/>
    <s v="Poco Probable"/>
  </r>
  <r>
    <x v="1"/>
    <x v="8"/>
    <x v="23"/>
    <s v="Área fuera de SINAP"/>
    <s v="X"/>
    <s v="5°16'44.43&quot;N"/>
    <s v="75°27'52.20&quot;O"/>
    <n v="2240"/>
    <x v="23"/>
    <n v="59.606017999999999"/>
    <n v="136.394116"/>
    <n v="116.45454545454545"/>
    <n v="116.85703636363627"/>
    <n v="-0.40249090909081531"/>
    <n v="35341"/>
    <n v="302.4293709625299"/>
    <n v="0.30411212882129968"/>
    <s v="Cumple"/>
    <n v="0.69588787117870032"/>
    <n v="2"/>
    <n v="15"/>
    <n v="1"/>
    <n v="1"/>
    <n v="13"/>
    <n v="33"/>
    <n v="3828.6425902864253"/>
    <n v="7657.2851805728505"/>
    <n v="66"/>
    <n v="2203.9"/>
    <n v="22039000"/>
    <n v="60.38082191780822"/>
    <n v="1171.8"/>
    <n v="11718000"/>
    <n v="86.800000000000068"/>
    <m/>
    <n v="33"/>
    <m/>
    <m/>
    <s v="NO LE ACEPTARON EL PUEAA"/>
    <s v="RESOLUCIÓN No. 2020-0661_x000a__x000a_28/04/2020"/>
    <s v="FUENTE NN_x000a_X: 847295 Y: 1075337/ 2340 (msnm)"/>
    <n v="21.081600000000002"/>
    <n v="2.5920000000000001"/>
    <m/>
    <m/>
    <m/>
    <m/>
    <s v="CORPOCADAS"/>
    <s v="SI"/>
    <x v="1"/>
    <n v="178"/>
    <n v="2157"/>
    <n v="5506"/>
    <n v="209"/>
    <n v="0"/>
    <n v="34"/>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2"/>
    <x v="9"/>
    <x v="24"/>
    <s v="Predio con parte del área en zona SINAP, destinada a cultivos (Aproximadamente media Ha)."/>
    <s v="X"/>
    <s v="5°21'2.63&quot;N"/>
    <s v="75°44'9.51&quot;O "/>
    <n v="1920"/>
    <x v="24"/>
    <n v="6.4"/>
    <n v="15.251958"/>
    <n v="8.050000000000006"/>
    <n v="8.050000000000006"/>
    <n v="0"/>
    <n v="3569"/>
    <n v="443.3540372670804"/>
    <n v="0.29558527686041142"/>
    <s v="No aplica"/>
    <n v="0.70441472313958853"/>
    <n v="0"/>
    <n v="2"/>
    <n v="0"/>
    <n v="1"/>
    <n v="1"/>
    <n v="33"/>
    <n v="175.34246575342465"/>
    <n v="175.34246575342465"/>
    <n v="66"/>
    <n v="2448"/>
    <n v="24480000"/>
    <n v="67.06849315068493"/>
    <n v="1072"/>
    <n v="10720000"/>
    <n v="87.868852459016409"/>
    <n v="70"/>
    <n v="33"/>
    <n v="20"/>
    <m/>
    <m/>
    <m/>
    <m/>
    <m/>
    <m/>
    <m/>
    <m/>
    <m/>
    <m/>
    <s v="CORPOCADAS"/>
    <s v="SI"/>
    <x v="2"/>
    <n v="3.2570395371263281"/>
    <n v="39.468731918997136"/>
    <n v="100.74864995178406"/>
    <n v="3.8242767598842842"/>
    <n v="0"/>
    <n v="9"/>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oco Probable"/>
    <s v="Moderado"/>
    <m/>
    <s v="Poco Probable"/>
    <m/>
    <s v="Poco Probable"/>
  </r>
  <r>
    <x v="2"/>
    <x v="9"/>
    <x v="25"/>
    <s v="Área fuera de SINAP"/>
    <s v="X"/>
    <s v="5°21'25.78&quot;N"/>
    <s v="75°45'9.13&quot;O"/>
    <n v="1990"/>
    <x v="25"/>
    <n v="2.94"/>
    <n v="26.38"/>
    <n v="25.948251748251749"/>
    <n v="24.206250000000001"/>
    <n v="1.7420017482517487"/>
    <n v="8658"/>
    <n v="357.67621998450812"/>
    <n v="0.10027285129604366"/>
    <s v="No aplica"/>
    <n v="0.89972714870395631"/>
    <n v="0"/>
    <n v="2"/>
    <n v="1"/>
    <n v="1"/>
    <n v="0"/>
    <n v="33"/>
    <n v="853.09320816170123"/>
    <n v="1706.1864163234025"/>
    <n v="66"/>
    <n v="2753.5"/>
    <n v="27535000"/>
    <n v="75.438356164383563"/>
    <n v="1148.2000000000003"/>
    <n v="11482000.000000002"/>
    <n v="110.40384615384616"/>
    <n v="70"/>
    <n v="33"/>
    <m/>
    <m/>
    <s v="ELVERTIMIIENTO ES DOMESTICO Y ES AL SUELO _x000a__x000a_TIENE PUEAA"/>
    <s v="RESOLUCIÓN 0428_x000a_22/04/2022"/>
    <s v="FUENTE NN "/>
    <n v="4.32"/>
    <n v="2.5920000000000001"/>
    <s v="RESOLUCIÓN 0428_x000a_22/04/2022"/>
    <s v="STARD"/>
    <s v="RESOLUCIÓN 0428_x000a_22/04/2022"/>
    <m/>
    <s v="CORPOCADAS"/>
    <s v="SI"/>
    <x v="2"/>
    <n v="20.997386798351123"/>
    <n v="254.44586137103019"/>
    <n v="649.5034365827039"/>
    <n v="24.654235060985307"/>
    <n v="0"/>
    <n v="18"/>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oco Probable"/>
    <s v="Moderado"/>
    <m/>
    <s v="Poco Probable"/>
    <m/>
    <s v="Poco Probable"/>
  </r>
  <r>
    <x v="1"/>
    <x v="10"/>
    <x v="26"/>
    <s v="Área fuera de SINAP"/>
    <s v="X"/>
    <s v="5°27'18.50&quot;N"/>
    <s v="75°46'51.60&quot;O"/>
    <n v="2398"/>
    <x v="26"/>
    <n v="41.51"/>
    <n v="82.653153000000003"/>
    <n v="63.740559440559437"/>
    <n v="26.917099999999998"/>
    <n v="36.823459440559439"/>
    <n v="7651"/>
    <n v="284.24310196863706"/>
    <n v="0.3343181853637367"/>
    <s v="Cumple"/>
    <n v="0.66568181463626341"/>
    <n v="1"/>
    <n v="4"/>
    <n v="1"/>
    <n v="1"/>
    <n v="2"/>
    <n v="33"/>
    <n v="2095.5800364019542"/>
    <n v="4191.1600728039084"/>
    <n v="66"/>
    <n v="3209.1"/>
    <n v="32091000"/>
    <n v="87.920547945205485"/>
    <n v="1470.5"/>
    <n v="14705000"/>
    <n v="148.53535353535352"/>
    <n v="93"/>
    <n v="33"/>
    <m/>
    <m/>
    <m/>
    <m/>
    <m/>
    <m/>
    <m/>
    <m/>
    <m/>
    <s v="ACTO ADMINISTRATIVO _x000a_2101-1290"/>
    <m/>
    <s v="CORPOCADAS"/>
    <s v="SI"/>
    <x v="1"/>
    <n v="45.848010427373971"/>
    <n v="555.58516006654861"/>
    <n v="1418.1974461411296"/>
    <n v="53.832776288321121"/>
    <n v="0"/>
    <n v="16"/>
    <s v="SI"/>
    <s v="NO"/>
    <s v="Aplica"/>
    <s v="Aplica"/>
    <s v="Aplica"/>
    <s v="Aplica"/>
    <s v="Aplica"/>
    <s v="Aplica"/>
    <s v="Aplica"/>
    <s v="Aplica"/>
    <s v="Aplica"/>
    <n v="0.86"/>
    <n v="0.14000000000000001"/>
    <n v="0.86"/>
    <n v="0.14000000000000001"/>
    <n v="0.93"/>
    <n v="6.9999999999999951E-2"/>
    <m/>
    <m/>
    <m/>
    <m/>
    <s v="Muy Probable"/>
    <s v="Moderado"/>
    <m/>
    <m/>
    <m/>
    <s v="Poco Probable"/>
  </r>
  <r>
    <x v="1"/>
    <x v="11"/>
    <x v="27"/>
    <s v="Área fuera de SINAP"/>
    <s v="X"/>
    <s v="5°19'13.48&quot;N"/>
    <s v="75°27'32.58&quot;O"/>
    <n v="2140"/>
    <x v="27"/>
    <n v="31.97"/>
    <n v="102.27000000000001"/>
    <n v="80.240472000000011"/>
    <n v="0.59849999999999992"/>
    <n v="79.64197200000001"/>
    <n v="399"/>
    <n v="666.66666666666674"/>
    <n v="0.23815554231227651"/>
    <s v="Cumple"/>
    <n v="0.76184445768772346"/>
    <n v="1"/>
    <n v="3"/>
    <n v="1"/>
    <n v="1"/>
    <n v="1"/>
    <n v="33"/>
    <n v="2638.0429150684931"/>
    <n v="5276.0858301369863"/>
    <n v="66"/>
    <m/>
    <m/>
    <m/>
    <m/>
    <m/>
    <m/>
    <n v="70"/>
    <n v="33"/>
    <m/>
    <m/>
    <m/>
    <m/>
    <m/>
    <m/>
    <m/>
    <m/>
    <m/>
    <m/>
    <m/>
    <s v="CORPOCADAS"/>
    <s v="SI"/>
    <x v="1"/>
    <n v="32.465390034991053"/>
    <n v="393.4148668846949"/>
    <n v="1004.2384131048354"/>
    <n v="38.119474816365894"/>
    <n v="0"/>
    <n v="9"/>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1"/>
    <x v="11"/>
    <x v="28"/>
    <s v="Área fuera de SINAP"/>
    <s v="X"/>
    <s v="5°23'54.49&quot;N"/>
    <s v="75°23'4.71&quot;O"/>
    <n v="2880"/>
    <x v="28"/>
    <n v="81.66"/>
    <n v="199.75000000000003"/>
    <n v="170.85287"/>
    <n v="52.011599999999987"/>
    <n v="118.84127000000001"/>
    <n v="15179"/>
    <n v="291.83874366487481"/>
    <n v="0.29018158558686608"/>
    <s v="Cumple"/>
    <n v="0.70981841441313387"/>
    <n v="1"/>
    <n v="29"/>
    <n v="0"/>
    <n v="4"/>
    <n v="25"/>
    <n v="33"/>
    <n v="5617.0806575342467"/>
    <n v="11234.161315068493"/>
    <n v="66"/>
    <n v="1591.1"/>
    <n v="15911000"/>
    <n v="43.591780821917816"/>
    <n v="1052"/>
    <n v="10520000"/>
    <n v="73.566433566433574"/>
    <n v="70"/>
    <n v="33"/>
    <m/>
    <m/>
    <m/>
    <m/>
    <m/>
    <m/>
    <m/>
    <m/>
    <m/>
    <m/>
    <m/>
    <s v="CORPOCADAS"/>
    <s v="SI"/>
    <x v="1"/>
    <n v="314.91313536896729"/>
    <n v="3816.1102977014743"/>
    <n v="9741.0770974243478"/>
    <n v="369.75755782086605"/>
    <n v="0"/>
    <n v="41"/>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Muy Probable"/>
    <s v="Moderado"/>
    <m/>
    <m/>
    <m/>
    <s v="Poco Probable"/>
  </r>
  <r>
    <x v="1"/>
    <x v="11"/>
    <x v="29"/>
    <s v="Área fuera de SINAP"/>
    <m/>
    <s v="5°18'5.71&quot;N"/>
    <s v="75°26'50.06&quot;O "/>
    <n v="2210"/>
    <x v="29"/>
    <n v="34.416000000000004"/>
    <n v="51.624000000000002"/>
    <n v="38.724117999999997"/>
    <n v="0"/>
    <n v="38.724117999999997"/>
    <n v="0"/>
    <n v="0"/>
    <n v="0.4"/>
    <s v="Cumple"/>
    <n v="0.6"/>
    <n v="0"/>
    <n v="0"/>
    <m/>
    <m/>
    <m/>
    <n v="33"/>
    <n v="1273.1216876712328"/>
    <n v="2546.2433753424657"/>
    <n v="66"/>
    <m/>
    <m/>
    <m/>
    <m/>
    <m/>
    <m/>
    <n v="70"/>
    <n v="33"/>
    <m/>
    <m/>
    <m/>
    <m/>
    <m/>
    <m/>
    <m/>
    <m/>
    <m/>
    <m/>
    <m/>
    <s v="CORPOCADAS"/>
    <s v="SI"/>
    <x v="1"/>
    <n v="38.299125383845336"/>
    <n v="464.10794074693479"/>
    <n v="1184.6909233901822"/>
    <n v="44.969197782155483"/>
    <n v="0"/>
    <n v="22"/>
    <s v="SI"/>
    <s v="NO"/>
    <s v="Aplica"/>
    <s v="Aplica"/>
    <s v="Aplica"/>
    <s v="Aplica"/>
    <s v="Aplica"/>
    <s v="Aplica"/>
    <s v="Aplica"/>
    <s v="Aplica"/>
    <s v="Aplica"/>
    <n v="0.86"/>
    <n v="0.14000000000000001"/>
    <n v="0.86"/>
    <n v="0.14000000000000001"/>
    <n v="0.93"/>
    <n v="6.9999999999999951E-2"/>
    <m/>
    <m/>
    <m/>
    <m/>
    <s v="Probable"/>
    <s v="Moderado"/>
    <m/>
    <m/>
    <m/>
    <s v="Poco Probable"/>
  </r>
  <r>
    <x v="2"/>
    <x v="12"/>
    <x v="30"/>
    <s v="Área fuera de SINAP"/>
    <s v="X"/>
    <s v="5°22'5.11&quot;N"/>
    <s v="75°47'24.03&quot;O"/>
    <n v="2175"/>
    <x v="30"/>
    <n v="69.917743999999999"/>
    <n v="161.766706"/>
    <n v="161.86363636363637"/>
    <n v="139.67700000000005"/>
    <n v="22.186636363636325"/>
    <n v="49890"/>
    <n v="357.18121093666088"/>
    <n v="0.30178004609286468"/>
    <s v="Cumple"/>
    <n v="0.69821995390713532"/>
    <n v="1"/>
    <n v="10"/>
    <n v="0"/>
    <n v="2"/>
    <n v="8"/>
    <n v="33"/>
    <n v="5321.5442092154417"/>
    <n v="10643.088418430883"/>
    <n v="66"/>
    <n v="2347.6999999999994"/>
    <n v="23476999.999999993"/>
    <n v="64.320547945205462"/>
    <n v="912.74999999999966"/>
    <n v="9127499.9999999963"/>
    <n v="94.097938144329888"/>
    <n v="72"/>
    <n v="33"/>
    <n v="23"/>
    <s v="Acueducto Acuarena"/>
    <m/>
    <s v="En tramite"/>
    <m/>
    <m/>
    <m/>
    <m/>
    <m/>
    <m/>
    <m/>
    <s v="CARDER _x000a_CORPOCALDAS"/>
    <s v="SI"/>
    <x v="1"/>
    <n v="443.8781512605043"/>
    <n v="5378.9054621848754"/>
    <n v="13730.298319327734"/>
    <n v="521.18277310924384"/>
    <n v="0"/>
    <n v="61"/>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2"/>
    <x v="12"/>
    <x v="31"/>
    <s v="Área fuera de SINAP"/>
    <s v="X"/>
    <s v="5°22'14.53&quot;N"/>
    <s v="75°45'49.66&quot;O"/>
    <n v="2060"/>
    <x v="31"/>
    <n v="24.11"/>
    <n v="77.59"/>
    <n v="68.046153846153842"/>
    <n v="49.315550000000044"/>
    <n v="18.730603846153798"/>
    <n v="18506"/>
    <n v="375.25689158896097"/>
    <n v="0.23706981317600787"/>
    <s v="Cumple"/>
    <n v="0.76293018682399216"/>
    <n v="1"/>
    <n v="3"/>
    <n v="0"/>
    <n v="1"/>
    <n v="2"/>
    <n v="33"/>
    <n v="2237.1338250790304"/>
    <n v="4474.2676501580609"/>
    <n v="66"/>
    <n v="2725"/>
    <n v="27250000"/>
    <n v="74.657534246575352"/>
    <n v="941"/>
    <n v="9410000"/>
    <n v="99.05263157894737"/>
    <n v="72"/>
    <n v="33"/>
    <n v="45000"/>
    <m/>
    <m/>
    <d v="2022-01-11T00:00:00"/>
    <m/>
    <n v="14.688000000000002"/>
    <n v="6.0480000000000018"/>
    <s v="RESOLUCIÓN 10_x000a_11/01/2022"/>
    <s v="STARD"/>
    <d v="2022-01-11T00:00:00"/>
    <m/>
    <s v="CARDER"/>
    <s v="SI"/>
    <x v="1"/>
    <n v="122.36246427953273"/>
    <n v="1482.7855924210792"/>
    <n v="3784.9872377702654"/>
    <n v="143.67278109226035"/>
    <n v="0"/>
    <n v="40"/>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2"/>
    <x v="12"/>
    <x v="32"/>
    <s v="Área fuera de SINAP"/>
    <s v="X"/>
    <s v="5°19'59.99&quot;N"/>
    <s v="75°46'30.54&quot;O"/>
    <n v="2116"/>
    <x v="32"/>
    <n v="4.5999999999999996"/>
    <n v="20.863807999999999"/>
    <n v="19.353146853146853"/>
    <n v="18.86224703891709"/>
    <n v="0.49089981422976336"/>
    <n v="5579"/>
    <n v="295.77600105063084"/>
    <n v="0.18064855028752963"/>
    <s v="No aplica"/>
    <n v="0.81935144971247031"/>
    <n v="0"/>
    <n v="3"/>
    <n v="1"/>
    <n v="1"/>
    <n v="1"/>
    <n v="33"/>
    <n v="636.26784174729369"/>
    <n v="1272.5356834945874"/>
    <n v="66"/>
    <n v="2692"/>
    <n v="26920000"/>
    <n v="73.753424657534239"/>
    <n v="1142"/>
    <n v="11420000"/>
    <n v="116.53061224489798"/>
    <n v="72"/>
    <n v="33"/>
    <m/>
    <s v="Acueducto San Clemente"/>
    <s v="ELVERTIMIIENTO ES DOMESTICO Y ES AL SUELO _x000a_"/>
    <s v="RESOLUCIÓN 1694_x000a__x000a_31/08/2021"/>
    <s v="FUENTE NN "/>
    <n v="3.4560000000000004"/>
    <n v="6.0480000000000018"/>
    <s v="RESOLUCIÓN 1694_x000a__x000a_31/08/2021"/>
    <s v="STARD"/>
    <s v="RESOLUCIÓN 1694_x000a__x000a_31/08/2021"/>
    <m/>
    <s v="CARDER"/>
    <s v="SI"/>
    <x v="2"/>
    <n v="13.050510241927794"/>
    <n v="158.14578984178792"/>
    <n v="403.68600782053051"/>
    <n v="15.323351913274768"/>
    <n v="0"/>
    <n v="15"/>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2"/>
    <x v="12"/>
    <x v="33"/>
    <s v="Área fuera de SINAP"/>
    <s v="X"/>
    <s v="5°20'15.12&quot;N"/>
    <s v="75°46'49.13&quot;O"/>
    <n v="2077"/>
    <x v="33"/>
    <n v="11.39"/>
    <n v="22.060000000000002"/>
    <n v="14.807692307692307"/>
    <n v="14.241500000000004"/>
    <n v="0.56619230769230278"/>
    <n v="4069"/>
    <n v="285.71428571428567"/>
    <n v="0.34050822122571001"/>
    <s v="No aplica"/>
    <n v="0.65949177877428999"/>
    <n v="0"/>
    <n v="2"/>
    <n v="1"/>
    <n v="1"/>
    <n v="0"/>
    <n v="33"/>
    <n v="486.82824025289773"/>
    <n v="973.65648050579546"/>
    <n v="66"/>
    <n v="2665"/>
    <n v="26650000"/>
    <n v="73.013698630136986"/>
    <n v="1126"/>
    <n v="11260000"/>
    <n v="114.89795918367348"/>
    <n v="72"/>
    <n v="33"/>
    <m/>
    <s v="Acueducto Rural"/>
    <m/>
    <m/>
    <m/>
    <m/>
    <m/>
    <m/>
    <m/>
    <m/>
    <m/>
    <s v="CARDER"/>
    <s v="SI"/>
    <x v="2"/>
    <n v="4.6598298840343206"/>
    <n v="56.4677138194496"/>
    <n v="144.14058057018522"/>
    <n v="5.4713732908043422"/>
    <n v="0"/>
    <n v="7"/>
    <s v="SI"/>
    <s v="NO"/>
    <s v="Aplica"/>
    <s v="Aplica"/>
    <s v="Aplica"/>
    <s v="Aplica"/>
    <s v="Aplica"/>
    <s v="Aplica"/>
    <s v="Aplica"/>
    <s v="Aplica"/>
    <s v="Aplica"/>
    <n v="0.86"/>
    <n v="0.14000000000000001"/>
    <n v="0.86"/>
    <n v="0.14000000000000001"/>
    <n v="0.93"/>
    <n v="6.9999999999999951E-2"/>
    <s v="SI"/>
    <s v="SI"/>
    <s v="Se evidenciaron áreas boscosas"/>
    <s v="Se encuentra coherencia entre los aspectos e impactos descritos en la matriz Matriz ASPIM UP y lo observado en campo"/>
    <s v="Probable"/>
    <s v="Moderado"/>
    <m/>
    <m/>
    <m/>
    <s v="Poco Probable"/>
  </r>
  <r>
    <x v="3"/>
    <x v="13"/>
    <x v="34"/>
    <s v="POR COMPRAR"/>
    <m/>
    <m/>
    <m/>
    <m/>
    <x v="34"/>
    <n v="136"/>
    <n v="408"/>
    <n v="381"/>
    <n v="0"/>
    <n v="381"/>
    <m/>
    <m/>
    <n v="0.25"/>
    <s v="Cumpliria"/>
    <n v="0.76293018682399216"/>
    <m/>
    <m/>
    <m/>
    <m/>
    <m/>
    <m/>
    <m/>
    <m/>
    <m/>
    <m/>
    <m/>
    <m/>
    <m/>
    <m/>
    <m/>
    <m/>
    <m/>
    <m/>
    <m/>
    <m/>
    <m/>
    <m/>
    <m/>
    <m/>
    <m/>
    <m/>
    <m/>
    <m/>
    <m/>
    <m/>
    <x v="0"/>
    <m/>
    <m/>
    <m/>
    <m/>
    <m/>
    <m/>
    <m/>
    <m/>
    <m/>
    <m/>
    <m/>
    <m/>
    <m/>
    <m/>
    <m/>
    <m/>
    <m/>
    <m/>
    <m/>
    <m/>
    <m/>
    <m/>
    <m/>
    <m/>
    <m/>
    <m/>
    <m/>
    <m/>
    <m/>
    <m/>
    <m/>
    <m/>
    <m/>
  </r>
  <r>
    <x v="3"/>
    <x v="13"/>
    <x v="34"/>
    <s v="POR COMPRAR"/>
    <m/>
    <m/>
    <m/>
    <m/>
    <x v="35"/>
    <n v="26"/>
    <n v="79"/>
    <n v="74"/>
    <n v="0"/>
    <n v="74"/>
    <m/>
    <m/>
    <n v="0.24528301886792453"/>
    <s v="Cumpliria"/>
    <n v="0.76293018682399216"/>
    <m/>
    <m/>
    <m/>
    <m/>
    <m/>
    <m/>
    <m/>
    <m/>
    <m/>
    <m/>
    <m/>
    <m/>
    <m/>
    <m/>
    <m/>
    <m/>
    <m/>
    <m/>
    <m/>
    <m/>
    <m/>
    <m/>
    <m/>
    <m/>
    <m/>
    <m/>
    <m/>
    <m/>
    <m/>
    <m/>
    <x v="0"/>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n v="2"/>
    <s v="ASOCIACIÓN DE USUARIOS DEL ACUEDUCTO REGIONAL DE LAS VEREDAS ARABIA, CALANDAIMA, CAROLINA, GLASGOW, MAGDALENA NEPTUNA, PUEBLO DE PIEDRA Y RUIDOSA "/>
    <x v="0"/>
    <x v="0"/>
    <s v="CALANDAIMA, CAROLINA, GLASGOW, MAGDALENA NEPTUNA, PUEBLO DE PIEDRA Y RUIDOSA "/>
    <n v="1833"/>
    <x v="0"/>
    <n v="29731"/>
    <n v="890680351"/>
    <s v="casa sede vereda carolina "/>
    <s v="4°28'31.6&quot;N 74°29'02.3&quot;W"/>
    <n v="3142772844"/>
    <s v="regionalarabia_acueducto@hotmail.com"/>
    <s v="JESÚS ALBERTO LÓPEZ ACOSTA "/>
    <n v="3153090"/>
    <n v="3115380518"/>
    <s v="jelparaiso@hotmail.com"/>
    <s v="IBARRA PARDO HENRY EDAIN"/>
    <n v="3005507"/>
    <n v="3142677754"/>
    <s v="regionalarabia_acueducto@hotmail.com"/>
    <s v="LÓPEZ ACOSTA  JESÚS ALBERTO "/>
    <s v="CHAVEZ ACEVEDO JOSE ORLANDO"/>
    <s v="LEON RIVERA JOSE ISRAEL"/>
    <s v="IBARRA PARDO HENRY EDAIN"/>
    <s v="CORTES FORERO JUVENAL"/>
    <s v="Ruby Esperanza Garcia Pinzon "/>
    <s v="no aplica "/>
    <s v="no aplica "/>
    <s v="no aplica "/>
    <s v="Vocal "/>
    <s v="MORENO MORENO ERNESTO "/>
    <s v="Vocal "/>
    <s v="AVILA ESPINOSA FRANCISCO JAVIER"/>
    <s v="La creacion de esta organizació para la prestación  de servicio de agua para la comunidad rural del sector noreste  de Viotá cundinamrca, inicia por la necesidad de riego para los cultivos de café en las grandes haciendas, por lo tanto la feredración de cafeteros y la comunidad se organizan para poder desarrollar la idea de prestar este servicio de agua, en donde la comunidad aporta el recurso humano y la federación coloca los aportes economicos para las construcciones de los acuducto, luego de poder implementar este sistema en el territorio, nace la necesidad de poder abastecer a la comunidad en general sin importar que no tuviera cultivos de café, para lo cual se tomo la decisición de crear la junta de acción comunal y le otorgan personeria juridica bajo la resolucion 1833 del 25 de mayo de 1981 por el ministario de interior y justicia, para que administrara el acueducto y asi ofrecer ester servcio."/>
    <s v="Debido a  la necesidad del servicio de agua en el sector, el acueducto se empezo ampliarse por  varias veredas y por que la administracion municipal del 2004 informa a las organizaciones que administravan estos servicios , que es necesario crear una figura en donde se cubre todos las veredas y sobresalga la existencia del acueducto, por lo tanto se reunen la comunidad y tomas la decisión  de cambiar el nombre de la razon social  por asoacion de usuarios del acueducto regional de la veredas Arabia y otras mediante el acta numero 00001 del 18 de Abril del 2005   y queda inscrita ante la camara de comercio el dia 23 de mayo de 2005 en el libro 2810 de las personas juridicas sin animo de lucro._x000a__x000a_Actualmente es manejada por la comunidad para la cominiada, cuenta cun una junta directiva, una administradora,con un fontanero y un axiliar temporal para el mantenimiento del servicio de agu"/>
    <s v="Se a realizado apoyo en capacitaciones frente al ahorro y usos eficiente del agua, se ha participado en la siembratones con el municipio y las autoridades ambientales, se esta comprando pedios de importancia Hídrica para el abastecimiento, se realizan recorridos de inspección para verificar el estado de las fuente hídrica y se ha participado en jornadas de limpieza de las fuentes. "/>
    <n v="2015"/>
    <s v="CONVENIO: NO. 1112 del 2015_x000a_EMPRENDIMIENTO SOCIAL PARA LA CONSERVACIÓN AMBIENTAL ESCA_x000a_"/>
    <s v="c Y CAR"/>
    <n v="2018"/>
    <s v="Entrega de tanques en al marco del programa lluvia para la vida "/>
    <s v="CAR"/>
    <n v="2021"/>
    <s v="Compra de terrenos de importancia hidrica "/>
    <s v="ASUARVAYO"/>
    <n v="2015"/>
    <s v="no aplica "/>
    <s v="no aplica "/>
    <n v="2015"/>
    <s v="no aplica "/>
    <s v="no aplica "/>
    <s v="Vias terciarias destapadas"/>
    <s v="rutas de transporta cada dos horas "/>
    <s v="promedio dos horas sin paradas _x000a_"/>
    <s v="4415134d-4394-48c1-8323-146c17ac016d..pdf"/>
    <s v="20569abd-ada6-4421-8caa-d3698a1d6b26..pdf"/>
    <s v="No aplica Acueductos"/>
    <s v="211ce788-7b94-4476-a21c-a05e88eff59c..pdf"/>
    <s v="No aplica Acueductos"/>
    <s v="fb5592cb-8867-4fa2-b00e-3473cfc87a3c..pdf"/>
    <s v="No aplica Acueductos"/>
    <s v="bf02ff7b-2de3-4804-be50-1831aba50562..pdf"/>
    <s v="ee5be3d7-b609-46ad-abbc-c00d6c15516d..pdf"/>
    <s v="5915f166-d6de-4749-bb04-7dba9f90e241..pdf"/>
    <s v="6f3d640a-d212-4507-beef-6e1c0bc60911..pdf"/>
    <s v="6a3de2f6-f231-419e-9847-e7df4dc3d136..pdf"/>
    <s v="1979d2bc-5a38-40c6-8b36-cfbe3492f83f..pdf"/>
    <s v="5b072b87-e6ba-4c17-b631-bde9e0859549..pdf"/>
    <s v="7c9b518b-0f91-4549-abcc-865fd6d0ca6e..pdf"/>
    <s v="b73fa4e0-125f-4511-bac7-f6a33a697f6e..pdf"/>
    <s v="No"/>
    <s v="No"/>
    <s v="No"/>
    <s v="Si"/>
    <s v="No"/>
    <s v="No"/>
    <s v="Vereda Glasgow "/>
    <s v="Quebrada la Maria  desembocando en la Quebrada la Ruidosa"/>
    <n v="3"/>
    <s v="Quebrada la Ruidosa "/>
    <s v="Quebrada la Maria "/>
    <n v="7"/>
    <s v="el terreno esta en buenas condiciones, recuperado naturalmente al 70% y esta a unos 1000 m de las cuchillas peñas blancas "/>
    <s v="Medio"/>
    <n v="4500"/>
    <s v="con una pendinete muy pronuciada, limita por el costado derecho mirando asi la cordillera con la quebrada de la maria "/>
    <s v="Difícil"/>
    <s v="con el aislamiento queremos que las condiciones de la fuente no se alteren  para segir logrando garantizan el mantenimiento o aumento el caudal de la misma en las épocas secas y, reducen considerablemente las crecientes en las épocas lluviosas, ya que la zona sufre de talas para actividades agropecuarias, que pueden afactar el recurso, sin dejar a una lado que es una fuente que permite el sosteniemiento del acuducto en espoca de sequias ya que acorde a las experiencia vividas que el caudal de la quebrada la Maria, no disminlle  de manera drastica en esa epoca y que esta quebrada desemboca unos 300 metros arriba de nuestra primer bocatoma. "/>
    <s v="A la Fecha se logró el aislamiento de un terreno llamado la maría que también colinda con la quebrada y se está en proceso de compra de terrenos, como es un predio cerca a la cordillera no sufre afectaciones en residuos en las partes alta."/>
    <s v="A la fecha  se han tenido de esos problemas en la parte alta, sin embargo pues su diminución del caudal paulatinamente pero no drástico y incendios generados por la expansión  agrícola."/>
    <m/>
    <s v="0b829409-7c9e-4f4c-8ef1-f999d40de8c8..docx"/>
    <s v="7b8d29a2-f1b1-4053-b402-6518f31ff42a..jpeg"/>
    <s v="d86692e7-df0b-42cc-b0ac-28ad11e499ff..jpeg"/>
    <s v="08f4b637-09f4-4e4b-b5be-ad7029ecead1..jpeg"/>
    <s v="2d2a631d-28dd-4db3-aba8-4ec092df411f..jpg"/>
    <s v="03e23cd7-6007-4b44-ba0f-7fb73c745092..jpg"/>
    <s v="c6000571-7120-4403-98c4-a46cccadf197..pdf"/>
    <s v="dba75875-81db-4dff-bbdd-b30d2a573879..jpg"/>
    <s v="No"/>
    <m/>
    <n v="38"/>
    <n v="49"/>
    <n v="87"/>
    <n v="45"/>
    <n v="30"/>
    <n v="75"/>
    <n v="135"/>
    <n v="100"/>
    <n v="235"/>
    <n v="133"/>
    <n v="121"/>
    <n v="254"/>
    <n v="351"/>
    <n v="300"/>
    <n v="651"/>
    <n v="510"/>
    <n v="651"/>
    <d v="2021-03-25T18:32:43"/>
    <n v="44312.5097453704"/>
    <x v="0"/>
    <s v="regionalarabia_acueducto@hotmail.com"/>
    <s v="esca_magdalena@cci.org.co"/>
    <n v="44322.440752314797"/>
    <n v="1"/>
    <n v="1"/>
    <s v="No aplica Acueductos"/>
    <n v="1"/>
    <s v="No aplica Acueductos"/>
    <n v="1"/>
    <s v="No aplica Acueductos"/>
    <n v="1"/>
    <n v="1"/>
    <n v="1"/>
    <n v="3"/>
    <n v="3"/>
    <n v="2"/>
    <n v="1"/>
    <n v="1"/>
    <n v="1"/>
    <m/>
    <m/>
    <s v="No aplica Acueductos"/>
    <m/>
    <s v="No aplica Acueductos"/>
    <s v="Los estatutos no especifican  que se permiten suscribir contratos o convenios al Representante Legal iguales o mayores a 60 salarios mínimos mensuales legales vigentes."/>
    <s v="No aplica Acueductos"/>
    <m/>
    <m/>
    <m/>
    <s v="Falta el certificado de antecedentes disciplinarios correspondiente al acueducto."/>
    <m/>
    <m/>
    <m/>
    <m/>
    <m/>
    <m/>
    <m/>
    <s v="No aplica Acueductos"/>
    <m/>
    <s v="No aplica Acueductos"/>
    <s v="7c5b78ba-e099-4b30-9cae-915b94af91cb..pdf"/>
    <s v="No aplica Acueductos"/>
    <m/>
    <m/>
    <m/>
    <s v="3710c8a3-56b0-4053-91b8-e642dded78ef..pdf"/>
    <m/>
    <m/>
    <m/>
    <m/>
    <m/>
    <s v="Diagnostico"/>
    <x v="0"/>
    <b v="0"/>
    <x v="0"/>
    <x v="0"/>
    <x v="0"/>
    <n v="1"/>
    <n v="0"/>
    <n v="0"/>
    <n v="0"/>
    <n v="0"/>
    <n v="1"/>
    <n v="113"/>
    <m/>
    <x v="0"/>
    <n v="44291"/>
    <s v="Estan Completando la documentación, se debe programar otra llamada para realizar el seguimiento."/>
    <n v="44293"/>
    <s v="Estan completando la documentación de notariado y actualización ante camara y comercio de la organización."/>
    <n v="44300"/>
    <s v="Reportan que deben cancelar en los proximos dias camara y comercio para respectivo certificado actualizado, por otro lado, se encuentran gestionando el documento de declaración juramentada de no estar incurso en inhabilidades e incompatibilidades firmada por el representante legal, debido a que el mismo se encuentra en aislamiento preventivo. Se debe programar una llamada para el seguimiento correspoendiente y cargue completo de documentos. "/>
    <n v="44306"/>
    <s v="La señora Rubí García, secretaria de la asociación, reporta estar a la espera del documento &quot;declaración juramentada de no estar incurso en inhabilidades e incompatibilidades firmada por el Representante Legal&quot; debido a que el RL se encuentra en aislamiento, al tener contacto directo con una persona COVID, lo cual ha retrasado la gestión correspondiente, sin embargo, se les hace la recomendación y segerencia de ir cargando la demás información y documentación que se tengan mientras se soluciona lo del documento faltante. "/>
    <n v="44309"/>
    <s v="La secretaria de la asociación la señora Rubí García, reporta estar a la espera de la información socio demográfica que le supervise la alcaldía municipal para finalizar con la postulación de manera exitosa."/>
    <n v="44312"/>
    <s v="La secretaria de la asociación la señora Rubí García, reporta estar finalizando el cargue de los datos pendientes en el aplicativo para terminar con la postulación de manera exitosa. "/>
    <s v="x"/>
    <s v="x"/>
    <s v="SI"/>
    <n v="85"/>
    <x v="0"/>
    <x v="0"/>
    <x v="0"/>
    <s v="VIABLE"/>
    <s v="VIABLE"/>
    <x v="0"/>
    <m/>
    <m/>
    <m/>
    <x v="0"/>
    <m/>
    <m/>
    <s v=" "/>
    <m/>
    <m/>
    <m/>
    <m/>
    <m/>
    <m/>
    <m/>
    <m/>
    <m/>
    <m/>
    <m/>
    <m/>
    <m/>
    <m/>
    <n v="0"/>
    <m/>
  </r>
  <r>
    <n v="7"/>
    <s v="ASOCIACION DE AFILIADOS ACUEDUCTO REGIONAL VEREDAS Y SECTORES DE LOS MUNICIPIOS DE SIBATE, SOACHA Y GRANADA &quot;AGUASISO&quot;"/>
    <x v="1"/>
    <x v="1"/>
    <s v="BRADAMONTE - QUEBRADA HONDA"/>
    <s v="00561 otorgada por el ministerio de agricultura el 23 de julio de 1993."/>
    <x v="0"/>
    <n v="34173"/>
    <n v="8320017752"/>
    <s v="CALLE 8 No 7 - 46"/>
    <s v="X: 978316N  -  Y: 982555E"/>
    <n v="3158504205"/>
    <s v="aguasiso_esp@hotmail.com"/>
    <s v="MARIO ARMANDO MEDINA AGUILERA"/>
    <n v="3026874"/>
    <n v="3158504211"/>
    <s v="aguasiso_esp@hotmail.com"/>
    <s v="ALEXIS EFRAIN OLIVOS"/>
    <n v="80152259"/>
    <n v="3132386061"/>
    <s v="aguasiso_esp@hotmail.com"/>
    <s v="MARIO ARMANDO MEDINA AGUILERA"/>
    <s v="ANDONI OTZETA MAYORGA"/>
    <s v="MARIA ISABEL GARCIA TOVAR"/>
    <s v="ALEXIS EFRAIN OLIVOS BEJARANO"/>
    <s v="MARIO FERNANDO VASQUEZ MAYORGA"/>
    <s v="ALEJANDRO VILLANEDA VASQUEZ"/>
    <s v="EDGAR MORENO PEÑA"/>
    <s v="JOSE ELIECER RODRIGUEZ"/>
    <s v="MARCO ANTONIO PEREZ "/>
    <s v="FINANZAS Y PRESUPUESTO"/>
    <s v="MANUEL GONZALEZ"/>
    <s v="EDUCACION AMBIENTAL"/>
    <s v="FABIOLA VASQUEZ PEDRAZA"/>
    <s v="AGUASISO, Es una Asociación Sin ánimo de Lucro creada hace  más de 25 años siendo una empresa dedicada a la conservación del medio ambiente, con el fin de prestar el servicio de acueducto a 17 veredas de los municipios de Sibaté, Soacha y Granada- Cundinamarca, actualmente contamos con 1905 suscriptores con un promedio de población de 8.000 habitantes. Esta Asociación se creó por la necesidad de las comunidades por la falta de agua en sus predios, ya que muchas quebradas o nacederos se vieron afectados por la construcción de los túneles de la Empresa de Energía de Bogotá, con el fin de bombear las aguas negras al embalse del Muña en Sibaté. De este modo varios habitantes y gestores de las diferentes veredas, realizaron recorridos para encontrar la fuente hídrica que pudiera solucionar la escasez de agua. Es así como nació el acueducto veredal y Regional AGUASISO, mejorando la calidad de vida de los habitantes y apoyándolos en sus proyectos productivos con nuestro servicio."/>
    <s v="AGUASISO, ha desarrollada dos programas ESCA (2014) (2019) con muy buenos resultados, reforestando con más de 8.000 árboles y protegiendo cerca de 5 kilómetros de cerca, evitando que se siga deteriorando la zona de páramo y los afluentes de la Quebrada Honda, fuente de captación del acueducto."/>
    <s v="Dentro del Programa de Uso Eficiente y Ahorro del Agua, se han realizado jornadas de sensibilización con la comunidad, recolección y limpieza de la ronda de la Quebrada Honda, entrega de pocillos con tips sobre el uso y ahorro del agua, se han entregado kits de limpieza para tanques de almacenamiento de los hogares. El año anterior participamos en el primer concurso ambiental virtual de la Secretaría de medio ambiente de la Gobernación de Cundinamarca, contamos con la participación de nuestros usuarios, con buenos resultados."/>
    <n v="2015"/>
    <s v="PROYECTO ESCA # 1205"/>
    <s v="CAR - AGUASISO"/>
    <n v="2019"/>
    <s v="PROYECTO ESCA # 0117"/>
    <s v="CAR - FONDECUN - ESCAR -AGUASISO"/>
    <n v="2020"/>
    <s v="CONCURSO AMBIENTAL VIRTUAL DE EDUCACION AMBIENTAL"/>
    <s v="GOBERNACIÓN DE CUNDINAMARCA"/>
    <n v="2018"/>
    <s v="CONVENIO INTERINSTITUCIONAL AGUASISO - UNAD"/>
    <m/>
    <m/>
    <m/>
    <m/>
    <s v="PAVIMENTO Y RECEBO"/>
    <s v="COLECTIVO, LA FRECUENCIA ES DE CADA  4 HORAS"/>
    <s v="EN VEHÍCULO Y UNA PARTE CAMINANDO"/>
    <s v="381b4c46-c18e-4d2d-a87f-49eb3d8bf764..pdf"/>
    <s v="a6ba00b5-de3b-4da4-a6f8-93741041b65c..pdf"/>
    <s v="No aplica Acueductos"/>
    <s v="d2c4a91b-4614-41c3-b1a3-33bdd94fca67..pdf"/>
    <s v="No aplica Acueductos"/>
    <s v="d11715b3-4cfa-4805-89ca-903d7cafff16..pdf"/>
    <s v="No aplica Acueductos"/>
    <s v="fa0f497f-0068-4e75-af20-27b0aea09cb2..pdf"/>
    <s v="767b7502-007b-4257-8f67-6ae53fff3bd7..pdf"/>
    <s v="6b26f98f-b01c-4613-bd51-6be47cfab9be..pdf"/>
    <s v="f31f3e2b-171c-423f-93e6-ea837b781397..pdf"/>
    <s v="20dc730d-8c24-4ec6-9016-b0a93b34c499..pdf"/>
    <s v="28fc33a3-2293-4224-b23e-361b18d7af62..pdf"/>
    <s v="66d60f01-85c1-4574-a045-f7496268a611..pdf"/>
    <s v="dcf36683-68fe-4d47-b27a-f460ee099931..pdf"/>
    <s v="4bb45e1a-8002-468c-86be-96b54db7c770..pdf"/>
    <s v="No"/>
    <s v="Si"/>
    <s v="Si"/>
    <s v="Si"/>
    <s v="No"/>
    <s v="Si"/>
    <s v="QUEBRADA HONDA - ROMERAL "/>
    <s v="QUEBRADA HONDA_x000a_QUEBRADA LAS MIRLAS_x000a_QUEBRADA DEL UCHE_x000a_QUEBRADA DEL OSO"/>
    <n v="4"/>
    <s v="TODAS"/>
    <s v="QUEBRADA HONDA"/>
    <n v="4000"/>
    <s v="FAVORABLES"/>
    <s v="Medio"/>
    <n v="2000"/>
    <s v="FAVORABLES"/>
    <s v="Medio"/>
    <s v="LA ZONA QUE SE DESEA PROTEGER ACTUALMENTE SE ENCUENTRA EN RECUPERACIÓN, YA QUE SE HA ALEJADO LA FRONTERA AGRÍCOLA, ES NECESARIO REFORESTAR PARA RECUPERAR ESTA ZONA PRODUCTORA DE AGUA, A SU VEZ MEJORAR LAS CONDICIONES AMBIENTALES PARA AUMENTAR LA POBLACIÓN DE AVES, YA QUE ESTAS AYUDAN A LA PROPAGACIÓN DE LAS SEMILLAS Y EL MEJORAMIENTO DEL ECOSISTEMA."/>
    <s v="SE HAN REALIZADO JORNADAS DE SIEMBRA, CON PROYECTOS ESCA SE HAN SEMBRADO UN PROMEDIO DE 6.000 ÁRBOLES Y SE LES HA REALIZADO MANTENIMIENTO CADA SEIS MESES, MUCHOS DE ESTOS ÁRBOLES SE HAN CONSERVADO Y LOS QUE NO HAN SIDO REEMPLAZADOS._x000a_JORNADAS DE LIMPIEZA Y RECOLECCIÓN DE RESIDUOS EN LA RONDA DE LA QUEBRADA_x000a_SE HA REALIZADO AISLAMIENTO CON POSTES DE MADERA Y ALAMBRE DE PUA, UN PROMEDIO DE 3 KILÓMETROS"/>
    <s v="EL FENÓMENO DEL NIÑO,  SI HA  AFECTADO LA ZONA, SE HAN BAJADO CONSIDERABLEMENTE LOS NIVELES EN LA QUEBRADA, ADEMÁS ESTAN AVANZANDO LOS CULTIVOS DE FRESA  EN  LA PARTE  ALTA  DE LA FUENTE Y ESTE ES UN RIESGO PARA EL DESABASTECIMIENTO Y CONTAMINACIÓN DE LA QUEBRADA."/>
    <m/>
    <s v="f311c313-6f15-420c-92f0-5672c5871d67..jpeg"/>
    <s v="b5e7597a-389b-4763-878d-e27cfc075fde..jpeg"/>
    <s v="47ad90d8-4e39-4c8e-88d0-7b052bd66ce3..jpeg"/>
    <s v="f56ac9ff-d4e8-4d42-9a51-c7ba1708d7ab..jpeg"/>
    <s v="958e03f5-a892-4a93-8d61-2519b1d475b1..jpeg"/>
    <s v="240f2011-38db-4e7e-83fc-45a906743abc..jpeg"/>
    <s v="12dcfa27-028a-45b6-bab6-e27ef8e71d39..jpeg"/>
    <s v="60f345eb-86c4-4d0e-85cb-9f35d7c1b4ef..jpeg"/>
    <s v="Si"/>
    <s v="BUENAVISTA, PREDIO ADQUIRIDO PO LA ALCALDIA DE SOACHA"/>
    <n v="673"/>
    <n v="702"/>
    <n v="1375"/>
    <n v="1464"/>
    <n v="1501"/>
    <n v="2965"/>
    <n v="1212"/>
    <n v="1228"/>
    <n v="2440"/>
    <n v="406"/>
    <n v="434"/>
    <n v="840"/>
    <n v="3755"/>
    <n v="3865"/>
    <n v="7620"/>
    <n v="1905"/>
    <n v="7620"/>
    <d v="2021-03-29T12:09:17"/>
    <n v="44293.461712962999"/>
    <x v="1"/>
    <s v="aguasiso_esp@hotmail.com"/>
    <s v="esca_altosuarez@cci.org.co"/>
    <n v="44321.470694444397"/>
    <n v="0"/>
    <n v="0"/>
    <s v="No aplica Acueductos"/>
    <n v="0"/>
    <s v="No aplica Acueductos"/>
    <n v="0"/>
    <s v="No aplica Acueductos"/>
    <n v="0"/>
    <n v="0"/>
    <n v="0"/>
    <n v="0"/>
    <n v="0"/>
    <n v="0"/>
    <n v="0"/>
    <n v="0"/>
    <n v="0"/>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No aplica Acueductos"/>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No aplica Acueductos"/>
    <s v="El representante legal no tiene la facultad para suscribir contratos 60 o mas smlv, solo hasta 20"/>
    <s v="No aplica Acueductos"/>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m/>
    <m/>
    <s v="No aplica Acueductos"/>
    <m/>
    <s v="No aplica Acueductos"/>
    <m/>
    <s v="No aplica Acueductos"/>
    <m/>
    <m/>
    <m/>
    <m/>
    <m/>
    <m/>
    <m/>
    <m/>
    <m/>
    <s v="Implementación"/>
    <x v="1"/>
    <b v="0"/>
    <x v="1"/>
    <x v="1"/>
    <x v="1"/>
    <n v="1"/>
    <n v="0"/>
    <n v="0"/>
    <n v="0"/>
    <n v="1"/>
    <n v="2"/>
    <n v="5"/>
    <m/>
    <x v="1"/>
    <n v="44291"/>
    <s v="Estan Completando la documentación, se debe programar otra llamada para realizar el seguimiento."/>
    <n v="44293"/>
    <s v="Documentacion enviada"/>
    <m/>
    <m/>
    <m/>
    <m/>
    <m/>
    <m/>
    <m/>
    <m/>
    <m/>
    <m/>
    <m/>
    <n v="170"/>
    <x v="1"/>
    <x v="0"/>
    <x v="1"/>
    <m/>
    <m/>
    <x v="1"/>
    <m/>
    <m/>
    <m/>
    <x v="0"/>
    <m/>
    <m/>
    <s v=" "/>
    <m/>
    <m/>
    <m/>
    <m/>
    <m/>
    <m/>
    <m/>
    <m/>
    <m/>
    <m/>
    <m/>
    <m/>
    <m/>
    <m/>
    <n v="0"/>
    <m/>
  </r>
  <r>
    <n v="10"/>
    <s v="JUNTA DE ACCIÓN COMUNAL VEREDA DOIMA SECTOR ALTO"/>
    <x v="0"/>
    <x v="2"/>
    <s v="DOIMA SECTOR ALTO"/>
    <s v="444 DEL 21 DE MAYO DE 1998"/>
    <x v="1"/>
    <n v="35936"/>
    <s v="808.001.272-2"/>
    <s v="VERDA DOIMA SECTOR ALTO FINCA LA CANELITA"/>
    <m/>
    <n v="3112283320"/>
    <s v="jac.doimalto@gmail.com"/>
    <s v="LUZ ADILIA VEGA LUGO"/>
    <n v="52616518"/>
    <n v="3112283320"/>
    <s v="luzadiliavegalugo@gmail.com"/>
    <s v="FLOR EDITH PRADA"/>
    <n v="3209768710"/>
    <n v="3209768710"/>
    <s v="floredithprada@gmail.com"/>
    <s v="LUZ ADILIA VEGA LUGO"/>
    <s v="HENRY MOLINA"/>
    <s v="LUZ SELLA VARGAS"/>
    <s v="FLOR EDITH PRADA"/>
    <s v="ERLEY REAL"/>
    <m/>
    <s v="ALBA STELLA GÓMEZ"/>
    <m/>
    <s v="WILLIAM CAMARGO"/>
    <s v="SALUD "/>
    <s v="ISAURO SUAREZ"/>
    <s v="EDUCACIÓN "/>
    <s v="JUAN IGNACIO ARANGO"/>
    <s v="La Junta de Acción Comunal Vereda Doima Sector Alto, nace como una necesidad de un sector de la Junta Doima, esto debido a lo grande del territorio de la junta principal, había un sector desatendido, por lo cual un grupo de la comunidad encabezado por el señor Antonio Gómez (q.e.p.d), quien expresa a la comunidad de este sector, la intención de  solicitar el reconocimiento de personería jurídica, con el ánimo de aunar esfuerzos comunitarios, institucionales y demás, para canalizar bienestar a este sector y por ende a la comunidad que aquí habita._x000a_Gracias a este esfuerzo, se reconoce la personería jurídica mediante la  resolución N°_x000a_444 de fecha 21/05/1998 expedida por la CÁMARA DE COMERCIO  DE GIRARDOT._x000a_Desde entonces se ha venido trabajando con la comunidad en aspectos de interés general y priorizando las problemáticas más sentidas, como son: el mejoramiento y mantenimiento de las vías, la canalización y construcción de unidades sanitarias a familias vulnerables, canalización de recursos para auxilios de transporte escolar, capacitaciones a la comunidad en temas de trabajo comunitario, acción comunal, participación ciudadana, emprendimiento y otros temas de educación a través del SENA._x000a_Igualmente, se ha generado un canal de comunicación con los residentes del sector, para socializar temas de interés que surgen desde las diferentes instituciones, para que ellos puedan acceder a estos en caso de cumplir los requisitos demandados._x000a_Dentro de los trabajos desarrollados en la comunidad, se destaca el mejoramiento de las vías de acceso a través de aportes de la comunidad y gestión propia por medio de actividades como rifas, lechonas y aportes voluntarios; de igual manera se ha hecho gestión para canalizar recursos de apoyo de la administración para préstamo de la maquinaria y mantenimiento de la vía; así mismo se ha participado en diferentes convocatorias, logrando inversiones en infraestructura de alcantarillado, aporte para proyectos ambientales y deportivos._x000a_Hoy en día nuestra organización se ha visto fortalecida, con la participación de jóvenes con el ánimo de lograr un relevo generacional y mantenerla activa, para continuar la labor social comunitaria._x000a__x000a_"/>
    <s v="Dentro de la organización, se ha tenido la consigna de que el trabajo debe ser cofinanciado y en lo posible ejecutado por la misma comunidad; es así, como se han logrado realizar actividades para el mejoramiento de los espacios comunales, como son: vías de acceso, caminos reales, alcantarillas, y cuidado de las cuencas hídricas, a través de jornadas de trabajo comunitario._x000a_Así mismo, se logró la consolidación de un recurso importante para compra de material de conformación para arreglo de la vía; esto se hace mediante aportes de los residentes de la comunidad._x000a_Anualmente, se realiza una rifa, para financiar proyectos de atención social como son las navidades, el día de la familia y el día del niño._x000a_Dentro de las actividades para recoger fondos, pero resaltando como actividad principal la integración comunitaria, se realizó una lechona comunitaria._x000a_Gracias a la solidaridad de un vecino, logramos la ampliación de un tramo de la vía que estaba generando peligro a los transeúntes por pérdida de la bancada, de esta manera, se unió la comunidad para arreglar este paso vehicular y ampliar esa zona de la vía._x000a_Gracias al trabajo comunitario, se han logrado desarrollar acciones para el mejoramiento de algunos sectores, que con mingas de vecinos se arreglan y se hace inversión de recursos de los mismos habitantes para beneficio común._x000a_La Junta de Acción comunal ha realizado grandes esfuerzos para canalizar desde las instituciones, beneficios para su comunidad, es así como  se ha participado en actividades de capacitación con entidades públicas como el SENA, en agroindustria, cultivos de hongos comestibles, huerta casera y otros._x000a_Así mismo se realizaron acercamientos para que personas particulares se vincularan compartiendo sus conocimientos y ayudando a la formación de los miembros de la comunidad._x000a_Dentro de la atención a la primera infancia, en la vereda se logró la instalación de un jardín infantil, financiado por el ICBF, para atención especial a población indígena._x000a_Como atención a los niños jóvenes y adolescentes, se logró la irradiación de la escuela de atletismo del municipio, llevando el instructor a la vereda, para generar espacios de sano esparcimiento y crear conciencia de hábitos saludables y práctica deportiva con visión competitiva para nuestros jóvenes._x000a_Se ha logrado participar en convocatorias con Min interior, para canalizar recursos y mejorar los espacios de acceso a   la vereda, con la construcción de alcantarillas."/>
    <s v="se logró el apoyo de la Dirección de medio ambiente, para realizar el cuidado y reforestación de las rondas de la quebrada LA Dulce y La Salada, con la siembra de 3.000 árboles, generando conciencia ambiental en la comunidad que participó con el aporte de recursos económicos y también sembrando árboles en sus predios._x000a_Igualmente, se realiza capacitación en manejo, separación y reutilización de residuos, tenemos proyectada la implementación de un proyecto de compostaje con lombricultura y un componente de huerta casera._x000a_"/>
    <n v="2020"/>
    <s v="Reforestación de las fuentes hídricas de la vereda"/>
    <s v="Ejecutó y financió la Junta de Acción Comunal y Dirección de medio ambiente municipal"/>
    <m/>
    <m/>
    <m/>
    <m/>
    <m/>
    <m/>
    <m/>
    <m/>
    <m/>
    <m/>
    <m/>
    <m/>
    <s v="Vía nacional desde la cabecera del municipio en perfecto estado, vía municipal desde el sector la gran vía, en buen estado y vía verdal transitable."/>
    <s v="Colectivos de la empresa cootransvilla cada 30 munitos y rutas de las empresa AutoFaca, San vicente, Coomofu, en horarios especificos"/>
    <s v="Desde la cabecera municipal 30 minutos"/>
    <s v="5c1d95a0-6b99-44b7-8ffc-09cb1614151b..pdf"/>
    <s v="f3dea92f-a3ef-478e-8de4-f328b6cb1d46..pdf"/>
    <s v="2a89ce01-b8fd-43e3-9ddb-5dfd81dcb624..pdf"/>
    <s v="No aplica Jac"/>
    <s v="1eb83786-8934-4052-bfb7-0949f5b0e578..pdf"/>
    <s v="No aplica Jac"/>
    <s v="eb9dca25-d5fc-49ca-b257-f6f0410f90f8..pdf"/>
    <m/>
    <s v="87b4550d-2558-4908-88b9-9711d46d1171..pdf"/>
    <s v="f08dfdc8-789a-41a0-9c73-b0d25810923f..pdf"/>
    <s v="516d74b7-74f2-43b5-af16-c2f5d7c298f1..pdf"/>
    <s v="d7719003-f0d0-4d65-a506-be04a0318f86..pdf"/>
    <s v="9ae67564-4ceb-47bc-8f9e-c64c1f692fbb..pdf"/>
    <m/>
    <s v="No aplica Jac"/>
    <m/>
    <s v="No"/>
    <s v="No"/>
    <s v="No"/>
    <s v="Si"/>
    <s v="No"/>
    <s v="No"/>
    <s v="VEREDA DOIMA SECTOR ALTO"/>
    <s v="QUEBRADA LA DULCE Y QUEBRADA LA SALADA"/>
    <n v="2"/>
    <s v="QUEBRADA LA DULCE Y QUEBRADA LA SALADA"/>
    <s v="QUEBRADA LA DULCE Y QUEBRADA LA SALADA"/>
    <m/>
    <m/>
    <s v="Medio"/>
    <m/>
    <m/>
    <s v="Medio"/>
    <m/>
    <m/>
    <m/>
    <m/>
    <m/>
    <m/>
    <m/>
    <m/>
    <m/>
    <m/>
    <m/>
    <m/>
    <s v="No"/>
    <m/>
    <n v="21"/>
    <n v="12"/>
    <n v="33"/>
    <n v="12"/>
    <n v="11"/>
    <n v="23"/>
    <n v="9"/>
    <n v="14"/>
    <n v="23"/>
    <n v="19"/>
    <n v="6"/>
    <n v="25"/>
    <n v="61"/>
    <n v="43"/>
    <n v="104"/>
    <n v="56"/>
    <n v="104"/>
    <d v="2021-03-30T09:39:16"/>
    <n v="44286.408252314803"/>
    <x v="2"/>
    <s v="jac.doimaalto@gmail.com"/>
    <m/>
    <m/>
    <m/>
    <m/>
    <m/>
    <m/>
    <m/>
    <m/>
    <m/>
    <m/>
    <m/>
    <m/>
    <m/>
    <m/>
    <m/>
    <m/>
    <m/>
    <m/>
    <m/>
    <m/>
    <m/>
    <m/>
    <m/>
    <m/>
    <m/>
    <m/>
    <m/>
    <m/>
    <m/>
    <m/>
    <m/>
    <m/>
    <m/>
    <m/>
    <m/>
    <m/>
    <m/>
    <m/>
    <m/>
    <m/>
    <m/>
    <m/>
    <m/>
    <m/>
    <m/>
    <m/>
    <m/>
    <m/>
    <m/>
    <m/>
    <m/>
    <x v="2"/>
    <m/>
    <x v="2"/>
    <x v="2"/>
    <x v="2"/>
    <n v="0"/>
    <n v="0"/>
    <n v="0"/>
    <n v="0"/>
    <n v="0"/>
    <s v=""/>
    <m/>
    <m/>
    <x v="1"/>
    <n v="44299"/>
    <s v="Faltan algunos documentos, en la tarde se comunican para resolver dudas puntuales de los campos que faltan"/>
    <n v="44301"/>
    <s v="Completando documentos pendientes"/>
    <n v="44305"/>
    <s v="No han tenido tiempo de terminar la postulacion"/>
    <n v="44308"/>
    <s v="Se recuerda que queda poco tiempo para la postulacion "/>
    <n v="44311"/>
    <s v="No es posible contactar, se deja mensaje de texto por Whatsapp recordando la finalizacion de la convocatoria"/>
    <n v="44312"/>
    <s v="No es posible contactar, se deja mensaje de texto por Whatsapp recordando la finalizacion de la convocatoria"/>
    <s v="x"/>
    <s v="x"/>
    <m/>
    <e v="#N/A"/>
    <x v="1"/>
    <x v="0"/>
    <x v="1"/>
    <m/>
    <m/>
    <x v="1"/>
    <m/>
    <m/>
    <m/>
    <x v="0"/>
    <m/>
    <m/>
    <s v=" "/>
    <m/>
    <m/>
    <m/>
    <m/>
    <m/>
    <m/>
    <m/>
    <m/>
    <m/>
    <m/>
    <m/>
    <m/>
    <m/>
    <m/>
    <n v="0"/>
    <m/>
  </r>
  <r>
    <n v="15"/>
    <s v="ASOCIACION DE USUARIOS DEL ACUEDUCTO INTERVEREDAL DE LAS VEREDAS LA VEGA Y GUACAMAYAS DE APULO, CUNDINAMARCA."/>
    <x v="0"/>
    <x v="3"/>
    <s v="LA VEGA  GUACAMAYAS"/>
    <s v="ASOCIACION DE USUARIOS DEL ACUEDUCTO INTERVEREDAL DE LAS VEREDAS LA VEGA Y GUACAMAYAS DE APULO, CUNDINAMARCA."/>
    <x v="0"/>
    <n v="40030"/>
    <s v="900304195-8"/>
    <s v="CASA DE LA CULTURA LA VEGA, APULO CUNDINAMARCA."/>
    <s v="4.5642426,-74.5838518,17"/>
    <n v="3108531744"/>
    <s v="asoveguesp@gmail.com"/>
    <s v="GABRIEL DIAZ SILVA"/>
    <n v="17147008"/>
    <n v="3164924446"/>
    <s v="wasaing03@gmail.com"/>
    <s v="OSWALDO ACERO MARTINEZ"/>
    <n v="19212923"/>
    <n v="3174279531"/>
    <s v="asoveguesp@gmail.com"/>
    <s v="GABRIEL DIAZ SILVA"/>
    <s v="FERNANDO ARTURO TUNJANO ALZATE"/>
    <s v="INES ELVIRA FERNANDEZ FERRER"/>
    <s v="OSWALDO ACERO MARTINEZ"/>
    <s v="N/A"/>
    <s v="William Alejandro Saenz Aguilar"/>
    <s v="CESAR ROMERO"/>
    <s v="William Alejandro Saenz Aguilar"/>
    <s v="NO APLICA"/>
    <s v="NO APLICA"/>
    <s v="NO APLICA"/>
    <s v="NO APLICA"/>
    <s v="NO APLICA"/>
    <s v="La Asociación de Usuarios del Acueducto Inter veredal de las Veredas La Vega y Guacamayas, se conformo y organizó bajo esta personería jurídica el 09 de Agosto del año 2009, con el fin de administrar y suministrar el recurso hídrico a las comunidades que conforman las veredas en mención  y con el animo de suplir necesidades básicas de uso domestico, puesto que no se cuenta con los recursos para construir una planta de potabilización de agua."/>
    <s v="- Jornada comunitaria de recolección de residuos y escombros presentes en las vías  de acceso principales de la vereda."/>
    <s v="- Participación en proyecto ESCA - 2017._x000a_- Iniciativa siembra de arboles por parte de los usuarios del acueducto en pro de conservación y regulación  del afluente, quebrada la Yeguera._x000a_- Caminatas guíadas de caracterizacion - adquisiscion de conciencia y cultura en cuanto a la conservacion de la cuenca abastecedora, ronda hidrica y demás ecosistemas estrategicos para la regulacion del recurso hídrico."/>
    <n v="2017"/>
    <s v="REFORESTACI{ON Y CONSERVACION DE LA CUENCA."/>
    <s v="Emprendimiento Social Para la Conservación Ambiental y la Corporación Autónoma Regional de Cundinamarca."/>
    <n v="2015"/>
    <s v="NO APLICA"/>
    <s v="NO APLICA"/>
    <n v="2015"/>
    <s v="No APLICA"/>
    <s v="NO APLICA"/>
    <n v="2016"/>
    <s v="NO APLICA"/>
    <s v="NO APLICA"/>
    <n v="2015"/>
    <s v="NO APLICA"/>
    <s v="NO APLICA"/>
    <s v="Vía terciaria, sin pavimento."/>
    <s v="Personal, motocicletas."/>
    <s v="Vereda Guacamayas 20 min. Y Vda la Vega 30min."/>
    <s v="d9a70790-8146-47ab-8d54-f7804d9079ce..pdf"/>
    <s v="5c1e6498-690d-430f-af7d-cffb38d9ff56..pdf"/>
    <s v="No aplica Acueductos"/>
    <s v="15127a8b-5895-4919-8639-6eab001ac244..pdf"/>
    <s v="No aplica Acueductos"/>
    <s v="771be132-3857-4cef-99cc-f1c81898ba66..pdf"/>
    <s v="No aplica Acueductos"/>
    <s v="b00c1b78-8265-44d3-a78f-1e987fc0bde3..pdf"/>
    <s v="3e777dbe-6dd8-4b11-a55d-728981ee5d1d..pdf"/>
    <s v="77a465de-6738-460e-a266-74026d6346d3..pdf"/>
    <s v="a30df799-b128-4d32-86ac-6d6c7264820b..pdf"/>
    <s v="39467001-dca9-4e5c-bdb8-4dad6248a48d..pdf"/>
    <s v="d1811d2c-4a59-465f-828a-8994c9100c2b..pdf"/>
    <s v="8185b07a-cf63-4def-8593-b4c7217433c2..pdf"/>
    <s v="1cb17cd3-f015-4aab-9269-41cc17612945..pdf"/>
    <s v="d47f3b17-9a7b-46a3-94ea-ed1d2b6526c3..pdf"/>
    <s v="Si"/>
    <s v="Si"/>
    <s v="No"/>
    <s v="Si"/>
    <s v="No"/>
    <s v="No"/>
    <s v="VEREDA LA GUACIMA "/>
    <s v="Quebrada la yegüera , quebrada agua blanca, nacedero la aguada."/>
    <n v="3"/>
    <s v="Ninguna."/>
    <s v="Para consumo humano no se da uso de ninguna de las fuentes anterirmente mencionadas."/>
    <n v="200"/>
    <s v="Se aprecia  cobertura vegetal debido a su vasta flora nativa primaria, sin aparente erosión hídrica."/>
    <s v="Medio"/>
    <n v="180"/>
    <s v="Al ser su ecosistema predominante el pre montano, su condiciones topográficas corresponden al montañoso."/>
    <s v="Medio"/>
    <s v="El detrimento del recurso hídrico y/o fuente de abastecimiento, principalmente por acción antrópica ya que se presenta una disminución de su  caudal y cauce debido a que hay fincas que realizan captaciones del recurso hídrico mediante  derivaciones  hidráulicas y sin concesión de aguas, dando uso inequitativo del mismo. por lo cual se pretende realizar acciones de conservación de esta fuente hídrica como la respectiva denuncia ó solicitud a la autoridad ambiental de que se aplique vigilancia y control en esta fuente hídrica."/>
    <s v="Se han realizado jornadas de limpieza  en la bocatoma y demás áreas aledañas a la fuente de abastecimiento por parte de los usuarios del acueducto veredal."/>
    <s v="Fenomeno del niño. "/>
    <m/>
    <s v="d459dc20-ea95-471e-9123-66b81756a1f0..jpg"/>
    <s v="11fa6ac8-7f41-451d-aaf7-77f460fa043c..jpg"/>
    <s v="9c878c39-45fb-41c1-a8db-85a470e8780a..jpg"/>
    <s v="b2788877-1dc6-494b-8c7b-3bbb90a8b108..jpg"/>
    <s v="7b2e923f-c40a-4d4f-a6ec-bc61d8b67fb9..jpg"/>
    <s v="2aab6f23-a8fc-4042-98ac-8d5535fb2bca..jpg"/>
    <s v="e3a18e2e-3546-459e-ac89-dd01edaf2a1e..jpeg"/>
    <s v="2b6bb618-51aa-40eb-8b6f-837f49fba071..jpg"/>
    <s v="No"/>
    <m/>
    <n v="90"/>
    <n v="90"/>
    <n v="180"/>
    <n v="80"/>
    <n v="81"/>
    <n v="161"/>
    <n v="81"/>
    <n v="80"/>
    <n v="161"/>
    <n v="60"/>
    <n v="61"/>
    <n v="121"/>
    <n v="311"/>
    <n v="312"/>
    <n v="623"/>
    <n v="161"/>
    <n v="644"/>
    <d v="2021-03-31T14:27:35"/>
    <n v="44312.551145833299"/>
    <x v="3"/>
    <s v="asoveguesp@gmail.com"/>
    <s v="esca_magdalena@cci.org.co"/>
    <n v="44322.441909722198"/>
    <n v="1"/>
    <n v="1"/>
    <s v="No aplica Acueductos"/>
    <n v="1"/>
    <s v="No aplica Acueductos"/>
    <n v="1"/>
    <s v="No aplica Acueductos"/>
    <n v="1"/>
    <n v="1"/>
    <n v="1"/>
    <n v="3"/>
    <n v="3"/>
    <n v="2"/>
    <n v="1"/>
    <n v="1"/>
    <n v="1"/>
    <m/>
    <m/>
    <s v="No aplica Acueductos"/>
    <m/>
    <s v="No aplica Acueductos"/>
    <m/>
    <s v="No aplica Acueductos"/>
    <m/>
    <m/>
    <m/>
    <s v="Falta el certificado de antecedentes disciplinarios de la Organización (Acueducto)"/>
    <m/>
    <m/>
    <m/>
    <s v="La fecha de vencimiento de la concesión del aguas es el día 26 de enero de 2011 mediante Resolución 0101 de la CAR-Cundi;  y como lo refiere en el parágrafo del artículo primero, la renovación se hace si la solicitud es presentada en el último año de vigencia. _x000a_Teniendo en cuenta lo anterior, en caso de tener el documento requerido favor adjuntarlo para la subsanación. "/>
    <m/>
    <m/>
    <m/>
    <s v="No aplica Acueductos"/>
    <m/>
    <s v="No aplica Acueductos"/>
    <m/>
    <s v="No aplica Acueductos"/>
    <m/>
    <m/>
    <m/>
    <s v="30617a5a-2db9-4790-966c-60ed2129c59f..pdf"/>
    <m/>
    <m/>
    <m/>
    <s v="d11fc17d-f4e0-44bc-8373-f97edba70958..pdf"/>
    <m/>
    <s v="Diagnostico"/>
    <x v="0"/>
    <b v="0"/>
    <x v="0"/>
    <x v="0"/>
    <x v="0"/>
    <n v="0"/>
    <n v="0"/>
    <n v="1"/>
    <n v="0"/>
    <n v="0"/>
    <n v="1"/>
    <n v="117"/>
    <m/>
    <x v="0"/>
    <n v="44291"/>
    <s v="Estan Completando la documentación, se debe programar otra llamada para realizar el seguimiento."/>
    <n v="44293"/>
    <s v="No se obtuvo recepción alguna."/>
    <n v="44295"/>
    <s v="Reporta espera del certificado de camara y comercio y toma de registro fotografico."/>
    <n v="44300"/>
    <s v="El representante legal reporta que estan en el tramite para el pago correspodiente ante camara y comercio para el debido certificado actualizado, por otro lado, dice actualizar los datos faltantes e ir subiendo la respectiva documentacion que se tenga por el momento. "/>
    <n v="44306"/>
    <s v="El señor Gabriel Díaz, Representante Legal de la JAC dice que aun estan a la espera del pago correspondiente ante camara y comercio, por lo tanto, no han completado la documentación para el respectivo cargue. Sin embargo, la persona a cargo del registro sigue suministrando la información con la que cuentan al aplicativo, mientras se reune la documentación faltante. "/>
    <n v="44309"/>
    <s v="Se hablo con el encargado del registro el ingeniero Wiliam Sáenz, reporta que el 24/4/2021 a más tardar terminan de recolectar la información pertinente para el cargue y finalización de la postulación. Faltan dos documentos y tres fotografías.  "/>
    <s v="x"/>
    <s v="x"/>
    <s v="SI"/>
    <n v="87"/>
    <x v="0"/>
    <x v="0"/>
    <x v="0"/>
    <s v="VIABLE"/>
    <s v="VIABLE"/>
    <x v="0"/>
    <m/>
    <m/>
    <m/>
    <x v="0"/>
    <m/>
    <m/>
    <s v=" "/>
    <m/>
    <m/>
    <m/>
    <m/>
    <m/>
    <m/>
    <m/>
    <m/>
    <m/>
    <m/>
    <m/>
    <m/>
    <m/>
    <m/>
    <n v="0"/>
    <m/>
  </r>
  <r>
    <n v="16"/>
    <s v="Junta de Accion Comunal Vereda La Vuelta - El Ocobo"/>
    <x v="1"/>
    <x v="4"/>
    <s v="la Vuelta -El ocobo"/>
    <s v="2075 de 1965 "/>
    <x v="1"/>
    <n v="23860"/>
    <s v="900580106-4"/>
    <s v="Vereda La Vuelta - El ocobo"/>
    <s v="4°20'09.45&quot;N  74°29'46.29&quot;O"/>
    <n v="3105831843"/>
    <s v="jac.lavuelta.elcobo@gmail.com"/>
    <s v="Andrea Carolina Moreno Forero"/>
    <n v="52860324"/>
    <n v="3105831843"/>
    <s v="karollmoreno24@gmail.com"/>
    <s v="Sebastian Cruz Morales"/>
    <n v="1069764742"/>
    <n v="3232377519"/>
    <s v="tatancm7@gmail.com"/>
    <s v="Andrea Carolina Moreno Forero"/>
    <s v="Luz Mayelli Lievano Villa"/>
    <s v="Ruth Fanny Moreno Morales"/>
    <s v="Sebastian Cruz Morales"/>
    <s v="Cesar Cortes Pulido"/>
    <s v="María Sabogal"/>
    <s v="Giovanny Cortes"/>
    <s v="Maria Sabogal"/>
    <s v="Sonia  Ojeda"/>
    <s v="Comite de Salud"/>
    <s v="Yenni Celeita"/>
    <s v="Comite de Deportes"/>
    <s v="Sebastián Cruz"/>
    <s v="Corria el año 1960 aproximadamente, El señor Noe Sabogal Fue  quien dio inicio a la organización teniendo como objeto la educación de nuestros niños y niñas. En el  año 1965 se constituye legalmente ante el ministerio de justicia la JAC,  El primer presidente fue el señor Ruperto León Moreno, Eliecer Cristancho, fiscal y Félix Molina como tesorero. _x000a_Se inicio con el acueducto veredal por medio del fondo de acueducto y alcantarillado por medio de un préstamo, el cual tiempo después fue saldado por la misma entidad, recursos con los cuales se construyó el tanque de almacenamiento, la tubería madre del nacedero al sector El Ocobo, a escuela y menaje para el restaurante_x000a_"/>
    <s v="Encuentros comunitarios, limpieza de alcantarillas y cunetas, diálogos formativos "/>
    <s v="Limpieza de alcantarillas y cunetas "/>
    <n v="2021"/>
    <s v="No se tienen actividades registradas de protección ambiental en la vereda la vuelta - El Ocobo"/>
    <s v="No se cuenta con ninguna entidad ejecutora o financiadora de proyectos ambientales en la vereda la vuelta - El Ocobo"/>
    <m/>
    <m/>
    <m/>
    <m/>
    <m/>
    <m/>
    <m/>
    <m/>
    <m/>
    <m/>
    <m/>
    <m/>
    <s v="Via Tibacuy, cumaca, el ocobo. Via paviementada en regulares condiciones"/>
    <s v="Cootransfusa cada 1 hora_x000a_Cootranstibacuy cada 20 minutos"/>
    <s v="15 minutos"/>
    <s v="eb9fc48b-0d7f-4903-b072-c42e5cfccaf9..pdf"/>
    <s v="fdea59b5-1c19-4573-b2e6-a76c35bf5177..pdf"/>
    <s v="5cbc154e-a130-4aca-9218-f29775deb4f3..pdf"/>
    <s v="No aplica Jac"/>
    <s v="15baf6be-a307-4695-886d-4f08cbec37a2..pdf"/>
    <s v="No aplica Jac"/>
    <s v="afb9a6a8-1bf8-4264-9c40-90d7106f5083..PDF"/>
    <s v="ddeda267-6483-4c8b-9759-a6c87cfa88a5..pdf"/>
    <s v="e88f2404-feca-464d-b646-58dc985c8992..pdf"/>
    <s v="52e202b3-dc79-4bdc-b667-77368db83d85..pdf"/>
    <s v="6a270dab-8d2f-41f3-a679-64bfd0364013..pdf"/>
    <s v="a28a0112-ca40-45ee-ac32-7328fb99f347..pdf"/>
    <s v="f0b507b5-a836-45a3-a247-9314c5e80e5d..pdf"/>
    <s v="0c1bacb4-1912-4063-b462-19c251d34ab7..pdf"/>
    <s v="No aplica Jac"/>
    <s v="3c3d76d8-6b42-4474-a9ec-49cdb145e312..pdf"/>
    <s v="Si"/>
    <s v="Si"/>
    <s v="Si"/>
    <s v="No"/>
    <s v="No"/>
    <s v="No"/>
    <s v="Vereda La Vuelta - El ocobo_x000a_"/>
    <s v="Nacimiento La vuelta_x000a_Nacimiento acueducto el ocobo"/>
    <n v="10"/>
    <s v="Nacimiento La vuelta_x000a_Nacimiento acueducto el ocobo"/>
    <s v="Nacimiento La vuelta_x000a_Nacimiento acueducto el ocobo"/>
    <n v="20"/>
    <s v="Bosque y pendiente "/>
    <s v="Fácil"/>
    <n v="30"/>
    <s v=" Bosque y pendiente"/>
    <s v="Fácil"/>
    <s v="Mejorar el cercado y delimitación correspondiente a la fuente hídrica, además de protección y plantación de arboles "/>
    <s v="No se cuentan con antecedentes de actividades comunitarias en la fuente hídrica, sin embargo, se realizan encuentros comunitarios con la Junta destinados a otros procesos "/>
    <s v="El fenómeno de lluvia afecta la parte alta del nacedero, generando deslizamientos a unos 50 metros del mismo"/>
    <m/>
    <s v="02c34c08-57da-4157-a625-b6913a9ce5a4..jpeg"/>
    <s v="2203aebd-3094-4c52-82a5-768725b754a1..jpeg"/>
    <s v="6a39f04a-e851-48f3-8492-f6badb067fd6..jpeg"/>
    <s v="805165dc-88b1-47bb-a3df-ac543aeaaee0..jpeg"/>
    <s v="3edf8681-d650-4be8-96ea-46eb8526cdf2..jpeg"/>
    <s v="068846f8-6991-4d19-9992-c20a388eb858..jpeg"/>
    <s v="aaa963f9-5f39-49e4-aba7-5028c0ae30d6..jpeg"/>
    <s v="e862b1d2-400e-4a7b-82f0-3da125d0472e..jpeg"/>
    <s v="Si"/>
    <s v="Reserva forestal Cerro del Quininí"/>
    <n v="12"/>
    <n v="15"/>
    <n v="27"/>
    <n v="18"/>
    <n v="16"/>
    <n v="34"/>
    <n v="45"/>
    <n v="52"/>
    <n v="97"/>
    <n v="32"/>
    <n v="27"/>
    <n v="59"/>
    <n v="107"/>
    <n v="110"/>
    <n v="217"/>
    <n v="78"/>
    <n v="217"/>
    <d v="2021-04-01T05:52:36"/>
    <n v="44307.495729166701"/>
    <x v="4"/>
    <s v="jac.lavuelta.elocobo@gmail.com"/>
    <s v="cdiaz@cci.org.co"/>
    <n v="44323.367777777799"/>
    <n v="1"/>
    <n v="1"/>
    <n v="1"/>
    <s v="No aplica Jac"/>
    <n v="1"/>
    <s v="No aplica Jac"/>
    <n v="1"/>
    <n v="1"/>
    <n v="1"/>
    <n v="1"/>
    <n v="3"/>
    <n v="3"/>
    <n v="2"/>
    <n v="1"/>
    <s v="No aplica Jac"/>
    <n v="1"/>
    <m/>
    <s v="EL archivo cargado solicita contraseña, cargar el archivo sin restricción "/>
    <m/>
    <s v="No aplica Jac"/>
    <m/>
    <s v="No aplica Jac"/>
    <m/>
    <m/>
    <m/>
    <m/>
    <m/>
    <m/>
    <m/>
    <m/>
    <s v="No aplica Jac"/>
    <m/>
    <m/>
    <s v="0d46dd0a-5830-4c6f-adaa-d5071d98752a..pdf"/>
    <m/>
    <s v="No aplica Jac"/>
    <s v="03856112-9701-47d3-81e0-2d43db28f15e..pdf"/>
    <s v="No aplica Jac"/>
    <m/>
    <m/>
    <m/>
    <m/>
    <m/>
    <m/>
    <m/>
    <m/>
    <s v="No aplica Jac"/>
    <m/>
    <s v="Implementación"/>
    <x v="3"/>
    <b v="0"/>
    <x v="0"/>
    <x v="3"/>
    <x v="3"/>
    <n v="0"/>
    <n v="0"/>
    <n v="0"/>
    <n v="0"/>
    <n v="0"/>
    <s v=""/>
    <n v="47"/>
    <m/>
    <x v="0"/>
    <n v="44295"/>
    <s v="Estan Completando la documentación, se debe programar otra llamada para realizar el seguimiento."/>
    <n v="44300"/>
    <s v="Estan completando la documentacion faltante y démas datos para cargue en el aplicativo. "/>
    <n v="44306"/>
    <s v="Reportan que deben realizar el cargue de las fotografias y finalizan con la postulacion de manera exitosa. Se comprometen a terminar el dia de hoy con la postulación. "/>
    <m/>
    <m/>
    <m/>
    <m/>
    <m/>
    <m/>
    <m/>
    <m/>
    <s v="SI"/>
    <n v="21"/>
    <x v="2"/>
    <x v="1"/>
    <x v="2"/>
    <s v="VIABLE"/>
    <s v="NO VIABLE"/>
    <x v="2"/>
    <s v="Ninguno"/>
    <d v="2021-07-02T00:00:00"/>
    <d v="2021-07-02T00:00:00"/>
    <x v="1"/>
    <s v=" 900580106-4"/>
    <m/>
    <s v=" "/>
    <m/>
    <m/>
    <m/>
    <m/>
    <m/>
    <m/>
    <m/>
    <m/>
    <m/>
    <m/>
    <m/>
    <m/>
    <n v="11306000"/>
    <n v="1491000"/>
    <n v="12797000"/>
    <m/>
  </r>
  <r>
    <n v="17"/>
    <s v="junta de acción comunal vereda san cayetano"/>
    <x v="0"/>
    <x v="5"/>
    <s v="san cayetano"/>
    <s v="925 fecha 30 -12 1970"/>
    <x v="1"/>
    <n v="25932"/>
    <s v="9759697-6"/>
    <s v="vereda san cayetano"/>
    <s v="latitud 74411887, longitud 4715498"/>
    <n v="3183735273"/>
    <s v="juntadeaccioncomunalveredasanc@gmail.com"/>
    <s v="Hernan Augusto Uribe Delgado"/>
    <n v="17950301"/>
    <n v="3183735273"/>
    <s v="hernanuribedelgado@gmail.com"/>
    <s v="Javier Adolfo osorio Diaz"/>
    <n v="1069582701"/>
    <n v="3163682802"/>
    <s v="eoyolanyi@gmail.com"/>
    <s v="Hernan Augusto Uribe Delgado"/>
    <s v="Gloria Carillo Gutierrez"/>
    <s v="Anyi Oyola  Vanegas"/>
    <s v="Javier Adolfo Osorio Diaz"/>
    <s v="Wheimar prieto"/>
    <s v="Carolina Penagos"/>
    <s v="Jose Bolivar"/>
    <s v="José Bolivar"/>
    <s v="Misael Segura"/>
    <s v="Delegado "/>
    <s v="Marco Tulio Almeida"/>
    <s v="Delegado"/>
    <s v="Maria Teresa Cardenas"/>
    <s v="siendo presidente el señor Adan Pulido Muñoz se inicia el reconocimiento de la personería jurídica ante la Gobernación de Cundinamarca sindo reconocida mediante articulo 4 decreto 1336 de 1992 en bogota el 30 12 1970 con el numero 0985 firmado por Carlos Medina Zarate Secretario de Gobierno de la epòca._x000a_Con actividades como bazares bingos rifas y otros  se construye la escuela de san cayetano en un lote donado por la comunidad y por mingas de trabajo se realiza el mantenimiento de los caminos carreteras y corredores ambientales se hace reforestacion y mantenimiento de todos los nacederos de agua para el consumo  y riego._x000a_labores que la comunidad continua haciendo_x000a_"/>
    <s v="mantenimiento de los senderos y carreteables_x000a_rosado y limpieza de cunetas_x000a_cpacitaciones en temas de manejos de residuos sólidos_x000a_preparacion de abonos, fungicidas  y herbicidas para la agricultura organica_x000a_construccion de viveros para el sostenimiento de la junta de acción comunal_x000a_presentacion de proyectos de infraestructuras_x000a_creacion de comite empresarial_x000a_entrega de mercados comunitarios a las familias de escasos recursos_x000a_capacitaciones con el sena en el área de asociatividad y creación de micro empresas_x000a_gestiones ante las entidades gubernamentales para el mantenimiento de las vías y alumbrado publico "/>
    <s v="Reforestacion , mingas Comunitarias para conservación de zonas de protección _x000a_mantenimiento de nacederos y fuentes hidricas ,  capacitación en el_x000a_manejos de cultivos orgánicos ,  calentamiento global ,  residuos sólidos._x000a__x000a_"/>
    <n v="2017"/>
    <s v="mochila comunitaria"/>
    <s v="junta de accion comunal  financiada por la car"/>
    <m/>
    <s v="Construcción viveros comunales .Junta de acción comunal , financiación IDACO"/>
    <m/>
    <m/>
    <m/>
    <m/>
    <m/>
    <m/>
    <m/>
    <m/>
    <m/>
    <m/>
    <s v="vía principal_x000a_pavimento asfáltico en buenas condiciones_x000a_vía terciaria en condiciones de difícil acceso ."/>
    <s v="buses  y taxis con una frecuencia de una hora ."/>
    <s v="una hora"/>
    <s v="f7739931-1805-4fae-94c2-4a2094ba099a..pdf"/>
    <s v="79a559f0-cf82-4bdb-bf41-5c39a73bf216..jpeg"/>
    <s v="d40303dd-2b56-43f8-a36b-c26f07c34e35..pdf"/>
    <s v="No aplica Jac"/>
    <s v="0110d6ca-b598-4c82-b31b-2c0475e605e7..pdf"/>
    <s v="No aplica Jac"/>
    <s v="f26de66b-9062-42e6-8b4b-4466ead069e0..pdf"/>
    <s v="1a9e66e5-bf3d-4f08-be6c-9d16dfffee6e..pdf"/>
    <s v="ec40c75a-7717-4034-9418-85e6ba3f1e61..pdf"/>
    <s v="08cab9db-a617-4e64-bf2d-340cb37c7338..pdf"/>
    <s v="44a656ce-a507-4035-82ce-0166df4f3d3e..pdf"/>
    <s v="66de49fc-fe31-40ea-b505-a046f02f71fd..pdf"/>
    <s v="49a5fad9-e005-4b2b-b378-c0b7db84bad9..pdf"/>
    <s v="9436b6d9-c3c8-4d3d-9fa9-15f635df3d57..jpeg"/>
    <s v="No aplica Jac"/>
    <s v="a8e8391b-5f80-4c5b-9c67-bcc9deb36ef4..pdf"/>
    <s v="Si"/>
    <s v="Si"/>
    <s v="Si"/>
    <s v="Si"/>
    <s v="Si"/>
    <s v="No"/>
    <s v="San Cayetano"/>
    <s v="cuenca del Rio Apulo_x000a_Laguna verde_x000a_Quebrada el surron_x000a_nacedero agua regada_x000a_nacedero el surron_x000a_Quebrada San Miguel"/>
    <n v="6"/>
    <s v="nacedero el surron _x000a_nacedero agua regada_x000a_Quebrada San Miguel ."/>
    <s v="nacedero el surron_x000a_nacedero agua regada_x000a_Río Apulo , _x000a_Quebrada San Miguel"/>
    <n v="100"/>
    <s v="quebrado"/>
    <s v="Difícil"/>
    <n v="10"/>
    <s v="Quebrado"/>
    <s v="Medio"/>
    <s v="mejoramiento de la potabilidad del agua para el consumo humano , protección y conservación del caudal y  cuenca de los mismos ya que se encuentran desprotegidas, y en permanente desforestacion, desmatoneo , quemas, y uso de herbicidas cerca a las fuentes ."/>
    <s v="jornadas de limpieza ,  reforestaciones recuperación de las áreas afectadas , _x000a_mantenimiento de las bocatomas_x000a_capacitación a la comunidad para la protección y conservación del medio ambiente."/>
    <s v="fenomeno de la niña_x000a_inundaciones_x000a_deslizamientos_x000a_sequias _x000a_heladas_x000a_Quemas ._x000a_"/>
    <m/>
    <s v="fdbc8331-39af-4444-aaec-ddd72ef26f6f..jpeg"/>
    <s v="2ee04434-4a92-4c0b-a06f-eab7feb49b17..jpeg"/>
    <s v="b58f101f-c592-40a8-a0f1-a266c72c6e7b..jpeg"/>
    <s v="794f66ef-5b35-4c31-a3fe-0efde3e5a181..jpeg"/>
    <s v="d807e7d8-9cf3-48b3-bb2f-be5820918eeb..jpeg"/>
    <s v="f141efce-705a-4066-9c7d-db05eb5c4275..jpeg"/>
    <s v="13f82ff0-89d2-4ace-9352-c5b50fbb1526..jpeg"/>
    <s v="e333ad76-1f50-4337-8ebc-e22659efb67b..jpeg"/>
    <s v="Si"/>
    <s v="Parte media de la laguna Verde . Municipio ."/>
    <n v="26"/>
    <n v="22"/>
    <n v="48"/>
    <n v="17"/>
    <n v="25"/>
    <n v="42"/>
    <n v="85"/>
    <n v="78"/>
    <n v="163"/>
    <n v="14"/>
    <n v="15"/>
    <n v="29"/>
    <n v="142"/>
    <n v="140"/>
    <n v="282"/>
    <n v="134"/>
    <n v="250"/>
    <d v="2021-04-01T15:38:45"/>
    <n v="44308.929872685199"/>
    <x v="5"/>
    <s v="juntadeaccioncomunalveredasanc@gmail.com"/>
    <s v="jmartinez@cci.org.co"/>
    <n v="44323.550335648099"/>
    <n v="1"/>
    <n v="1"/>
    <n v="0"/>
    <s v="No aplica Jac"/>
    <n v="1"/>
    <s v="No aplica Jac"/>
    <n v="1"/>
    <n v="1"/>
    <n v="1"/>
    <n v="1"/>
    <n v="3"/>
    <n v="3"/>
    <n v="2"/>
    <n v="1"/>
    <s v="No aplica Jac"/>
    <n v="1"/>
    <s v="NINGUNA_x000a_"/>
    <s v="NINGUNA"/>
    <s v="Documento con fecha superior a la permitida_x000a_- FAVOR ADJUNTAR ESTE DOCUMENTO."/>
    <s v="No aplica Jac"/>
    <s v="Adjunta acta de actualización de estatutos más no lo estatutos._x000a_- SUBSANADO"/>
    <s v="No aplica Jac"/>
    <s v="NINGUNA"/>
    <m/>
    <m/>
    <m/>
    <s v="Tesorero está inhabilitado para ocupar cargos públicos, en fase de contractual deberían cambiar de tesorero, pero además hace falta el certificado de antecedentes de la organización._x000a_- SUBSANADO_x000a_"/>
    <s v="Hace falta certificado de la organización_x000a_- SUBSANADO"/>
    <m/>
    <s v="El documento presentado es una Autocertificación. Deben presentar otro documento firmado por un tercero que verifique la experiencia, por ejemplo copia del contrato o convenio o acta._x000a_Sin embargo en el documento siguiente se adjunta el acta de aprobación de un convenio para la construcción de placa huella pero no se evidencia dicho contrato tampoco."/>
    <s v="No aplica Jac"/>
    <m/>
    <m/>
    <m/>
    <m/>
    <s v="No aplica Jac"/>
    <s v="25c174a4-e0d7-4405-aa8b-1712c45eaaba..pdf"/>
    <s v="No aplica Jac"/>
    <m/>
    <m/>
    <m/>
    <m/>
    <s v="d98a2b85-b5de-4328-9f01-249a7b087784..pdf"/>
    <s v="ba9db43b-85bd-4525-a8c9-e66f61877596..pdf"/>
    <m/>
    <m/>
    <s v="No aplica Jac"/>
    <m/>
    <s v="Diagnostico"/>
    <x v="3"/>
    <b v="1"/>
    <x v="3"/>
    <x v="3"/>
    <x v="4"/>
    <n v="0"/>
    <n v="0"/>
    <n v="0"/>
    <n v="0"/>
    <n v="0"/>
    <s v=""/>
    <n v="71"/>
    <m/>
    <x v="1"/>
    <n v="44291"/>
    <s v="Pertenecen al municipio de zipacon, se les sugirio realizar articuación con la JAC O acueducto más cercano perteneciente al municipio de cachipay"/>
    <n v="44299"/>
    <s v="Faltan documentos del representante legal y certificacion de proyectos"/>
    <n v="44301"/>
    <s v="Faltan pocos item, tienen nacederos en la parte de Cachipay cercanos, pero manifiestan que hay nacederos en su munucipio que benefician con agua para el consumo a veredas de Cachipay y la Mesa. Van a terminar la postulacion teniendo en cuenta las fuentes ubicadas en Cachipay"/>
    <m/>
    <m/>
    <m/>
    <m/>
    <m/>
    <m/>
    <s v="x"/>
    <s v="x"/>
    <m/>
    <n v="107"/>
    <x v="1"/>
    <x v="0"/>
    <x v="1"/>
    <m/>
    <m/>
    <x v="1"/>
    <m/>
    <m/>
    <m/>
    <x v="0"/>
    <m/>
    <m/>
    <s v=" "/>
    <m/>
    <m/>
    <m/>
    <m/>
    <m/>
    <m/>
    <m/>
    <m/>
    <m/>
    <m/>
    <m/>
    <m/>
    <m/>
    <m/>
    <n v="0"/>
    <m/>
  </r>
  <r>
    <n v="19"/>
    <s v="junta de accion comunal lomalta sector escuela"/>
    <x v="1"/>
    <x v="6"/>
    <s v="lomalta"/>
    <n v="880"/>
    <x v="1"/>
    <n v="42362"/>
    <s v="901008297-5"/>
    <s v="lomalta central  escuelal"/>
    <s v="4.405945, -74.400050"/>
    <n v="3193455892"/>
    <s v="lomaaltasectorescuela@hotmail.com"/>
    <s v="jose milciades tovar parra"/>
    <n v="10105273"/>
    <n v="3193455892"/>
    <s v="lomaaltasectorescuela@hotmail.com"/>
    <s v="luis emilio pinto"/>
    <n v="7211396"/>
    <n v="3166975502"/>
    <s v="lomaaltasectorescuela@hotmail.com"/>
    <s v="jose milciades tovar parra"/>
    <s v="yesid perdomo"/>
    <s v="maria picos"/>
    <s v="luis emilio pinto"/>
    <s v="salomon tovar"/>
    <s v="luis fernando tovar osorio"/>
    <s v="john alvarez"/>
    <s v="eduardo martinez"/>
    <s v="samuel salazar"/>
    <s v="comite de aguas"/>
    <s v="rosa marina corzo"/>
    <m/>
    <m/>
    <s v="la junta nació comunal lomalta sector escuela es una organización activa en el manejo y cuido ambiental del sector de la quebrada yayata,  a participado en varias actividades munipales , gubernamentales , ha sacado el primer puesto ante la car, por su empeño y cuido en el manejo ambiental"/>
    <s v="trabajos que se han realizado comunitariamente como son la limpia de cunetas, limpia de material de desecho en la quebrada yayata, mantenimiento de vias, rocerias. etc"/>
    <s v="reforestacion de mas de 30 mil arboles en en estos cuatro años dentro de la quebrada yayata, supervisadas por la municipalidad de Silvana."/>
    <n v="2016"/>
    <s v="esca"/>
    <s v="car"/>
    <n v="2019"/>
    <s v="esca"/>
    <s v="car - gobernacion"/>
    <n v="2020"/>
    <s v="hojitas comunales"/>
    <s v="ministerio ambiental"/>
    <m/>
    <m/>
    <m/>
    <m/>
    <m/>
    <m/>
    <s v="en buen estado "/>
    <s v="carros"/>
    <s v="30 minutos"/>
    <s v="66ab8180-f5fc-4953-a831-acdaf0f8ca2c..pdf"/>
    <s v="355be0b3-0abd-427b-8c97-fdfb655bca33..pdf"/>
    <s v="9f96379b-9a9c-4a98-969f-c30984137d8d..pdf"/>
    <s v="No aplica Jac"/>
    <s v="e92745e1-2c89-41f5-ae33-49a625b5eb5f..pdf"/>
    <s v="No aplica Jac"/>
    <s v="f8f24c36-1b42-4a23-9cbc-af7323b664af..pdf"/>
    <s v="302fe02b-6446-4e1a-bad1-366859c1e64d..pdf"/>
    <s v="951371b0-2b4d-48af-83a8-5c73df5ea77a..pdf"/>
    <s v="d7deca17-6eb6-453f-a386-5f9cc9da499d..pdf"/>
    <s v="2260da52-2b12-4bcd-8087-302f7bdbed4a..pdf"/>
    <s v="cdff035c-f0a1-4319-a576-e0d8f7f7e2d2..pdf"/>
    <s v="40ca8aa2-7021-4e47-a35d-f9463a1daa3c..pdf"/>
    <s v="17c3753c-da92-45cb-b260-cc7779986e4d..pdf"/>
    <s v="No aplica Jac"/>
    <s v="22cb5c4c-98f2-48ed-b9c7-10ce7556523f..pdf"/>
    <s v="No"/>
    <s v="No"/>
    <s v="No"/>
    <s v="Si"/>
    <s v="No"/>
    <s v="No"/>
    <s v="lomalta sector escuela"/>
    <s v="Quebrada  Yayata"/>
    <n v="1"/>
    <s v="Quebrada Yayata"/>
    <s v="Quebrada Yayata"/>
    <n v="15"/>
    <s v="accesos deforestado  sobre la cabecera de la quebrada su acceso en relativamente facil"/>
    <s v="Medio"/>
    <n v="1000"/>
    <s v="accesos deforestado  sobre la cabecera de la quebrada su acceso en relativamente facil"/>
    <s v="Medio"/>
    <s v="el hacer un aislamiento a la ronda y reforestar hace que no haya tanta deforentacion, el ganado ya se podria controlar en sus bebederos por que aqui la comunidad utiliza el agua, tambien se evita que los turistas voten basura a las fuentes."/>
    <s v="dentro de las actividades que se han realizado con la comunidad ha sido reforestar.aunque es muy poco para lo mucho que hay que hacer,, jornadas de limpieza donde se han sacado mas de 70 lonas de basura y material toxico, es una quebrada que pide agritos un apoyo ambiental mas firme. para tener mas vida en el sector."/>
    <s v="hemos tenido varias afectaciones con el fenómeno del niño,niña y deslizamientos, sobre todo . por no terner cuidado en reforestar"/>
    <m/>
    <s v="339ebff0-9a7c-45e0-9c51-f40ced75e5c4..jpg"/>
    <s v="1b1f7566-f6d2-4ed5-9f33-f74ac515552c..jpeg"/>
    <s v="0b5aa81b-8dd0-4b0a-b421-0407f1a41b35..jpeg"/>
    <s v="1c2a7f5b-f140-4ac5-8a1b-5d02cb1e0b86..jpeg"/>
    <s v="62d9116e-11e3-4ed5-9a58-33e21b35736a..jpeg"/>
    <s v="5715fab6-1c9c-4910-b338-be37e42fade0..jpeg"/>
    <s v="94fbc30b-4f1d-4053-996c-c2c781f64d3e..jpeg"/>
    <s v="986ac816-1f74-4d24-9af6-32c501bcc51e..jpeg"/>
    <s v="No"/>
    <m/>
    <n v="50"/>
    <n v="40"/>
    <n v="90"/>
    <n v="50"/>
    <n v="40"/>
    <n v="90"/>
    <n v="60"/>
    <n v="80"/>
    <n v="140"/>
    <n v="50"/>
    <n v="70"/>
    <n v="120"/>
    <n v="210"/>
    <n v="230"/>
    <n v="440"/>
    <n v="66"/>
    <n v="150"/>
    <d v="2021-04-04T11:54:07"/>
    <n v="44294.642974536997"/>
    <x v="6"/>
    <s v="lomaaltasectorescuela@hotmail.com"/>
    <s v="cgarzon@cci.org.co"/>
    <n v="44317.922256944403"/>
    <n v="0"/>
    <n v="0"/>
    <n v="0"/>
    <s v="No aplica Jac"/>
    <n v="0"/>
    <s v="No aplica Jac"/>
    <n v="0"/>
    <n v="0"/>
    <n v="0"/>
    <n v="0"/>
    <n v="0"/>
    <n v="0"/>
    <n v="0"/>
    <n v="0"/>
    <s v="No aplica Jac"/>
    <n v="0"/>
    <m/>
    <m/>
    <m/>
    <s v="No aplica Jac"/>
    <m/>
    <s v="No aplica Jac"/>
    <m/>
    <m/>
    <m/>
    <m/>
    <m/>
    <m/>
    <m/>
    <m/>
    <s v="No aplica Jac"/>
    <m/>
    <m/>
    <m/>
    <m/>
    <s v="No aplica Jac"/>
    <m/>
    <s v="No aplica Jac"/>
    <m/>
    <m/>
    <m/>
    <m/>
    <m/>
    <m/>
    <m/>
    <m/>
    <s v="No aplica Jac"/>
    <m/>
    <s v="Implementación"/>
    <x v="1"/>
    <b v="0"/>
    <x v="1"/>
    <x v="1"/>
    <x v="1"/>
    <n v="1"/>
    <n v="0"/>
    <n v="0"/>
    <n v="0"/>
    <n v="1"/>
    <n v="2"/>
    <n v="7"/>
    <m/>
    <x v="2"/>
    <n v="44291"/>
    <s v="Se le presto asesoria en el cargue de documentos, presentaban error en el momento de realzar el envío final."/>
    <n v="44295"/>
    <s v="Estan terminando de completar informacion. Cabe resaltar que estan a la espera de la certificacion de experiencia en proyectos."/>
    <m/>
    <m/>
    <m/>
    <m/>
    <m/>
    <m/>
    <m/>
    <m/>
    <m/>
    <m/>
    <m/>
    <n v="171"/>
    <x v="1"/>
    <x v="0"/>
    <x v="1"/>
    <m/>
    <m/>
    <x v="1"/>
    <m/>
    <m/>
    <m/>
    <x v="0"/>
    <m/>
    <m/>
    <s v=" "/>
    <m/>
    <m/>
    <m/>
    <m/>
    <m/>
    <m/>
    <m/>
    <m/>
    <m/>
    <m/>
    <m/>
    <m/>
    <m/>
    <m/>
    <n v="0"/>
    <m/>
  </r>
  <r>
    <n v="23"/>
    <s v="JUNTA DE ACCION COMUNAL DE LA VEREDA SAN JOSE DEL CHOCHO DEL MUNICIPIO DE SILVANIA"/>
    <x v="1"/>
    <x v="6"/>
    <s v="SAN JOSE DEL CHOCHO"/>
    <s v="162  IDACO (GOBERNACION DE CUNDINAMARCA) "/>
    <x v="1"/>
    <n v="27730"/>
    <s v="890680488 6"/>
    <s v="vereda san José del chocho municipio de Silvania"/>
    <s v="4.3902057,-74.4252223,14.4z/data=!4m5!3m4!1s0x8e3f1ab05121a9a9:0x959dfae2c5c615f5!8m2!3d4.38337!4d-74."/>
    <n v="3143339035"/>
    <s v="veredasanjosedelchocho@hotmail.com"/>
    <s v="DAVID TOVAR MADRIGAL"/>
    <n v="79264328"/>
    <n v="3143339035"/>
    <s v="davidtovarmadrigal@hotmail.com"/>
    <s v="HECTOR ALONSO RIOS FRANCO"/>
    <n v="79697226"/>
    <n v="3114555748"/>
    <s v="bifranco@hotmail.com"/>
    <s v="DAVID TOVAR MADRIGAL"/>
    <s v="MARIA ADELAIDA SANCHEZ"/>
    <s v="JAVIER BENAVIDES"/>
    <s v="HECTOR ALONSO RIOS FRANCO"/>
    <s v="GABRIEL PACHO BORDA"/>
    <s v="MARIA HERMINDA ROBAYO"/>
    <s v="DAVID TOVAR MADRIGAL"/>
    <s v="MARIA HERMINDA ROBAYO"/>
    <s v="MARCO TULIO ORTIZ, PEDRO PABLO ARIZA"/>
    <s v="SALUD Y DEPORTES"/>
    <s v="YILVER TORRES"/>
    <s v="DEPORTES Y CULTURA"/>
    <s v="LIGIA YADIRA SANCHEZ"/>
    <s v="La Junta de Acción Comunal de la Vereda San José del Chocho esta conformada por familias, descendientes de los antiguos colonos que se radicaron  en esta zona del país, sus descendientes fueron los fundadores de la Junta, y ha medida que se han vendido terrenos fraccionando así las antiguas fincas, se ha integrado por otras personas provenientes de Bogotá y de Cundinamarca que ya hacen parte de la Junta, la vereda esta compuesta por familias de más de tres personas más o menos alrededor de unas 450 personas entre adultos, jovenes, niños y personas venezolanas que han llegado el ultimo año.  "/>
    <s v="Se han ejecutado arreglo de vías terciarias, alumbrado publico, se ha arborizado la parte alta de la vereda, la junta cuenta con un terreno de tres fanegadas totalmente arborizada y cuenta con dos lagos para captar agua de los cuales solo sirve uno y falta adecuar el otro, se hacen las actividades de los niños y se reparten regalos en diciembre con ayuda de la empresa privada, se ha gestionado instalación de cámaras para dar seguridad a la vereda, se han implementado frentes de seguridad con los vecinos para la seguridad."/>
    <s v="Se ha arborizado la parte alta de la vereda en la finca que es propiedad de la comunidad, se ha arborizado otros predios que pertenecen a la CAR y se ha mantenido la arborización en estas fincas, se propicia y se promociona el cuidado de las quebradas, se ha solicitado a los propietarios de las fincas que pertenecen a la vereda al cultivo de arboles, se ha luchado de manera frontal contra la instalación de galpones que contaminan el aire y la tierra por las malas practicas. "/>
    <n v="2019"/>
    <s v="Limpieza y cerca de la quebrada que surte el agua a la vereda"/>
    <s v="Comunidad de la vereda y financiación de la CAR"/>
    <n v="2020"/>
    <s v="hechura tanque de captación de agua, de la concesión de la CAR"/>
    <s v="comunidad de la vereda y Junta de acción comunal"/>
    <n v="2021"/>
    <s v="Limpieza de cunetas, guadañar riveras de quebradas y vías para evitar derrumbes"/>
    <s v="Comunidad y JAC"/>
    <n v="2017"/>
    <s v="Proyecto ESCA no 0246 de 2017 suscrito entre la CAR y la JAC vereda San Jose del Chocho, Municipio de Silvania"/>
    <s v="comunidad y jac"/>
    <n v="2021"/>
    <s v="Solicitudes ante las entidades administrativas del orden nacional y municipal para implementación del agua potable"/>
    <s v="comunidad y jac"/>
    <s v="BUSETAS, COLECTIVOS, PARTICULARES QUE HACEN EXPRESOS."/>
    <s v="BUSETAS Y COLECTIVOS  CADA HORA O MEDIA HORA SEGUN LO REQUERIDO"/>
    <s v="45 MINUTOS A 1 HORA"/>
    <s v="852e658f-2526-4e74-8395-7ca83b7e673f..pdf"/>
    <s v="bf827df8-9486-4bc3-b1d9-6d3ceb2eb1d4..pdf"/>
    <s v="c4dba967-54c8-49a8-be13-526f533143f4..pdf"/>
    <s v="No aplica Jac"/>
    <s v="ee556afe-9ad6-490c-aa67-9bf1acd7df50..pdf"/>
    <s v="No aplica Jac"/>
    <s v="2e0e9a22-245a-4e20-b8e6-e702236bcbc9..pdf"/>
    <s v="586ebb48-60dc-43bc-b7d8-48fe4c66b1f1..pdf"/>
    <s v="e94ec883-a2b7-4e83-9343-83084c9a3ea3..pdf"/>
    <s v="ea557748-81b6-4291-a366-67447b074548..pdf"/>
    <s v="0f591828-9ab1-4f03-9969-07e3329ec09c..pdf"/>
    <s v="cbbe79d7-070c-4a37-8f04-dfa1b6f50314..pdf"/>
    <s v="d5d2cfcf-d74b-4d54-9fc8-25710286ce6c..pdf"/>
    <s v="4718ea31-fb82-4c99-af53-21562fcd1277..pdf"/>
    <s v="No aplica Jac"/>
    <s v="2c46605b-0783-4d80-932a-7390d8c44e9c..pdf"/>
    <s v="No"/>
    <s v="Si"/>
    <s v="Si"/>
    <s v="Si"/>
    <s v="No"/>
    <s v="Si"/>
    <s v="SAN JOSE DEL CHOCHO DEL MUNICIPIO DE SILVANIA"/>
    <s v="QUEBRADA LA JUNCA, QUEBRADA POZO HONDO, QUEBRADA SANTA BARBARA Y QUEBRADA EL RESGUARDO"/>
    <n v="6"/>
    <s v="Todas abastecen agua para el consumo humano, quebrada la Junca, quebrada Pozo Hondo, quebrada Santa Barbara, quebrada el Resguardo. "/>
    <s v="QUEBRADA LA JUNCA, QUEBRADA POZO HONDO, QUEBRADA SANTA BARBARA Y QUEBRADA EL RESGUARDO, YA QUE SE CRUZAN Y SE UNEN EN VARIOS SECTORES"/>
    <n v="1"/>
    <s v="QUEBRADO EN DECLIVE, "/>
    <s v="Medio"/>
    <n v="1"/>
    <s v="quebrado en declive en propiedad privada"/>
    <s v="Medio"/>
    <s v="Cercar y hablar con los propietarios de las fincas de la vereda para mantener las riveras en buen estado y dejen espacio de reserva."/>
    <s v="La comunidad ha realizado jornadas de limpieza, siembra de arboles, arborización, cercados en la ronda de la quebrada, guadañada, remoción de tierra por derrumbes, remoción de animales muertos, oposición a instalación "/>
    <s v="Todos los fenómenos naturales han afectado la vereda, fenómeno del niño que afecta ostensiblemente a la comunidad con sequia extrema, al igual que la niña con abundante agua que ocasiona derrumbes, deslizamientos, y especie de tornado que ha derrumbado arboles y casas"/>
    <m/>
    <s v="8de05eb5-d0ba-4abc-92bc-f6c0a803ef84..jpeg"/>
    <s v="b28b9d97-dc83-49b2-9761-3da0a1d028b2..jpg"/>
    <s v="73d0b3db-54e5-49d2-9e08-576161f734d3..jpeg"/>
    <s v="e29c2a0f-6d04-4708-814b-a23826d9f23e..jpeg"/>
    <s v="4078056a-85b2-4a58-816f-2edbc96b1bf8..jpg"/>
    <s v="a071567b-c8fc-46e8-b3ce-43ec82701714..jpg"/>
    <s v="43805db7-1505-4b33-b4e9-eb41a9389821..jpeg"/>
    <s v="857ef54f-fdcb-448d-a9c8-d2d9b4095444..png"/>
    <s v="Si"/>
    <s v="Tres fincas de la car en la parte alta de la vereda arborizadas por la comunidad, una finca de propiedad de la vereda con lago y arborizada por la comunidad."/>
    <n v="41"/>
    <n v="38"/>
    <n v="79"/>
    <n v="24"/>
    <n v="25"/>
    <n v="49"/>
    <n v="18"/>
    <n v="23"/>
    <n v="41"/>
    <n v="16"/>
    <n v="17"/>
    <n v="33"/>
    <n v="99"/>
    <n v="103"/>
    <n v="202"/>
    <n v="122"/>
    <n v="30"/>
    <d v="2021-04-05T22:24:15"/>
    <n v="44296.892638888901"/>
    <x v="7"/>
    <s v="davidtovarmadrigal@hotmail.com"/>
    <s v="cgarzon@cci.org.co"/>
    <n v="44322.473391203697"/>
    <n v="1"/>
    <n v="1"/>
    <n v="1"/>
    <s v="No aplica Jac"/>
    <n v="1"/>
    <s v="No aplica Jac"/>
    <n v="1"/>
    <n v="1"/>
    <n v="1"/>
    <n v="1"/>
    <n v="3"/>
    <n v="3"/>
    <n v="2"/>
    <n v="1"/>
    <s v="No aplica Jac"/>
    <n v="1"/>
    <m/>
    <m/>
    <m/>
    <s v="No aplica Jac"/>
    <s v="NO ESTAN LAS FIRMAS CORRESPONDIENTES DE LOS ESTATUTOS "/>
    <s v="No aplica Jac"/>
    <m/>
    <m/>
    <m/>
    <m/>
    <m/>
    <m/>
    <m/>
    <m/>
    <s v="No aplica Jac"/>
    <m/>
    <m/>
    <m/>
    <m/>
    <s v="No aplica Jac"/>
    <s v="73d9c2e6-055b-462e-b966-1f567583bac7..pdf"/>
    <s v="No aplica Jac"/>
    <m/>
    <m/>
    <m/>
    <m/>
    <m/>
    <m/>
    <m/>
    <m/>
    <s v="No aplica Jac"/>
    <m/>
    <s v="Implementación"/>
    <x v="0"/>
    <b v="0"/>
    <x v="0"/>
    <x v="3"/>
    <x v="3"/>
    <n v="0"/>
    <n v="0"/>
    <n v="0"/>
    <n v="0"/>
    <n v="0"/>
    <s v=""/>
    <n v="8"/>
    <m/>
    <x v="2"/>
    <n v="44292"/>
    <s v="Estan Completando la documentación, se debe programar otra llamada para realizar el seguimiento."/>
    <m/>
    <m/>
    <m/>
    <m/>
    <m/>
    <m/>
    <m/>
    <m/>
    <m/>
    <m/>
    <m/>
    <m/>
    <s v="SI"/>
    <n v="65"/>
    <x v="3"/>
    <x v="2"/>
    <x v="0"/>
    <s v="NO VIABLE"/>
    <s v="VIABLE"/>
    <x v="2"/>
    <s v="1. CONCEPTO TÉCNICO: Revisar si la fuente relacionada en el predio los lagos, es natural, en caso contrario, es decir , si es reservorio, no relacionar fuente hídrica, pero si en efecto es natural, cambiar la fotografía dado que la foto adjunta es de un reservorio._x000a__x000a_2. CONCEPTO TÉCNICO: En la observación del concepto, se hace mención a dos fuentes hídricas, la cuales son quebrada el resguardo y el lago. No obstante, en la relación específica de fuentes hídricas, no se relaciona los datos de la quebrada el resguardo._x000a__x000a_3. CARTOGRAFÍA TÉCNICA: En la etiqueta izquierda, se relacionan dos fuentes hídricas (Quebrada el resguardo y el lago), sin embargo, en el concepto técnico solo se relaciona la fuente hídrica el lago._x000a__x000a_4. CARTOGRAFÍA TÉCNICA: Si en efecto la fuente hídrica relacionada como &quot;el lago&quot;, es un reservorio, por favor quitarla tanto del concepto técnico como de la cartografía y demás documentos (aplica también para fotografías)"/>
    <d v="2021-08-11T00:00:00"/>
    <m/>
    <x v="0"/>
    <s v="890680488-6"/>
    <n v="1960"/>
    <s v="Cálido, Medio"/>
    <n v="15"/>
    <n v="22"/>
    <n v="0"/>
    <n v="0"/>
    <n v="200"/>
    <n v="765"/>
    <n v="0.2"/>
    <n v="8395"/>
    <s v="14%&gt; a 2000m"/>
    <n v="8680"/>
    <s v="6%&gt; a 2000m"/>
    <s v="MEDIO"/>
    <n v="21548000"/>
    <n v="1491000"/>
    <n v="23039000"/>
    <m/>
  </r>
  <r>
    <n v="24"/>
    <s v="JUNTA DE ACCION COMUNAL VEREDA EL SALITRE"/>
    <x v="1"/>
    <x v="7"/>
    <s v="SALITRE"/>
    <n v="937"/>
    <x v="1"/>
    <n v="24191"/>
    <n v="901474793"/>
    <s v="VEREDA EL SALITRE"/>
    <m/>
    <n v="3174078010"/>
    <s v="salitrejac@gmail.com"/>
    <s v="FERNADNO ROBERTO DIAZ"/>
    <n v="2965385"/>
    <n v="3112129478"/>
    <s v="salitrejac@gmail.com"/>
    <s v="JAIME CUBILLOS"/>
    <n v="2963417"/>
    <n v="3174078010"/>
    <s v="salitrejac@gmail.com"/>
    <s v="FERNANDO ROBERTO DIAZ"/>
    <s v="JOSE BRAVO"/>
    <s v="MARTHA RINCON"/>
    <s v="JAIME CUBILLOS"/>
    <s v="PEDRO BEJARANO"/>
    <m/>
    <s v="HERNAN DIAZ"/>
    <m/>
    <m/>
    <s v="DEPORTES Y EDUCACON"/>
    <s v="CARLOS ALBERTO GARCIA"/>
    <m/>
    <m/>
    <s v="La JAC de la vereda el salitre se conforma en el año 1966 ."/>
    <s v="grupos de trabajo para mantener las vias de acceso a la vereda cunetiadas, guadañadas. En cuanto a trabajos realizados en la escuela de la vereda se organizan grupos de trabajo para mantenimiento y manutención  de la misma. Se tienen conformado grupos de trabajo para estar alerta ante cualquier evento natural que dificulte la movilidad por el sector."/>
    <m/>
    <m/>
    <m/>
    <m/>
    <m/>
    <m/>
    <m/>
    <m/>
    <m/>
    <m/>
    <m/>
    <m/>
    <m/>
    <m/>
    <m/>
    <m/>
    <s v="CARRETARA"/>
    <s v="CARRO Y/O MOTO"/>
    <s v="45 MINUTOS"/>
    <s v="60fa7927-01b1-445f-8b25-c1ec68a795a2..pdf"/>
    <m/>
    <s v="1e04cfc1-63e9-44f3-b66d-9fa8bf2fc288..pdf"/>
    <s v="No aplica Jac"/>
    <m/>
    <s v="No aplica Jac"/>
    <s v="a4ded7e5-a6a0-4658-ad88-0b0d24171610..PDF"/>
    <m/>
    <s v="ddbdbba3-41ee-43de-b7a8-6358a687a2f0..pdf"/>
    <m/>
    <s v="7ae8faed-2b3b-4e34-a92a-3c69466a99e7..pdf"/>
    <s v="2d8040bf-8aa0-45f9-95c6-906e6d106a0c..pdf"/>
    <s v="c960be23-21ab-4e94-901c-61b23dc9f8ae..pdf"/>
    <m/>
    <s v="No aplica Jac"/>
    <m/>
    <s v="Si"/>
    <s v="No"/>
    <s v="No"/>
    <s v="Si"/>
    <s v="No"/>
    <s v="No"/>
    <s v="VEREDA EL SALITRE"/>
    <s v="NACIMIENTO DE AGUA LUGAR DENOMINADO LA REPRESA"/>
    <m/>
    <s v="LA REPRESA"/>
    <s v="LA REPRESA"/>
    <n v="400"/>
    <s v="HUMEDO"/>
    <s v="Fácil"/>
    <m/>
    <s v="PARAMO"/>
    <s v="Fácil"/>
    <s v="REFORESTARCION  Y SEÑALIZACION PARA QUE LOS TURISTAS NO INGRESEN A LA REPRESA A HACER MAL USO DEL AGUA, VERIFICACIÓN DE CONEXIONES ILEGALES."/>
    <s v="JORNADAS DE CERCADO Y REFORESTACION "/>
    <s v="LA VEREDA SE HA VISTO AFECTADA EN LA ÉPOCA DE LLUVIA POR DESLIZAMIENTOS QUE HAN TAPADO LA QUEBRADA DEL PÁRAMO EN EL PUENTE, CAÍDA DE ARBOLES SOBRE LA VÍA SE HAN  GENERADO DERRUMBES QUE HAN DIFICULTADO LA MOVILIDAD EN EL SECTOR"/>
    <m/>
    <m/>
    <m/>
    <m/>
    <m/>
    <m/>
    <m/>
    <m/>
    <m/>
    <s v="No"/>
    <m/>
    <n v="8"/>
    <n v="6"/>
    <n v="14"/>
    <n v="1"/>
    <n v="0"/>
    <n v="1"/>
    <n v="15"/>
    <n v="14"/>
    <n v="29"/>
    <n v="25"/>
    <n v="25"/>
    <n v="50"/>
    <n v="49"/>
    <n v="45"/>
    <n v="94"/>
    <n v="40"/>
    <n v="8"/>
    <d v="2021-04-06T10:27:50"/>
    <n v="44300.460810185199"/>
    <x v="2"/>
    <s v="salitrejac@gmail.com"/>
    <m/>
    <m/>
    <m/>
    <m/>
    <m/>
    <m/>
    <m/>
    <m/>
    <m/>
    <m/>
    <m/>
    <m/>
    <m/>
    <m/>
    <m/>
    <m/>
    <m/>
    <m/>
    <m/>
    <m/>
    <m/>
    <m/>
    <m/>
    <m/>
    <m/>
    <m/>
    <m/>
    <m/>
    <m/>
    <m/>
    <m/>
    <m/>
    <m/>
    <m/>
    <m/>
    <m/>
    <m/>
    <m/>
    <m/>
    <m/>
    <m/>
    <m/>
    <m/>
    <m/>
    <m/>
    <m/>
    <m/>
    <m/>
    <m/>
    <m/>
    <m/>
    <x v="2"/>
    <m/>
    <x v="2"/>
    <x v="2"/>
    <x v="2"/>
    <n v="0"/>
    <n v="0"/>
    <n v="0"/>
    <n v="0"/>
    <n v="0"/>
    <s v=""/>
    <m/>
    <m/>
    <x v="2"/>
    <n v="44295"/>
    <s v="Estan a la espera de el Rut para continuar con el ingreso de documentos. "/>
    <n v="44299"/>
    <s v="Ya tienen toda la documetacion pertinente, se espera hablar con la encargada de la documentacion esta misma tarde. "/>
    <n v="44301"/>
    <s v="Se hablo con el presidente de la JAC informa que se esta tratando de contactar con la persona que lo esta ayudando a subir la inf, esta a la espera de subir unos documentos que hacen falta. "/>
    <n v="44307"/>
    <s v="Se hablo con don fernando el presidente de la JAC no han podido lograr entrar al aplicativo, el dia de mañana se va a intentar camiar la contraseña para terminar el proceso. "/>
    <n v="44310"/>
    <s v="hasta ultimo momento se realizo seguimiento, cambio de contraseña y demas, lastimosamente no se contaba con rut personal y no siguieron con el proceso"/>
    <m/>
    <m/>
    <s v="x"/>
    <s v="x"/>
    <m/>
    <e v="#N/A"/>
    <x v="1"/>
    <x v="0"/>
    <x v="1"/>
    <m/>
    <m/>
    <x v="1"/>
    <m/>
    <m/>
    <m/>
    <x v="0"/>
    <m/>
    <m/>
    <s v=" "/>
    <m/>
    <m/>
    <m/>
    <m/>
    <m/>
    <m/>
    <m/>
    <m/>
    <m/>
    <m/>
    <m/>
    <m/>
    <m/>
    <m/>
    <n v="0"/>
    <m/>
  </r>
  <r>
    <n v="25"/>
    <s v="Entidad Estatal ,Sivigila, Concejo de Cultura,Voluntario CAR"/>
    <x v="0"/>
    <x v="0"/>
    <s v="Centro"/>
    <m/>
    <x v="1"/>
    <n v="44197"/>
    <m/>
    <s v="Calle 15 -7A 35"/>
    <m/>
    <n v="3229233227"/>
    <s v="entidadestatalddhh24856@gmail.com"/>
    <s v="Carlos Alberto Bernal Barrero"/>
    <n v="80659135"/>
    <n v="3229233227"/>
    <s v="ong.invima@gmail.com"/>
    <m/>
    <m/>
    <m/>
    <m/>
    <s v="Sivigila ,Carlos Alberto Bernal Barrero"/>
    <s v="otra representante como jac en villa eliana"/>
    <m/>
    <m/>
    <m/>
    <m/>
    <m/>
    <m/>
    <m/>
    <s v="concejo cultura y turismo de VIOTA Cundinamarca"/>
    <s v="Carlos Alberto Bernal Barrero"/>
    <s v="Alto gobierno ,Edil,Concejal,Entidad Estatal .Medico, gestor proyectos medio ambientales climaticos "/>
    <s v="Carlos Alberto Bernal Barrero"/>
    <s v="2013 - Barrio Villa eliana Fundador jefe ,representante, asociacion org ,Entodad no gubernamental,entidad estatal,jal,Edil,concejal estatal."/>
    <s v="Ponca rio BOGOTA,y rio lindo de VIOTA,OMS aguasFAO,agricultura y clima energia."/>
    <s v="Reforestacion rio lindo ,entidad ejercito y alcaldia VIOTA, atiterorismo incendios forestales en VIOTA Cordillera cenyral,cuidador Flora y fauna Colombia, entidad estatal."/>
    <m/>
    <s v="Recursos propios cuenca rio lindo,reforestacion ,cuodado fauna de incendios forestales,y de fauna acuicola peses gato capacitacion Sena recuraos propios,ponca rio bogota,en girardor,entodad en limosnas comunitarias,informes de escabaciones acienda florencia y optencipn de toneladasde cordillera por trimestres entidad estatal ekecutora entodad regional    ENTIDAD,DDHH,DIH,OMS,ONU,INVIMA,24856:25856 CARLOS ALBERTO BENAL BARRERO"/>
    <m/>
    <n v="2021"/>
    <m/>
    <m/>
    <n v="2020"/>
    <m/>
    <m/>
    <n v="2019"/>
    <m/>
    <m/>
    <n v="2018"/>
    <m/>
    <m/>
    <s v="Por caminado"/>
    <s v="Caminado"/>
    <s v="40 KILOMETRO DE RIO Y ACIENDA."/>
    <m/>
    <m/>
    <m/>
    <s v="No aplica Jac"/>
    <m/>
    <s v="No aplica Jac"/>
    <m/>
    <m/>
    <m/>
    <m/>
    <m/>
    <m/>
    <m/>
    <m/>
    <s v="No aplica Jac"/>
    <m/>
    <s v="No"/>
    <s v="No"/>
    <s v="No"/>
    <s v="No"/>
    <s v="No"/>
    <s v="No"/>
    <m/>
    <m/>
    <m/>
    <m/>
    <m/>
    <m/>
    <m/>
    <m/>
    <m/>
    <m/>
    <m/>
    <m/>
    <m/>
    <m/>
    <m/>
    <m/>
    <m/>
    <m/>
    <m/>
    <m/>
    <m/>
    <m/>
    <m/>
    <m/>
    <m/>
    <n v="0"/>
    <n v="0"/>
    <n v="0"/>
    <n v="0"/>
    <n v="0"/>
    <n v="0"/>
    <n v="0"/>
    <n v="0"/>
    <n v="0"/>
    <n v="0"/>
    <n v="0"/>
    <n v="0"/>
    <n v="0"/>
    <n v="0"/>
    <n v="0"/>
    <n v="0"/>
    <n v="0"/>
    <d v="2021-04-06T11:54:05"/>
    <n v="44312.595937500002"/>
    <x v="2"/>
    <s v="entidadestatalddhh24856@gmail.com"/>
    <m/>
    <m/>
    <m/>
    <m/>
    <m/>
    <m/>
    <m/>
    <m/>
    <m/>
    <m/>
    <m/>
    <m/>
    <m/>
    <m/>
    <m/>
    <m/>
    <m/>
    <m/>
    <m/>
    <m/>
    <m/>
    <m/>
    <m/>
    <m/>
    <m/>
    <m/>
    <m/>
    <m/>
    <m/>
    <m/>
    <m/>
    <m/>
    <m/>
    <m/>
    <m/>
    <m/>
    <m/>
    <m/>
    <m/>
    <m/>
    <m/>
    <m/>
    <m/>
    <m/>
    <m/>
    <m/>
    <m/>
    <m/>
    <m/>
    <m/>
    <m/>
    <x v="2"/>
    <m/>
    <x v="2"/>
    <x v="2"/>
    <x v="2"/>
    <n v="0"/>
    <n v="0"/>
    <n v="0"/>
    <n v="0"/>
    <n v="0"/>
    <s v=""/>
    <m/>
    <m/>
    <x v="0"/>
    <n v="44293"/>
    <s v="No se obtuvo recepción alguna."/>
    <n v="44295"/>
    <s v="No se obtuvo recepción alguna, ni se tienen mas registros telefonicos para seguimiento."/>
    <n v="44300"/>
    <s v="Al no recibir nuevamente contestación del número registrado en el aplicativo de la organización, se procede a realizar el contacto directo con la Secretaria de Infraestructura del Municipio de Viota, con la profesional Paola Andrea Muñoz Obando; la cual dice buscar informacion de la organización postulada para un contacto eficientte y terminación de la postulacion de forma exitosa, sin embargo, notifica no conocer la organizacion postulada."/>
    <n v="44306"/>
    <s v="No se conoce por parte de la secretaria de infraestructura la entidad postulada a la convocatoria, ni se tienen registros telefónicos. Se intenta nuevamente hacer el respectivo seguimiento por llamada telefónica, pero no se tiene respuesta alguna. "/>
    <m/>
    <m/>
    <m/>
    <m/>
    <m/>
    <s v="x"/>
    <m/>
    <e v="#N/A"/>
    <x v="1"/>
    <x v="0"/>
    <x v="1"/>
    <m/>
    <m/>
    <x v="1"/>
    <m/>
    <m/>
    <m/>
    <x v="0"/>
    <m/>
    <m/>
    <s v=" "/>
    <m/>
    <m/>
    <m/>
    <m/>
    <m/>
    <m/>
    <m/>
    <m/>
    <m/>
    <m/>
    <m/>
    <m/>
    <m/>
    <m/>
    <n v="0"/>
    <m/>
  </r>
  <r>
    <n v="26"/>
    <s v="junta de accion comunal gusimal bajo"/>
    <x v="1"/>
    <x v="8"/>
    <s v="guasimal bajo"/>
    <s v="135 del 2010"/>
    <x v="1"/>
    <n v="40372"/>
    <s v="901055027-3"/>
    <s v="guasimal bajo"/>
    <s v="Latitud: 4.517 Longitud: -74.35 Latitud: 4° 31' 1'' Norte Longitud: 74° 21' 0'' Oeste"/>
    <n v="3114733781"/>
    <s v="kkroto.123@hotmail.com"/>
    <s v="german piraquive cabrera"/>
    <n v="11517430"/>
    <n v="3114733781"/>
    <s v="kkroto.123@hotmail.com"/>
    <s v="nestor vargas"/>
    <n v="1073131299"/>
    <n v="3214826135"/>
    <s v="vargasnestor.23@gmail.com"/>
    <s v="german piraquive cabrera"/>
    <s v="john vargas"/>
    <s v="ana elvia villalobos"/>
    <s v="nestor vargas"/>
    <s v="jaime vargas"/>
    <s v="Fabián Vargas "/>
    <s v="Abraham mora"/>
    <s v="marcela vargas"/>
    <s v="sandra milena vargas"/>
    <s v="coordinador de deportes: "/>
    <s v="Cristian Vásquez "/>
    <s v="comite salud"/>
    <s v="Laura Gutiérrez "/>
    <s v="la junta de accion comunal de la vereda guasimal bajo fue fundada en julio del 2010. se inicio por la necesidad de reunir a la comunidad en torno a las necesidades de la zona y también por la ubicación que presentaba nuestra vereda por su geografía y extension.de esta manera se motivo a la zona sur de la vereda a dar inicio al proceso de registro y conformación de la nueva junta ante los entes gubernamentales. Esta vereda es la mas nueva del municipio y ha tenido la oportunidad de representar a su gente en actividades municipales y capacitaciones departamentales.se ha integrado a la gente en procesos de actividades folclóricas y autóctonas organizadas por el municipio._x000a_de igual manera se ha podido participar en algunas convocatorias que realiza el IDACO . la comunidad se organiza para hacer eventos veredales y recolectar fondos para necesidades propias de la vereda._x000a_"/>
    <s v="la junta de accion comunal ha realizado actividades como jornadas y bazares para recoger fondos en pro de necesidades de la comunidad. "/>
    <s v="jornadas de limpieza , mantenimiento de zonas cercanas a los ríos. participación en jornadas de reciclaje."/>
    <n v="2020"/>
    <s v="procesos de reforestación"/>
    <s v="ministerio del interior"/>
    <n v="2015"/>
    <s v="NO APLICA"/>
    <s v="NO APLICA"/>
    <n v="2015"/>
    <s v="No APLICA"/>
    <s v="NO APLICA"/>
    <n v="2015"/>
    <s v="NO APLICA"/>
    <s v="NO APLICA"/>
    <n v="2015"/>
    <s v="NO APLICA"/>
    <s v="NO APLICA"/>
    <s v="vias terciarias"/>
    <s v="sin transporte- "/>
    <s v="15  minutos"/>
    <s v="ee78e38c-db3c-4d47-a339-ff1c026619f9..pdf"/>
    <s v="4141350b-849f-4568-be68-575309126091..pdf"/>
    <s v="6274568f-b3e0-47d9-8eed-3634f51d7ece..pdf"/>
    <s v="No aplica Jac"/>
    <s v="e57dc095-4c57-41c1-bd77-c2ccfacf4e1d..pdf"/>
    <s v="No aplica Jac"/>
    <s v="5dc0e8d1-dd72-4e47-8d17-b12a8623f8cd..pdf"/>
    <s v="b3b2816e-c2b7-4a89-9090-977d0c221d22..pdf"/>
    <s v="8e17850d-5eb0-438c-b0cd-019751507157..pdf"/>
    <s v="7c2658d6-6342-4982-9ff5-f180dcce4bb6..pdf"/>
    <s v="f14aec62-7dbe-46cd-83bd-e183d0de57b3..pdf"/>
    <s v="282ffe4f-fec3-4055-b9fe-5d713fc8ed88..pdf"/>
    <s v="b207601c-0b22-4468-9196-29880dd542c7..pdf"/>
    <s v="eede4478-a425-4a14-9640-e4c866e54efb..pdf"/>
    <s v="No aplica Jac"/>
    <s v="fdaf5176-8dcc-4a82-930f-ab766c1ddc69..pdf"/>
    <s v="No"/>
    <s v="No"/>
    <s v="No"/>
    <s v="No"/>
    <s v="Si"/>
    <s v="No"/>
    <s v="GUASIMAL BAJO"/>
    <s v="RIO SUBIA"/>
    <n v="1"/>
    <s v="RIO SUBIA"/>
    <s v="RONDA DEL RIO SUBIA"/>
    <n v="2000"/>
    <s v="TERRENO CERCANO AL RIO CON POCA FLORA Y NECESIDAD DEL SIEMBRA DE ARBOLES._x000a_TERRENO CON VAARIANTES DE DES NIVEL ."/>
    <s v="Fácil"/>
    <n v="6"/>
    <s v="CON MALEZA Y VEGETACION MUERTA ."/>
    <s v="Medio"/>
    <s v="SE HACE NECESARIO EL SEMBRAR ARBOLES QUE PERMITAN MANTENER LAS FUENTES HIDRICAS AISLADAS DE ANIMALES Y VEGETACION QUE DESFAAVORECE  EL BUEN FUNCIONAMIENTO DEL RIO._x000a_DE IGUAL MANERA DE SEBE GENERAR  JORNADAS DE MANTENIMIENTO Y LIMPIEZA DEL RIO._x000a_PROGRAMAR CAPACITACIONES QUE GENEREN CONCIENCIA EN LA COMUNIDA FRENTE AL CUIDADO DE LAS FUENTES HIDRICAS DE LA VEREDA Y EL MUNICIPIO."/>
    <s v="SE DESARROLLARON CON LA POBLACION JUVENIL ALGUNAS JORNADAS DE LIMPIEZA Y RECONOCIMIENTO DE LA PROBLEMATICA QUE AFECTA NUESTRA VEREDA Y NUETRO MUNICIPIO."/>
    <s v="DE ACUERDO A LA EPOCA CLIMATICA SE HAN PRESENTADO OLAS DE SEQUIA QUE HAN DEJADO EL RIO EN MALAS CONDICIONES._x000a_EN EPOCA DE INVIERNO SE DESBORDA LLEVANDO MALEZA Y BASURA QUE AFECTA EL RIO._x000a_TAMBIEN SE HAN PRESENTADO DESLIZAMIENTO EN ALGUNOS SECTORES DEL RIO OCACIONANDO TAPONAMIENTOS."/>
    <m/>
    <s v="d02b8185-46f7-474d-aef6-6f4ae8bcf0a2..png"/>
    <s v="83b64ca9-73f0-4ef5-9ee3-927d0042f357..jpeg"/>
    <s v="d6500cb4-5421-4955-8e47-4178d8864920..jpeg"/>
    <s v="95770c5d-dcb2-4cee-89b3-9e3bd043dfb8..jpeg"/>
    <s v="85164592-3f8f-46b2-a8fd-15dfe610909f..jpeg"/>
    <s v="39743ea3-68e9-4776-8611-a9186718258b..jpeg"/>
    <s v="6ba6018c-5395-4c2a-9e9a-e570cb1613d8..jpg"/>
    <s v="3cc83b69-3ab5-440a-a3b7-2dae5e801885..jpg"/>
    <s v="No"/>
    <m/>
    <n v="46"/>
    <n v="15"/>
    <n v="61"/>
    <n v="48"/>
    <n v="12"/>
    <n v="60"/>
    <n v="17"/>
    <n v="14"/>
    <n v="31"/>
    <n v="8"/>
    <n v="4"/>
    <n v="12"/>
    <n v="119"/>
    <n v="45"/>
    <n v="164"/>
    <n v="85"/>
    <n v="52"/>
    <d v="2021-04-06T12:31:23"/>
    <n v="44312.683078703703"/>
    <x v="8"/>
    <s v="johnvargas.ens@gmail.com"/>
    <s v="parevalo@cci.org.co"/>
    <n v="44323.774687500001"/>
    <n v="1"/>
    <n v="1"/>
    <n v="1"/>
    <s v="No aplica Jac"/>
    <n v="1"/>
    <s v="No aplica Jac"/>
    <n v="1"/>
    <n v="1"/>
    <n v="1"/>
    <n v="1"/>
    <n v="3"/>
    <n v="3"/>
    <n v="2"/>
    <n v="1"/>
    <s v="No aplica Jac"/>
    <n v="1"/>
    <m/>
    <m/>
    <m/>
    <s v="No aplica Jac"/>
    <s v="El documento subsanado no presenta firmas de la asamblea que se reunió para autorizar al RL para manejar los recursos; además no dice de manera explicita la cantidad de salarios que puede manejar el RL"/>
    <s v="No aplica Jac"/>
    <s v="Este documento hace parte del archivo de los estatutos."/>
    <m/>
    <m/>
    <m/>
    <s v="El doc. contiene cert. del  presidente, falta tesorero y OB"/>
    <s v="El doc. contiene cert. del  tesorero, falta presidente  y OB"/>
    <s v="El doc. contiene cert. del  presidente, falta tesorero "/>
    <m/>
    <s v="No aplica Jac"/>
    <m/>
    <m/>
    <m/>
    <m/>
    <s v="No aplica Jac"/>
    <s v="fbfef0c1-f83e-4e2c-b51d-39922c0b2ca5..pdf"/>
    <s v="No aplica Jac"/>
    <m/>
    <m/>
    <m/>
    <m/>
    <m/>
    <m/>
    <m/>
    <m/>
    <s v="No aplica Jac"/>
    <m/>
    <s v="Implementación"/>
    <x v="3"/>
    <b v="0"/>
    <x v="0"/>
    <x v="3"/>
    <x v="3"/>
    <n v="0"/>
    <n v="0"/>
    <n v="0"/>
    <n v="0"/>
    <n v="0"/>
    <s v=""/>
    <n v="165"/>
    <m/>
    <x v="0"/>
    <n v="44295"/>
    <s v="Se esta completando la documentación, se debe programar otra llamada para realizar seguimiento."/>
    <n v="44300"/>
    <s v="Estan terminando de completar la información y documentos pertinenetes para el cargue y postulacion exitosa, dicen en los proximos dias subir la información completa."/>
    <n v="44306"/>
    <s v="Reportan que estan a la espera de reunir algunos documentos faltantes como lo son ( RUT del representante legal, copia de estatutos de la JAC, declaración juramentada y firmas respectivas de la JAC) por otro lado, les hace falta tomar las fotografias respectivas para el cargue al aplicativo y diligencias item socio demografico."/>
    <n v="44309"/>
    <s v="El representante legal Germán Firaquive, expresa se encuentran finiquitando la recolección de datos y documentos faltantes, ademas, reporta que hasta el dia 24/4/2021 se estará reuniendo la junta directiva  para  realizar el cargue y finalización de la postulación con exito a más tardar el día 25/4/2021."/>
    <n v="44312"/>
    <s v="El representante legal de la JAC dice estar generando el acta de participación en la convocatoria con las respectivas firmas de la mesa directiva, ademas de finalizar con el documento de la declaración juramentada de no estar incurso  en inhabilidades e incompatibilidades debidamente firmada, para finalzar con la postulación lo antes posible."/>
    <m/>
    <m/>
    <s v="x"/>
    <s v="x"/>
    <s v="SI"/>
    <n v="63"/>
    <x v="0"/>
    <x v="3"/>
    <x v="2"/>
    <s v="VIABLE"/>
    <s v="VIABLE"/>
    <x v="0"/>
    <s v="1. Concepto Social: Ajustar el orden de priorización, es 63 y no 64, tomar estos datos de archivo del Dash._x000a_2. Concepto técnico: En el aparte de acompañantes registrar los apellidos._x000a_3. Concepto técnico: En el resumen de las intervenciones no se registra el total des asilameinto protector (cerca), según la suma de las intervenciones de los predios son 960 metros lineales, pero en es resumen se deja cero._x000a_4. Concepto técnico: ajustar el número de priorización es 63._x000a_5. Para el predio 2 no se registra nombre del dueño, sin embargo es importante relacionarlo toda vez que, no se pueden realizar intervenciones en lugares donde no se tiene el permiso previo._x000a_6. KMZ Y FOTOGRÁFIA TÉCNICA: Ajustar los enriquecimeintos a poligonos. "/>
    <d v="2021-07-07T00:00:00"/>
    <d v="2021-07-09T00:00:00"/>
    <x v="1"/>
    <s v="901055027-3"/>
    <n v="2216"/>
    <s v="Frío"/>
    <n v="25"/>
    <n v="1100"/>
    <n v="0"/>
    <n v="0"/>
    <n v="200"/>
    <n v="960"/>
    <n v="0.1"/>
    <n v="1100"/>
    <s v="11% de 500 a 2000m"/>
    <n v="1067"/>
    <s v="3% de 500m a 2000m"/>
    <s v="FACIL"/>
    <n v="28817000"/>
    <n v="1491000"/>
    <n v="30308000"/>
    <m/>
  </r>
  <r>
    <n v="33"/>
    <s v="EMPRESA DE SERVICIOS PUBLICOS D EPANDI SAS ESP"/>
    <x v="1"/>
    <x v="9"/>
    <s v="EL CAUCHO"/>
    <s v="EMPANDI SAS ESP"/>
    <x v="2"/>
    <n v="43282"/>
    <s v="9011547798-8"/>
    <s v="CALLE 4 Nª 5-20"/>
    <s v="N/A"/>
    <n v="3132199896"/>
    <s v="empandiespaaa@gmail.com"/>
    <s v="Felipe Romero Aguilera"/>
    <n v="80800451"/>
    <n v="3124642369"/>
    <s v="javier_felipe@msn.com"/>
    <s v="Daviana Soacha Moya"/>
    <n v="53932384"/>
    <n v="3212420738"/>
    <s v="contabilidad.dmsm@gmail.com"/>
    <s v="Felipe Romero Aguilera"/>
    <s v="N/A"/>
    <s v="N/A"/>
    <s v="Daviana Marcela Soacha Moya"/>
    <s v="N/A"/>
    <s v="N/A"/>
    <s v="N/A"/>
    <s v="N/A"/>
    <s v="N/A"/>
    <s v="N/A"/>
    <s v="N/A"/>
    <s v="N/A"/>
    <s v="N/A"/>
    <s v="La empresa de servicios públicos creada para cumplir con la necesidad de la población del casco urbano en el componente de acueducto alcantarillado y aseo, entro en operación a partir del 01 de julio de 2018"/>
    <s v="ninguna"/>
    <s v="Jornadas de limpieza y embellecimiento (poda de césped, ahorro y uso eficiente del agua)"/>
    <n v="2016"/>
    <s v="siembra de arboles"/>
    <s v="car"/>
    <n v="2017"/>
    <s v="ninguna"/>
    <m/>
    <n v="2020"/>
    <s v="ninguna"/>
    <m/>
    <n v="2019"/>
    <s v="ninguna"/>
    <m/>
    <n v="2020"/>
    <s v="ninguna"/>
    <m/>
    <s v="Pavimentada y Trocha"/>
    <s v="Carro"/>
    <s v="20 minutos"/>
    <s v="7d260abe-92b8-4646-b4a1-112cb81fc474..pdf"/>
    <s v="9623de3c-38df-438d-8a30-e8eb8ef084f1..pdf"/>
    <s v="No aplica Acueductos"/>
    <s v="339f1753-91c4-42a5-8eb4-47f32cdb58ee..pdf"/>
    <s v="No aplica Acueductos"/>
    <s v="9e3d68f3-2aab-4f99-8c6f-caf9b0c5df9a..pdf"/>
    <s v="No aplica Acueductos"/>
    <s v="002426cb-f31a-4907-9ef3-78506f2b87a3..pdf"/>
    <s v="4abd18db-764e-4327-b799-22d728651f5e..pdf"/>
    <s v="8f7c1e08-4bef-4ba0-9560-aab07892a0ed..pdf"/>
    <s v="0f76ffab-04a7-4608-84d0-4f965fb212a7..pdf"/>
    <s v="f0d3cf83-f7d6-4af1-9e0d-6f2b0d088aee..pdf"/>
    <s v="1d7a5ef5-2560-41b2-9107-8ed82310486a..pdf"/>
    <s v="ad529846-d3b8-4609-8bff-8cb497810589..pdf"/>
    <s v="93a5176d-3cea-46d7-99fc-7d1d9fd01310..pdf"/>
    <s v="0c22e953-bef0-4f29-b560-86d852df907b..pdf"/>
    <s v="No"/>
    <s v="Si"/>
    <s v="No"/>
    <s v="Si"/>
    <s v="No"/>
    <s v="No"/>
    <s v="EL CAUCHO"/>
    <s v="QUEBRADA GRANDE"/>
    <n v="1"/>
    <s v="QUEBRADA GRANDE"/>
    <s v="QUEBRADA GRANDE"/>
    <n v="0"/>
    <s v="REGULAR"/>
    <s v="Medio"/>
    <n v="0"/>
    <s v="BUENO"/>
    <s v="Medio"/>
    <s v="tala de arboles contaminación ambiental"/>
    <s v="siembra de arboles"/>
    <s v="La zona tiene afectación por deslizamientos en la parte alta por la inestabilidad del talud que genera que el agua llegue con mucha turbiedad y cambien sus características como color, olor.  "/>
    <m/>
    <s v="01b52a58-82e3-4765-989f-f1e91b2f2800..png"/>
    <s v="6692e477-3126-440d-b20e-c1524f053b2b..png"/>
    <s v="ae25cc87-d54d-49fd-8af9-5d598a1a3fe3..png"/>
    <s v="6143b112-5a4b-4584-b91c-da895207eb13..jpeg"/>
    <s v="d067bd8a-d74f-4428-9045-2c6b50964c15..png"/>
    <s v="2afa5119-1b4b-4f77-b228-92eacb94ead2..png"/>
    <s v="a475f37c-2f9c-47ee-a135-e6209c373d60..png"/>
    <s v="913fe366-8000-4595-829e-29f83a3681a4..png"/>
    <s v="No"/>
    <m/>
    <n v="496"/>
    <n v="390"/>
    <n v="886"/>
    <n v="726"/>
    <n v="632"/>
    <n v="1358"/>
    <n v="982"/>
    <n v="901"/>
    <n v="1883"/>
    <n v="629"/>
    <n v="499"/>
    <n v="1128"/>
    <n v="2833"/>
    <n v="2422"/>
    <n v="5255"/>
    <n v="725"/>
    <n v="150"/>
    <d v="2021-04-07T16:45:01"/>
    <n v="44306.541087963"/>
    <x v="9"/>
    <s v="empandiespaaa@gmail.com"/>
    <s v="cdiaz@cci.org.co"/>
    <n v="44313.768043981501"/>
    <n v="1"/>
    <n v="1"/>
    <s v="No aplica Acueductos"/>
    <n v="1"/>
    <s v="No aplica Acueductos"/>
    <n v="1"/>
    <s v="No aplica Acueductos"/>
    <n v="0"/>
    <n v="1"/>
    <n v="0"/>
    <n v="0"/>
    <n v="0"/>
    <n v="2"/>
    <n v="0"/>
    <n v="0"/>
    <n v="0"/>
    <m/>
    <m/>
    <s v="No aplica Acueductos"/>
    <m/>
    <s v="No aplica Acueductos"/>
    <m/>
    <s v="No aplica Acueductos"/>
    <s v="Se debe cargar el documento solicitado : Declaración juramentada de no estar incurso en inhabilidades e incompatibilidades firmada por el Representante Legal en su lugar se habia cargado la cédula de ciudadania del representante Legal"/>
    <m/>
    <s v="Se debe cargar el documento solicitado : Fotocopia de la C.C. del tesorero en su lugar se habia cargado la cédula de ciudadania del representante Legal"/>
    <s v="Faltan las certificaciones correspondientes al representante legal y tesorero"/>
    <s v="Faltan las certificaciones correspondientes al representante legal"/>
    <s v="Solo se relaciona certificado del representante legal "/>
    <s v="Se debe cargar el documento solicitado"/>
    <s v="Se debe cargar el documento solicitado"/>
    <s v="Se debe cargar el documento solicitado"/>
    <m/>
    <m/>
    <s v="No aplica Acueductos"/>
    <m/>
    <s v="No aplica Acueductos"/>
    <m/>
    <s v="No aplica Acueductos"/>
    <m/>
    <m/>
    <m/>
    <m/>
    <m/>
    <m/>
    <m/>
    <m/>
    <m/>
    <s v="Implementación"/>
    <x v="3"/>
    <b v="0"/>
    <x v="4"/>
    <x v="4"/>
    <x v="5"/>
    <n v="0"/>
    <n v="0"/>
    <n v="0"/>
    <n v="0"/>
    <n v="0"/>
    <s v=""/>
    <n v="43"/>
    <m/>
    <x v="2"/>
    <n v="44295"/>
    <s v="Estan completando documentacion, se programa seguimiento en los proximos dias."/>
    <n v="44299"/>
    <s v="Acabando de completar informacion, a mas tardar el dia viernes suben todo lo requerido. "/>
    <m/>
    <m/>
    <m/>
    <m/>
    <m/>
    <m/>
    <m/>
    <m/>
    <m/>
    <m/>
    <m/>
    <n v="167"/>
    <x v="1"/>
    <x v="0"/>
    <x v="1"/>
    <m/>
    <m/>
    <x v="1"/>
    <m/>
    <m/>
    <m/>
    <x v="0"/>
    <m/>
    <m/>
    <s v=" "/>
    <m/>
    <m/>
    <m/>
    <m/>
    <m/>
    <m/>
    <m/>
    <m/>
    <m/>
    <m/>
    <m/>
    <m/>
    <m/>
    <m/>
    <n v="0"/>
    <m/>
  </r>
  <r>
    <n v="34"/>
    <s v="Mujer Rural Mesuna"/>
    <x v="0"/>
    <x v="2"/>
    <s v="San Esteban"/>
    <m/>
    <x v="3"/>
    <n v="44097"/>
    <n v="9014157119"/>
    <s v="Calle 7 # 17 - 52 La Mesa"/>
    <m/>
    <n v="3183705466"/>
    <m/>
    <s v="María Cristina Ospina Ortiz"/>
    <n v="29308000"/>
    <n v="3183705466"/>
    <s v="Krystinaos@yahoo.com"/>
    <s v="July Andrea Cuadros Duarte"/>
    <n v="35198709"/>
    <n v="3163751185"/>
    <s v="julyandreacuadrosduarte@gmail.com"/>
    <s v="María Cristina Ospina Ortiz"/>
    <s v="Dilma Tatiana Gracía Murcía"/>
    <s v="Luz Dary Neira Mendez"/>
    <s v="July Andre Cuadros"/>
    <s v="Constanza Gutiérrez Isaza"/>
    <s v="Nohora Esperanza Espejo"/>
    <s v="Nelly Bonilla Cortés "/>
    <s v="Constanza Gutiérrez "/>
    <s v="Adriana Ballesteros "/>
    <m/>
    <m/>
    <m/>
    <m/>
    <s v="Mujer Rural Mesuna es una organización de mujeres rurales emprendedoras todas legalmente constituidas desde hace muchos años, que se unieron creando está organización que cobija a todas y busca poder empoderar a estas mujesres y sus emprendimientos desde la agricultura, la cultura y el turismo."/>
    <s v="Trabajo en diferentes veredas del municipio con las comunidades en la caracterización e inventario de aves y elaboración de ruta para hacer avistamiento de aves que se realizó durante el Festival Internacional de Aves Tequendama 2020. "/>
    <s v="Intercambio de semillas nativas y siembra de arboles nativos y frutales."/>
    <m/>
    <m/>
    <m/>
    <m/>
    <m/>
    <m/>
    <m/>
    <m/>
    <m/>
    <m/>
    <m/>
    <m/>
    <m/>
    <m/>
    <m/>
    <s v="Vía sin paimento, pero en buen estado"/>
    <s v="Cootransvilla, cada hora"/>
    <s v="media hora"/>
    <m/>
    <m/>
    <s v="No aplica Acueductos"/>
    <m/>
    <s v="No aplica Acueductos"/>
    <m/>
    <s v="No aplica Acueductos"/>
    <m/>
    <m/>
    <m/>
    <m/>
    <m/>
    <m/>
    <m/>
    <m/>
    <m/>
    <s v="No"/>
    <s v="No"/>
    <s v="No"/>
    <s v="No"/>
    <s v="No"/>
    <s v="No"/>
    <m/>
    <m/>
    <m/>
    <m/>
    <m/>
    <m/>
    <m/>
    <m/>
    <m/>
    <m/>
    <m/>
    <m/>
    <m/>
    <m/>
    <m/>
    <m/>
    <m/>
    <m/>
    <m/>
    <m/>
    <m/>
    <m/>
    <m/>
    <m/>
    <m/>
    <n v="0"/>
    <n v="0"/>
    <n v="0"/>
    <n v="0"/>
    <n v="0"/>
    <n v="0"/>
    <n v="0"/>
    <n v="0"/>
    <n v="0"/>
    <n v="0"/>
    <n v="0"/>
    <n v="0"/>
    <n v="0"/>
    <n v="0"/>
    <n v="0"/>
    <n v="0"/>
    <n v="0"/>
    <d v="2021-04-07T17:38:54"/>
    <n v="44293.828738425902"/>
    <x v="2"/>
    <s v="Krystinaos@yahoo.com"/>
    <m/>
    <m/>
    <m/>
    <m/>
    <m/>
    <m/>
    <m/>
    <m/>
    <m/>
    <m/>
    <m/>
    <m/>
    <m/>
    <m/>
    <m/>
    <m/>
    <m/>
    <m/>
    <m/>
    <m/>
    <m/>
    <m/>
    <m/>
    <m/>
    <m/>
    <m/>
    <m/>
    <m/>
    <m/>
    <m/>
    <m/>
    <m/>
    <m/>
    <m/>
    <m/>
    <m/>
    <m/>
    <m/>
    <m/>
    <m/>
    <m/>
    <m/>
    <m/>
    <m/>
    <m/>
    <m/>
    <m/>
    <m/>
    <m/>
    <m/>
    <m/>
    <x v="2"/>
    <m/>
    <x v="2"/>
    <x v="2"/>
    <x v="2"/>
    <n v="0"/>
    <n v="0"/>
    <n v="0"/>
    <n v="0"/>
    <n v="0"/>
    <s v=""/>
    <m/>
    <m/>
    <x v="1"/>
    <n v="44295"/>
    <s v="Van a presentar la postulacion por la Juta de accion comunal de la vereda San Esteban"/>
    <n v="44300"/>
    <s v="Se encuentran aun cordinando con la Junta para modificar la postulacion"/>
    <n v="44305"/>
    <s v="Manifiestan que no van a terminar la postulacion debido a que no se pusioeron de acuerdo con la Junta"/>
    <m/>
    <m/>
    <m/>
    <m/>
    <m/>
    <m/>
    <s v="x"/>
    <s v="x"/>
    <m/>
    <e v="#N/A"/>
    <x v="1"/>
    <x v="0"/>
    <x v="1"/>
    <m/>
    <m/>
    <x v="1"/>
    <m/>
    <m/>
    <m/>
    <x v="0"/>
    <m/>
    <m/>
    <s v=" "/>
    <m/>
    <m/>
    <m/>
    <m/>
    <m/>
    <m/>
    <m/>
    <m/>
    <m/>
    <m/>
    <m/>
    <m/>
    <m/>
    <m/>
    <n v="0"/>
    <m/>
  </r>
  <r>
    <n v="35"/>
    <s v="JUNTA DE ACCION COMUNAL VEREDA SAN RAIMUNDO "/>
    <x v="1"/>
    <x v="8"/>
    <s v="SAN RAIMUNDO "/>
    <n v="52"/>
    <x v="1"/>
    <n v="23023"/>
    <s v="832008903-0"/>
    <s v="Granada Finca Villa Nely"/>
    <s v="LATITUD: 4.4982092 LOMGITUD -74.3666080"/>
    <n v="3102827390"/>
    <s v="JFABIANGONZALEZ007@GMAIL.COM"/>
    <s v="JOSE FABIAN GONZALEZ "/>
    <n v="10697256582"/>
    <n v="3102827390"/>
    <s v="JFABIANGONZALEZ007@GMAIL.COM"/>
    <s v="FREDY HERNAN MUÑOZ ZEMBRANO "/>
    <n v="3144392578"/>
    <n v="3144392578"/>
    <s v="FREDYMUZA@MINISENA.EDU.CO"/>
    <s v="JOSE FABIAN GONZALEZ RODRIGUEZ "/>
    <s v="MIGUEL ANGEL RUEDA "/>
    <s v="ADRIANA VENEGAS "/>
    <s v="FREDY HERNAN MUÑOZ ZEMBRANO "/>
    <s v="JHENIFER TRUJILLO "/>
    <s v="PATRICIA PAEZ"/>
    <s v="JOSE ALBERTO VILLALOBOS "/>
    <s v="FERNANDO CORDOBEZ "/>
    <s v="LUIS MOYA"/>
    <s v="DELEGADOS A ASOJUNTAS "/>
    <s v="PABLO CESAR LARA "/>
    <s v="CONCILIADOR 2"/>
    <s v="VICTOS JUSTO POBEDA "/>
    <s v="en el año 1963 surge la creación de la junta de acción comunal mas grande del municipio de Granada con una población afiliada de 900 personas suscritas, dando realce a la Desde sus inicios la Junta De Acción Comunal De la Vereda San Raimundo, se ha destacado por su participación  activa,  en las diferentes actividades propuestas por la Comunidad, el municipio y demás entidades que han venido ayudando a acrecentar no solo los bienes si no las diferentes funciones a desarrollar como junta de acción comunal._x000a__x000a_A lo largo de la historia se ha mantenido la tradición de las celebraciones y fechas especiales ( Día del Niño, día de la madre, día del Halloween, navidad entre otras, dando un realce a la organización y manejo de los recursos obtenidos de manera contable y bajo los diferentes parámetros expuestos dentro de los estatutos._x000a__x000a_De igual manera a través del tiempo nos hemos destacado por generar nuevos espacios de participación y visión ambiental logrando diferentes procesos proyectos y programas, resaltando la importancia del cuidado mantenimiento y preservación de las fuentes hídricas de la vereda._x000a_Fortaleciendo de igual manera los espacios de participación impulsando el grupo de las mini-juntas de Acción Comunal, con los diferentes niños de la vereda, resaltando la importancia de vincular las nuevas generaciones de líderes._x000a__x000a_"/>
    <s v="PROYECTOS DE EDUCACION AMBIENTAL. PROYECTOS DE PLACA HUELLAS, ACTIVIDADES DE INTEGRACION Y FONDOS PRO SALON COMUAL, ROCERIAS , MANTENIMIENTO DE ZONAS VERDES Y PARQUES INFANTILES, CAPACITACION EN LEY DE PARTICIPÁCION CIUDADANA LEY  1757 Y PROYECTOS DE SEGURIDAD ALIMENTARIA."/>
    <s v="MANTENIMIENTO DE LOS CUENCAS HIDRICAS QUE AVASTECEN LOS ACUEDUCROS DE LA VEREDA, MINGAS DE INTERCAMBIO DE SABERES, PRESENTACION DE LA ESTRATEGIA DE LAS TRES R REDUCIR REUTILIZAR Y RECICLAR, CREACION DEL SUPER HEROE CAPITAN RECICLO, REFORESTACION EN LA LAGUNA VERDE POR MAS DE 500 ARBOLES NATIVOS DE LA REGION ENTRE OTRAS "/>
    <n v="2017"/>
    <s v="REFORESCACION, MANTENIMIENTO, CAPACITACION Y CREACION DE LIDERES AMBIENTALES MEDIANTE EL PROYECTO DENOMINADO EDUCACION AMBIENTAL EN EL CUIDADO Y MANTENIMIENTO DE LAS FUENTES HIDRICAS QUE AVASTECEN LOS ACUEDUCTOS DE LA VEREDA SAN RAIMUNDO "/>
    <s v="EJECUTORA : JUNTA DE ACCION COMUNAL VEREDA SANH RAIMUNDO_x000a_FINANCIACION: ALCALDIA MUNICIAPL DE GRANADA "/>
    <n v="2015"/>
    <s v="NO APLICA"/>
    <s v="NO APLICA"/>
    <n v="2016"/>
    <s v="No APLICA"/>
    <s v="NO APLICA"/>
    <n v="2015"/>
    <s v="NO APLICA"/>
    <s v="NO APLICA"/>
    <n v="2015"/>
    <s v="NO APLICA"/>
    <s v="NO APLICA"/>
    <s v="ALCALDIA MUNICIPAL DE GRANADA  A LA VEREDA SAN RAIMUNDO VIA PRINCIPAL PANAMERICANA, EXCELENTES CONDICIONES 15 MINUTOS "/>
    <s v="TERRESTRE, VEHICULAR FRECUENTE CADA 10 MINUTOS "/>
    <s v="15 MINUTOS "/>
    <s v="06cf85a6-3818-4174-a178-011986829c61..pdf"/>
    <s v="fd40e3d3-cea5-47da-a53a-509212bf607d..pdf"/>
    <s v="cd063528-9da9-4f89-a79e-377ffcb5b622..pdf"/>
    <s v="No aplica Jac"/>
    <s v="3aef1db5-c9e6-4f49-a864-627f7adffa1f..pdf"/>
    <s v="No aplica Jac"/>
    <s v="7147fbba-dbfc-4073-9009-4af5be5ba95a..pdf"/>
    <s v="e7c6839f-b224-48af-a0fa-f9f4f34d59fb..pdf"/>
    <s v="902bfcc7-8039-485e-bbc5-191606697278..pdf"/>
    <s v="cc80a34c-6899-4ad0-8969-6344414d09bd..pdf"/>
    <s v="ddf9121d-46d7-47a9-ae7d-7ed2f5050d5a..pdf"/>
    <s v="594c722f-2b3d-4502-8649-beeed36261f7..pdf"/>
    <s v="ee11ea1a-12de-4a8c-8613-a2f59f57531a..pdf"/>
    <s v="1e2b9854-3684-4144-ba86-7b6bb9512cf4..pdf"/>
    <s v="No aplica Jac"/>
    <s v="6fc3f946-1f30-430a-939b-83a8c1016746..pdf"/>
    <s v="Si"/>
    <s v="Si"/>
    <s v="Si"/>
    <s v="Si"/>
    <s v="Si"/>
    <s v="No"/>
    <s v="VEREDA SAN RAIMUNDO "/>
    <s v="Rio Subía_x000a_Quebrada el Manantial _x000a_Quebrada Laguna Verde_x000a_Quebrada el Cedro_x000a_Quebrada asoaguas_x000a_Quebrada peña Blancas "/>
    <n v="6"/>
    <s v="Cuatro ·(4)"/>
    <s v="L as fuentes hídricas de abastecimiento para el consumo humano son: Quebrada laguna verde, Quebrada Asoaguas, Quebradas El manantial"/>
    <n v="150"/>
    <s v="Las condiciones del terreno son favorables y en buen estado, con directrices planas y hondonadas."/>
    <s v="Medio"/>
    <n v="160"/>
    <s v="En buen estado y de fácil asesó para el cargue de material e  insumos "/>
    <s v="Medio"/>
    <s v="la situación actual de la zona a mejorar e intervenir se encuentra en un estado de deterioro a raíz de la falta de cultura protección y limpieza por parte de las entidades publicas privadas y sobre todo la comunidad en general aledaña a esta fuente, observando que se encuentra afectaciones como ampliación de la frontera para aprovechamiento de ganado  "/>
    <s v="las actividades comunitarias realizadas a través del tiempo en la fuente hídrica han sido de gran impacto tanto para su sostenimiento como para el realce del lugar dentro de ellas encontramos: limpieza de material contaminante, residuos plásticos y químicos, se a realizado rocería y recuperación de terrero enfocado a la ganadería y de igual forma se han realizado jornadas de capacitación con la comunidad y apadrinamiento de arboles "/>
    <s v="la vereda y la zonaha no a sido afectada por fenómenos naturales durante los cinco últimos años, gracias a su privilegiada ubicación y excelente condición de terreno."/>
    <m/>
    <s v="b1434aa2-69f1-44de-9c9c-af12c40e9884..jpg"/>
    <s v="2f10ba88-529b-4759-99eb-ebd0a14d8870..jpg"/>
    <s v="3ffcbdc8-94ee-48b9-a3e0-acc06fafab22..jpg"/>
    <s v="67106a7b-63c5-4043-9f52-b8042655901d..jpg"/>
    <s v="1ba71049-3bdd-4a01-a460-2de922300010..jpg"/>
    <s v="dcde8769-4e32-41c8-b0fb-68a74cb0fef2..jpg"/>
    <s v="2bf276f7-af80-415a-bdb0-fc03a2974f38..jpg"/>
    <s v="14532971-6e0d-4d2c-aae2-21cd89d379b9..jpg"/>
    <s v="Si"/>
    <s v="Laguna Verde , Parcela 153, El Llano "/>
    <n v="315"/>
    <n v="332"/>
    <n v="647"/>
    <n v="210"/>
    <n v="221"/>
    <n v="431"/>
    <n v="532"/>
    <n v="556"/>
    <n v="1088"/>
    <n v="230"/>
    <n v="242"/>
    <n v="472"/>
    <n v="1287"/>
    <n v="1351"/>
    <n v="2638"/>
    <n v="267"/>
    <n v="532"/>
    <d v="2021-04-07T20:33:24"/>
    <n v="44312.541435185201"/>
    <x v="10"/>
    <s v="jfabiangonzalez007@gmail.com"/>
    <s v="esca_magdalena@cci.org.co"/>
    <n v="44322.436168981498"/>
    <n v="1"/>
    <n v="1"/>
    <n v="1"/>
    <s v="No aplica Jac"/>
    <n v="1"/>
    <s v="No aplica Jac"/>
    <n v="1"/>
    <n v="1"/>
    <n v="1"/>
    <n v="1"/>
    <n v="3"/>
    <n v="3"/>
    <n v="2"/>
    <n v="1"/>
    <s v="No aplica Jac"/>
    <n v="1"/>
    <m/>
    <m/>
    <m/>
    <s v="No aplica Jac"/>
    <m/>
    <s v="No aplica Jac"/>
    <m/>
    <m/>
    <m/>
    <s v="El documento fue debidamente cargado, sin embargo los números de la parte trasera no son claros. _x000a_Se solicita nuevamente el cargue del documento. "/>
    <s v="Está pendiente el Certificado de antecedentes disciplinarios de la Procuraduría de la Organización "/>
    <s v="Está pendiente el Certificado de antecedentes de responsabilidad fiscal de la Contraloría de la Organización"/>
    <m/>
    <m/>
    <s v="No aplica Jac"/>
    <m/>
    <m/>
    <m/>
    <m/>
    <s v="No aplica Jac"/>
    <m/>
    <s v="No aplica Jac"/>
    <m/>
    <m/>
    <m/>
    <s v="fa61e6a0-548d-4c4f-b127-3e920e2d60b6..pdf"/>
    <s v="528981f0-5c21-4974-9b6f-65a9dcfce4fc..pdf"/>
    <s v="40a21873-f9d7-40b5-b7bd-216820e1b082..pdf"/>
    <m/>
    <m/>
    <s v="No aplica Jac"/>
    <m/>
    <s v="Implementación"/>
    <x v="0"/>
    <b v="1"/>
    <x v="0"/>
    <x v="5"/>
    <x v="6"/>
    <n v="0"/>
    <n v="0"/>
    <n v="0"/>
    <n v="1"/>
    <n v="0"/>
    <n v="1"/>
    <n v="115"/>
    <m/>
    <x v="0"/>
    <n v="44295"/>
    <s v="Se esta completando la documentación, se debe programar llamada para realizar seguimiento."/>
    <n v="44300"/>
    <s v="Ya cuentan con la mayoria de informacion requeria y de la documentación pertinente para la postulación, el representante legal dice que se tiene programada una reunión con la JAC administrativa el día 15/4/2021 para finiquitar detalles y empezar con el cargue de lo necesario para finalizar la postulación con exito. "/>
    <n v="44306"/>
    <s v="El representante legal, dice que estan terminando de escanear y reunir los documentos para completar la postulación, por otro lado, reporta que realizará la toma de fotografias solicitadas el dia de hoy, comprometiendose a subir a mas tardar el dia 21/4/2021 los datos y documentos necesarios para finalizar la postulación con exito. Se aclaran algunas dudas. "/>
    <n v="44309"/>
    <s v="Se intenta establecer comunicación con el representante legal, el señor José Fabián por medio de llamada telefónica para hacer el respectivo seguimiento y finalización de la postulación, sin embargo, no es posible debido a que no se tiene recepción alguna. Se envía pieza publicitaria referente, a la invitación de finalizar con la postulación por medio de WhatsApp."/>
    <n v="44312"/>
    <s v="Al no recibir respuesta de los mensajes y llamadas realizadas al representante legal, el señor Jose Fabián, se establece comuniciación con el tesoreso de la JAC el señor Fredy Muñoz, el cual dice que intentará comunicarse con el representante legal para finalizar con la postulación en el aplicativo, debido a que él, es quien esta realizando todo lo correspondiente a recopilación, cargue de datos y documentos. "/>
    <m/>
    <m/>
    <s v="x"/>
    <s v="x"/>
    <s v="SI"/>
    <n v="86"/>
    <x v="0"/>
    <x v="4"/>
    <x v="3"/>
    <s v="VIABLE"/>
    <s v="VIABLE"/>
    <x v="0"/>
    <s v="1. Concepto Social: Verificar el nombre del tesorero, en el certificado de los estatutos aparece otro nombre diferente._x000a_2. Concepto Técnico: Revisar orden de prioriación._x000a_3. Concepto Social: Revisar el orden de priorización."/>
    <d v="2021-07-07T00:00:00"/>
    <d v="2021-07-09T00:00:00"/>
    <x v="1"/>
    <s v="832008903-0"/>
    <n v="2637"/>
    <s v="Frío"/>
    <n v="20"/>
    <n v="950"/>
    <n v="0"/>
    <n v="0"/>
    <n v="200"/>
    <n v="611"/>
    <n v="0.1"/>
    <n v="3434"/>
    <s v="14%&gt; a 2000m"/>
    <n v="3420"/>
    <s v="6%&gt; a 2000m"/>
    <s v="MEDIO"/>
    <n v="23152000"/>
    <n v="1491000"/>
    <n v="24643000"/>
    <m/>
  </r>
  <r>
    <n v="37"/>
    <s v="JUNTA DE ACCION COMUNAL DE LA VEREDA HUNGRIA DEL CORREGIMIENTO UNO DEL MUNICIPIO DE SOACHA CUNDINAMARCA"/>
    <x v="1"/>
    <x v="10"/>
    <s v="HUNGRIA"/>
    <s v="4552 OCTUBRE 24/1967"/>
    <x v="2"/>
    <n v="24769"/>
    <s v="901202345-1"/>
    <s v="VEREDA HUNGRIA COREGIMIENTO 1 SOACHA CUNDINAMARCA"/>
    <s v="588320.40 m E, 495480.34 m N"/>
    <n v="3144696739"/>
    <s v="juntadeaccioncomunalhungria@gmail.com"/>
    <s v="MAGDA ROCIOLANDINEZ BELLO"/>
    <n v="39661913"/>
    <n v="3144696739"/>
    <s v="magditalandinez@yahoo.com"/>
    <s v="FLOR ANGELA RAMIREZ DE PREDRAZA"/>
    <n v="39660187"/>
    <n v="3118088693"/>
    <s v="juntaaccioncomunalhungria@gmail.com"/>
    <s v="MAGDA ROCIO LANDINEZ BELLO"/>
    <s v="ANA CRISTINA RAMIREZ GARZON"/>
    <s v="CLAUDI YAMILE RAMIREZ RAMIREZ"/>
    <s v="FLOR ANGELA RAMIREZ"/>
    <s v="FELIX ANTONIO RAMIREZ PEDRAZA"/>
    <s v="OTILIS PRDRSZA DE RAMIREZ"/>
    <s v="ABELARDO RAMIREZ GONZALEZ"/>
    <s v="JOSE ERASMO RAMIREZ"/>
    <s v="NEDI ISABEL RAMIREZ GARZON"/>
    <s v="SALUD"/>
    <s v="OTILIA PEDRAZA DE RAMIREZ"/>
    <s v="EDUCACION"/>
    <s v="MARIA LILIANA RAMIREWZ"/>
    <s v="La organización comunal se creo por personas que vieron la necesidad de organizarse para lograr progresar, inicialmente la junta se cree que tiene mas de 100 años pero jurídicamente se constituyo el 27 de octubre de 1967, a raíz de hay vieron la necesidad de buscar un lugar donde reunirse, entonces comenzaron a construir la escuela el cual era un espacio en el cual no era solo educativo si no que también serbia para reunirse y a su vez era un centro donde se podían cuidar los niños de los trabajadores, el predio fue donado por un señor llamado Victoriano Bello, traían los materiales desde soacha en mulas, la comunidad fue quien realizo directamente la obra, a raíz de esta obra se vio la necesidad de mejor los caminos vecinales de trazar un camino para que pasen las mulas para facilitar el desplazamiento de las mulas con los materiales de la obra, de esta manera comienzan a organizarse para hacer obras en beneficio de la comunidad y según la necesidad que se vaya planteando."/>
    <s v="En los últimos tiempo se ha echo el mejoramiento de vías, el destape de alcantarillas, la rocería, se han gestionado diferentes proyectos a nivel municipal y departamental; a nivel municipal proyectos productivos como madres cabezas de hogar como fue los galpones de gallinas ponedoras, placa huella con el IDACO donde la comunidad participo el 50 % de la construcción de la misma."/>
    <s v="Agua la vereda donde se buscaba mejorar el acueducto veredal para brindar un mejor servicio de agua potable."/>
    <n v="2017"/>
    <s v="Gallinas ponedoras"/>
    <s v="Alcaldía municipal de soacha"/>
    <n v="2018"/>
    <s v="Huertas comunitarias"/>
    <s v="Secretaria BIOAMBIENTAL soacha"/>
    <n v="2019"/>
    <s v=" Adecuación acueducto agua a la vereda"/>
    <s v="Empresas Públicas de Cundinamarca. Gobernación"/>
    <n v="2019"/>
    <s v="Placa huella"/>
    <m/>
    <m/>
    <m/>
    <m/>
    <s v="La vía principal es una vía terciaria la cual no se encuentra pavimentada y en épocas de inviernos se ven muy afectada la vía ya que no solo es de uso de los campesinos si no que a la vez es usada por empresas mineras."/>
    <s v="Se tiene tres rutas de colectivos al día las cuales salen de la cabecera municipal a las 6:00 am, 9:30 am y a la 1:00 pm."/>
    <s v="Aproximadamente es de 45 a 55 min."/>
    <s v="31b09b21-8b7c-4a90-a35d-bbfdc8c500f6..pdf"/>
    <s v="d4069d1e-191d-4845-a79d-21a1122b890d..pdf"/>
    <s v="No aplica Acueductos"/>
    <s v="c795fcfa-c423-4337-afdf-f0e8a2eb3247..pdf"/>
    <s v="No aplica Acueductos"/>
    <s v="ab9a8fca-4cb4-4488-bd00-b0426c647388..pdf"/>
    <s v="No aplica Acueductos"/>
    <s v="b2cd77c6-0371-413a-b9c8-6c116c7d4f84..pdf"/>
    <s v="a9802b01-c0ec-45cb-9492-ef5f8ab9449f..pdf"/>
    <s v="7d17394a-f653-4f87-9174-4e60fc8acbc1..pdf"/>
    <s v="46644c11-e807-42cb-9329-1476245983ef..pdf"/>
    <s v="d17f2bc5-118e-4a77-826a-c3b92a1a0449..pdf"/>
    <s v="b4c28c20-2f07-48c4-9643-3a601f157835..pdf"/>
    <s v="4c48acef-4918-4208-9dd4-52637f924713..pdf"/>
    <s v="17a94eed-1909-4b52-9bb5-45c4e51484cf..jpeg"/>
    <s v="b9a18b57-5c5c-459f-8bd0-793d957b3ffb..pdf"/>
    <s v="Si"/>
    <s v="No"/>
    <s v="Si"/>
    <s v="Si"/>
    <s v="Si"/>
    <s v="No"/>
    <s v="Vereda Hungría alto del cabra corregimiento 1 municipio de soacha"/>
    <s v="Quebrada hato viejo, quebrada duraznillos, quebrada dos quebradas "/>
    <n v="3"/>
    <s v="Quebrada hato viejo, quebrada duraznillos, quebrada dos quebradas "/>
    <s v="Quebrada hato viejo, quebrada duraznillos, quebrada dos quebradas "/>
    <n v="50"/>
    <s v="Quebrado, escabroso y húmedo"/>
    <s v="Difícil"/>
    <n v="900"/>
    <s v="Quebrado, escabroso y húmedo"/>
    <s v="Difícil"/>
    <s v="-Reforestación y  recuperación de las quebradas y vertederos"/>
    <s v="-Proyecto ESCA 2019._x000a_-Reforestación y limpia de la quebrada los duraznillos con la secretaria ambiental de soacha."/>
    <s v="Fenómenos climáticos del niño cuando se presentaban heladas y sequias, y el mas común es el acceso de ganado a las fuente hídricas. "/>
    <m/>
    <s v="448f86b5-5c6a-49c3-a73d-34eda38aa906..jpg"/>
    <s v="959e0df4-361e-4920-8d65-206501431d66..jpg"/>
    <s v="4cf546c5-0a0c-4473-b695-39e5dc70f319..jpg"/>
    <s v="24bf0b35-9ab7-4d81-9b46-09f94a113d1b..jpg"/>
    <s v="a417ff6e-010d-4c92-9997-1d78aca94bd1..jpg"/>
    <s v="5b845481-4b1d-4ec2-8143-52ba1939a9d3..jpg"/>
    <s v="77a4722c-fc2a-4fbe-820a-c65805af0c80..jpg"/>
    <s v="27f75a3f-edab-4002-af80-375d8e562506..jpg"/>
    <s v="Si"/>
    <s v="Finca Algeciras adquirida por el municipio de soacha."/>
    <n v="37"/>
    <n v="21"/>
    <n v="58"/>
    <n v="104"/>
    <n v="75"/>
    <n v="179"/>
    <n v="84"/>
    <n v="62"/>
    <n v="146"/>
    <n v="22"/>
    <n v="18"/>
    <n v="40"/>
    <n v="247"/>
    <n v="176"/>
    <n v="423"/>
    <n v="52"/>
    <n v="55"/>
    <d v="2021-04-07T22:19:38"/>
    <n v="44298.553715277798"/>
    <x v="11"/>
    <s v="magditalandinez@yahoo.com"/>
    <s v="cgarzon@cci.org.co"/>
    <n v="44313.783842592602"/>
    <n v="1"/>
    <n v="0"/>
    <s v="No aplica Acueductos"/>
    <n v="0"/>
    <s v="No aplica Acueductos"/>
    <n v="1"/>
    <s v="No aplica Acueductos"/>
    <n v="1"/>
    <n v="1"/>
    <n v="1"/>
    <n v="3"/>
    <n v="3"/>
    <n v="2"/>
    <n v="0"/>
    <n v="0"/>
    <n v="1"/>
    <m/>
    <s v="NO INCLUYE DENTRO DE LAS RESPONSABILIDADES EL CODIGO 22"/>
    <s v="No aplica Acueductos"/>
    <s v="NO ES EL DOCUMENTO CORRESPONDIENTE "/>
    <s v="No aplica Acueductos"/>
    <m/>
    <s v="No aplica Acueductos"/>
    <m/>
    <m/>
    <m/>
    <m/>
    <m/>
    <m/>
    <s v="NO ES EL DOCUMENTO CORRESPONDIENTE "/>
    <s v="NO ES EL DOCUMENTO CORRESPONDIENTE "/>
    <m/>
    <m/>
    <m/>
    <s v="No aplica Acueductos"/>
    <m/>
    <s v="No aplica Acueductos"/>
    <m/>
    <s v="No aplica Acueductos"/>
    <m/>
    <m/>
    <m/>
    <m/>
    <m/>
    <m/>
    <m/>
    <m/>
    <m/>
    <s v="Diagnostico"/>
    <x v="0"/>
    <b v="0"/>
    <x v="5"/>
    <x v="6"/>
    <x v="7"/>
    <n v="0"/>
    <n v="0"/>
    <n v="0"/>
    <n v="0"/>
    <n v="1"/>
    <n v="1"/>
    <n v="10"/>
    <m/>
    <x v="1"/>
    <n v="44298"/>
    <s v="Problemas para subir archivos, ya les faltan pocos item"/>
    <m/>
    <m/>
    <m/>
    <m/>
    <m/>
    <m/>
    <m/>
    <m/>
    <m/>
    <m/>
    <m/>
    <m/>
    <m/>
    <n v="152"/>
    <x v="1"/>
    <x v="0"/>
    <x v="1"/>
    <m/>
    <m/>
    <x v="1"/>
    <m/>
    <m/>
    <m/>
    <x v="0"/>
    <m/>
    <m/>
    <s v=" "/>
    <m/>
    <m/>
    <m/>
    <m/>
    <m/>
    <m/>
    <m/>
    <m/>
    <m/>
    <m/>
    <m/>
    <m/>
    <m/>
    <m/>
    <n v="0"/>
    <m/>
  </r>
  <r>
    <n v="39"/>
    <s v="Junta de Acción Comunal Vereda Malachi Municipio de Nilo Cundinamarca"/>
    <x v="1"/>
    <x v="11"/>
    <s v="Malachi"/>
    <n v="996"/>
    <x v="1"/>
    <n v="35166"/>
    <s v="901298327-0"/>
    <s v="Finca San Fernando Vereda Malanchi"/>
    <s v="E 936782 N 970370 A 464 SNM"/>
    <n v="3118936455"/>
    <s v="jeilialzate@gmail.com"/>
    <s v="GILDARDO DIAZ"/>
    <n v="11306491"/>
    <n v="3118936455"/>
    <s v="jeilialzate@gmail.com"/>
    <s v="karen lizeth morales"/>
    <n v="1070612469"/>
    <n v="3165784623"/>
    <s v="karenmorales522@gmail.com"/>
    <s v="GILDARDO DIAZ"/>
    <s v="OLGA ALVAREZ"/>
    <s v="LUIS EDUARDO MARTINEZ ALVIS"/>
    <s v="KAREN LIZETN MORALEZ"/>
    <s v="SILVIA CONSTANZA MENDOZA ORDOÑEZ"/>
    <s v="LEONARDO BRAVO ESTEBAN"/>
    <s v="JOSE ANGEL CALDERON"/>
    <s v="NO APLICA"/>
    <s v="ISABEL ESTRADA"/>
    <s v="NO APLICA"/>
    <s v="NO APLICA"/>
    <s v="NO APLICA"/>
    <s v="NO APLICA"/>
    <s v="La organización se crea en el año 1969 debido a la falta de recursos para el buen desempeño de la vereda, como lo son electricidad, acueducto, falta de apoyo; en donde se crea como fin la junta de acción comunal para gestionar y mejorar las necesidades de la comunidad. "/>
    <s v="Reforestación con las escuelas municipales. Capacitaciones en temas relacionados con la protección y conservación del recurso hídrico."/>
    <s v="Reforestación en roda de la fuente hídrica de abastecimiento la salada, limpieza de bocatomas, acompañamiento y vigilancia para la conservación de la reserva. "/>
    <n v="2017"/>
    <s v="Reforestación, limpieza hídrica. Capacitaciones en conservación y protección del Recurso Hídrico."/>
    <s v="JAC y la alcaldía municipal "/>
    <n v="2018"/>
    <s v="Reforestación, limpieza hídrica. Capacitaciones en conservación y protección del Recurso Hídrico."/>
    <s v="JAC y la alcaldía municipal "/>
    <n v="2018"/>
    <s v="Reforestación y limpieza  hídrica. "/>
    <s v="JAC y la alcaldía municipal "/>
    <n v="2019"/>
    <s v="Reforestación y limpieza  hídrica. "/>
    <s v="JAC y la alcaldía municipal "/>
    <n v="2020"/>
    <s v="Reforestación, limpieza hídrica. Capacitaciones en conservación y protección del Recurso Hídrico."/>
    <s v="JAC y la alcaldía municipal "/>
    <s v="Vía Terciaria.  "/>
    <s v="moto, carro, bus, bicicleta"/>
    <s v="3o min "/>
    <s v="00483e85-167b-471f-941d-9515199b5623..pdf"/>
    <s v="31dadf7e-ca3d-45c4-9b35-6aa025415a6c..pdf"/>
    <s v="928a390c-8f40-4be8-a5dd-b4c6487a4a8f..pdf"/>
    <s v="No aplica Jac"/>
    <s v="30d9e25d-0c4e-4656-9c14-b522035b5785..pdf"/>
    <s v="No aplica Jac"/>
    <s v="67d6be29-4496-4cc0-b53d-2a70bada51d9..pdf"/>
    <s v="838c33e4-06e4-4c7e-9a55-06278c503f92..pdf"/>
    <s v="b4ec9df8-fb08-4764-a3d1-33370a12e9aa..pdf"/>
    <s v="b3d3ca6d-07ab-43ce-9d32-3a908c7fe398..pdf"/>
    <s v="80d9a436-557c-4978-873b-df0a5db255ce..pdf"/>
    <s v="e51bdf44-dde4-49fb-a135-c5d6372cf14a..pdf"/>
    <s v="fe4b8021-4783-476d-b3d9-65497aa1b559..pdf"/>
    <s v="c7d8cd31-58f8-47eb-bda0-ba655e9046be..pdf"/>
    <s v="No aplica Jac"/>
    <s v="22e2ae4f-3c41-4bad-ad9b-32398d4ecc59..pdf"/>
    <s v="Si"/>
    <s v="Si"/>
    <s v="Si"/>
    <s v="Si"/>
    <s v="Si"/>
    <s v="No"/>
    <s v="Malachi"/>
    <s v="Quebrada La Salada, La Cojitambo "/>
    <n v="2"/>
    <s v="Quebrada La Salada, La Cojitambo "/>
    <s v="Quebrada La Salada, La Cojitambo "/>
    <n v="400"/>
    <s v="Bosque y pendiente"/>
    <s v="Medio"/>
    <n v="200"/>
    <s v="Bosque y pendiente"/>
    <s v="Medio"/>
    <s v="Se presentan deforestaciones en territorio, incendios forestales y derrumbes en algunos sectores."/>
    <s v="Jornadas de limpieza, reforestación y vigilancia y control de incendios"/>
    <s v="Presencia de deslizamientos por fenómenos de la niña e incendios por sequias (fenómeno del niño)"/>
    <m/>
    <s v="8a25b868-9062-4587-9e60-075c3d0a4aed..jpg"/>
    <s v="c5741521-39b7-40ec-8be9-8bc0a0546025..jpg"/>
    <s v="3f11d8f6-77c1-47bc-913e-25eb47f1fcf0..jpg"/>
    <s v="5bac9684-4f69-43a7-b7bf-83f0f2e1dbff..jpg"/>
    <s v="bba535d4-128c-43c8-9f2d-469b994cdfde..jpg"/>
    <s v="a9bde00f-b136-4a32-a15c-8b7319430e68..jpg"/>
    <s v="67cf98d0-1760-476a-acba-5382001303c4..jpg"/>
    <s v="2a74be14-8d82-4a27-8398-8d831625d415..jpg"/>
    <s v="Si"/>
    <s v="Las margaritas y Danubio "/>
    <n v="48"/>
    <n v="47"/>
    <n v="95"/>
    <n v="6"/>
    <n v="5"/>
    <n v="11"/>
    <n v="36"/>
    <n v="31"/>
    <n v="67"/>
    <n v="6"/>
    <n v="5"/>
    <n v="11"/>
    <n v="96"/>
    <n v="88"/>
    <n v="184"/>
    <n v="70"/>
    <n v="200"/>
    <d v="2021-04-08T12:14:58"/>
    <n v="44312.733645833301"/>
    <x v="12"/>
    <s v="umata@nilo-cundinamarca.gov.co"/>
    <s v="lsalinas@cci.org.co"/>
    <n v="44322.659375000003"/>
    <n v="1"/>
    <n v="1"/>
    <n v="1"/>
    <s v="No aplica Jac"/>
    <n v="1"/>
    <s v="No aplica Jac"/>
    <n v="1"/>
    <n v="1"/>
    <n v="1"/>
    <n v="1"/>
    <n v="3"/>
    <n v="3"/>
    <n v="2"/>
    <n v="1"/>
    <s v="No aplica Jac"/>
    <n v="1"/>
    <m/>
    <m/>
    <s v="Documento subsanado_x000a_La certificación de representación legal debe tener una fecha no mayor a 30 días "/>
    <s v="No aplica Jac"/>
    <s v="Documento subsanado_x000a_La copia de estatutos no corresponde al archivo enviado."/>
    <s v="No aplica Jac"/>
    <m/>
    <s v="La declaración no relaciona fecha, sin embargo establece un periodo para un cargo a personería."/>
    <m/>
    <m/>
    <s v="Falta certificado antecedentes procuraduría para la organización"/>
    <m/>
    <m/>
    <m/>
    <s v="No aplica Jac"/>
    <m/>
    <m/>
    <m/>
    <s v="f75e3cce-80a3-497b-8eb1-5feef85034cc..pdf"/>
    <s v="No aplica Jac"/>
    <s v="e78fe3b5-f15b-4301-9cf3-a1521385eb7c..pdf"/>
    <s v="No aplica Jac"/>
    <m/>
    <m/>
    <m/>
    <m/>
    <m/>
    <m/>
    <m/>
    <m/>
    <s v="No aplica Jac"/>
    <m/>
    <s v="Implementación"/>
    <x v="3"/>
    <b v="0"/>
    <x v="0"/>
    <x v="3"/>
    <x v="3"/>
    <n v="0"/>
    <n v="0"/>
    <n v="0"/>
    <n v="0"/>
    <n v="0"/>
    <s v=""/>
    <n v="131"/>
    <m/>
    <x v="0"/>
    <n v="44294"/>
    <s v="Se esta completando la documentación, se debe programar llamada para realizar seguimiento."/>
    <n v="44299"/>
    <s v="Se realiza seguimiento correspondiente por medio de la hija del representante legal al no tener respuesta directa del mismo. Dicha persona dice informarle del seguimiento y finalizacion de la postulación con exito."/>
    <n v="44306"/>
    <s v="La funcionaria de apoyo de la JAC Yeimi Alzate de la UMATA, reporta estar a la espera de la documentación faltante por parte del representante legal Gildardo Díaz, para realizar el acompañamiento y apoyo necesario a la finalización de la postulación con exito en los próximos días. Se tenia programado realizar el dia de hoy el cargue y finalizacion de postulación, sin embargo,  no se obtuvo ninguna respuesta por parte del representante legal, ni se hizo llegar la documentación pertinente.  "/>
    <n v="44308"/>
    <s v="Luego de varios intentos por intentar entablar comunicación por medio telefónico con el representante legal de la JAC, él señor Gildardo Díaz, expresa estar reuniendo la documentación pertinente para el cargue al aplicativo, sin embargo, espera enviarle a la ingeniera Yeimi Álzate de la UMATA algunos documentos como lo son el RUT, fotocopias de CC del representante y tesorero el día 23/4/2021 con la finalidad de que la ingeniera vaya diligenciando, cargando la información y documentos con los que cuenta por parte del señor Gildardo una vez sean enviados. Por otra parte, el representante dice que hasta el día 26/4/2021 puede conseguir y tramitar los demás documentos faltantes debido a que se encuentra laborando, y no cuenta con otro día de disponibilidad para finalizar con la postulación de manera exitosa. Cabe resaltar, que se han brindado las posibilidades de realizar visitas a campo para realizar el acompañamiento correspondiente y finalizar con el registro, pero debido a los diferentes inconvenientes para entablar comunicación directa con el señor Gildardo, y luego de varios intentos de comunicación y mensajes enviados a su hija Karen Díaz por medio de WhatsApp hasta el día de hoy 22/4/2021 se logra entablar comunicación. Se espera lograr el cargue de la documentación (firmas de la junta directiva, estatutos, certificado de antecedentes penales de la Policía Nacional (presidente y tesorero), antecedentes de responsabilidad fiscal de la contraloría, antecedentes disciplinarios de la procuraduría, entre otros) en su totalidad antes del cierre de la convocatoria."/>
    <n v="44311"/>
    <s v="La funcionaria de la UMATA la señora Yeimi Alzate, reporta el cargue de los documentos que le fueron enviados por el representante legal de la JAC, el señor Gildardo Díaz, sin embargo, dice que esta aun a la espera de una fotografía, y cuatro documentos que hacen falta para finalizar con la postulación de manera exitosa antes del cierre de la convocatoria."/>
    <m/>
    <m/>
    <m/>
    <s v="x"/>
    <s v="SI"/>
    <n v="54"/>
    <x v="2"/>
    <x v="5"/>
    <x v="2"/>
    <s v="VIABLE"/>
    <s v="VIABLE"/>
    <x v="0"/>
    <m/>
    <m/>
    <m/>
    <x v="1"/>
    <s v="901298327-0"/>
    <n v="492"/>
    <s v="Cálido, Medio"/>
    <n v="20"/>
    <n v="400"/>
    <n v="500"/>
    <n v="200"/>
    <n v="200"/>
    <n v="1000"/>
    <n v="50"/>
    <n v="1990"/>
    <s v="11% de 500 a 2000m"/>
    <n v="2010"/>
    <s v="6%&gt; a 2000m"/>
    <s v="MEDIO"/>
    <n v="29811000"/>
    <n v="1491000"/>
    <n v="31302000"/>
    <s v="MARCELA MADARIAGA"/>
  </r>
  <r>
    <n v="40"/>
    <s v="DE USUARIOS DEL ACUEDUCTO DE AGUA LINDA DE LAS VEREDAS LA REFORMA Y APOSENTOS DOA EL MUNICIPIO DE VENECIA ACUAVEN"/>
    <x v="1"/>
    <x v="12"/>
    <s v="LA REFORMA Y APOSENTOS DOA"/>
    <s v="DE USUARIOS DEL ACUEDUCTO DE AGUA LINDA DE LAS VEREDAS LA REFORMA Y APOSENTOS DOA EL MUNICIPIO DE VENECIA ACUAVEN"/>
    <x v="4"/>
    <n v="39854"/>
    <s v="900269761-7"/>
    <s v="VEREDA LA REFORMA Y APOSENTOS DOA"/>
    <s v="NORTE 939434, ESTE 0952152 "/>
    <n v="3125110468"/>
    <s v="acuaven@hotmail.com"/>
    <s v="JAIRO ALFREDO SILVA"/>
    <n v="332679"/>
    <n v="3125110468"/>
    <s v="acuaven@hotmail.com"/>
    <s v="DAVID GUERRERO BELTRAN "/>
    <n v="334650"/>
    <n v="3123872859"/>
    <s v="acuaven@hotmail.com"/>
    <s v="JAIRO ALFREDO SILVA"/>
    <s v="ACERO ACERO JESUS MARIA"/>
    <s v="JOSE LUIS REY BECERRA "/>
    <s v="DAVID GUERRERO BELTRAN"/>
    <s v="ADELMO GUZMAN "/>
    <s v="NINGUNO "/>
    <s v="NINGUNO "/>
    <s v="NINGUNO "/>
    <s v="NINGUNO "/>
    <s v="NINGUNO "/>
    <s v="NINGUNO "/>
    <s v="NINGUNO "/>
    <s v="NINGUNO "/>
    <s v="En la vereda de la Reforma y Aposentos Doa se creó el ACUEDUCTO DE AGUA LINDA hace aproximadamente 40 años, con la unión de varios residentes de las  veredas La Reformas y Aposentos Doa   para velar por el buen funcionamiento de este acueducto y así poder suplir las necesidades que llegasen a presentarse con el servicio prestado a cada uno de los usuarios beneficiarios, al momento de iniciar con el acueducto veredal se planteó la idea de ser un acueducto independiente y autosuficiente y de esta manera poder ser sostenible como acueducto de asociados y como fuente abastecedora del recurso hídrico, en el año 2009 el día 10 de febrero se registró ante la cámara y comercio  bajo el NIT 900269761-7 con razón social  DE USUARIOS DEL ACUEDUCTO DE AGUA LINDA DE LAS VEREDAS LA REFORMA Y APOSENTOS DOA EL MUNICIPIO DE VENECIA ACUAVEN. esta asociación de usuarios viene trabajando en pro de la comunidad para suministrar un buen servicio."/>
    <s v=" La  Asociación DE USUARIOS DEL ACUEDUCTO DE AGUA LINDA DE LAS VEREDAS LA REFORMA Y APOSENTOS DOA EL MUNICIPIO DE VENECIA ACUAVEN, realiza periódicamente trabajos del limpieza y mantenimiento del el nacedero, los filtros, y  al tanques para evitar que el servicio llegue a los usuarios con sedimentos. "/>
    <s v="se realizó reforestación del nacedero AGUA LINDA en el mes de octubre del 2020 donde se plantaron 70 arboles donados por la CAR y con apoyo de la secretaria de desarrollo económico. "/>
    <n v="2020"/>
    <s v="REFORESTACION "/>
    <s v="car"/>
    <m/>
    <m/>
    <m/>
    <m/>
    <m/>
    <m/>
    <m/>
    <m/>
    <m/>
    <m/>
    <m/>
    <m/>
    <s v="si se tienen vías de acceso al nacedero del acueducto AGUA LINDA. las vía principal  está en buen estado._x000a_"/>
    <s v="existe trasporte publico rutas, mototaxis y privado constantemente."/>
    <s v="30 minutos"/>
    <s v="9cf237a7-5688-4c1f-9506-b15f2f631003..pdf"/>
    <s v="524d6456-8d98-471b-82b2-1760f2c396fb..pdf"/>
    <s v="No aplica Acueductos"/>
    <s v="48086749-cd0f-4ae6-ab03-669d89cd4878..pdf"/>
    <s v="No aplica Acueductos"/>
    <s v="03c5d7eb-7598-4de5-bda2-48cf1fc44e25..pdf"/>
    <s v="No aplica Acueductos"/>
    <s v="c63e5e30-e1c5-497c-b42b-eed40efca2ff..pdf"/>
    <s v="8b9596c4-ccde-49fa-ae1e-6db2111568a9..pdf"/>
    <s v="00e95b82-8c11-411b-8c7d-573cac5cb74d..pdf"/>
    <s v="64ceb4de-c1f9-401d-818e-d7d928893da5..pdf"/>
    <s v="16d036fc-fd79-4d02-b68e-3ea5d67008b1..pdf"/>
    <s v="4aca733a-7d83-4b5d-a5da-cd7cb727fcda..pdf"/>
    <s v="2d13f14d-6ca1-4d96-9529-63fd218de213..pdf"/>
    <s v="5c1f432a-debe-4b56-a313-22e61f647370..pdf"/>
    <s v="72d45205-1949-4353-a6fc-2ac9df696ffe..pdf"/>
    <s v="Si"/>
    <s v="No"/>
    <s v="No"/>
    <s v="No"/>
    <s v="No"/>
    <s v="No"/>
    <s v="VEREDA LA REFORMA Y APOSENTOS DOA"/>
    <s v="NACIDERO AGUA LINDA, NACEDERO AGUA CLARAS, NACEDERO LA REFORMA Y QUEBRADA LA MACHAMBA."/>
    <n v="4"/>
    <s v="NACIDERO AGUA LINDA, NACEDERO AGUAS CLARAS, NACEDERO LA REFORMA Y QUEBRADA LA MACHAMBA."/>
    <s v="EL NACEDERO DE AGUA LINDA UBICADO EN LA VEREDA LA REFORMA."/>
    <n v="1026"/>
    <s v="BUENA"/>
    <s v="Fácil"/>
    <n v="1026"/>
    <s v="BUENA"/>
    <s v="Fácil"/>
    <s v="La problemática relacionada con la prestación del servicio de acueducto AGUA LINDA de las veredas de la reforma y Aposentos Doa es principalmente    la calidad del agua suministrada a la comunidad, esto  se debe a que no está delimitada el área del nacedero de donde se abastece el acueducto y por ello nos acarrea que llegue con mugre o sedimentos a causa de los animales que pastan en el área o personas no autorizadas por junta administradora del acueducto.  Sembrar arboles nativos  del sector que ayuden a la conservación del agua como:  cajeto, sauce, saucos, guadua quindiana._x000a_Se ha planteado en reuniones de usuarios del acueducto AGUA LINDA de las veredas reforma y Aposentos Doa que parte de la solución al problema generado en la prestación del servicio de agua potable es el encerramiento del predio donde se recoge el agua que alimenta este acueducto, así poder aislar los animales del sector que son la causa principal para que agua llegue con sedimentación, mugre o residuos orgánicos a los hogares beneficiarios. _x000a_"/>
    <s v="Se participo en una jornada de reforestación con apoyo de la car y la secretaria de desarrollo económico mata en el mes de octubre del 2020 donde se plantaron 70 arboles para protección del nacedero AGUA LINDA del las veredas la Reforma y Aposentos Doa, se realiza mantenimiento del nacedero constantemente por junta administradora. "/>
    <s v="NO"/>
    <m/>
    <s v="8681e157-5bf8-4225-a613-266034512ab1..jpeg"/>
    <s v="f106cd5c-9f60-4185-9b37-72a8c9584352..jpeg"/>
    <s v="673a8efc-d5cb-483a-97b9-8238a83c5714..jpeg"/>
    <s v="e87e2b16-0fb8-403c-a4bb-34c17da2e3b3..jpeg"/>
    <s v="6927781d-82f6-4f39-a805-a4b8b70a9a4d..jpeg"/>
    <s v="57001688-3f76-4962-a505-3b751ce97f10..jpeg"/>
    <s v="3805da9c-028e-4e72-8cc3-3425052bf8a9..jpeg"/>
    <s v="3638f02a-d8af-40c2-8f68-b39566e6e46f..jpeg"/>
    <s v="No"/>
    <m/>
    <n v="10"/>
    <n v="5"/>
    <n v="15"/>
    <n v="4"/>
    <n v="5"/>
    <n v="9"/>
    <n v="13"/>
    <n v="15"/>
    <n v="28"/>
    <n v="20"/>
    <n v="15"/>
    <n v="35"/>
    <n v="47"/>
    <n v="40"/>
    <n v="87"/>
    <n v="40"/>
    <n v="105"/>
    <d v="2021-04-08T13:01:04"/>
    <n v="44308.539305555598"/>
    <x v="13"/>
    <s v="serviciospublicos@venecia-cundinamarca.gov.co"/>
    <s v="esca_sumapaz@cci.org.co"/>
    <n v="44313.791481481501"/>
    <n v="1"/>
    <n v="1"/>
    <s v="No aplica Acueductos"/>
    <n v="1"/>
    <s v="No aplica Acueductos"/>
    <n v="0"/>
    <s v="No aplica Acueductos"/>
    <n v="1"/>
    <n v="1"/>
    <n v="1"/>
    <n v="3"/>
    <n v="3"/>
    <n v="2"/>
    <n v="1"/>
    <n v="0"/>
    <n v="1"/>
    <m/>
    <m/>
    <s v="No aplica Acueductos"/>
    <m/>
    <s v="No aplica Acueductos"/>
    <s v="No se anexan los estatutos, se anexa una certificación de cámara de comercio del año 2019"/>
    <s v="No aplica Acueductos"/>
    <m/>
    <m/>
    <m/>
    <m/>
    <m/>
    <m/>
    <m/>
    <s v="No se anexa la renovación de la concesión. (allegar esta renovación)"/>
    <m/>
    <m/>
    <m/>
    <s v="No aplica Acueductos"/>
    <m/>
    <s v="No aplica Acueductos"/>
    <s v="4647bcd2-5fa9-4b85-a507-e6e79f235207..pdf"/>
    <s v="No aplica Acueductos"/>
    <m/>
    <m/>
    <m/>
    <m/>
    <m/>
    <m/>
    <m/>
    <m/>
    <m/>
    <s v="Implementación"/>
    <x v="3"/>
    <b v="1"/>
    <x v="6"/>
    <x v="7"/>
    <x v="8"/>
    <n v="0"/>
    <n v="0"/>
    <n v="0"/>
    <n v="0"/>
    <n v="0"/>
    <s v=""/>
    <n v="56"/>
    <s v="SI"/>
    <x v="2"/>
    <n v="44295"/>
    <s v="Se informo el tema de documentos, y cambiaran la JAC por otra."/>
    <n v="44299"/>
    <s v="se realizo la consulta de cambiar la JAC y el dia jueves tienen reunion con  el presidente un acueducto nuevo. "/>
    <n v="44306"/>
    <s v="Se hablo con el encargado, el cual informo que el dia de hoy esta actualizando el rut y posteriormente va a subir todo lo que queda pendiente a mas tardar el dia viernes. "/>
    <n v="44307"/>
    <s v="Se hablo con la encargada del registro evidencian que ya cambiaron la informacion de JAC a ACUEDUCTO y que finalizan proceso el dia 22 a las 5pm."/>
    <n v="44308"/>
    <s v="Finalizan proceso hoy "/>
    <m/>
    <m/>
    <m/>
    <m/>
    <m/>
    <n v="137"/>
    <x v="3"/>
    <x v="6"/>
    <x v="3"/>
    <s v="VIABLE"/>
    <s v="NO VIABLE"/>
    <x v="2"/>
    <s v="Ninguno"/>
    <d v="2021-07-06T00:00:00"/>
    <m/>
    <x v="1"/>
    <s v="900269761-7"/>
    <m/>
    <s v=" "/>
    <m/>
    <m/>
    <m/>
    <m/>
    <m/>
    <m/>
    <m/>
    <m/>
    <m/>
    <m/>
    <m/>
    <m/>
    <m/>
    <m/>
    <n v="0"/>
    <m/>
  </r>
  <r>
    <n v="42"/>
    <s v="JUNTA DE ACCION COMUNAL EUGENIO DIAZ"/>
    <x v="1"/>
    <x v="10"/>
    <s v="VEREDA SAN JORGE"/>
    <n v="2375"/>
    <x v="1"/>
    <n v="29108"/>
    <s v="901126362-1"/>
    <s v="CARRERA 9 N. 12 A 12"/>
    <s v="SOACHA CENTRO"/>
    <n v="3212752438"/>
    <s v="eugeniodiaz1979@hotmail.com"/>
    <s v="ANA ISABEL ALBA"/>
    <n v="39675744"/>
    <n v="3212752438"/>
    <s v="anaisabel0304@hotmail.com"/>
    <s v="MARINA ANDREA URBINA"/>
    <n v="53890567"/>
    <n v="3147729247"/>
    <s v="andreazamora2018@gmail.com"/>
    <s v="ANA ISABEL ALBA "/>
    <s v="MARY LUZ CRUZ"/>
    <s v="STELLA AMAYA "/>
    <s v="ANDREA URBINA"/>
    <s v="ENRIQUE BELTRAN "/>
    <s v="AMPARO VARGAS"/>
    <s v="HONORATO USAQUEN "/>
    <s v="AMPARO VARGAS"/>
    <s v="NELLY MEDINA"/>
    <s v="COMITE DE EMPRESARIAL "/>
    <s v="AMPARO CRUZ"/>
    <s v="COMITE DE EDUCACION "/>
    <s v="DIANA CIFUENTES"/>
    <s v="Debemos nuestro nombre al reconocido escritor José Eugenio Díaz Castro; nacido en Soacha en 1804 – y murió en Bogotá en 1865) Escritor colombiano que inició el costumbrismo en su país con la novela Manuela. Hombre de campo, de formación prácticamente autodidacta, no participó en ninguna guerra ni perteneció a partido político alguno; sin embargo, recreó con mirada sociológica muchos de los hechos y acontecimientos de la turbulenta etapa histórica que hubo de vivir._x000a_La Junta de Acción Comunal del Barrio Eugenio Díaz se constituye con Personería jurídica N° 002375 el 10 de Septiembre de 1979; siendo su primer Presidente el reconocido líder comunitario JAIRO ALBA._x000a_Desde su fundación la Junta de Acción Comunal ha liderado el desarrollo de nuestro barrio, con importantes proyectos como fueron la obra para la instalación del alcantarillado de nuestro barrio y la adecuación de las vías pues la misma comunidad fue la que pavimento las calles._x000a_Es de resaltar que en nuestro Barrio Eugenio Díaz fundador del Municipio de Soacha, se encuentra ubicado el Cementerio Local, El SENA, La ESE Hospital Mario Gaitán Yanguas con el centro de atención ambulatoria y el servicio de promoción y prevención; es uno de los barrios con mayores instituciones educativas oficiales y privadas entre ellos el Colegio Departamental Integrado de Soacha; actualmente cuenta con el servicio privado de las Canchas Deportivas “Mendoza”, se encuentran ubicados ancianatos, jardín de bienestar familiar, Restaurantes, Piqueteaderos, y Repostería reconocidos en nuestro municipio como es “El Llanero”, “La Mona”  “El mesón de Juancho” “La gata golosa”._x000a_A raíz del gran crecimiento que iba presentando el barrio se constituye la Junta de Acción Comunal del Barrio Eugenio Díaz con Personería jurídica N° 002375 el 10 de septiembre de 1979; siendo su primer presidente el reconocido líder comunitario JAIRO ALBA._x000a_Desde su inicio la Junta de Acción Comunal ha liderado el desarrollo de nuestro barrio, con importantes proyectos como fueron la obra para la instalación del alcantarillado de nuestro barrio, la adecuación de las vías pues a través del trabajo comunitario se logró el pavimento las calles y obras de impacto social y comunitario que contribuyen no solo a mejoramiento de la calidad de vida de la comunidad Eugenistas sino también de los barrios aledaños._x000a_El principal limitante de la JUNTA DE ACCION COMUNAL EUGENIO DIAZ, es la de no tener un salón comunal en las condiciones básicas para poder tener un espacio comunal,  de reunión, capacitación, fortalecimiento, diversión y convivencia entre la comunidad y JAC._x000a_Ha sido nuestro principal objetivo desde que se inició nuestro periodo de mandato, se ha  adecuado con gestión de JAC, el lote comunal  y ya contamos con paredes, puerta, faltando instalación  de la  luz y  agua pero genera recursos y eso es lo que no contamos._x000a_Al  lograr contar con el salón  comunal  EUGENISTAS seria de un gran  beneficio para todos poder contar con la sede comunal y realizar las actividades, asambleas y diferentes convocatorias de formación personal y grupal.  _x000a_Esta iniciativa busca el desarrollo, fortalecimiento, participación e  involucramiento activo de una comunidad en busca formar  liderazgos nuevos e innovadores, seguir  en la creación, formación  y fortalecer  nuevos  liderazgos  para la transformación de los entornos socio-organizativos y socio-políticos, a nivel local y municipal_x000a_"/>
    <s v="-.El día 13 de junio 2016, Se logra restablecer  un sector peatonal de la Carrera 9 con Calle 10, porque desde hace 14 años se encontraba invadida de escombros y  botadero de basura,  gestionando con Aseo Internacional y con la CAR el acompañamiento a  la limpieza del rio Soacha,  ya que este rio hace gran parte  de nuestro barrio; con esto hemos  logrado que la comunidad retome la importancia de entornos saludables, de un medio ambiente apto para vivir y del trabajo grupal que hacen las entidades pertinentes y la articulación con la comunidad así consiguiendo la solución a los residentes de este sector ya que no se benefició solo el Barrio Eugenio Díaz sino otros barrios aledaños como lo son los barrios La Fragua, Satélite, Quintas de La Laguna, el Silo, Veredita entre otros,  ya que este sendero es vía peatonal donde es muy concurrida porque es de más fácil acceso al Soacha Centro._x000a_-Trabajamos vestidos con material reciclable con los niños y padres con todos ayudamos a la creación de estos trajes los cuales ellas lucieron el día 12 de noviembre 2016,  evento realizado en la granja del sector y conto con la participación de 200 niños de varias comunas creando la importancia de reciclar._x000a_-El 16 de junio 2017, se logra la instalación de dos postes de alumbrado público el 16 de junio 2017,  en un sector muy importante de  nuestro barrio ya que  desde hace 70 años aproximadamente no contaba con este servicio,  este sendero peatonal  muy concurrido por personas no solo del sector sino de barrios aledaños pero después de  las 6:00pm no podían transitar por ahí, ya que esa oscuridad la aprovechaban los maleantes para hacer de las suyas, robos, venta y consumo de sustancias alucinógenas etc., _x000a_  Si fue una  lucha y pelea  incansable por este servicio ya que  es fundamental para la salud    mental y física  de cualquier ser humano.  Al lograr esa gestión se  logra que la comunidad se sienta  segura, se promovió la operación nocturna de negocios,  se incrementó el paso de peatones durante la noche,  lo cual hace que el sector  fuera  más activo y agradable. Esta acción impactó muchísimo a la comunidad y ha generado más confianza y credibilidad de la acción comunal._x000a_-El día 10 de febrero 2018, se  señaliza  el barrio con mensajes ambientales donde ha generado impactó en las zonas vulnerables de basura y escombros  de nuestro sector logrando sensibilizar la gente al cuidado y protección de un territorio._x000a_25._x0009_El día 14 de julio 2018, nos realizan entrega de un tramo de la calle 11 con carrera 11, donde después de tanta insistencia de la junta nos pavimentan ya que esta calle estaba súper deteriorada._x000a_26._x0009_Sendero peatonal, marzo 12/2019, con una gestión de $13.096.500_x000a_27._x0009_Alcantarillado Salón, marzo 30/2019, con una gestión de  $720.000_x000a_28._x0009_Realizo un diplomado, del Liderazgo social a la gerencia comunal._x000a_29._x0009_Reunión CAR-regional, marzo 8/2019, socialización del proyecto._x000a_30._x0009_Inicio Proyecto Car, marzo 23/2019, el corregimiento._x000a_31._x0009_Proyecto car, abril 27/2019, recorrido territorial._x000a_32._x0009_Inicio Centro vida Eugenista, abril 29/2019_x000a_33._x0009_Gestión para la pavimentación de la carrera 10 y calle 11._x000a_34._x0009_En el año 2020, se puede gestionar varios mercados cada 3 meses apoyando_x000a_ a la población más vulnerable del barrio._x000a_35._x0009_Se realiza reunión el 11 de agosto 2020, en un sector por tema de convivencia_x000a_36._x0009_Se realiza en varios sectores del barrio, en el mes de octubre,  misa por la salud de los residentes_x000a_37._x0009_Se entrega dulces en la última semana de octubre, a los niños del barrio de casa _x000a_en casa._x000a_38._x0009_Se realiza vacunación canina y felina el 11 de diciembre 2020_x000a_39._x0009_.Se realiza novena de aguinaldos con todos los protocolos de seguridad en el salón comunal._x000a__x000a__x000a_"/>
    <s v="-Se crea el grupo de Gestores Ambiental Eugenistas con la participación  de niños, adolescentes, adultos y adultos mayores, entre los 4 a 77  años de edad,  se inició con siete (7) personas  y a la fecha van treinta y cinco (45) personas activas, con los que hemos talleres donde se trabajan los valores (respeto, amistad, amor, honestidad, responsabilidad, sinceridad, tolerancia y generosidad).Trabajando los deberes (escolares, familiares, comunitarios y el medio ambiente entre otros). Aunque nosotros tenemos lote comunal pero no salón, es una de las dificultades para realizar los talleres con nuestros niños y adolescentes, trabajamos en diferentes espacios que la misma comunidad nos presta para tener la continuidad con ellos, no perdemos las ganas de seguir y trabajar por nuestros menores. _x000a_-El día 13 de junio 2016, Se logra restablecer  un sector peatonal de la Carrera 9 con Calle 10, porque desde hace 14 años se encontraba invadida de escombros y  botadero de basura,  gestionando con Aseo Internacional y con la CAR el acompañamiento a  la limpieza del rio Soacha,  ya que este rio hace gran parte  de nuestro barrio; con esto hemos  logrado que la comunidad retome la importancia de entornos saludables, de un medio ambiente apto para vivir y del trabajo grupal que hacen las entidades pertinentes y la articulación con la comunidad así consiguiendo la solución a los residentes de este sector ya que no se benefició solo el Barrio Eugenio Díaz sino otros barrios aledaños como lo son los barrios La Fragua, Satélite, Quintas de La Laguna, el Silo, Veredita entre otros,  ya que este sendero es vía peatonal donde es muy concurrida porque es de más fácil acceso al Soacha Centro._x000a_-el día 11 de noviembre 2017 día de la celebración del comunal,  nos  premiaron con una dotación para el comité Ambiental del barrio, valorando el gran esfuerzo y dedicación con la realización  de estos proyectos._x000a_-Salimos favorecidos por el ministerio del interior  como ganadores del concurso BIP Colombia 2017, con nuestro proyecto de Participación ciudadana en gestión ambiental Eugenista, el día 14 de diciembre, el cual ganamos 8.900.000 , el cual se ejecutaron  en el salón comunal._x000a_-El día 10 de febrero 2018, se  señaliza  el barrio con mensajes ambientales donde ha generado impactó en las zonas vulnerables de basura y escombros  de nuestro sector logrando sensibilizar la gente al cuidado y protección de un territorio._x000a_-Ejecución  Proyecto Car, marzo 23/2019, el corregimiento."/>
    <n v="2019"/>
    <s v="Implementar un semillero comunitario con N. 1800 especies nativas que garanticen la producción de material vegetal requerido para el enriquecimiento forestal, que contenga los tres momentos (compra de insumos, establecimiento y seguimiento._x000a_-el enriquecimiento forestal de la zona a intervenir en cualquiera de sus tres componentes: protector de la fuente hídrica, enriquecimiento forestal y conectividad forestal, mediante la plantación y mantenimiento de especies nativas presentes en la zona de conformidad con el anexo técnico del presupuesto del proyecto correspondiente a la siembra de 1800 plántulas_x000a_-Enriquecer con la siembra de doscientos (200) árboles frutales bajo el concepto de parcelas agroforestales,  que incluya   definición, compra de insumos,   siembra y mantenimiento._x000a_-Establecimiento de aislamiento protector de 1520 mts lineales, de acuerdo a los lineamientos técnicos establecidos en el anexo económico. "/>
    <s v="CAR, FONDECUM, ACPP"/>
    <m/>
    <m/>
    <m/>
    <m/>
    <m/>
    <m/>
    <m/>
    <m/>
    <m/>
    <m/>
    <m/>
    <m/>
    <s v="VIAS EN BUEN ESTADO, PLACAS HUELLAS"/>
    <s v="BUS, CARRO, CADA 60 MINUNTOS PASA EL BUS."/>
    <s v="30 minutos"/>
    <s v="d830166c-04d7-479f-8dae-a7b326c4d75b..pdf"/>
    <s v="2f646367-3d72-4ad6-a87e-41828fa31015..pdf"/>
    <s v="43d50fd0-77bd-4e0b-becd-8afd76001b9c..pdf"/>
    <s v="No aplica Jac"/>
    <s v="38cef2e0-9bf0-43df-a528-d015d4beb41a..pdf"/>
    <s v="No aplica Jac"/>
    <s v="76ff97ff-e9af-4bcd-a123-c3c35e1e5b76..pdf"/>
    <s v="ccd420bf-a63f-499c-a36c-0a3382af42ab..docx"/>
    <s v="43d2f92f-0151-4dc5-81cb-0f5eda8ebc54..pdf"/>
    <s v="546cd41b-4f40-4c2b-b95f-700f76027c01..pdf"/>
    <s v="f1a1ec52-d313-4f27-a49e-975f3c293175..pdf"/>
    <s v="0d2c2e59-ec00-47f9-89f0-73072c299f23..pdf"/>
    <s v="970fdd1e-dcf7-4282-9dbb-c6f4679c6ba8..docx"/>
    <s v="152a242a-6fbd-48c6-946d-9f5dfb99ec7f..pdf"/>
    <s v="No aplica Jac"/>
    <s v="735758f2-868c-4159-bf5d-5e2937072d9b..pdf"/>
    <s v="No"/>
    <s v="Si"/>
    <s v="No"/>
    <s v="Si"/>
    <s v="No"/>
    <s v="No"/>
    <s v="SAN JJORGE"/>
    <s v="RIO SOACHA"/>
    <n v="1"/>
    <s v="RIO SOACHA"/>
    <s v="RIO SOACHA Y BOCA TOMA"/>
    <n v="5"/>
    <s v="QUEBRADO DE DIFICIL  ACCESO"/>
    <s v="Difícil"/>
    <n v="900"/>
    <s v="QUEBRADO DE DIFICIL  ACCESO"/>
    <s v="Difícil"/>
    <s v="REFORESTACION, RECUPERCION DEL RIO SOACHA Y AISLAMIENTO DEL MISMO"/>
    <s v="SE HA REALIZADO JORNADAS DE  LIMPIEZAS CON LA COMUNIDAD"/>
    <s v="FENOMENOS DE LAS NIÑA, MUCHA LLUVIA"/>
    <m/>
    <s v="822f0896-27c0-471b-97ef-fdd62da81fe3..jpeg"/>
    <s v="6d3ad179-8e1e-4a03-8caf-d01811d31da0..jpeg"/>
    <s v="6f78a0ba-000c-479a-b886-d242ca5b550e..jpeg"/>
    <s v="5f665496-564c-458d-abb2-9d02ff2e55c0..jpeg"/>
    <s v="c6f9a7a3-ffaa-452d-98bc-d495b2bfa6bc..jpg"/>
    <s v="f841ee89-09cb-43a9-bf05-feb6a460135e..jpg"/>
    <s v="c5da9d53-b52c-45f6-be5e-db835e07c374..jpeg"/>
    <s v="d31d89db-6c2d-444a-9c92-3b329f371631..jpeg"/>
    <s v="No"/>
    <m/>
    <n v="80"/>
    <n v="45"/>
    <n v="125"/>
    <n v="35"/>
    <n v="42"/>
    <n v="77"/>
    <n v="45"/>
    <n v="62"/>
    <n v="107"/>
    <n v="32"/>
    <n v="30"/>
    <n v="62"/>
    <n v="192"/>
    <n v="179"/>
    <n v="371"/>
    <n v="52"/>
    <n v="152"/>
    <d v="2021-04-08T15:19:00"/>
    <n v="44301.735439814802"/>
    <x v="14"/>
    <s v="anaisabel0304@hotmail.com"/>
    <s v="esca_magdalena@cci.org.co"/>
    <n v="44323.508182870399"/>
    <n v="1"/>
    <n v="1"/>
    <n v="1"/>
    <s v="No aplica Jac"/>
    <n v="1"/>
    <s v="No aplica Jac"/>
    <n v="1"/>
    <n v="1"/>
    <n v="1"/>
    <n v="1"/>
    <n v="3"/>
    <n v="3"/>
    <n v="2"/>
    <n v="1"/>
    <s v="No aplica Jac"/>
    <n v="1"/>
    <m/>
    <m/>
    <s v="Se deben tener en cuenta los comentarios del área jurídica del CCI para evitar problemas al ejecutar la estrategia ESCA. "/>
    <s v="No aplica Jac"/>
    <m/>
    <s v="No aplica Jac"/>
    <s v="Falta adjuntar el soporte requerido"/>
    <m/>
    <m/>
    <m/>
    <m/>
    <m/>
    <m/>
    <m/>
    <s v="No aplica Jac"/>
    <m/>
    <m/>
    <m/>
    <s v="63da2e50-fd36-40fa-a6e0-bdef4aef1927..pdf"/>
    <s v="No aplica Jac"/>
    <m/>
    <s v="No aplica Jac"/>
    <s v="2785a010-399a-4fe1-9a71-67d43817504b..pdf"/>
    <m/>
    <m/>
    <m/>
    <m/>
    <m/>
    <m/>
    <m/>
    <s v="No aplica Jac"/>
    <m/>
    <s v="Diagnostico"/>
    <x v="0"/>
    <b v="1"/>
    <x v="0"/>
    <x v="5"/>
    <x v="6"/>
    <n v="0"/>
    <n v="0"/>
    <n v="0"/>
    <n v="0"/>
    <n v="1"/>
    <n v="1"/>
    <n v="17"/>
    <m/>
    <x v="1"/>
    <n v="44295"/>
    <s v="Se envio mensaje de presentacion, aun no ha sido posible contactar telefonicamente"/>
    <n v="44299"/>
    <s v="No ha sido posible contactar"/>
    <n v="44301"/>
    <s v="Se logro contactar con la presidente, manifiesta que esta a la espera de algunos documentos para seguir con la postulacion"/>
    <m/>
    <m/>
    <m/>
    <m/>
    <m/>
    <m/>
    <m/>
    <m/>
    <s v="SI"/>
    <n v="69"/>
    <x v="2"/>
    <x v="7"/>
    <x v="0"/>
    <s v="VIABLE"/>
    <s v="VIABLE"/>
    <x v="0"/>
    <s v="1. Concepto Social: Revisar el número de priorización_x000a_2. Concepto Técnico: Revisar el número de priorización._x000a_3. Cartografías Social: En lo posible que sea más notorio el área de intervención del enriquecimiento protector._x000a_4. KMZ: Ajustar el área del enriquecimiento forestal para que sean acordes a las 200 plántulas a sembrar."/>
    <d v="2021-07-28T00:00:00"/>
    <d v="2021-07-28T00:00:00"/>
    <x v="1"/>
    <s v="901126362-1"/>
    <n v="2934"/>
    <s v="Frío"/>
    <n v="25"/>
    <n v="200"/>
    <n v="200"/>
    <n v="0"/>
    <n v="200"/>
    <n v="315"/>
    <n v="0.3"/>
    <n v="580"/>
    <s v="11% de 500 a 2000m"/>
    <n v="580"/>
    <s v="3% de 500m a 2000m"/>
    <s v="MEDIO"/>
    <n v="15324000"/>
    <n v="1491000"/>
    <n v="16815000"/>
    <m/>
  </r>
  <r>
    <n v="44"/>
    <s v="Asociación de usuarios de Acueducto vereda Asoaguas los Ribereños"/>
    <x v="1"/>
    <x v="6"/>
    <s v="Subia Carbonera"/>
    <n v="308804"/>
    <x v="4"/>
    <n v="43240"/>
    <s v="901211052-7"/>
    <s v="Subía Carbonera Escuela"/>
    <s v="4.468948, -74.38660"/>
    <n v="3138684244"/>
    <s v="acueductoriber@hotmail.com"/>
    <s v="Jaime Isnaldo Florian Poveda "/>
    <n v="385535"/>
    <n v="3138684244"/>
    <s v="acueductoriber@hotmail.com"/>
    <s v="William Octavio Muñoz Penagos"/>
    <n v="385626"/>
    <n v="3132289531"/>
    <s v="acueductoriber@hotmail.com"/>
    <s v="Jaime Isnaldo Florian Poveda"/>
    <s v="Luis Mican "/>
    <s v="Yamile Coronado Cruz "/>
    <s v="William Octavio Muñoz Penagos "/>
    <s v="Orlando Cuevas"/>
    <s v="No aplica"/>
    <s v="No aplica"/>
    <s v="no aplica "/>
    <s v="no aplica "/>
    <s v="Ninguno"/>
    <m/>
    <s v="NINGUNO "/>
    <m/>
    <s v="El acueducto los ribereños nació como una necesidad de integrar y respetar los nacimientos de agua  de la cuenca ya que no había una estructuración claro sobre el liquido vital"/>
    <s v="hace los acompañamientos en activdades que la J.A.C Sibia Carbonera solicita como es la roceria, la limpieza de la cuenca, arreglo de cunetas "/>
    <s v="la limpieza de la fuente de captación de agua,, ya que llega mucho material de desecho agrícola a  la fuente."/>
    <n v="2016"/>
    <s v="Reforestación y limpieza de la quebrada "/>
    <s v="Junta de Acción Comunal Subía Carbonera"/>
    <n v="2017"/>
    <s v="Reforestación y limpieza de la quebrada "/>
    <s v="Junta de Acción Comunal Subía Carbonera"/>
    <n v="2018"/>
    <s v="Reforestación y limpieza de la quebrada "/>
    <s v="Junta de Acción Comunal Subía Carbonera"/>
    <m/>
    <m/>
    <m/>
    <m/>
    <m/>
    <m/>
    <s v="Placa huella "/>
    <s v="Cualquier tipo de vehículo "/>
    <s v="3 km "/>
    <s v="b09529a6-0fc7-4a98-9f27-37f57e2b9d43..pdf"/>
    <s v="6703dc46-9fc3-4f2b-aa13-669aa449f485..pdf"/>
    <s v="No aplica Acueductos"/>
    <s v="c910f78c-c198-4a12-bb5b-aedded750093..pdf"/>
    <s v="No aplica Acueductos"/>
    <s v="8a4ccd2f-ee9b-4f52-9b73-8442062ee9ec..pdf"/>
    <s v="No aplica Acueductos"/>
    <s v="c9772c32-42c5-424c-b5e2-630ff4cced09..pdf"/>
    <s v="62b528d3-437a-4fbf-a75f-53b3d8f2dcd2..pdf"/>
    <s v="a2982d0c-f673-4918-8b95-8dac080617dd..pdf"/>
    <s v="e8ad8bfa-56a3-4b4d-95a4-ae98ea413118..pdf"/>
    <s v="bcfc0abd-065a-46fa-a6b2-e64a8dfd358d..pdf"/>
    <s v="01a2b82a-e0ed-46ea-bbbd-dfdc6b575287..pdf"/>
    <s v="11640ea8-6b97-47e8-9dde-23db82a09434..pdf"/>
    <s v="f1db58ef-02b7-4f9e-aba1-4772f50d7842..pdf"/>
    <s v="8c19fe66-c854-413b-b129-45ea9554f465..pdf"/>
    <s v="Si"/>
    <s v="No"/>
    <s v="No"/>
    <s v="Si"/>
    <s v="No"/>
    <s v="No"/>
    <s v="Vereda Subía Carbonera "/>
    <s v="Quebrada la Carbonera"/>
    <n v="1"/>
    <s v="Quebrada la Carbonera"/>
    <s v="Quebrada la Carbonera "/>
    <n v="15"/>
    <s v="Pendiente y boscoso"/>
    <s v="Medio"/>
    <n v="15"/>
    <s v="Pendiente y Boscoso"/>
    <s v="Medio"/>
    <s v="La idea es Conservar el agua a través de la arborización  y protección de la misma quebrada. "/>
    <s v="Jornadas de limpieza y jornadas de arborización "/>
    <s v="Fenómeno del niño y la niña "/>
    <m/>
    <s v="adeaeeef-3dbc-4029-b875-624b1b682787..jpeg"/>
    <s v="7f4f240f-648d-4fe7-9919-dca1d8c33099..jpeg"/>
    <s v="8c18f18f-3a82-43c9-8aaf-3ab06d4b22ae..jpeg"/>
    <s v="01cd9968-b083-4e67-99b6-752a291b21cf..jpeg"/>
    <s v="cea55254-763c-4ad1-a1e3-389432bda6b1..jpeg"/>
    <s v="7dd22c38-705f-4299-986a-4d13e810f3f5..jpeg"/>
    <s v="f06dd4da-7aa8-4800-ab87-ffe7466a4abf..jpeg"/>
    <s v="21a61646-283c-45c8-86e1-0358757f0f3a..jpeg"/>
    <s v="No"/>
    <m/>
    <n v="30"/>
    <n v="15"/>
    <n v="45"/>
    <n v="50"/>
    <n v="80"/>
    <n v="130"/>
    <n v="40"/>
    <n v="60"/>
    <n v="100"/>
    <n v="70"/>
    <n v="60"/>
    <n v="130"/>
    <n v="190"/>
    <n v="215"/>
    <n v="405"/>
    <n v="62"/>
    <n v="180"/>
    <d v="2021-04-08T15:45:00"/>
    <n v="44306.375879629602"/>
    <x v="15"/>
    <s v="acueductoriber@hotmail.com"/>
    <s v="idgonzalez@cci.org.co"/>
    <n v="44321.449618055602"/>
    <n v="1"/>
    <n v="1"/>
    <s v="No aplica Acueductos"/>
    <n v="1"/>
    <s v="No aplica Acueductos"/>
    <n v="1"/>
    <s v="No aplica Acueductos"/>
    <n v="1"/>
    <n v="1"/>
    <n v="1"/>
    <n v="3"/>
    <n v="3"/>
    <n v="2"/>
    <n v="1"/>
    <n v="1"/>
    <n v="1"/>
    <m/>
    <m/>
    <s v="No aplica Acueductos"/>
    <m/>
    <s v="No aplica Acueductos"/>
    <s v="no especifica la firma de contratos o convenios superiores a los 60 salarios "/>
    <s v="No aplica Acueductos"/>
    <m/>
    <m/>
    <m/>
    <s v="falta certificado del tesorero "/>
    <m/>
    <m/>
    <m/>
    <m/>
    <s v="faltan nombres completos y firmas de  la junta directiva "/>
    <m/>
    <m/>
    <s v="No aplica Acueductos"/>
    <m/>
    <s v="No aplica Acueductos"/>
    <s v="9e0ee314-1027-4118-b01c-4a1027a4eab6..pdf"/>
    <s v="No aplica Acueductos"/>
    <m/>
    <m/>
    <m/>
    <m/>
    <m/>
    <m/>
    <m/>
    <m/>
    <m/>
    <s v="Implementación"/>
    <x v="3"/>
    <b v="1"/>
    <x v="0"/>
    <x v="7"/>
    <x v="9"/>
    <n v="0"/>
    <n v="0"/>
    <n v="0"/>
    <n v="0"/>
    <n v="0"/>
    <s v=""/>
    <n v="40"/>
    <s v="SI"/>
    <x v="2"/>
    <n v="44294"/>
    <s v="Se inicio registro y se esta completando informacion. "/>
    <n v="44299"/>
    <s v="Se realiza seguimiento correspondiente, el tesorero envia respuesta a mas tardar el dia mañana de como van en el proceso. "/>
    <m/>
    <m/>
    <m/>
    <m/>
    <m/>
    <m/>
    <m/>
    <m/>
    <m/>
    <m/>
    <s v="SI"/>
    <n v="19"/>
    <x v="3"/>
    <x v="8"/>
    <x v="2"/>
    <s v="VIABLE"/>
    <s v="VIABLE"/>
    <x v="0"/>
    <m/>
    <m/>
    <m/>
    <x v="1"/>
    <s v="901211052-7"/>
    <n v="2129"/>
    <s v="Frío"/>
    <n v="20"/>
    <n v="500"/>
    <n v="600"/>
    <n v="0"/>
    <n v="200"/>
    <n v="1000"/>
    <n v="20"/>
    <n v="1380"/>
    <s v="11% de 500 a 2000m"/>
    <n v="600"/>
    <s v="3% de 500m a 2000m"/>
    <s v="FACIL"/>
    <n v="29225000"/>
    <n v="1491000"/>
    <n v="30716000"/>
    <s v="CAMILA GARZÓN"/>
  </r>
  <r>
    <n v="47"/>
    <s v="Junta de Acción Comunal de la Inspección Bateas"/>
    <x v="1"/>
    <x v="4"/>
    <s v="BATEAS"/>
    <n v="554"/>
    <x v="1"/>
    <n v="24528"/>
    <s v="900182256-3"/>
    <s v="Vereda Bateas"/>
    <s v="4°18′53″N 74°30′25″O"/>
    <n v="3196276365"/>
    <s v="jacveredabateas_tibacuy@hotmail.com"/>
    <s v="CELIO ANTONIO ESPITIA RINCON"/>
    <n v="79255235"/>
    <n v="3125542506"/>
    <s v="celioespitia.13@hotmail.com"/>
    <s v="ANA TULIA RAIGOSO SUAREZ"/>
    <n v="39611973"/>
    <n v="3125440691"/>
    <s v="jacveredabateas_tibacuy@hotmail.com"/>
    <s v="CELIO ANTONIO ESPITIA RINCON"/>
    <s v="BUENAVENTURA APONTE DIAZ"/>
    <s v="LUISA FERNANDA IBARRA CELEMIN"/>
    <s v="ANA TULIA RAIGOSO SUAREZ"/>
    <s v="RAFAEL TEUSA"/>
    <s v="JOSE BETANCOURT"/>
    <s v="DALILA GARCIA"/>
    <s v="JOSE BETANCOURT"/>
    <s v="AUDIAS GONZALEZ, FANNY IBARRA, JORGE BETANCOURT"/>
    <s v="MICROEMPRESARIAL"/>
    <s v="SANDRA IBAÑEZ"/>
    <s v="EDUCACION"/>
    <s v="YOLANDA RODRIGUEZ"/>
    <s v="La Junta de Acción Comunal de la vereda Bateas del Municipio de Tibacuy inicio su gestión y labor comunitaria en cabeza del señor Ángel Paulino Quintana y otros, por lo cual realizaron la gestión ante el Ministerio de Justicia quien otorgo la personería jurídica a través de la resolución No 0554 de febrero 25 de 1967. _x000a_Así mismo en 1972 por medio de la ordenanza No. 22 de 1972, la Asamblea de Cundinamarca crea la Inspección Departamental de Policía de Bateas del Municipio de Tibacuy, por lo que actualmente se denomina Junta de Acción Comunal de la Inspección Bateas. A través el tiempo por las gestiones realizadas por la JAC y comunidad ante las entidades de orden Nacional y Departamental y Municipal, ha logrado que se realicen obras de impacto en la Inspección de Bateas como lo ha sido la construcción de sede Educativa I.E.D. técnico Agroindustrial Bateas (Secundaria) y dos Subsedes Educativas Manuel Aya Caicedo (primaria) y Samper Madrid (Preescolar), Puesto de Salud, Centro de Acopio, Inspección de Policía, placas huellas y otros. "/>
    <s v="Jornadas de trabajo vias y placa huellas de la inspección de Bateas. _x000a_Actividades dirigida a niños y jovenes (Cine al Parque) _x000a_Apoyo a deportistas de la J.A.C. Bateas en campeonatos deportivos (Microfutbol) "/>
    <s v="Vinculación de la JAC Bateas y la IED Bateas en programa de recolección de residuos y basuras. _x000a_Jornadas de recolección de Basuras y recuperación de zonas verdes en la vereda _x000a_Jornadas de limpieza y recolección de basuras en la rotonda de la quebrada &quot;El Calabozo&quot; "/>
    <n v="2017"/>
    <s v="Jornada de sensibilización para evitar la reforestación de la zona de reserva del nacimiento el calabozo "/>
    <s v="Junta de Acción comunal Bateas"/>
    <m/>
    <m/>
    <m/>
    <m/>
    <m/>
    <m/>
    <m/>
    <m/>
    <m/>
    <m/>
    <m/>
    <m/>
    <s v="Vía Tibacuy – Cumaca - Bateas (destapada)_x000a_Via Fusagasuga - Boqueron - Bateas (pavimentada y destapada)"/>
    <s v="Transporte Publico: Cootransfusa:1:00 pm – 4:30 pm (Ruta Tibacuy - Bateas), Cootranstibacuy: 8:00am, 12m, 5:10 pm"/>
    <s v="01 hora y 15 Minutos "/>
    <s v="e62f4afa-0149-4661-9385-bda7b7203b38..pdf"/>
    <s v="3cb362cb-08da-4a71-a779-ff6c35a41707..pdf"/>
    <s v="ba1f3676-e022-4d2a-a254-ebc006917359..pdf"/>
    <s v="No aplica Jac"/>
    <s v="8286d868-9b62-4402-b66d-16267ee8e734..pdf"/>
    <s v="No aplica Jac"/>
    <s v="80ad1f43-aa92-4aa6-9586-371f2726cb96..pdf"/>
    <s v="f7d864fb-acb1-4e96-8b48-416dec46609e..pdf"/>
    <s v="4b6936a6-05e3-4b80-b935-c0caafea2801..pdf"/>
    <s v="a0475e55-5b0d-4cf7-9144-fa4d31eb4cf2..pdf"/>
    <s v="e52cb818-25ab-4ddc-830b-734bbb954282..pdf"/>
    <s v="db2e096d-4a11-4b0a-a7d1-c685a74ea4f0..pdf"/>
    <s v="182484e2-338e-48e1-be10-cf59b7b89e07..pdf"/>
    <s v="e92566fd-6c32-49a1-95eb-c7a943f88927..pdf"/>
    <s v="No aplica Jac"/>
    <s v="57872fe3-b8f9-4835-9786-e3ac08889c64..pdf"/>
    <s v="Si"/>
    <s v="No"/>
    <s v="No"/>
    <s v="No"/>
    <s v="No"/>
    <s v="No"/>
    <s v="BATEAS"/>
    <s v="Nacedero &quot;El Calabozo&quot;_x000a_Nacedero &quot;La Marcelina&quot;"/>
    <n v="2"/>
    <s v="Nacedero &quot;El Calabozo&quot;"/>
    <s v="Nacedero &quot;El Calabozo&quot;"/>
    <n v="300"/>
    <s v="Montaña"/>
    <s v="Medio"/>
    <n v="400"/>
    <s v="camino de herradura"/>
    <s v="Medio"/>
    <s v="El Nacedero “El Calabozo” es la fuente hídrica que suministra agua para consumo de la población de la vereda de Bateas, actualmente este nacedero ha sido afectado por la deforestación de los predios colindantes de la zona que han avanzado hacia la zona de reserva deforestando, de igual manera el fenómeno del niño ha afectado la población de bateas lo que ha conllevado a la disminución el recurso hídrico, por lo cual se requiere la intervención de la zona de reserva realizando el alinderamiento y siembra de arboles con el fin de recuperar la zona de reserva, asi mismo se requiere recuperar la zona de quebrada que surte el Nacedero &quot;el calabozo&quot;"/>
    <s v="La JAC y comunidad de la vereda Bateas a realizado jornadas de recuperación de la zona del nacedero “El Calabozo” con apoyo de la administración Municipal y Policia Nacional_x000a_Así mismo, se han realizado jornadas de sensibilizacion y jornadas de limpieza en las quebrada &quot;el calabozo&quot;"/>
    <s v="En la vereda de Bateas ha sido afectada por el fenómeno del niño que ha conllevado a la disminución del recurso hídrico."/>
    <m/>
    <s v="2f2cfcf9-48fb-498e-953d-8a1b8a3728c0..jpg"/>
    <s v="e6dd11e6-8272-4fa9-bdb4-8bb6774f7f59..jpeg"/>
    <s v="f7678422-e851-4794-9dc4-af7cf898ac9a..jpeg"/>
    <s v="286649e4-9a11-496a-8c06-a9d431326743..jpg"/>
    <s v="d888f474-2f78-431c-892b-0058e129f9a4..jpg"/>
    <s v="bed71b60-88a5-4742-b38c-6d20dce402dc..jpeg"/>
    <s v="d1140260-44aa-4212-8d3c-e0c628235738..jpg"/>
    <s v="56aeeca5-4c6d-486d-ae96-37ad7d77cab3..jpeg"/>
    <s v="Si"/>
    <s v="Cerro Quininí - Reserva forestal protectora_x000a_Predio “Miranda” - Zona De Protección Forestal "/>
    <n v="14"/>
    <n v="12"/>
    <n v="26"/>
    <n v="41"/>
    <n v="49"/>
    <n v="90"/>
    <n v="41"/>
    <n v="46"/>
    <n v="87"/>
    <n v="41"/>
    <n v="34"/>
    <n v="75"/>
    <n v="137"/>
    <n v="141"/>
    <n v="278"/>
    <n v="95"/>
    <n v="104"/>
    <d v="2021-04-08T19:53:31"/>
    <n v="44302.877442129597"/>
    <x v="16"/>
    <s v="jacveredabateas_tibacuy@hotmail.com"/>
    <s v="idgonzalez@cci.org.co"/>
    <n v="44322.4297337963"/>
    <n v="1"/>
    <n v="1"/>
    <n v="1"/>
    <s v="No aplica Jac"/>
    <n v="1"/>
    <s v="No aplica Jac"/>
    <n v="1"/>
    <n v="1"/>
    <n v="1"/>
    <n v="1"/>
    <n v="3"/>
    <n v="3"/>
    <n v="2"/>
    <n v="1"/>
    <s v="No aplica Jac"/>
    <n v="1"/>
    <m/>
    <m/>
    <m/>
    <s v="No aplica Jac"/>
    <m/>
    <s v="No aplica Jac"/>
    <m/>
    <m/>
    <m/>
    <m/>
    <m/>
    <s v="Los números de identificación de la organización y del tesorero se encuentran mal en los certificados."/>
    <m/>
    <m/>
    <s v="No aplica Jac"/>
    <m/>
    <m/>
    <m/>
    <m/>
    <s v="No aplica Jac"/>
    <m/>
    <s v="No aplica Jac"/>
    <m/>
    <m/>
    <m/>
    <m/>
    <m/>
    <s v="71cf6d89-e7ad-46f6-a711-b1661e91732c..pdf"/>
    <m/>
    <m/>
    <s v="No aplica Jac"/>
    <m/>
    <s v="Implementación"/>
    <x v="3"/>
    <b v="0"/>
    <x v="0"/>
    <x v="3"/>
    <x v="3"/>
    <n v="0"/>
    <n v="0"/>
    <n v="0"/>
    <n v="0"/>
    <n v="0"/>
    <s v=""/>
    <n v="30"/>
    <m/>
    <x v="2"/>
    <n v="44295"/>
    <s v="Se esta completando documentacion "/>
    <n v="44299"/>
    <s v="Documentos cargados, continua adelantando el registro general solicitado. "/>
    <n v="44301"/>
    <s v="Acaba de completar informacion esta semana, solo queda pendiente el registro fotografico. "/>
    <m/>
    <m/>
    <m/>
    <m/>
    <m/>
    <m/>
    <m/>
    <m/>
    <s v="SI"/>
    <n v="13"/>
    <x v="3"/>
    <x v="1"/>
    <x v="2"/>
    <s v="VIABLE"/>
    <s v="VIABLE"/>
    <x v="0"/>
    <m/>
    <m/>
    <m/>
    <x v="1"/>
    <s v="900182256-3"/>
    <n v="1342"/>
    <s v="Cálido, Medio"/>
    <n v="25"/>
    <n v="1100"/>
    <n v="0"/>
    <n v="0"/>
    <n v="200"/>
    <n v="1000"/>
    <n v="30"/>
    <n v="1930"/>
    <s v="11% de 500 a 2000m"/>
    <n v="2450"/>
    <s v="6%&gt; a 2000m"/>
    <s v="MEDIO"/>
    <n v="29855000"/>
    <n v="1491000"/>
    <n v="31346000"/>
    <s v="MARCELA MADARIAGA"/>
  </r>
  <r>
    <n v="50"/>
    <s v="JUNTA DE ACCION COMUNAL DE LA VEREDA PANAMA ALTA DEL MUNICIPIO DE SILVANIA"/>
    <x v="1"/>
    <x v="6"/>
    <s v="PANAMA ALTA"/>
    <s v="No.0526 del 12 de Agosto de 1971"/>
    <x v="1"/>
    <n v="26157"/>
    <s v="900779648-0"/>
    <s v="Diagonal 10 No.6-04"/>
    <s v="4.390989, -74.42617"/>
    <n v="3113191558"/>
    <s v="altapanama96@gmail.com"/>
    <s v="HEDY GUTIERREZ PINEDA"/>
    <n v="39656483"/>
    <n v="3113191558"/>
    <s v="altapanama96@gmail.com"/>
    <s v="MARIA ISLENY MUÑOZ DE SANCHEZ"/>
    <n v="41557226"/>
    <n v="3132945766"/>
    <s v="altapanama96@gmail.com"/>
    <s v="HEDY GUTIERREZ PINEDA"/>
    <s v="LUIS ALBERTO BELTRAN"/>
    <s v="ISRAEL TORRES"/>
    <s v="MARIA ISLENIZ MUÑOZ"/>
    <s v="JOSE EDGAR SALINAS"/>
    <s v="DORIS PINILLA PINILLA"/>
    <s v="JAIRO ORIGUA GARCIA"/>
    <s v="NINGUNO"/>
    <s v="MARIA CONCEPCION HEREDIA DE ZAMBRANO"/>
    <s v="Ninguno"/>
    <s v="NINGUNO"/>
    <s v="NINGUNO"/>
    <s v="NINGUNO"/>
    <s v="El Acueducto veredal ha estado al servicio de la comunidad desde el año de 1995 y con un trabajo articulado con la Junta de Acción Comunal se puso al servicio en un 100% en el año de 1999, se inicia con un encerramiento de las rondas de las quebradas y con la ayuda del municipio, del comité de cafeteros y la comunidad para compra de tubería, desarenador y tanque de captación, cámaras de punto de quiebre y la mano de obra la puso la comunidad. En el año de 2005 se legaliza y se compra la primera finca como zona de reserva y se solicitan recursos para el aislamientos del predio donde se encuentra ubicado nuestras quebradas todo esto con el fin de preservar y cuidar nuestros recursos naturales."/>
    <s v="Nuestra comunidad ha sido muy unida y siempre hemos estado atentos a la preservación y conservación de los recursos hídricos es así que haces jornadas de limpieza a nuestras quebradas, también sembramos arboles y mantenimiento y poda de estos y además mantenimiento de vías."/>
    <s v="Jornadas de limpieza de quebradas, Jornadas de Reforestación y convocatoria a la comunidad para manejo de residuos pos consumo."/>
    <n v="2019"/>
    <s v="JORNADA DE REFORESTACION"/>
    <s v="ADMINISTRACION MUNICIPAL DE SILVANIA-UMATA"/>
    <m/>
    <s v="ninguna"/>
    <s v="NINGUNA"/>
    <m/>
    <s v="ninguna"/>
    <s v="NINGUNA"/>
    <m/>
    <s v="ninguna"/>
    <s v="NINGUNA"/>
    <m/>
    <s v="ninguna"/>
    <s v="NINGUNA"/>
    <s v="La vía se encuentra con recebo y es transitable"/>
    <s v="Transporte Publico cada 4 horas"/>
    <s v="30 minutos"/>
    <s v="2a96d412-9514-4801-98e5-1e623b692fb1..pdf"/>
    <s v="c7ed26b3-83e1-4132-9665-a80c6172e681..pdf"/>
    <s v="812db9b1-5cc1-4cd9-8162-de7079873e87..pdf"/>
    <s v="No aplica Jac"/>
    <s v="b1158327-5714-4106-a817-a44038a3c305..pdf"/>
    <s v="No aplica Jac"/>
    <s v="b916ebe4-79d1-413e-a246-103d9fb68fd1..PDF"/>
    <s v="4fde75a3-d458-4273-a728-fb10ae276d62..pdf"/>
    <s v="1d1f56bb-efaa-4cbd-a926-69c6f0a6cdef..pdf"/>
    <s v="51ddf48d-7a6a-48d3-9210-e7c9832ad9f4..pdf"/>
    <s v="91631156-617c-4667-94d0-a5c93b104bfc..pdf"/>
    <s v="ad9be280-2afc-41cb-8103-430814398b0a..pdf"/>
    <s v="fb254d43-6d2e-4828-9f9f-ba32a45afbb5..pdf"/>
    <s v="cd866220-e6d5-47f3-ac73-0bee330e8f0a..pdf"/>
    <s v="No aplica Jac"/>
    <s v="f7c48ac1-8d67-4532-827b-8c406385270d..pdf"/>
    <s v="Si"/>
    <s v="Si"/>
    <s v="Si"/>
    <s v="Si"/>
    <s v="No"/>
    <s v="No"/>
    <s v="VEREDA PANAMA"/>
    <s v="QUEBRADA SAN JOSE EL HATO, QUEBRADA SAN CARLOS, QUEBRADA LAS PILAS."/>
    <n v="3"/>
    <s v="QUEBRADA SAN JOSE EL HATO Y QUEBRADA LAS PILAS"/>
    <s v="QUEBRADA SAN JOSE EL HATO"/>
    <n v="450"/>
    <s v="Es un buen terreno semi quebrado, el acceso a este es por trocha y camino veredal"/>
    <s v="Medio"/>
    <n v="450"/>
    <s v="Es un buen terreno semi quebrado, el acceso a este es por trocha."/>
    <s v="Medio"/>
    <s v="En nuestro sector hemos sido perjudicados con el cambio climático y el mal uso del recurso suelo, flora y agua de ahí que tenemos como comunidad la responsabilidad de trabajar articuladamente con la Asociación de Acueducto para conservar y preservar nuestros recursos hídricos y forestales con actividades de reforestación y aislamiento de predios para proteger nuestros nacederos y quebradas que se encuentran en el sector de San Josu y Panamá."/>
    <s v="En nuestra vereda tenemos un grupo de trabajo que siempre se ha caracterizado por ser unido y que quiere un medio ambiente sano para nuestro futuro de ahi que realizamos jornadas de limpieza en nuestras vías o cerca las quebradas Las Pilas y San José El Hato,  además sembramos algunos arboles cerca a la ronde de quebrada para si proteger nuestro recurso hídrico y suelo. También con nuestros jóvenes hemos iniciado campañas de manejo de residuos en nuestros hogares con el apoyo de la UMATA esperamos contar con una capacitación para manejo de residuos orgánicos y diseñar nuestra compostera para obtener abono orgánico, también capacitarnos en separar en la fuente y así generar menos residuos que contaminan nuestro entorno."/>
    <s v="Debido a las fuertes lluvias en nuestro sector estamos pasando por una situación difícil ya que se ha generado deslizamiento, desbordamiento de las quebradas causando inundaciones en predios cercanos, perdida de vías y caída de arboles que han ocasionado perdida de cultivos, afectación a viviendas, redes de electricidad; situaciones para las cuales no estábamos preparados."/>
    <m/>
    <s v="3e660dcf-a999-4321-ade8-ff9fc2e2440f..jpg"/>
    <s v="494cf2df-fdab-4771-8c22-4b8a55cfcbca..pdf"/>
    <s v="56dcdb78-ecb4-430c-b64d-808045d65938..jpg"/>
    <s v="9ff96f96-d828-4c33-bcd7-d67e4f40d8e2..jpg"/>
    <s v="7002e303-b804-4847-8dbc-c14c41ded289..jpg"/>
    <s v="26777067-79a6-4d89-89c9-d8104d73d32f..pdf"/>
    <s v="f400873b-184f-4149-aa3f-416a32442e8e..jpg"/>
    <s v="f4b3267b-6162-4b10-b98b-24d72893c487..jpg"/>
    <s v="Si"/>
    <s v="LA CUCHILLA 2, LA ESMERALDA, ROSA NUEVA, PREDIOS DEL BAMA"/>
    <n v="12"/>
    <n v="18"/>
    <n v="30"/>
    <n v="16"/>
    <n v="11"/>
    <n v="27"/>
    <n v="35"/>
    <n v="36"/>
    <n v="71"/>
    <n v="40"/>
    <n v="37"/>
    <n v="77"/>
    <n v="103"/>
    <n v="102"/>
    <n v="205"/>
    <n v="205"/>
    <n v="45"/>
    <d v="2021-04-09T15:47:52"/>
    <n v="44309.773819444403"/>
    <x v="17"/>
    <s v="altapanama96@gmail.com"/>
    <s v="esca_altosuarez@cci.org.co"/>
    <n v="44327.650289351899"/>
    <n v="1"/>
    <n v="0"/>
    <n v="1"/>
    <s v="No aplica Jac"/>
    <n v="1"/>
    <s v="No aplica Jac"/>
    <n v="1"/>
    <n v="1"/>
    <n v="1"/>
    <n v="1"/>
    <n v="3"/>
    <n v="3"/>
    <n v="2"/>
    <n v="1"/>
    <s v="No aplica Jac"/>
    <n v="1"/>
    <m/>
    <s v="El documento no el del representante legal sino que es el mismo de la JAC pero en la pagina que da la información del repreentante. Debe ser el RUT de la persona e incluir fecha de expedición y e información de responsabilidades_x000a_- subsanación No incluye responsabilidad 22"/>
    <s v="La fecha del documento supera los límites permitidos._x000a_- SUBSANADO"/>
    <s v="No aplica Jac"/>
    <m/>
    <s v="No aplica Jac"/>
    <m/>
    <m/>
    <m/>
    <m/>
    <m/>
    <m/>
    <m/>
    <m/>
    <s v="No aplica Jac"/>
    <m/>
    <m/>
    <s v="f575ad1a-07d0-4186-9ed6-f82d26cb7875..pdf"/>
    <s v="8d933b35-2a92-4b94-a825-bbb879227309..pdf"/>
    <s v="No aplica Jac"/>
    <m/>
    <s v="No aplica Jac"/>
    <m/>
    <m/>
    <m/>
    <m/>
    <m/>
    <m/>
    <m/>
    <m/>
    <s v="No aplica Jac"/>
    <m/>
    <s v="Implementación"/>
    <x v="0"/>
    <b v="0"/>
    <x v="3"/>
    <x v="5"/>
    <x v="10"/>
    <n v="0"/>
    <n v="0"/>
    <n v="0"/>
    <n v="1"/>
    <n v="0"/>
    <n v="1"/>
    <n v="76"/>
    <m/>
    <x v="2"/>
    <n v="44299"/>
    <s v="Estan a la espera de unos documentos para poder adjuntarlos a la pagina. "/>
    <n v="44306"/>
    <s v="Estan realizando el registro fotografico, quedaron de esta tarde culminar el proceso. "/>
    <n v="44309"/>
    <s v="Estan terminando proceso, recalcan que en temas de documentacion ( IDACO Y RESOLUCION DE ESTATUTOS) inscriben las antiguas esperando la actulizacion de estas mismas para tenerlas en  la visita de diagnostico "/>
    <m/>
    <m/>
    <m/>
    <m/>
    <m/>
    <m/>
    <m/>
    <s v="x"/>
    <m/>
    <n v="118"/>
    <x v="1"/>
    <x v="0"/>
    <x v="1"/>
    <m/>
    <m/>
    <x v="1"/>
    <m/>
    <m/>
    <m/>
    <x v="0"/>
    <m/>
    <m/>
    <s v=" "/>
    <m/>
    <m/>
    <m/>
    <m/>
    <m/>
    <m/>
    <m/>
    <m/>
    <m/>
    <m/>
    <m/>
    <m/>
    <m/>
    <m/>
    <n v="0"/>
    <m/>
  </r>
  <r>
    <n v="51"/>
    <s v="ASOCIACIÓN DE USUARIOS DEL ACUEDUCTO REGIONAL DE ANAPOIMA ASUARCOPSA"/>
    <x v="0"/>
    <x v="13"/>
    <s v="EL CONSUELO"/>
    <s v="00469 DEL 23 DE JUNIO DE 1992"/>
    <x v="4"/>
    <n v="35993"/>
    <s v="800183931-9"/>
    <s v="VEREDA EL CONSUELO"/>
    <s v="4&quot;33&quot;43°  74'38&quot;16°  770 MSNM"/>
    <n v="3138028648"/>
    <s v="asuarcopsa@hotmail.com"/>
    <s v="ARTURO PEÑALOZA PAEZ"/>
    <n v="3248639"/>
    <n v="3167900245"/>
    <s v="asuarcopsa@hotmail.com"/>
    <s v="ELIECER GUZMAN ARENAS"/>
    <n v="178703"/>
    <n v="3125931093"/>
    <s v="asuarcopsa@hotmail.com"/>
    <s v="ARTURO PEÑALOZA PAEZ"/>
    <s v="ALFONSO VILLALOBOS"/>
    <s v="HECTOR AUBÍN SEMA MENJURA"/>
    <s v="ELIECER GUZMAN ARENAS"/>
    <s v="JORGE HUGO GONZALEZ SANCHEZ"/>
    <s v="JOHN EDISON MURILLO VALENCIA"/>
    <s v="JOSÉ DOMINGO PEÑALOZA"/>
    <s v="MANUEL ZAPATA"/>
    <s v="BERTA MUÑOZ"/>
    <s v="COMITÉ DE COMUNICACIONES"/>
    <s v="JORGE CASTELLANOS RINCON"/>
    <s v="COMITÉ DE CONTROL SOCIAL Y VEEDURÍA"/>
    <s v="CARLOS PEÑALOZA"/>
    <s v="La Asociación de Usuarios del Acueducto Regional de Anapoima ASUARCOPSA fue constituida en el año 1990 con ayuda del Ministerio de Agricultura se toma el agua de la quebrada La Campos. El acueducto tiene un desarenador, planta de tratamiento PTAP, tiene una Junta Directiva."/>
    <s v="En el año 2017 se hizo un convenio con la CAR el número 1329 en el cual se realizó el recorrido para el inventario de la fauna y flora. Durante el año 2018 se hizo un convenio con Empresas Publicas de Cundinamarca en el programa Agua a la Vereda. Con el municipio de Anapoima se han realizado cuatro convenios de apoyo a la infraestructura y el servicio de acueducto."/>
    <s v="Se hizo una reforestación en la quebrada La Campos y nacederos de nuestras veredas. Se adelantan las actividades del programa de ahorro y uso eficiente del agua involucrando a los suscriptores en la conservación del medio ambiente y el manejo adecuado del agua."/>
    <n v="2017"/>
    <s v="Protección e inventarios de Flora y Fauna"/>
    <s v="Acueducto Asuarcopsa en Colaboración con la CAR"/>
    <n v="2017"/>
    <s v="Pedagogía en el Ahorro y Uso Eficiente del Agua en la Escuela el Consuelo a los niños de la vereda"/>
    <s v="Acueducto Asuarcopsa"/>
    <n v="2017"/>
    <s v="Elaboración del Semillero de las especies de Ocobo e Igua"/>
    <s v="Acueducto Asuarcopsa"/>
    <m/>
    <m/>
    <m/>
    <m/>
    <m/>
    <m/>
    <s v="Vía secundaria que comunica el municipio de Anapoima con El colegio pavimentada. Solo hay 500 metros de carretera en recebo hasta llegar a la oficina de Atención de Usuarios del Acueducto Rural._x000a__x000a_"/>
    <s v="Carros, motos, bicicletas._x000a__x000a_Servicio público de transporte frecuencia de cada hora."/>
    <s v="Carro: 20 minutos_x000a_Moto: 20 Min_x000a_Bicicleta: 40 Min"/>
    <s v="d0b09e92-bc70-4eac-9076-e5f7da6048ae..pdf"/>
    <s v="6872912c-55e5-4344-9510-c9f5fb8c424a..pdf"/>
    <s v="No aplica Acueductos"/>
    <s v="8ef44e13-f3b3-488d-9743-7a9ea1be7b60..pdf"/>
    <s v="No aplica Acueductos"/>
    <s v="952f32fc-59cd-4db6-8df3-6c62d672ca38..pdf"/>
    <s v="No aplica Acueductos"/>
    <s v="e59c3075-f319-44d7-8c06-ff8d06fa5db7..pdf"/>
    <s v="0f8aa0fe-b0fc-4d9b-874b-51a91c8f3382..pdf"/>
    <s v="72c79a0b-f01e-4ad4-901f-16902c373668..pdf"/>
    <s v="84ab676c-85ca-4af2-8b03-816f776f52ca..rar"/>
    <s v="d248400a-78ba-42b4-82b1-dbd3adc70df3..rar"/>
    <s v="241425ed-e9d3-4d82-9020-56775f4bc4a0..rar"/>
    <s v="45f28895-069f-49e4-94dc-b0987e850a82..pdf"/>
    <s v="d10faa3e-aeb7-439c-9dc2-81ae92737bfe..pdf"/>
    <s v="1646dc36-40d9-49c7-9bcd-05b0d215faaa..pdf"/>
    <s v="No"/>
    <s v="Si"/>
    <s v="No"/>
    <s v="No"/>
    <s v="No"/>
    <s v="No"/>
    <s v="En la Vereda La Esmeralda - en la Bocatoma y Desarenador"/>
    <s v="Quebrada La Campos, Nacedero Sector Plenitud, Nacedero Providencia García, "/>
    <n v="3"/>
    <s v="Quebrada La Campos"/>
    <s v="Quebrada La Campos"/>
    <n v="5"/>
    <s v="Camino Boscoso, topografía semiondulada"/>
    <s v="Medio"/>
    <n v="5"/>
    <s v="Camino Boscoso, topografía semiondulada"/>
    <s v="Medio"/>
    <s v="Protección en plantación de semilleros y arboles que sean nativos de la región."/>
    <s v="Jornada de Limpieza con funcionarios del acueducto y algunos usuarios. "/>
    <s v="El fenómeno de la niña afectó la red de la Bocatoma al desarenador."/>
    <m/>
    <s v="189c89ab-e10d-4aea-b46b-49225a1d81f0..jpg"/>
    <s v="026724c8-6307-4a4a-8612-22e0f5579593..jpg"/>
    <s v="7a42b3e7-1d8d-4b6e-a19c-c606cf0ff61d..jpg"/>
    <s v="154cd30b-0f1b-416d-915d-b36f64f154ab..png"/>
    <s v="02c48bf2-c1e9-4ed1-8de1-1640543b0c9b..png"/>
    <s v="b9e1d409-2996-44a9-a164-079a0ba384d7..png"/>
    <s v="4c235322-b675-4800-af1f-72ec686b58a7..png"/>
    <s v="f05242fe-42d6-4809-a5c2-d270cb82b4e6..png"/>
    <s v="Si"/>
    <s v="En la Vereda La Victoria del municipio de El Colegio, la administración municipal de Anapoima y la CAR, han adquirido predios como área de 104.7 hectáreas de reserva hídrica forestal  en la microcuenca de la Quebrada La Campos."/>
    <n v="70"/>
    <n v="103"/>
    <n v="173"/>
    <n v="170"/>
    <n v="153"/>
    <n v="323"/>
    <n v="201"/>
    <n v="165"/>
    <n v="366"/>
    <n v="60"/>
    <n v="52"/>
    <n v="112"/>
    <n v="501"/>
    <n v="473"/>
    <n v="974"/>
    <n v="616"/>
    <n v="21"/>
    <d v="2021-04-10T09:24:51"/>
    <n v="44302.513726851903"/>
    <x v="18"/>
    <s v="asuarcopsa@hotmail.com"/>
    <s v="jjimenez@cci.org.co"/>
    <n v="44313.969907407401"/>
    <n v="1"/>
    <n v="1"/>
    <s v="No aplica Acueductos"/>
    <n v="1"/>
    <s v="No aplica Acueductos"/>
    <n v="1"/>
    <s v="No aplica Acueductos"/>
    <n v="1"/>
    <n v="1"/>
    <n v="1"/>
    <n v="3"/>
    <n v="3"/>
    <n v="2"/>
    <n v="1"/>
    <n v="1"/>
    <n v="1"/>
    <m/>
    <m/>
    <s v="No aplica Acueductos"/>
    <m/>
    <s v="No aplica Acueductos"/>
    <m/>
    <s v="No aplica Acueductos"/>
    <m/>
    <m/>
    <m/>
    <m/>
    <m/>
    <m/>
    <s v="Se solicita certificación emitida por el presidente de ASOJUNTAS o de la Umata en donde certifique su experiencia en participación comunitaria"/>
    <m/>
    <m/>
    <m/>
    <m/>
    <s v="No aplica Acueductos"/>
    <m/>
    <s v="No aplica Acueductos"/>
    <m/>
    <s v="No aplica Acueductos"/>
    <m/>
    <m/>
    <m/>
    <m/>
    <m/>
    <m/>
    <m/>
    <m/>
    <m/>
    <s v="Diagnostico"/>
    <x v="0"/>
    <b v="1"/>
    <x v="0"/>
    <x v="8"/>
    <x v="11"/>
    <n v="0"/>
    <n v="0"/>
    <n v="0"/>
    <n v="1"/>
    <n v="0"/>
    <n v="1"/>
    <n v="21"/>
    <m/>
    <x v="0"/>
    <n v="44296"/>
    <s v="Se realiza el respectivo seguimiento de la inscripción en el aplicativo y se da respuesta de inquietudes. "/>
    <n v="44299"/>
    <s v="Se realiza comunicación directa con la secretaria rural Luz Adila Vega del Municipio de Anapoima para conocer aspectos sociodemográficos; con la finalidad de diligenciar los datos faltantes referentes al item nombrado y poder terminar con exito la postulación de la asociación."/>
    <n v="44300"/>
    <s v="La profesional Juanita de la Secretaria Rural del Municipio de Anapoima, se comunica tanto con el gestor territorial, como con la secretaria del Acueducto con la finalidad de notificar que el dia 16/4/2021 estará brindando la información solicitada refernte al aspecto socio demografico del la zona; una vez se tenga la información se realizara el cargue pertinente para finalizar la postulación con exito. "/>
    <m/>
    <m/>
    <m/>
    <m/>
    <m/>
    <m/>
    <m/>
    <m/>
    <s v="SI"/>
    <n v="70"/>
    <x v="0"/>
    <x v="0"/>
    <x v="0"/>
    <s v="VIABLE"/>
    <s v="VIABLE"/>
    <x v="0"/>
    <m/>
    <m/>
    <m/>
    <x v="0"/>
    <m/>
    <m/>
    <s v=" "/>
    <m/>
    <m/>
    <m/>
    <m/>
    <m/>
    <m/>
    <m/>
    <m/>
    <m/>
    <m/>
    <m/>
    <m/>
    <m/>
    <m/>
    <n v="0"/>
    <m/>
  </r>
  <r>
    <n v="53"/>
    <s v="asociación de usuarios del acueducto vereda el caucho sector las lajas"/>
    <x v="1"/>
    <x v="9"/>
    <s v="EL CAUCHO"/>
    <s v="808003449-8"/>
    <x v="4"/>
    <m/>
    <s v="808003449-8"/>
    <s v="vereda el caucho"/>
    <m/>
    <m/>
    <m/>
    <s v="Enrique santodomingo Mejia"/>
    <n v="19095652"/>
    <n v="3204434804"/>
    <s v="enriquesantodomingomejia@gmail.com"/>
    <s v="Reyes Osorio Sierra"/>
    <m/>
    <m/>
    <m/>
    <m/>
    <m/>
    <m/>
    <m/>
    <m/>
    <m/>
    <m/>
    <m/>
    <m/>
    <m/>
    <m/>
    <m/>
    <m/>
    <m/>
    <m/>
    <m/>
    <m/>
    <m/>
    <m/>
    <m/>
    <m/>
    <m/>
    <m/>
    <m/>
    <m/>
    <m/>
    <m/>
    <m/>
    <m/>
    <m/>
    <m/>
    <m/>
    <m/>
    <m/>
    <m/>
    <m/>
    <s v="No aplica Acueductos"/>
    <m/>
    <s v="No aplica Acueductos"/>
    <m/>
    <s v="No aplica Acueductos"/>
    <m/>
    <m/>
    <m/>
    <m/>
    <m/>
    <m/>
    <m/>
    <m/>
    <m/>
    <s v="No"/>
    <s v="No"/>
    <s v="No"/>
    <s v="No"/>
    <s v="No"/>
    <s v="No"/>
    <m/>
    <m/>
    <m/>
    <m/>
    <m/>
    <m/>
    <m/>
    <m/>
    <m/>
    <m/>
    <m/>
    <m/>
    <m/>
    <m/>
    <m/>
    <m/>
    <m/>
    <m/>
    <m/>
    <m/>
    <m/>
    <m/>
    <m/>
    <m/>
    <m/>
    <n v="0"/>
    <n v="0"/>
    <n v="0"/>
    <n v="0"/>
    <n v="0"/>
    <n v="0"/>
    <n v="0"/>
    <n v="0"/>
    <n v="0"/>
    <n v="0"/>
    <n v="0"/>
    <n v="0"/>
    <n v="0"/>
    <n v="0"/>
    <n v="0"/>
    <n v="0"/>
    <n v="0"/>
    <d v="2021-04-10T11:03:48"/>
    <m/>
    <x v="2"/>
    <s v="enriquesantodomingomejia@gmail.com"/>
    <m/>
    <m/>
    <m/>
    <m/>
    <m/>
    <m/>
    <m/>
    <m/>
    <m/>
    <m/>
    <m/>
    <m/>
    <m/>
    <m/>
    <m/>
    <m/>
    <m/>
    <m/>
    <m/>
    <m/>
    <m/>
    <m/>
    <m/>
    <m/>
    <m/>
    <m/>
    <m/>
    <m/>
    <m/>
    <m/>
    <m/>
    <m/>
    <m/>
    <m/>
    <m/>
    <m/>
    <m/>
    <m/>
    <m/>
    <m/>
    <m/>
    <m/>
    <m/>
    <m/>
    <m/>
    <m/>
    <m/>
    <m/>
    <m/>
    <m/>
    <m/>
    <x v="2"/>
    <m/>
    <x v="2"/>
    <x v="2"/>
    <x v="2"/>
    <n v="0"/>
    <n v="0"/>
    <n v="0"/>
    <n v="0"/>
    <n v="0"/>
    <s v=""/>
    <m/>
    <m/>
    <x v="2"/>
    <n v="44299"/>
    <s v="Se presto apoyo en el inicio del registro, se progrma llamada de seguimeinto dado que no tenian todos los docuemtnos requeridos."/>
    <n v="44301"/>
    <s v="Se llamo al señor enrique presidente de la JAC no recibio llamada, se hablo via whastapp y tampoco respondio."/>
    <n v="44306"/>
    <s v="se realizo otraves contacto via whatsapp al presidente de la JAC y no respondio llamado."/>
    <n v="44312"/>
    <s v="El presidente de la JAC no contesto mas llamadas ni mensajes via whatsapp "/>
    <m/>
    <m/>
    <m/>
    <m/>
    <m/>
    <s v="x"/>
    <m/>
    <e v="#N/A"/>
    <x v="1"/>
    <x v="0"/>
    <x v="1"/>
    <m/>
    <m/>
    <x v="1"/>
    <m/>
    <m/>
    <m/>
    <x v="0"/>
    <m/>
    <m/>
    <s v=" "/>
    <m/>
    <m/>
    <m/>
    <m/>
    <m/>
    <m/>
    <m/>
    <m/>
    <m/>
    <m/>
    <m/>
    <m/>
    <m/>
    <m/>
    <n v="0"/>
    <m/>
  </r>
  <r>
    <n v="54"/>
    <s v="Asociación de usuarios del acueducto y alcantarillado de la Inspección de Subía Central"/>
    <x v="1"/>
    <x v="6"/>
    <s v=" Subia Central "/>
    <s v="No.00441 del 14 de junio de 1991"/>
    <x v="2"/>
    <n v="33403"/>
    <s v="808001601-2"/>
    <s v="Cra 10 No.10-49"/>
    <s v="4.4692156,-74.3840799"/>
    <n v="3143953998"/>
    <s v="acueductosubia@gmail.com"/>
    <s v="Sandra Yulieth Hernandez Vargas"/>
    <n v="39759350"/>
    <n v="3123016599"/>
    <s v="acueductosubia@gmail.com"/>
    <s v="Diana Martinez Zamora"/>
    <n v="53930592"/>
    <n v="3143953998"/>
    <s v="dianamar297@hotmail.com"/>
    <s v="Sandra Julieth Hernández Vargas"/>
    <s v="Giovanny Hernandez Rojas"/>
    <s v="Soraya Chavarro Reyes"/>
    <s v="Diana Martinez Zamora"/>
    <s v="Luisa Florian Poveda"/>
    <s v="NINGUNO"/>
    <s v="NINGUNO"/>
    <s v="NINGUNO"/>
    <s v="NINGUNO"/>
    <s v="VOCAL"/>
    <s v="JOSE AGUSTIN VARGAS GARZON"/>
    <s v="NINGUNO"/>
    <s v="NINGUNO"/>
    <s v="Inicialmente existían muy pocas casas, y cada persona traía el agua a través de una manguera desde una zanja para proveer sus hogares. Poco a poco la población fue creciendo y se vio la necesidad de mejorar el acceso al agua. Con el tiempo se creó la junta de acción comunal y fue a través de este organismo a partir del cual se inicio el proceso de creación de lo que inicialmente surgió como un ideal “Crear un acueducto veredal”_x000a_A través de resolución 0596 de 1982 publicada en el diario oficial, se otorgó a la junta comunal de la vereda de subía central por parte del Director Regional de Cundinamarca, la concesión de aguas de la fuente conocida como Manantial de los Pinos o Pantanito en cantidad de 3.6 Iitros por segundo._x000a_Posteriormente se hizo una solicitud al Departamento y se consiguieron algunos recursos para la construcción de un acueducto veredal. Con esos recursos obtenidos el 27 de noviembre de 1986, se realiza la compra por parte del Sr BAUDILIO FLORIAN presidente de la Junta de acción comunal, a la Sra. CECILIA POVEDA DE PINILLO un lote de 225 m2 para la construcción del acueducto. Lote que posteriormente tuvo que ser renegociado, siendo presidente de la Junta de acción comunal el Sr Misael Vargas._x000a_Para ese tiempo también se construyeron los primeros tanques en ladrillo y concreto, y se instalaron las primeras redes que atravesaban predios de algunas personas que otorgaron sus permisos a la Asociación, para que se instalaran redes al lado y lado de la vía panamericana. Se proyectaba que todos los usuarios que llegaran a vivir en subía tuvieran acceso al servicio._x000a_El 5 de febrero de 1991 son aprobados los primeros estatutos que rigen a la Asociación de Usuarios del acueducto y alcantarillado de la inspección municipal zona urbana de Subía Central. Nombre con el que inicialmente se identificó. El 19 de Julio de 1991, siendo presidente el Sr ALVARO ADELMO MARTINEZ BEJARANO le fue otorgada personería jurídica por parte del Ministerio de Agricultura y Desarrollo Rural de la época y seguidamente fue Inscrita ante la cámara de Comercio del 3 de noviembre de 1999, como entidad sin ánimo de lucro. Siendo presidente de la Asociación la Sra. Carmen Julia Vargas, en el año 2000 se construyó la bocatoma y se entubo agua desde bocatoma hasta los tanques de almacenamiento, ya que inicialmente el agua llegaba por escorrentía._x000a_En el año 2003 se instalaron los primeros medidores y se empezó a cobrar el servicio de acuerdo al consumo, como medida para detener el desperdicio._x000a_Años después una las iniciativas de la junta directiva era poder mejorar la calidad de la prestación servicio alcantarillado y la Asociación fue beneficiada del proyecto “Plan maestro acueducto y alcantarillado”. A través del cual se obtuvo el desarenador para la planta de tratamiento, la colocación válvulas y el cambio de redes de alcantarillado._x000a_Durante el proceso se generaron atrasos debido a aspectos técnicos, que poco a poco fueron saneados por parte del contratista y en agosto de 2011 es instalada y recibida a conformidad la primera planta compacta de tratamiento por contrato realizado con el CONSORCIO SUBIA 2007. Por esa época también se hizo la optimización de otros 3 acueductos rurales en la zona Años después con la instalación del laboratorio en la planta de tratamiento se inició la realización de las pruebas de trazabilidad necesarias para evaluar la calidad del agua y poder suministrar agua apta para el consumo humano, a través de equipo como el Equipo jarras, pH metro, Clorimetro. Anteriormente se realizaba la aplicación de químicos, pero sin evaluar las cantidades necesarias acorde a las características del agua. Día a día se han ido gestionando proyectos en busca de la mejora constante de la calidad del servicio y poder garantizar el acceso en condiciones óptimas a cada uno de los usuarios._x000a__x000a_"/>
    <s v="Las actividades que hemos liderado con Asociación de Usuarios del Acueducto y Alcantarillado es participar con la comunidad en con aquellas que generen impacto social en nuestra vereda como acompañamiento de la JAC en la construcción de la Placa Huella sector VIA EL JARDIN, además acompañamiento en el proyecto del Gas Natural para nuestro sector, Proyección de Redes de Acueducto y Alcantarillado para la intervención del tercer carrillo via 40 expres, Celebracion del aniversario de nuestro municipio en actividades de limpieza y logística. Acompañamiento en eventos religiosos por parte de nuestro párroco Javier Orjuela de la Parroquia de nuestro Señor de la Divina Misericordia, Acompañamiento a las actividades de las Escuelas BRISAS DEL SUBIA en ornato y embellecimiento y Colegio de SUBIA. En coordinación con EPC y EMPUSILVANIA jornada de limpieza y mantenimiento de alcantarillado."/>
    <s v="Se han liderado JORNADAS DE LIMPIEZA de la fuente hídrica que colinda por el costado izquierdo del Colegio de Subía, Jornadas de Reforestación en predios de interés hídrico y forestal donde se encuentra nuestra Planta de Tratamiento y Predio donde se encuentra un nacedero innominado, Concurso de Reciclaton por los sectores vinculando nuestros jóvenes, Apoyo en la jornadas de limpieza y mantenimiento de cunetas en nuestra vereda."/>
    <n v="2020"/>
    <s v="JORNADA DE REFORESTACIÒN DE 100 ESPECIES ARBOREAS NATIVAS"/>
    <s v="ADMINISTRACION MUNICIPAL DE SILVANIA-UMATA"/>
    <n v="2021"/>
    <s v="NINGUNO"/>
    <s v="NINGUNO"/>
    <m/>
    <s v="NINGUNO"/>
    <s v="NINGUNO"/>
    <m/>
    <s v="NINGUNO"/>
    <s v="NINGUNO"/>
    <m/>
    <s v="NINGUNO"/>
    <s v="NINGUNO"/>
    <s v="Tipo de Vía: Desde la Cabera Municipal hasta la Inspección de Subía Central se encuentra la vía en buenas condiciones ya que se debe tomar la doble calzada vía Silvania-Bogotá y se hace el retorno en la vereda Subía Norte y nos dirigimos al casco urbano de Subía hasta llegar a la entrada que se encuentra diagonal al establecimiento comercial PAVOS Y JAMON, el ingreso a esta sitio esta en buenas condiciones de ahí se deja el vehiculó ya que el sitio donde se encuentra ubicado el predio para hacer el mantenimiento y aislamiento de este se debe hacer a pie."/>
    <s v="Desde nuestro municipio prestan el servicio publico varias empresas las cuales transitan por el casco urbano cada 20 minutos  y se dirigen hacia Subía Central."/>
    <s v="Dependiendo del medio de transporte 20 minutos."/>
    <s v="ceee49a1-a613-4b19-ac82-390cc50964d1..pdf"/>
    <s v="392255a8-4513-4afa-987d-b63d0d31e56d..pdf"/>
    <s v="No aplica Acueductos"/>
    <s v="a59a2f18-792a-4124-9ccf-2d5c1f96e38e..pdf"/>
    <s v="No aplica Acueductos"/>
    <s v="1ce6ade4-adef-441c-ae22-4afddd5df8fd..pdf"/>
    <s v="No aplica Acueductos"/>
    <s v="acdcf24d-67e5-43ab-acf1-691363992f30..pdf"/>
    <s v="5eeb4958-05bb-4265-a6cf-2bb7b57e3058..pdf"/>
    <s v="8c5f023b-239a-4f7f-9440-cd1a0cbd45cb..pdf"/>
    <s v="411085fd-11a1-421f-9fca-4ceeacb77651..pdf"/>
    <s v="e3e525bd-0341-41d2-9580-4ca4f4b9523e..pdf"/>
    <s v="2c856723-a797-493d-9477-09dda10c8bb8..pdf"/>
    <s v="00ed2e9b-d96c-4650-8e3b-117e54966f53..pdf"/>
    <s v="57dd6dd1-fe49-45a7-9f4f-24452614ac9c..pdf"/>
    <s v="f6f4a6e5-6749-4133-babc-40bc02d8a3ac..pdf"/>
    <s v="Si"/>
    <s v="Si"/>
    <s v="No"/>
    <s v="Si"/>
    <s v="No"/>
    <s v="No"/>
    <s v="SUBIA CENTRAL"/>
    <s v="NACEDERO MANANTIAL O PANTANITO, QUEBRADA EL PEDREGAL, NACEDERO INNOMINDADO"/>
    <n v="3"/>
    <s v="NACEDERO MANANTIAL O PANTANITO"/>
    <s v="NACEDERO MANATIAL O PANTANITO"/>
    <n v="4000"/>
    <s v="Pedregoso y  húmedo."/>
    <s v="Fácil"/>
    <n v="4000"/>
    <s v="Pedregoso y húmedo "/>
    <s v="Fácil"/>
    <s v="Este proyecto tiene como finalidad poder llevar a cabo el aislamiento del predio donde se encuentra el Nacedero Manantial o Pantanito y la bocatoma lo que nos permite conservar y proteger nuestro recursos hídricos y forestales ya que hemos tenido presencia de semovientes bovinos los cuales ocasionan daños a el ecosistema donde se encuentra este afluente hídrico Nacedero Manantial o Pantanito contaminando este recurso además que no permiten el crecimiento de las especies forestales nativas."/>
    <s v="Se han llevado a cabo actividades como limpieza de fuentes hídricas que se encuentran en la Inspección de Subía Central articuladas con la junta de acción comunal. al igual se apoyo la recuperación de un cauces de las quebradas y mantenimiento y protección de un nacedero innominado que se encuentra ubicado cerca a la planta de tratamiento de agua  y jornadas de reforestación con la siembra de 100 especies nativas cercas del predio del acueducto de la planta de tratamiento."/>
    <s v="Debido a las malas practicas ambientales que se han desarrollado en nuestra vereda de Subía Central se presentan situaciones de talas masivas y contaminación de fuentes hídricas generando en épocas de sequia la disminución del caudal afectando la prestación del servicio de agua a los usuarios."/>
    <m/>
    <s v="f54d622f-12e4-4ff2-b711-6d95ff4bb890..jpg"/>
    <s v="1467e300-942d-421f-b832-d8d57b22baf2..jpg"/>
    <s v="e5eb7041-4ef1-4473-8198-b6e14dd71582..jpg"/>
    <s v="189be145-92d9-4b4b-a2d6-b0ac87ef3664..jpg"/>
    <s v="d59a982f-8fcb-47b7-ac8e-d9a60d9ffb40..jpg"/>
    <s v="d42d32d9-841c-473d-a72e-b1a048f9e552..jpg"/>
    <s v="2dcf2cf2-3172-4538-b158-bff5f7cfb290..jpg"/>
    <s v="d258d29d-c42e-4b9e-8b84-a6e3df05cdb4..jpg"/>
    <s v="Si"/>
    <s v="PREDIO LAS COSTANERAS, KOREA, MIRADOR I Y MIRADOR 2 Y EL CAJON "/>
    <n v="174"/>
    <n v="197"/>
    <n v="371"/>
    <n v="152"/>
    <n v="168"/>
    <n v="320"/>
    <n v="223"/>
    <n v="234"/>
    <n v="457"/>
    <n v="124"/>
    <n v="136"/>
    <n v="260"/>
    <n v="673"/>
    <n v="735"/>
    <n v="1408"/>
    <n v="292"/>
    <n v="200"/>
    <d v="2021-04-10T11:55:52"/>
    <n v="44309.636018518497"/>
    <x v="19"/>
    <s v="acueductosubia@gmail.com"/>
    <s v="esca_magdalena@cci.org.co"/>
    <n v="44314.817442129599"/>
    <n v="1"/>
    <n v="1"/>
    <s v="No aplica Acueductos"/>
    <n v="1"/>
    <s v="No aplica Acueductos"/>
    <n v="1"/>
    <s v="No aplica Acueductos"/>
    <n v="1"/>
    <n v="1"/>
    <n v="1"/>
    <n v="3"/>
    <n v="3"/>
    <n v="2"/>
    <n v="1"/>
    <n v="1"/>
    <n v="1"/>
    <m/>
    <m/>
    <s v="No aplica Acueductos"/>
    <m/>
    <s v="No aplica Acueductos"/>
    <s v="En el Art. 18 Funciones de la asamblea, determina que esta debe autorizar a la junta directiva para ejecutar actos cuya cuantía supere los 20 salarios mínimos. Por tanto debe anexarse una carta emitida por la Asamblea General en la que se exprese la aprobación a la celebración de un contrato por encima de los 60 salarios mínimos tal como lo rezan los términos de referencia de la convocatoria. "/>
    <s v="No aplica Acueductos"/>
    <m/>
    <m/>
    <s v="Se solicita que en el momento de tener el duplicado del documento, este sea allegado por medio de fotocopia. "/>
    <m/>
    <m/>
    <m/>
    <s v="El documento cargado, no corresponde al Acueducto, corresponde a una JAC del Municipio "/>
    <m/>
    <m/>
    <m/>
    <m/>
    <s v="No aplica Acueductos"/>
    <m/>
    <s v="No aplica Acueductos"/>
    <s v="695a30aa-2115-4ff8-8b43-1536ea8b0257..pdf"/>
    <s v="No aplica Acueductos"/>
    <m/>
    <m/>
    <m/>
    <m/>
    <m/>
    <m/>
    <s v="78e7cefc-0acb-4fb3-8ff3-32468e0d58b9..pdf"/>
    <m/>
    <m/>
    <s v="Implementación"/>
    <x v="3"/>
    <b v="1"/>
    <x v="0"/>
    <x v="4"/>
    <x v="12"/>
    <n v="0"/>
    <n v="0"/>
    <n v="0"/>
    <n v="0"/>
    <n v="0"/>
    <s v=""/>
    <n v="68"/>
    <s v="SI"/>
    <x v="2"/>
    <n v="44299"/>
    <s v="se inicio registro , estan tomando fotografias para inciar la carga de documentos. "/>
    <n v="44306"/>
    <s v="Se habla con la presidenta resalta que la informacion que esta pendiente la incorpora a la plataforma el dia de hoy para finalizar proceso. "/>
    <n v="44308"/>
    <s v="finalizan proceso esta misma tarde "/>
    <m/>
    <m/>
    <m/>
    <m/>
    <m/>
    <m/>
    <s v="x"/>
    <s v="x"/>
    <s v="SI"/>
    <n v="29"/>
    <x v="0"/>
    <x v="9"/>
    <x v="2"/>
    <s v="VIABLE"/>
    <s v="NO VIABLE"/>
    <x v="2"/>
    <s v="1._x0009_Concepto social y técnico: Unificar las coordenadas Magna, sirga del predio principal de intervención._x000a_2._x0009_Concepto técnico: la descripción del predio uno, correspondiente al predio del acueducto, tiene en la descripción la información del predio de la alcaldía."/>
    <d v="2021-07-02T00:00:00"/>
    <d v="2021-07-06T00:00:00"/>
    <x v="1"/>
    <s v="808001601-2"/>
    <m/>
    <s v=" "/>
    <m/>
    <m/>
    <m/>
    <m/>
    <m/>
    <m/>
    <m/>
    <m/>
    <m/>
    <m/>
    <m/>
    <m/>
    <n v="10585000"/>
    <n v="1491000"/>
    <n v="12076000"/>
    <m/>
  </r>
  <r>
    <n v="62"/>
    <s v="ASOCIACION DE USUARIOS DEL ACUEDUCTO DE LAS VEREDAS DOIMA-HOSPICIO Y SAN JAVIER"/>
    <x v="0"/>
    <x v="2"/>
    <s v="DOIMA"/>
    <s v="ENTIDAD SIN ANIMO DE LUCRO"/>
    <x v="4"/>
    <n v="35829"/>
    <s v="808001228-8"/>
    <s v="VEREDA DOIMA ESTACION DEL FERROCARRIL"/>
    <s v="ESTE: 960486 Y NORTE:1011153, ALTITUD:1240M"/>
    <n v="3212348497"/>
    <s v="ACUADOIMA@HOTMAIL.COM"/>
    <s v="EDUARDO HUERTAS CEBALLOS"/>
    <s v="19.275.183"/>
    <n v="3212348497"/>
    <s v="ACUADOIMA@HOTMAIL.COM"/>
    <s v="LUIS FRANCISCO SILVA"/>
    <s v="4.093.707"/>
    <n v="3138461166"/>
    <s v="ACUADOIMA@HOTMAIL.COM"/>
    <s v="EDUARDO HUERTAS CEBALLOS"/>
    <s v="ENRIQUE LOZANO SANTOFIMIO"/>
    <s v="LONDRA ASTRID MENDOZA CORTES"/>
    <s v="LUIS FRANCISCO SILVA"/>
    <s v="MARCO JAVIER CORTES SANCHES"/>
    <s v="no"/>
    <s v="no"/>
    <s v="no"/>
    <s v="no"/>
    <s v="no"/>
    <s v="no"/>
    <s v="no"/>
    <s v="no"/>
    <s v="Somos una Asociación comunal sin ánimo de lucro, prestadora de los servicios de acueducto a través de la captación y distribución de agua potable. Nuestros 21 años de experiencia nos permiten abastecer de agua a cerca de 200 usuarios en las veredas cuyos nombres nos identifican._x000a_Tenemos  cobertura cercana al 90% de la extensión de la comunidad. Somos una Asociación en crecimiento y con importantes oportunidades de nuevos convenios a nivel regional. En nuestro compromiso ambiental, cuidamos los recursos naturales poseídos en la extensión veredal. Protegemos, conservamos y recuperamos el recurso hídrico de la quebrada. Gracias al empeño diario de nuestros miembros avanzamos con responsabilidad social en nuestra función dedicada a la gestión integral del agua. cumpliendo con normas y leyes de la superintendencia de servicios públicos, contando con la participación de proyectos para acueductos como los ejecutados por la CAR, Empresas Publicas de Cundinamarca y entre otros."/>
    <s v="SE REALIZO LA ULTIMA JORNADA DE LIMPIEZA EN  LA CUENCA DEL RIO APULO EN EL AÑO 2019, CON LOS SUSCRIPTORES DE LA ASOCIACION QUE ATENDEMOS."/>
    <s v="SE GENERO LA COMPRA DE 410 ARBOLES NATIVOS PARA LA REFORESTACION DEL RIO APULO, LOS CUALES SE ENCUENTRAN EN CRECIMIENTO, SE TIENE UN CONTRATO DE SUMINISTRO Y MEMORANDO DE ENTENDIMIENTO."/>
    <n v="2019"/>
    <s v="BRIGADA DE LIMPIEZA EN LA CUENCA DEL RIO APULO"/>
    <s v="car"/>
    <n v="2020"/>
    <s v="COMPRA DE 410 ARBOLES NATIVOS PARA REFORESTACION RIO APULO"/>
    <s v="CAR"/>
    <m/>
    <m/>
    <m/>
    <m/>
    <m/>
    <m/>
    <m/>
    <m/>
    <m/>
    <s v="DESTAPA"/>
    <s v="VEHICULOS  Y MOTOCICLETAS"/>
    <s v="15-20 MINUTOS"/>
    <s v="dfbbef29-8075-480c-b1c1-18f7cf6c7f61..pdf"/>
    <s v="4e4c802d-fb50-4261-a061-6179e2365664..pdf"/>
    <s v="No aplica Acueductos"/>
    <s v="4ba348b6-6566-4264-a5c0-8b63c6d8774d..pdf"/>
    <s v="No aplica Acueductos"/>
    <s v="f25f8467-82cb-432e-bcfd-f31139ac39d6..pdf"/>
    <s v="No aplica Acueductos"/>
    <s v="4f102ebc-4a3a-458f-9d2b-37b1f4892416..pdf"/>
    <s v="b9dcad8f-3ed9-4d88-83c6-ee18df8db92c..pdf"/>
    <s v="f7c5102e-2ea7-4a21-8ddc-bf249e81b937..pdf"/>
    <s v="9e277e7b-e233-4620-8d4e-1a75ea59340b..pdf"/>
    <s v="e5235e41-5aea-416a-b95e-9e22ca78dbff..pdf"/>
    <s v="b5ef6add-1860-46c0-9572-2374734bad78..pdf"/>
    <s v="8eb4c2dd-02f1-4dab-99c8-8b79dedea497..pdf"/>
    <s v="a312e7f3-cd9e-4484-98de-291029f06da6..pdf"/>
    <s v="c1cbdca1-5e74-4c05-9837-fd1a127fe310..pdf"/>
    <s v="No"/>
    <s v="Si"/>
    <s v="No"/>
    <s v="No"/>
    <s v="Si"/>
    <s v="No"/>
    <s v="BRAZO DEL RIO APULO"/>
    <s v="RIO APULO, QUEBRADA LA PESQUERA,QUEBRADA AGUA DULCE, QUEBRADA LA SALADA"/>
    <n v="4"/>
    <s v="RIO APULO Y QUEBRABA LA PESQUERA"/>
    <s v="RIO APULO"/>
    <n v="20"/>
    <s v="BUENAS"/>
    <s v="Fácil"/>
    <n v="3"/>
    <s v="BUENAS"/>
    <s v="Fácil"/>
    <s v="DESCONTAMINACION DEL RIO APULO"/>
    <s v="JORNADAS DE LIMPIEZA Y SIEMBRA DE 410 ARBOLES NATIVOS EN LA RIVERA DEL RIO."/>
    <s v="FENOMENO DEL NIÑO, DESLIZAMIENTOS, SEQUIAS."/>
    <m/>
    <s v="bb92008e-b49f-4662-ba78-5b948802ab4e..jpg"/>
    <s v="dbf20cde-fef5-45f5-90be-b498bd6bfbe1..jpg"/>
    <s v="f99f0242-bd72-40b3-9ab6-28c1bf3def22..jpg"/>
    <s v="a43fc9a1-2141-4eaf-bb54-5ab6b8c6180a..jpg"/>
    <s v="9c468e0e-911a-44d9-b2f5-5cffc1f477bb..jpg"/>
    <s v="ae58684a-cee9-41fc-924a-42ffc5c866b0..jpg"/>
    <s v="d674359d-7088-4794-8522-e1132c34dd8d..jpg"/>
    <s v="cc53467e-1228-46df-b3fb-bc83c03195bf..jpg"/>
    <s v="No"/>
    <m/>
    <n v="30"/>
    <n v="35"/>
    <n v="65"/>
    <n v="55"/>
    <n v="48"/>
    <n v="103"/>
    <n v="46"/>
    <n v="38"/>
    <n v="84"/>
    <n v="16"/>
    <n v="20"/>
    <n v="36"/>
    <n v="147"/>
    <n v="141"/>
    <n v="288"/>
    <n v="198"/>
    <n v="800"/>
    <d v="2021-04-12T14:46:44"/>
    <n v="44309.621979166703"/>
    <x v="20"/>
    <s v="acuadoima@hotmail.com"/>
    <s v="esca_magdalena@cci.org.co"/>
    <n v="44322.4354282407"/>
    <n v="1"/>
    <n v="1"/>
    <s v="No aplica Acueductos"/>
    <n v="1"/>
    <s v="No aplica Acueductos"/>
    <n v="1"/>
    <s v="No aplica Acueductos"/>
    <n v="1"/>
    <n v="1"/>
    <n v="1"/>
    <n v="3"/>
    <n v="3"/>
    <n v="2"/>
    <n v="1"/>
    <n v="1"/>
    <n v="1"/>
    <m/>
    <m/>
    <s v="No aplica Acueductos"/>
    <m/>
    <s v="No aplica Acueductos"/>
    <s v="1. Los estatutos aparecen con firma de una hoja escaneada que se espera sea cambiada y se firmen los presentados correctamente._x000a_ _x000a_2. “ACUADOIMA”. determinó en sus estatutos que: &lt;De 50 SMMLV a 100 SMMLV al momento de la contratación serán autonomía de la Junta Administradora&gt;. El Documento de aceptación fue cargado correctamente. "/>
    <s v="No aplica Acueductos"/>
    <m/>
    <m/>
    <m/>
    <m/>
    <m/>
    <m/>
    <m/>
    <m/>
    <s v="Se toma como documento el mismo en el que aprueban a “ACUADOIMA”.para ejecución de contratos con cuantías por encima de 60 SMLV "/>
    <m/>
    <m/>
    <s v="No aplica Acueductos"/>
    <m/>
    <s v="No aplica Acueductos"/>
    <s v="4f7eddb9-998e-4104-ae49-65dc83ded602..pdf"/>
    <s v="No aplica Acueductos"/>
    <m/>
    <m/>
    <m/>
    <m/>
    <m/>
    <m/>
    <s v="30eba2ad-d0db-4739-ad61-81f206345c41..pdf"/>
    <m/>
    <m/>
    <s v="Diagnostico"/>
    <x v="3"/>
    <b v="0"/>
    <x v="0"/>
    <x v="7"/>
    <x v="9"/>
    <n v="0"/>
    <n v="0"/>
    <n v="0"/>
    <n v="0"/>
    <n v="0"/>
    <s v=""/>
    <n v="69"/>
    <m/>
    <x v="1"/>
    <n v="44299"/>
    <s v="Tienen todos lls documentos cargados, no han tenido tiempo de terminar la postulacion y si les surge alguna duda se comunican"/>
    <n v="44301"/>
    <s v="Tenian duda en unos item que les falta y de hoy a mañana envian las postulacion"/>
    <n v="44305"/>
    <s v="SE HACE LLAMADA RECORDANDO LA POSTULACION, faltan pocosi item"/>
    <n v="44309"/>
    <s v="COntacto con la secretaria del acueducto se resuelven duda y se confirma envio de la postulacion"/>
    <m/>
    <m/>
    <m/>
    <m/>
    <s v="x"/>
    <s v="x"/>
    <s v="SI"/>
    <n v="30"/>
    <x v="3"/>
    <x v="0"/>
    <x v="1"/>
    <s v="NO VIABLE"/>
    <s v="NO VIABLE"/>
    <x v="2"/>
    <m/>
    <m/>
    <m/>
    <x v="0"/>
    <m/>
    <m/>
    <s v=" "/>
    <m/>
    <m/>
    <m/>
    <m/>
    <m/>
    <m/>
    <m/>
    <m/>
    <m/>
    <m/>
    <m/>
    <m/>
    <m/>
    <m/>
    <n v="0"/>
    <m/>
  </r>
  <r>
    <n v="63"/>
    <s v="Junta de acción comunal, vereda Bradamonte"/>
    <x v="1"/>
    <x v="1"/>
    <s v="Bradamonte"/>
    <s v="284 Gobernacion de cundinamarca"/>
    <x v="1"/>
    <s v="0091-04-01"/>
    <s v="900724050-0"/>
    <s v="Vereda Bradamonte, kilometro 13 via al paramo"/>
    <s v="no"/>
    <n v="3102783070"/>
    <s v="jacveredabradamontesibate@gmail.com"/>
    <s v="Deogracias Jaimes Pineda"/>
    <n v="7211955"/>
    <n v="3102783070"/>
    <s v="deojapin@gmail.com"/>
    <s v="Plutarco Gomez"/>
    <n v="3186002"/>
    <n v="3102783070"/>
    <s v="deojapin@gmail.com"/>
    <s v="Deogracias Jaimes Pineda"/>
    <s v="Isaias Rios Gutierrez"/>
    <s v="Fidelino Mayorga Gutierrez"/>
    <s v="Plutarco Gomez"/>
    <s v="Maria Isabel Garzon"/>
    <s v="Nancy Duran Perez"/>
    <s v="Henrry Bernal Bernal"/>
    <s v="Florentino Rios"/>
    <s v="Jhoana Garzon Garzon"/>
    <s v="Comité de Deportes"/>
    <s v="Didacio Rios Gutierrez"/>
    <s v="Comité Religioso"/>
    <s v="Sabulon Rios"/>
    <s v="La JAC Vereda Bradamonte fue creada en el año 1960 y a partir de ai se inician los trabajos comunitarios, se construye la carretera, se coloca el alumbrado publico, se construye el saló comunal, se construye la red y el acueducto, se construye el polideportivo, la cancha de futbol, se construye la cerca de  desprotección de nuestro acueducto 12.300 metros lineales, se construye la capilla, se construye el hogar día del adulto mayor"/>
    <s v="se realizan actividades culturales, fiesta de la madre, fiesta virgen del Carmen, día de los niños, amor y amistad, y otras actividades"/>
    <s v="desde el año 2.006 se viene sembrando plantas nativas en el paramo del Sumapaz, asemos cercas vivas en nuestras fincas, tenemos viveros comunales para la recuperación de nuestras plantas nativas, arreglamos nuestros caminos y carretera cunetiando tapando huecos y limpiando alcantarillas, recogemos basuras y escombros"/>
    <n v="2018"/>
    <s v="siembra de 2.000 plantas nativas, para mo del sumapaz"/>
    <s v="CAR, Fundecum y comunidad vereda Bradamonte"/>
    <m/>
    <m/>
    <m/>
    <m/>
    <m/>
    <m/>
    <m/>
    <m/>
    <m/>
    <m/>
    <m/>
    <m/>
    <s v="via terciaria y camino comunal "/>
    <s v="lechero, tractor y caballo"/>
    <s v="desde el municipio hasta el territorio de  2 horas"/>
    <s v="abd0c35d-f723-480d-a44f-da5af5629e05..pdf"/>
    <s v="6ede944e-6ab1-4e7c-81da-a51317091ee4..pdf"/>
    <s v="8945f247-2da7-43e6-8c8e-89cbb3a1d4b0..pdf"/>
    <s v="No aplica Jac"/>
    <s v="8216a7e8-b1e2-42aa-8304-813dc75f5d02..pdf"/>
    <s v="No aplica Jac"/>
    <s v="0bb96cf3-c434-4139-a21c-8d5d89f72dd2..PDF"/>
    <s v="1fbb2884-177d-482e-b512-d647d423bf82..pdf"/>
    <s v="751ad657-9708-4ec5-af63-d18439bf790a..pdf"/>
    <s v="0db0ec48-896e-4ca7-9dc6-0e67b6339383..pdf"/>
    <s v="7771b24f-0e06-4597-8ffc-1471c3d55db1..pdf"/>
    <s v="69b71b2d-5085-40e1-93e8-6de8cd46713e..pdf"/>
    <s v="9d6ed07b-8b06-48a7-9e01-7a803da7f69e..pdf"/>
    <s v="83e4b4e3-c537-4825-8ce6-3c482d292ef2..pdf"/>
    <s v="No aplica Jac"/>
    <s v="ccec7ea9-7ea8-431d-af62-a6653e7e8e8f..pdf"/>
    <s v="Si"/>
    <s v="Si"/>
    <s v="Si"/>
    <s v="No"/>
    <s v="No"/>
    <s v="No"/>
    <s v="Aguas claras"/>
    <s v="Quebrada aguas claras"/>
    <n v="1"/>
    <s v="Aguas claras"/>
    <s v="Aguas claras"/>
    <n v="1000"/>
    <s v="Ladera, 30 grados"/>
    <s v="Medio"/>
    <n v="1000"/>
    <s v="Medio"/>
    <s v="Medio"/>
    <s v="Nuestro territorio fue impactado por nuestros antepasados, destruyendo nuestros ecosistemas, y afectando nuestro recurso hidrico, por está razon nostros tomamos conciencia dé la importancia dé recuperarlos, primero cercandolos y luego recuperando nuestra flora a través de convites"/>
    <s v="Cercas, siembras de plantas nativas, mantenimientos y monitoreos"/>
    <s v="Solo un incendio en el mes de novienbre del 2009 que si inicio en usme y llego hasta nuestro acueducto"/>
    <m/>
    <s v="59f1ef44-b3e7-4d39-a0b9-78b1d2fa31b5..pdf"/>
    <s v="5160f9ee-036d-47e6-b99b-4f03f4667a6b..pdf"/>
    <s v="036bc5ea-6e7a-4575-9cb5-979153f1b304..pdf"/>
    <s v="b6ddc786-5177-4f22-b08b-575a408b9fab..pdf"/>
    <s v="ac5764fc-e118-47bc-b4d0-745581f6cbd0..pdf"/>
    <s v="64a090c9-8dd4-4dd2-8462-f734811e97a4..jpg"/>
    <s v="2372149e-fd86-47a6-be44-c5b79fef5c3f..pdf"/>
    <s v="2032f032-89ba-41b3-a55c-f8e68deb904e..pdf"/>
    <s v="Si"/>
    <s v="Esté terreno fue aquirido por el municipio dé sibate, y se llama nueva generacion 2"/>
    <n v="25"/>
    <n v="22"/>
    <n v="47"/>
    <n v="19"/>
    <n v="26"/>
    <n v="45"/>
    <n v="76"/>
    <n v="81"/>
    <n v="157"/>
    <n v="36"/>
    <n v="41"/>
    <n v="77"/>
    <n v="156"/>
    <n v="170"/>
    <n v="326"/>
    <n v="114"/>
    <n v="89"/>
    <d v="2021-04-12T17:02:39"/>
    <n v="44312.650069444397"/>
    <x v="21"/>
    <s v="deojapin@gmail.com"/>
    <s v="esca_altosuarez@cci.org.co"/>
    <n v="44321.4863541667"/>
    <n v="0"/>
    <n v="0"/>
    <n v="0"/>
    <s v="No aplica Jac"/>
    <n v="0"/>
    <s v="No aplica Jac"/>
    <n v="0"/>
    <n v="0"/>
    <n v="0"/>
    <n v="0"/>
    <n v="0"/>
    <n v="0"/>
    <n v="0"/>
    <n v="0"/>
    <s v="No aplica Jac"/>
    <n v="0"/>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No aplica Jac"/>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No aplica Jac"/>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s v="No aplica Jac"/>
    <s v="Teniendo en cuenta los términos de referencia de la convocatoria, en el ítem 8. Causales de no selección, en el aparte 5 el cual menciona &quot;Las organizaciones de base solo se pueden postular máximo a una segunda fase de implementación, quienes se presenten a una tercera o posterior serán rechazadas.&quot; La organización postulada no puede ser partícipe de esta versión dado que una vez revisada la base de participaciones, esta junta estuvo desarrollando un esca en las versiones de los años 2014 y 2019"/>
    <m/>
    <m/>
    <m/>
    <s v="No aplica Jac"/>
    <m/>
    <s v="No aplica Jac"/>
    <m/>
    <m/>
    <m/>
    <m/>
    <m/>
    <m/>
    <m/>
    <m/>
    <s v="No aplica Jac"/>
    <m/>
    <s v="Implementación"/>
    <x v="1"/>
    <b v="0"/>
    <x v="1"/>
    <x v="1"/>
    <x v="1"/>
    <n v="1"/>
    <n v="0"/>
    <n v="0"/>
    <n v="0"/>
    <n v="1"/>
    <n v="2"/>
    <n v="122"/>
    <m/>
    <x v="1"/>
    <n v="44295"/>
    <s v="No fue posible contactarlo por  telefono se deja mensaje"/>
    <n v="44299"/>
    <s v="No ha sido posible contactar solo relaciona un numero de telefono para los tres contactos"/>
    <n v="44300"/>
    <s v="Faltan pocos item y subir la documentacion"/>
    <n v="44305"/>
    <s v="Deogracias presidente de la junta ya tiene todos los documentos y mañana va al pueblo a subir todos los documentos"/>
    <n v="44309"/>
    <s v="Faltan llenar pocos campos"/>
    <n v="44312"/>
    <s v="Se envia postulacion"/>
    <s v="x"/>
    <s v="x"/>
    <m/>
    <n v="173"/>
    <x v="1"/>
    <x v="0"/>
    <x v="1"/>
    <m/>
    <m/>
    <x v="1"/>
    <m/>
    <m/>
    <m/>
    <x v="0"/>
    <m/>
    <m/>
    <s v=" "/>
    <m/>
    <m/>
    <m/>
    <m/>
    <m/>
    <m/>
    <m/>
    <m/>
    <m/>
    <m/>
    <m/>
    <m/>
    <m/>
    <m/>
    <n v="0"/>
    <m/>
  </r>
  <r>
    <n v="65"/>
    <s v="asociación acueducto la unión tenmerec"/>
    <x v="1"/>
    <x v="14"/>
    <s v="el recreo"/>
    <s v="900479263-1"/>
    <x v="4"/>
    <n v="40858"/>
    <n v="9004792631"/>
    <s v="vereda la mesa sec el recreo"/>
    <s v="4°18'28&quot;N74°17´19&quot;W)2,78KM"/>
    <n v="3124013449"/>
    <s v="acueductotenmerec@gmail.com"/>
    <s v="clara ines gomez"/>
    <n v="39615928"/>
    <n v="3124013449"/>
    <s v="clarainesgomez15@gmail.com"/>
    <s v="eudora gutierrez"/>
    <n v="20824311"/>
    <n v="3108080730"/>
    <s v="gutierrezeudora@gmail.com"/>
    <s v="clara ines gomez"/>
    <s v="Sergio Benavides delgado"/>
    <s v="Elibardo Diaz Paez"/>
    <s v="Eudora gutierrez"/>
    <s v="Haminton Hernando Castellanos"/>
    <s v="NINGUNO"/>
    <s v="NINGUNO"/>
    <s v="NINGUNO"/>
    <s v="NINGUNO"/>
    <s v="Ninguno"/>
    <s v="NINGUNO"/>
    <s v="NINGUNO"/>
    <s v="NINGUNO"/>
    <s v="los campesinos de la época vieron la necesidad de construir un acueducto que llevara el agua a cada una delas casas de tres veredas la bocatoma es en la vereda la cajita, continua a la vereda el tendido, la mesa y luego al sector el recreo solicitaron ayuda al a gobernación con ingeniería y tubería los usuarios pusieron la mano de obra y así a traves de los años se instalo la tubería  se distribuyo por dichas veredas llegando el servicio a cada predio._x000a_."/>
    <s v="ninguno"/>
    <s v="en el año 2017 realizaron una limpieza a nivel de quebrada infiernito y rio bosque donde se recogio material plastico de embases quimicos._x000a_en el 2019 se le comunico a las personas, usuarios del acueducto de la no contaminacion de la quebrada y el rio por medio de volantes"/>
    <n v="2017"/>
    <s v="ninguno"/>
    <s v="ninguno"/>
    <n v="2019"/>
    <s v="NINGUNO"/>
    <s v="NINGUNO"/>
    <n v="2015"/>
    <s v="NINGUNO"/>
    <s v="NINGUNO"/>
    <n v="2017"/>
    <s v="NINGUNO"/>
    <s v="NINGUNO"/>
    <n v="2019"/>
    <s v="NINGUNO"/>
    <s v="NINGUNO"/>
    <s v="tipo de via carretera destapada"/>
    <s v="carro,motocicleta.´caballo"/>
    <s v="desde 15 minutos y la mas lejana una hora"/>
    <s v="5af2fb82-1aa5-470c-86b0-71bc0a9309cf..pdf"/>
    <s v="177d9717-ed83-4476-9c08-b9cff8602862..pdf"/>
    <s v="No aplica Acueductos"/>
    <s v="60570ac2-6e25-44bb-9f09-c2999a3e0b0b..pdf"/>
    <s v="No aplica Acueductos"/>
    <s v="c8194078-806a-4fab-8f7a-c55c91842f8f..pdf"/>
    <s v="No aplica Acueductos"/>
    <s v="085fa2d8-590e-477c-8eb0-f788bd1661e6..pdf"/>
    <s v="16b7fdd8-04af-4876-9eb9-1b3260425462..pdf"/>
    <s v="822709be-e89a-4fe2-8cbe-27f247e58e23..pdf"/>
    <s v="f6fb1d42-6aa7-4da1-acf4-4dafbc36a5a7..pdf"/>
    <s v="1bd635d4-6a95-477c-b2b8-70bb3427c727..pdf"/>
    <s v="ffb8bbf3-5d5b-4aca-ada1-f7c7b2ac07ab..pdf"/>
    <s v="8b75679b-b776-45a7-8f84-82b952a4d014..pdf"/>
    <s v="75fe96df-481c-4ae4-b42c-ca578d1598b3..pdf"/>
    <s v="e1b0347b-78a0-4f62-beaf-dbc7fa1da6cd..pdf"/>
    <s v="No"/>
    <s v="Si"/>
    <s v="No"/>
    <s v="Si"/>
    <s v="No"/>
    <s v="No"/>
    <s v="la cajita, el tendido y el recreo"/>
    <s v="quebrada el infiernito"/>
    <n v="1"/>
    <s v="quebrada el infiernito"/>
    <s v="quebrada el infiernito, rio bosque"/>
    <n v="15"/>
    <s v="el terreno es quebrado"/>
    <s v="Medio"/>
    <n v="12"/>
    <s v="el terreno es quebrado"/>
    <s v="Medio"/>
    <s v="la quebrada de el infiernito esta abierta no tiene encerramiento"/>
    <s v="ninguna"/>
    <s v="hace como 7 años hubo un deslizamiento "/>
    <m/>
    <s v="db44c3fd-49b3-4c5a-a64f-29a4a6c50e77..pdf"/>
    <s v="a98f6837-533c-4305-ad1e-df0806728541..pdf"/>
    <s v="5dbf5bbd-86eb-4fe5-aa3d-76d8b05c9805..pdf"/>
    <s v="e2288c5b-10cd-42e2-8976-6691d0a6b150..pdf"/>
    <s v="356fed75-ac47-4f9e-8065-65e1474aeaa3..pdf"/>
    <s v="6fc344bf-a2e5-4b23-8a5c-28203f55df7c..pdf"/>
    <s v="9835cb1f-9837-49f3-86dc-1bf607408d3e..pdf"/>
    <s v="169d40cb-7851-46e9-b5f4-01dadc62fd94..pdf"/>
    <s v="Si"/>
    <s v="son predios que distancian de la bocatoma como 4 kilometros en el sitio denominado la paz tambien un predio en venta para la car"/>
    <n v="27"/>
    <n v="20"/>
    <n v="47"/>
    <n v="30"/>
    <n v="26"/>
    <n v="56"/>
    <n v="33"/>
    <n v="35"/>
    <n v="68"/>
    <n v="20"/>
    <n v="30"/>
    <n v="50"/>
    <n v="110"/>
    <n v="111"/>
    <n v="221"/>
    <n v="115"/>
    <n v="130"/>
    <d v="2021-04-12T19:18:02"/>
    <n v="44307.466643518499"/>
    <x v="22"/>
    <s v="clarainesgomez15@gmail.com"/>
    <s v="cdiaz@cci.org.co"/>
    <n v="44321.6042592593"/>
    <n v="1"/>
    <n v="1"/>
    <s v="No aplica Acueductos"/>
    <n v="1"/>
    <s v="No aplica Acueductos"/>
    <n v="0"/>
    <s v="No aplica Acueductos"/>
    <n v="1"/>
    <n v="1"/>
    <n v="1"/>
    <n v="3"/>
    <n v="3"/>
    <n v="2"/>
    <n v="1"/>
    <n v="0"/>
    <n v="1"/>
    <s v="El archivo cargado le hace falta una pagina, la cual se encuentra en el RUT del representante legal. Se hace corrección en la carpeta virtual de la organizacion."/>
    <s v="Se elimina la pagina correspondiente al RUT de la organizacion "/>
    <s v="No aplica Acueductos"/>
    <s v="mayor a 30 dias, actualizar sera requerido mas adelante"/>
    <s v="No aplica Acueductos"/>
    <s v="Los estatutos deben estar actualizados, aprobados y firmados"/>
    <s v="No aplica Acueductos"/>
    <m/>
    <m/>
    <m/>
    <m/>
    <s v="Los documentos son poco legibles, se verifican en la pagina de la contraloria y se adjuntan los archivos mejorados en la carpeta virtual de la organizacion"/>
    <m/>
    <s v="Se debe adjuntar una certificacion firmada que acredite la participacion o realizacion en proyectos comunitarios y/o ambientales. Solicitarla a la Umata o a la Asociacion de Juntas preferiblemente. Posteriormente debe cargarla a este aplicativo."/>
    <s v="Debe cargar el documento correspondiente, no es valida la carta suministrada explicando la no presentacion del documento."/>
    <m/>
    <m/>
    <m/>
    <s v="No aplica Acueductos"/>
    <m/>
    <s v="No aplica Acueductos"/>
    <m/>
    <s v="No aplica Acueductos"/>
    <m/>
    <m/>
    <m/>
    <m/>
    <m/>
    <m/>
    <m/>
    <m/>
    <m/>
    <s v="Implementación"/>
    <x v="3"/>
    <b v="1"/>
    <x v="6"/>
    <x v="7"/>
    <x v="8"/>
    <n v="0"/>
    <n v="0"/>
    <n v="0"/>
    <n v="0"/>
    <n v="0"/>
    <s v=""/>
    <n v="49"/>
    <m/>
    <x v="2"/>
    <n v="44300"/>
    <s v="Se inicio reistro, se tuvo seguimiento pertinente y estan en toda la busqueda de los documentos para acelerar el proceso."/>
    <n v="44306"/>
    <s v="La presidenta de la organizacion aclara que ya tiene toda la documentacion y procede a subirla a el aplicativo esta tarde, se dara seguimiento por llamada para cualquier inquitudque tenga en la tarde. "/>
    <m/>
    <m/>
    <m/>
    <m/>
    <m/>
    <m/>
    <m/>
    <m/>
    <m/>
    <m/>
    <m/>
    <n v="136"/>
    <x v="1"/>
    <x v="0"/>
    <x v="1"/>
    <m/>
    <m/>
    <x v="1"/>
    <m/>
    <m/>
    <m/>
    <x v="0"/>
    <m/>
    <m/>
    <s v=" "/>
    <m/>
    <m/>
    <m/>
    <m/>
    <m/>
    <m/>
    <m/>
    <m/>
    <m/>
    <m/>
    <m/>
    <m/>
    <m/>
    <m/>
    <n v="0"/>
    <m/>
  </r>
  <r>
    <n v="76"/>
    <s v="JUNTA DE ACCION COMUNAL VEREDA DE SAN ANTONIO"/>
    <x v="1"/>
    <x v="7"/>
    <s v="SAN ANTONIO"/>
    <s v="Resolución No.827"/>
    <x v="1"/>
    <n v="22753"/>
    <s v="901046020-4"/>
    <s v="VEREDA SAN ANTONIO"/>
    <s v="4º14'50.7''N 74º24'28.5''W"/>
    <n v="3115457514"/>
    <s v="jacveredadesantonio@gmail.com"/>
    <s v="Maximiliano Castillo Quinayas"/>
    <s v="80.062.323"/>
    <n v="3138404974"/>
    <s v="bosquesderobleslasmarias@gmail.com"/>
    <s v="Maria Alcira Roldán"/>
    <n v="20391028"/>
    <n v="3173190884"/>
    <s v="Alciraroldan1368@hotmail.com"/>
    <s v="Maximiliano Castillo Quinayas"/>
    <s v="Carlos Anzola"/>
    <s v="Adriana Marcela Rodríguez Huérfano"/>
    <s v="María Alcira Roldan"/>
    <s v="Mario Galeano"/>
    <s v="NINGUNO"/>
    <s v="NINGUNO"/>
    <s v="NINGUNO "/>
    <s v="Martha Quinayas"/>
    <s v="comision de salud"/>
    <s v="Ana Beatriz León Medina"/>
    <s v="NINGUNO"/>
    <s v="NINGUNO"/>
    <s v="La Junta de Acción Comunal de la Vereda San Antonio del Municipio de_x000a_Arbeláez (Cund), nació en el año 1962 como una respuesta al trabajo_x000a_comunitario que se venía desarrollando de manera espontánea e informal por_x000a_casi toda la existencia de la vereda misma._x000a_Desde entonces la Junta de Acción Comunal de la Vereda San Antonio del_x000a_Municipio de Arbeláez (Cund), ha venido trabajando de la mano de la_x000a_comunidad en diferentes proyectos de índole; social, ambiental, de salubridad,_x000a_de infraestructura básica, etc., de manera prácticamente sectorizada ante las_x000a_dificultades de comunicación y los retos geográficos que caracterizan la_x000a_topografía de la vereda._x000a_A pesar de las dificultades, en los ultimo años, gracias, por un lado, a la_x000a_penetración de las comunicaciones celulares, y por el otro, a la gestión de la_x000a_junta misma en cabeza del presidente y secretaria, se han logrado reunir a un_x000a_mayor numero de personas en diferentes sectores y de manera alterna a las_x000a_asambleas generales, se han acometiendo obras de suprema importancia_x000a_para la comunidad, sin embargo, la gran mayoría de ellas han sido acometidas_x000a_de manera parcial ante la falta de recursos."/>
    <s v="Jornadas de limpieza_x000a_ Salidas ecologicas con los niños de la vereda "/>
    <s v="Creación de vivero_x000a_Ecosendero San Antonio "/>
    <n v="2015"/>
    <s v="Vivero implementado en 2010 no se han realizado mas actividades de protección ambiental "/>
    <s v="JAC"/>
    <n v="2019"/>
    <s v="Jornadas de limpieza "/>
    <s v="JAC "/>
    <n v="2020"/>
    <s v="Ecosendero  San Antonio"/>
    <s v="JAC "/>
    <m/>
    <m/>
    <m/>
    <m/>
    <m/>
    <m/>
    <s v="via carreteable de tercer nivel con un  recorrido de 20.5 km"/>
    <s v="vehicular campero "/>
    <s v="12 minutos "/>
    <s v="bc0cd10f-3f8c-4714-94ea-0141775212c1..pdf"/>
    <s v="cdd7953e-84fe-4e36-9c9a-63cfd07d8daa..pdf"/>
    <s v="5da6d027-c071-4fa3-9ee4-2ecac086ca5a..pdf"/>
    <s v="No aplica Jac"/>
    <s v="4910546d-c644-4ce4-bff3-667324d69c84..pdf"/>
    <s v="No aplica Jac"/>
    <s v="b0df67ab-bccf-4183-ba44-e66958e4032e..PDF"/>
    <s v="f48bf1a0-7365-4377-b3a2-559762e775e3..pdf"/>
    <s v="c04e74fd-daf6-4e2e-b76a-8f591425e646..jpg"/>
    <s v="6f1c86d0-ac8e-4c67-bebf-33c364f057ff..pdf"/>
    <s v="2b7a62bb-9f8d-4c25-98ac-a2add1d99eba..pdf"/>
    <s v="ef2dec21-30ad-4a4f-bed0-c3d99a4cce40..pdf"/>
    <s v="021965b6-56c5-4505-8858-ae55d5c1993c..pdf"/>
    <s v="333d7067-d225-4f8c-be4e-2e67a491e5aa..jpg"/>
    <s v="No aplica Jac"/>
    <s v="bb3e24bf-bb09-4854-af99-247352ce2371..JPG"/>
    <s v="No"/>
    <s v="No"/>
    <s v="No"/>
    <s v="Si"/>
    <s v="No"/>
    <s v="No"/>
    <s v="Vereda San Antonio sector la Lajita "/>
    <s v="Quebrada la Lejia _x000a_Quebrada del Hato "/>
    <n v="1"/>
    <s v="Quebrada la Lejia "/>
    <s v="Quebrada la Lejia "/>
    <n v="2500"/>
    <s v="quebrado, arcilloso "/>
    <s v="Fácil"/>
    <n v="10"/>
    <s v="quebrado, arcilloso "/>
    <s v="Fácil"/>
    <s v="Una deforestación grande en cierta parte, están utilizando las rondas de quebrada para pastoreo, intervenir estas rondas y aislarlas para protegerlas "/>
    <s v="Jornadas de limpiezas_x000a_Jornadas ludicas y recreativos _x000a_vivero comunitario _x000a_se realizo una draga debido al desvio de la quebrada "/>
    <s v="Sequias totalmente "/>
    <m/>
    <s v="7d1d8a91-49fc-47c6-8e70-b047df950b5d..jpg"/>
    <s v="278da7b9-d262-43e3-a4dc-7bd40da6e7ec..jpeg"/>
    <s v="14f3e610-37bf-47d5-aac9-c44ff31e6744..jpg"/>
    <s v="1c1a64a3-508c-4ef5-9579-82e1668f76dd..jpg"/>
    <s v="ac9e37c8-594a-4796-9bdd-feaea991e7e6..pdf"/>
    <s v="e95b01a8-f73a-4cfc-9725-1ffd4fc70452..jpeg"/>
    <s v="ab53c266-c67d-4cd1-ba52-b73f07ef70cc..jpeg"/>
    <s v="b161b7fd-9af9-4259-9cbf-5afcbb028a9f..jpeg"/>
    <s v="Si"/>
    <s v="Educacion ambiental en la zona "/>
    <n v="42"/>
    <n v="30"/>
    <n v="72"/>
    <n v="70"/>
    <n v="80"/>
    <n v="150"/>
    <n v="97"/>
    <n v="109"/>
    <n v="206"/>
    <n v="59"/>
    <n v="61"/>
    <n v="120"/>
    <n v="268"/>
    <n v="280"/>
    <n v="548"/>
    <n v="52"/>
    <n v="120"/>
    <d v="2021-04-13T14:10:00"/>
    <n v="44308.405046296299"/>
    <x v="23"/>
    <s v="rodriguezhuerfano@yahoo.es"/>
    <s v="esca_sumapaz@cci.org.co"/>
    <n v="44313.8840277778"/>
    <n v="1"/>
    <n v="1"/>
    <n v="1"/>
    <s v="No aplica Jac"/>
    <n v="1"/>
    <s v="No aplica Jac"/>
    <n v="1"/>
    <n v="1"/>
    <n v="1"/>
    <n v="1"/>
    <n v="3"/>
    <n v="3"/>
    <n v="2"/>
    <n v="1"/>
    <s v="No aplica Jac"/>
    <n v="1"/>
    <m/>
    <m/>
    <m/>
    <s v="No aplica Jac"/>
    <m/>
    <s v="No aplica Jac"/>
    <m/>
    <m/>
    <m/>
    <m/>
    <m/>
    <m/>
    <m/>
    <m/>
    <s v="No aplica Jac"/>
    <m/>
    <m/>
    <m/>
    <m/>
    <s v="No aplica Jac"/>
    <m/>
    <s v="No aplica Jac"/>
    <m/>
    <m/>
    <m/>
    <m/>
    <m/>
    <m/>
    <m/>
    <m/>
    <s v="No aplica Jac"/>
    <m/>
    <s v="Implementación"/>
    <x v="3"/>
    <b v="0"/>
    <x v="0"/>
    <x v="3"/>
    <x v="3"/>
    <n v="0"/>
    <n v="0"/>
    <n v="0"/>
    <n v="0"/>
    <n v="0"/>
    <s v=""/>
    <n v="54"/>
    <s v="SI"/>
    <x v="2"/>
    <n v="44301"/>
    <s v="Se realiza primer seguimiento, donde se habla con la tesorera recalca que estan llenando informacion y que estan a la espera de subir lo demas. "/>
    <n v="44305"/>
    <s v="se tuvo acercamiento con el presidente de la JAC en la alcaldia de arbelaez donde se lleno informacion pertinente al aplicativo, esta a ala espera de unos documentos por parte de la alcaldia, informa que apenas los tenga procede a subirlos."/>
    <n v="44307"/>
    <s v="Estan acelerando todo el proceso por los documentos faltantes el dia de mañana se espera culminar el proceso "/>
    <m/>
    <m/>
    <m/>
    <m/>
    <m/>
    <m/>
    <m/>
    <m/>
    <s v="SI"/>
    <n v="23"/>
    <x v="3"/>
    <x v="10"/>
    <x v="2"/>
    <s v="VIABLE"/>
    <s v="VIABLE"/>
    <x v="0"/>
    <m/>
    <m/>
    <m/>
    <x v="1"/>
    <s v="901046020-4"/>
    <n v="1581"/>
    <s v="Cálido, Medio"/>
    <n v="25"/>
    <n v="600"/>
    <n v="500"/>
    <n v="0"/>
    <n v="200"/>
    <n v="500"/>
    <n v="20"/>
    <n v="1120"/>
    <s v="11% de 500 a 2000m"/>
    <n v="1250"/>
    <s v="3% de 500m a 2000m"/>
    <s v="MEDIO"/>
    <n v="21875000"/>
    <n v="1491000"/>
    <n v="23366000"/>
    <s v="DANIEL MARTINEZ"/>
  </r>
  <r>
    <n v="79"/>
    <s v="JAC VEREDA SANTA RITA ALTA SECTOR LA PRIMAVERA"/>
    <x v="1"/>
    <x v="6"/>
    <s v="SANTA RITA ALTA SECTOR LA PRIMAVERA"/>
    <s v="No.469 del 30/12/1993"/>
    <x v="1"/>
    <n v="34333"/>
    <s v="900839766-1"/>
    <s v="VEREDA SANTA RITA ALTA SECTOR LA PRIMAVERA"/>
    <s v="4.418498,-74.325829"/>
    <n v="3115430319"/>
    <s v="laprimaverajac009@gmail.com"/>
    <s v="JOSE LEONEL MARTINEZ"/>
    <n v="80499621"/>
    <n v="3115430319"/>
    <s v="leonelmartinezp@hotmail.com"/>
    <s v="JHON ALARCON"/>
    <n v="11255372"/>
    <n v="3115687025"/>
    <s v="laprimaverajac009@gmail.com"/>
    <s v="JOSE LEONEL MARTINEZ"/>
    <s v="ANA DABEIBA VALERO"/>
    <s v="DIANA PINEDA"/>
    <s v="JHON ALARCON"/>
    <s v="MERECI HEREIDA MARTIN"/>
    <s v="HECTOR LEON"/>
    <s v="JUAN LIZARAZO"/>
    <s v="NINGUNO"/>
    <s v="MARINA RODRIGUEZ"/>
    <s v="COMITE DE DEPORTES"/>
    <s v="JAIRO TOVAR"/>
    <s v="COMITE DE EDUCACION"/>
    <s v="RUBIELA TOVAR"/>
    <s v="La historia de nuestra comunidad se inicia haciendo parte de un 50% de Aguabonita y el otro 50 % de Santa Rita Alta hasta finales de los 80, la cual estaba compuesta por las haciendas La Mistela, La Primavera, Los Monos y pequeñas fincas de los sectores como Las Fronteras, Puente riel y el Guardado._x000a_En 1988 se inicia la parcelación de las haciendas la Mistela y La Primavera llegando 20 familias a la región, los líderes de la parcelación Filiberto Reyes, Pablo Castellanos entre otros vieron la necesidad de organizasen como comunidad la cual iniciaron el proceso de constituir la junta de acción Comunal llegando a feliz término el 30 de diciembre de 1993 día que nos aprobaron la personería jurídica. Una vez legalizada la junta se inicia la construcción de tres obras la cual beneficiarían a toda la comunidad como es la construcción de la escuela, el polideportivo y el acueducto, hasta la fecha hemos elegido 8 juntas, hemos participado en los diferentes eventos organizados por los entes gubernamentales y en la actualidad la junta se encuentra con toda la documentación al día._x000a_"/>
    <s v="Las actividades comunitarias que hemos venido realizando es la limpieza de vías, mantenimiento del lote de le escuela, mantenimiento del alumbrado publico, mantenimiento de la bocatoma y jornadas de reforestación."/>
    <s v="Se han llevado en conjunto con la Asociación de Acueducto jornadas de limpieza y reforestación de la Quebrada El Guardado, recolección y reciclaje de materiales, recolección de desechos, agroindustriales, recolección de basuras en las vías."/>
    <n v="2020"/>
    <s v="JORNADA DE REFORESTACION "/>
    <s v="COORPORACION AUTONOMA REGIONAL CAR"/>
    <m/>
    <m/>
    <m/>
    <m/>
    <m/>
    <m/>
    <m/>
    <m/>
    <m/>
    <m/>
    <m/>
    <m/>
    <s v="La vía se encuentra totalmente pavimentada"/>
    <s v="Transporte publico, veredas"/>
    <s v="35 minutos"/>
    <s v="a34d6033-7052-48a5-8b01-697aa5ee7fa5..pdf"/>
    <s v="51533710-c6b5-4db3-972d-6824bc176d82..pdf"/>
    <s v="9eed2611-8568-41f8-9206-3d3cd41fc631..pdf"/>
    <s v="No aplica Jac"/>
    <s v="bcd4f6d5-00dd-40b7-a0de-28b04a767b64..pdf"/>
    <s v="No aplica Jac"/>
    <s v="61842423-5b5f-4925-b4f0-0ea0e0d1c6a5..pdf"/>
    <s v="e79c2e1b-ea67-4007-8a81-749fc82920c9..pdf"/>
    <s v="e4d7a4d6-3511-45aa-8d9a-fe17708d4dcd..pdf"/>
    <s v="3f7561dc-719c-4c70-a1b8-8b617797c7c9..pdf"/>
    <s v="62199ae6-5f0c-43e0-b058-7ad8fbf91de4..pdf"/>
    <s v="22eb3ff7-8faf-4e70-b409-69e5d7df99fb..pdf"/>
    <s v="ff8e9ec6-9418-46cc-b503-1bd13b762f50..pdf"/>
    <s v="08bcab5c-dfda-42e4-982c-5369d791e211..pdf"/>
    <s v="No aplica Jac"/>
    <s v="a0ea71ae-4cd0-47de-91b9-5e6661c67a9e..pdf"/>
    <s v="Si"/>
    <s v="Si"/>
    <s v="Si"/>
    <s v="Si"/>
    <s v="No"/>
    <s v="No"/>
    <s v="VEREDA SANTA RITA ALTA SECTOR LA PRIMAVERA"/>
    <s v="QUEBRADA FRONTERAS, PUENTE RIEL Y QUEBRADA EL GUARDADO"/>
    <n v="3"/>
    <s v="QUEBRADA EL GUARDADO"/>
    <s v="QUEBRADA EL GUARDADO"/>
    <n v="2000"/>
    <s v="Estable con pendiente"/>
    <s v="Medio"/>
    <n v="7000"/>
    <s v="Estable"/>
    <s v="Fácil"/>
    <s v="El objetivo es mejorar la reserva forestal donde se encuentran las fuentes hídricas ya que  no se encuentran aisladas y fortalecer la siembra de arboles nativos."/>
    <s v="Se han llevado a cabo actividades como limpieza de zonas húmedas de los caminos y limpieza de la bocatoma."/>
    <s v="Debido a la tala masivas se presentan deslizamientos del terreno en varios puntos de nuestra vereda."/>
    <m/>
    <s v="15dab025-5434-4d9c-8f92-5a88bc1380a6..jpg"/>
    <s v="c57e100a-48eb-4075-a8d6-35d03b474b32..jpg"/>
    <s v="328122a7-913b-4624-a923-a72560e8d57b..jpg"/>
    <s v="6972decc-2cad-4011-9730-612a708f5739..jpg"/>
    <s v="97c11d63-e6dc-4c72-ac6f-c52275184286..jpg"/>
    <s v="72ff0bb8-df60-4527-b8b8-d693fb4a997a..jpg"/>
    <s v="b1641c65-21ff-4b21-9b44-61266e6a3d33..jpg"/>
    <s v="b0a57eca-42d5-439a-836c-f54786104f50..pdf"/>
    <s v="Si"/>
    <s v="PREDIO LA MISTELA"/>
    <n v="13"/>
    <n v="12"/>
    <n v="25"/>
    <n v="27"/>
    <n v="31"/>
    <n v="58"/>
    <n v="36"/>
    <n v="35"/>
    <n v="71"/>
    <n v="13"/>
    <n v="15"/>
    <n v="28"/>
    <n v="89"/>
    <n v="93"/>
    <n v="182"/>
    <n v="182"/>
    <n v="100"/>
    <d v="2021-04-13T20:57:21"/>
    <n v="44311.776423611103"/>
    <x v="24"/>
    <s v="laprimaverajac009@gmail.com"/>
    <s v="dmartinez@cci.org.co"/>
    <n v="44322.498483796298"/>
    <n v="1"/>
    <n v="1"/>
    <n v="1"/>
    <s v="No aplica Jac"/>
    <n v="0"/>
    <s v="No aplica Jac"/>
    <n v="1"/>
    <n v="1"/>
    <n v="1"/>
    <n v="1"/>
    <n v="3"/>
    <n v="3"/>
    <n v="2"/>
    <n v="1"/>
    <s v="No aplica Jac"/>
    <n v="1"/>
    <s v="Cumple con los aspectos requeridos."/>
    <s v="Cumple con los aspectos requeridos."/>
    <s v="El documento subsanado Cumple con los aspectos requeridos. No cumple con los aspectos solicitados, la verificación de la fecha de expedición (No puede ser mayor a 30 días) la fecha del documento adjuntado es del 30/06/2016."/>
    <s v="No aplica Jac"/>
    <s v="No cumple con los aspectos requeridos, debido a que no se encuentran establecidos los montos para suscripción de contratos por parte del Representante Legal de la JAC. Por lo anterior, se deben establecer y diligenciar los espacios requeridos para la convocatoria con sus respectivos montos. "/>
    <s v="No aplica Jac"/>
    <s v="Cumple con los aspectos requeridos."/>
    <s v="Cumple con los aspectos requeridos."/>
    <s v="Cumple con los aspectos requeridos."/>
    <s v="Cumple con los aspectos requeridos."/>
    <s v="Cumple con los aspectos requeridos."/>
    <s v="Cumple con los aspectos requeridos."/>
    <s v="Cumple con los aspectos requeridos."/>
    <s v="Cumple con los aspectos requeridos."/>
    <s v="No aplica Jac"/>
    <s v="Cumple con los aspectos requeridos."/>
    <m/>
    <m/>
    <s v="ce89c0d2-5b12-4a3b-9d15-0d9015beb827..pdf"/>
    <s v="No aplica Jac"/>
    <m/>
    <s v="No aplica Jac"/>
    <m/>
    <m/>
    <m/>
    <m/>
    <m/>
    <m/>
    <m/>
    <m/>
    <s v="No aplica Jac"/>
    <m/>
    <s v="Implementación"/>
    <x v="3"/>
    <b v="0"/>
    <x v="7"/>
    <x v="3"/>
    <x v="13"/>
    <n v="0"/>
    <n v="0"/>
    <n v="0"/>
    <n v="0"/>
    <n v="0"/>
    <s v=""/>
    <n v="103"/>
    <m/>
    <x v="2"/>
    <n v="44301"/>
    <s v="Se tiene primer acercamiento con el presidente de la JAC, me informa que esta a la espera de unos documentos para continuar con el proceso. "/>
    <n v="44306"/>
    <s v="El presidente de la JAC tiene reunion esta misma tarde con la acaldia para conseguir unos documentos y continuar con el proceso. "/>
    <n v="44308"/>
    <s v="Se hablo con don leonel quien recalca que la persona que le esta ayudando esta subiendo los ultimos documentos y a mas tardar el dia de mañana termina con todo. "/>
    <m/>
    <m/>
    <m/>
    <m/>
    <m/>
    <m/>
    <s v="x"/>
    <s v="x"/>
    <m/>
    <n v="126"/>
    <x v="1"/>
    <x v="0"/>
    <x v="1"/>
    <m/>
    <m/>
    <x v="1"/>
    <m/>
    <m/>
    <m/>
    <x v="0"/>
    <m/>
    <m/>
    <s v=" "/>
    <m/>
    <m/>
    <m/>
    <m/>
    <m/>
    <m/>
    <m/>
    <m/>
    <m/>
    <m/>
    <m/>
    <m/>
    <m/>
    <m/>
    <n v="0"/>
    <m/>
  </r>
  <r>
    <n v="81"/>
    <s v="ASOVERIOS"/>
    <x v="1"/>
    <x v="7"/>
    <s v="San Roque los Ríos"/>
    <s v="900561122-1"/>
    <x v="4"/>
    <n v="41152"/>
    <s v="900561122-1"/>
    <s v="Vereda San Roque los Ríos"/>
    <s v="4*16'20&quot; N 74*23'31&quot; W"/>
    <n v="3138322967"/>
    <s v="jose195206@hotmail.com"/>
    <s v="José Gonzalo Santiago García"/>
    <n v="19170008"/>
    <n v="3138322967"/>
    <s v="jose195206@hotmail.com"/>
    <s v="Segundo Goyeneche"/>
    <n v="19429880"/>
    <n v="3045492496"/>
    <s v="segundom.goye@gmail.com"/>
    <s v="José Gonzalo Santiago García"/>
    <s v="Pablo Remolina"/>
    <s v="Paola Horjuela"/>
    <s v="Segundo Goyeneche"/>
    <s v="Antonio González"/>
    <s v="NINGUNO"/>
    <s v="NINGUNO"/>
    <s v="NINGUNO"/>
    <s v="NINGUNO"/>
    <s v="Ninguno"/>
    <s v="NINGUNO "/>
    <s v="NINGUNO"/>
    <s v="NINGUNO"/>
    <s v="Asociación de usuarios del acueducto del río guavio se terminó de construir año 2003 se a venido trabajando pará mantenerlo en el año 2016 nos dieron la concesión por 10años y seguimos trabajando para prestar un mejor servicio a los asociados .El suministro de agua es para riego y huso pecurio"/>
    <s v="Mantenimiento y conservación de la cuenca del río"/>
    <s v="El buen huso del agua la reforestación y mantenimiento"/>
    <n v="2019"/>
    <s v="jornadas de forestación y protección de fuentes hídricas "/>
    <s v="La CAR con contrato con Fondecun"/>
    <m/>
    <m/>
    <m/>
    <m/>
    <m/>
    <m/>
    <m/>
    <m/>
    <m/>
    <m/>
    <m/>
    <m/>
    <s v="Un trayecto vía terciaria 20 minutos  y campo traviesa 1 hora"/>
    <s v="Vehículo todo terreno y lomo de mula "/>
    <s v="Hora y media"/>
    <s v="8cbd217b-db91-4354-be70-d398c1ca843c..pdf"/>
    <s v="fc2c1a1d-d52e-42e2-8ad4-431e75772b8b..pdf"/>
    <s v="No aplica Acueductos"/>
    <s v="22d30b7d-69b8-45ba-87e5-72dc171eaf10..pdf"/>
    <s v="No aplica Acueductos"/>
    <s v="f1edec0e-72c6-4c10-a5bc-522ce84ea172..pdf"/>
    <s v="No aplica Acueductos"/>
    <s v="09269106-1e3a-454d-89a2-16f8636dae11..pdf"/>
    <s v="e933b265-1867-4bf7-9165-1e795625ae35..pdf"/>
    <s v="7b3caa27-61f9-4d5e-ab3d-3c34791c7280..pdf"/>
    <s v="a42d905e-1ac6-4dd9-9c4d-04a6865dccd4..docx"/>
    <s v="171fac99-76a8-475c-9124-37da020377ff..pdf"/>
    <s v="238329fc-4be0-444a-9c0f-dc37c9864448..docx"/>
    <s v="11a0fd27-93fd-4575-b671-005b955df927..pdf"/>
    <s v="f7117915-fe5a-4d2e-84db-3d33880d0330..pdf"/>
    <s v="0e3b8d60-6a45-4aac-b266-d050dc1a2fa5..pdf"/>
    <s v="No"/>
    <s v="No"/>
    <s v="No"/>
    <s v="Si"/>
    <s v="No"/>
    <s v="No"/>
    <s v="vereda san roque sector los rios "/>
    <s v="rio guavio "/>
    <n v="1"/>
    <s v="rio guavio "/>
    <s v="rio guavio "/>
    <n v="1200"/>
    <s v="quebrado"/>
    <s v="Medio"/>
    <n v="1500"/>
    <s v="quebrado "/>
    <s v="Medio"/>
    <s v="la bocatoma del rio guavio de la vereda san roque debido a las fuertes lluvias y mejoras de la red de suministro _x000a_de igual forma no se cuenta con tanques de reserva, ni un taque de almacenamiento. "/>
    <s v="enceramiento_x000a_mantenimiento arboles sembrados  _x000a_"/>
    <s v="piedron grande por lluvias "/>
    <m/>
    <s v="da3b7bb1-a783-4c84-94a8-3a31c71d2fd8..jpeg"/>
    <s v="b641914e-1e87-43e2-a489-e3940edc5a52..jpeg"/>
    <s v="08e520da-d18b-4d23-9409-ae80c7972157..jpeg"/>
    <s v="8b6b8ac8-52bc-4db5-8915-2a382dbbeffa..jpeg"/>
    <s v="24227280-1e29-4f60-88f4-2adfb5e3cd3f..jpeg"/>
    <s v="700f573f-f92e-457a-9e46-801d27c367cf..jpeg"/>
    <s v="8b120c05-beea-43a3-a729-3e785d95416a..jpeg"/>
    <s v="c5d06d83-2ee1-45ff-8fd2-80125ca68d99..jpeg"/>
    <s v="No"/>
    <m/>
    <n v="22"/>
    <n v="16"/>
    <n v="38"/>
    <n v="58"/>
    <n v="42"/>
    <n v="100"/>
    <n v="91"/>
    <n v="88"/>
    <n v="179"/>
    <n v="33"/>
    <n v="28"/>
    <n v="61"/>
    <n v="204"/>
    <n v="174"/>
    <n v="378"/>
    <n v="66"/>
    <n v="100"/>
    <d v="2021-04-14T09:38:53"/>
    <n v="44305.672905092601"/>
    <x v="25"/>
    <s v="jose195206@hotmail.com"/>
    <s v="cgarzon@cci.org.co"/>
    <n v="44316.376516203702"/>
    <n v="1"/>
    <n v="1"/>
    <s v="No aplica Acueductos"/>
    <n v="1"/>
    <s v="No aplica Acueductos"/>
    <n v="1"/>
    <s v="No aplica Acueductos"/>
    <n v="1"/>
    <n v="1"/>
    <n v="1"/>
    <n v="3"/>
    <n v="3"/>
    <n v="2"/>
    <n v="1"/>
    <n v="1"/>
    <n v="1"/>
    <m/>
    <m/>
    <s v="No aplica Acueductos"/>
    <m/>
    <s v="No aplica Acueductos"/>
    <m/>
    <s v="No aplica Acueductos"/>
    <m/>
    <m/>
    <m/>
    <s v="no cuenta con certificación de la organización "/>
    <s v="no cuenta con certificación del tesorero"/>
    <m/>
    <m/>
    <m/>
    <m/>
    <m/>
    <m/>
    <s v="No aplica Acueductos"/>
    <m/>
    <s v="No aplica Acueductos"/>
    <m/>
    <s v="No aplica Acueductos"/>
    <m/>
    <m/>
    <m/>
    <m/>
    <m/>
    <m/>
    <m/>
    <m/>
    <m/>
    <s v="Implementación"/>
    <x v="0"/>
    <b v="1"/>
    <x v="0"/>
    <x v="8"/>
    <x v="11"/>
    <n v="0"/>
    <n v="0"/>
    <n v="0"/>
    <n v="0"/>
    <n v="1"/>
    <n v="1"/>
    <n v="35"/>
    <m/>
    <x v="2"/>
    <n v="44301"/>
    <s v="Se habla con don gonzalo presidente de acueducto, informa que esta completando informacion, el dia 18 de abril se procede a hacer acompañamiento para subir documentos."/>
    <n v="44305"/>
    <s v="Se realizo acompañamiento en la alcaldia del municipio de arbelaez donde se finalizo todo el proceso correspondiente al aplicativo."/>
    <m/>
    <m/>
    <m/>
    <m/>
    <m/>
    <m/>
    <m/>
    <m/>
    <m/>
    <m/>
    <s v="SI"/>
    <n v="72"/>
    <x v="2"/>
    <x v="11"/>
    <x v="3"/>
    <s v="VIABLE"/>
    <s v="VIABLE"/>
    <x v="0"/>
    <s v="1. Concepto Social: Revisar el número de priorización._x000a_2. Concepto técnico: la suma del asilamiento protector (cerca) en el predio 1 &quot;Finca Gonzalez&quot;, según las dimensiones del  aplicativo google earth, suma 352 metros, sin embargo en el concepto se relacionan 335, ajustar el formato o el kmz, según las caracteristicas de la OB._x000a_3. Concepto técnico: En la hoja 18 en el aparte resumen de aislamiento se relacionan 480 metros lineales de cerca, sin embargo al sumar los ailamientos por predio dan 460._x000a_4. Concepto técnico: Revisar el número de priorización."/>
    <d v="2021-07-06T00:00:00"/>
    <d v="2021-07-06T00:00:00"/>
    <x v="1"/>
    <s v="900561122-1"/>
    <n v="1270"/>
    <s v="Cálido, Medio"/>
    <n v="20"/>
    <n v="850"/>
    <n v="250"/>
    <n v="0"/>
    <n v="200"/>
    <n v="477"/>
    <n v="0.3"/>
    <n v="4120"/>
    <s v="14%&gt; a 2000m"/>
    <n v="1670"/>
    <s v="3% de 500m a 2000m"/>
    <s v="DIFICIL"/>
    <n v="21787000"/>
    <n v="1491000"/>
    <n v="23278000"/>
    <m/>
  </r>
  <r>
    <n v="82"/>
    <s v="EMPRESA DE ACUEDUCTO ALCANTARILLADO Y ASEO DE SILVANIA S.A.E.S.P EMPUSILVANIA S.A.E.S.P"/>
    <x v="1"/>
    <x v="6"/>
    <s v="SANTA RITA "/>
    <s v="Por Escritura Pública No. 13 del 8 de enero de 2010 de Notaría Única de Silvania (Cundinamarca), inscrito en esta Cámara de Comercio el 25 de febrero de 2010, con el No. 01364488 del Libro IX, se constituyó la sociedad de naturaleza Comercial denominada EMPRESA DE ACUEDUCTO ALCANTARILLADO Y ASEO DE SILVANIA S A ESP EMPUSILVANIA SA ESP."/>
    <x v="2"/>
    <n v="40234"/>
    <n v="900342704"/>
    <s v="CALLE 10 No 4-29 "/>
    <s v="1824m 4&quot;23&quot;58&quot;N  74&quot;22&quot;22&quot;W 1545 m"/>
    <n v="3175049850"/>
    <s v="empusilvania@hotmail.com"/>
    <s v="BRIGITTE QUINTERO PLATA "/>
    <n v="53931484"/>
    <n v="3173311763"/>
    <s v="empusilvania@hotmail.com"/>
    <s v="DIANA LUCERO CASALLAS "/>
    <n v="20928333"/>
    <n v="3186174192"/>
    <s v="tesoreriaempusilvaniasaesp@gmail.com"/>
    <s v="BRIGITTE QUINTERO PLATA "/>
    <s v="CIRO ALONSO TORRES  "/>
    <s v="GERMAN DANILO BELTRAN "/>
    <s v="DIANA LUCERO CASALLAS "/>
    <s v="CAMILO GONZALEZ "/>
    <s v="GUILLERMO GOMEZ LESMES "/>
    <s v="GUILLERMO GOMEZ "/>
    <s v="CIRO ALONSO TORRES "/>
    <s v="VANESSA ROJAS "/>
    <s v="N/A"/>
    <s v="N/A"/>
    <s v="N/A"/>
    <s v="N/A"/>
    <s v="la empresa de acueducto, alcantarillado y aseo de silvania s.a.e.s.p “empusilvania s.a.e.s.p”, fue creada mediante escritura pública no 0013 del 08 de enero de 2010, obedeciendo las estructuras de los acuerdos municipales no  012 de junio de 2008 y 005 de 2009 y cumpliendo lo reglamentado por la ley 142 de 1994, directivas 015 de 2005 y 005 de 2008 de la procuraduría general de la nación y las resoluciones cra 151 de 2001 y 242 de 2003 _x000a_Mediante proceso de libre concurrencia realizado por la administración municipal y dando cumplimiento a la ley 142 de 1994 y las resoluciones cra 151 de 2001 y 242 de 2003 se transformó la prestación de los s.p y se buscó la asociación del municipio con personas jurídicas de carácter público (obedeciendo los acuerdos municipales 012 de 2008 y 005 de 2009), para la creación de una empresa de servicios públicos de carácter oficial y siguiendo los parámetros de la ley 142 de 1994."/>
    <s v="Jornadas de limpieza en la ronda del río subía _x000a_Capacitaciones  ambientales con la comunidad  "/>
    <s v="Siembra de arboles en ronda de río barro blanco en la bocatoma "/>
    <n v="2015"/>
    <s v="N/A"/>
    <s v="N/A"/>
    <n v="2016"/>
    <s v="N/A"/>
    <s v="N/A"/>
    <n v="2017"/>
    <s v="N/A"/>
    <s v="N/A"/>
    <n v="2018"/>
    <s v="N/A"/>
    <s v="N/A"/>
    <n v="2019"/>
    <s v="N/A"/>
    <s v="N/A"/>
    <s v="VIAS BUENAS CONDICIONES BUENAS "/>
    <s v="VEHICULAR "/>
    <s v="20 MINUTOS "/>
    <s v="65a1a0e0-3745-44e8-a1c9-5f146c8acfe0..pdf"/>
    <s v="e2dc2070-7ecc-4725-b3dd-d27ec66f021d..pdf"/>
    <s v="No aplica Acueductos"/>
    <s v="060cb1d1-27c9-48bc-a918-7c5a134ce566..pdf"/>
    <s v="No aplica Acueductos"/>
    <s v="1c671272-3199-4aef-8f26-7e3c75fb2b33..pdf"/>
    <s v="No aplica Acueductos"/>
    <s v="5cdbba46-df34-49d7-9d17-1e015f264891..pdf"/>
    <s v="8331ca19-0cf5-4f27-b3ab-e60b4ec68912..pdf"/>
    <s v="615121f3-7cbb-4080-a779-f30ec25e5655..pdf"/>
    <s v="52a07dec-d81f-468f-99eb-799b4c3c48ea..pdf"/>
    <s v="39a7b23a-6f8b-48b7-8334-7ee1c8a2ef1c..pdf"/>
    <s v="26359156-3458-4c34-9ef0-8f166b43dafa..pdf"/>
    <s v="47c3e30f-bede-4eeb-854f-abf2666fc42d..docx"/>
    <s v="5cf34994-3ed3-43d5-b4f6-2447ffe872e5..pdf"/>
    <s v="95d992f6-6ee0-4785-b889-959ca1434a2b..pdf"/>
    <s v="No"/>
    <s v="No"/>
    <s v="Si"/>
    <s v="No"/>
    <s v="Si"/>
    <s v="No"/>
    <s v="Santa Rita"/>
    <s v="RIO BARRO BLANCO "/>
    <n v="6"/>
    <s v="RIO BARRO BLANCO "/>
    <s v="RIO BARRO BLANCO"/>
    <n v="10"/>
    <s v="Plano estable"/>
    <s v="Fácil"/>
    <n v="30"/>
    <s v="Plano estable"/>
    <s v="Medio"/>
    <s v="Proteger la zona de ronda del rio "/>
    <s v="Jornadas de limpieza y reforestación"/>
    <s v="Avenidas torrenciales afectando la bocatoma."/>
    <m/>
    <s v="c46476c8-898e-49a0-b280-f09c23c52704..pdf"/>
    <s v="06c8b1f5-9337-4eb2-8f43-0a5ef8f107f3..pdf"/>
    <s v="9a382e6c-87b7-48a0-b547-334d8c7bc276..pdf"/>
    <s v="a2f19f4e-11c7-419a-8bb6-e214ff49ced6..pdf"/>
    <s v="89c64b89-ee24-4ecc-a4d6-9acb23e1fa72..pdf"/>
    <s v="3e3bb913-5167-40fe-b78f-78759c4f6f26..pdf"/>
    <s v="de41344d-5684-4804-a504-8b2f6fb6ab21..pdf"/>
    <s v="2d3a4044-da9c-4d2f-a358-fa0950b7b87f..pdf"/>
    <s v="No"/>
    <m/>
    <n v="512"/>
    <n v="522"/>
    <n v="1034"/>
    <n v="549"/>
    <n v="530"/>
    <n v="1079"/>
    <n v="626"/>
    <n v="722"/>
    <n v="1348"/>
    <n v="223"/>
    <n v="253"/>
    <n v="476"/>
    <n v="1910"/>
    <n v="2027"/>
    <n v="3937"/>
    <n v="3558"/>
    <n v="14232"/>
    <d v="2021-04-14T10:07:46"/>
    <n v="44301.618877314802"/>
    <x v="26"/>
    <s v="empusilvania@hotmail.com"/>
    <s v="cgarzon@cci.org.co"/>
    <n v="44322.487013888902"/>
    <n v="1"/>
    <n v="1"/>
    <s v="No aplica Acueductos"/>
    <n v="1"/>
    <s v="No aplica Acueductos"/>
    <n v="1"/>
    <s v="No aplica Acueductos"/>
    <n v="1"/>
    <n v="1"/>
    <n v="1"/>
    <n v="3"/>
    <n v="3"/>
    <n v="2"/>
    <n v="1"/>
    <n v="1"/>
    <n v="1"/>
    <m/>
    <m/>
    <s v="No aplica Acueductos"/>
    <m/>
    <s v="No aplica Acueductos"/>
    <m/>
    <s v="No aplica Acueductos"/>
    <m/>
    <m/>
    <m/>
    <m/>
    <m/>
    <m/>
    <s v="NO TIENEN NINGUN CERTIFICADO EN PARTICIPACION O PROYECTOS "/>
    <m/>
    <s v="NO ESTAN LAS FIRMAS  EN EL DOCUMENTO "/>
    <m/>
    <m/>
    <s v="No aplica Acueductos"/>
    <m/>
    <s v="No aplica Acueductos"/>
    <m/>
    <s v="No aplica Acueductos"/>
    <m/>
    <m/>
    <m/>
    <m/>
    <m/>
    <m/>
    <s v="a04f51b6-3d91-4f09-a56d-9ca69a6db947..pdf"/>
    <m/>
    <s v="c13c273f-ae16-4189-ad44-3245951adf9f..pdf"/>
    <s v="Implementación"/>
    <x v="3"/>
    <b v="0"/>
    <x v="0"/>
    <x v="4"/>
    <x v="12"/>
    <n v="0"/>
    <n v="0"/>
    <n v="0"/>
    <n v="0"/>
    <n v="0"/>
    <s v=""/>
    <n v="14"/>
    <m/>
    <x v="2"/>
    <n v="44301"/>
    <s v="Se brindo ifomración general y se presto soporte para la postulción final."/>
    <m/>
    <m/>
    <m/>
    <m/>
    <m/>
    <m/>
    <m/>
    <m/>
    <m/>
    <m/>
    <m/>
    <m/>
    <s v="SI"/>
    <n v="3"/>
    <x v="3"/>
    <x v="3"/>
    <x v="2"/>
    <s v="VIABLE"/>
    <s v="VIABLE"/>
    <x v="0"/>
    <m/>
    <m/>
    <m/>
    <x v="1"/>
    <s v="900342704-9"/>
    <n v="1585"/>
    <s v="Cálido, Medio"/>
    <n v="15"/>
    <n v="500"/>
    <n v="0"/>
    <n v="0"/>
    <n v="200"/>
    <n v="1000"/>
    <n v="20"/>
    <n v="2250"/>
    <s v="14%&gt; a 2000m"/>
    <n v="2250"/>
    <s v="6%&gt; a 2000m"/>
    <s v="FACIL"/>
    <n v="26694000"/>
    <n v="1491000"/>
    <n v="28185000"/>
    <s v="CAMILA GARZÓN"/>
  </r>
  <r>
    <n v="84"/>
    <s v="Junta de acción comunal vereda el zaque sector hoya del molino  "/>
    <x v="1"/>
    <x v="14"/>
    <s v="el zaque "/>
    <n v="29"/>
    <x v="1"/>
    <n v="44216"/>
    <n v="9014623162"/>
    <s v="vereda el zaque sector hoya del molino "/>
    <s v="Latitud 4.309021    Longitud -74300408"/>
    <n v="3197628193"/>
    <s v="mar5406@gmail.com"/>
    <s v="Maritza mora morales"/>
    <n v="35251081"/>
    <n v="3197628193"/>
    <s v="mar5406@gmail.com"/>
    <s v="Juan alberto cano "/>
    <n v="16218459"/>
    <n v="3044058951"/>
    <s v="juanmarin966@gmail.com"/>
    <s v="Maritza mora morales"/>
    <s v="Whilian trina varón "/>
    <s v="Rosaura Guerrero florez"/>
    <s v="Juan Alberto Cano "/>
    <s v="Luis Hernando Florez Reyes "/>
    <s v="Jhon Jaiver Capurro"/>
    <s v="Norberto Antonio Aristizabal "/>
    <s v="NO APLICA"/>
    <s v="Leydy Yurany Vega Romero "/>
    <s v="Seguridad"/>
    <s v="Maria Aurora Guerrero Torres"/>
    <m/>
    <m/>
    <s v="La JAC fue constituida el 20 de enero de 2021, mediante personería jurídica No 29 expedida por el instituto departamental de acción comunal sin animo de lucro. Se conformo con un total de 32 fincas en la cual la gente participo activamente viendo la preocupación de las vías y de como poder adquirir recursos y presentarse ante las convocatorias para hacer arreglos en el sector y dar a conocerlo, ya que es un sitio turístico y que es una de las vías que colinda pasca - fusagasuga.  "/>
    <s v="Reuniones donde se abarcan limpiezas, participación con el IDACO,  concurso de embellecimiento de los frentes de la finca, recebos entre otros. _x000a_Inspecciones y seguridad. "/>
    <s v="Recolección de basuras, solicitud a ala alcaldía  para contenedores de basura._x000a_Embellecimiento entrada de sector en proceso. "/>
    <n v="2020"/>
    <s v="Socialización de la JAC para recuperar el rio. "/>
    <s v="JAC "/>
    <n v="2020"/>
    <s v="Arreglo de vía y embellecimiento de frente de casas._x000a_Sector turismo "/>
    <s v="JAC "/>
    <n v="2020"/>
    <s v="Campañas de no arrojar basuras y implementación de las mismas"/>
    <s v="JAC "/>
    <m/>
    <m/>
    <m/>
    <m/>
    <m/>
    <m/>
    <s v="Vía intermunicipal pasca -fusa._x000a_No esta en muy buen estado "/>
    <s v="Motos y carros._x000a_"/>
    <s v="1 hora "/>
    <s v="8ae17d86-16e3-489a-9481-35cc8cb8327c..pdf"/>
    <s v="56ef4507-9593-4ca8-a1d2-bb393488c07c..pdf"/>
    <s v="064d3cff-1479-454c-a326-d36d63f194ac..pdf"/>
    <s v="No aplica Jac"/>
    <s v="4b67dae8-df51-420a-aea0-ed2d9cb7dffd..pdf"/>
    <s v="No aplica Jac"/>
    <s v="ebbcbd5d-ff34-4b9e-8688-325f1301b11e..pdf"/>
    <s v="57ef6b02-7050-45fc-9cb7-55afea09bfb1..pdf"/>
    <s v="bd1b9aa7-ad2a-49c7-b71f-d6dfcb17f635..jpeg"/>
    <s v="82445580-64f9-4543-a737-ff7b1423605a..jpeg"/>
    <s v="573643cc-6cbc-4077-8804-e35811fab143..pdf"/>
    <s v="9cdf6b01-a262-41d1-be6b-5c585ff12667..pdf"/>
    <s v="49653770-5c0c-4067-8b87-791e0497d540..pdf"/>
    <s v="6661035b-2269-4222-a5e6-09eb75304f8b..pdf"/>
    <s v="No aplica Jac"/>
    <s v="13476db6-ed11-4d07-ac9f-4c0a5cc1c6a7..pdf"/>
    <s v="No"/>
    <s v="No"/>
    <s v="No"/>
    <s v="Si"/>
    <s v="Si"/>
    <s v="No"/>
    <s v="Vereda el zaque hoya el molino "/>
    <s v="Rio cuja "/>
    <n v="1"/>
    <s v="Rio cuja "/>
    <s v="Rio cuja que queremos proteger para la comunidad "/>
    <n v="2000"/>
    <s v="quebrado "/>
    <s v="Medio"/>
    <n v="0"/>
    <s v="ninguno"/>
    <s v="Fácil"/>
    <s v="Por la problemática mundial, angustiados por todo lo que esta sucediendo, al agua esta escaza. la idea es empezar nosotros como comunidad empezar a cuidar el ambiente y hacer campañas de protección  "/>
    <s v="Jornadas de limpieza por la vía que colinda el rio "/>
    <s v="Deslizamientos "/>
    <m/>
    <s v="6524187a-a48e-4e4b-868d-b97af0cdd4b9..jpeg"/>
    <s v="cb067d45-5b12-42a2-8541-04689df555da..jpeg"/>
    <s v="7d180ec8-2185-4215-b9f9-5be6cdad97e8..jpeg"/>
    <s v="432d8767-3cd2-4ca2-8fff-d7726128e918..jpeg"/>
    <s v="d6d2c542-b76c-4d3e-b215-f7d6d4f2cde9..jpeg"/>
    <s v="3eed7b4e-7117-4066-bd3d-7fe7f4131347..jpeg"/>
    <s v="10c01832-689e-4188-a1c7-64b3e1827f8b..jpeg"/>
    <s v="afa1f466-1b88-40cb-8bbf-e3d4b772f0db..jpeg"/>
    <s v="Si"/>
    <s v="Planta de tratamiento de aguas residuales en proyecto. "/>
    <n v="35"/>
    <n v="34"/>
    <n v="69"/>
    <n v="39"/>
    <n v="41"/>
    <n v="80"/>
    <n v="33"/>
    <n v="34"/>
    <n v="67"/>
    <n v="10"/>
    <n v="11"/>
    <n v="21"/>
    <n v="117"/>
    <n v="120"/>
    <n v="237"/>
    <n v="32"/>
    <n v="32"/>
    <d v="2021-04-14T11:06:53"/>
    <n v="44302.731388888897"/>
    <x v="27"/>
    <s v="mar5406@gmail.com"/>
    <s v="esca_magdalena@cci.org.co"/>
    <n v="44323.508680555598"/>
    <n v="1"/>
    <n v="1"/>
    <n v="1"/>
    <s v="No aplica Jac"/>
    <n v="1"/>
    <s v="No aplica Jac"/>
    <n v="1"/>
    <n v="1"/>
    <n v="1"/>
    <n v="1"/>
    <n v="3"/>
    <n v="3"/>
    <n v="2"/>
    <n v="1"/>
    <s v="No aplica Jac"/>
    <n v="1"/>
    <m/>
    <s v="En las responsabilidades no se evidencia el código &quot;22&quot; , por lo tanto se debe actualizar el RUT del representante legal."/>
    <m/>
    <s v="No aplica Jac"/>
    <m/>
    <s v="No aplica Jac"/>
    <m/>
    <m/>
    <m/>
    <m/>
    <m/>
    <m/>
    <m/>
    <s v="Se sugiere generar un certificado de participación comunitarias por ASOJUNTAS o a Umata"/>
    <s v="No aplica Jac"/>
    <m/>
    <m/>
    <s v="15dfdf89-acd4-4d05-b50f-b2c064241b11..pdf"/>
    <m/>
    <s v="No aplica Jac"/>
    <m/>
    <s v="No aplica Jac"/>
    <m/>
    <m/>
    <m/>
    <m/>
    <m/>
    <m/>
    <m/>
    <m/>
    <s v="No aplica Jac"/>
    <m/>
    <s v="Implementación"/>
    <x v="3"/>
    <b v="1"/>
    <x v="0"/>
    <x v="3"/>
    <x v="3"/>
    <n v="0"/>
    <n v="0"/>
    <n v="0"/>
    <n v="0"/>
    <n v="0"/>
    <s v=""/>
    <n v="26"/>
    <s v="SI"/>
    <x v="2"/>
    <n v="44300"/>
    <s v="Se realizo acompañamiento directo con la presidenta de JAC para inscripcion y posterior ingreso de documentos. "/>
    <m/>
    <m/>
    <m/>
    <m/>
    <m/>
    <m/>
    <m/>
    <m/>
    <m/>
    <m/>
    <m/>
    <m/>
    <s v="SI"/>
    <n v="9"/>
    <x v="2"/>
    <x v="12"/>
    <x v="2"/>
    <s v="VIABLE"/>
    <s v="VIABLE"/>
    <x v="0"/>
    <m/>
    <m/>
    <m/>
    <x v="1"/>
    <s v="901462316-2"/>
    <n v="2069"/>
    <s v="Frío"/>
    <n v="15"/>
    <n v="800"/>
    <n v="0"/>
    <n v="0"/>
    <n v="200"/>
    <n v="350"/>
    <n v="20"/>
    <n v="680"/>
    <s v="11% de 500 a 2000m"/>
    <n v="420"/>
    <s v="3% de 500m a 2000m"/>
    <s v="FACIL"/>
    <n v="17576000"/>
    <n v="1491000"/>
    <n v="19067000"/>
    <s v="CAMILA GARZÓN"/>
  </r>
  <r>
    <n v="87"/>
    <s v="Junta de Acción Comunal Vereda Santa Rosa "/>
    <x v="1"/>
    <x v="7"/>
    <s v="Santa Rosa"/>
    <n v="4238"/>
    <x v="1"/>
    <n v="24744"/>
    <s v="900302304-5"/>
    <s v="Vereda Santa Rosa "/>
    <s v="Latitud 4.245262 Longitud -74.423367"/>
    <n v="3042501641"/>
    <s v="jacsanta_rosa@gmail.com"/>
    <s v="Oscar Javier Velasquez Chuquen"/>
    <n v="1071550259"/>
    <n v="3042501641"/>
    <s v="oscaravela_2010@hotmail.com"/>
    <s v="Fabio Ernesto Lazano Avendaño"/>
    <n v="2965122"/>
    <n v="3212628798"/>
    <s v="fabiolozanoa21@hotmail.com"/>
    <s v="Oscar Javier Velasquez Chuquen "/>
    <s v="Ligia Herminda Velasquez dicelis"/>
    <s v="Laura Natalia Huerfano"/>
    <s v="Fabio Ernesto Lozano"/>
    <s v="Gonzalo Apolinar"/>
    <s v="NINGUNO"/>
    <s v="Alberto Huerfano"/>
    <s v="NINGUNO"/>
    <s v="Lucila Beltran"/>
    <s v="Comite de Salud"/>
    <s v="Maria Elvira Chuquen"/>
    <s v="EDUCACION"/>
    <s v="Jesus Chuquen"/>
    <s v="La junta de acción comunal de santa rosa nació en el año 1967, conformado _x000a_por los habitantes de la vereda santa rosa, del municipio de Arbeláez _x000a_Cundinamarca._x000a_Entre los que se destacaban personas como los señores(as) Jesús Chuquen, _x000a_Marcos Dicelis, Teresa Barreto, Alberto Velásquez Orjuela, quienes ya no se _x000a_encuentran en este mundo terrenal, pero heredaron a sus hijos, nietos y _x000a_bisnietos el liderazgo de lucha por la comunidad._x000a_Los habitantes de este sector durante el trascurso de los tiempos se han _x000a_destacado presidentes como, Julio Torres quien se destacaba por su liderazgo _x000a_político, trayendo a nuestra comunidad veneficios como el polideportivo de _x000a_escuela de santa rosa._x000a_Esta comunidad se ha destacado por su unidad y lucha por la vías de acceso _x000a_a nuestro sector, En la actualidad se a realizado trabajos comunales con _x000a_recursos propios de la junta y de organizaciones gubernamentales, mejorando _x000a_la calidad de vida de los habitantes de nuestro sector, como placa huellas con _x000a_el IDACO en el año 2"/>
    <s v="Placa Huella Escuela Santa Rosa"/>
    <s v="Recolección de envases de agroquímicos para entrega a la Secretaria de Agricultura y Medio Ambiente  _x000a_"/>
    <n v="2018"/>
    <s v="Reforestación para controlar problemas de deslizamientos "/>
    <s v="Secretaria de Agricultura y Medio Ambiente"/>
    <m/>
    <m/>
    <m/>
    <m/>
    <m/>
    <m/>
    <m/>
    <m/>
    <m/>
    <m/>
    <m/>
    <m/>
    <s v="Vía destapada "/>
    <s v="- Campero que realiza recorrido 3 veces al dia_x000a_- Carros particulares_x000a_- Motos Particulares "/>
    <s v="30 minutos"/>
    <s v="6697d092-ef33-46d7-ae6a-a734ddab86f8..pdf"/>
    <s v="9224bf2d-5d3e-4345-9863-73aa230dca42..pdf"/>
    <s v="273c49c5-7640-405c-bbf3-72c2d2ff5727..pdf"/>
    <s v="No aplica Jac"/>
    <s v="d32d44b5-271c-4131-85a7-414fc33cac33..pdf"/>
    <s v="No aplica Jac"/>
    <s v="b634cd00-6c9b-4161-a79a-049a39f8de18..PDF"/>
    <s v="6b3e9d6b-b850-4720-9676-96260a71b2e6..pdf"/>
    <s v="52a6935e-ab08-4db0-b814-3a176fff1cd8..pdf"/>
    <s v="5d97c65d-5db9-4857-8144-a5f40feb4047..pdf"/>
    <s v="819f4c1f-34af-4d22-b180-6f3f8a9438e6..pdf"/>
    <s v="b83eff77-c943-48d2-9311-315a7f08a618..pdf"/>
    <s v="d962a23a-523b-4183-b8bc-8a600d75cbd0..pdf"/>
    <s v="00e68108-aabc-4f27-9e79-46060b866b0d..pdf"/>
    <s v="No aplica Jac"/>
    <s v="04a5e29d-02d9-4b02-b65f-5da077ae0a29..pdf"/>
    <s v="No"/>
    <s v="No"/>
    <s v="No"/>
    <s v="Si"/>
    <s v="No"/>
    <s v="No"/>
    <s v="Santa Rosa "/>
    <s v="Quebrada la Honda _x000a_Quebrada  Mal Paso"/>
    <n v="2"/>
    <s v="Quebrada la Honda _x000a_Quebrada la Lejia ( se ubica en otra vereda del municipio)"/>
    <s v="Quebrada la Honda "/>
    <n v="10"/>
    <s v="terreno quebrado con inclinaciones de 45° a 50°"/>
    <s v="Medio"/>
    <n v="10"/>
    <s v="terreno quebrado con inclinaciones de 45° a 50"/>
    <s v="Medio"/>
    <s v="la situación a mejorar para la protección de la fuente hídrica de la Quebrada la Honda y la Quebrada mal paso son los deslizamientos y la deforestación en la ronda de las quebradas "/>
    <s v="jornadas de reforestación en fincas aledañas a la ronda de la quebrada _x000a_recolección de residuos reciclables y químicos  de producción agropecuaria para mitigar la contaminación de la fuente hídrica"/>
    <s v="deslizamientos en masa de bancadas en la rotonda de la quebrada y fincas aledañas, generando afectación en vías que comunican el casco urbano con la zona rural "/>
    <m/>
    <s v="3f3e4f61-414a-4b92-a4a9-7e32d5e0193b..jpeg"/>
    <s v="c93b4ee7-b892-4076-8b11-90c7060e0882..jpeg"/>
    <s v="ceb63fc0-8071-4408-bae8-36a1cab72b04..jpeg"/>
    <s v="ccb1663d-c826-46d9-9d72-eab6da5e1502..jpeg"/>
    <s v="c6b5b7c8-76e6-4e48-b190-772c42905d93..jpeg"/>
    <s v="51a13920-fce3-4cfa-baa0-9a3c3909ddf7..jpeg"/>
    <s v="0ec287dd-9733-4d55-a777-4922fe369e31..jpeg"/>
    <s v="73a20b09-f190-4488-834d-d150106a9280..jpeg"/>
    <s v="No"/>
    <m/>
    <n v="12"/>
    <n v="5"/>
    <n v="17"/>
    <n v="9"/>
    <n v="12"/>
    <n v="21"/>
    <n v="17"/>
    <n v="13"/>
    <n v="30"/>
    <n v="7"/>
    <n v="9"/>
    <n v="16"/>
    <n v="45"/>
    <n v="39"/>
    <n v="84"/>
    <n v="59"/>
    <n v="84"/>
    <d v="2021-04-14T12:49:07"/>
    <n v="44307.667152777802"/>
    <x v="28"/>
    <s v="oscarjavela_20210@hotmail.com"/>
    <s v="cdiaz@cci.org.co"/>
    <n v="44314.633877314802"/>
    <n v="1"/>
    <n v="1"/>
    <n v="1"/>
    <s v="No aplica Jac"/>
    <n v="1"/>
    <s v="No aplica Jac"/>
    <n v="1"/>
    <n v="1"/>
    <n v="1"/>
    <n v="1"/>
    <n v="3"/>
    <n v="3"/>
    <n v="2"/>
    <n v="1"/>
    <s v="No aplica Jac"/>
    <n v="1"/>
    <m/>
    <m/>
    <m/>
    <s v="No aplica Jac"/>
    <m/>
    <s v="No aplica Jac"/>
    <m/>
    <m/>
    <m/>
    <m/>
    <m/>
    <m/>
    <m/>
    <m/>
    <s v="No aplica Jac"/>
    <m/>
    <m/>
    <m/>
    <m/>
    <s v="No aplica Jac"/>
    <m/>
    <s v="No aplica Jac"/>
    <m/>
    <m/>
    <m/>
    <m/>
    <m/>
    <m/>
    <m/>
    <m/>
    <s v="No aplica Jac"/>
    <m/>
    <s v="Implementación"/>
    <x v="3"/>
    <b v="1"/>
    <x v="0"/>
    <x v="3"/>
    <x v="3"/>
    <n v="0"/>
    <n v="0"/>
    <n v="0"/>
    <n v="0"/>
    <n v="0"/>
    <s v=""/>
    <n v="50"/>
    <s v="SI"/>
    <x v="2"/>
    <n v="44300"/>
    <s v="Se inicio registro, estan en  el ingreso de documentos. "/>
    <n v="44306"/>
    <s v="se tuvo acercamiento via telefonica donde comentaron que estaban en busqueda de los ultimos documentos "/>
    <n v="44307"/>
    <s v="Se logro culminar el proceso de registro subiendo documentos faltantes y registro fotografico, atraves del apoyo brindado."/>
    <m/>
    <m/>
    <m/>
    <m/>
    <m/>
    <m/>
    <m/>
    <m/>
    <s v="SI"/>
    <n v="22"/>
    <x v="3"/>
    <x v="10"/>
    <x v="2"/>
    <s v="VIABLE"/>
    <s v="VIABLE"/>
    <x v="0"/>
    <m/>
    <m/>
    <m/>
    <x v="1"/>
    <s v="900302304-5"/>
    <n v="1855"/>
    <s v="Cálido, Medio"/>
    <n v="15"/>
    <n v="1003"/>
    <n v="0"/>
    <n v="22"/>
    <n v="200"/>
    <n v="500"/>
    <n v="20"/>
    <n v="3500"/>
    <s v="14%&gt; a 2000m"/>
    <n v="3200"/>
    <s v="6%&gt; a 2000m"/>
    <s v="MEDIO"/>
    <n v="21593000"/>
    <n v="1491000"/>
    <n v="23084000"/>
    <s v="DANIEL MARTINEZ"/>
  </r>
  <r>
    <n v="88"/>
    <s v="JUNTA DE ACCIÓN COMUNAL VEREDA LIMONES"/>
    <x v="1"/>
    <x v="11"/>
    <s v="LIMONES"/>
    <n v="4177"/>
    <x v="1"/>
    <n v="35064"/>
    <s v="900883297-3"/>
    <s v="VEREDA LIMONES"/>
    <s v="4°20'25.58&quot;N  74°32'55.37&quot;O"/>
    <n v="3172500396"/>
    <s v="veredalimones@gmail.com"/>
    <s v="JOSÉ MIGUEL DÍAZ"/>
    <n v="328230"/>
    <n v="3172500396"/>
    <s v="veredalimones@gmail.com"/>
    <s v="HECTOR ALFONSO SABOGAL PENAGOS"/>
    <n v="19074331"/>
    <n v="3134320884"/>
    <s v="h.sabogal@hotmail.com"/>
    <s v="JOSÉ MIGUEL DÍAZ"/>
    <s v="MARTHA LUCIA NUÑEZ"/>
    <s v="NANCY MENDEZ YANGUMA"/>
    <s v="HECTOR ALFONSO SABOGAL PENAGOS"/>
    <s v="LUZ YANETH TORRES CAMPOS"/>
    <s v="No aplica"/>
    <s v="NELLY CONSTANZA  LEON"/>
    <s v="NO APLICA"/>
    <s v="Rafael rodiguez, fidelina Sánchez, María Elsa Ocaña"/>
    <s v="COMITE DE DEPORTES"/>
    <s v="YEISON MENDEZ"/>
    <s v="COMITE DE SALUD"/>
    <s v="NANCY MENDEZ"/>
    <s v="LA JUNTA DE ACCION COMUNAL LA CREO EL SEÑOR ALIRIO CASTRO, RECONOCIOD LIDER TRABAJADOR DE NUESTRA VEREDA EN AQUEL TIEMPO VIO LA NECESIDAD DE CREAR LA JAC PARA LA ORGANIZCION  DE NUESTRA COMUNIDAD  Y AL MISMO TIEMPO  SEAN ESCUCHADOS LOS ENTES DE NUESTRO TERRITORIALES EN NUESTRO PAIS E SEÑOR ALIRIO CON DONACIONES POR PARTES DE AMIGOS EN COMUN Y  RECOGIENDO FONDOS SE LOGRO LLEVAR A CABO LA CINSTRUCCION COMUNAL,DESPES DE ESTRA CONFORMADA Y LEGALIZADA LA JUNATA SE PIDIERON RECURSOS EN GOBERNACION Y ALCALDIA  Y LOGRO CONSTRUIRLA CANCHA MULTIPLE UBICANDOSE A POCOS METROS DEL SALON COMUNAL LUEGO SE REALIZO EL PROYECTO PARA LA ESCUELADE LA VEREDA LIMONES QUE HOY EN DIA FUNCIONA CON UN GRUPO IMPORTANTE DE NIÑOS Y DONDE YA MUCHO DE LOS QUEHOY EN DIA SOMOS PROFESIONALES HEMOS PASADO POR AHI  GRACIAS A LA CONFORMACION DE LA JAC SE HA POSTULADO A DIFERENTES  PROYECTOS EN A GOBERNACION DE CUNDINAMARCA ....Y DIFERENTES ENTIDADES."/>
    <s v="SE HACEN LIMPIEZA DE TANQUES ,, SE REALIZAN ACTIVIDADES DE RECOLECCION DE BASURAS. LIMPIEZA DE CUNETAS.. BASARES Y ACTIVIDADES DE CAMPEONATOS DE MICROFUTBOL, CAMPEONATOS DE TEJOS  MARRANADAS CACHAMMADAS"/>
    <s v="SE HACEN LIMPIEZA DE TANQUES,, SE LLEVA  ACABO JORNADAS DE LIMPIEZAS DEL SALON COMUNAL ,ACTIVIDADES DE LIMPIEZA DE LA QUEBRADA. SIEMBRA DE ARBOLES JUNTO A UNA QUEBRADA CERCANA  AL SALON COMUNAL."/>
    <n v="2015"/>
    <s v="NO APLICA"/>
    <s v="NO APLICA"/>
    <n v="2015"/>
    <s v="NO APLICA"/>
    <s v="NO APLIA"/>
    <n v="2015"/>
    <s v="No APLICA"/>
    <s v="NO APLICA "/>
    <n v="2015"/>
    <s v="NO APLICA"/>
    <s v="NO APLICA"/>
    <n v="2015"/>
    <s v="NO APLICA"/>
    <s v="NO APLICA"/>
    <s v="VÍA TERCIARIA"/>
    <s v="BUSETAS_x000a_CAROOS_x000a_MOTOS_x000a_BICICLETAS"/>
    <s v="15 MÍNUTOS DESDE LA CABECERA MUNICIPAL"/>
    <s v="10bb85cb-ad9a-4888-be57-4e53ce698770..pdf"/>
    <s v="f11ecb0d-8746-4425-beb9-c46651080f5d..pdf"/>
    <s v="46283625-8e97-4207-ac76-79fff24fedc7..pdf"/>
    <s v="No aplica Jac"/>
    <s v="6dcafb59-3ff5-4fdf-b0d7-946cede1afe5..PDF"/>
    <s v="No aplica Jac"/>
    <s v="339c63cf-1dbc-4d69-aaa4-26e2ca220a96..PDF"/>
    <s v="9d01bcfe-0d51-4a27-9f7d-22f73624b053..pdf"/>
    <s v="353f745d-cc22-45da-9aae-3078183cb347..pdf"/>
    <s v="e50881af-e669-4727-96a7-28e73a4668d7..pdf"/>
    <s v="80a477db-6e03-4bfe-8def-dfcef1cae34d..pdf"/>
    <s v="245c3125-b080-4bc6-ae71-936b3b33672b..pdf"/>
    <s v="05dd80ec-0b9c-46c1-9236-a5e0606b4540..pdf"/>
    <s v="5c3af381-22f0-4b46-9199-d6959add1ba4..pdf"/>
    <s v="No aplica Jac"/>
    <s v="0eab4fe4-eb9d-4599-a619-79411326439a..pdf"/>
    <s v="Si"/>
    <s v="No"/>
    <s v="No"/>
    <s v="Si"/>
    <s v="No"/>
    <s v="No"/>
    <s v="VEREDA  LIMONES"/>
    <s v="QUEBRADA LA PORQUERA QUEBRADA LA BOLSA"/>
    <n v="2"/>
    <s v="QUEBRADA LA PORQUERA, QUEBRADA LA BOLSA"/>
    <s v="QUEBRADA  LA PORQUERA , QUEBRADA LA BOLSA"/>
    <n v="50"/>
    <s v="pendiente, suelo en material de greda, bosque"/>
    <s v="Medio"/>
    <n v="30"/>
    <s v="pendiente, suelo en material de greda, bosque "/>
    <s v="Medio"/>
    <s v="Realizar jornadas de limpieza y de recolección de escombros y maleza de arboles nativos que se han desprendió por consecuencia de la ola invernal, cercamiento en puntos críticos de la fuente hídrica (quebrada), jornadas de reforestación."/>
    <s v="No se han realizado jornadas, ni actividades encaminadas a la conservación de la cuenca hídrica y ambiental en el territorio. "/>
    <s v="La vereda a intervenir cuenta con la presencia de fenómenos como la del niño y la niña, debido a las fuertes lluvias que se han presentado en los últimos tiempos, se han presentado deslizamientos y desbordamientos en la fuente hídrica. Por otro lado, las fuertes sequias han generado perdidas de la capa vegetal, generando inconvenientes ambientales en el territorio. "/>
    <m/>
    <s v="f1f84ee5-973a-46a0-bc86-c87fc2a47b7f..jpeg"/>
    <s v="e986d525-e4e4-48bb-b6b2-8d88c12dc622..jpeg"/>
    <s v="2373bc78-9df2-4c2d-80f3-13279ffe5df5..jpeg"/>
    <s v="d325d985-582e-4379-abb9-11b2280bfc10..jpeg"/>
    <s v="d47f4e8b-13f4-4d66-b5b3-82fdda35ce0c..jpeg"/>
    <s v="e5aa367a-b862-4426-a61e-18eadcb9b16e..jpeg"/>
    <s v="f41a96d9-2d0d-4e7c-ae05-43d2e845f9aa..jpeg"/>
    <s v="dff09c88-63a3-4d91-beee-f1b9744a3610..jpeg"/>
    <s v="No"/>
    <m/>
    <n v="15"/>
    <n v="14"/>
    <n v="29"/>
    <n v="13"/>
    <n v="16"/>
    <n v="29"/>
    <n v="36"/>
    <n v="30"/>
    <n v="66"/>
    <n v="18"/>
    <n v="13"/>
    <n v="31"/>
    <n v="82"/>
    <n v="73"/>
    <n v="155"/>
    <n v="155"/>
    <n v="50"/>
    <d v="2021-04-14T22:08:22"/>
    <n v="44312.406898148103"/>
    <x v="29"/>
    <s v="veredalimones@gmail.com"/>
    <s v="dmartinez@cci.org.co"/>
    <n v="44313.718854166698"/>
    <n v="1"/>
    <n v="0"/>
    <n v="0"/>
    <s v="No aplica Jac"/>
    <n v="1"/>
    <s v="No aplica Jac"/>
    <n v="1"/>
    <n v="1"/>
    <n v="1"/>
    <n v="1"/>
    <n v="0"/>
    <n v="0"/>
    <n v="0"/>
    <n v="1"/>
    <s v="No aplica Jac"/>
    <n v="1"/>
    <s v="Cumple con los requisitos solicitados."/>
    <s v="No cumple con los requisitos solicitados. El RUT del Representante Legal, no se encuentra debidamente actualizado, además no incluye dentro de sus responsabilidades el código 22."/>
    <s v="No cumple con los requisitos solicitados, el documento adjunto de certificación de existencia y representación legal es mayor a 30 días (6/28/2016)."/>
    <s v="No aplica Jac"/>
    <s v="Cumple con los requisitos solicitados."/>
    <s v="No aplica Jac"/>
    <s v="Cumple con los requisitos solicitados."/>
    <s v="Cumple con los requisitos solicitados."/>
    <s v="Cumple con los requisitos solicitados."/>
    <s v="Cumple con los requisitos solicitados."/>
    <s v="No cumple con los requisitos solicitados, se debe adjuntar el certificado de antecedentes disciplinarios de la procuraduría de la organización y del tesorero. "/>
    <s v="No cumple con los requisitos solicitados, se adjunta certificado de antecedentes penales de la Policía Nacional, mas no el debido certificado de antecedentes de responsabilidad fiscal de la Contraloría   (Organización, presidente y tesorero). "/>
    <s v="No cumple con los requisitos solicitados, se debe adjuntar el certificado de antecedentes penales de la Policía Nacional del tesorero."/>
    <s v="El documento de experiencia en la participación y/o ejecución de proyectos comunitarios y/o ambientales, debe estar certificado por el presidente de Asojuntas o de la Umata, donde certifique que se han realizado trabajos comunitarios y/o ambientales._x000a_"/>
    <s v="No aplica Jac"/>
    <s v="Cumple con los requisitos solicitados._x000a_"/>
    <m/>
    <m/>
    <m/>
    <s v="No aplica Jac"/>
    <m/>
    <s v="No aplica Jac"/>
    <m/>
    <m/>
    <m/>
    <m/>
    <m/>
    <m/>
    <m/>
    <m/>
    <s v="No aplica Jac"/>
    <m/>
    <s v="Implementación"/>
    <x v="3"/>
    <b v="0"/>
    <x v="8"/>
    <x v="3"/>
    <x v="14"/>
    <n v="0"/>
    <n v="0"/>
    <n v="0"/>
    <n v="0"/>
    <n v="0"/>
    <s v=""/>
    <n v="107"/>
    <m/>
    <x v="0"/>
    <n v="44300"/>
    <s v="Se realiza el primer acercamiento con la junta de acción comunal por medio del consejal Rodrigo, en donde por medio de llamada telefónica se realiza la explicación de las estrategias ESCA y asesoria respecto a la postulación por medio del aplicativo a toda la junta directiva. Reportan realizar el cargue de datos y documentos faltantes lo antes posible. "/>
    <n v="44306"/>
    <s v="Estan completando la documentacion faltante y démas datos para cargue en el aplicativo. "/>
    <n v="44308"/>
    <s v="Se realiza el respectivo acompañamiento y seguimiento para el cargue de datos e información respectiva para finalizar la postulación con exito. Falta recopilar algunos documentos e informacón, se comprometen a finalizar con el registro el 23/4/2021"/>
    <n v="44309"/>
    <s v="El concejal Rodrigo, persona encargada del cargue de documentos y datos para la postulación de la junta, reporta que está a la espera de terminar de reunir algunos documentos como lo son: RUT y fotocopia de la cedula de ciudadanía del representante legal, estatutos y certificados de experiencia en la participación de proyectos, para finalizar con la postulación de manera exitosa. Se compromete a subir la información a más tardar el día 25/4/2021. "/>
    <m/>
    <m/>
    <m/>
    <m/>
    <s v="x"/>
    <s v="x"/>
    <m/>
    <n v="163"/>
    <x v="1"/>
    <x v="0"/>
    <x v="1"/>
    <m/>
    <m/>
    <x v="1"/>
    <m/>
    <m/>
    <m/>
    <x v="0"/>
    <m/>
    <m/>
    <s v=" "/>
    <m/>
    <m/>
    <m/>
    <m/>
    <m/>
    <m/>
    <m/>
    <m/>
    <m/>
    <m/>
    <m/>
    <m/>
    <m/>
    <m/>
    <n v="0"/>
    <m/>
  </r>
  <r>
    <n v="92"/>
    <s v="ASOCIACION DE USUARIOS DEL ACUEDUCTO DE LAS VEREDAS PONCHOS Y ZOROGOZA "/>
    <x v="0"/>
    <x v="15"/>
    <s v="ZARAGOZA"/>
    <s v="INSCRIPCION EN CAMARA DE COMERCIO EL 30 DE ABRIL DE BAJO EL NUMERO 168 DEL LIBRO 1"/>
    <x v="4"/>
    <n v="35550"/>
    <n v="808000708"/>
    <s v="SAN ANTONIO DEL TEQUENDAMA VEREDA ZARAGOZA FINCA EL MANANTIAL "/>
    <s v="N: 1.000.543 , Este : 968.979 , Altura : 1582 MSNM"/>
    <n v="3205219547"/>
    <s v="acuazaragoza@gmail.com"/>
    <s v="BELISARIO BARAHONA BELTRAN"/>
    <n v="19068977"/>
    <n v="3205219547"/>
    <s v="belisariobarahona@hotmail.com"/>
    <s v="DIANA FARLEY DUQUE MORALES"/>
    <n v="20879326"/>
    <n v="3132552769"/>
    <s v="duquesa2087@hotmail.com"/>
    <s v="BELISARIO BARAHONA BELTRAN"/>
    <s v="MARIO ALFONSO CHACON MARTINEZ"/>
    <s v="YUDY ALEXANDRA MARTINEZ LEGUIZAMO"/>
    <s v="DIANA FARLEY DUQUE MORALES"/>
    <s v="LUIS ALBERTO ARIAS PELAEZ"/>
    <s v="MARIA STELLA DIMATE DE RODRIGUEZ"/>
    <s v="GLORIA AVENDAÑO DIMATE"/>
    <s v="HERMES CARDENAS RAMIREZ"/>
    <s v="NO APLICA"/>
    <s v="MARIA STELLA DIMATE DE RODRIGUEZ"/>
    <s v="VOCAL"/>
    <s v="NO HAY MAS CARGOS"/>
    <s v="NO HAY MAS CARGOS "/>
    <s v="EL 13 DE NOVIEMBRE DE 1996 A LAS 2:30 P. M.SE REUNIERON EN EL LOCAL DE LA ESCUELA ZARAGOZA, LA COMUNIDAD DE LAS VEREDAS PONCHOS Y ZARAGOZA CON EL FIN DE CONSTITUIR LA JUNTA DIRECTIVA DE ACUAZARAGOZA, PRESIDIÓ LA REUNION EL SR. NOE MORALES Y ACTUO COMO SECRETARIA LA SRA. STELLA DIMATE DE RODRIGUEZ, DESPUES DE LEIDO EL ORDEN DEL DÍA SE NOMBRA JUNTA DIRECTIVA, SE LEE LA LISTA DE PERSONAS AFILIADAS CON UN TOTAL DE 65 INSCRITOS, SE ESTUDIAN LOS ESTATUTOS SIENDO APROBADOS POR UNANIMIDAD. SE ACORDO DESPUES DE REVISAR VARIOS NOMBRE EL DE ACUAZARAGOZA PARA QUE LA ASOCIACIÓN SE IDENTIFIQUE, SE APROBO SOLICITAR A LA CAR LA CONSECIÓN, EL REGISTRO DE CAMARA DE COMERCIO ASÍ COMO EL RUT A LA DIAN"/>
    <s v="REFORESTACION EN LAS FUENTES HIDRICAS QUE ESTAN EN NUESTRO TERRITORIO, LIMPIEZA DE LA QUEBRADA LA ZUNIA, CONTAMOS UN VIVERO PEQUEÑO PARA LA SIEMBRA Y PROPAGACIÓN DE ARBOLES NATIVOS DE LA REGION."/>
    <s v="SIEMBRA DE ARBOLES, CUIDADO DE FUENTES HIDRICAS, SOCIALIZACION ADECUADO USO DEL AGUA , CONFORMACION VIVERO PROPIEDAD DEL ACUEDUCTO"/>
    <n v="2018"/>
    <s v="REFORESTACIÓN PARTE MEDIA-ALTA QUEBRADA LA UNIA"/>
    <s v="ACUAZARAGOZA FINANCIADO POR LO USUARIOS Y APOYADOS POR LA CAR EN CABEZA DE LA DRA. DORA LILIA GAMBA"/>
    <n v="2019"/>
    <s v="LIMPIEZA DE BASURAS EN LA QUEBRADA LA ZUNIA_x000a_PARTE MEDIA-ALTA"/>
    <s v="ACUAZARAGOZA CON EL ACOMPAÑAMIENTO DE PROGRESAR ENTIDAD DE SERVICIOS PUBLICOS DE SAN ANTONIO DEL TEQUENDAMA."/>
    <n v="2020"/>
    <s v="SE PARTICIPO EN EL PROGRAMA HOJITAS COMUNALES "/>
    <s v="JUNTA DE ACCION COMUNAL, SECRETARIA DEL MEDIO AMBIENTE DE SAN ANTONIO DEL TEQUENDAMA Y USUARIOS DE  ACUAZARAGOZA "/>
    <n v="2021"/>
    <s v="SE ORGANIZA EL VIVERO DE ACUAZARAGOZA"/>
    <m/>
    <m/>
    <m/>
    <m/>
    <s v="VIA TERCIARIA CARRETEABLE "/>
    <s v="COLECTIVOS CADA HORA"/>
    <s v="35 MINUTOS POR RECORRIDO"/>
    <s v="ee127989-ea69-41e0-a347-d10a35b4dd75..pdf"/>
    <s v="c79a33fc-b63f-44e8-980d-360eea93528c..pdf"/>
    <s v="No aplica Acueductos"/>
    <s v="a1cb176b-e7e4-4daf-be39-2e894c97d64e..pdf"/>
    <s v="No aplica Acueductos"/>
    <s v="91267f8d-0d7d-482c-86c6-58dcaad0a1e1..pdf"/>
    <s v="No aplica Acueductos"/>
    <s v="ddc727dd-91f2-49d4-a576-692281be3f71..pdf"/>
    <s v="99c72007-e0bf-4e1b-a5dc-c32f6c5d7ead..pdf"/>
    <s v="22edd985-2fda-4704-941e-0b6ecc10050a..pdf"/>
    <s v="066e5198-7ae3-47c0-a129-38a4e21b0617..pdf"/>
    <s v="26f3d6e8-9d64-4b97-8404-1b1bf95caa9f..pdf"/>
    <s v="3fe033a5-4043-4da7-9b27-c0a4e562508f..pdf"/>
    <s v="b3d8990d-e687-4132-b927-bfa75b623923..pdf"/>
    <s v="2e12dcba-242d-4544-9788-e177a0391517..pdf"/>
    <s v="6ac98baf-9a0c-4b00-85ee-1b014d36f413..pdf"/>
    <s v="No"/>
    <s v="Si"/>
    <s v="No"/>
    <s v="Si"/>
    <s v="No"/>
    <s v="No"/>
    <s v="Ponchos y Zaragoza"/>
    <s v="La Zunia, La San Juana, La Hedionda"/>
    <n v="3"/>
    <s v="La Zunia"/>
    <s v="La Zunia"/>
    <n v="38"/>
    <s v="quebrado "/>
    <s v="Medio"/>
    <n v="250"/>
    <s v="Quebrado"/>
    <s v="Medio"/>
    <s v="Actualmente la bocatoma se encuentra en zona de pocos arboles y con sembrados de cafe a su alrededor. por lo anterior es prioritario la reforestación y aislamiento del terreno al rededor de la bocatoma."/>
    <s v="Acuazaragoza a venido sembrando árboles nativos en coordinación con la Car y la Secretaria del Medio Ambiente del Municipio, además se hace limpieza de la quebrada con los usuarios y el apoyo del Municipio._x000a__x000a__x000a__x000a__x000a_"/>
    <s v="El 20 de octubre de 2019 debido al fuerte invierno se presento una abalancha de enormes proporciones dejando puentes caidos y deslisamientos a lo largo del cause de las quebradas La Zunia y la San Juana "/>
    <m/>
    <s v="ec2933bd-418c-46f1-8498-d52babd9ea82..pdf"/>
    <s v="020aabaa-c653-4c7d-ad6f-681d42141f5d..jpg"/>
    <s v="67d64309-bb8f-4d01-b1da-e5d43d38fb42..jpg"/>
    <s v="2fb61a29-382e-4b57-aaa4-f4b5dff00aaa..jpg"/>
    <s v="78b3123d-57d5-4e60-befc-1100c7433c8b..jpg"/>
    <s v="cd4d2f93-f7be-444a-ab3b-be64d2b707d7..jpg"/>
    <s v="d1137a09-4190-4d5d-9c28-528c1d660cf7..pdf"/>
    <s v="e8594409-ad81-48cf-abf2-2f05ba78c25b..pdf"/>
    <s v="No"/>
    <m/>
    <n v="52"/>
    <n v="44"/>
    <n v="96"/>
    <n v="79"/>
    <n v="71"/>
    <n v="150"/>
    <n v="108"/>
    <n v="94"/>
    <n v="202"/>
    <n v="72"/>
    <n v="66"/>
    <n v="138"/>
    <n v="311"/>
    <n v="275"/>
    <n v="586"/>
    <n v="242"/>
    <n v="256"/>
    <d v="2021-04-15T10:49:41"/>
    <n v="44312.451701388898"/>
    <x v="30"/>
    <s v="acuazaragoza@gmail.com"/>
    <s v="dmartinez@cci.org.co"/>
    <n v="44313.841666666704"/>
    <n v="1"/>
    <n v="1"/>
    <s v="No aplica Acueductos"/>
    <n v="1"/>
    <s v="No aplica Acueductos"/>
    <n v="1"/>
    <s v="No aplica Acueductos"/>
    <n v="1"/>
    <n v="1"/>
    <n v="1"/>
    <n v="3"/>
    <n v="3"/>
    <n v="2"/>
    <n v="1"/>
    <n v="1"/>
    <n v="1"/>
    <s v="Cumple con los requisitos solicitados. "/>
    <s v="Cumple con los requisitos solicitados. "/>
    <s v="No aplica Acueductos"/>
    <s v="Cumple con los requisitos solicitados. "/>
    <s v="No aplica Acueductos"/>
    <s v="Cumple con los requisitos solicitados. "/>
    <s v="No aplica Acueductos"/>
    <s v="Cumple con los requisitos solicitados. "/>
    <s v="Cumple con los requisitos solicitados. "/>
    <s v="Cumple con los requisitos solicitados. "/>
    <s v="Cumple con los requisitos solicitados. "/>
    <s v="Cumple con los requisitos solicitados. "/>
    <s v="Cumple con los requisitos solicitados. "/>
    <s v="Cumple con los requisitos solicitados. "/>
    <s v="Cumple con los requisitos solicitados. "/>
    <s v="Cumple con los requisitos solicitados. "/>
    <m/>
    <m/>
    <s v="No aplica Acueductos"/>
    <m/>
    <s v="No aplica Acueductos"/>
    <m/>
    <s v="No aplica Acueductos"/>
    <m/>
    <m/>
    <m/>
    <m/>
    <m/>
    <m/>
    <m/>
    <m/>
    <m/>
    <s v="Diagnostico"/>
    <x v="3"/>
    <b v="0"/>
    <x v="0"/>
    <x v="7"/>
    <x v="9"/>
    <n v="0"/>
    <n v="0"/>
    <n v="0"/>
    <n v="0"/>
    <n v="0"/>
    <s v=""/>
    <n v="108"/>
    <m/>
    <x v="1"/>
    <n v="44305"/>
    <s v="Contactado, Esta recibiendo acompañamiento del señor Oscar Martinez"/>
    <n v="44307"/>
    <s v="Se contacta con Oscar Martinez, se le ofrece ayuda para resolver dudas esta encargado de subir la documentacion de todas las postulaciones del municipio"/>
    <n v="44308"/>
    <s v="No se evidencia avance en el cargue de informacion"/>
    <n v="44309"/>
    <s v="No se evidencia avance en el cargue de informacion"/>
    <n v="44311"/>
    <s v="Se resuelven dudas sobre acta de junta directiva"/>
    <n v="44312"/>
    <s v="Faltan pocos campos para enviar"/>
    <s v="x"/>
    <s v="x"/>
    <s v="SI"/>
    <n v="46"/>
    <x v="2"/>
    <x v="0"/>
    <x v="1"/>
    <s v="VIABLE"/>
    <s v="VIABLE"/>
    <x v="0"/>
    <m/>
    <m/>
    <m/>
    <x v="0"/>
    <m/>
    <m/>
    <s v=" "/>
    <m/>
    <m/>
    <m/>
    <m/>
    <m/>
    <m/>
    <m/>
    <m/>
    <m/>
    <m/>
    <m/>
    <m/>
    <m/>
    <m/>
    <n v="0"/>
    <m/>
  </r>
  <r>
    <n v="93"/>
    <s v="ASOCIACION DE USUARIOS DEL ACUEDUCTO ASUANAPONSE DE LAS VEREDAS NAPOLES PONCHOS SEBASTOPOL DEL MUNICIPIO DE SAN ANTONIO DEL TEQUEDNAMA"/>
    <x v="0"/>
    <x v="15"/>
    <s v="NAPOLES , PONCHOS Y SEBASTOPOL"/>
    <s v="POR ACTA NÚMERO 97 DEL 23 DE ENERO DE 2016 SUSCRITO POR ASAMBLEA GENERAL ORDINARIA REGISTRADO EN ESTA CÁMARA DE COMERCIO BAJO EL NÚMERO 6738 DEL LIBRO I DEL REGISTRO DE ENTIDADES SIN ÁNIMO DE LUCRO EL 18 DE MAYO DE 2016, LA PERSONA JURIDICA CAMBIO SU NOMBRE DE ASOCIACION DE USUARIOS DEL ACUEDUCTO DE LAS VEREDAS NAPOLES PONCHOS Y SEBASTOPOL POR ASOCIACION DE USUARIOS DEL ACUEDUCTO ASUANAPONSE DE LAS VEREDAS NAPOLES PONCHOS SEBASTOPOL DEL MUNICIPIO DE SAN ANTONIO DEL TEQUEDNAMA"/>
    <x v="4"/>
    <n v="36095"/>
    <s v="808001440-3"/>
    <s v="SAN ANTONIO DEL TEQUENDAMA "/>
    <s v="E:969749 N: 1005867  H: 1789 msnm"/>
    <n v="3114821280"/>
    <s v="asuanaponse2015@gmail.com"/>
    <s v="MARTHA GONZALEZ MORENO"/>
    <n v="39748403"/>
    <n v="3114821280"/>
    <s v="Alboradamgm2@gmail.com"/>
    <s v="Luz Stella Martínez Ramìrez "/>
    <n v="20685548"/>
    <n v="3166982786"/>
    <s v="asuanaponse2015@gmail.com"/>
    <s v="Martha González Moreno"/>
    <s v="Hugo Eliodoro Segura Salcedo"/>
    <s v="Lucy Calvo Patarroyo "/>
    <s v="Luz Stella Martínez Ramírez"/>
    <s v="Jorge Antonio López Sánchez"/>
    <s v="No aplica"/>
    <s v="NO APLICA"/>
    <s v="NO APLICA"/>
    <s v="no aplica "/>
    <s v="VOCAL"/>
    <s v="GERARDO BARRERA ESPEJO"/>
    <s v="VOCAL"/>
    <s v="PABLO EMILIO RAMIREZ "/>
    <s v="Según versiones de las personas mayores que participaron en la fundación del Acueducto entre el año 1958 y 1960 se dio la iniciativa de crear un acueducto en la finca  Providencia de propiedad del señor Juan Cédulo Espejo Moya, viendo la necesidad de la comunidad de estas veredas que no tenían agua. Se realizó una pequeña reunión donde estaba un representante del Comité de cafeteros de Cundinamarca, el señor Isidro Espejo Ch., el señor Serafín Medina, el señor Federico Medina y la Señora María de Jesús Velásquez de Páez. Arreglaron la Junta Directiva para poder traer recursos del Comité de Cafeteros, quedando como Presidente el Señor Isidro Espejo y Tesorera la Señora María de Jesús Velázquez de Páez, luego subieron a la Quebrada la Sunia, y pidieron el permiso al Señor Leonidas Vivas para poder hacer el tanque de almacenamiento que hoy existe en la bocatoma e hicieron la instalación de las tuberías de hierro de 3 pulgadas, 2 pulgadas y media pulgada hasta llevar el agua a las viviendas, Luego hicieron la convocatoria para todos los interesados en el servicio de agua y así fue creciendo nuestro acueducto de las veredas Nápoles Ponchos y Sebastopol. En el año 2016 fueron aprobados los estatutos que rigen hoy la Asociación de Usuarios, y en enero del 2021 se le ha otorgado una concesión de aguas superficiales a través de la Resolución de la CAR DJUR No. 5021700026 de enero 12 de 2021. "/>
    <s v="La Asociación de usuarios del acueducto Asunaponse , durante toda su trayectoria ha venido liderando actividades comunitarias y sociales orientadas a mejorar la calidad del servicio y garantizar un adecuado manejo  de los recursos ambientales , técnicos y financieros. De manera particular lo que tiene que ver con jornadas de trabajo para dar cumplimiento a los planes de trabajo finados para cada vigencia. "/>
    <s v="Conservación de la cuenca a partir de la siembra de árboles y campañas ambientales de sensibilización a la comunidad respecto al uso eficiente y ahorro del agua y el cuidado de las zonas de interés hídrico en la zona.  _x000a__x000a_En el año 2020 nuestra asociación participo en el proyecto liderado por la Alcaldía Municipal de  San Antonio del Tequendama , y que tuvo que ver con jornadas de reforestación en el marco de la estrategia adopta un árbol , la cual se desarrollo en las quebradas La Zunia y la San Juana  de este municipio. _x000a_"/>
    <n v="2020"/>
    <s v="Programa &quot; Adopta un árbol&quot; , reforestación de zonas hídricas.   "/>
    <s v="Alcaldía San Antonio del Tequendama "/>
    <m/>
    <m/>
    <m/>
    <m/>
    <m/>
    <m/>
    <m/>
    <m/>
    <m/>
    <m/>
    <m/>
    <m/>
    <s v="Vía terciaria comunica las veredas con cabecera municipal en buen estado. Vías entre veredas en regular estado en algunos sectores. "/>
    <s v="Servicio público de busetas cada 20 minutos_x000a_Taxis"/>
    <s v="Busetas: 20 minutos_x000a_Taxi 10 a 15 minutos"/>
    <s v="1e02a598-5846-46cf-8ec0-9b259d8a7b3b..pdf"/>
    <s v="7c7733d2-6d33-41b1-8834-fa3b16bd267a..pdf"/>
    <s v="No aplica Acueductos"/>
    <s v="2d3185f4-d119-466d-b6c7-703925b84479..pdf"/>
    <s v="No aplica Acueductos"/>
    <s v="f4647840-3598-4fa9-9fb1-f41725f4f6f9..pdf"/>
    <s v="No aplica Acueductos"/>
    <s v="a43d812b-c797-4b3d-a88f-4562d57d5457..pdf"/>
    <s v="6b8df21f-81f6-459e-9384-6e9e59cdbb03..pdf"/>
    <s v="61e8b9f3-16f2-49d7-8b14-2e575a423437..pdf"/>
    <s v="b5610638-e0aa-40d5-868a-08dc90047a37..pdf"/>
    <s v="2f22fe07-451c-44eb-ba3b-45b6562f58cc..pdf"/>
    <s v="3126d798-20a6-4a6a-8783-7bc8700c9607..pdf"/>
    <s v="81dcbb45-3a54-4295-afb7-2bd342825461..pdf"/>
    <s v="9163de8e-14c9-4c3b-b565-0c10bcc4d8b5..pdf"/>
    <s v="ab50bd81-4ef2-4740-868d-c4dcf52a4605..pdf"/>
    <s v="No"/>
    <s v="Si"/>
    <s v="No"/>
    <s v="Si"/>
    <s v="No"/>
    <s v="No"/>
    <s v="Veredas Napolés, Sepastopol y Ponchos"/>
    <s v="Quebrada La Sunia_x000a_Quebrada La Chace dos brazos"/>
    <n v="2"/>
    <s v="Quebrada La Sunia_x000a_Quebrada La Chace dos brazos"/>
    <s v="Quebrada La Sunia"/>
    <n v="1500"/>
    <s v="Vía terciaria inicialmente, luego pasas por potreros , caminos y zonas boscosas antes de llegar a los sitios. "/>
    <s v="Medio"/>
    <n v="1500"/>
    <s v="Vía terciaria inicialmente, luego pasas por potreros , caminos y zonas boscosas antes de llegar a los sitios. "/>
    <s v="Medio"/>
    <s v="1. No se han desarrollado de manera permanente y ordenada procesos de educación ambiental sobre el recurso agua y el debido cuidado que se debe tener de esta._x000a_2. Es necesario fortalecer las actividades de reforestación de la cuenca cercana a la bocatoma del acueducto y en otros sectores de la cuenca para garantizar el cuidado del agua y así mismo la disponibilidad para los usuarios. _x000a_3. La Asociación requiere fortalecer su trabajo en red con entidades y otras organizaciones que apoyan el cuidado del ambiente y la protección del recurso agua. _x000a_4. Presencia en el sector de bocatoma de una moderada cobertura vegetal forestal la cual no se encuentra delimitada. _x000a_5. La Asociación requiere trabajar en procesos de sensibilización para que los suscriptores del Acueducto se sensibilicen y apropien del cuidado del agua y su consumo responsable; y para que amplíen su participación en las gestiones del Acueducto._x000a_"/>
    <s v="-Siembra de árboles para proteger la zona aledaña de la bocatoma, estrategia adopta un árbol._x000a_-Manejo responsable del uso del agua: sensibilización para el ahorro del agua._x000a_-Permanente observación del estado de la bocatoma y la redes que conducen el agua._x000a_"/>
    <s v="Hacia el año 2018 durante la época de la ola invernal se dio el fenómeno del deslazamiento de tierra que ocasiono afectación a tanque de concreto que capta caudal al cual se le realizaron obras de protección, cambio el curso de la quebrada, se llevó la tubería y lleno de piedra y escombros sobre la boca toma.  Como lo indica la Resolución de Concesión de la CAR, se observan fenómenos de avenida torrencial."/>
    <m/>
    <s v="4e2b242b-7651-4631-96fc-7079b7399827..pdf"/>
    <s v="f02b7b5b-09e6-4ef3-8db1-03a8a75a2e4e..pdf"/>
    <s v="e392ce09-680a-4f09-a51b-ab51f5ae6063..pdf"/>
    <s v="b9f09520-4216-4111-93a5-7540f8a6eb9d..pdf"/>
    <s v="04037cbd-5f98-4f2b-bec6-bbbd01184721..pdf"/>
    <s v="93fd9368-2abf-4706-a59b-7483c5319858..pdf"/>
    <s v="a56fd88d-272f-441a-914a-e48537f62b19..pdf"/>
    <s v="a84074ac-5e48-476c-b3e6-55a759d76a11..pdf"/>
    <s v="Si"/>
    <s v="DMI Sector Salto del Tequendama Cerro Manjui"/>
    <n v="43"/>
    <n v="30"/>
    <n v="73"/>
    <n v="87"/>
    <n v="94"/>
    <n v="181"/>
    <n v="198"/>
    <n v="123"/>
    <n v="321"/>
    <n v="90"/>
    <n v="100"/>
    <n v="190"/>
    <n v="418"/>
    <n v="347"/>
    <n v="765"/>
    <n v="185"/>
    <n v="305"/>
    <d v="2021-04-15T11:31:39"/>
    <n v="44311.706250000003"/>
    <x v="31"/>
    <s v="asuanaponse2015@gmail.com"/>
    <s v="esca_altosuarez@cci.org.co"/>
    <n v="44327.639282407399"/>
    <n v="1"/>
    <n v="1"/>
    <s v="No aplica Acueductos"/>
    <n v="1"/>
    <s v="No aplica Acueductos"/>
    <n v="1"/>
    <s v="No aplica Acueductos"/>
    <n v="1"/>
    <n v="1"/>
    <n v="1"/>
    <n v="3"/>
    <n v="3"/>
    <n v="2"/>
    <n v="1"/>
    <n v="1"/>
    <n v="1"/>
    <s v="Cumple con los aspectos solicitados. "/>
    <s v="Cumple con los aspectos solicitados. "/>
    <s v="No aplica Acueductos"/>
    <s v="Cumple con los aspectos solicitados. "/>
    <s v="No aplica Acueductos"/>
    <s v="Cumple con los aspectos solicitados. "/>
    <s v="No aplica Acueductos"/>
    <s v="Cumple con los aspectos solicitados. "/>
    <s v="Cumple con los aspectos solicitados. "/>
    <s v="Cumple con los aspectos solicitados. "/>
    <s v="Cumple con los aspectos solicitados. "/>
    <s v="Cumple con los aspectos solicitados. "/>
    <s v="Cumple con los aspectos solicitados. "/>
    <s v="Cumple con los aspectos solicitados. "/>
    <s v="Cumple con los aspectos solicitados. "/>
    <s v="Cumple con los aspectos solicitados. "/>
    <m/>
    <m/>
    <s v="No aplica Acueductos"/>
    <m/>
    <s v="No aplica Acueductos"/>
    <m/>
    <s v="No aplica Acueductos"/>
    <m/>
    <m/>
    <m/>
    <m/>
    <m/>
    <m/>
    <m/>
    <m/>
    <m/>
    <s v="Diagnostico"/>
    <x v="3"/>
    <b v="0"/>
    <x v="0"/>
    <x v="7"/>
    <x v="9"/>
    <n v="0"/>
    <n v="0"/>
    <n v="0"/>
    <n v="0"/>
    <n v="0"/>
    <s v=""/>
    <n v="101"/>
    <m/>
    <x v="1"/>
    <n v="44305"/>
    <s v="El acueducto manifiesta que solo le faltan lalgunos documentos tienen casi toda la documentacion para llevarsela al señor Oscar Martinez de la Alcaldia para realizar el Cargue, Oscar Martinez es el funcionario de la Alcaldia que esta apoyando el proceso y centralizando la informacion"/>
    <n v="44307"/>
    <s v="Se contacta con Oscar Martinez, se le ofrece ayuda para resolver dudas esta encargado de subir la documentacion de todas las postulaciones del municipio"/>
    <n v="44308"/>
    <m/>
    <n v="44309"/>
    <s v="Se resuelven dudas sobre la postulacion, se evidencia avance en el cargue total de la documentacion"/>
    <m/>
    <m/>
    <m/>
    <m/>
    <s v="x"/>
    <s v="x"/>
    <s v="SI"/>
    <n v="44"/>
    <x v="2"/>
    <x v="0"/>
    <x v="1"/>
    <m/>
    <s v="NO VIABLE"/>
    <x v="2"/>
    <m/>
    <m/>
    <m/>
    <x v="0"/>
    <m/>
    <m/>
    <s v=" "/>
    <m/>
    <m/>
    <m/>
    <m/>
    <m/>
    <m/>
    <m/>
    <m/>
    <m/>
    <m/>
    <m/>
    <m/>
    <m/>
    <m/>
    <n v="0"/>
    <m/>
  </r>
  <r>
    <n v="102"/>
    <s v="EMSERFUSA ESP"/>
    <x v="1"/>
    <x v="16"/>
    <s v="FUSAGASUGA"/>
    <s v="ACUERDO 65 Y 80 DE 1996"/>
    <x v="2"/>
    <n v="35415"/>
    <s v="890680053-6"/>
    <s v="AVENIDA LAS PALMAS # 4-56"/>
    <s v="4.20 34 N  74. 21 38 W"/>
    <n v="3224437341"/>
    <s v="proyectos@emserfusaesp.com.co"/>
    <s v="Rene Ballen Villamarin "/>
    <n v="11385726"/>
    <n v="3224437341"/>
    <s v="emserfusa@emserfusa.com.co"/>
    <s v="HELICEO TARQUINO SUAREZ "/>
    <n v="11381162"/>
    <n v="3224437341"/>
    <s v="tesoreria@emserfusa.com.co"/>
    <s v="Rene Ballen Villamarin "/>
    <s v="ninguno "/>
    <s v="ninguno"/>
    <s v="HELICEO TARQUINO SUAREZ"/>
    <s v="ninguno"/>
    <s v="NINGUNO"/>
    <s v="ninguno"/>
    <s v="NINGUNO "/>
    <s v="NINGUNO"/>
    <s v="Ninguno"/>
    <s v="NINGUNO "/>
    <s v="NINGUNO"/>
    <s v="NINGUNO "/>
    <s v="La historia de los servicios públicos se remonta en Fusagasugá desde su fundación en el siglo XVI donde ha obtenido el agua para consumo humano de las distintas quebradas que atraviesan el municipio o cerca de ella, especialmente la quebrada la parroquia que pasaba a una cuadra al sur de la plaza mayor y la quebrada los Curos que cruzaba a una cuadra al norte de la plaza mayor, usándose estas además como cañerías."/>
    <s v="La empresa de servicios públicos lidera procesos tales como:_x000a_el uso eficiente de ahorro de agua _x000a_la ruta del mapache, clasificación de residuos solidos_x000a_"/>
    <s v="manejo de entornos verdes, siembra de arboles, limpieza de rondas de ríos y quebradas."/>
    <n v="2020"/>
    <s v="ruta del mapache._x000a_el ministerio de ambiente expidió la resolución 2184 de 2019 que unifica los colores que  deberan tener las canecas de basura, blanco, negro y verde. En razón a ello la empresa ha hecho la capacitación a los usuarios en la clasificación de residuos solidos."/>
    <s v="EMSERFUSA ESP"/>
    <n v="2019"/>
    <s v="Programa de uso eficiente de ahorro de agua. Crear conciencia en e uso, la recolección y el mantenimiento del agua en los hogares "/>
    <s v="EMSERFUSA ESP "/>
    <m/>
    <m/>
    <m/>
    <m/>
    <m/>
    <m/>
    <m/>
    <m/>
    <m/>
    <s v="Vía rurales urbanas en buen estado "/>
    <s v="moto, carro_x000a_con frecuencia constante "/>
    <s v="1.5 a 2 horas de una vereda hacia el lugar "/>
    <s v="0526adfc-6aec-4b8e-b6d1-5ff203dbdebe..pdf"/>
    <s v="ba0917ea-9c6a-42f4-8fc9-cd9a9e474635..pdf"/>
    <s v="No aplica Acueductos"/>
    <s v="3d260a6e-028b-4525-bd6d-eaa65f8dea40..pdf"/>
    <s v="No aplica Acueductos"/>
    <s v="edd0cac2-ae59-433d-9310-839656dcf8ac..pdf"/>
    <s v="No aplica Acueductos"/>
    <s v="e99a7d41-f843-417c-bc2a-2eb8e59ee80a..docx"/>
    <s v="284a5a1b-05e5-4868-925e-f972b38a8b4d..pdf"/>
    <s v="a841074d-d687-44d7-8703-a9150f87a3e3..pdf"/>
    <s v="de4120d0-684c-43a1-b633-c8bff6f8b483..pdf"/>
    <s v="a69b6f6f-cfc5-4f57-8a6a-fa22dfb209b8..pdf"/>
    <s v="5e531077-8c9b-4259-a31b-4e1c0560de1d..pdf"/>
    <s v="1baa08c8-48bf-4e98-b673-2559075dd4c3..pdf"/>
    <s v="f09f7fde-3e34-41c6-b77c-5e188e216fa9..pdf"/>
    <s v="d3f2bc4d-c2bb-48d4-bffd-0478d01a26eb..pdf"/>
    <s v="No"/>
    <s v="No"/>
    <s v="Si"/>
    <s v="Si"/>
    <s v="No"/>
    <s v="No"/>
    <s v="Vereda san Rafael"/>
    <s v="RIO BARRO BLANCO_x000a_quebrada la honda, quebrada colorados, quebrada filadelfia y quebrada providencia. "/>
    <n v="5"/>
    <s v="RIO BARRO BLANCO"/>
    <s v="RIO BARRO BLANCO_x000a_quebrada la honda, quebrada colorados, quebrada filadelfia y quebrada providencia. "/>
    <n v="3"/>
    <s v="pendiente 15 grados "/>
    <s v="Medio"/>
    <n v="50"/>
    <s v="pendiente15 grados"/>
    <s v="Medio"/>
    <s v="son predios utilizados anteriormente para la ganadería y agricultura, que fueron comprados por el municipio para crear una reserva forestal y ambiental"/>
    <s v="se han realizado jornadas de limpieza, actividades pedagógicas con diferentes organizaciones y plantación de arboles."/>
    <s v="cambio climatico"/>
    <m/>
    <s v="49c7bff2-2e98-4d73-a689-a09b485dfef5..jpg"/>
    <s v="5fac6ded-91fa-472d-b208-71160c24b0da..jpg"/>
    <s v="39f76532-68bc-484d-a5ed-5a819b559ac2..jpg"/>
    <s v="4529dac0-4ce5-446c-a733-7b72eda9d001..jpg"/>
    <s v="e475c021-d5cc-4b10-a10f-88303105c00f..jfif"/>
    <s v="5ffe578c-c05e-47f6-900d-3eb662e9b356..jfif"/>
    <s v="1090aed3-6128-44d4-8602-2c2924b2de64..jpg"/>
    <s v="127096f6-a010-44ff-ab11-73e09d49d387..jpg"/>
    <s v="Si"/>
    <s v="parcela 6A, parcela 12, 13 y 16, 17, 19 y 24, 5 , 7 , 8,11, 14, 15, 21, 23, 18 de vereda san rafael."/>
    <n v="9941"/>
    <n v="12259"/>
    <n v="22200"/>
    <n v="18462"/>
    <n v="18389"/>
    <n v="36851"/>
    <n v="28404"/>
    <n v="32947"/>
    <n v="61351"/>
    <n v="14202"/>
    <n v="9960"/>
    <n v="24162"/>
    <n v="71009"/>
    <n v="73555"/>
    <n v="144564"/>
    <n v="50800"/>
    <n v="40"/>
    <d v="2021-04-15T15:56:28"/>
    <n v="44301.7163194444"/>
    <x v="32"/>
    <s v="fvmaldonadon82@gmail.com"/>
    <s v="jjimenez@cci.org.co"/>
    <n v="44315.689641203702"/>
    <n v="1"/>
    <n v="1"/>
    <s v="No aplica Acueductos"/>
    <n v="0"/>
    <s v="No aplica Acueductos"/>
    <n v="1"/>
    <s v="No aplica Acueductos"/>
    <n v="0"/>
    <n v="1"/>
    <n v="1"/>
    <n v="0"/>
    <n v="0"/>
    <n v="0"/>
    <n v="1"/>
    <n v="1"/>
    <n v="1"/>
    <m/>
    <m/>
    <s v="No aplica Acueductos"/>
    <s v="Adjuntaron un documento que no corresponde al solicitado"/>
    <s v="No aplica Acueductos"/>
    <m/>
    <s v="No aplica Acueductos"/>
    <s v="Se solicita llenar el formato a totalidad con su respectiva firma."/>
    <m/>
    <m/>
    <s v="Falta adjuntar el certificado de la Organización y el tesorero"/>
    <s v="Falta adjuntar el certificado de la Organización y el tesorero"/>
    <s v="Falta adjuntar el certificado del tesorero"/>
    <s v="Debe adjuntar un soporte que certifique formalmente la ejecución de las actividades que manifiestan en el folleto "/>
    <m/>
    <s v="Las firmas del documento no coinciden con la persona que representa legalmente la organización "/>
    <m/>
    <m/>
    <s v="No aplica Acueductos"/>
    <m/>
    <s v="No aplica Acueductos"/>
    <m/>
    <s v="No aplica Acueductos"/>
    <m/>
    <m/>
    <m/>
    <m/>
    <m/>
    <m/>
    <m/>
    <m/>
    <m/>
    <s v="Implementación"/>
    <x v="3"/>
    <b v="0"/>
    <x v="8"/>
    <x v="4"/>
    <x v="15"/>
    <n v="0"/>
    <n v="0"/>
    <n v="0"/>
    <n v="0"/>
    <n v="0"/>
    <s v=""/>
    <n v="16"/>
    <m/>
    <x v="2"/>
    <n v="44301"/>
    <s v="Se realizo visita de apoyo para el cargue de documetos y postulación final."/>
    <m/>
    <m/>
    <m/>
    <m/>
    <m/>
    <m/>
    <m/>
    <m/>
    <m/>
    <m/>
    <m/>
    <m/>
    <m/>
    <n v="160"/>
    <x v="1"/>
    <x v="0"/>
    <x v="1"/>
    <m/>
    <m/>
    <x v="1"/>
    <m/>
    <m/>
    <m/>
    <x v="0"/>
    <m/>
    <m/>
    <s v=" "/>
    <m/>
    <m/>
    <m/>
    <m/>
    <m/>
    <m/>
    <m/>
    <m/>
    <m/>
    <m/>
    <m/>
    <m/>
    <m/>
    <m/>
    <n v="0"/>
    <m/>
  </r>
  <r>
    <n v="103"/>
    <s v="junta de accion comunal vereda copo"/>
    <x v="0"/>
    <x v="17"/>
    <s v="copo"/>
    <n v="2285"/>
    <x v="1"/>
    <n v="22886"/>
    <s v=" 900119812-1"/>
    <s v="vereda copo"/>
    <s v="4°34´21&quot;    74°37´11&quot;"/>
    <n v="3138598902"/>
    <s v="juntacomunalcopo@gmail.com"/>
    <s v="Rosa helena hernandez"/>
    <n v="21017037"/>
    <n v="3125158056"/>
    <s v="casegura78@gmail.com"/>
    <s v="israel paez"/>
    <n v="19137243"/>
    <n v="3212034356"/>
    <s v="israelpaez@gmail.com"/>
    <s v="Rosa helena hernandez"/>
    <s v="Rudecindo Fonseca"/>
    <s v="Gloria Inés Valero "/>
    <s v="israel paez"/>
    <s v="Yesid sanchez"/>
    <s v="cristian López"/>
    <s v="yessica segura"/>
    <s v="N'A"/>
    <s v="yaneth lopez"/>
    <s v="educasion y cultura"/>
    <s v="blanca rodriguez"/>
    <s v="recreación y deporte"/>
    <s v="Ana rosa valero"/>
    <s v="La junta de acción comunal vereda copo se creó en el año de 1962 debido a la necesidad de organizar a la comunidad y tener sentido de pertenencia con los mismos y reconocimientos ante las demás comunidades donde a la fecha se ha venido manteniendo con el mismo sentido de pertenencia que nos a caracterizado _x000a_"/>
    <s v="Cabe destacar que debido a esto se a realizado diferentes procesos como son el mejoramiento de las vías en temas de rocería, mantenimiento de alcantarillas, placa huella comunitaria con recursos propios de la comunidad y donaciones, adecuación del salón comunal gracias a una participación que se realizó con idaco."/>
    <s v="se a venido manteniendo un cuidado con las diferentes cuencas que tenemos en las cuales se trabajado programas de reforestación tanto con la car como con la administración y donde se a participados con exito en un proyecto esca, "/>
    <n v="2017"/>
    <s v="proyecto  esca"/>
    <s v="car- fondecun"/>
    <n v="2018"/>
    <s v="limpieza de ronda de quebradas"/>
    <s v="comunidad"/>
    <n v="2015"/>
    <s v="No APLICA"/>
    <s v="NO APLICA"/>
    <n v="2015"/>
    <s v="NO APLICA"/>
    <s v="NO APLICA"/>
    <n v="2015"/>
    <s v="NO APLICA"/>
    <s v="NO APLICA"/>
    <s v="vía terciaria en condición destapada "/>
    <s v="trasporte particular con día de promedio de movilidad en cual sirve para desplazarse."/>
    <s v="50 minutos aproxima mente"/>
    <s v="c4695d7d-5a91-4581-bc93-a3591a267d7b..jpeg"/>
    <s v="1476cc6f-ca66-4fa6-bab9-263e443b768c..pdf"/>
    <s v="a7beed4b-ef77-4021-8b49-1a4b0ee45465..pdf"/>
    <s v="No aplica Jac"/>
    <s v="14330f32-65b1-4fad-8a2d-46afb9e6cf5e..pdf"/>
    <s v="No aplica Jac"/>
    <s v="197f34c4-49fe-4b80-a1c0-929b1a269521..PDF"/>
    <s v="fe5701a5-4ae5-4bd2-ab3a-0e09e97a2757..pdf"/>
    <s v="b57b7683-8fb5-413c-9ec3-9f4107a7bf8b..jpg"/>
    <s v="634c9ee6-ccd9-4986-b527-08ee9943ce9b..jpg"/>
    <s v="11ed4d13-59a2-42e4-bdee-c918ef280602..zip"/>
    <s v="576e2a31-50c9-4111-ac39-6eedf6a7fe0c..zip"/>
    <s v="d0bdacfa-2c16-4c8c-ae2d-21962b40e1b0..zip"/>
    <s v="33df906b-37a1-4ff0-bed1-7067082747eb..pdf"/>
    <s v="No aplica Jac"/>
    <s v="557fb954-6d26-402c-9361-7a2adec61086..pdf"/>
    <s v="No"/>
    <s v="No"/>
    <s v="No"/>
    <s v="Si"/>
    <s v="No"/>
    <s v="No"/>
    <s v="la vereda a intervenir es copo "/>
    <s v="dentro de la vereda existen tres fuentes hidricas las cuales dos desembocan en cuenca del rio magdalena las cuales son: (la chorrera y la quebrada la grande). La otra otra llamada &quot; la guardia entera &quot; la cual desemboca en la cuenca del rio bogota donde vamos a realizar el proyecto."/>
    <n v="3"/>
    <s v="las tres fuentes abastecen para consumo humano"/>
    <s v="la fuente hidrica a proteger  es la guardia entera ya que las otras han sido intervenidas con el proyecto anterior."/>
    <n v="200"/>
    <s v="pendiente"/>
    <s v="Difícil"/>
    <n v="200"/>
    <s v="pendiente"/>
    <s v="Difícil"/>
    <s v="La quebrada la guardia entera a sufrido una degradación gradual de su cauce debido a la  deforestación y sus rondas han sido invadidas por cultivos y animales que vienen a beber directamente de su fuente la cual es contaminada por sus excrementos. "/>
    <s v="Se realizado jornadas de limpieza del cauce, siembra de algunos arboles."/>
    <s v="La vereda se ha visto afectada por sequias  debido al largo verano que se presenta habitualmente"/>
    <m/>
    <s v="64cc8426-6ada-467d-b062-b500f047dbeb..pdf"/>
    <s v="9f48e630-7398-48ec-986f-061f528bd7f9..jpg"/>
    <s v="596a3494-26d1-4c19-9e99-8a8d261389f3..jpg"/>
    <s v="a2267a3c-7ed9-47a4-99e1-b901b78cbfcb..jpg"/>
    <s v="15836a73-d161-4870-808b-b3d64bc7891a..jpg"/>
    <s v="c6f52599-371a-4625-b7b3-b5187f65ec63..jpg"/>
    <s v="cc8a4ea9-7fa2-4bdc-8352-bebf5ea220ff..jpg"/>
    <s v="814257a1-4344-4c3d-a942-a862970a9ab4..jpg"/>
    <s v="No"/>
    <m/>
    <n v="15"/>
    <n v="11"/>
    <n v="26"/>
    <n v="24"/>
    <n v="22"/>
    <n v="46"/>
    <n v="56"/>
    <n v="8"/>
    <n v="64"/>
    <n v="22"/>
    <n v="26"/>
    <n v="48"/>
    <n v="117"/>
    <n v="67"/>
    <n v="184"/>
    <n v="80"/>
    <n v="150"/>
    <d v="2021-04-15T16:23:15"/>
    <n v="44309.7571412037"/>
    <x v="33"/>
    <s v="casegura78@gmail.com"/>
    <s v="jmartinez@cci.org.co"/>
    <n v="44314.457453703697"/>
    <n v="1"/>
    <n v="1"/>
    <n v="1"/>
    <s v="No aplica Jac"/>
    <n v="1"/>
    <s v="No aplica Jac"/>
    <n v="1"/>
    <n v="1"/>
    <n v="1"/>
    <n v="1"/>
    <n v="3"/>
    <n v="3"/>
    <n v="2"/>
    <n v="1"/>
    <s v="No aplica Jac"/>
    <n v="1"/>
    <s v="Deben mejorar calidad del documento. Es casi imposible de leer."/>
    <m/>
    <m/>
    <s v="No aplica Jac"/>
    <m/>
    <s v="No aplica Jac"/>
    <m/>
    <m/>
    <m/>
    <m/>
    <m/>
    <m/>
    <m/>
    <m/>
    <s v="No aplica Jac"/>
    <m/>
    <m/>
    <m/>
    <m/>
    <s v="No aplica Jac"/>
    <m/>
    <s v="No aplica Jac"/>
    <m/>
    <m/>
    <m/>
    <m/>
    <m/>
    <m/>
    <m/>
    <m/>
    <s v="No aplica Jac"/>
    <m/>
    <s v="Diagnostico"/>
    <x v="0"/>
    <b v="1"/>
    <x v="0"/>
    <x v="5"/>
    <x v="6"/>
    <n v="0"/>
    <n v="0"/>
    <n v="0"/>
    <n v="0"/>
    <n v="0"/>
    <s v=""/>
    <n v="75"/>
    <m/>
    <x v="0"/>
    <n v="44302"/>
    <s v="Se realiza el primer acercamiento con la representante legal para el seguimiento y registro, se reporta que estan reuniendo la docuemntación pertinenete y datos requeridos para empezaer el cargue y finalización de los mismos."/>
    <n v="44306"/>
    <s v="Se tiene un segundo acercamiento con el consejal Ciro Segura, persona encargada del seguimiento y cargue de documentos por parte de la JAC, dice estar terminando de recolectar alguna información y se compromete para el día 23/04/2021 máximo terminar la postulación con exito."/>
    <n v="44308"/>
    <s v="El consejal Ciro Segura, quien esta al tanto y cargue de la documentación e información en el aplicativo, dice que esta terminando de recopilar algunos documentos y fotografias faltantes, para finalizar la postulación con exito a mas tardar el dia 23/4/2021. "/>
    <n v="44309"/>
    <s v="Se envia por medio de WhatssAp la pieza publicitaria al consejal Ciro Segura, con la cual, se hace la invitación a finalizar con la postulación de manera exitosa. Cabe aclarar que solamente hace falta adjuntar documento con las firmas de la Junta directiva de la organización con nombre completo y numero de identificación para terminar con exito su postulación."/>
    <m/>
    <m/>
    <m/>
    <m/>
    <s v="x"/>
    <s v="x"/>
    <s v="SI"/>
    <n v="78"/>
    <x v="0"/>
    <x v="0"/>
    <x v="0"/>
    <s v="VIABLE"/>
    <s v="VIABLE"/>
    <x v="0"/>
    <m/>
    <m/>
    <m/>
    <x v="0"/>
    <m/>
    <m/>
    <s v=" "/>
    <m/>
    <m/>
    <m/>
    <m/>
    <m/>
    <m/>
    <m/>
    <m/>
    <m/>
    <m/>
    <m/>
    <m/>
    <m/>
    <m/>
    <n v="0"/>
    <m/>
  </r>
  <r>
    <n v="107"/>
    <s v="ASOCIACION DE USUARIOS DEL ACUEDUCTO RURAL LOS NARANJOS VEREDA LAS ANGUSTIAS DEL MUNICIPIO DE SAN ANTONIO DEL TEQUENDAMA ASUANARANJOS"/>
    <x v="0"/>
    <x v="15"/>
    <s v="LAS ANGUSTIAS "/>
    <s v="POR DOCUMENTO PRIVADO DEL 12 DE JUNIO DE 1986 DE LA San Antonio del Tequendama, REGISTRADO EN ESTA CÁMARA DE COMERCIO BAJO EL NÚMERO 902 DEL LIBRO I DEL REGISTRO DE ENTIDADES SIN ÁNIMO DE LUCRO EL 22 DE NOVIEMBRE DE 1999, SE INSCRIBE : LA CONSTITUCIÓN DE PERSONA JURIDICA DENOMINADA ASOCIACION DE USUARIOS DEL ACUEDUCTO RURAL LOS NARANJOS VEREDA LAS ANGUSTIAS DEL MUNICIPIO DE SAN ANTONIO DEL TEQUENDAMA ASUANARANJOS"/>
    <x v="4"/>
    <n v="36486"/>
    <s v="860534806-7"/>
    <s v="VEREDA LAS NAGUSTIAS KM 25 TRONCAL DEL TEQUENDAMA"/>
    <s v="4.599579, -74.388450"/>
    <n v="3183157474"/>
    <s v="ASUANARANJOS@GMAIL.COM"/>
    <s v="MARIO HERNANDO PINTO"/>
    <n v="3004654"/>
    <n v="3114830967"/>
    <s v="mp6845717@gmail.com"/>
    <s v="GLORIA ESPERANZA RUIZ ROMERO"/>
    <n v="52295108"/>
    <n v="3183157474"/>
    <s v="yoyis140576@gmail.com"/>
    <s v="MARIO HERNANDO PINTO "/>
    <s v="HERNANDO SEGURA"/>
    <s v="MAGDA BERNAL"/>
    <s v="GLORIA ESPERANZA RUIZ"/>
    <s v="ALFONSO MANCERA"/>
    <s v="No aplica"/>
    <s v="NO APLICA"/>
    <s v="NO APLICA"/>
    <s v="no aplica "/>
    <s v="VOCAL"/>
    <s v="HORACIO BOBADILLA "/>
    <s v="VOCAL"/>
    <s v=" GERARDO PANCHE "/>
    <s v="NUESTRAS ORGANIZACION NACIO EN EL AÑO 1988, PARTIENDO DE LA NECESIDAD QUE TENIAN LOS PABLADORES DE LA VEREDA LAS ANGUSTIAS SECTOR LOS NARANJOS APROXIMADAMENTE 80 HOGARES POR OBASTECERSE DE AGUA, SE REUNIERON ESTAS FAMILAS Y CREARON EL ACUEDUCTO ASUANARANJOS, GRACIAS A LA COLABORACION Y BUEN TRABAJO DE TODOS SE NOMBRO UNA JUNTA DIRECTIVA QUIEN ORGANIZO Y RECOPILO LOS DOCUMENTOS NECESARIOS PARA PODER SER UNA ORGANIZACION LEGAL, CON RECURSOS PROPIOS SE CONTRUYO LA BOCATOMA Y LOS TANQUES DE DISTRIBUCION, QUE A LA ACTUALIDAD AUN SIGUEN EN FUNCIONAMIENTO; DURANTE ESTOS 33 AÑOS LA PRIORIDAD A SIDO ENTREGAR A LOS USUARIOS Y ASOCIADOS DEL ACUEDUCTO EL LIQUIDO, GRACIAS AL BUEN TRABAJO CONTAMOS EN LA ACTUALIDAD CON UNA SEDE PRINCIPAL DESTINADA PARA LAS REUNIONES DE ASAMBLEA Y JUNTA DIRECTIVA, Y AUNQUE CADA DIA SON MAS LOS REQUIRIEMIENTOS SE HA INTENTADO SIEMPRE ORGANIZARSE Y CUMPLIR CON LAS NORMAS"/>
    <s v="ABASTACIMIENTO DE AGUA A 176 USUARIOS DEL SECTOR DE  LOS NARANJOS VEREDA LAS ANGUSTIAS_x000a_MANTENIMIENTO DE LAS REDES DEL ACUEDUCTO_x000a_MANTENIMIENTO DE LA BOCATOMA Y TANQUES DE DISTRIBUCION DEL ACUEDUCTO_x000a_"/>
    <s v="SIEMBRA DE ARBOLES_x000a_LIMPIEZA DE LA FUENTE HIDRICA QUEBRADA LA BARILICE_x000a_SENSIBILIZACION USO EFICIENTE Y AHORRO DEL AGUA _x000a_SOCIALIZACION CON LOS USUARIOS SOBRE EL BUEN USO QUE SE LE DEBE DAR AL AGUA_x000a_"/>
    <n v="2020"/>
    <s v="PROYECTO HOJITAS COMUNALES"/>
    <s v="MINISTERIO DEL INTERIOR _x000a_ALCALDIA MUNICIPAL DE SAN ANTONIO DEL TEQUENDMA EN CORDINACION CON LA J.A.C. VEREDA LA UNION"/>
    <n v="2020"/>
    <s v="SEMBRATON 2020"/>
    <s v="CAR_x000a_ALCALDIA MUNICIPAL DE SAN ANTONIO DEL TEQUENDAMA"/>
    <m/>
    <m/>
    <m/>
    <m/>
    <m/>
    <m/>
    <m/>
    <m/>
    <m/>
    <s v="CARRETERA  EN BUEN ESTADO CON ALGUNAS ZONAS DONDE HAY FALLAS GEOLOGICAS EN TERMINOS GENERALES EN BUEN ESTADO"/>
    <s v="TRANSPORTE COLECTIVO CADA  30 MINUTOS_x000a_"/>
    <s v="30 MINUTOS"/>
    <s v="16bb9c33-b6c5-43b7-ada0-3973925b2350..pdf"/>
    <s v="cee9d6b3-5c6d-485e-8b7e-1f422a763868..pdf"/>
    <s v="No aplica Acueductos"/>
    <s v="6ac3a7ce-0705-4bb9-a240-9bf700678563..pdf"/>
    <s v="No aplica Acueductos"/>
    <s v="665e694d-a7c0-4201-9e30-2c55e6e53e86..pdf"/>
    <s v="No aplica Acueductos"/>
    <s v="2d1ca7aa-8dff-4b33-a59d-b5af75e076c6..pdf"/>
    <s v="0bef50d2-3c2b-4338-aaea-adf173ea1a3f..pdf"/>
    <s v="d2c6e8e5-0dca-435f-b718-fbcec7ae3b0e..pdf"/>
    <s v="203114d4-d86c-4d01-9d7b-46a88e18253e..pdf"/>
    <s v="079643ef-3833-4e7b-9da2-dbc7ab01d623..pdf"/>
    <s v="a9c4ca42-ed1b-42c6-aced-be9d439788dd..pdf"/>
    <s v="b74854e0-6aaa-435a-bb8c-11e61c63a1f6..pdf"/>
    <s v="2b78b272-4957-4d0c-a3f0-b27e1a9a315e..pdf"/>
    <s v="ea4a24ff-8d52-40f2-9ffb-887c41ea9cf7..pdf"/>
    <s v="Si"/>
    <s v="Si"/>
    <s v="No"/>
    <s v="Si"/>
    <s v="No"/>
    <s v="No"/>
    <s v="vereda la Maria, por donde pasa la ronda de la Quebrada  Santivar Alto donde nace la quebrada"/>
    <s v="Quebrada La Barilice"/>
    <n v="1"/>
    <s v="Quebrada la Barilice "/>
    <s v="Quebrada la Barilice "/>
    <n v="1000"/>
    <s v="el terreno es principalmente potreros ya la llegada al nacimiento de la quebrada es boscoso. "/>
    <s v="Medio"/>
    <n v="1000"/>
    <s v="el terreno es principalmente potreros ya la llegada al nacimiento de la quebrada es boscoso. "/>
    <s v="Medio"/>
    <s v="con este proyecto queremos mejorar tres puntos principalmente: 1. protección del nacimiento de la quebrada, desafortunadamente los terrenos por donde circula la quebrada, los propietarios de los predios se han dedicado a acabar con el bosque para tener pasturas para los semovientes, además de haber encontrado bocatomas hechizas donde retiran el agua de la quebrada indiscriminadamente. 2. en la ronda de la quebrada aguas abajo deforestan para cultivos 3. el vertimiento de aguas contaminadas a la fuente producto de la producción porcina  "/>
    <s v="Nos hemos reunido con otros acueductos veredales en conjunto con la CAR con el fin de proteger la fuente hídrica en el año 2005 se cerco la ronda de la quebrada en puntos estratégico y se sembraron arboles, desafortunadamente los lugareños dueños de los predios quitaron la cerca y cortaron los arbustos; en el año 2002 se cerco el lugar de naciminto de la quebrada, igual que el caso anterior los lugareños no respetaron y dañaron "/>
    <s v="El evento mas resiente es el del mes de febrero de 2021 donde debido a las fuertes lluvias hubieron varias empalizadas en la quebrada, en los últimos cinco años y cada año que pasa son mas fuertes los veranos y la escasez de agua impacta mas. los fenómenos de la niña y el niño año con año impacta desfavorablemente a la quebrada y por ende a los que de ella nos abastecemos "/>
    <m/>
    <s v="a5e5da39-26f4-4aac-9db6-de0bfae51071..pdf"/>
    <s v="62f21d05-9a2d-47d1-ab1c-209291961c4b..pdf"/>
    <s v="4bc10486-aec3-4dca-a4ab-0e488ae29746..pdf"/>
    <s v="73de0a92-0ae8-4119-bc53-c77d5de2672d..pdf"/>
    <s v="7df06934-c6d5-4147-abaf-387e01e77d87..pdf"/>
    <s v="32803bf1-6747-40b9-9f66-8302ed545098..pdf"/>
    <s v="dbd4fd05-f572-4db8-adb8-3ab85150b7c4..pdf"/>
    <s v="fe45162f-603c-464c-be92-9c4f68f7c14b..pdf"/>
    <s v="No"/>
    <m/>
    <n v="44"/>
    <n v="35"/>
    <n v="79"/>
    <n v="99"/>
    <n v="78"/>
    <n v="177"/>
    <n v="150"/>
    <n v="192"/>
    <n v="342"/>
    <n v="158"/>
    <n v="134"/>
    <n v="292"/>
    <n v="451"/>
    <n v="439"/>
    <n v="890"/>
    <n v="178"/>
    <n v="220"/>
    <d v="2021-04-16T09:02:00"/>
    <n v="44311.723009259302"/>
    <x v="34"/>
    <s v="asuanaranjos@gmail.com"/>
    <s v="dmartinez@cci.org.co"/>
    <n v="44313.619398148097"/>
    <n v="1"/>
    <n v="1"/>
    <s v="No aplica Acueductos"/>
    <n v="1"/>
    <s v="No aplica Acueductos"/>
    <n v="1"/>
    <s v="No aplica Acueductos"/>
    <n v="1"/>
    <n v="1"/>
    <n v="1"/>
    <n v="3"/>
    <n v="3"/>
    <n v="2"/>
    <n v="1"/>
    <n v="1"/>
    <n v="1"/>
    <s v="Cumple con los aspectos requeridos."/>
    <s v="Cumple con los aspectos requeridos."/>
    <s v="No aplica Acueductos"/>
    <s v="Cumple con los aspectos requeridos."/>
    <s v="No aplica Acueductos"/>
    <s v="Cumple con los aspectos requeridos."/>
    <s v="No aplica Acueductos"/>
    <s v="Cumple con los aspectos requeridos."/>
    <s v="Cumple con los aspectos requeridos."/>
    <s v="Cumple con los aspectos requeridos."/>
    <s v="Cumple con los aspectos requeridos."/>
    <s v="Cumple con los aspectos requeridos."/>
    <s v="Cumple con los aspectos requeridos."/>
    <s v="Cumple con los aspectos requeridos."/>
    <s v="Cumple con los aspectos requeridos."/>
    <s v="Cumple con los aspectos requeridos."/>
    <m/>
    <m/>
    <s v="No aplica Acueductos"/>
    <m/>
    <s v="No aplica Acueductos"/>
    <m/>
    <s v="No aplica Acueductos"/>
    <m/>
    <m/>
    <m/>
    <m/>
    <m/>
    <m/>
    <m/>
    <m/>
    <m/>
    <s v="Diagnostico"/>
    <x v="3"/>
    <b v="0"/>
    <x v="0"/>
    <x v="7"/>
    <x v="9"/>
    <n v="0"/>
    <n v="0"/>
    <n v="0"/>
    <n v="0"/>
    <n v="0"/>
    <s v=""/>
    <n v="102"/>
    <m/>
    <x v="1"/>
    <n v="44305"/>
    <s v="El acueducto manifiesta que solo le faltan los estatutos que la Junta se reunio el dia 18 y ya tienen toda la documentacion para llevarsela al señor Oscar Martinez de la Alcaldia para realizar el Cargue, Oscar Martinez es el funcionario de la Alcaldia que esta apoyando el proceso y centralizando la informacion, Se le realizan observaciones sobre los registros duplicados"/>
    <n v="44307"/>
    <s v="Se contacta con Oscar Martinez, se le ofrece ayuda para resolver dudas esta encargado de subir la documentacion de todas las postulaciones del municipio"/>
    <n v="44308"/>
    <s v="No se evidencia avance en el cargue de informacion"/>
    <n v="44309"/>
    <s v="No se evidencia avance en el cargue de informacion"/>
    <m/>
    <m/>
    <m/>
    <m/>
    <s v="x"/>
    <s v="x"/>
    <s v="SI"/>
    <n v="45"/>
    <x v="2"/>
    <x v="0"/>
    <x v="1"/>
    <s v="VIABLE"/>
    <s v="VIABLE"/>
    <x v="0"/>
    <m/>
    <m/>
    <m/>
    <x v="0"/>
    <m/>
    <m/>
    <s v=" "/>
    <m/>
    <m/>
    <m/>
    <m/>
    <m/>
    <m/>
    <m/>
    <m/>
    <m/>
    <m/>
    <m/>
    <m/>
    <m/>
    <m/>
    <n v="0"/>
    <m/>
  </r>
  <r>
    <n v="111"/>
    <s v="Junta de accion comunal bochica centro"/>
    <x v="1"/>
    <x v="16"/>
    <s v="bochica centro "/>
    <s v="No 2076 de 28 de abril de 1965"/>
    <x v="1"/>
    <n v="42924"/>
    <n v="14402504073"/>
    <s v="vereda bochica centro"/>
    <s v="Latitud: 4.28889      Longitud: -74.3883"/>
    <n v="3118284706"/>
    <s v="juntabochicacentro@hotmail.com"/>
    <s v="magola mora garcia "/>
    <n v="41727316"/>
    <n v="3118284706"/>
    <s v="juntabochicacentro@hotmail.com"/>
    <s v="jose vicente rey "/>
    <n v="11378967"/>
    <n v="3104863063"/>
    <s v="juntabochicacentro@hotmail.com"/>
    <s v="magola mora garcia"/>
    <s v="alberto bonilla"/>
    <s v="blanca nelly jimenez "/>
    <s v="jose vicente rey "/>
    <s v="rodrigo mogollon "/>
    <s v="NINGUNO"/>
    <s v="ninguno"/>
    <s v="NINGUNO "/>
    <s v="nancy adela rey "/>
    <s v="delegado asorural "/>
    <s v="luis ortegon "/>
    <s v="delegado asorural"/>
    <s v="saul segura "/>
    <s v="la junta de acción comunal se inicio a los 8 días de julio de 2017 donde se reunio en asamblea general la junta de acción comunal la vereda bochica centro "/>
    <s v="Placa huella en 2014 de 80 metros _x000a_placa huella en 2016 por el municipio y comunidad  70 metros _x000a_placa huella presupuesto participativo 2018 _x000a_adquisición de unidades sanitarias_x000a_placa de polideportivo 320 metros con la gente y ministerio del interior _x000a_"/>
    <s v="limpieza de quebrada _x000a_"/>
    <n v="2020"/>
    <s v="limpieza a canal abierto de la toma"/>
    <s v="JAC "/>
    <n v="2019"/>
    <s v="limpieza a canal abierto de la toma"/>
    <s v="JAC "/>
    <m/>
    <m/>
    <m/>
    <m/>
    <m/>
    <m/>
    <m/>
    <m/>
    <m/>
    <s v="no esta en muy buen estado "/>
    <s v="carro, moto "/>
    <s v="1 hora y media "/>
    <s v="779b5f0c-8ca7-4b22-9025-58a15839954a..pdf"/>
    <s v="0b600866-8c5a-4a3d-b3fd-990d1ac9838a..pdf"/>
    <s v="be675375-caff-4f2e-8143-120f3ce7afe1..pdf"/>
    <s v="No aplica Jac"/>
    <s v="85262957-365e-4731-a749-9936bde45b1b..pdf"/>
    <s v="No aplica Jac"/>
    <s v="7b565107-c849-4b94-a3b9-3f1851819ccc..pdf"/>
    <s v="d18c0669-66fe-4df5-ab57-202ad7f7de7d..pdf"/>
    <s v="9afe3dd3-b76a-4dd1-b18e-af66a5d2f5c3..pdf"/>
    <s v="a017a9a9-a9a1-4266-96f6-560fc46db84f..pdf"/>
    <s v="31eadd15-44f1-4d96-9cd7-64773bdae9f7..pdf"/>
    <s v="d6b6487e-d0fa-41d1-a891-70287e648a84..pdf"/>
    <s v="399739f6-85e6-480c-9619-f097f22e7570..pdf"/>
    <s v="651e3975-15f6-47dd-9ac0-a350323a0188..pdf"/>
    <s v="No aplica Jac"/>
    <s v="c46c2dd7-4c0f-4bfc-83b5-3fceb6695690..pdf"/>
    <s v="No"/>
    <s v="No"/>
    <s v="No"/>
    <s v="Si"/>
    <s v="Si"/>
    <s v="No"/>
    <s v="vereda bochica centro "/>
    <s v="asoaguas del sur bochica la trinidad_x000a_rio batan "/>
    <n v="2"/>
    <s v="asoaguas del sur bochica la trinidad_x000a_rio batan "/>
    <s v="asoaguas del sur bochica la trinidad_x000a_rio batan "/>
    <n v="100"/>
    <s v="terreno con pendiente"/>
    <s v="Medio"/>
    <n v="300"/>
    <s v="terreno con pendiente "/>
    <s v="Medio"/>
    <s v="la situación a mejorar la fuente hidrica de asoaguas bochica la trinidad que depende o cubre 3 veredas en bochica, es por eso que se quiere proteger ya que es un recurso muy importante y se esta agotando "/>
    <s v="jornadas de limpieza_x000a_jornadas de quitar maleza y hojarasca "/>
    <s v="desbordamientos, inundaciones."/>
    <m/>
    <s v="9cf42cb8-310e-4185-b0e8-47c145fbab31..jpeg"/>
    <s v="9aaa7a8a-bdba-4de3-ba20-af256fa7d617..jpeg"/>
    <s v="f67c4a3c-70e6-4b9e-accc-72317ffd820d..jpeg"/>
    <s v="6dc63892-c872-4179-8ed9-d5f9ec411673..jpeg"/>
    <s v="87526226-4e4e-4fde-b696-8bd1d6a729d6..mp4"/>
    <s v="ea5a3b63-9462-4edb-bf2e-d55129fcd233..jpeg"/>
    <s v="562ecbf6-f7be-4512-8155-a36ab319f45b..jpeg"/>
    <s v="c74a61a5-0b06-483f-9006-dcb7e2e393fb..jpeg"/>
    <s v="No"/>
    <m/>
    <n v="53"/>
    <n v="40"/>
    <n v="93"/>
    <n v="20"/>
    <n v="17"/>
    <n v="37"/>
    <n v="218"/>
    <n v="193"/>
    <n v="411"/>
    <n v="65"/>
    <n v="58"/>
    <n v="123"/>
    <n v="356"/>
    <n v="308"/>
    <n v="664"/>
    <n v="110"/>
    <n v="158"/>
    <d v="2021-04-16T13:41:09"/>
    <n v="44309.543368055602"/>
    <x v="35"/>
    <s v="juntabochicacentro@hotmail.com"/>
    <s v="llasso@cci.org.co"/>
    <n v="44314.456215277802"/>
    <n v="1"/>
    <n v="0"/>
    <n v="0"/>
    <s v="No aplica Jac"/>
    <n v="0"/>
    <s v="No aplica Jac"/>
    <n v="1"/>
    <n v="1"/>
    <n v="1"/>
    <n v="1"/>
    <n v="0"/>
    <n v="0"/>
    <n v="2"/>
    <n v="1"/>
    <s v="No aplica Jac"/>
    <n v="1"/>
    <m/>
    <s v="Se requiere allegar RUT actualizado con el código 22 en responsabilidades."/>
    <s v="La certificación allegada es del año 2019. Se puede solicitar en la página del IDACO o en el correo: luzdeissy.ramirez@cundinamarca.gov.co"/>
    <s v="No aplica Jac"/>
    <s v="Dentro de los estatutos no se avala al representante legal o presidente para la celebración de contratos mayores de 100 smlv. Se debe anexar acta de asamblea o junta directiva donde se de autorización. "/>
    <s v="No aplica Jac"/>
    <m/>
    <m/>
    <m/>
    <m/>
    <s v="Se requiere allegar en un solo documento certificado de antecedentes disciplinarios de la ORGANIZACIÓN, representante legal y tesorero"/>
    <s v="Se requiere allegar en un solo documento certificado de antecedentes fiscales de la ORGANIZACIÓN, representante legal y tesorero"/>
    <m/>
    <m/>
    <s v="No aplica Jac"/>
    <m/>
    <m/>
    <m/>
    <m/>
    <s v="No aplica Jac"/>
    <m/>
    <s v="No aplica Jac"/>
    <m/>
    <m/>
    <m/>
    <m/>
    <m/>
    <m/>
    <m/>
    <m/>
    <s v="No aplica Jac"/>
    <m/>
    <s v="Implementación"/>
    <x v="3"/>
    <b v="0"/>
    <x v="8"/>
    <x v="3"/>
    <x v="14"/>
    <n v="0"/>
    <n v="0"/>
    <n v="0"/>
    <n v="0"/>
    <n v="0"/>
    <s v=""/>
    <n v="65"/>
    <m/>
    <x v="2"/>
    <n v="44302"/>
    <s v="Se inicio registro y se hizo acompañamiento a la presidenta de la JAC para subir la informacion pertinente. "/>
    <n v="44306"/>
    <s v="Estan a la espera de que llegue el rut solicitado por el representante legal y la resolucion de estatutos. "/>
    <m/>
    <m/>
    <m/>
    <m/>
    <m/>
    <m/>
    <m/>
    <m/>
    <s v="x"/>
    <s v="x"/>
    <m/>
    <n v="161"/>
    <x v="1"/>
    <x v="0"/>
    <x v="1"/>
    <m/>
    <m/>
    <x v="1"/>
    <m/>
    <m/>
    <m/>
    <x v="0"/>
    <m/>
    <m/>
    <s v=" "/>
    <m/>
    <m/>
    <m/>
    <m/>
    <m/>
    <m/>
    <m/>
    <m/>
    <m/>
    <m/>
    <m/>
    <m/>
    <m/>
    <m/>
    <n v="0"/>
    <m/>
  </r>
  <r>
    <n v="115"/>
    <s v="ASOCIACION DE USUARIOS DEL ACUEDUCTO DE PANAMA ALTA"/>
    <x v="1"/>
    <x v="6"/>
    <s v="PANAMA ALTA"/>
    <s v="ASOCIACION DEUSUARIOS DEL ACUEDUCTO DE PANAMA ALTA"/>
    <x v="4"/>
    <n v="34791"/>
    <s v="8 3 0 5 1 3 5 4 0 9"/>
    <s v="VEREDA PANAMA ALTA SECTOR LA Y"/>
    <s v="NORTE 978945  ,ESTE 961598"/>
    <n v="3174013719"/>
    <s v="tesoreriapanamalta@gmail.com"/>
    <s v="BLANCA CECILIA AVILA"/>
    <n v="20567604"/>
    <n v="3155057535"/>
    <s v="tesoreriapanamalta@gmail.com"/>
    <s v="SONIA JANNETH PAEZ GIL"/>
    <n v="52304955"/>
    <n v="3174013719"/>
    <s v="tesorerirapanamalta@gmail.com"/>
    <s v="BLANCA CECILIA AVILA"/>
    <s v="ALVARO BAQUERO BAQUERO"/>
    <s v="ADELA PINEDA PARDO"/>
    <s v="SONIA JANNETH PAEZ GIL"/>
    <s v="DARIO ORIGUA"/>
    <s v="NA"/>
    <s v="NA"/>
    <s v="NA"/>
    <s v="NA"/>
    <m/>
    <m/>
    <m/>
    <m/>
    <s v="En el año de 1994, gracias a la iniciativa de algunos residentes de la vereda Panamá Alta, y ante la necesidad de contar con un sistema de abastecimiento de agua continúo, se unen para liderar, gestionar, organizar y construir el acueducto veredal, que llevaría el mismo nombre.  E así como el 27 de enero del año 1994 con 35 asistentes se nace la Asociación de Usuarios del Acueducto de la vereda Panamá Alta, desde ese momento se da inicio a una gran labor con un inmenso compromiso de trabajar por y para la comunidad.  Con el fin de gestionar apoyo para la obtención de recursos, se acudió a la Federación de Cafeteros  a través d el  comité municipal de nuestro municipio, seguidamente el municipio de Silvania y la comunidad  de  la vereda  interesada y comprometida.   nos llevo entre año el 1996 y 1997 tener los  recursos  para dar  inicio  a la obra de nuestro acueducto, siempre con el apoyo del comité de cafeteros municipio y comunidad ,  finalmente  el 21 de agosto de 1999 se da al servicio el acueducto de la vereda Panamá Alta."/>
    <s v="Charlas de sensibilización, apoyo para la celebración del día de las madres, día del niño y aguinaldo navideño, apoyo a las actividades de mejoramiento de vías."/>
    <s v="Protección de los recursos hídricos de la zona, procesos de reforestación, mantenimiento de la zonas donde se ha realizado reforestación."/>
    <n v="2015"/>
    <s v="Reforestación c0n 4.000 arboles sembrados. &quot;La Cultura del Árbol&quot;"/>
    <s v="Lo ejecuto la comunidad, la Umata hizo entrega de los árboles, la CAR aporto el cerramiento del predio, usuarios del acueducto aporto la mano de obra, el Acueducto veredal de Panamá Alta hizo aporte económico para pago de desplazamientos, refrigerios y algunos jornales de trabajo."/>
    <n v="2016"/>
    <s v="inicio reforestación con 6.000 árboles"/>
    <s v="La Umata hizo entrega de los árboles, los usuarios del acueducto aportaron mano de obra, el Acueducto veredal de Panamá Alta hizo aporte económico para pago de desplazamientos, refrigerios y algunos jornales de trabajo."/>
    <n v="2017"/>
    <s v="continuidad y finalización reforestación con 6.000 árboles"/>
    <s v="La Umata hizo entrega de los árboles, los usuarios del acueducto aportaron mano de obra, el Acueducto veredal de Panamá Alta hizo aporte económico para pago de desplazamientos, refrigerios y algunos jornales de trabajo."/>
    <n v="2018"/>
    <s v="Inicio proyecto  ESCA Siembra 3.200 árboles y cerramiento sector las Pilas"/>
    <s v="Proyecto ESCA, ejecutado por la Junta de Acción Comunal de la Vereda Panamá Alta"/>
    <n v="2019"/>
    <s v="Finalización proyecto ESCA"/>
    <s v="Proyecto ESCA, ejecutado por la Junta de Acción Comunal de la Vereda Panamá Alta"/>
    <s v="Algunos tramos son en encintada, placa huella, otros son vía destapada, ramales, camino de herradura, trocha"/>
    <s v="Servicio público micro bus, lunes a domingo, salida de Silvania cabecera Municipal 6: 30 a.m. 10:00 a.m. 12:00 m 2:00 p.m. 4:00 p.m."/>
    <s v="Desde la cabecera Municipal entre 30 y 60 minutos"/>
    <s v="35ca3cd2-15bd-4bf2-8ec6-0aaf5b891806..pdf"/>
    <s v="498d1a47-b609-4763-bcbe-7450ae429cbb..pdf"/>
    <s v="No aplica Acueductos"/>
    <s v="aa9cc656-91f7-4ce6-922d-d1a6b447bb5f..pdf"/>
    <s v="No aplica Acueductos"/>
    <s v="89597469-4ff4-4808-8fa0-e4cbcb1d9006..pdf"/>
    <s v="No aplica Acueductos"/>
    <s v="be178338-2521-43aa-be74-b029c1748faf..pdf"/>
    <s v="0f49ed80-2e1c-4259-b4c8-bc57499e2306..pdf"/>
    <s v="31f39c19-5519-447b-abae-5712c75f61b2..pdf"/>
    <s v="73d1b016-0a61-4e6e-823e-1971f5c0ad4c..pdf"/>
    <s v="bdcf0f11-41d2-41af-a734-22ae39fd0a24..pdf"/>
    <s v="0b37e581-e30c-4937-b59b-12ade842c0e6..docx"/>
    <s v="9771fc74-ec21-4564-9446-2e298e6e5f4f..docx"/>
    <s v="a4fabbad-661e-4737-ab30-af53bea47c9e..pdf"/>
    <s v="726c6805-b95b-4fe7-bcaf-6760d7389841..pdf"/>
    <s v="No"/>
    <s v="Si"/>
    <s v="Si"/>
    <s v="Si"/>
    <s v="No"/>
    <s v="Si"/>
    <s v="Panamá Alta"/>
    <s v="Quebrada San José El Hato_x000a_Quebrada Las Pilas"/>
    <n v="4"/>
    <s v="Quebrada San José el Hato_x000a_Quebrada Las Pilas"/>
    <s v="Quebrada San José El Hato_x000a_Quebrada Las Pilas"/>
    <n v="2000"/>
    <s v="Pendiente"/>
    <s v="Difícil"/>
    <n v="2800"/>
    <s v="Semiplano"/>
    <s v="Difícil"/>
    <s v="Actualmente se requiere mejorar el sistema de bosque nativo para la protección de las fuentes hídricas de la Vereda, la implementación de acciones encaminadas a establecer  zonas para asegurar la calidad y cantidad del recurso hídrico, de manera continua , con función de franja amortiguadora del área de reserva forestal protectora."/>
    <s v="Jornadas de limpieza, instalación de cercas, reforestación de áreas,"/>
    <s v="Fenómeno del niño, temporadas largas de sequía"/>
    <m/>
    <s v="8db7f9c5-ad39-45e4-be89-b5a1fa5df85f..docx"/>
    <s v="323bfdd2-3cbb-4a25-87ca-66b362eb4801..docx"/>
    <s v="4198efe1-8dc1-40ca-994e-4c166197a834..docx"/>
    <s v="9d6639da-115f-44e4-9581-fdece6028960..docx"/>
    <s v="98cd79e5-5e13-48f8-9881-6fe451331e0e..docx"/>
    <s v="fcdf4e7c-da96-428e-844b-7ac2ab84a8cc..docx"/>
    <s v="f6198cda-d890-4da7-9803-e0e0571ab157..docx"/>
    <s v="198e9e32-291b-4664-8099-ae6c36e2b002..docx"/>
    <s v="Si"/>
    <s v="Finca La Esmeralda_x000a_"/>
    <n v="12"/>
    <n v="16"/>
    <n v="28"/>
    <n v="13"/>
    <n v="11"/>
    <n v="24"/>
    <n v="45"/>
    <n v="53"/>
    <n v="98"/>
    <n v="29"/>
    <n v="29"/>
    <n v="58"/>
    <n v="99"/>
    <n v="109"/>
    <n v="208"/>
    <n v="185"/>
    <n v="109"/>
    <d v="2021-04-17T11:41:15"/>
    <n v="44312.8305555556"/>
    <x v="36"/>
    <s v="tesoreriapanamalta@gmail.com"/>
    <s v="amarin@cci.org.co"/>
    <n v="44322.670104166697"/>
    <n v="1"/>
    <n v="1"/>
    <s v="No aplica Acueductos"/>
    <n v="1"/>
    <s v="No aplica Acueductos"/>
    <n v="1"/>
    <s v="No aplica Acueductos"/>
    <n v="1"/>
    <n v="1"/>
    <n v="1"/>
    <n v="3"/>
    <n v="3"/>
    <n v="2"/>
    <n v="1"/>
    <n v="1"/>
    <n v="1"/>
    <m/>
    <m/>
    <s v="No aplica Acueductos"/>
    <m/>
    <s v="No aplica Acueductos"/>
    <s v="subsanado. "/>
    <s v="No aplica Acueductos"/>
    <m/>
    <m/>
    <m/>
    <s v="adjuntados en la subsanación"/>
    <s v="adjuntados en la subsanación"/>
    <m/>
    <m/>
    <m/>
    <m/>
    <m/>
    <m/>
    <s v="No aplica Acueductos"/>
    <m/>
    <s v="No aplica Acueductos"/>
    <s v="7ea61bdc-ae7c-4ea0-988c-42eeecc6eb5e..pdf"/>
    <s v="No aplica Acueductos"/>
    <m/>
    <m/>
    <m/>
    <s v="892a80e9-7c07-43fa-9332-4517f04a38db..docx"/>
    <s v="bdfb538a-eb5f-4273-ac3f-13282ab1ed15..docx"/>
    <m/>
    <m/>
    <m/>
    <m/>
    <s v="Implementación"/>
    <x v="3"/>
    <b v="1"/>
    <x v="0"/>
    <x v="7"/>
    <x v="9"/>
    <n v="0"/>
    <n v="0"/>
    <n v="0"/>
    <n v="0"/>
    <n v="0"/>
    <s v=""/>
    <n v="147"/>
    <m/>
    <x v="2"/>
    <n v="44306"/>
    <s v="Suben documentos solicitados e informacion el dia mañana 21 de abril de 2021. "/>
    <n v="44308"/>
    <s v="Finalizan esta misma tarde "/>
    <m/>
    <m/>
    <m/>
    <m/>
    <m/>
    <m/>
    <m/>
    <m/>
    <s v="x"/>
    <s v="x"/>
    <s v="SI"/>
    <n v="58"/>
    <x v="0"/>
    <x v="13"/>
    <x v="2"/>
    <s v="VIABLE"/>
    <s v="VIABLE"/>
    <x v="0"/>
    <s v="1. Concepto Social: Revisar el número de socios._x000a_2. Concepto Técnico:Revisar el rango de criterios concepto técnico, según la cantidad de árboles a plantar el rango más aproximado es de  Entre 220 y 440 árboles, dado que en total se sembraron 210 árboles._x000a_3. Cartografía técnica: Mencionar el nacedero innominado y la quebrada innominada."/>
    <d v="2021-07-21T00:00:00"/>
    <d v="2021-07-29T00:00:00"/>
    <x v="1"/>
    <s v="830513540-9"/>
    <n v="2104"/>
    <s v="Frío"/>
    <n v="20"/>
    <n v="210"/>
    <n v="0"/>
    <n v="0"/>
    <n v="200"/>
    <n v="1000"/>
    <n v="0.5"/>
    <n v="830"/>
    <s v="11% de 500 a 2000m"/>
    <n v="14926"/>
    <s v="6%&gt; a 2000m"/>
    <s v="MUY DIFICIL"/>
    <n v="27448000"/>
    <n v="1491000"/>
    <n v="28939000"/>
    <m/>
  </r>
  <r>
    <n v="119"/>
    <s v="ASOCIACION DE USUARIOS DEL ACUEDUCTO LEONARDO HOYOS ESP"/>
    <x v="1"/>
    <x v="16"/>
    <s v="PLACER"/>
    <s v="ASOCIACION DE USUARIOS"/>
    <x v="4"/>
    <n v="36238"/>
    <n v="8001398805"/>
    <s v="KILOMETRO 4 VIA ARBELAEZ"/>
    <s v="ESTE 968006 NORTE 965848 A 1690 MSNM"/>
    <n v="3213005498"/>
    <s v="ACUEDUCTOLEONARDOHOYOS@GMAIL.COM"/>
    <s v="EDUARDO AREVALO CASTAÑEDA"/>
    <s v="17.054.064"/>
    <n v="3213005498"/>
    <s v="ACUEDUCTOLEONARDOHOYOS@GMAIL.COM"/>
    <s v="JAIME ARIAS COLMENARES"/>
    <n v="2851130"/>
    <n v="3213005498"/>
    <s v="ACUEDUCTOLEONARDOHOYOS@GMAIL.COM"/>
    <s v="EDUARDO AREVALO CASTAÑEDA"/>
    <s v="LEONOR SERRANO DE CAMARGO"/>
    <s v="CECILIA ROBLES GUIZA"/>
    <s v="JAIME ARIAS COLMENARES"/>
    <s v="JAIME GONZALEZ"/>
    <s v="No aplica"/>
    <s v="No aplica"/>
    <s v="NO APLICA"/>
    <s v="No aplica"/>
    <s v="NO APLICA"/>
    <s v="No aplica"/>
    <s v="NO APLICA"/>
    <s v="NO APLICA"/>
    <s v="El Acueducto Leonardo Hoyos fue fundado en el año 1982, por una iniciativa comunitaria, ante la necesidad de tener agua potable para la Vereeda El Placer. Desde esa fecha ha realizado un trabajo asociativo que permite hoy en dia entregar agua totalmente potable, cumpliendo con indices de calidad."/>
    <s v="Se han realizado actividades arreglo de caminos veredales, limpiezas de cunetas"/>
    <s v="principalmente en educación ambiental, talleres, trabajo con los niños de los Colegios, y reforestación"/>
    <n v="2019"/>
    <s v="REFORESTACION"/>
    <s v="ACUEDUCTO LEONARDO  HOYOS ESP CON RECURSOS PROPIOS"/>
    <n v="2017"/>
    <s v="REFORESTACION"/>
    <s v="ACUEDUCTOL LEONARDO HOYOS ESP LA FINANCIACION ES CON RECURSOS PROPIOS"/>
    <m/>
    <m/>
    <m/>
    <m/>
    <m/>
    <m/>
    <m/>
    <m/>
    <m/>
    <s v="VIA TERCIARIA, EN RECEBO"/>
    <s v="VEHICULO"/>
    <s v="45 MIN"/>
    <s v="f12a257d-8471-436a-a4ad-182dd7fa8494..jpg"/>
    <s v="f522432c-90e9-43fc-a861-aa1de4f9156a..pdf"/>
    <s v="No aplica Acueductos"/>
    <s v="ef8b1527-71dc-45b5-9053-faeb925fdf2a..pdf"/>
    <s v="No aplica Acueductos"/>
    <s v="4429d2e9-61c6-4190-8807-4e529cc8f113..pdf"/>
    <s v="No aplica Acueductos"/>
    <s v="10e3b8ef-c6a7-4cdf-9fcc-cd76c614e9e0..pdf"/>
    <s v="56c9a8b8-b3e6-4023-ab93-ddec22025948..docx"/>
    <s v="a4993a15-9232-48a1-8a8e-95647c56400b..pdf"/>
    <s v="08995c9a-a831-47f1-9e57-90c2d321d228..pdf"/>
    <s v="b9d55409-0d8b-4b71-99ef-6d570ea50259..pdf"/>
    <s v="ace21469-bf68-4c2b-af30-c7d637c25f78..pdf"/>
    <s v="3d64a070-d277-4bb2-b727-0cbbf3d9e8b9..pdf"/>
    <s v="bd3b59ae-d989-4b78-ab0c-88030b8ed13a..pdf"/>
    <s v="c152c498-b18d-41ed-85ff-85cbe36e5dbf..pdf"/>
    <s v="No"/>
    <s v="Si"/>
    <s v="No"/>
    <s v="No"/>
    <s v="No"/>
    <s v="No"/>
    <s v="Bochica"/>
    <s v="Rio Batan"/>
    <n v="1"/>
    <s v="Rio Batan"/>
    <s v="Rio Batan"/>
    <n v="10"/>
    <s v="Presenta deslizamiento y movimientos en masa"/>
    <s v="Medio"/>
    <n v="0"/>
    <s v="Terreno pantanoso "/>
    <s v="Medio"/>
    <s v="El terreno donde se encuentra ubicada la Bocatoma del Acueducto es un terreno que presenta deslizamientos, es una zona de acceso medio, se encuentra 20 minutos de la carretera veredal"/>
    <s v="Se han realizado reforestaciones "/>
    <s v="Se han presentado deslizamientos, movimientos de terrero, en temporadas de verano se presentan sequias"/>
    <m/>
    <s v="9563a917-8063-495a-9d6d-8e47d5a75555..jpg"/>
    <s v="3c984a0d-8b54-4a30-b6c6-afda56770026..jpg"/>
    <s v="3c5c8875-f6aa-4fef-9f55-0c2bc2c7b8fd..jpg"/>
    <s v="7775652c-f798-4447-8b8d-ae26fdc1b9b3..jpg"/>
    <s v="d811cfbf-9b82-4ec2-ba26-98d0a2967564..jpg"/>
    <s v="43c1f89b-f722-46e9-9ea8-0b9b04c245dd..jpg"/>
    <s v="4458d1bb-b72d-4e5d-93a1-24170c78a0e6..jpg"/>
    <s v="7a4ec4b6-fee6-457d-8c1c-dbc2c86003ee..jpg"/>
    <s v="No"/>
    <m/>
    <n v="85"/>
    <n v="56"/>
    <n v="141"/>
    <n v="180"/>
    <n v="78"/>
    <n v="258"/>
    <n v="465"/>
    <n v="225"/>
    <n v="690"/>
    <n v="160"/>
    <n v="145"/>
    <n v="305"/>
    <n v="890"/>
    <n v="504"/>
    <n v="1394"/>
    <n v="315"/>
    <n v="315"/>
    <d v="2021-04-19T09:12:54"/>
    <n v="44312.6897916667"/>
    <x v="37"/>
    <s v="acueductoleonardohoyos@gmail.com"/>
    <s v="lsalinas@cci.org.co"/>
    <n v="44322.652708333299"/>
    <n v="1"/>
    <n v="1"/>
    <s v="No aplica Acueductos"/>
    <n v="1"/>
    <s v="No aplica Acueductos"/>
    <n v="1"/>
    <s v="No aplica Acueductos"/>
    <n v="1"/>
    <n v="1"/>
    <n v="1"/>
    <n v="3"/>
    <n v="3"/>
    <n v="2"/>
    <n v="1"/>
    <n v="1"/>
    <n v="1"/>
    <m/>
    <m/>
    <s v="No aplica Acueductos"/>
    <m/>
    <s v="No aplica Acueductos"/>
    <s v="Documento subsanado _x000a_Los estatutos deben autorizar al Representante Legal o presidente  a firmar  contratos o convenios Superiores a 60 salarios Minimos, para este caso y de acuerdo a lo establecido en  4.4.7. dentro de las funciones del presidente se otorga todo contrato, obligación o negocio jurídico hasta el valor de cincuenta (50) salarios mínimos mensuales_x000a_legales vigentes. Por lo anterior se  necesita acta de asamblea o Junta Directiva que lo autorice."/>
    <s v="No aplica Acueductos"/>
    <m/>
    <m/>
    <m/>
    <s v="Falta el certificado de la organización."/>
    <m/>
    <m/>
    <m/>
    <m/>
    <s v="No se relacionan las firmas de la junta directiva de la organización."/>
    <m/>
    <m/>
    <s v="No aplica Acueductos"/>
    <m/>
    <s v="No aplica Acueductos"/>
    <s v="cb479b91-a14d-46cb-863d-5630c527ca9f..pdf"/>
    <s v="No aplica Acueductos"/>
    <m/>
    <m/>
    <m/>
    <m/>
    <m/>
    <m/>
    <m/>
    <m/>
    <s v="7ca6123b-861e-4ca3-8a8a-e727330745e5..pdf"/>
    <s v="Implementación"/>
    <x v="3"/>
    <b v="0"/>
    <x v="0"/>
    <x v="7"/>
    <x v="9"/>
    <n v="0"/>
    <n v="0"/>
    <n v="0"/>
    <n v="0"/>
    <n v="0"/>
    <s v=""/>
    <n v="127"/>
    <s v="SI"/>
    <x v="2"/>
    <n v="44308"/>
    <s v="Se realiza contacto teléfonico con la presidente del acueducto, nos remite el número de contacto de la administradora pero no se puede establecer contacto. "/>
    <n v="44312"/>
    <s v="Se hablo con la administradora, indica que estan subiendo documentos y esperar finalizar esta tarde si no se presenta ningun inconveniente. "/>
    <m/>
    <m/>
    <m/>
    <m/>
    <m/>
    <m/>
    <m/>
    <m/>
    <s v="x"/>
    <s v="x"/>
    <s v="SI"/>
    <n v="53"/>
    <x v="2"/>
    <x v="14"/>
    <x v="2"/>
    <s v="NO VIABLE"/>
    <s v="NO VIABLE"/>
    <x v="2"/>
    <s v="1._x0009_Concepto técnico: Revisar el tipo de organización, se registra como Junta de Acción comunal, pero los documentos son de acueducto._x000a_2._x0009_Concepto técnico: Para futuros diagnósticos relacionar primero el predio 1 y posteriormente los demás, esto con la finalidad de mantener una secuencia."/>
    <d v="2021-07-02T00:00:00"/>
    <d v="2021-07-02T00:00:00"/>
    <x v="1"/>
    <s v=" 800139880-5"/>
    <m/>
    <s v=" "/>
    <m/>
    <m/>
    <m/>
    <m/>
    <m/>
    <m/>
    <m/>
    <m/>
    <m/>
    <m/>
    <m/>
    <m/>
    <n v="14380000"/>
    <n v="1491000"/>
    <n v="15871000"/>
    <m/>
  </r>
  <r>
    <n v="121"/>
    <s v="Junta de acción comunal"/>
    <x v="1"/>
    <x v="18"/>
    <s v="Agua negra"/>
    <n v="1242"/>
    <x v="1"/>
    <n v="24938"/>
    <n v="900445283"/>
    <s v="Vereda agua negra"/>
    <s v="Al oriente de San Bernardo limitando con las las veredas de quecos aguamarilla y el Carmen "/>
    <n v="3041558963"/>
    <s v="aguanegrajacvereda@gmail.com"/>
    <s v="Raquel Sofía Rodríguez"/>
    <n v="20887499"/>
    <n v="3213798911"/>
    <s v="2021RAQUEL.RODRIGUEZ@GMAIL.COM"/>
    <s v="Leonel Darío Rodríguez Castillo"/>
    <n v="11245088"/>
    <n v="3219445995"/>
    <s v="leonelrodriguezcastillo.09@gmail.com"/>
    <s v="Raquel Sofía Rodríguez "/>
    <s v="Héctor Hernán Velasquez vivas"/>
    <s v="Yenifer Katherine Rodríguez Cubillos "/>
    <s v="Leonel Darío Rodríguez Castillo "/>
    <s v="Alexander Gutiérrez castillo"/>
    <s v="Ricardo Rodríguez"/>
    <s v="Eduardo González "/>
    <m/>
    <s v="Doris Rodríguez "/>
    <s v="Comité de salud "/>
    <s v="Dolly González "/>
    <s v="Comité deportes"/>
    <s v="Lucila layton"/>
    <s v="La junta nace a partir del año 68 liderada por el señor Francisco Antonio Rodríguez quien inicio diferentes proyectos comunales y quién estubo a cargo durante varios periodos luego el presidente fue el señor José Abel castillo y junto a sus juntas  organizaron lo q conocemos hoy de nuestra vereda también hemos tenido el acompañamiento de Ricardo Rodríguez Albeiro pardo y Raquel Rodríguez como grandes líderes comunitarios "/>
    <s v="La junta desde sus inicios a apoyado diferentes actividades como la construcción de caminos vecinales luego la construcción de la carretera principal también la instalación del acueducto veredal,la construcción de la escuela y sus mejorías hasta el día de hoy,la solicitud de redes eléctricas y el techado del polideportivo, construcción de puentes, actividades deportivas con el acompañamiento de jóvenes y niños, proyectos de vivienda y mejoramiento"/>
    <s v="Prohibición a la entrada de proyectos mineros y reforestación de cuencas "/>
    <m/>
    <m/>
    <m/>
    <m/>
    <m/>
    <m/>
    <m/>
    <m/>
    <m/>
    <m/>
    <m/>
    <m/>
    <m/>
    <m/>
    <m/>
    <s v="Via resevada en condiciones medias por el invierno "/>
    <s v="Moto y carro la frecuencia es diaria "/>
    <s v="Desde el municipio 30 minutos"/>
    <m/>
    <m/>
    <m/>
    <s v="No aplica Jac"/>
    <m/>
    <s v="No aplica Jac"/>
    <m/>
    <m/>
    <m/>
    <m/>
    <m/>
    <m/>
    <m/>
    <m/>
    <s v="No aplica Jac"/>
    <m/>
    <s v="No"/>
    <s v="No"/>
    <s v="No"/>
    <s v="No"/>
    <s v="No"/>
    <s v="No"/>
    <s v="Agua negra"/>
    <s v="Quebrada agua negra "/>
    <n v="1"/>
    <s v="Quebrada agua negra"/>
    <s v="Quebrada agua negra "/>
    <m/>
    <m/>
    <m/>
    <m/>
    <m/>
    <m/>
    <m/>
    <m/>
    <s v="Deslizamiento"/>
    <m/>
    <m/>
    <m/>
    <m/>
    <m/>
    <m/>
    <m/>
    <m/>
    <m/>
    <s v="Si"/>
    <m/>
    <n v="0"/>
    <n v="0"/>
    <n v="0"/>
    <n v="0"/>
    <n v="0"/>
    <n v="0"/>
    <n v="0"/>
    <n v="0"/>
    <n v="0"/>
    <n v="0"/>
    <n v="0"/>
    <n v="0"/>
    <n v="0"/>
    <n v="0"/>
    <n v="0"/>
    <n v="0"/>
    <n v="0"/>
    <d v="2021-04-19T11:29:29"/>
    <n v="44305.816736111097"/>
    <x v="2"/>
    <s v="yerodriguez1993@gmail.com"/>
    <m/>
    <m/>
    <m/>
    <m/>
    <m/>
    <m/>
    <m/>
    <m/>
    <m/>
    <m/>
    <m/>
    <m/>
    <m/>
    <m/>
    <m/>
    <m/>
    <m/>
    <m/>
    <m/>
    <m/>
    <m/>
    <m/>
    <m/>
    <m/>
    <m/>
    <m/>
    <m/>
    <m/>
    <m/>
    <m/>
    <m/>
    <m/>
    <m/>
    <m/>
    <m/>
    <m/>
    <m/>
    <m/>
    <m/>
    <m/>
    <m/>
    <m/>
    <m/>
    <m/>
    <m/>
    <m/>
    <m/>
    <m/>
    <m/>
    <m/>
    <m/>
    <x v="2"/>
    <m/>
    <x v="2"/>
    <x v="2"/>
    <x v="2"/>
    <n v="0"/>
    <n v="0"/>
    <n v="0"/>
    <n v="0"/>
    <n v="0"/>
    <s v=""/>
    <m/>
    <m/>
    <x v="2"/>
    <n v="44308"/>
    <s v="Se realiza el contacto con la señora Yennifer Rodriguez, la cual manifiesta que no continuran con el proceso dado que en el omento de socializar el proyecto desues de haber realizado el registro, los demás mientros de la junta directiva no aprobaron la participación de la Estrategia ESCA 2021. "/>
    <m/>
    <m/>
    <m/>
    <m/>
    <m/>
    <m/>
    <m/>
    <m/>
    <m/>
    <m/>
    <s v="x"/>
    <s v="x"/>
    <m/>
    <e v="#N/A"/>
    <x v="1"/>
    <x v="0"/>
    <x v="1"/>
    <m/>
    <m/>
    <x v="1"/>
    <m/>
    <m/>
    <m/>
    <x v="0"/>
    <m/>
    <m/>
    <s v=" "/>
    <m/>
    <m/>
    <m/>
    <m/>
    <m/>
    <m/>
    <m/>
    <m/>
    <m/>
    <m/>
    <m/>
    <m/>
    <m/>
    <m/>
    <n v="0"/>
    <m/>
  </r>
  <r>
    <n v="125"/>
    <s v="Asociación de Usuarios del Acueducto Noé Vereda La Vuelta"/>
    <x v="1"/>
    <x v="4"/>
    <s v="LA VUELTA"/>
    <s v="Si"/>
    <x v="4"/>
    <n v="39568"/>
    <n v="9902166629"/>
    <s v="Vereda La Vuelta - Municipio de Tibacuy - Cundinamarca"/>
    <s v="Latitud   4°20'0.93&quot;N; Longitud  74°29'24.06&quot;O"/>
    <n v="3108003055"/>
    <s v="nancymendez.25@hotmail.com"/>
    <s v="María Nancy Méndez Ballesteros "/>
    <n v="39618642"/>
    <n v="3108003055"/>
    <s v="nancymendez.25@hotmail.com"/>
    <s v="Luz Marina García Tocua"/>
    <n v="21000246"/>
    <n v="3202259385"/>
    <s v="lmgtocua@gmail.com"/>
    <s v="María Nancy Méndez Ballesteros "/>
    <s v="Rosalbina Buitrago de Pulido"/>
    <s v="Marleny Rodriguez Chaparro"/>
    <s v="Luz Marina García Tocua"/>
    <s v="Alirio Moreno"/>
    <s v="No aplica"/>
    <s v="No aplica"/>
    <s v="NO APLICA"/>
    <s v="No apilca"/>
    <s v="Vocal "/>
    <s v="Germán Parra Melo"/>
    <s v="VOCAL"/>
    <s v="Miguel Alfonso Ubaque Molina"/>
    <s v="La Asociación de Usuarios del Acueducto Noé Vereda La Vuelta, municipio de Tibacuy, fue creada e inscrita en Cámara del Comercio de Fusagasugá el 30 de abril de 2008 para responder a las necesidades de abastecimiento de agua para consumo humano a 17 familias campesina de en las veredas La Vuelta y Capotes del municipio de Tibacuy. Cuenta con Concesión de agua, según Resolución No. 1138 del 14 de abril de 2010 expedida por la CAR. Actualmente cuenta con 71 usuarios. El abastecimiento de agua para el acueducto depende y está estrechamente relacionado con la conservación de las áreas de bosque en la Reserva Forestal Protectora Nacional Cerro Quinini, declarada por el INDERENA y actualmente bajo la administración de la CAR."/>
    <s v="No se han desarrollado actividades comunitarias lideradas por el Acueducto"/>
    <s v="No se han desarrollado actividades ambientales lideradas por el acueducto"/>
    <n v="2016"/>
    <s v="Estudio sobre antropofauna de la Reserva Agroforestal Cerro del Quininí"/>
    <s v="Instituto de Ciencias Naturales - Universidad Nacional de Colombia"/>
    <n v="2018"/>
    <s v="Estudio sobre mamíferos de la Reserva Forestal Protectora - Cerro de Quinini y sus plantas asociadas"/>
    <s v="Instituto de Ciencias Naturales - Universidad Nacional de Colombia"/>
    <n v="2019"/>
    <s v="Estudio sobre flora y fauna en el área de influencia de la Reserva Forestal Protectora Nacional Cerro Quininí"/>
    <s v="Grupo Componente Biótico - POMCA Río Sumapaz, Dirección de Gestión y Ordenamiento Ambiental y Territorial DGOAT - Corporación Autónoma Regional de Cundinamarca - CAR"/>
    <m/>
    <s v="NO APLICA"/>
    <s v="NO APLICA"/>
    <m/>
    <s v="NO APLICA"/>
    <s v="NO APLICA"/>
    <s v="Vía intermunicipal Tibacuy - Viotá, ramal al cerro Quinini"/>
    <s v="Transporte público en colectivos cada media hora"/>
    <s v="20 minutos"/>
    <s v="edd31a29-661e-4ba8-bc3e-bd137b3b6982..pdf"/>
    <s v="c0e346c5-c6d0-4c9b-93a5-b6f88fc1fb59..pdf"/>
    <s v="No aplica Acueductos"/>
    <s v="7b5d85c3-c9fc-415e-b5c2-78e3c6817a4e..pdf"/>
    <s v="No aplica Acueductos"/>
    <s v="22db544a-9f12-4721-8f0e-74318332844b..pdf"/>
    <s v="No aplica Acueductos"/>
    <s v="fee7c3fd-c4bd-43a0-91a9-4bb89e5b5e72..pdf"/>
    <s v="4484c10f-ee34-431d-99e5-82ae7e120d35..pdf"/>
    <s v="807e2b54-f234-4335-b73c-21e2262f6d3e..pdf"/>
    <s v="b29386db-d6d4-4857-b996-91c46096e7ab..rar"/>
    <s v="eb26a3c2-f039-47d4-b013-3d0b6876753e..rar"/>
    <s v="59758b79-3651-4792-845a-e97051c2d713..rar"/>
    <s v="dd5f5410-9683-4e68-b915-f18dcb587da6..pdf"/>
    <s v="b0b9f37c-9eb8-4a43-ada4-b007dde1b87b..pdf"/>
    <s v="61bfd2fe-dad2-4f11-8d54-3814b93caebb..pdf"/>
    <s v="Si"/>
    <s v="Si"/>
    <s v="Si"/>
    <s v="No"/>
    <s v="No"/>
    <s v="No"/>
    <s v="La Vuelta, Capotes"/>
    <s v="Noé, Holguín, Galindo, Otros sin nombre"/>
    <n v="5"/>
    <s v="Todas las enunciadas"/>
    <s v="Noé"/>
    <n v="1"/>
    <s v="El nacedero Noé está ubicado dentro de la plantación protectora, en terreno ondulado y con buena cobertura vegetal "/>
    <s v="Medio"/>
    <n v="0"/>
    <s v="No hay aislamientos en el nacedero"/>
    <s v="Fácil"/>
    <s v="Falta de mantenimiento de tanques de almacenamiento, por falta de recursos_x000a_Carencia de macromedidores en tanques principales._x000a_Falta de sistemas de recolección de aguas lluvias._x000a_Desprotección de la bocatoma principal._x000a_El nacedero no está delimitado ni aislado."/>
    <s v="Establecimiento de plantación protectora en el nacedero_x000a_Aislamiento de otros nacederos de la vereda_x000a_Establecimiento de cercas vivas en el área de influencia del nacedero _x000a_Cerramiento de área protectora de la Reserva Forestal Protectora Quinini._x000a_Viveros de especies nativas de la región"/>
    <s v="La vereda está ubicada en una zona inestable propensa a deslizamientos y remoción en masa en épocas de lluvia intensas y prolongadas como ha ocurrido en lo que va del año 2021"/>
    <m/>
    <s v="a7c5f628-d027-4968-9a62-ebed3962ed50..jpg"/>
    <s v="4d55523e-b773-48c2-8806-9d24c64e3ba8..jpg"/>
    <s v="712b9c05-09ba-4505-9fc4-6183c65d65bd..jpg"/>
    <s v="df6199f5-d753-4d9e-8517-f8ce90e53935..jpg"/>
    <s v="d5945a15-213e-49fb-92b3-817d9c0c2bdb..jpg"/>
    <s v="e1957fe8-e886-4283-9b85-84cb50ea4fc1..jpg"/>
    <s v="78c37515-c208-45bf-80af-503f10345b10..jpg"/>
    <s v="e64c7e72-1b71-4e5d-9617-e6689e50bc86..jpg"/>
    <s v="Si"/>
    <s v="Entidades gubernamentales (CAR, Gobernación de Cundinamarca, Alcaldía de Tibacuy) han adquirido cinco predios para protección ubicados en la parte alta de la vereda y del nacedero, los cuales suman aproximadamente 15 hectáreas."/>
    <n v="7"/>
    <n v="8"/>
    <n v="15"/>
    <n v="14"/>
    <n v="15"/>
    <n v="29"/>
    <n v="88"/>
    <n v="90"/>
    <n v="178"/>
    <n v="30"/>
    <n v="29"/>
    <n v="59"/>
    <n v="139"/>
    <n v="142"/>
    <n v="281"/>
    <n v="71"/>
    <n v="281"/>
    <d v="2021-04-19T15:46:56"/>
    <n v="44311.920266203699"/>
    <x v="38"/>
    <s v="nancymendez.25@hotmail.com"/>
    <s v="dmartinez@cci.org.co"/>
    <n v="44314.540891203702"/>
    <n v="1"/>
    <n v="1"/>
    <s v="No aplica Acueductos"/>
    <n v="1"/>
    <s v="No aplica Acueductos"/>
    <n v="0"/>
    <s v="No aplica Acueductos"/>
    <n v="1"/>
    <n v="1"/>
    <n v="1"/>
    <n v="3"/>
    <n v="3"/>
    <n v="2"/>
    <n v="1"/>
    <n v="1"/>
    <n v="1"/>
    <s v="Cumple con los requisitos solicitados."/>
    <s v="Cumple con los requisitos solicitados."/>
    <s v="No aplica Acueductos"/>
    <s v="Cumple con los requisitos solicitados."/>
    <s v="No aplica Acueductos"/>
    <s v="No cumple con los requisitos solicitados, el documento de los estatutos de la organización adjunto, no especifica que se autoriza al Representante Legal o presidente la firma de contratos o convenios superiores a 60 salarios mínimos por parte de la Junta Directiva. "/>
    <s v="No aplica Acueductos"/>
    <s v="Cumple con los requisitos solicitados."/>
    <s v="Cumple con los requisitos solicitados."/>
    <s v="Cumple con los requisitos solicitados."/>
    <s v="Cumple con los requisitos solicitados."/>
    <s v="Cumple con los requisitos solicitados."/>
    <s v="Cumple con los requisitos solicitados."/>
    <s v="El documento de experiencia en la participación y/o ejecución de proyectos comunitarios y/o ambientales debe estar certificado por el presidente de Asoacueductos o de la Umata en donde certifique que realizan trabajo comunitario y/o ambientales. _x000a_"/>
    <s v="Cumple con los requisitos solicitados."/>
    <s v="Cumple con los requisitos solicitados."/>
    <m/>
    <m/>
    <s v="No aplica Acueductos"/>
    <m/>
    <s v="No aplica Acueductos"/>
    <m/>
    <s v="No aplica Acueductos"/>
    <m/>
    <m/>
    <m/>
    <m/>
    <m/>
    <m/>
    <m/>
    <m/>
    <m/>
    <s v="Implementación"/>
    <x v="3"/>
    <b v="1"/>
    <x v="7"/>
    <x v="7"/>
    <x v="16"/>
    <n v="0"/>
    <n v="0"/>
    <n v="0"/>
    <n v="0"/>
    <n v="0"/>
    <s v=""/>
    <n v="106"/>
    <s v="SI"/>
    <x v="2"/>
    <n v="44308"/>
    <s v="Se realiza contacto con la Señora Nancy  Mendez, quien es la presindete de la organización, mencionan que hoy tinen reunión con la junta directiva para generar la aprobación de los mismos y hacer acta de facultad para poder contratar por los 60 smlv, así mismo se esta levantando el rgitro fotogáfico y se espera terminar a más tardar mañana."/>
    <n v="44309"/>
    <s v="Se habla con la señora Maria nancy  y reunieron todo lo pertinente, les falta un documento por firmar y este fin de semana finalizan el proceso. "/>
    <m/>
    <m/>
    <m/>
    <m/>
    <m/>
    <m/>
    <m/>
    <m/>
    <s v="x"/>
    <s v="x"/>
    <m/>
    <n v="127"/>
    <x v="2"/>
    <x v="15"/>
    <x v="3"/>
    <s v="VIABLE"/>
    <s v="NO VIABLE"/>
    <x v="2"/>
    <s v="1._x0009_En el concepto técnico se relaciona el predio del señor Miguel Ubaque como predio 2, sin embargo, no hay más predios."/>
    <d v="2021-07-01T00:00:00"/>
    <d v="2021-07-01T00:00:00"/>
    <x v="1"/>
    <s v="900216662-9 "/>
    <m/>
    <s v=" "/>
    <m/>
    <m/>
    <m/>
    <m/>
    <m/>
    <m/>
    <m/>
    <m/>
    <m/>
    <m/>
    <m/>
    <m/>
    <m/>
    <m/>
    <n v="0"/>
    <m/>
  </r>
  <r>
    <n v="141"/>
    <s v="ASOCIACIÓN DE USUARIOS DE ACUEDUCTO DE SAN FRANCISCO DE CALANDAIMA "/>
    <x v="1"/>
    <x v="4"/>
    <s v="VEREDA CALANDAIMA"/>
    <m/>
    <x v="4"/>
    <n v="39126"/>
    <s v="900188274-3"/>
    <s v="FINCA LAS DELICIAS, VEREDA CALANDAIMA, CUMACA TIBACUY"/>
    <m/>
    <n v="3107552718"/>
    <s v="barmaca2018@gmail.com"/>
    <s v="BARBARA MAHECHA DE PULIDO"/>
    <n v="39610566"/>
    <n v="3107552718"/>
    <s v="barmaca2018@gmail.com"/>
    <s v="MARIA TERESA JACOME DE DUARTE"/>
    <n v="41613751"/>
    <n v="3203905842"/>
    <m/>
    <s v="BARBARA MAHECHA DE PULIDO"/>
    <s v="ALVARO GAMBA"/>
    <s v="JACQUELINNE LABASTIDAS"/>
    <s v="MARIA TERESA JACOME DE DUARTE"/>
    <s v="JHON DÍAZ"/>
    <m/>
    <m/>
    <m/>
    <m/>
    <m/>
    <m/>
    <m/>
    <m/>
    <s v="La Asociación se crea el 13 de febrero del 2007 a partir de encuentros comunitarios con la finalidad de disponer de un tanque comunitario para el beneficio de la población veredal, a partir de la fecha se empiezan a realizar reuniones con la finalidad de conformar una asociación que vele por el bienestar y las garantías de la vereda."/>
    <s v="Encuentros y diálogos formativos, talleres enfocados en la educación social, y uso eficiente del agua"/>
    <s v="Limpieza de bocatomas, reforestación y demarcación de las bocatomas"/>
    <n v="2018"/>
    <s v="Se realizo la gestión y compra de 3 macro medidores, se impermeabilizaron y arreglaron los 4 tanques principales del acueducto, adicional a esto, se compraron 70 micro medidores y se instalo una red de 900 m de tubería. "/>
    <s v="FONDECUN Y EMPRESAS PÚBLICAS DE CUNDINAMARCA "/>
    <m/>
    <m/>
    <m/>
    <m/>
    <m/>
    <m/>
    <m/>
    <m/>
    <m/>
    <m/>
    <m/>
    <m/>
    <s v="VÍAS TERCIARIAS "/>
    <s v="CARROS Y MOTOS"/>
    <s v="45 MINUTOS "/>
    <s v="9402d68a-d41c-4bed-8d3e-88eefc7ed417..pdf"/>
    <m/>
    <s v="No aplica Acueductos"/>
    <s v="dfeafc82-3904-46f4-ad8e-c8421263f122..pdf"/>
    <s v="No aplica Acueductos"/>
    <m/>
    <s v="No aplica Acueductos"/>
    <m/>
    <s v="fb76a364-8409-4e10-b7aa-644aebe451de..pdf"/>
    <s v="2c6fdfdf-32e3-4a1e-8ef1-b4681e9a0cbc..pdf"/>
    <m/>
    <m/>
    <s v="d2aa8bf7-170b-4310-91fd-bff1aa19bd3c..pdf"/>
    <m/>
    <m/>
    <m/>
    <s v="Si"/>
    <s v="Si"/>
    <s v="Si"/>
    <s v="Si"/>
    <s v="No"/>
    <s v="No"/>
    <s v="VEREDA SAN FRANCISCO Y CALANDAIMA "/>
    <s v="QUEBRADA LA CAUCHA Y NACEDEROS SAN ANTONIO Y EL PINO"/>
    <n v="3"/>
    <s v="QUEBRADA LA CAUCHA Y NACEDEROS SAN ANTONIO Y EL PINO"/>
    <s v="LOS NACEDERO SAN ANTONIO Y EL PINO "/>
    <m/>
    <s v="BOSQUE Y PENDIENTE"/>
    <s v="Fácil"/>
    <m/>
    <m/>
    <m/>
    <s v="SE DEBEN REALIZAR JORNADAS DE REFORESTACIÓN Y LIMPIEZA DEL TERRENO DONDE SE SURTE DE AGUA LA VEREDA"/>
    <s v="JORNADAS DE LIMPIEZA Y RECUPERACIÓN "/>
    <s v="NO SE PRESENTA NINGUN TIPO DE AFECTACIÓN POR FENÓMENOS NATURALES"/>
    <m/>
    <m/>
    <m/>
    <m/>
    <m/>
    <m/>
    <m/>
    <m/>
    <m/>
    <s v="Si"/>
    <s v="VEREDA SAN FRANCISCO, MUNICIPIO DE TIBACUY, CUNDINAMARCA"/>
    <n v="0"/>
    <n v="0"/>
    <n v="0"/>
    <n v="0"/>
    <n v="0"/>
    <n v="0"/>
    <n v="0"/>
    <n v="0"/>
    <n v="0"/>
    <n v="0"/>
    <n v="0"/>
    <n v="0"/>
    <n v="0"/>
    <n v="0"/>
    <n v="0"/>
    <n v="146"/>
    <n v="584"/>
    <d v="2021-04-20T16:47:51"/>
    <n v="44306.736168981501"/>
    <x v="2"/>
    <s v="barmaca2018@gmail.com"/>
    <m/>
    <m/>
    <m/>
    <m/>
    <m/>
    <m/>
    <m/>
    <m/>
    <m/>
    <m/>
    <m/>
    <m/>
    <m/>
    <m/>
    <m/>
    <m/>
    <m/>
    <m/>
    <m/>
    <m/>
    <m/>
    <m/>
    <m/>
    <m/>
    <m/>
    <m/>
    <m/>
    <m/>
    <m/>
    <m/>
    <m/>
    <m/>
    <m/>
    <m/>
    <m/>
    <m/>
    <m/>
    <m/>
    <m/>
    <m/>
    <m/>
    <m/>
    <m/>
    <m/>
    <m/>
    <m/>
    <m/>
    <m/>
    <m/>
    <m/>
    <m/>
    <x v="2"/>
    <m/>
    <x v="2"/>
    <x v="2"/>
    <x v="2"/>
    <n v="0"/>
    <n v="0"/>
    <n v="0"/>
    <n v="0"/>
    <n v="0"/>
    <s v=""/>
    <m/>
    <m/>
    <x v="0"/>
    <n v="44295"/>
    <s v="Se realiza el primer acercamiento, en el cual por medio de llamda telefonica con la representante legal Barbara Mahecha se envian las piezas publicitarias, TDR y todo lo referente a la postulación de la convocatoria ESCA. "/>
    <n v="44300"/>
    <s v="La representante legal reporta que estan completando la documentacion faltante y démas datos para cargue en el aplicativo."/>
    <n v="44306"/>
    <s v="Se realiza el acompañamiento para el registro y cargue de los documentos con los cuales se cuenta hasta el momento, asimismo de la información requerida. La representante legal dice completar el resto de los docuementos e información en los proximos dias para finalizar la postulación con exito."/>
    <n v="44309"/>
    <s v="La señora Barbará Mahecha, representante legal de la JAC, dice estar reuniendo documentos faltantes, sin embargo, dice que le es difícil reunir las fotografías y documentos referentes a certificados de antecedentes disciplinarios, permiso o solicitud de concesión de aguas radicado ante la CAR, y adjuntar documento con las firmas de la Junta directiva de la organización con nombre completo y número de identificación debido a que no se encuentra en su mayoria la junta directiva. Espera finalizar con la postulación de manera exitosa antes del cierre de la convocatoria."/>
    <n v="44312"/>
    <s v="Al no recibir respuesta a la llamada telefonica, se envia pieza publicitaria referente a la invitación de finalizar con la postulación hasta el dia 26/4/2021 de manera exitosa."/>
    <m/>
    <m/>
    <s v="x"/>
    <s v="x"/>
    <m/>
    <e v="#N/A"/>
    <x v="1"/>
    <x v="0"/>
    <x v="1"/>
    <m/>
    <m/>
    <x v="1"/>
    <m/>
    <m/>
    <m/>
    <x v="0"/>
    <m/>
    <m/>
    <s v=" "/>
    <m/>
    <m/>
    <m/>
    <m/>
    <m/>
    <m/>
    <m/>
    <m/>
    <m/>
    <m/>
    <m/>
    <m/>
    <m/>
    <m/>
    <n v="0"/>
    <m/>
  </r>
  <r>
    <n v="142"/>
    <s v="ASOCIACION DE USUARIOS DEL ACUEDUCTO RURAL DE LAS VEREDAS EL REPOSO, SAN NICOLAS, LA FLORIDA Y OTROS"/>
    <x v="0"/>
    <x v="0"/>
    <s v="SAN NICOLAS"/>
    <s v="N/A"/>
    <x v="0"/>
    <n v="35562"/>
    <s v="900056170-1"/>
    <s v="VEREDA  SAN NICOLAS"/>
    <s v="N=974961 Y E=955943"/>
    <n v="3102114499"/>
    <s v="acueductosannicolasviota@gmail.com"/>
    <s v="YEIMIS ESQUIVEL GUTIERREZ"/>
    <n v="21119542"/>
    <n v="3102114499"/>
    <s v="yeimisesquivel@hotmail.com"/>
    <s v="MARIA DENNY SEGURA VARGAS"/>
    <n v="39580822"/>
    <n v="3202869522"/>
    <s v="dennysegura054@gmail.com"/>
    <s v="YEIMIS ESQUIVEL GUTIERREZ "/>
    <s v="EIVAR PEÑA GOMEZ"/>
    <s v="MARIA ALEXANDRA CHUQUEN GUTIERREZ"/>
    <s v="MARIA DENNY SEGURA VARGAS"/>
    <s v="LUIS ENRIQUE CHAVES ANGEL"/>
    <s v="N/A"/>
    <s v="N/A"/>
    <s v="N/A"/>
    <s v="N/A"/>
    <s v="VOCAL"/>
    <s v="ALCIBIADES SILVA MARTINEZ"/>
    <s v="VOCAL"/>
    <s v="LUIS CARLOS ORTIZ"/>
    <s v="Por tradición el trabajo en nuestra región ha sido comunitario; en el año 1996 ante la necesidad sentida de las comunidades por no contar con un servicio constante de agua, se reunieron varios lideres de veredas aledañas con el ánimo de dar solución a esta necesidad. De estas reuniones y el ímpetu de la gente, nace la idea de crear este acueducto que hoy día cubre gran parte del territorio y ha sido muy bien administrado por la comunidad. Reconocemos el esfuerzo y sacrificio de las administraciones que han pasado y generado el sostenimiento de nuestro acueducto &quot;ASOCIACON DE USUARIOS DEL ACUEDUCTO RURAL DE LAS VEREDAS EL REPOSOI, SAN NICOLAS, LA FLORIDA Y OTRAS.&quot; que hoy día acoge a 8 veredas, con 173 suscriptores beneficiando a 692 personas aproximadamente."/>
    <s v="Implementación del programa institucional &quot;Agua a la Vereda&quot;"/>
    <s v="Nuestro acueducto, a través de su historia, ha contribuido con la conservación del medio ambiente mediante campañas de  concientización, conservación de fuentes hídricas,  medición de consumos,  campañas  de  arborización, implementación de  programas  institucionales  como   &quot; Agua  a  la    Vereda &quot;  entre otras muchas actividades tendientes al aprovechamiento y conservación de  los recursos naturales."/>
    <n v="2015"/>
    <s v="  1.  Protección nacimiento quebrada el  Ruisito.          (nacedero Vda San Nicolas)     _x000a_  2 .  Evaluación de existencia de flora y fauna  sector naranjal  ( Vda.  El  Brasil )  _x000a_3  .   Reforestación  de cuenca quebrada el   Ruisito.    ( Vdas. San Nicolás, San Martín y El Brasil)"/>
    <s v="1. Ejecución: Asubrasil &quot;El Ruisito&quot;_x000a_2. Financiación CAR"/>
    <n v="2016"/>
    <s v="  1.  Protección cuenca quebrada la Mona_x000a_  2 .  Evaluación de existencia de flora y fauna Vda.  El  Brasil   _x000a_3  .   Reforestación  de cuenca quebrada la Mona."/>
    <s v="1. Ejecución: JAC El Brasil_x000a_2. Financiación CAR"/>
    <n v="2018"/>
    <s v="1. Mantenimiento, recostrucción y reforestación de boca toma en la quebrada La San Juana"/>
    <s v="1. Ejecución: Asociación de usuarios del acueducto rural de las veredas El Reposo, San Nicolas, La Florida y otras._x000a_2. Financiación Gobernación de Cundinamarca Programa Agua a la Vereda"/>
    <n v="2019"/>
    <s v="1.  Implementación de sistemas agroforestales._x000a_2. Reforestación quebrada El Ruisito.   _x000a_3. Seguimiento y control de caudal quebrada El Ruisito. _x000a_4.Implementación de fosas para procesamiento de pulpa de café._x000a_5. Implementación de filtro verde."/>
    <s v="N/A"/>
    <n v="2020"/>
    <s v="N/A"/>
    <s v="N/A"/>
    <s v="Via departamental Viotá - Fusagasuga_x000a_Vias terciarias de interconexión"/>
    <s v="Transporte intermunicipal con frecuencia de 4 horas ida y vuelta Viota - Fusagasuga_x000a_Transporte interveredal con frecuencia diaria de una en la mañana y otra en la tarde "/>
    <s v="Del municipio a la Vereda una hora aproximadamente"/>
    <s v="4e30c569-c3ae-43c5-a2fb-c25cd28321fe..pdf"/>
    <s v="dd9605ce-285f-4841-80fd-d3a3fcd544b1..pdf"/>
    <s v="No aplica Acueductos"/>
    <s v="c0aecba2-1aac-4ee5-aea5-1f50f8390b0f..pdf"/>
    <s v="No aplica Acueductos"/>
    <s v="82113157-be97-4fbf-8e10-2645632f028d..pdf"/>
    <s v="No aplica Acueductos"/>
    <s v="c75b9f88-6e34-44f9-9dc8-5d1bd2be8fda..pdf"/>
    <s v="40bf7893-d5b7-4509-9f0d-a7d39672fb49..pdf"/>
    <s v="a17f33d9-4af3-4217-8813-cfcc5155ad72..pdf"/>
    <s v="01364fde-93e7-4868-83cd-0d01e0b28ae7..pdf"/>
    <s v="97a3bb4a-394a-4e22-b8d1-ab2398340478..pdf"/>
    <s v="fe2f67f7-7ef1-465a-9dcc-7b54af059227..pdf"/>
    <s v="67b3cf3a-62da-4eb0-9d93-eff8727ebe0e..pdf"/>
    <s v="30737a14-df24-4eb3-928a-574ae53341aa..pdf"/>
    <s v="46bf6640-38da-45a8-83ef-9fa56d739ca2..pdf"/>
    <s v="Si"/>
    <s v="Si"/>
    <s v="No"/>
    <s v="Si"/>
    <s v="Si"/>
    <s v="No"/>
    <s v="Veredas San Nicolas, El Retiro y el Pino+"/>
    <s v="Quebrada La San Juana, Quebrada la Santa Ana y quebrada La Aguardienta"/>
    <n v="3"/>
    <s v="Quebrada La San Juana, Quebrada la Santa Ana y quebrada La Aguardienta"/>
    <s v="Quebrada La San Juana"/>
    <n v="400"/>
    <s v="Terreno quebrado "/>
    <s v="Medio"/>
    <n v="400"/>
    <s v="terreno quebrado"/>
    <s v="Medio"/>
    <s v="Desafortunadamente la inconciencia de algunos ha generado deforestación en la quebrada la San Juana, si embargo, gracias a los procesos desarrollados en comunidad se ha alcanzado un nivel de conciencia tal que la comunidad esta dispuesta a invertir en la recuperación de la ronda de la quebrada pensando en salvaguardar el agua y la biodiversidad."/>
    <s v="Bajo la tutela de la Gobernación de  Cundinamarca y el programa &quot;Agua a la Vereda&quot; se recupero la zona de bosque de la bocatoma, se reforesto, se optimizó el servicio , se redireccionaron  excedentes evitando desperdicios y se devolvieron a la quebrada."/>
    <s v="La deforestación ha generado ablandamiento de terrenos que han conllevado a desvío de la quebrada y deslizamientos en épocas de lluvias, se ha informado la oficina de Gestión de Riesgo municipal pero no se ha recibido respuesta ni apoyo de alguna clase, razón que nos motiva a concursar en ESCA2021"/>
    <m/>
    <s v="e15e2a4c-307a-452d-80fc-fbfc453cc2ba..jpg"/>
    <s v="8143fa72-a10f-430c-b5b1-0a04b45b154a..jpg"/>
    <s v="6564463a-47c2-41d3-b519-20208c0a90ad..jpg"/>
    <s v="38f4e7cd-c5e6-4242-969d-f730ab195408..jpg"/>
    <s v="e9858b4d-47ad-4286-bf51-c94b354b663c..jpg"/>
    <s v="aece3d82-f032-41f1-87a2-cad14e49849f..jpg"/>
    <s v="1464f734-ee3a-415e-a57a-e07dc96988ad..jpg"/>
    <s v="5f0c37a3-0554-4001-9c18-e083dd43ca4f..jpeg"/>
    <s v="No"/>
    <m/>
    <n v="39"/>
    <n v="42"/>
    <n v="81"/>
    <n v="41"/>
    <n v="40"/>
    <n v="81"/>
    <n v="132"/>
    <n v="139"/>
    <n v="271"/>
    <n v="106"/>
    <n v="123"/>
    <n v="229"/>
    <n v="318"/>
    <n v="344"/>
    <n v="662"/>
    <n v="173"/>
    <n v="122"/>
    <d v="2021-04-20T17:18:25"/>
    <n v="44310.848611111098"/>
    <x v="39"/>
    <s v="acueductosannicolasviota@gmail.com"/>
    <s v="asarmiento@cci.org.co"/>
    <n v="44326.372916666704"/>
    <n v="1"/>
    <n v="1"/>
    <s v="No aplica Acueductos"/>
    <n v="1"/>
    <s v="No aplica Acueductos"/>
    <n v="1"/>
    <s v="No aplica Acueductos"/>
    <n v="1"/>
    <n v="1"/>
    <n v="1"/>
    <n v="3"/>
    <n v="3"/>
    <n v="2"/>
    <n v="1"/>
    <n v="1"/>
    <n v="1"/>
    <m/>
    <m/>
    <s v="No aplica Acueductos"/>
    <m/>
    <s v="No aplica Acueductos"/>
    <m/>
    <s v="No aplica Acueductos"/>
    <m/>
    <m/>
    <m/>
    <m/>
    <m/>
    <m/>
    <m/>
    <m/>
    <m/>
    <m/>
    <m/>
    <s v="No aplica Acueductos"/>
    <m/>
    <s v="No aplica Acueductos"/>
    <s v="12262597-c688-4dcc-82d1-9420a9f8aa22..pdf"/>
    <s v="No aplica Acueductos"/>
    <m/>
    <m/>
    <m/>
    <m/>
    <m/>
    <m/>
    <m/>
    <m/>
    <m/>
    <s v="Diagnostico"/>
    <x v="3"/>
    <b v="0"/>
    <x v="0"/>
    <x v="9"/>
    <x v="17"/>
    <n v="0"/>
    <n v="0"/>
    <n v="0"/>
    <n v="0"/>
    <n v="0"/>
    <s v=""/>
    <n v="91"/>
    <m/>
    <x v="0"/>
    <n v="44307"/>
    <s v="Se esta completando la documentación, se debe programar llamada para realizar seguimiento."/>
    <n v="44309"/>
    <s v="La tesorera María Denny Segura, reporta que están completando la documentación faltante y demás datos para cargue en el aplicativo. Se está tramitando la renovación del RUT de la representante legal, sin embargo, no se ha logrado agendar cita en lo que respecta al mes de abril."/>
    <m/>
    <m/>
    <m/>
    <m/>
    <m/>
    <m/>
    <m/>
    <m/>
    <s v="x"/>
    <s v="x"/>
    <s v="SI"/>
    <n v="37"/>
    <x v="0"/>
    <x v="0"/>
    <x v="0"/>
    <s v="VIABLE"/>
    <s v="VIABLE"/>
    <x v="0"/>
    <m/>
    <m/>
    <m/>
    <x v="0"/>
    <m/>
    <m/>
    <s v=" "/>
    <m/>
    <m/>
    <m/>
    <m/>
    <m/>
    <m/>
    <m/>
    <m/>
    <m/>
    <m/>
    <m/>
    <m/>
    <m/>
    <m/>
    <n v="0"/>
    <m/>
  </r>
  <r>
    <n v="143"/>
    <s v="junta de accion comunal vereda carrizal"/>
    <x v="1"/>
    <x v="8"/>
    <s v="carrizal"/>
    <n v="410"/>
    <x v="1"/>
    <n v="26187"/>
    <n v="832005184"/>
    <s v="vda carrizal"/>
    <s v="alto de las rosas"/>
    <n v="3124211498"/>
    <s v="cangrejourbano3@gmail.com"/>
    <s v="urbano cangrejo"/>
    <n v="79202604"/>
    <n v="3124211498"/>
    <s v="cangrejourbano3@gmail.com"/>
    <s v="isabel ramirez"/>
    <n v="41538836"/>
    <n v="3134158861"/>
    <s v="cangrejourbano3@gmail.com"/>
    <s v="urbano cangrejo"/>
    <s v="agustin melo"/>
    <s v="nelly cangrejo"/>
    <s v="isabel ramirez"/>
    <s v="obvidio moncada"/>
    <s v="jose cangrejo"/>
    <s v="urbano cangrejo"/>
    <s v="jeimmy cangrejo"/>
    <s v="nelly cangrejo"/>
    <s v="no "/>
    <s v="no"/>
    <s v="deportes "/>
    <s v="jeimmy cangrejo"/>
    <s v="La junta de accion comunal se constituyo en 1971 es una vereda con mucha vegetacion tiene una laguan grande que suministra agua a un sector denominado quebraditas ya que tiene varias fuentes de agua aunque en verano se secan pero en general es un paraiso. "/>
    <s v=" , cabalgatas festival de cometas"/>
    <s v="reforestacion car 2019 proyecto esca"/>
    <n v="2018"/>
    <s v="proyecto esca 1513"/>
    <s v="car "/>
    <m/>
    <m/>
    <m/>
    <m/>
    <m/>
    <m/>
    <m/>
    <m/>
    <m/>
    <m/>
    <m/>
    <m/>
    <s v="via destapada "/>
    <s v="caballo, moto, carro"/>
    <s v="media hora"/>
    <s v="987e9a79-9f38-4773-8b0a-bf45624ec454..pdf"/>
    <s v="6f35b45a-e7d3-4781-a6f2-aebdfac84fff..pdf"/>
    <s v="4779c1a5-90e2-455b-b79b-ae271ec10e8c..pdf"/>
    <s v="No aplica Jac"/>
    <s v="cd61e435-b8f8-4638-8322-56e22bad9ee1..PDF"/>
    <s v="No aplica Jac"/>
    <s v="daa69744-232b-475a-b2a0-f6d5382875b3..PDF"/>
    <s v="73d0c745-d23f-48a9-a429-066fd3b2b4af..pdf"/>
    <s v="abde6b53-3333-47f0-bbaf-e5deb22760e3..pdf"/>
    <s v="859d7bde-32f8-445a-9465-ea05ec35def9..pdf"/>
    <s v="0cb079f5-111d-4b1c-8bd2-f2919936beb2..pdf"/>
    <s v="90ef678a-848f-47c3-a4af-ee96c12143ad..pdf"/>
    <s v="8d02e453-20d9-48e0-8a19-aadbc9b2eddd..pdf"/>
    <s v="9f8a2198-e6b4-4039-9fc6-3784abf9488d..pdf"/>
    <s v="No aplica Jac"/>
    <s v="a860bf8a-ad69-4133-b1a2-55ea42501b32..pdf"/>
    <s v="Si"/>
    <s v="No"/>
    <s v="Si"/>
    <s v="Si"/>
    <s v="No"/>
    <s v="No"/>
    <s v="VEREDA carrizal"/>
    <s v="sector quebraditas"/>
    <n v="2"/>
    <s v="hay una quebrada que inicia en carrizal en el sector quebraditas que beneficia a la comunidad cuando hay lluvias cuando hay temporada seca disminuye el riego"/>
    <s v="ninguna"/>
    <n v="50"/>
    <s v="buenas"/>
    <s v="Medio"/>
    <n v="1"/>
    <s v="buenas"/>
    <s v="Medio"/>
    <s v="consideramos que la ganaderia principalmente y los cultivos han generado que las plantas y arbles sean talados para que hayan mas espacios para estas actividades"/>
    <s v="siembra de arboles en 2016 "/>
    <s v="hacer muchos años en la vereda habian muchas lagunas pero al paso del tiempo se an disminuido ya que la gente no las cuidaba y el clima ha cambiado demasiado"/>
    <m/>
    <s v="dc12c237-8586-4d25-946a-b2a703f6d235..pdf"/>
    <s v="e49e69cd-b2f1-41fe-95e2-39817706a43a..jpeg"/>
    <s v="6f7ba436-433f-4d9d-a947-51de36c1f16d..jpeg"/>
    <s v="942b457d-1559-41f3-8df9-eadd9b16c7d7..jpeg"/>
    <s v="d8e4b32e-9148-4db5-9ebc-0b5161bc67f0..jpeg"/>
    <s v="32b2ddc9-a5d0-4ca9-a955-04bc9cdba7ff..jpeg"/>
    <s v="7cd9ddab-c0fd-4dc5-be14-93fbe712e281..jpeg"/>
    <s v="9c1f192a-61f4-4bae-8232-da6710b98d9b..jpeg"/>
    <s v="No"/>
    <m/>
    <n v="8"/>
    <n v="10"/>
    <n v="18"/>
    <n v="6"/>
    <n v="10"/>
    <n v="16"/>
    <n v="20"/>
    <n v="25"/>
    <n v="45"/>
    <n v="7"/>
    <n v="10"/>
    <n v="17"/>
    <n v="41"/>
    <n v="55"/>
    <n v="96"/>
    <n v="187"/>
    <n v="30"/>
    <d v="2021-04-20T19:41:43"/>
    <n v="44309.650185185201"/>
    <x v="40"/>
    <s v="Cangrejourbano3@gmail.com"/>
    <s v="esca_magdalena@cci.org.co"/>
    <n v="44327.657986111102"/>
    <n v="1"/>
    <n v="1"/>
    <n v="1"/>
    <s v="No aplica Jac"/>
    <n v="0"/>
    <s v="No aplica Jac"/>
    <n v="1"/>
    <n v="1"/>
    <n v="1"/>
    <n v="1"/>
    <n v="0"/>
    <n v="0"/>
    <n v="0"/>
    <n v="1"/>
    <s v="No aplica Jac"/>
    <n v="1"/>
    <m/>
    <m/>
    <m/>
    <s v="No aplica Jac"/>
    <s v="Adjuntaron aquí resolución de estatutos, se requiere allegar copia de los estatutos donde autorice al presidente a contratar montos mayores a 100 smlv. "/>
    <s v="No aplica Jac"/>
    <m/>
    <m/>
    <m/>
    <m/>
    <s v="Se encuentra en adjunto certificado del representante legal, se requieren además los de: ORGANIZACIÓN Y TESORERA"/>
    <s v="Se encuentra en adjunto certificado del representante legal, se requieren además los de: ORGANIZACIÓN Y TESORERA"/>
    <s v="Se encuentra en adjunto certificado del representante legal, se requieren además el de tesorera"/>
    <m/>
    <s v="No aplica Jac"/>
    <m/>
    <m/>
    <m/>
    <m/>
    <s v="No aplica Jac"/>
    <m/>
    <s v="No aplica Jac"/>
    <m/>
    <m/>
    <m/>
    <m/>
    <m/>
    <m/>
    <m/>
    <m/>
    <s v="No aplica Jac"/>
    <m/>
    <s v="Implementación"/>
    <x v="0"/>
    <b v="0"/>
    <x v="8"/>
    <x v="5"/>
    <x v="18"/>
    <n v="0"/>
    <n v="0"/>
    <n v="1"/>
    <n v="0"/>
    <n v="0"/>
    <n v="1"/>
    <n v="70"/>
    <m/>
    <x v="1"/>
    <n v="44307"/>
    <s v="Se contacta con el presidente Urbano Cangrejo, la hija le esta ayudando a subir los documentos, en caso de cualquier duda se contactan"/>
    <n v="44309"/>
    <s v="Secomunica con el señor Urbano Cangrejo quien manifiesta que su hija ya termino la postulacion, esta no aparece en el sistema por lo tanto se hace contacto telefonico con la hija del presidente para confirmar el envio desde el aplicativo"/>
    <m/>
    <m/>
    <m/>
    <m/>
    <m/>
    <m/>
    <m/>
    <m/>
    <s v="x"/>
    <s v="x"/>
    <m/>
    <n v="166"/>
    <x v="1"/>
    <x v="0"/>
    <x v="1"/>
    <m/>
    <m/>
    <x v="1"/>
    <m/>
    <m/>
    <m/>
    <x v="0"/>
    <m/>
    <m/>
    <s v=" "/>
    <m/>
    <m/>
    <m/>
    <m/>
    <m/>
    <m/>
    <m/>
    <m/>
    <m/>
    <m/>
    <m/>
    <m/>
    <m/>
    <m/>
    <n v="0"/>
    <m/>
  </r>
  <r>
    <n v="150"/>
    <s v="Asociación de usuarios del acueducto regional Portones, Hato Viejo y otras de Arbeláez y San Bernardo Cundinamarca ESP "/>
    <x v="1"/>
    <x v="18"/>
    <s v="Portones"/>
    <s v="S0011696"/>
    <x v="0"/>
    <n v="36538"/>
    <s v="800239597-4"/>
    <s v="Palacio Municipal Corregimiento Portones Municipio de San Bernardo (Cundinamarca) "/>
    <s v="4.214500, -74.442246"/>
    <n v="3156076114"/>
    <s v="acueductoportones@hotmail.com"/>
    <s v="Víctor Eduardo Manrique Manrique"/>
    <n v="2963631"/>
    <n v="3132522313"/>
    <s v="acueductoportones@hotmail.com"/>
    <s v="Steven Mauricio Martínez Leal "/>
    <n v="1070753370"/>
    <n v="3014404909"/>
    <s v="fenixsteven_13@hotmail.com"/>
    <s v="Víctor Eduardo Manrique Manrique "/>
    <s v="Elibardo Barbosa Pineda"/>
    <s v="Steven Mauricio Martínez Leal "/>
    <s v="Steven Mauricio Martínez Leal "/>
    <s v="Jeanneth Hernandez"/>
    <s v="no aplica"/>
    <s v="no aplica"/>
    <s v="NO APLICA"/>
    <s v="no aplica "/>
    <s v="no aplica"/>
    <s v="no aplica"/>
    <s v="NO APLICA"/>
    <s v="no aplica"/>
    <s v="El acueducto fue creado en 1991, registrado en cámara de comercio en 13 de enero de 2000, con la finalidad de suplir las necesidades basicas de las familias que habitaban para ese tiempo en las veredas que este cubre, puesto que las familias no contaban con una adecuada distribuación de agua y tenian que recurrir a quebradas o al río para poder tener el liquido, de igual forma para ayudar en la crianza de sus animales y sustento de sus familias o para realizar actividades que se derrollan en los hogares. "/>
    <s v="Se participó en un programa de la CAR, denominado &quot;Lluvia para la vida&quot;, en el cual algunos de los usuarios fueron beneficiados con tanques y canales para la recolección de agua, de igual forma se han realizado jornadas de trabajo para el mejoramiento de las redes de coducción del acueducto con el apoyo estatal y la mano de obra de la comunidad."/>
    <s v="Limpieza en alguna quebradas que baña el acueducto, como lo fue en la quebrada Costa de Oro, vereda Portones, donde se recolecto toda la basura que tenia la fuente hidríca; de igual forma, se continua desde el 2020 con una compaña junto a la Umata municipal de San Bernardo, para la recolección de los todos los empaques agroquimicos en la parte alta del municipio. "/>
    <n v="2019"/>
    <s v="Reforestación de 600 arboles, de las especies de aguayacan de manizales, madre de agua, urapanes,  en la cuenca del rionegro en el predio del señor José Ramirez, vereda Andes del municipio de San Bernardo "/>
    <s v="Ejecutado por los usuarios del acueducto, bajo la coordinación del programa ESCA "/>
    <n v="2020"/>
    <s v="Se plantarón 600 arboles, en un lote de propiedad del municipio "/>
    <s v="Acueducto Portones bajo la financiación del Consorcio Bosques de Alta Mira"/>
    <m/>
    <m/>
    <m/>
    <m/>
    <m/>
    <m/>
    <m/>
    <m/>
    <m/>
    <s v="Destapada, caminos de herradura, en regular estado"/>
    <s v="Vehicular, frecuencia baja"/>
    <s v="2 horas, aproximado "/>
    <s v="cc135e28-195c-4c7d-a950-03d3276e99b7..pdf"/>
    <s v="7d2c147f-120b-43d6-a502-8837c1abd809..pdf"/>
    <s v="No aplica Acueductos"/>
    <s v="0dc6f738-934e-4044-8b45-98b6de5212e0..pdf"/>
    <s v="No aplica Acueductos"/>
    <s v="2b647ed0-3c90-4f08-939c-a568c0a1e477..pdf"/>
    <s v="No aplica Acueductos"/>
    <s v="d6ed9228-9d4b-4326-baec-55903a9e1f6f..pdf"/>
    <s v="b8d01d27-9a05-4ace-a8cb-83467c70be33..pdf"/>
    <s v="e90e1729-88ea-400f-ba3d-94f96d7a86b5..pdf"/>
    <s v="19f49ecf-b77d-4a30-b85d-8f75698f18b1..pdf"/>
    <s v="fb892c93-17d2-47c5-86b2-003e6798805f..pdf"/>
    <s v="18ab1cde-247d-48b4-8f28-2b46e55ed55e..pdf"/>
    <s v="f0b20cb5-af65-4137-a834-68f274d2e523..pdf"/>
    <s v="42b23202-f717-41d4-bb56-9cd63bbd35bf..pdf"/>
    <s v="f43a74f4-690e-4e3f-ba18-b96967992723..pdf"/>
    <s v="No"/>
    <s v="Si"/>
    <s v="No"/>
    <s v="Si"/>
    <s v="No"/>
    <s v="No"/>
    <s v="Laurel Bajo, Andes y Alejandría "/>
    <s v="Rio Negro, Quebrada Costa de Oro, Quebrada La Honda"/>
    <n v="1"/>
    <s v="Río Negro"/>
    <s v="Río Negro "/>
    <n v="1000"/>
    <s v="Quebrado"/>
    <s v="Medio"/>
    <n v="1000"/>
    <s v="Quebrado"/>
    <s v="Medio"/>
    <s v="Aislamientos por movimientos en masa, siembra y reforestación de Arboles "/>
    <s v="Jornadas de limpieza"/>
    <s v="Moviemientos en masa por el fenomeno del niño "/>
    <m/>
    <s v="3a495cb7-ca84-43b3-8294-6311153c40fa..pdf"/>
    <s v="ebbd67dd-8680-4692-85d6-f70866f16500..pdf"/>
    <s v="91496050-09ec-4b8c-a1b9-697b5136cbc7..pdf"/>
    <s v="a5220488-6069-4246-b34b-37f5c25b8887..pdf"/>
    <s v="a783c9c1-a7f5-46a4-88c9-52f595e63025..pdf"/>
    <s v="189d5a55-fa86-4bd9-9d9f-13efa1581dee..pdf"/>
    <s v="8c5b650a-39a6-42df-b338-e07a8b413738..pdf"/>
    <s v="b38c65e4-8060-41b3-8bf8-4e03da75f6af..pdf"/>
    <s v="No"/>
    <m/>
    <n v="190"/>
    <n v="200"/>
    <n v="390"/>
    <n v="170"/>
    <n v="160"/>
    <n v="330"/>
    <n v="360"/>
    <n v="340"/>
    <n v="700"/>
    <n v="330"/>
    <n v="350"/>
    <n v="680"/>
    <n v="1050"/>
    <n v="1050"/>
    <n v="2100"/>
    <n v="515"/>
    <n v="2100"/>
    <d v="2021-04-21T13:56:15"/>
    <n v="44312.5964467593"/>
    <x v="41"/>
    <s v="acueductoportones@hotmail.com"/>
    <s v="esca_magdalena@cci.org.co"/>
    <n v="44322.444247685198"/>
    <n v="1"/>
    <n v="1"/>
    <s v="No aplica Acueductos"/>
    <n v="1"/>
    <s v="No aplica Acueductos"/>
    <n v="1"/>
    <s v="No aplica Acueductos"/>
    <n v="1"/>
    <n v="1"/>
    <n v="1"/>
    <n v="3"/>
    <n v="3"/>
    <n v="2"/>
    <n v="1"/>
    <n v="1"/>
    <n v="1"/>
    <m/>
    <m/>
    <s v="No aplica Acueductos"/>
    <m/>
    <s v="No aplica Acueductos"/>
    <s v="Aunque están debidamente firmados, no especifica la suscripción de contratos o convenios al Representante Legal iguales o mayores a 60 salarios mínimos mensuales legales vigentes, por tanto se requiere de un acta donde la asamblea apruebe la celebración de este tipo de contratos. "/>
    <s v="No aplica Acueductos"/>
    <m/>
    <m/>
    <m/>
    <m/>
    <m/>
    <m/>
    <m/>
    <m/>
    <m/>
    <m/>
    <m/>
    <s v="No aplica Acueductos"/>
    <m/>
    <s v="No aplica Acueductos"/>
    <s v="3121a3d1-fa39-488b-81f8-3a10122adfd1..pdf"/>
    <s v="No aplica Acueductos"/>
    <m/>
    <m/>
    <m/>
    <m/>
    <m/>
    <m/>
    <m/>
    <m/>
    <m/>
    <s v="Implementación"/>
    <x v="0"/>
    <b v="0"/>
    <x v="0"/>
    <x v="0"/>
    <x v="0"/>
    <n v="0"/>
    <n v="0"/>
    <n v="0"/>
    <n v="0"/>
    <n v="1"/>
    <n v="1"/>
    <n v="118"/>
    <m/>
    <x v="2"/>
    <n v="44308"/>
    <s v="Se relaciono contacto con Elibardo Bardosa, el cual mnifiesta que la secretaria Laura Barbosa (3014561604) esta realizando el proceso de registro, contartar más tarde para hablar cone ella en el momento no tiene seña."/>
    <n v="44309"/>
    <s v="la secretaria laura barbosa se comunico con el ingeniero leonardo el dia de hoy para aclarar dudas pertinentes a la inscripcion, estan esperando el registro fotografico y terminan con el proceso mañana."/>
    <n v="44312"/>
    <s v="Se hace llamada telefonica con la secretaria, indica que estan subiendo registro fotografico y que mas o menos en dos horas culminan el proceso. "/>
    <m/>
    <m/>
    <m/>
    <m/>
    <m/>
    <m/>
    <s v="x"/>
    <s v="x"/>
    <s v="SI"/>
    <n v="88"/>
    <x v="3"/>
    <x v="16"/>
    <x v="0"/>
    <s v="VIABLE"/>
    <s v="VIABLE"/>
    <x v="0"/>
    <s v="1. Concepto Social: Revisar el nombre del tesorero, se registra el mismo nombre de representante legal._x000a_2. Cartografía técnica: En la etiqueta izquierda se menciona en el espacio de veredas, las fincas de intervención, para este caso no se requiere dado que en la otra etiqueta se relacionan los predios de intervención._x000a_3. Formulación: Ajustar la imagen de cartografía técnica conforme la anterior observación."/>
    <d v="2021-07-10T00:00:00"/>
    <d v="2021-08-11T00:00:00"/>
    <x v="1"/>
    <s v="800239597-4"/>
    <n v="2027"/>
    <s v="Frío"/>
    <n v="20"/>
    <n v="650"/>
    <n v="450"/>
    <n v="0"/>
    <n v="200"/>
    <n v="840"/>
    <n v="0.3"/>
    <n v="12100"/>
    <s v="14%&gt; a 2000m"/>
    <n v="12000"/>
    <s v="6%&gt; a 2000m"/>
    <s v="MEDIO"/>
    <n v="27396000"/>
    <n v="1491000"/>
    <n v="28887000"/>
    <m/>
  </r>
  <r>
    <n v="153"/>
    <s v="Junta de Acción Comunal Vereda La Trinidad"/>
    <x v="0"/>
    <x v="19"/>
    <s v="Trinidad"/>
    <s v="Personería Jurídica 77 de 22 de febrero de 1973"/>
    <x v="3"/>
    <m/>
    <s v="808001872-1"/>
    <s v="Vereda Trinidad "/>
    <m/>
    <n v="3118672065"/>
    <s v="jactrinidadelcolegio3465@gmail.com"/>
    <s v="Guillermo Diaz Lara"/>
    <n v="3250720"/>
    <n v="3118672065"/>
    <s v="jactrinidadelcolegio3465@gmail.com"/>
    <s v="José Desposorio Guerrero"/>
    <n v="19119171"/>
    <n v="3144508351"/>
    <m/>
    <m/>
    <s v="Guillermo Diaz Lara"/>
    <s v="Gloria Escobar"/>
    <s v="José Desposorio Guerrero"/>
    <s v="Emilio Barriga"/>
    <s v="Angie Gómez"/>
    <s v="José López"/>
    <m/>
    <s v="Cristina Alvarez"/>
    <s v="Comité Salud"/>
    <s v="Liliana Gil"/>
    <s v="Comité Genero"/>
    <s v="Martha Amaya"/>
    <s v="La junta de acción comunal vereda Trinidad surge de la necesidad de la comunidad con una población aproximada de 75 familias en diferentes grupos etarios, ubicada en el sector rural en un área de 102 kilómetros aproximadamente, a una distancia del casco urbano de 22 kilómetros, siendo una de las más alejadas del casco urbano, lo que incrementa sus necesidades por el distanciamiento, la falta de vías de comunicación, falta de transporte y serios problemas de conectividad lo que hace que los grupos poblacionales tengan dificultades para acceder a programas y recursos  para sus familias, siendo la salud y educación las más visibles debido a la distancia que hay entre la vereda y el centros de salud, en el tema de educación más en esta pandemia la falta de conectividad ha sido un  factor determinante en la deserción escolar, esta organización fue creada en el año 1973 y parte de sus fundadores ya están fallecidos pero dejaron su legado de organización y trabajo comunitario. _x000a_Actualmente nuestra junta se encuentra al día con todos sus documentos de ley lo cual facilita postular a convocatorias  y poder ejecutar proyectos que beneficien a la comunidad._x000a_"/>
    <s v="Limpieza de caminos, carreteras y sombrios_x000a_Bazares "/>
    <s v="Limpia de la ronda de las quebradas"/>
    <m/>
    <m/>
    <m/>
    <m/>
    <m/>
    <m/>
    <m/>
    <m/>
    <m/>
    <m/>
    <m/>
    <m/>
    <m/>
    <m/>
    <m/>
    <s v="Vía Carreteable "/>
    <s v="Cootranscol pero hasta un sector, de ahí hacia abajo 20 minutos a pie 0 10 en vehículo particular"/>
    <s v="1 hora y 20 minutos"/>
    <s v="f5ce3cc5-8238-4f02-af91-82986608a408..jpg"/>
    <m/>
    <s v="No aplica Acueductos"/>
    <m/>
    <s v="No aplica Acueductos"/>
    <m/>
    <s v="No aplica Acueductos"/>
    <m/>
    <s v="5d7ac4a5-7e62-4834-82cb-e504254859fd..docx"/>
    <s v="5124cb8c-a9f1-46ca-a9ea-da7ca58c114b..jpeg"/>
    <s v="93ca2993-39f3-4029-8677-2b39e9224a68..pdf"/>
    <s v="2120fea9-d82b-4819-aae5-ee931197173b..pdf"/>
    <m/>
    <m/>
    <m/>
    <m/>
    <s v="Si"/>
    <s v="No"/>
    <s v="No"/>
    <s v="Si"/>
    <s v="No"/>
    <s v="No"/>
    <m/>
    <m/>
    <n v="2"/>
    <n v="1"/>
    <m/>
    <m/>
    <m/>
    <m/>
    <m/>
    <m/>
    <m/>
    <m/>
    <m/>
    <m/>
    <m/>
    <m/>
    <m/>
    <m/>
    <m/>
    <m/>
    <m/>
    <m/>
    <m/>
    <m/>
    <m/>
    <n v="0"/>
    <n v="0"/>
    <n v="0"/>
    <n v="0"/>
    <n v="0"/>
    <n v="0"/>
    <n v="0"/>
    <n v="0"/>
    <n v="0"/>
    <n v="0"/>
    <n v="0"/>
    <n v="0"/>
    <n v="0"/>
    <n v="0"/>
    <n v="0"/>
    <n v="0"/>
    <n v="0"/>
    <d v="2021-04-21T15:24:31"/>
    <n v="44311.4711805556"/>
    <x v="2"/>
    <s v="jactrinidadelcolegio3456@gmail.com"/>
    <m/>
    <m/>
    <m/>
    <m/>
    <m/>
    <m/>
    <m/>
    <m/>
    <m/>
    <m/>
    <m/>
    <m/>
    <m/>
    <m/>
    <m/>
    <m/>
    <m/>
    <m/>
    <m/>
    <m/>
    <m/>
    <m/>
    <m/>
    <m/>
    <m/>
    <m/>
    <m/>
    <m/>
    <m/>
    <m/>
    <m/>
    <m/>
    <m/>
    <m/>
    <m/>
    <m/>
    <m/>
    <m/>
    <m/>
    <m/>
    <m/>
    <m/>
    <m/>
    <m/>
    <m/>
    <m/>
    <m/>
    <m/>
    <m/>
    <m/>
    <m/>
    <x v="2"/>
    <m/>
    <x v="2"/>
    <x v="2"/>
    <x v="2"/>
    <n v="0"/>
    <n v="0"/>
    <n v="0"/>
    <n v="0"/>
    <n v="0"/>
    <s v=""/>
    <m/>
    <m/>
    <x v="1"/>
    <n v="44308"/>
    <s v="Se reaiza el acompañamiento preencial, el cual se realizo en la administración municipal junto con otras organizaciones"/>
    <n v="44308"/>
    <s v="Se hace acompañamiento presencial para guiar la postulacion al presidente del acueducto, quedan pendientes subir documntos"/>
    <n v="44309"/>
    <s v="Karen de la Alcaldia esta a la espera de los documentos"/>
    <n v="44312"/>
    <s v="No es posible contactar, se deja mensaje de texto por Whatsapp recordando la finalizacion de la convocatoria"/>
    <m/>
    <m/>
    <m/>
    <m/>
    <s v="x"/>
    <s v="x"/>
    <m/>
    <e v="#N/A"/>
    <x v="1"/>
    <x v="0"/>
    <x v="1"/>
    <m/>
    <m/>
    <x v="1"/>
    <m/>
    <m/>
    <m/>
    <x v="0"/>
    <m/>
    <m/>
    <s v=" "/>
    <m/>
    <m/>
    <m/>
    <m/>
    <m/>
    <m/>
    <m/>
    <m/>
    <m/>
    <m/>
    <m/>
    <m/>
    <m/>
    <m/>
    <n v="0"/>
    <m/>
  </r>
  <r>
    <n v="160"/>
    <s v="ASOCIACIÓN DE SUSCRIPTORES DEL ACUEDUCTO LA COLONIA"/>
    <x v="0"/>
    <x v="19"/>
    <s v="SAN JOSE ALTO"/>
    <s v="ENTIDAD SIN ANIMO DE LUCRO"/>
    <x v="4"/>
    <n v="38951"/>
    <s v="900101724-2"/>
    <s v="VEREDA SAN JOSE ALTO ZONA 7"/>
    <s v="4.571642,-74.420869"/>
    <n v="3197863346"/>
    <s v="CONTACTENOS.LACOLONIA@GMAIL.COM"/>
    <s v="OMAR JAVIER DUITAMA GARCIA"/>
    <n v="79738629"/>
    <n v="3197863346"/>
    <s v="omajad@gmail.com"/>
    <s v="JENNY PAOLA  BELTRAN LARA"/>
    <n v="1014199478"/>
    <n v="3112841802"/>
    <s v="CONTACTENOS.LACOLONIA@GMAIL.COM"/>
    <s v="OMAR JAVIER DUITAMA GARCIA"/>
    <s v="FRANCISCO PINTO"/>
    <s v="MARTHA MORENO"/>
    <s v="JENNY PAOLA BELTRAN"/>
    <s v="GLADYS VERDUGO"/>
    <s v="RICARDO LOPEZ"/>
    <m/>
    <m/>
    <m/>
    <m/>
    <m/>
    <m/>
    <m/>
    <s v="El acueducto La colonia se conformo el 22 de agosto de 2006 pero tiene una historia mas antigua. el comité de cafeteros inicio hace unos 40 años la organización de la distribución del agua en la vereda y medida que transcurría el tiempo y el aumento de los usuarios vieron la necesidad de mejorar y poder llegar a potabilizar el agua. Hacia el 2009 un acueducto vecino decidieron liquidarlo y se adhirió al recién conformado acueducto La Colonia, de esta forma se amplio el rango de influencia hacia las veredas Francia y Santa Marta, quedando conformado por tres veredas que actualmente tienen 240 familias con un servicio 24 x7. el año pasado con el cambio de administración se inicio una campaña agresiva para reorganizar el acueducto para cumplir con todos los requerimientos y normas actuales. Dentro de este proceso a partir del mes noviembre se repotencio una infraestructura que se encontraba abandonada para darle la función de planta de tratamiento, gracias a esta actividad actualmente contamos con agua potable en el acueducto. Seguimos trabajando arduamente para no solo brindar un buen servicio si no contribuir en nuestra región aprendiendo de los diferentes programas que brindan las instituciones que velan por la conservación y preservación de nuestros afluentes y todos sus componentes."/>
    <m/>
    <s v="Actualmente el Acueducto La Colonia creo dos programas para contribuir al medio ambiente y preservar nuestros afluentes. CULTURA DEL AGUA es el programa donde promulgamos a nuestros usuarios en el manejo del agua lluvia y las aguas grises y el programa YO SIEMBRO VIDA que promulga la educación ambiental realizando énfasis en la reforestación de nuestra zona."/>
    <n v="2021"/>
    <s v="Construcción de un germinador de especies arboleas que contribuyan al zona."/>
    <s v="Empresa ENEL, fundación INGENIAL "/>
    <m/>
    <m/>
    <m/>
    <m/>
    <m/>
    <m/>
    <m/>
    <m/>
    <m/>
    <m/>
    <m/>
    <m/>
    <s v="vía carreteable, estado bueno."/>
    <s v="Carro, moto"/>
    <s v="15 minutos "/>
    <s v="296da0dc-0493-4337-859a-9c16a2377c54..pdf"/>
    <s v="59fe6953-adb7-4567-9407-21529b1b4d28..pdf"/>
    <s v="No aplica Acueductos"/>
    <s v="1b686166-1d9d-4fe4-9764-40cae5f4a4c0..pdf"/>
    <s v="No aplica Acueductos"/>
    <s v="520e6413-03c2-4a03-a7ce-b2abcb11ed27..pdf"/>
    <s v="No aplica Acueductos"/>
    <m/>
    <s v="66afe433-cb75-40b8-be71-b3047012eb9e..pdf"/>
    <s v="ef47d91b-6a29-46a2-873b-68baf3c77732..jpeg"/>
    <s v="6b643883-64a5-49f1-bba6-1a25fa952155..pdf"/>
    <s v="b8729954-3347-4bd6-b910-5f3df1708606..pdf"/>
    <s v="6fcea092-061b-4c02-9762-82cfb9b6aac8..pdf"/>
    <m/>
    <m/>
    <s v="9360dd07-f557-40e6-aa5f-21aaaf067fd1..pdf"/>
    <s v="Si"/>
    <s v="Si"/>
    <s v="No"/>
    <s v="Si"/>
    <s v="Si"/>
    <s v="No"/>
    <m/>
    <m/>
    <m/>
    <m/>
    <m/>
    <m/>
    <m/>
    <m/>
    <m/>
    <m/>
    <m/>
    <m/>
    <m/>
    <m/>
    <m/>
    <m/>
    <m/>
    <m/>
    <m/>
    <m/>
    <m/>
    <m/>
    <m/>
    <m/>
    <m/>
    <n v="0"/>
    <n v="0"/>
    <n v="0"/>
    <n v="0"/>
    <n v="0"/>
    <n v="0"/>
    <n v="0"/>
    <n v="0"/>
    <n v="0"/>
    <n v="0"/>
    <n v="0"/>
    <n v="0"/>
    <n v="0"/>
    <n v="0"/>
    <n v="0"/>
    <n v="0"/>
    <n v="0"/>
    <d v="2021-04-22T08:02:55"/>
    <n v="44308.351956018501"/>
    <x v="2"/>
    <s v="CONTACTENOS.LACOLONIA@GMAIL.COM"/>
    <m/>
    <m/>
    <m/>
    <m/>
    <m/>
    <m/>
    <m/>
    <m/>
    <m/>
    <m/>
    <m/>
    <m/>
    <m/>
    <m/>
    <m/>
    <m/>
    <m/>
    <m/>
    <m/>
    <m/>
    <m/>
    <m/>
    <m/>
    <m/>
    <m/>
    <m/>
    <m/>
    <m/>
    <m/>
    <m/>
    <m/>
    <m/>
    <m/>
    <m/>
    <m/>
    <m/>
    <m/>
    <m/>
    <m/>
    <m/>
    <m/>
    <m/>
    <m/>
    <m/>
    <m/>
    <m/>
    <m/>
    <m/>
    <m/>
    <m/>
    <m/>
    <x v="2"/>
    <m/>
    <x v="2"/>
    <x v="2"/>
    <x v="2"/>
    <n v="0"/>
    <n v="0"/>
    <n v="0"/>
    <n v="0"/>
    <n v="0"/>
    <s v=""/>
    <m/>
    <m/>
    <x v="1"/>
    <n v="44308"/>
    <s v="Se reaiza el acompañamiento preencial, el cual se realizo en la administración municipal junto con otras organizaciones"/>
    <n v="44308"/>
    <s v="Se hace acompañamiento presencial para guiar la postulacion al presidente del acueducto, quedan pendientes subir documntos"/>
    <n v="44309"/>
    <s v="Karen de la Alcaldia esta a la espera de los documentos"/>
    <n v="44312"/>
    <s v="No es posible contactar, se deja mensaje de texto por Whatsapp recordando la finalizacion de la convocatoria"/>
    <m/>
    <m/>
    <m/>
    <m/>
    <s v="x"/>
    <s v="x"/>
    <m/>
    <e v="#N/A"/>
    <x v="1"/>
    <x v="0"/>
    <x v="1"/>
    <m/>
    <m/>
    <x v="1"/>
    <m/>
    <m/>
    <m/>
    <x v="0"/>
    <m/>
    <m/>
    <s v=" "/>
    <m/>
    <m/>
    <m/>
    <m/>
    <m/>
    <m/>
    <m/>
    <m/>
    <m/>
    <m/>
    <m/>
    <m/>
    <m/>
    <m/>
    <n v="0"/>
    <m/>
  </r>
  <r>
    <n v="163"/>
    <s v="JUNTA DE ACCION COMUNAL VEREDA SANTA RITA Y SAN MIGUEL "/>
    <x v="0"/>
    <x v="19"/>
    <s v="san miguel - santa rita "/>
    <s v="3895 de 20 de Diciembre 1978  "/>
    <x v="1"/>
    <n v="28844"/>
    <s v="808002297-0"/>
    <s v="Vereda San Miguel- Santa Rita "/>
    <s v="Latitud 4°35'3&quot;, Longitud -74°26'44&quot;"/>
    <n v="3143370305"/>
    <s v="jacvdasantaritaysanmiguel@gmail.com"/>
    <s v="MARIA SUSANA BERNAL CANTE"/>
    <s v="20.498.101 "/>
    <n v="3143370305"/>
    <s v="mariasusanabernalcante@gmail.com"/>
    <s v="DORSY DONATO SANCHEZ"/>
    <s v="20.307.529 de Bogotá "/>
    <n v="3203075985"/>
    <s v="jacvdasantaritaysanmiguel@gmail.com"/>
    <s v="Maria Susana Bernal "/>
    <s v="María Flaxila López "/>
    <s v="Luis Figueroa "/>
    <s v="Dorsy Donato Sánchez "/>
    <s v="Fiscal/a_x0009_Saúl Rozo "/>
    <s v="Fabiola Umaña "/>
    <s v="Ramon Cante"/>
    <s v="Tulio Aguirre "/>
    <s v="Efraín Gutiérrez "/>
    <s v="Educacion y Deporte "/>
    <s v="Sonia Gomez "/>
    <m/>
    <m/>
    <s v="Mi nombre es María Susana Bernal Cante, soy residente de la Vereda Santa Rita San Miguel desde el año 1965, en ese tiempo la vereda estaba conformada aproximadamente por 30 familias cuyos apellidos eran representativos como: Barrera, Benavidez, Botello, Cante, Jiménez, Mancilla, Marchan, Montenegro, Nieto, Poveda, Pulido, Rodríguez, Rojas y Umaña._x000a_Contábamos con camino de herradura, había dos trapiches de molienda de caña, siendo los que generaban empleo en esa época de luego las otras fincas eran frutales y ganaderas, sus casas eran en bareque o adobe. _x000a_En el año 1968 se realiza la primera obra en nuestra vereda que es la construcción del puente sobre la quebrada Santa Martha, gracias a las amistades del señor Pablo Benavides con la colaboración del Señor Eduardo Gonzales Guarnizo y el Ingeniero Jorge Rojas, quien eran los funcionarios de la gobernación de Cundinamarca. Esta gran obra se construyó con la ayuda de la comunidad quienes transportaron todos los materiales a loma de mula. _x000a__x000a_En 1978 se realiza la conformación de la Junta de Acción Comunal de la Vereda Santa Rita San Miguel quien fue aceptada por el Ministerio de Gobierno, sus fundadores fueron: _x000a_•_x0009_Presidente Pompilio Mancilla _x000a_•_x0009_Vicepresidente Julia Barrea _x000a_•_x0009_Tesorero Luis Martines _x000a__x000a_Con la empresa de energía eléctrica de Bogotá en el año de 1983, con la ley de regalías fuimos favorecidos para llevar el servicio de la luz eléctrica a nuestros hogares, las familias le colaboraron al contratista con bajar los postes y materiales de cada uno para realizar la construcción e instalación de las líneas de energía. _x000a__x000a__x000a_En 1984 con la Asociación de Usuarios del Acueducto rural y la Victoria “AUAVIC” con la ayuda del La Ingeniería Instituto Inas y el comité de Cafeteros de Cundinamarca quien nos suministros parte de los materiales para su construcción y la mano de obra fue por los suscriptores. _x000a__x000a_Se realiza la construcción de carretera en el año 1987, desde el tramo Tres torres- Santo Domingo la empresa de energía eléctrica de Bogotá nos ayudó con el estudio topográfico de la vía, la maquinaria fue suministrada por la CAR de Cundinamarca, el primer auxilio fue por un representante de la Asamblea de Cundinamarca cuyo apellido era Echeverry nos dejó 500 pesos para la construcción de la carreta, la comunidad participo con mano de obra y donaciones monetarias por ellos mismos._x000a__x000a_La primera recebada a esta vía fue por la Asociación de Municipios y dos millones de pesos donados por un representante de Asamblea de Cundinamarca el Señor Moisés Alvares._x000a_Hoy en día la vereda Santa Rita San Miguel tiene aproximadamente 60 familias, con construcción modernas, fincas recreacionales y de descanso cuenta con más o menos un Kilómetro de Placa Huella que ha sido suministrada por la Gobernación de Cundinamarca y plan Cinco mil por el alcalde de Turno. _x000a__x000a_Actualmente periodo 2016 -2021 la directiva de la Junta de Acción Comunal está conformada por las siguientes personas: _x000a_Presidente María Susana Bernal _x000a_Vicepresidente María Flaxila López_x000a_Secretario Luis Domingo Figueroa _x000a_Tesorera Dorsy Donato _x000a_Fiscal Saul Rozo_x000a_"/>
    <s v="La junta de acción comunal desarrolla actividades como:_x000a_Reforestación cada uno de los habitantes en sus predios privados o en zonas comunes._x000a_Embellecimiento de las zonas verdes _x000a_Poda de arboles _x000a_Celebración del día del Niño _x000a_Celebración de Aguinaldos_x000a_ "/>
    <s v="Reforestación cada uno de los habitantes en sus predios privados o en zonas comunes._x000a_Embellecimiento de las zonas verdes _x000a_Poda de arboles ._x000a_Recolección de basura al rededor de la quebrada Santa Marta _x000a_"/>
    <n v="2015"/>
    <s v="Limpieza de arboles "/>
    <s v="comunidad"/>
    <n v="2016"/>
    <s v="Reforestación en algunas zonas de la vereda "/>
    <s v="comunidad"/>
    <m/>
    <m/>
    <m/>
    <m/>
    <m/>
    <m/>
    <m/>
    <m/>
    <m/>
    <s v="Vías Rurales, esta se encuentra en regular estado para el transito vehicular. "/>
    <s v="Carro y caminando "/>
    <s v="25 minutos "/>
    <s v="07e6e06c-0212-4d40-9a71-491b9c3b5689..pdf"/>
    <s v="cbef9814-beee-4100-8b28-66114987163e..pdf"/>
    <s v="7d634a77-91c6-4246-8b01-453b553643b2..pdf"/>
    <s v="No aplica Jac"/>
    <s v="8bd9efad-7f8d-4ad1-b9a6-2a533d081022..pdf"/>
    <s v="No aplica Jac"/>
    <s v="09ddb8eb-5c5b-4fa6-b181-9d7594daacc7..pdf"/>
    <s v="790d536e-5cb8-4f0b-9ed0-cad646d9d1e3..pdf"/>
    <s v="236e66a0-3713-4526-99c5-8d0e57e6ed55..pdf"/>
    <s v="ae52c7e7-7f16-47dc-a0df-05a17a98a35a..pdf"/>
    <s v="c352195e-d4ca-4480-8fec-530b5f286369..rar"/>
    <s v="9675b4dc-dcc7-4379-8cac-98bbf291ecc9..pdf"/>
    <s v="752e054b-7ed1-4ad0-ab79-4f8104f987f2..rar"/>
    <s v="1fc92b31-b499-4a99-867b-2a5e26e493ba..rar"/>
    <s v="No aplica Jac"/>
    <s v="093b80ff-57f4-477f-8bd5-64c7952f2527..pdf"/>
    <s v="No"/>
    <s v="No"/>
    <s v="No"/>
    <s v="Si"/>
    <s v="No"/>
    <s v="No"/>
    <s v="La vereda San Miguel y Santa Rita "/>
    <s v="Quebrada Santa Marta "/>
    <n v="1"/>
    <s v="De la quebrada santa marta de la parte alta "/>
    <s v="Esta quebrada nace de lo mas alto de nuestro municipio, de esta fuente hídrica se abastecen para el consumo humano aproximadamente  1030 familias, es por eso que esta fuente debe ser protegida."/>
    <n v="7"/>
    <s v="Húmedo "/>
    <s v="Medio"/>
    <n v="5"/>
    <s v="Húmedo "/>
    <s v="Medio"/>
    <s v="La quebrada Santa Marta se encuentra en peligro por condiciones ambientales que hacen que la fuente hídrica de esta este afectada.  "/>
    <s v="Se realizan jornadas de limpieza en los alrededores de la quebrada "/>
    <s v="Se ha visto afectada por el fenómeno del niño, deslizamientos e incendios "/>
    <m/>
    <s v="7b5f2bcb-99a1-4b60-ba78-238e82ad80d6..pdf"/>
    <s v="f23e1e58-ebf4-406c-82a2-38f9cbadffe7..jpeg"/>
    <s v="4cbc536d-9fad-46b0-8a54-13cfe4e0a47a..jpeg"/>
    <s v="6f760beb-85ef-4e98-830e-4de2a6a9d6f8..jpeg"/>
    <s v="a31bee1f-8490-4c6d-8660-8c2dedd025f1..jpeg"/>
    <s v="a75d7460-0a4f-4ab5-b331-df19beedac54..jpeg"/>
    <s v="26c34f88-f031-4bd6-9a65-1e4808edbb9b..jpeg"/>
    <s v="93266eb6-140e-4e82-8483-bc9fa3df8327..jpeg"/>
    <s v="No"/>
    <m/>
    <n v="12"/>
    <n v="11"/>
    <n v="23"/>
    <n v="24"/>
    <n v="29"/>
    <n v="53"/>
    <n v="22"/>
    <n v="28"/>
    <n v="50"/>
    <n v="26"/>
    <n v="14"/>
    <n v="40"/>
    <n v="84"/>
    <n v="82"/>
    <n v="166"/>
    <n v="60"/>
    <n v="50"/>
    <d v="2021-04-22T11:10:06"/>
    <n v="44312.959062499998"/>
    <x v="42"/>
    <s v="jacvdasantaritaysanmiguel@gmail.com"/>
    <s v="parevalo@cci.org.co"/>
    <n v="44314.6813078704"/>
    <n v="1"/>
    <n v="0"/>
    <n v="0"/>
    <s v="No aplica Jac"/>
    <n v="1"/>
    <s v="No aplica Jac"/>
    <n v="1"/>
    <n v="1"/>
    <n v="1"/>
    <n v="1"/>
    <n v="3"/>
    <n v="0"/>
    <n v="2"/>
    <n v="1"/>
    <s v="No aplica Jac"/>
    <n v="1"/>
    <s v="No se presentan todas las páginas"/>
    <s v="No tiene cód.. 22"/>
    <s v="Este doc. es mayor a 30 días; 2016"/>
    <s v="No aplica Jac"/>
    <m/>
    <s v="No aplica Jac"/>
    <m/>
    <m/>
    <m/>
    <m/>
    <m/>
    <s v="Se presenta el cert. OB, falta RL y Tesorero"/>
    <m/>
    <s v="Se deben presentar  certificaciones emitidas  por el presidente de ASOJUNTAS, la Umata; que certifique que realizan trabajo comunitario."/>
    <s v="No aplica Jac"/>
    <m/>
    <m/>
    <m/>
    <m/>
    <s v="No aplica Jac"/>
    <m/>
    <s v="No aplica Jac"/>
    <m/>
    <m/>
    <m/>
    <m/>
    <m/>
    <m/>
    <m/>
    <m/>
    <s v="No aplica Jac"/>
    <m/>
    <s v="Diagnostico"/>
    <x v="3"/>
    <b v="1"/>
    <x v="9"/>
    <x v="3"/>
    <x v="19"/>
    <n v="0"/>
    <n v="0"/>
    <n v="0"/>
    <n v="0"/>
    <n v="0"/>
    <s v=""/>
    <n v="167"/>
    <m/>
    <x v="1"/>
    <n v="44308"/>
    <s v="Se reaiza el acompañamiento preencial, el cual se realizo en la administración municipal junto con otras organizaciones"/>
    <n v="44308"/>
    <s v="Se hace acompañamiento presencial para guiar la postulacion al presidente del acueducto, quedan pendientes subir documntos"/>
    <n v="44309"/>
    <s v="Karen de la Alcaldia esta a la espera de los documentos"/>
    <n v="44312"/>
    <s v="No es posible contactar, se deja mensaje de texto por Whatsapp recordando la finalizacion de la convocatoria"/>
    <m/>
    <m/>
    <m/>
    <m/>
    <s v="x"/>
    <s v="x"/>
    <m/>
    <n v="155"/>
    <x v="1"/>
    <x v="0"/>
    <x v="1"/>
    <m/>
    <m/>
    <x v="1"/>
    <m/>
    <m/>
    <m/>
    <x v="0"/>
    <m/>
    <m/>
    <s v=" "/>
    <m/>
    <m/>
    <m/>
    <m/>
    <m/>
    <m/>
    <m/>
    <m/>
    <m/>
    <m/>
    <m/>
    <m/>
    <m/>
    <m/>
    <n v="0"/>
    <m/>
  </r>
  <r>
    <n v="164"/>
    <s v="ASOCIACION DE USUARIOS  DEL ACUEDUCTOS DE INTEGRACION DE LAS VEREDAS DE LA INSPECCION DE PRADILLA"/>
    <x v="0"/>
    <x v="19"/>
    <s v="LUCERNA"/>
    <s v="ASOCIACION DE USUARIOS  DEL ACUEDUCTOS DE INTEGRACION DE LAS VEREDAS DE LA INSPECCION DE PRADILLA"/>
    <x v="0"/>
    <n v="38872"/>
    <s v="900098090-9"/>
    <s v="FINCA LA URIBE VDA LUCERNA"/>
    <s v="Latitud 4°35'3&quot;, Longitud -74°26'44&quot;"/>
    <n v="3142320819"/>
    <s v="ACUAINVEPRA@HOTMAIL.COM"/>
    <s v="JAIRO EMIRO BAEZ MEJIA"/>
    <n v="5012714"/>
    <n v="3142320819"/>
    <s v="jairo_baez01@hotmail.com"/>
    <s v="DIANA MARCELA DIAZ NOVOA"/>
    <n v="1070326704"/>
    <n v="3138347853"/>
    <s v="ACUAINVEPRA@HOTMAIL.COM"/>
    <s v="JAIRO EMIRO BAEZ MEJIA"/>
    <s v="JOSE ALBERTO GARZON"/>
    <s v="SARITA GOYENECHE"/>
    <s v="DIANA MARCELA DIAZ"/>
    <s v="CLAUDIA SANCHEZ"/>
    <s v="DANIEL IBAÑEZ"/>
    <s v="ALBERTO GARZON "/>
    <s v="Jairo Baez"/>
    <s v="Sarita Goyeneche "/>
    <m/>
    <m/>
    <m/>
    <m/>
    <s v="en el 2006 a raiz de las sequias presentadas se organizaron 10 personas para pasar una linea de agua para suplir sus predios en la vereda Lucerna, infraestructira en guadua. Al pasar de los años se fueron uniendo mas usuarios y se fue ampliando la infraestructura. Al dia de hoy se benefician 11 veredas de la inspeccion de pradilla del municipio, con una cobertura de 671 usuarios "/>
    <s v="Constantemente se realizan actividades para mejoramiento de la infraestructura y la conservacion de las fuentes que impactan al suministro del recurso hídrico"/>
    <s v="Arborizacion de la boca toma en conjunto con la Alcaldia municipal 2020_x000a_Reforestacion comunitaria y seguimiento para el mantenimiento de zonas estrategicas por cuenta del acueducto y usuarios ( Fontaneros usuarios)_x000a_"/>
    <n v="2020"/>
    <s v="Reforestacion de bocatoma en la vereda Antioqueñita Bocatoma del acueducto y predio de la planta de potabilizacion"/>
    <s v="CAR - Alcaldía "/>
    <n v="2016"/>
    <s v="Agua a la vereda "/>
    <s v="FONDECUN"/>
    <m/>
    <m/>
    <m/>
    <m/>
    <m/>
    <m/>
    <m/>
    <m/>
    <m/>
    <s v="DESTAPADA EN BUEN ESTADO"/>
    <s v="CARRO"/>
    <s v="4 MIN"/>
    <s v="c438469e-25f5-4480-998e-2c8ac21f4d9b..pdf"/>
    <s v="7a7acd0f-91b1-4ebc-87b5-da861ba3140d..pdf"/>
    <s v="No aplica Acueductos"/>
    <s v="3c834723-f851-4076-8309-1d5663d80906..pdf"/>
    <s v="No aplica Acueductos"/>
    <s v="564f068e-1b21-4b75-ac13-1153b8d9af21..rar"/>
    <s v="No aplica Acueductos"/>
    <s v="27f7f02b-87bb-43c0-9c95-4aa577500a57..pdf"/>
    <s v="ab5edf50-c3f8-4518-9b26-b0a94af46314..pdf"/>
    <s v="dc3636c3-2878-423b-bc3a-2388266b958b..pdf"/>
    <s v="843bc418-b6a3-438b-92a8-6d187a349899..rar"/>
    <s v="454579c5-24f5-486b-bcd0-03151f363442..rar"/>
    <s v="5c8d570f-407a-4e57-8571-ad3618fa553f..rar"/>
    <s v="f7d23c1a-aba3-4fcd-8aa5-84b9609b6e7e..pdf"/>
    <s v="29cda668-a0a4-47d4-a4d8-08026c87d3e0..rar"/>
    <s v="5d4bcd73-a18c-44df-885a-1553fccadf82..pdf"/>
    <s v="Si"/>
    <s v="Si"/>
    <s v="Si"/>
    <s v="No"/>
    <s v="No"/>
    <s v="No"/>
    <s v="ANTIOQUEÑITA Y ANTIOQUIA"/>
    <s v="PEÑAS BLANCAS"/>
    <n v="6"/>
    <s v="TODAS"/>
    <s v="PEÑAS BLANCAS ALIMENTA VARIAS QUEBRADAS DE VARIOS ACUEDUCTOS, PREDIOS ADQUIRIDOS POR LA ALCALDIA Y SE CUENTA CON EL PERMISO PARA REALIZAR ACTIVIDADES DE RECUPERACION Y CONSERVACION "/>
    <n v="10"/>
    <s v="humedo"/>
    <s v="Difícil"/>
    <n v="10"/>
    <s v="humedo "/>
    <s v="Difícil"/>
    <s v="PREDIOS ADQUIRIDOS POR LA ADMINISTRACION MUNICIPAL PARA DELIMITAR ZONAS ESTRATEGICAS, ARBORIZACION"/>
    <s v="Se realizan actividades para cuidado de fuentes hidricas, entrega de arboles para siembra en predios y rondas de quebradas"/>
    <s v="Desde los primeros años despues de los periodos de sequia venian las epocas de lluvia y seguido de fuertes lluvias se presentan deslizamientos. En el 2018 han sido los eventas mas recientes de deslizamientos que afectan las fuentes hidricas del acueducto"/>
    <m/>
    <s v="0661a64b-33e4-496f-94f5-713a7b743c31..jpeg"/>
    <s v="8bd20c6a-9ba9-4f99-922d-bb144d05d991..jpeg"/>
    <s v="d35377f7-1935-4244-8286-d4bce2271e71..jpeg"/>
    <s v="e5312eff-d2b2-4c36-9fb4-21eb21ea0923..jpeg"/>
    <s v="5b6ab7bf-a935-4237-9b47-8d4dc59d3a9e..jpeg"/>
    <s v="ffa7b035-499f-497e-94a9-b3463a63ff59..rar"/>
    <s v="3dde1553-851a-44a0-b971-75b50ad6d648..jpeg"/>
    <s v="26af338c-b162-4331-bae3-090291e908a1..pdf"/>
    <s v="Si"/>
    <s v="bocatoma del Acueducto en la vereda Antioqueñita"/>
    <n v="671"/>
    <n v="671"/>
    <n v="1342"/>
    <n v="671"/>
    <n v="0"/>
    <n v="671"/>
    <n v="671"/>
    <n v="671"/>
    <n v="1342"/>
    <n v="671"/>
    <n v="0"/>
    <n v="671"/>
    <n v="2684"/>
    <n v="1342"/>
    <n v="4026"/>
    <n v="4100"/>
    <n v="671"/>
    <d v="2021-04-22T11:23:05"/>
    <n v="44312.8038310185"/>
    <x v="43"/>
    <s v="acuainvepra@hotmail.com"/>
    <s v="amarin@cci.org.co"/>
    <n v="44314.341041666703"/>
    <n v="1"/>
    <n v="1"/>
    <s v="No aplica Acueductos"/>
    <n v="1"/>
    <s v="No aplica Acueductos"/>
    <n v="0"/>
    <s v="No aplica Acueductos"/>
    <n v="1"/>
    <n v="1"/>
    <n v="1"/>
    <n v="3"/>
    <n v="3"/>
    <n v="2"/>
    <n v="1"/>
    <n v="1"/>
    <n v="1"/>
    <m/>
    <m/>
    <s v="No aplica Acueductos"/>
    <m/>
    <s v="No aplica Acueductos"/>
    <s v="Los estatutos no permien suscribir contratos mayores a 60 smlv. Adjunar auorización de la Junta Directiva"/>
    <s v="No aplica Acueductos"/>
    <m/>
    <m/>
    <m/>
    <m/>
    <m/>
    <m/>
    <m/>
    <m/>
    <m/>
    <m/>
    <m/>
    <s v="No aplica Acueductos"/>
    <m/>
    <s v="No aplica Acueductos"/>
    <m/>
    <s v="No aplica Acueductos"/>
    <m/>
    <m/>
    <m/>
    <m/>
    <m/>
    <m/>
    <m/>
    <m/>
    <m/>
    <s v="Diagnostico"/>
    <x v="3"/>
    <b v="1"/>
    <x v="7"/>
    <x v="9"/>
    <x v="20"/>
    <n v="0"/>
    <n v="0"/>
    <n v="0"/>
    <n v="0"/>
    <n v="0"/>
    <s v=""/>
    <n v="144"/>
    <m/>
    <x v="1"/>
    <n v="44308"/>
    <s v="Se reaiza el acompañamiento preencial, el cual se realizo en la administración municipal junto con otras organizaciones"/>
    <n v="44308"/>
    <s v="Se hace acompañamiento presencial para guiar la postulacion al presidente del acueducto, quedan pendientes subir documntos"/>
    <n v="44309"/>
    <s v="Se hace llamado al presidente del acueducto quien manifiesta que aun tiene un faltante relacionado con las firmas de la junta directiva"/>
    <n v="44312"/>
    <s v="Esperan terminar hoy la postulacion"/>
    <m/>
    <m/>
    <m/>
    <m/>
    <s v="x"/>
    <s v="x"/>
    <m/>
    <n v="131"/>
    <x v="1"/>
    <x v="0"/>
    <x v="1"/>
    <m/>
    <m/>
    <x v="1"/>
    <m/>
    <m/>
    <m/>
    <x v="0"/>
    <m/>
    <m/>
    <s v=" "/>
    <m/>
    <m/>
    <m/>
    <m/>
    <m/>
    <m/>
    <m/>
    <m/>
    <m/>
    <m/>
    <m/>
    <m/>
    <m/>
    <m/>
    <n v="0"/>
    <m/>
  </r>
  <r>
    <n v="166"/>
    <s v="ASOCIACION DEL ACUEDUCTO REGIONAL DE LAS VEREDAS SAN MIGUEL SANTA ROSA SAN JOSE DEL MUNICIPIO DE ARBELAEZ"/>
    <x v="1"/>
    <x v="7"/>
    <s v="SAN MIGUEL SANTA ROSA SAN JOSE "/>
    <s v="ASOCIACION DEL ACUEDUCTO REGIONAL DE LAS VEREDAS SAN MIGUEL SANTA ROSA SAN JOSE DEL MUNICIPIO DE ARBELAEZ"/>
    <x v="4"/>
    <n v="35982"/>
    <n v="808001121"/>
    <s v="KRA 8 8-27"/>
    <s v=" 4°13'8.18&quot;N 74°22'40.54&quot;O"/>
    <n v="3102938660"/>
    <s v="acueductoveredalsan3@gmail.com"/>
    <s v="ANGEL IGNACIO ORTIZ VASQUEZ"/>
    <n v="2963582"/>
    <n v="3203394354"/>
    <s v="agnelortiz1705@gmail.com"/>
    <s v="HERNADO GOMEZ BAUTISTA"/>
    <n v="17156148"/>
    <n v="3153666096"/>
    <s v="invenhergoz880@gmail.com"/>
    <s v="ANGEL IGNACIO ORTIZ VASQUEZ"/>
    <s v="MILAGROS HONORIA DIAZ CHUQUEN"/>
    <s v="FLOR ALBA SALAS AVELLA"/>
    <s v="HERNANDO GOMEZ BAUTISTA"/>
    <s v="LUIS ENRIQUE CHINCHILLA MOLINA"/>
    <s v="JUSTO PASTOR VARGAS HERRERA"/>
    <s v="ALDEMAR BURGOS"/>
    <s v="JUSTO PASTOR VARGAS"/>
    <s v="EDGAR FREDY CRUZ SUESCUN, JOAQUIN CASTRO MOYA"/>
    <m/>
    <m/>
    <m/>
    <m/>
    <s v="Nuestra organización tiene alrededor de 40 años de historia, donde la Comunidad de las tres Veredas se unió en torno a la necesidad de contar con su propio acueducto, lo que demando un arduo trabajo teniendo en cuenta que el punto de captación se encuentra muy retirado, el 08 de febrero de 1991 el Ministerio de Agricultura le otorga Personería Jurídica, hacia 1995 obtuvo apoyo de la Alcaldía municipal de Arbeláez para infraestructura en el primer intento por tener planta de tratamiento la que actualmente resulta ser muy pequeña para el caudal manejado. para el 2002 la comunidad se une buscando asegurar y preservar la zona donde cerca al nacimiento de la Quebrada de la Lejía es así como la organización adquiere la reserva forestal La Alianza de aproximadamente 100 hectáreas. El Inicio del Acueducto se dio con alrededor de 80 campesinos a quienes hoy cerca de 1000 familias agradecemos sus esfuerzos y admiramos la proeza de tan importante obra. "/>
    <s v="históricamente se ha trabajado con entidades como la Alcaldía Municipal de Arbeláez, Juntas de Acción Comunal, entidades educativas, para mejorar las condiciones sociales de nuestra comunidad apoyando las iniciativas de carácter agrícola y pecuario."/>
    <s v="Nuestra organización mantiene una relación estrecha con la Alcaldía Municipal de Arbeláez, la CAR Cundinamarca, es así como se cuentan mas de 20 años participando en programas de reforestación y preservación de zonas aledañas de la Quebrada de la Lejía y cuencas menores de las veredas San Miguel Santa Rosa y SAn Jose de nuestro Municipio."/>
    <n v="2017"/>
    <s v="Reforestación y preservación de la Reserva la Alianza ESCA (3150 Arboles)"/>
    <s v="CAR Cundinamarca."/>
    <n v="2018"/>
    <s v="Reforestacion diferentes predios de la Vereda Santa Barbara (1000 arboles)"/>
    <s v="Alcaldía Municipal de Arbelaez"/>
    <n v="2020"/>
    <s v="reforestacion Vereda Santa Rosa Malpaso. mas de 3000 Arboles"/>
    <s v="Ministerio del Interior, Alcaldia de Arbelaez, JAC santa Rosa"/>
    <m/>
    <m/>
    <m/>
    <m/>
    <m/>
    <m/>
    <s v="la mayoría de vías son destapadas, recebo"/>
    <s v="camperos,"/>
    <s v="entre una y dos horas"/>
    <s v="8585e157-12cd-48bb-a5cf-dea06ef729f5..pdf"/>
    <s v="9f5ef98e-4338-44e4-9711-c5840e14f92e..pdf"/>
    <s v="No aplica Acueductos"/>
    <s v="cf507b9f-8d4d-4547-b8e2-a4e6bfa399af..pdf"/>
    <s v="No aplica Acueductos"/>
    <s v="df4793ce-2b83-41a3-aab9-9840dd4068e4..pdf"/>
    <s v="No aplica Acueductos"/>
    <s v="e7b61377-bac6-40d0-9c54-c0b0087c4e9d..pdf"/>
    <s v="4e6701c2-3026-4b36-b8e6-e692ccb2cfff..pdf"/>
    <s v="b90bcc2b-6677-4956-9739-c8630ca335b2..pdf"/>
    <s v="456a5afb-7079-4333-a566-3562e68ffdb9..pdf"/>
    <s v="52452359-5293-4687-beb4-0fbd3880d936..pdf"/>
    <s v="4b10e0cd-6b07-4548-80e4-1245966c36ba..pdf"/>
    <s v="0ad42175-c304-4627-a810-98b781e67507..pdf"/>
    <s v="5f17570c-d352-411e-b5f9-dcf162cf53b4..pdf"/>
    <s v="2f40aca9-679d-4e2a-b5b7-e6d6501f1eca..pdf"/>
    <s v="No"/>
    <s v="No"/>
    <s v="No"/>
    <s v="Si"/>
    <s v="Si"/>
    <s v="No"/>
    <s v="Veredas Santa Barbara, San Miguel"/>
    <s v="Quebrada la Lejia, quebrada La Mistela "/>
    <n v="2"/>
    <s v="Quebrada la Lejia"/>
    <s v="Quebrada la Lejia"/>
    <n v="2"/>
    <s v="Irregular"/>
    <s v="Medio"/>
    <n v="2"/>
    <s v="Irregular"/>
    <s v="Difícil"/>
    <s v="la Quebrada la Lejía es una de las principales fuentes hidrias para el Área Rural del Municipio de Arbeláez, exclusivamente abastece agua para las veredas de Santa Barbara, San Antonio San Miguel Santa Rosa, San José y discurre a los largo de la vereda San Roque, su uso ademas de ser para consumo humano también es para actividades agrícolas y pecuarias a los largo de mas de 20 kilómetros de ahi la importancia de proteger el área de nacimiento y producción de agua."/>
    <s v="en el 2017 nuestro Acueducto participó en el proyecto ESCA con excelentes resultados donde se logro dar cerramiento a la totalidad de la Reserva forestal la Alianza de alrededor de 100 hectáreas, frecuentemente se realiza seguimiento a esta reserva y se denuncian practicas que van en contra del ecosistema como caza y extracción de material vegetal."/>
    <s v="En los Últimos cinco años se han presentado al menos en tres oportunidades disminución importante del caudal en épocas de verano en la Quebrada La Lejía"/>
    <m/>
    <s v="3e9c9582-6a17-456b-bebf-4a671a67ca80..jpg"/>
    <s v="19039889-0722-4b30-958e-fdc6b0ac07fb..jpg"/>
    <s v="61e3cc86-9d75-4af0-bafd-3b4eeb97c791..jpg"/>
    <s v="07c55fa6-1cf5-42b8-9ce8-2f96e75caa5a..jpg"/>
    <s v="eb3d39ef-ce11-451c-927f-40c19a93ab87..jpg"/>
    <s v="d33dc719-f735-4c73-b58d-36c5fbd3d291..jpg"/>
    <s v="9671758b-4852-4a3f-80bf-c72b1d0be7de..jpg"/>
    <s v="40ef4517-aa4b-4da3-9745-8374a9d32b40..jpg"/>
    <s v="Si"/>
    <s v="loreto, la trinidad, la cumbre, el portugal, los andes, san juan"/>
    <n v="200"/>
    <n v="250"/>
    <n v="450"/>
    <n v="300"/>
    <n v="300"/>
    <n v="600"/>
    <n v="750"/>
    <n v="700"/>
    <n v="1450"/>
    <n v="300"/>
    <n v="300"/>
    <n v="600"/>
    <n v="1550"/>
    <n v="1550"/>
    <n v="3100"/>
    <n v="620"/>
    <n v="3100"/>
    <d v="2021-04-22T12:20:34"/>
    <n v="44310.408425925903"/>
    <x v="44"/>
    <s v="acueductoverdalsan3@gmail.com"/>
    <s v="jmartinez@cci.org.co"/>
    <n v="44323.573842592603"/>
    <n v="1"/>
    <n v="1"/>
    <s v="No aplica Acueductos"/>
    <n v="1"/>
    <s v="No aplica Acueductos"/>
    <n v="1"/>
    <s v="No aplica Acueductos"/>
    <n v="1"/>
    <n v="1"/>
    <n v="1"/>
    <n v="3"/>
    <n v="3"/>
    <n v="2"/>
    <n v="1"/>
    <n v="1"/>
    <n v="1"/>
    <m/>
    <m/>
    <s v="No aplica Acueductos"/>
    <s v="no establece quien es el tesorero_x000a_"/>
    <s v="No aplica Acueductos"/>
    <s v="Los estatutos determinan que la Junta Directiva debe reunirse para aprobar la celebración de un contrato superior a los 60 SMMLV, y no se adjunta acta de reunión ni firmas de la junta aprobandolo. _x000a_- subsanado"/>
    <s v="No aplica Acueductos"/>
    <m/>
    <m/>
    <m/>
    <m/>
    <m/>
    <m/>
    <s v="Se debe pedir un certificado ya sea a la administración local u otro tercero, no una auto-certificación"/>
    <s v="Se menciona que la concesión tiene vigencia de 10 años a partir del acto administrativo que  apruebe las obras, pero no adjunta dicho acto administrativo_x000a_-subsanado"/>
    <m/>
    <m/>
    <m/>
    <s v="No aplica Acueductos"/>
    <m/>
    <s v="No aplica Acueductos"/>
    <s v="69ec5914-39e3-4560-a1e5-498bcbc233d4..pdf"/>
    <s v="No aplica Acueductos"/>
    <m/>
    <m/>
    <m/>
    <m/>
    <m/>
    <m/>
    <m/>
    <s v="d1a5b85d-ed8d-44a6-b3cd-7fcad8603a65..pdf"/>
    <m/>
    <s v="Implementación"/>
    <x v="0"/>
    <b v="1"/>
    <x v="0"/>
    <x v="8"/>
    <x v="11"/>
    <n v="1"/>
    <n v="0"/>
    <n v="0"/>
    <n v="0"/>
    <n v="0"/>
    <n v="1"/>
    <n v="82"/>
    <m/>
    <x v="2"/>
    <n v="44309"/>
    <s v="Se hablo directamente con el administrador quien es el encargado de subir toda la informacion, tiene documentacion al dia, informan que a el dia de mañana finalizan el proceso. "/>
    <m/>
    <m/>
    <m/>
    <m/>
    <m/>
    <m/>
    <m/>
    <m/>
    <m/>
    <m/>
    <s v="x"/>
    <s v="x"/>
    <s v="SI"/>
    <n v="80"/>
    <x v="3"/>
    <x v="0"/>
    <x v="1"/>
    <m/>
    <m/>
    <x v="1"/>
    <m/>
    <m/>
    <m/>
    <x v="0"/>
    <m/>
    <m/>
    <s v=" "/>
    <m/>
    <m/>
    <m/>
    <m/>
    <m/>
    <m/>
    <m/>
    <m/>
    <m/>
    <m/>
    <m/>
    <m/>
    <m/>
    <m/>
    <n v="0"/>
    <m/>
  </r>
  <r>
    <n v="168"/>
    <s v="Asociación de usuarios de Acueducto y o alcantarillado rural vereda victoria baja "/>
    <x v="1"/>
    <x v="6"/>
    <s v="Victoria baja "/>
    <n v="29590"/>
    <x v="4"/>
    <m/>
    <s v="901021058-5"/>
    <s v="Finca el rancho victoria baja "/>
    <s v="X 4,44270  Y  74,34612"/>
    <n v="3107568047"/>
    <s v="acueductovictoriasil@gmail.com"/>
    <s v="Ruth Jazmin Gutierrez Romero"/>
    <n v="52061766"/>
    <n v="3107568047"/>
    <s v="acueductovictoriasil@gmail.com"/>
    <s v="Victor Jonh Santamaria Correa "/>
    <n v="73114895"/>
    <n v="3114889960"/>
    <s v="acueductovictoriasil@gmail.com"/>
    <s v="Ruth Jamin Gutierrez Romero "/>
    <s v="Maria Adriana Silva Sanabria "/>
    <s v="Gladys Moreno infante "/>
    <s v="Victor Jonh Santamaria Correa "/>
    <s v="Ninguno"/>
    <s v="Ninguno"/>
    <s v="Ninguno"/>
    <s v="NINGUNO"/>
    <s v="Ninguno"/>
    <s v="Vocal "/>
    <s v="Juan Gonzalez "/>
    <s v="NINGUNO"/>
    <s v="ninguno"/>
    <s v="HISTORIA DEL ACUEDUCTO VICTORIA BAJA. Según cuenta la mayoría de las personas de la zona nuestro Acueducto existe desde hace más de 25 años cuando el comité de cafeteros lo financio, apoyados por la iniciativa de la señora Virginia Galindo quien fue Alcaldesa del Municipio de Silvania, entiendo que para la época fue una obra titánica pues muchos materiales fueron llevados a lomo de mula y otros tantos a pie fue un esfuerzo significativo y lo triste del asunto es que el ingeniero que realizo los estudios para la bocatoma y el tanque de reserva.  Se equivocó y construyo la bocatoma con todas las normas y de lo mejor que había en su momento, en un sitio donde no llego ni una gota de agua al tanque y entonces como ya se había gastado bastante del presupuesto, y con lo que quedo hubo que construir otra bocatoma y otro tanque, los cuales no quedaron igual pero si funcionales. Después de este desafortunado incidente unos propietarios de fincas incitados por el esposo de la señora Virginia Galindo, deciden inscribirlo en la cámara de comercio y el día 25 de julio de 1999 a las 2:00 p.m. se reunieron:_x000a_Julio Rocha, Jorge Sandoval, Fénix Delgado, Jaime Muñoz, Jaime Gazca, Luisa Osorio, Adolfo Sánchez, Luis Rincón, Idali Rodríguez._x000a_Desde ese momento no tengo información solo cuando yo llegue a la vereda en el año 2015 el señor fontanero cobraba el servicio y de ahí organizaba su salario. Para el año 2016 se creó una  nueva Junta Directiva y de ahí en adelante se ha ido mejorando poco a poco con la documentación que prácticamente no había.  _x000a_"/>
    <s v="Esta nueva era nos ha traído la posibilidad de interconexión, y en eso el Acueducto como entidad a liderado en la vereda una forma participativa para todos los integrantes de la comunidad pues además de tener un grupo de WhatsApp también esta pendiente de las necesidades de la misma para cumplir su propósito que es servir en lo que nos sea posible."/>
    <s v="Hasta el momento hemos hecho una siembra de arboles el día 23 de Julio del 2020 los cuales nos dono la CAR "/>
    <n v="2020"/>
    <s v="siembra de arboles"/>
    <s v="Acueducto Victoria Baja"/>
    <m/>
    <m/>
    <m/>
    <m/>
    <m/>
    <m/>
    <m/>
    <m/>
    <m/>
    <m/>
    <m/>
    <m/>
    <s v="carretera sin pavimento en buenas condiciones"/>
    <s v="carro, moto, buseta"/>
    <s v="10 minutos hasta la sede"/>
    <s v="6f2ca8d5-7180-452c-b5ca-00d7d92afe3f..pdf"/>
    <s v="d7d2088d-516e-4864-8df7-0b5a6ded99fd..pdf"/>
    <s v="No aplica Acueductos"/>
    <m/>
    <s v="No aplica Acueductos"/>
    <s v="59fffcc8-df9f-4206-9ee9-a52ed9197656..pdf"/>
    <s v="No aplica Acueductos"/>
    <s v="37d858dc-d1b1-4ed9-8328-357e9ae7699f..pdf"/>
    <s v="f818bc9f-a8ad-47b4-bcd5-28c31dec1563..pdf"/>
    <s v="8f828e31-2bb1-42fa-9954-f8c5be354921..pdf"/>
    <s v="fead8368-d3a1-4b49-a029-ead5c71de8bf..pdf"/>
    <s v="788cc5e8-8826-4f17-a196-9bde4b920fb4..pdf"/>
    <s v="d4cd55f9-d628-44f4-aef1-502ae9571ad4..pdf"/>
    <m/>
    <m/>
    <m/>
    <s v="No"/>
    <s v="No"/>
    <s v="No"/>
    <s v="Si"/>
    <s v="No"/>
    <s v="No"/>
    <s v="Vereda Victoria Baja "/>
    <m/>
    <m/>
    <m/>
    <m/>
    <m/>
    <m/>
    <m/>
    <m/>
    <m/>
    <m/>
    <m/>
    <m/>
    <m/>
    <m/>
    <m/>
    <s v="8962fe26-b463-4434-a03f-5748730417d0..jpg"/>
    <m/>
    <m/>
    <m/>
    <m/>
    <s v="3ca71c23-c564-447e-83b4-fa35bb52cc9f..jpg"/>
    <s v="abdcd6ac-8f37-46bb-8786-5edce0d4c907..jpg"/>
    <m/>
    <m/>
    <n v="0"/>
    <n v="0"/>
    <n v="0"/>
    <n v="0"/>
    <n v="0"/>
    <n v="0"/>
    <n v="0"/>
    <n v="0"/>
    <n v="0"/>
    <n v="0"/>
    <n v="0"/>
    <n v="0"/>
    <n v="0"/>
    <n v="0"/>
    <n v="0"/>
    <n v="0"/>
    <n v="0"/>
    <d v="2021-04-22T15:35:42"/>
    <n v="44309.537685185198"/>
    <x v="2"/>
    <s v="acueductovictoriasil@gmail.com"/>
    <m/>
    <m/>
    <m/>
    <m/>
    <m/>
    <m/>
    <m/>
    <m/>
    <m/>
    <m/>
    <m/>
    <m/>
    <m/>
    <m/>
    <m/>
    <m/>
    <m/>
    <m/>
    <m/>
    <m/>
    <m/>
    <m/>
    <m/>
    <m/>
    <m/>
    <m/>
    <m/>
    <m/>
    <m/>
    <m/>
    <m/>
    <m/>
    <m/>
    <m/>
    <m/>
    <m/>
    <m/>
    <m/>
    <m/>
    <m/>
    <m/>
    <m/>
    <m/>
    <m/>
    <m/>
    <m/>
    <m/>
    <m/>
    <m/>
    <m/>
    <m/>
    <x v="2"/>
    <m/>
    <x v="2"/>
    <x v="2"/>
    <x v="2"/>
    <n v="0"/>
    <n v="0"/>
    <n v="0"/>
    <n v="0"/>
    <n v="0"/>
    <s v=""/>
    <m/>
    <m/>
    <x v="2"/>
    <n v="44308"/>
    <s v="Se realiza contacto con la presidenta de la JAC para iniciar registro y resolver dudas que tiene respecto a las preguntas del aplicativo."/>
    <n v="44309"/>
    <s v="No cuentan con unos documentos, informan que no siguen con el proceso. "/>
    <m/>
    <m/>
    <m/>
    <m/>
    <m/>
    <m/>
    <m/>
    <m/>
    <s v="x"/>
    <s v="x"/>
    <m/>
    <e v="#N/A"/>
    <x v="1"/>
    <x v="0"/>
    <x v="1"/>
    <m/>
    <m/>
    <x v="1"/>
    <m/>
    <m/>
    <m/>
    <x v="0"/>
    <m/>
    <m/>
    <s v=" "/>
    <m/>
    <m/>
    <m/>
    <m/>
    <m/>
    <m/>
    <m/>
    <m/>
    <m/>
    <m/>
    <m/>
    <m/>
    <m/>
    <m/>
    <n v="0"/>
    <m/>
  </r>
  <r>
    <n v="170"/>
    <s v="JUNTA DE ACCIÓN COMUNAL DE LA VEREDA EL ESPINALITO"/>
    <x v="1"/>
    <x v="16"/>
    <s v="EL ESPINALITO"/>
    <s v=" Resolución No. 1816"/>
    <x v="1"/>
    <n v="23177"/>
    <n v="8080030692"/>
    <s v="VEREDA EL ESPIINALITO"/>
    <s v="Latitud: 4°18'42.45&quot;N - 74°24'58.88&quot;O - Longitud: 4°18'43.25&quot;N -  74°24'56.03&quot;O"/>
    <n v="3124806037"/>
    <s v="jacvdaespinalito@gmail.com"/>
    <s v="LILIA GONZÁLEZ ORTÍZ"/>
    <n v="20565685"/>
    <n v="3124806037"/>
    <s v="jacvdaespinalito@gmail.com"/>
    <s v="DIANA MARCELA QUINTERO VELA"/>
    <n v="1069730236"/>
    <n v="3156714567"/>
    <s v="dianamarcelaq@hotmail.com"/>
    <s v="LILIA GONZÁLEZ ORTÍZ"/>
    <s v="MARIA CRISTINA REYES QUINTERO"/>
    <s v="ALVA CASTELLANOS"/>
    <s v="DIANA MARCELA QUINTERO VELA"/>
    <s v="LUIS A. RUIZ IZQUIERDO"/>
    <s v="EDUARDO AREVALO"/>
    <s v="EDGAR U. QUINTERO"/>
    <s v="CECILIA VELANDIA ESPITIA"/>
    <s v="TERESA QUINTERO, FREDESMINDA JUNCA, HERNAN MORA"/>
    <s v="SALUD Y EDUCACIÓN"/>
    <s v="YANIN MELO P."/>
    <s v="DEPORTES"/>
    <s v="HERNAN BARBOSA"/>
    <s v="La Junta de Acción Comunal de la Vereda El Espinalito se creó por las necesidades de la comunidad del año 1963 que eran la vía para poder sacar su producción agrícola de: café y panela y la necesidad de tener una organización para poder tener suministro de agua, el objeto que se perseguía en dicha época era encausar los esfuerzos de los vecinos de la vereda hacia la realización de intereses comunitarios, estudiar y procurar la solución de los problemas que confronta la comunidad y vincular a las autoridades y organismos especializados en la asesoría técnica como complemento de los esfuerzos comunitarios siendo el señor Silverio Castillo López presidente, Benjamín Leguizamón vicepresidente, Roberto Ortiz Fiscal, Belisario Moreno Tesorero, Rosa Elvira Bermúdez Secretaria, Vocales Antonio Ramírez, Elías Quintero, Arturo Espitia. "/>
    <s v="NO APLICA"/>
    <s v="La Junta de Acción Comunal de la Vereda El Espinalito lideró la instalación de acueducto de agua potable para toda la Vereda El Espinalito, dicha actividad se llevó a cabo en el año 2019 de la mano con la Alcaldía Municipal de Fusagasugá con parte de financiación del Plan Departamental de Aguas."/>
    <n v="2021"/>
    <s v="REFORESTACIÓN DE LA CUENCUA Y RIVERAS DEL RIO CUJA QUE PASA POR LA VEREDA EL ESPINALITO CON ÁRBOLES NATIVOS. _x000a_(EN EJECUCIÓN)"/>
    <s v="ASOCIACIÓN ASOASES"/>
    <m/>
    <m/>
    <m/>
    <m/>
    <m/>
    <m/>
    <m/>
    <m/>
    <m/>
    <m/>
    <m/>
    <m/>
    <s v="VÍA RURAL PAVIMENTADA EN REGULAR ESTADO."/>
    <s v="BUSETA DE PASAJEROS QUE PASA CADA 2 HORAS"/>
    <s v="40 MINUTOS AL PARADERO DE LA VEREDA."/>
    <s v="e4a62ece-0527-4a6c-828a-ee6628ee7d86..pdf"/>
    <s v="a8dd4bbc-5acb-4e06-a4ea-11f39fd8f3f8..pdf"/>
    <s v="bda004e9-041b-4d71-8f8d-5d880b3b7cdb..pdf"/>
    <s v="No aplica Jac"/>
    <s v="4ac87f85-f64e-41fd-b1f2-6ed51736857a..pdf"/>
    <s v="No aplica Jac"/>
    <s v="0e4e4a72-5e39-40a6-bec8-710d7eaaa914..pdf"/>
    <s v="67f76647-da89-41ec-a459-ce52e9dc73d1..pdf"/>
    <s v="afb4750c-53da-4c08-b114-a783a8a8b957..pdf"/>
    <s v="43a6b5bc-1971-4bde-b825-03d2f42f0789..pdf"/>
    <s v="9bdce10c-de73-42f8-a685-a3999a45e7c8..pdf"/>
    <s v="5813355f-5913-4eb2-8a66-164ff875ce14..pdf"/>
    <s v="d348d3bf-4795-4097-b166-a86365cf9356..pdf"/>
    <s v="f84fadc7-7e2a-41a7-a04b-586fe329452e..png"/>
    <s v="No aplica Jac"/>
    <s v="e5495334-f619-439e-82e3-9e1e6cc62232..pdf"/>
    <s v="No"/>
    <s v="No"/>
    <s v="No"/>
    <s v="Si"/>
    <s v="No"/>
    <s v="No"/>
    <s v="VEREDA EL ESPINALITO / FUSAGASUGÁ - CUNDINAMARCA"/>
    <s v="RIO CUJA"/>
    <n v="1"/>
    <n v="1"/>
    <s v="EL RIO CUJA CUENTA CON DISTRITOS DE RIEGO QUE ABASTECEN EL AGUA PARA CONSUMO HUMANO."/>
    <n v="15"/>
    <s v="TERRENO DE FACIL ACCESO."/>
    <s v="Fácil"/>
    <n v="20"/>
    <s v="TERRENO DE FACIL ACCESO."/>
    <s v="Fácil"/>
    <s v="ACTUALMENTE EL RIO CUJA ES UTILIZADO COMO BALNEARIO POR PARTE DE LA POBLACIÓN AJENA A LA VEREDA QUE DURANTE FINES DE SEMANA O EPOCAS FESTIVAS ACUDEN AL RIO PARA BAÑARSE EN FAMILIA, COCINAR Y DEMÁS ACTIVIDADES QUE GENERAN CONTAMINACIÓN AL MISMO. A LA VEREDA LLEGAN DEMASIADOS RESIDUOS QUE PODRIAN EVITARSE SI SE PROHIBE EL USO DE ESTA FUENTE HIDRICA COMO LUGAR DE BAÑO E INGESTA DE ALIMENTOS."/>
    <s v="No se han realizado actividades de conservación de la fuente hídrica."/>
    <s v="Deslizamiento de masas"/>
    <m/>
    <s v="437c0d14-fd4f-4a8b-a4e6-4623c462c2b7..jpeg"/>
    <s v="721b506c-79b8-4eb6-9d1f-c9603ce6aedd..png"/>
    <s v="58cd0d19-a75d-4501-a4ac-2800fab3759c..JPG"/>
    <s v="c7c4ed82-4781-4e56-b045-c88ff4dc61f6..jpg"/>
    <s v="7cbf0aeb-54e6-4699-8b92-3e47ca827efd..jpg"/>
    <s v="d63a4bef-7629-4933-b5d8-42630e5903c7..png"/>
    <s v="e35f9050-9f09-4f99-a821-8f26af49f47f..png"/>
    <s v="0a3fd2af-f5c1-4e67-8288-78ab52c5d0bd..png"/>
    <s v="No"/>
    <m/>
    <n v="26"/>
    <n v="20"/>
    <n v="46"/>
    <n v="28"/>
    <n v="30"/>
    <n v="58"/>
    <n v="87"/>
    <n v="126"/>
    <n v="213"/>
    <n v="42"/>
    <n v="43"/>
    <n v="85"/>
    <n v="183"/>
    <n v="219"/>
    <n v="402"/>
    <n v="86"/>
    <n v="110"/>
    <d v="2021-04-22T16:05:53"/>
    <n v="44312.809560185196"/>
    <x v="45"/>
    <s v="jacvdaespinalito@gmail.com"/>
    <s v="amarin@cci.org.co"/>
    <n v="44322.6663078704"/>
    <n v="1"/>
    <n v="1"/>
    <n v="1"/>
    <s v="No aplica Jac"/>
    <n v="1"/>
    <s v="No aplica Jac"/>
    <n v="1"/>
    <n v="1"/>
    <n v="1"/>
    <n v="1"/>
    <n v="3"/>
    <n v="3"/>
    <n v="2"/>
    <n v="1"/>
    <s v="No aplica Jac"/>
    <n v="1"/>
    <m/>
    <m/>
    <s v="El cert. de existencia puede ser emitida por la Secretaría de Gobierno"/>
    <s v="No aplica Jac"/>
    <s v="subsanado. autorizan al rl a suscribir contratos mayores a 60 smls"/>
    <s v="No aplica Jac"/>
    <m/>
    <m/>
    <m/>
    <m/>
    <m/>
    <m/>
    <m/>
    <s v="El certificado de experiencia en iniciativas comunitarias o ambientales puede ser expedida por la junta directiva de la jac, la umata, la alcaldía, etc."/>
    <s v="No aplica Jac"/>
    <m/>
    <m/>
    <m/>
    <m/>
    <s v="No aplica Jac"/>
    <s v="152d2c3f-6c4f-4f77-9564-f07fe71d12f8..pdf"/>
    <s v="No aplica Jac"/>
    <m/>
    <m/>
    <m/>
    <m/>
    <m/>
    <m/>
    <m/>
    <s v="ce984475-7d57-401b-97b5-cc976049ddcb..pdf"/>
    <s v="No aplica Jac"/>
    <m/>
    <s v="Implementación"/>
    <x v="3"/>
    <b v="1"/>
    <x v="0"/>
    <x v="3"/>
    <x v="3"/>
    <n v="0"/>
    <n v="0"/>
    <n v="0"/>
    <n v="0"/>
    <n v="0"/>
    <s v=""/>
    <n v="145"/>
    <m/>
    <x v="2"/>
    <n v="44309"/>
    <s v="Se realiza contacto con la presidenta de la JAC quien comunica que tienen todos los documentos al dia y completos, requieren de un acompañamiento via telefonica el dia de mañana y aseguran en terminar el proceso el fin de semana. "/>
    <n v="44312"/>
    <s v="Estan subiendo documentacion, informan que culminan esta tarde y que cualquier inquietud se comunican "/>
    <m/>
    <m/>
    <m/>
    <m/>
    <m/>
    <m/>
    <m/>
    <m/>
    <s v="x"/>
    <s v="x"/>
    <s v="SI"/>
    <n v="57"/>
    <x v="3"/>
    <x v="13"/>
    <x v="2"/>
    <s v="NO VIABLE"/>
    <s v="NO VIABLE"/>
    <x v="2"/>
    <s v="1._x0009_El área del predio del señor Gustavo Ramírez cuenta con una extensión de 662 m2, en dicho espacio se podría generar un enriquecimiento forestal Natural de aproximadamente 73 árboles, según la relación de 1100 árboles sembrados en una hectárea, sin embargo, solo se relacionan 55 árboles._x000a_2._x0009_ El área del predio del señor Segundo Quintero cuenta con una extensión de 493 m2, en dicho espacio se podría generar un enriquecimiento forestal Natural de aproximadamente 55 árboles, según la relación de 1100 árboles sembrados en una hectárea, sin embargo, se relacionan 66 árboles."/>
    <d v="2021-07-01T00:00:00"/>
    <d v="2021-07-01T00:00:00"/>
    <x v="1"/>
    <m/>
    <m/>
    <s v=" "/>
    <m/>
    <m/>
    <m/>
    <m/>
    <m/>
    <m/>
    <m/>
    <m/>
    <m/>
    <m/>
    <m/>
    <m/>
    <n v="8239000"/>
    <n v="1491000"/>
    <n v="9730000"/>
    <m/>
  </r>
  <r>
    <n v="180"/>
    <s v="ASOCIACIÓN DE SUSCRIPTORES DEL ACUEDCUTO VEREDA ALTO DE INSA"/>
    <x v="0"/>
    <x v="17"/>
    <s v="ISNA"/>
    <n v="1"/>
    <x v="4"/>
    <n v="43299"/>
    <n v="808001304"/>
    <s v="vereda isna"/>
    <s v="4.39567245; -74.61395711"/>
    <n v="3194165466"/>
    <s v="amparoleon01@hotmail.com"/>
    <s v="MARIA AMPARO LEON"/>
    <n v="21015481"/>
    <n v="3194165466"/>
    <s v="amparoleon01@hotmail.com"/>
    <s v="GRACIELA MATALLANA"/>
    <n v="41589116"/>
    <n v="3194165466"/>
    <s v="amparoleon01@hotmail.com"/>
    <s v="MARIA AMPARO LEON"/>
    <s v="GABRIEL PEÑA"/>
    <s v="CARLOS HENRRY TRUILLO"/>
    <s v="GRACIELA MATALLANA"/>
    <s v="DAVID GONGORA"/>
    <s v="NA"/>
    <s v="NA"/>
    <s v="NA"/>
    <s v="NA"/>
    <s v="NA"/>
    <s v="NA"/>
    <s v="NA"/>
    <s v="NA"/>
    <s v="La organización es una entidad sin animo de lucro que se creó para la administración y cuidado del recurso hídrico"/>
    <s v="Seguimiento en la distribución de Agua - Jornadas de limpieza acueducto "/>
    <s v="Jornadas de reforestación - jornada limpieza nacedero - jornadas limpieza fuentes hídricas "/>
    <n v="2019"/>
    <s v="jornadas de limpieza y reforestacion en pro de la conservacion y preservacion del medio ambiente "/>
    <s v="Asociacion de Acueducto Veredal"/>
    <m/>
    <m/>
    <m/>
    <m/>
    <m/>
    <m/>
    <m/>
    <m/>
    <m/>
    <m/>
    <m/>
    <m/>
    <s v="Vía pública destapada en buenas condiciones"/>
    <s v="Automóvil  y motocicleta"/>
    <s v="30 min"/>
    <s v="c9c4e7af-44e8-4aff-8b88-193c15a861d9..pdf"/>
    <s v="4d795316-10d0-4439-aa55-fd9207385153..pdf"/>
    <s v="No aplica Acueductos"/>
    <s v="a7a4a24a-9e41-4576-a080-a6d171b3fbb4..pdf"/>
    <s v="No aplica Acueductos"/>
    <s v="7647cf8f-e000-49f2-9f9e-b335a5889718..pdf"/>
    <s v="No aplica Acueductos"/>
    <s v="16d56501-b916-4f9f-a513-ef9a472270c5..pdf"/>
    <s v="42c3f01a-8d66-4b6c-b281-0e65372d7465..pdf"/>
    <s v="cfab76ec-c5ea-4529-865f-a700b45408ea..pdf"/>
    <s v="c7ff7a25-926f-4c94-90e8-34ed032ddfb1..pdf"/>
    <s v="77b6b795-2a24-4054-add5-178440390f34..pdf"/>
    <s v="96058f34-b6f8-4c09-93d9-624926f7e821..pdf"/>
    <s v="c5ab66b7-5a68-40f7-b0d7-62666d3f91a5..pdf"/>
    <s v="5f595f03-af28-498e-a62d-97f369a32cb5..pdf"/>
    <s v="15801975-6d1f-4255-a1dc-305aadb033e8..pdf"/>
    <s v="Si"/>
    <s v="No"/>
    <s v="No"/>
    <s v="No"/>
    <s v="No"/>
    <s v="No"/>
    <s v="vereda Alto de Isná"/>
    <s v="Quebrada Isná"/>
    <n v="1"/>
    <s v="Quebrada Isná _x000a_Zanjón San Juanito"/>
    <s v="Quebrada Isná "/>
    <n v="2000"/>
    <s v="Mucha especie arbustiva"/>
    <s v="Medio"/>
    <n v="10"/>
    <s v="Mucha especie arbustiva"/>
    <s v="Medio"/>
    <s v="Aumentar cobertura vegetal con especies nativas "/>
    <s v="Las actividades que han realizado la asociasión es recuperar la fuente hídrica , jornadas de reforestación y jornada de limpieza sobre la fuente hídrica."/>
    <s v="La vereda ha sido afectada por el aumento de temperatura generando sequía en la fuente hídrica y diferente nacederos de la zona. _x000a_Se ha generado jornada de limpieza sobre la fuente hídrica"/>
    <m/>
    <s v="aa994c23-6ad2-406f-b5f4-285ac3dc3782..jpeg"/>
    <s v="396a2d85-99ac-408d-b07b-2bc0a4f50ccb..jpeg"/>
    <s v="5e32bb5f-6d52-4505-99ab-13373f2cc21a..jpeg"/>
    <s v="0a9a9829-13d4-41da-80d4-5b8b11f62f02..jpeg"/>
    <s v="f1b4bfc2-5857-46b1-8bca-a202cdd61413..jpeg"/>
    <s v="84a1f04c-951b-461f-b914-781c9baeb6d5..jpeg"/>
    <s v="5b3c41b4-c68e-4fb6-8512-5a04e7ea7f3d..jpeg"/>
    <s v="8cdffe97-16eb-4e87-b08f-7bb6d3ce7aec..jpeg"/>
    <s v="No"/>
    <m/>
    <n v="11"/>
    <n v="15"/>
    <n v="26"/>
    <n v="19"/>
    <n v="25"/>
    <n v="44"/>
    <n v="24"/>
    <n v="25"/>
    <n v="49"/>
    <n v="19"/>
    <n v="15"/>
    <n v="34"/>
    <n v="73"/>
    <n v="80"/>
    <n v="153"/>
    <n v="72"/>
    <n v="10"/>
    <d v="2021-04-23T12:45:33"/>
    <n v="44312.830891203703"/>
    <x v="46"/>
    <s v="amparoleon01@hotmail.com"/>
    <s v="amarin@cci.org.co"/>
    <n v="44314.371481481503"/>
    <n v="1"/>
    <n v="1"/>
    <s v="No aplica Acueductos"/>
    <n v="1"/>
    <s v="No aplica Acueductos"/>
    <n v="1"/>
    <s v="No aplica Acueductos"/>
    <n v="1"/>
    <n v="1"/>
    <n v="1"/>
    <n v="3"/>
    <n v="3"/>
    <n v="2"/>
    <n v="1"/>
    <n v="1"/>
    <n v="1"/>
    <m/>
    <m/>
    <s v="No aplica Acueductos"/>
    <m/>
    <s v="No aplica Acueductos"/>
    <m/>
    <s v="No aplica Acueductos"/>
    <m/>
    <m/>
    <m/>
    <m/>
    <m/>
    <m/>
    <s v="posteriormente certificadas por Asojuntas"/>
    <m/>
    <m/>
    <m/>
    <m/>
    <s v="No aplica Acueductos"/>
    <m/>
    <s v="No aplica Acueductos"/>
    <m/>
    <s v="No aplica Acueductos"/>
    <m/>
    <m/>
    <m/>
    <m/>
    <m/>
    <m/>
    <m/>
    <m/>
    <m/>
    <s v="Diagnostico"/>
    <x v="3"/>
    <b v="1"/>
    <x v="0"/>
    <x v="7"/>
    <x v="9"/>
    <n v="0"/>
    <n v="0"/>
    <n v="0"/>
    <n v="0"/>
    <n v="0"/>
    <s v=""/>
    <n v="148"/>
    <m/>
    <x v="0"/>
    <n v="44309"/>
    <s v="La representante legal de la asociación María Amparo León, reporta que están recolectando las fotografías requeridas para la postulación, además, esperan terminar el respectivo diligenciamiento de los datos faltantes para culminar con una postulación exitosa lo antes posible. "/>
    <m/>
    <m/>
    <m/>
    <m/>
    <m/>
    <m/>
    <m/>
    <m/>
    <m/>
    <m/>
    <s v="x"/>
    <s v="x"/>
    <s v="SI"/>
    <n v="59"/>
    <x v="0"/>
    <x v="0"/>
    <x v="0"/>
    <s v="VIABLE"/>
    <s v="NO VIABLE"/>
    <x v="2"/>
    <m/>
    <m/>
    <m/>
    <x v="0"/>
    <m/>
    <m/>
    <s v=" "/>
    <m/>
    <m/>
    <m/>
    <m/>
    <m/>
    <m/>
    <m/>
    <m/>
    <m/>
    <m/>
    <m/>
    <m/>
    <m/>
    <m/>
    <n v="0"/>
    <m/>
  </r>
  <r>
    <n v="183"/>
    <s v="COOPERATIVA DE USUARIOS DEL ACUEDUCTO COMUNAL DE LAS VEREDAS DEL SUR COOVESUR LTDA ESP"/>
    <x v="1"/>
    <x v="16"/>
    <s v="MESITAS, LA ISLA, SARDINAS, BOCHICA, LA TRINIDAD, PALACIOS, GUAYABAL, ESPINALITO Y LA UNION"/>
    <s v="no aplica"/>
    <x v="4"/>
    <n v="37309"/>
    <n v="8906801383"/>
    <s v="CALLE 10 No. 7-07 OFICINA 204"/>
    <s v="N:964957 W:977773 H: 2121 msnm"/>
    <n v="3114819503"/>
    <s v="coovesur@yahoo.com"/>
    <s v="MONICA GORDILLO BETANCOURT"/>
    <n v="35252137"/>
    <n v="3114819503"/>
    <s v="monikg81@gmail.com"/>
    <s v="MILTON PEÑA VERANO"/>
    <n v="19221692"/>
    <n v="3114648249"/>
    <s v="mipeve@outlook.es"/>
    <s v="LUIS ALFREDO BUITRAGOS CASTRO - MONICA GORDILLO BETANCOURT"/>
    <s v="BELARMINO LOPEZ OSORIO"/>
    <s v="CARMEN ROSA RODRIGUEZ HERRERA"/>
    <s v="MILTON PEÑA VERANO"/>
    <s v="no aplica"/>
    <s v="no aplica"/>
    <s v="no aplica"/>
    <s v="NO APLICA"/>
    <s v="no aplica"/>
    <m/>
    <m/>
    <m/>
    <m/>
    <s v="_x000a_La Cooperativa de Usuarios del Acueducto Comunal de la Veredas del sur de Fusagasugá, inicia sus servicios hacia el año 1957 como una necesidad que surge desde la misma comunidad para recibir en su domicilio el preciado líquido sin tener que recurrir a los difíciles recorridos de carga desde las quebradas de la zona._x000a_Desde su inicio, esta entidad sin ánimo de lucro de carácter privado, no puede desconocer el apoyo incondicional que la Federación Nacional de Cafeteros brindó a la comunidad que no desfalleció en su sueño de contar con agua en sus predios._x000a_La primera planta de tratamiento, con una capacidad de 10 Lts fue construida en el año 1993 con los recursos de la misma comunidad y el apoyo decidido de la Federación de Cafeteros y la Administración Municipal de Fusagasugá. La segunda planta fue adquirida con recursos propios en el año 2012 por un costo aproximado de 160 millones de pesos, con una capacidad de 10 lts , en fibra de vidrio. Esto permitió mejorar la calidad e igualmente ampliar la cobertura, llegando a sectores que no contaban con este servicio primordial_x000a_Actualmente se suministra agua potable a nueve veredas del sur-oriente de Fusagasugá  Mesitas, La Isla, Sardinas, Bochica, La Trinidad, Palacios, Guayabal, Espinalito  y La Unión. Es decir que se  presta el servicio a 1.200 suscriptores y 5.000 usuarios aproximadamente._x000a_Su estructura organizacional está conformada por la Asamblea de delegados integrada por el 10% del total de cooperados, la cual es elegida en las asambleas veredales, el consejo de administración constituido por 2 representantes de  cada vereda para un total de 18 consejeros, 9 principales y 9 suplentes.  La junta de vigilancia conformada por 3 cooperados con sus respectivos suplentes. Gerencia nombrada por el Consejo de administración, un departamento administrativo y uno operativo en el que se encuentran 4 fontaneros y 2  operadores de planta. En línea staff la revisoría fiscal y el departamento contable._x000a_El enfoque siempre ha sido el de brindar un mejor servicio y gradualmente a medida que los recursos lo han permitido,  invertir en calidad y recursos técnicos y  gracias al apoyo de todos los usuarios, se han logrado materializar obras de gran importancia para el acueducto._x000a_"/>
    <s v="construcción de la línea principal de la bocatoma sobre el rio Batan a la planta de tratamiento ubicada entre las veredas Sardinas y Bochica, con una longitud de 3.600 metros en tubería de 8 y 6 pulgadas en PVC, con un paso elevado de aproximadamente 40 metros de luz sobre la quebrada La Yerbabuena  para un total de 240 millones de pesos en costos de obra._x000a_Adquisición de equipos de laboratorio para obtener una dosificación más precisa y ajustada a la normatividad vigente, garantizando la potabilidad de la misma._x000a_Proyecto de ampliación de cobertura con las veredas Bóchica y La Trinidad, con el apoyo de la Alcaldía de Fusagasugá y el Club Rotario, el cual benefició a cerca de 160 familias._x000a_Proyecto de la vereda Espinalito ejecutado entre los años 2018 y 2019, beneficiando a cerca de 200 familias que habitan esta vereda, esto fue posible gracias al convenio firmado con la administración municipal._x000a_De igual manera siendo y teniendo en cuenta que la razón de ser de Coovesur son sus cooperados a medida de las posibilidades y en cumplimiento de la responsabilidad social, ha realizado trabajos, especialmente con los niños en quienes se ven las esperanzas de un mejor futuro, por eso s  entrega  kits escolares a niños y niñas que cursan primaria o secundaria pertenecientes a las veredas en las que la cooperativa presta el servicio. Los recursos utilizados en la adquisición de estos útiles provinieron del fondo de educación que por ley debe tener la Cooperativa._x000a_"/>
    <s v="Jornadas de reforestación en la cuenca del rio Batan, participación en la defensa del cerro pico de plata para evitar la explotación minera, apoyo a la consulta popular realizada en Fusagasugá sobre no a la minería y al fracking  "/>
    <n v="2016"/>
    <s v="COMPRA DEL PREDIO DONDE ESTA LA BOCATOMA Y PARTE DE LA LINEA DE ADUCCION DEL ACUEDUCTO PARA MANTENERLA REFORESTADA"/>
    <s v="COOVESUR"/>
    <n v="2017"/>
    <s v="JORNADAS DE SIEMBRA EN EL PREDIO ADQUIRIDO"/>
    <s v="SENA Y COOVESUR"/>
    <n v="2018"/>
    <s v="JORNADAS DE REFORESTACION"/>
    <s v="COOVESUR"/>
    <n v="2019"/>
    <s v="JORNADAS DE REFORESTACION"/>
    <s v="COOVESUR"/>
    <n v="2020"/>
    <s v="JORNADAS DE LIMPIEZA CUENCA"/>
    <s v="COOVESUR"/>
    <s v="VIA CARRETEABLE, DESTAPADA EN REGULARES CONDICIONES"/>
    <s v="TERRESTRE POR LO GENERAL SE DEBE CONTRATAR VEHICULOS PARTICULARES PORQUE EL SERVICIO PUBLICO ES ESCASO"/>
    <s v="60 MINUTOS"/>
    <s v="2ef62d65-ab66-4549-bf60-282495a92d2b..pdf"/>
    <s v="a67c1171-f109-4201-a86c-ae6bfd52c75e..pdf"/>
    <s v="No aplica Acueductos"/>
    <s v="5b7671da-3502-420d-a4dc-1618be693378..pdf"/>
    <s v="No aplica Acueductos"/>
    <s v="96f81443-2556-4250-b538-6cb9e3eb4992..pdf"/>
    <s v="No aplica Acueductos"/>
    <s v="7ce15f4e-a962-4ec7-b3bc-21273e35d4e0..jpg"/>
    <s v="250a8160-4458-4a3b-b9d5-3a4ed7b0ffd4..jpg"/>
    <s v="a3187a05-6aed-46de-855e-6a82303e1db2..jpg"/>
    <s v="91fc6a9c-5ec0-47ae-8f12-9274d3f2a07c..pdf"/>
    <s v="517943d3-09f7-4bc7-a925-2c969121e416..pdf"/>
    <s v="040eeca8-cf5d-45a1-8b40-f4344d447faf..pdf"/>
    <s v="396ed568-1995-439f-a570-4bf71d97ee2a..jpg"/>
    <s v="c3f7d39e-2154-4205-b3f6-13a701c972e0..pdf"/>
    <s v="e949745e-2b83-48e3-96f0-98a638af040b..jpg"/>
    <s v="No"/>
    <s v="Si"/>
    <s v="No"/>
    <s v="Si"/>
    <s v="Si"/>
    <s v="No"/>
    <s v="ALTAGRACIA DE PASCA SITIO DONDE ESTA LA BOCATOMA DEL ACUEDUCTO"/>
    <s v="RIO BATAN Y QUEBRADA HIERBA BUENA O MAL PASO"/>
    <n v="2"/>
    <s v="RIO BATAN"/>
    <s v="RIO BATAN"/>
    <n v="10"/>
    <s v="EROSIONADO, REMOCIONES EN MASA"/>
    <s v="Medio"/>
    <n v="15"/>
    <s v="EROSIONADO, REMOCIONES EN MASA"/>
    <s v="Medio"/>
    <s v="POR DONDE ESTA PARTE DE LA LINEA DE ADUCCION DEL ACUDUCTO SE HAN PRESENTADO REMOSIONES EN MASA Y LOS TERRENOS SEAN EROSIONADO, LO CUAL HA PERJUDICADO EN REPETIDAS OCASIONES DAÑOS EN LAS TUBERIA OCASIONANDO QUE LA POBLACION SE QUEDE SIN SUMINISTRO DE AGUA POTABLE"/>
    <s v="JORNADAS DE TRABAJO EN EL RIO Y LA QUEBRADA , SIEMBRA DE ARBOLES, RETIRO DE MATERIAL ROCOSO Y DE TIERRA QUE HAN CAIDO POR LOS DESLIZAMIENTOS PRESENTADOS"/>
    <s v="FENOMENO DE LA NIÑA FUERTES PRECIPITACIONES, DESLIZAMIENTOS Y REMOCIONES EN MASA"/>
    <m/>
    <s v="26da5642-22b2-4778-882f-aa625260261e..jpeg"/>
    <s v="dde7d5b2-5f4a-47b2-80b8-02c07a7be95e..JPG"/>
    <s v="7dd880c3-33aa-4197-bfff-239cea022193..JPG"/>
    <s v="a25bd5d5-6e24-472f-bf63-2009764e252d..jpeg"/>
    <s v="b4811c8e-c81a-4476-ab31-3f6499f2534d..jpeg"/>
    <s v="5aa2b88a-8b02-4bdb-887d-5d2aed49320f..jpg"/>
    <s v="0948da52-93df-4f1d-a407-675fb38b66f1..jpg"/>
    <s v="a56599cb-6f7c-435f-8f68-842dc9d2f5f9..jpg"/>
    <s v="No"/>
    <m/>
    <n v="650"/>
    <n v="750"/>
    <n v="1400"/>
    <n v="600"/>
    <n v="650"/>
    <n v="1250"/>
    <n v="1200"/>
    <n v="1400"/>
    <n v="2600"/>
    <n v="350"/>
    <n v="400"/>
    <n v="750"/>
    <n v="2800"/>
    <n v="3200"/>
    <n v="6000"/>
    <n v="1300"/>
    <n v="1400"/>
    <d v="2021-04-23T16:59:42"/>
    <n v="44312.4744444444"/>
    <x v="47"/>
    <s v="coovesur@yahoo.com"/>
    <s v="dmartinez@cci.org.co"/>
    <n v="44317.554178240702"/>
    <n v="1"/>
    <n v="1"/>
    <s v="No aplica Acueductos"/>
    <n v="1"/>
    <s v="No aplica Acueductos"/>
    <n v="1"/>
    <s v="No aplica Acueductos"/>
    <n v="1"/>
    <n v="1"/>
    <n v="1"/>
    <n v="3"/>
    <n v="3"/>
    <n v="2"/>
    <n v="1"/>
    <n v="1"/>
    <n v="1"/>
    <s v="Cumple con los requisitos solicitados."/>
    <s v="Cumple con los requisitos solicitados."/>
    <s v="No aplica Acueductos"/>
    <s v="Cumple con los requisitos solicitados."/>
    <s v="No aplica Acueductos"/>
    <s v="El documento subsanado cumple con los requisitos solicitados. No cumple con los requisitos solicitados. No se adjunto la copia de los estatutos completos de la organización, debidamente firmados y posteriores al año 2003. El documento registrado hace referencia al acta de consejo de administración N° 156 - 21, mas no de lo requerido. "/>
    <s v="No aplica Acueductos"/>
    <s v="Cumple con los requisitos solicitados."/>
    <s v="Cumple con los requisitos solicitados."/>
    <s v="Cumple con los requisitos solicitados."/>
    <s v="Cumple con los requisitos solicitados."/>
    <s v="Cumple con los requisitos solicitados."/>
    <s v="Cumple con los requisitos solicitados."/>
    <s v="Cumple con los requisitos solicitados. "/>
    <s v="Cumple con los requisitos solicitados."/>
    <s v="Cumple con los requisitos solicitados."/>
    <m/>
    <m/>
    <s v="No aplica Acueductos"/>
    <m/>
    <s v="No aplica Acueductos"/>
    <s v="f41d9980-74d0-4d3a-9ab7-35ab1cbb2339..pdf"/>
    <s v="No aplica Acueductos"/>
    <m/>
    <m/>
    <m/>
    <m/>
    <m/>
    <m/>
    <m/>
    <m/>
    <m/>
    <s v="Implementación"/>
    <x v="3"/>
    <b v="0"/>
    <x v="0"/>
    <x v="7"/>
    <x v="9"/>
    <n v="0"/>
    <n v="0"/>
    <n v="0"/>
    <n v="0"/>
    <n v="0"/>
    <s v=""/>
    <n v="109"/>
    <s v="SI"/>
    <x v="2"/>
    <n v="44309"/>
    <s v="Se hablo con la representante legal la señora Monica gordillo quien evidencio que estaban muy interesados en el proyecto y que iban a subir todo lo requerido antes de ue terminara la convocatoria. "/>
    <m/>
    <m/>
    <m/>
    <m/>
    <m/>
    <m/>
    <m/>
    <m/>
    <m/>
    <m/>
    <s v="x"/>
    <s v="x"/>
    <s v="SI"/>
    <n v="47"/>
    <x v="2"/>
    <x v="17"/>
    <x v="2"/>
    <s v="VIABLE"/>
    <s v="VIABLE"/>
    <x v="0"/>
    <m/>
    <m/>
    <m/>
    <x v="1"/>
    <s v="890680138-3"/>
    <n v="2018"/>
    <s v="Frío"/>
    <n v="25"/>
    <n v="0"/>
    <n v="950"/>
    <n v="150"/>
    <n v="200"/>
    <n v="500"/>
    <n v="30"/>
    <n v="3700"/>
    <s v="14%&gt; a 2000m"/>
    <n v="3700"/>
    <s v="6%&gt; a 2000m"/>
    <s v="MEDIO"/>
    <n v="21898000"/>
    <n v="1491000"/>
    <n v="23389000"/>
    <s v="DANIEL MARTINEZ"/>
  </r>
  <r>
    <n v="189"/>
    <s v="Asociacion de afiliados del acueducto regional de granada Cundinamarca ASOAGUAS E.S.P "/>
    <x v="1"/>
    <x v="8"/>
    <s v="SANTA LUCIA Y SAN LUIS ALTO"/>
    <s v="444 del 2 de julio de 1993 "/>
    <x v="2"/>
    <n v="35548"/>
    <n v="832000061"/>
    <s v="calle 12#14-18"/>
    <s v="norte 993720 este 968851"/>
    <n v="3203072605"/>
    <s v="asoaguas.e.s.p@hotmail.com"/>
    <s v="Carlos Augusto Bermudez Venegas"/>
    <n v="11384075"/>
    <n v="3133697697"/>
    <s v="ca.bermudez775@gmail.com"/>
    <s v="Oscar Rincon Diaz"/>
    <n v="79557186"/>
    <n v="3005592846"/>
    <s v="oscarincon2014@gmail.com"/>
    <s v="CARLOS AUGUSTO BERMUDEZ VENEGAS"/>
    <s v="CARLOS AUGUSTO MORA MUÑOZ"/>
    <s v="LUIS EDUARDO CAJAMARCA VARGAS"/>
    <s v="OSCAR RINCON DIAZ "/>
    <s v="JOSE IGNACIO GALEANO "/>
    <m/>
    <m/>
    <m/>
    <m/>
    <s v="VOCAL "/>
    <s v="ALEJANDRO VILLALOBOS HERRERA"/>
    <s v="Vocal "/>
    <s v="EDILMA GARZON TRIANA "/>
    <s v="ASOAGUAS E.S.P ubicada en el municipio de Granada Cundinamarca es la entidad encargada de la prestación directa del servicio publico domiciliario de acueducto para uso domestico de cada uno de los predios que cubre el sistema de abastecimiento de agua apta para el consumo humano en el sector urbano y un 30% del sector rural del municipio. Nace por iniciativa de un grupo de personas que se organizaron como asociación de usuarios a través de una asamblea general cuya acta de constitución y estatutos fueron debidamente registrados ante el ministerio de agricultura y aprobados bajo la resolucion 444 del 2 de julio de 1993, cuya vigilancia y control administrativo se encuentra a cargo de la  secretaria de gobierno municipal, y la prestacion del servicio se encuentra vigilado y controlado por la superintendencia de servicios publicos domiciliarios"/>
    <s v="siembra de arboles "/>
    <s v="entrega de 72 tanques de 1000 litros junto con la CAR programa lluvia para la vida"/>
    <n v="2016"/>
    <s v="reforestación ronda fuente hídrica con siembra de 400 arboles "/>
    <s v="Asoaguas e.s.p - recursos propios "/>
    <n v="2017"/>
    <s v="reforestación ronda fuente hídrica con siembra de 400 arboles _x000a_entrega de 72 tanques 1000 lt programa lluvia para la vida"/>
    <s v="Asoaguas e.s.p -recurso s propios _x000a_Asoaguas e.s.p y CAR"/>
    <n v="2018"/>
    <s v="reforestación ronda fuente hídrica con siembra de 400 arboles "/>
    <s v="Asoaguas e.s.p - recursos propios "/>
    <n v="2019"/>
    <s v="reforestación ronda fuente hídrica con siembra de 400 arboles "/>
    <s v="Asoaguas e.s.p - recursos propios "/>
    <n v="2020"/>
    <s v="reforestación ronda fuente hídrica con siembra de 400 arboles _x000a_entrega de 30 tanques 500 lt "/>
    <s v="Asoaguas e.s.p - recursos propios "/>
    <s v="via terciaria y en la parte mas alta es potrero y camino real"/>
    <s v="carro, moto, "/>
    <s v="1 hora "/>
    <s v="56d2fbb6-5037-49dd-b39f-28ea1425fb1a..pdf"/>
    <s v="e4be07ad-1c19-41b9-a01e-b860ad70f80b..pdf"/>
    <s v="No aplica Acueductos"/>
    <s v="7ab5b9d5-de07-4c05-b95e-93e2a61859de..pdf"/>
    <s v="No aplica Acueductos"/>
    <s v="9afb5fe1-5881-4617-a1a4-c5fdf2b3e119..pdf"/>
    <s v="No aplica Acueductos"/>
    <s v="a340fcaf-7161-49b1-939f-a4826c095966..pdf"/>
    <s v="03023a79-0e42-43be-8012-a9a3213c7054..pdf"/>
    <s v="6772b907-8b0a-4959-bfce-68a05c659b40..pdf"/>
    <s v="8a8a20ee-8cb3-4010-abaf-eb938c4f3e72..pdf"/>
    <s v="d8d7f1ba-ea7d-4db5-87e7-1e7ae50834a2..pdf"/>
    <s v="cf51c35a-1088-4e86-bf62-a32bb8a9bffb..pdf"/>
    <s v="300a1018-46a8-4190-8c9e-c40cab16b268..pdf"/>
    <s v="e6352a75-944a-4772-9f79-13af41371660..pdf"/>
    <m/>
    <s v="No"/>
    <s v="No"/>
    <s v="No"/>
    <s v="No"/>
    <s v="Si"/>
    <s v="No"/>
    <s v="vereda santa lucia, y vereda "/>
    <m/>
    <m/>
    <m/>
    <s v="quebrada la moya"/>
    <n v="0"/>
    <s v="terreno quebrado "/>
    <s v="Medio"/>
    <m/>
    <m/>
    <m/>
    <m/>
    <m/>
    <m/>
    <m/>
    <m/>
    <m/>
    <m/>
    <m/>
    <m/>
    <m/>
    <m/>
    <m/>
    <m/>
    <m/>
    <n v="0"/>
    <n v="0"/>
    <n v="0"/>
    <n v="0"/>
    <n v="0"/>
    <n v="0"/>
    <n v="0"/>
    <n v="0"/>
    <n v="0"/>
    <n v="0"/>
    <n v="0"/>
    <n v="0"/>
    <n v="0"/>
    <n v="0"/>
    <n v="0"/>
    <n v="0"/>
    <n v="0"/>
    <d v="2021-04-24T11:56:16"/>
    <n v="44312.655046296299"/>
    <x v="2"/>
    <s v="asoaguas.e.s.p@hotmail.com"/>
    <m/>
    <m/>
    <m/>
    <m/>
    <m/>
    <m/>
    <m/>
    <m/>
    <m/>
    <m/>
    <m/>
    <m/>
    <m/>
    <m/>
    <m/>
    <m/>
    <m/>
    <m/>
    <m/>
    <m/>
    <m/>
    <m/>
    <m/>
    <m/>
    <m/>
    <m/>
    <m/>
    <m/>
    <m/>
    <m/>
    <m/>
    <m/>
    <m/>
    <m/>
    <m/>
    <m/>
    <m/>
    <m/>
    <m/>
    <m/>
    <m/>
    <m/>
    <m/>
    <m/>
    <m/>
    <m/>
    <m/>
    <m/>
    <m/>
    <m/>
    <m/>
    <x v="2"/>
    <m/>
    <x v="2"/>
    <x v="2"/>
    <x v="2"/>
    <n v="0"/>
    <n v="0"/>
    <n v="0"/>
    <n v="0"/>
    <n v="0"/>
    <s v=""/>
    <m/>
    <m/>
    <x v="1"/>
    <n v="44312"/>
    <s v="No es posible contactar la organizacion se deja mensaje por Whatsapp recordando la finalizacion de la convocatoria"/>
    <m/>
    <m/>
    <m/>
    <m/>
    <m/>
    <m/>
    <m/>
    <m/>
    <m/>
    <m/>
    <s v="x"/>
    <s v="x"/>
    <m/>
    <e v="#N/A"/>
    <x v="1"/>
    <x v="0"/>
    <x v="1"/>
    <m/>
    <m/>
    <x v="1"/>
    <m/>
    <m/>
    <m/>
    <x v="0"/>
    <m/>
    <m/>
    <s v=" "/>
    <m/>
    <m/>
    <m/>
    <m/>
    <m/>
    <m/>
    <m/>
    <m/>
    <m/>
    <m/>
    <m/>
    <m/>
    <m/>
    <m/>
    <n v="0"/>
    <m/>
  </r>
  <r>
    <n v="193"/>
    <s v="ASOCIACION DE USUARIOS DEL ACUEDUCTO VEREDA ENTRERIOS DEL MUNICIPIO EL COLEGIO DEP.CUND."/>
    <x v="0"/>
    <x v="19"/>
    <s v="ENTRERIOS"/>
    <s v="NIT 900147328-7"/>
    <x v="4"/>
    <n v="41357"/>
    <s v="900147328-7"/>
    <s v="Vereda entrerios Municipio El Colegio"/>
    <s v="N°=996.198  E=964.170"/>
    <n v="3142725118"/>
    <s v="acueductopirineos@yahoo.com"/>
    <s v="LUIS  FERNANDO SILVA AREVALO"/>
    <s v="C.C. N°80.385.384"/>
    <n v="3202528509"/>
    <s v="chilaco@hotmail.com"/>
    <s v="JAIRO  ROMERO"/>
    <s v="80.385.632"/>
    <n v="3142081889"/>
    <s v="acueductopirineos@yahoo.com"/>
    <s v="LUIS  FERNANDO SILVA A"/>
    <s v="EMPERATRIZ AMAYA"/>
    <s v="JAIRO ESPITIA"/>
    <s v="JAIRO ROMERO"/>
    <s v="VICTOR TORRES"/>
    <s v="AGUSTIN ESPITIA"/>
    <s v="ALVARO SILVA"/>
    <s v="JUAN VARELA"/>
    <s v="OCTAVIANO ROJAS"/>
    <m/>
    <m/>
    <m/>
    <m/>
    <s v="La asociacion de usuarios del acueducto de la vereda entrerios es una organizacion sin animo de lucro que viene funcionando desde el año 1983 creada con el entre sus residentes con el fin de suministrar agua a los residentes del sector teniendo en cuenta que sus yacimiento en la fuente cuenta con  la suficientes fuentes hidricas que le permite brindar el servicio a sus 57 usuarios  quienes tienen parcelas agricolas en una totalidad de 60 hectareas  fortalecido con  proyectos con la CAR - ESCA -2018"/>
    <s v="Desarrollo de proyectos  en protecion de las fuentes hidricas en siembra de arboles y aislamiento de quebradas mediante cercados, ademas el fortalecimiento de parcelas productiva con siembro de citricos"/>
    <s v="Aislamiento  de  ocho yacimientos de quebradas que surten el rio calandaima en la region del tequendama ademas el siembro de 5.000 arboles de diferentes especies"/>
    <n v="2018"/>
    <s v="aislamiento de fuentes hidricas 6.000 metros"/>
    <s v="CAR,FUNDECUN - Acueducto"/>
    <n v="2019"/>
    <s v="siembra de arboles diferentes especies"/>
    <s v="CAR-FUNDECUN- Acueducto"/>
    <n v="2019"/>
    <s v="Implementacion de parcelas productivas"/>
    <s v="CAR-FUNDECUN-Acueducto"/>
    <n v="2020"/>
    <s v="Protecion de la flora y fauna en cinco veredas"/>
    <s v="Asociacion acueducto vereda entrerios"/>
    <n v="2020"/>
    <s v="Caoacitacion de lideres ambientales"/>
    <s v="Asociacion acueducto vereda entrerios"/>
    <s v="via destapada y pavimento"/>
    <s v="transporte intermunicipal"/>
    <s v="una hora"/>
    <s v="3933085b-52c5-4def-95a0-ac1afdac1c43..pdf"/>
    <s v="00f3dedb-327a-4975-b6d4-37e863062b93..pdf"/>
    <s v="No aplica Acueductos"/>
    <s v="bf312879-20dc-4383-b2d3-44045bfe6ace..pdf"/>
    <s v="No aplica Acueductos"/>
    <s v="98c7c237-7a46-447b-8ef9-7ade82bfb84d..pdf"/>
    <s v="No aplica Acueductos"/>
    <s v="a4fec584-8b98-4311-b92c-0ce9e588433e..pdf"/>
    <s v="5d859b1a-6e4f-4082-b32e-df0a2382cf86..pdf"/>
    <s v="bf9fd9d2-4979-4be4-9cd3-9b19b6c73fc3..pdf"/>
    <s v="2287212f-1a20-499a-961c-034ba96fd675..pdf"/>
    <s v="88e58c9e-48a6-45b5-9265-42024213ced7..pdf"/>
    <s v="6162ab5c-05a3-4c22-a6e3-a0a4b65e1828..pdf"/>
    <s v="48275e7e-eea9-4391-983b-bb09782960ee..pdf"/>
    <s v="9b569f92-a118-4d71-a43f-810b6fb8e03b..pdf"/>
    <s v="94b26721-d445-44cb-9936-c38d387efc88..pdf"/>
    <s v="Si"/>
    <s v="Si"/>
    <s v="Si"/>
    <s v="Si"/>
    <s v="Si"/>
    <s v="No"/>
    <s v="VEREDAS ARCADIA Y ENTRERIOS"/>
    <s v="QUEBRADA LA FUENTE-YACIMIENTO LOS ANDES-"/>
    <n v="4"/>
    <s v="YACIMIENTO LA FUENTE"/>
    <s v="QUEBRADA LOS ANDES Y EL NARANJAL"/>
    <n v="10"/>
    <s v="PENDIENTE"/>
    <s v="Medio"/>
    <n v="550"/>
    <s v="PENDIENTE"/>
    <s v="Medio"/>
    <s v="PROTECION  DE DOS QUEBRADAS QUE ABASTECEN EL RIO PRINCIPAL-CALANDAIMA"/>
    <s v="SE A HECHO RECUPERACION EN LA FLORA Y FAUNA CON EL CUIDO DEL SITIO"/>
    <s v="DESLIZAMIENTOS"/>
    <m/>
    <s v="4c9fa8ae-c1fb-48ce-82bd-3c6c9c998c3f..jpg"/>
    <s v="f8b204c5-af0a-4fb7-945c-1926f1fe85b7..jpg"/>
    <s v="7e0dd589-c4e0-438e-bb90-665ee75bc613..jpg"/>
    <s v="ee3afe28-9694-46a7-8c34-4c4a91f5ba7e..jpg"/>
    <s v="0f51b094-8a5a-4c86-ba73-881238e849f7..jpg"/>
    <s v="59ad2ad4-7c17-4a37-8d4f-fcd68504f955..jpg"/>
    <s v="36736f7d-2dc5-475b-8ab8-067fa5e039f3..jpg"/>
    <s v="69124fb0-7441-4aa1-b308-c9fbff6baa3b..jpg"/>
    <s v="Si"/>
    <s v="CINCO YACIMIENTOS QUE HAN SIDO PROTEGIDOS PROYECTO CAR ESCA 2018"/>
    <n v="12"/>
    <n v="15"/>
    <n v="27"/>
    <n v="15"/>
    <n v="18"/>
    <n v="33"/>
    <n v="19"/>
    <n v="22"/>
    <n v="41"/>
    <n v="13"/>
    <n v="18"/>
    <n v="31"/>
    <n v="59"/>
    <n v="73"/>
    <n v="132"/>
    <n v="58"/>
    <n v="69"/>
    <d v="2021-04-25T11:52:39"/>
    <n v="44312.848587963003"/>
    <x v="48"/>
    <s v="espitiajairo85@yahoo.com"/>
    <s v="amarin@cci.org.co"/>
    <n v="44322.683622685203"/>
    <n v="1"/>
    <n v="1"/>
    <s v="No aplica Acueductos"/>
    <n v="1"/>
    <s v="No aplica Acueductos"/>
    <n v="1"/>
    <s v="No aplica Acueductos"/>
    <n v="1"/>
    <n v="1"/>
    <n v="1"/>
    <n v="3"/>
    <n v="3"/>
    <n v="2"/>
    <n v="1"/>
    <n v="1"/>
    <n v="1"/>
    <m/>
    <m/>
    <s v="No aplica Acueductos"/>
    <m/>
    <s v="No aplica Acueductos"/>
    <s v="autorización adjunta coo documento subsanado"/>
    <s v="No aplica Acueductos"/>
    <m/>
    <m/>
    <m/>
    <s v="FALTA EL ANTECEDENTE DE PROCURADURIA DE LA ORGANIZACIÓN"/>
    <m/>
    <m/>
    <m/>
    <m/>
    <m/>
    <m/>
    <m/>
    <s v="No aplica Acueductos"/>
    <m/>
    <s v="No aplica Acueductos"/>
    <s v="788f8714-1182-4cec-84fc-b2d6c2aaeedc..pdf"/>
    <s v="No aplica Acueductos"/>
    <m/>
    <m/>
    <m/>
    <s v="6452ef61-ded0-474f-b099-26afb140828a..pdf"/>
    <m/>
    <m/>
    <m/>
    <m/>
    <m/>
    <s v="Diagnostico"/>
    <x v="0"/>
    <b v="1"/>
    <x v="0"/>
    <x v="8"/>
    <x v="11"/>
    <n v="0"/>
    <n v="0"/>
    <n v="0"/>
    <n v="0"/>
    <n v="1"/>
    <n v="1"/>
    <n v="153"/>
    <m/>
    <x v="1"/>
    <m/>
    <m/>
    <m/>
    <m/>
    <m/>
    <m/>
    <m/>
    <m/>
    <m/>
    <m/>
    <m/>
    <m/>
    <m/>
    <m/>
    <s v="SI"/>
    <n v="93"/>
    <x v="2"/>
    <x v="0"/>
    <x v="1"/>
    <s v="VIABLE"/>
    <s v="VIABLE"/>
    <x v="0"/>
    <m/>
    <m/>
    <m/>
    <x v="0"/>
    <m/>
    <m/>
    <s v=" "/>
    <m/>
    <m/>
    <m/>
    <m/>
    <m/>
    <m/>
    <m/>
    <m/>
    <m/>
    <m/>
    <m/>
    <m/>
    <m/>
    <m/>
    <n v="0"/>
    <m/>
  </r>
  <r>
    <n v="195"/>
    <s v="Jac vereda diamante"/>
    <x v="1"/>
    <x v="12"/>
    <s v="Diamante"/>
    <s v="3197 fecha 07/10/1967"/>
    <x v="4"/>
    <n v="24762"/>
    <n v="19114137"/>
    <s v="Vereda diamante "/>
    <n v="0"/>
    <n v="3107796633"/>
    <s v="adiaz50@hotmail.com"/>
    <s v="Alfredo Díaz Diaz"/>
    <n v="19114137"/>
    <n v="3153773406"/>
    <s v="adiaz50@hotmail.com"/>
    <s v="Fernel Bohórquez"/>
    <n v="3111092"/>
    <n v="3124563212"/>
    <s v="aydde28@yahoo.es"/>
    <s v="Alfredo Díaz Diaz"/>
    <s v="Marcos Harold Bohórquez"/>
    <s v="Ana Aydde Buitrago"/>
    <s v="Fernel Bohórquez"/>
    <s v="Pedro Ignacio Rodríguez"/>
    <s v="Nivardo vargas"/>
    <s v="Nivardo vargas"/>
    <s v="NINGUNO "/>
    <s v="Dorance herrera"/>
    <s v="Comité de acueducto"/>
    <s v="Andrea bernal"/>
    <s v="Gerente comision empresarial"/>
    <s v="Comisión empresarial acueducto vereda el Diamante"/>
    <s v="La junta de acción comunal vereda el Diamante  se creo 50 años aproximadamente con el fin de poder trabajar en pro de la comunidad y ayudar con el buen funcionamiento del acueducto veredal Comisión empresarial acueducto vereda el Diamante."/>
    <s v="Arreglo e instalaciones de acueducto"/>
    <s v="Arreglo e instalaciones de acueducto"/>
    <n v="2015"/>
    <s v="ayudas para el agua"/>
    <s v="IDACO"/>
    <m/>
    <m/>
    <m/>
    <m/>
    <m/>
    <m/>
    <m/>
    <m/>
    <m/>
    <m/>
    <m/>
    <m/>
    <s v="Vía rural"/>
    <s v="Vehículo, motos , bicicletas"/>
    <s v="10 a 15 minutos "/>
    <s v="3f133d88-d168-4d7a-9103-8b87dfa7d8a4..pdf"/>
    <s v="f3c8fd7e-de27-46a6-b704-36515a6f776d..pdf"/>
    <s v="No aplica Acueductos"/>
    <s v="a512bbe4-6290-4d26-8581-e5fa5852f496..pdf"/>
    <s v="No aplica Acueductos"/>
    <s v="db5525a2-2385-429e-886c-a26f64a7ab80..pdf"/>
    <s v="No aplica Acueductos"/>
    <s v="314b2429-e39e-443c-a00d-94e0f0e930d3..pdf"/>
    <s v="e95055c4-86c5-433d-bc8e-2d17fe5b7ce9..pdf"/>
    <s v="3857db3c-2d4e-4813-b2e0-a45145e4b7dc..docx"/>
    <s v="82af2ea7-7072-44f1-ab99-4f20ad8d5335..pdf"/>
    <s v="75601953-b94f-43ac-b585-c775f06d2e49..pdf"/>
    <s v="4a510688-5614-4db8-82a7-d63c64d471f3..pdf"/>
    <s v="16bd89d6-1c7d-4673-9a78-e1002c8f69b8..pdf"/>
    <s v="46bfa437-cf8a-4875-9d74-c4b47d39e904..pdf"/>
    <s v="2750f106-0f12-401e-b9de-145322a6bfcd..pdf"/>
    <s v="Si"/>
    <s v="No"/>
    <s v="No"/>
    <s v="No"/>
    <s v="No"/>
    <s v="No"/>
    <s v="VEREDA EL DIAMANTE "/>
    <s v="La Elba "/>
    <n v="2"/>
    <s v="la elba y la fuente lagunilla"/>
    <s v="fuente hoyerias"/>
    <n v="70"/>
    <s v="Apta para arborización"/>
    <s v="Medio"/>
    <n v="70"/>
    <s v="humedad y densidad correctas para sembrar"/>
    <s v="Medio"/>
    <s v="se  plantea encerrar en mallas y tubos galvanizado de 3 &quot; para evitar la contaminación que se produce por el ingreso de animales o de personal no autorizado.  "/>
    <s v="se realiza jornadas de limpieza cada mes por la administracion y la comisión del acueducto"/>
    <s v="sequias."/>
    <m/>
    <s v="1e48be10-389d-470c-b830-4077d257a6a0..jpeg"/>
    <s v="f9198b73-67da-4094-b2f3-edf9d7288ae5..jpeg"/>
    <s v="0cd2535b-4461-46bd-961e-2f4b58ecfac0..jpeg"/>
    <s v="ea90d6f6-069f-4494-bb06-f6899aae5d85..jpeg"/>
    <s v="f02ba1a6-43a0-460b-bb0a-8b675a458d11..jpeg"/>
    <s v="e32a5d11-02ff-4f99-ac1b-7121e51b700c..jpeg"/>
    <s v="51214423-af68-469c-afbc-2df9fc847c65..jpeg"/>
    <s v="f9c16c10-9581-46e3-bdac-9022d339284a..jpeg"/>
    <s v="No"/>
    <m/>
    <n v="8"/>
    <n v="8"/>
    <n v="16"/>
    <n v="7"/>
    <n v="10"/>
    <n v="17"/>
    <n v="10"/>
    <n v="4"/>
    <n v="14"/>
    <n v="5"/>
    <n v="4"/>
    <n v="9"/>
    <n v="30"/>
    <n v="26"/>
    <n v="56"/>
    <n v="45"/>
    <n v="53"/>
    <d v="2021-04-25T13:15:04"/>
    <n v="44312.708668981497"/>
    <x v="49"/>
    <s v="ayddebuitrago2112@gmail.com"/>
    <s v="lsalinas@cci.org.co"/>
    <n v="44322.6555787037"/>
    <n v="1"/>
    <n v="1"/>
    <s v="No aplica Acueductos"/>
    <n v="1"/>
    <s v="No aplica Acueductos"/>
    <n v="1"/>
    <s v="No aplica Acueductos"/>
    <n v="1"/>
    <n v="1"/>
    <n v="1"/>
    <n v="3"/>
    <n v="3"/>
    <n v="2"/>
    <n v="1"/>
    <n v="0"/>
    <n v="0"/>
    <m/>
    <m/>
    <s v="No aplica Acueductos"/>
    <m/>
    <s v="No aplica Acueductos"/>
    <m/>
    <s v="No aplica Acueductos"/>
    <s v="Falta fecha y se dirige a otra convocatoria."/>
    <m/>
    <m/>
    <s v="Falta Certificado de Procuraduría para la organización "/>
    <s v="Falta Certificado de Contraloría para la organización "/>
    <m/>
    <m/>
    <s v="Adjuntar documento de concesión "/>
    <s v="No se encuentran las firmas en el documento"/>
    <m/>
    <m/>
    <s v="No aplica Acueductos"/>
    <m/>
    <s v="No aplica Acueductos"/>
    <m/>
    <s v="No aplica Acueductos"/>
    <s v="794dc3af-e102-4602-bac6-f796b44dde24..pdf"/>
    <m/>
    <m/>
    <m/>
    <m/>
    <m/>
    <m/>
    <m/>
    <m/>
    <s v="Implementación"/>
    <x v="3"/>
    <b v="0"/>
    <x v="7"/>
    <x v="7"/>
    <x v="16"/>
    <n v="0"/>
    <n v="0"/>
    <n v="0"/>
    <n v="0"/>
    <n v="0"/>
    <s v=""/>
    <n v="129"/>
    <s v="SI"/>
    <x v="2"/>
    <n v="44312"/>
    <s v="No se tuvo contacto telefonico, por lo que se manejo via whastapp para recordar en informar que el dia de hoy se cierra la convocatoria"/>
    <m/>
    <m/>
    <m/>
    <m/>
    <m/>
    <m/>
    <m/>
    <m/>
    <m/>
    <m/>
    <m/>
    <m/>
    <m/>
    <n v="129"/>
    <x v="3"/>
    <x v="6"/>
    <x v="3"/>
    <s v="VIABLE"/>
    <s v="VIABLE"/>
    <x v="0"/>
    <s v="1._x0009_Concepto social: Revisar el número de asociados en el aparte» ASPECTOS RELACIONADOS CON LA ORGANIZACIÓN._x000a_2._x0009_Concepto Social: Revisar el nombre del tesorero, se registra a la señora Martha Moreno, pero en la certificación d experiencia y representación legal aparece como tesorero el señor Fernell Bohórquez Acero. _x000a_3._x0009_Concepto Social: Revisar el nombre del Fiscal, se registra a la señora Rosa Vargas, pero en la certificación d experiencia y representación legal aparece como fiscal el señor Pedro Ignacio Rodríguez._x000a_4._x0009_Concepto Técnico: Falta la firma del gestor."/>
    <d v="2021-07-02T00:00:00"/>
    <d v="2021-07-02T00:00:00"/>
    <x v="1"/>
    <s v=" 80800263 – 0"/>
    <m/>
    <s v=" "/>
    <m/>
    <m/>
    <m/>
    <m/>
    <m/>
    <m/>
    <m/>
    <m/>
    <m/>
    <m/>
    <m/>
    <m/>
    <m/>
    <m/>
    <n v="0"/>
    <m/>
  </r>
  <r>
    <n v="196"/>
    <s v="ASOCIACION DE USUARIOS DEL ACUEDUCTO SAN ISIDRO VEREDA NARANJALITO SECTOR SAN ISIDRO"/>
    <x v="0"/>
    <x v="3"/>
    <s v="Naranjalito"/>
    <s v="ASOCIACION DE USUARIOS DEL ACUEDUCTO SAN ISIDRO VEREDA NARANJALITO SECTOR SAN ISIDRO"/>
    <x v="4"/>
    <n v="42947"/>
    <s v="901102146 - 3"/>
    <s v="Finca Jose Hernando Betancourth"/>
    <s v="4.640720 / 074.589057"/>
    <n v="3133158512"/>
    <s v="eliasandres@gmail.com"/>
    <s v="Jose Hernando Betancourth"/>
    <s v="79.060.494 "/>
    <n v="3133158512"/>
    <s v="eliasandres@gmail.com"/>
    <s v="José Merardo Romero   "/>
    <s v="3.072.913 "/>
    <n v="3133010122"/>
    <s v="eliasandres@gmail.com"/>
    <s v="Jose Hernando Betancourth"/>
    <s v="Edwar Gómez  "/>
    <s v="Estella Avendaño Moreno "/>
    <s v="José Merardo Romero   "/>
    <s v="José Ignacio Suarez Espinosa   "/>
    <s v="Lucero Fierro"/>
    <s v="Ernesto Betanourth"/>
    <s v="Emilio Betancourth"/>
    <s v="Rosalba Chacón "/>
    <m/>
    <m/>
    <m/>
    <m/>
    <s v="Somos un grupo de productores agropecuarios ubicados en la vereda Naranjalito, sector San Isidro, ubicados en el municipio Apulo, decidimos formalizar el uso del agua que nace en la vereda y surte a mas de 50 familias, esta decisión la tomamos para no violentar la normatividad ambiental y hacer las cosas como la ley estableció en temas de aguas superficiales. "/>
    <s v="1. Crear la asociación de usuarios del acueducto, registrarla ante DIAN y CCG. / 2. Adelantar tramite ante CAR para obtener concesión de uso de aguas superficiales. /  3. Tramitar ante Secretaria de Salud de Cundinamarca la autorización sanitaria para acceder a la concesión de aguas superficiales. / 4. Realizar reuniones periódicas para informar los avances a los usuarios.  "/>
    <s v="1. Limpieza del sitio donde nace el agua. 2. Protección y delimitación del nacimiento. 3. Siembra de especies vegetales recomendadas por la CAR para guardar humedad y favorecer el nacimiento de agua. "/>
    <n v="2018"/>
    <s v="Protección y delimitación del nacimiento "/>
    <s v="CAR y comunidad rural "/>
    <n v="2019"/>
    <s v="Reforestación del nacimiento "/>
    <s v="CAR y comunidad rural "/>
    <m/>
    <m/>
    <m/>
    <m/>
    <m/>
    <m/>
    <m/>
    <m/>
    <m/>
    <s v="Vía rural, sin asfalto "/>
    <s v="Bus intermunicipal y camperos municipales "/>
    <s v="45 minutos desde el casco urbano de Apulo"/>
    <s v="e441b357-3321-4a1d-bab9-a68c45cf8fa8..jpg"/>
    <s v="907c5ed6-85c7-46fb-97fe-47d2ab5343a4..jpg"/>
    <s v="No aplica Acueductos"/>
    <s v="1c7497c1-044d-4d6d-87d0-9f5ef1e24f0e..pdf"/>
    <s v="No aplica Acueductos"/>
    <s v="20cb0f2d-7c40-431b-aa66-b4e6badac07d..pdf"/>
    <s v="No aplica Acueductos"/>
    <s v="9ec23963-7538-49c4-bb50-8d4b971b4596..docx"/>
    <s v="a4a1195b-bdb5-4710-8429-638176767fc8..docx"/>
    <s v="c33e74ff-9cf5-4653-922e-40ceee8d9ff2..docx"/>
    <s v="87b07842-6541-4e82-a7eb-3508732dbb1d..docx"/>
    <s v="a3654b85-f510-4d65-95b8-0681b15be89c..docx"/>
    <s v="67ed8575-2f5c-461e-969c-9c911931ef4d..docx"/>
    <s v="8d994915-2b9c-40e2-aa80-54cb412d629b..pdf"/>
    <s v="45309127-ab24-4c88-9c98-a21cd43d875f..pdf"/>
    <s v="6928e119-e454-4785-991c-7c98c0231bc8..docx"/>
    <s v="Si"/>
    <s v="No"/>
    <s v="No"/>
    <s v="No"/>
    <s v="No"/>
    <s v="No"/>
    <s v="Vereda Naranjalito, sector San Isidro"/>
    <s v="La yeguera, los cedros y la ceiba "/>
    <n v="3"/>
    <s v="La yeguera, los cedros y la ceiba "/>
    <s v="La yeguera, los cedros y la ceiba "/>
    <n v="500"/>
    <s v="Quebrado"/>
    <s v="Medio"/>
    <n v="100"/>
    <s v="Quebrado"/>
    <s v="Medio"/>
    <s v="Ampliar la barrera de protección y aislamiento de los tres nacimientos que surten el acueducto veredal "/>
    <s v="Periodicamente se realizan jornadas de deshierbe, corte de ramas, limpieza de desarenador, lavado de tanques, reemplazo de mangueras y accesorios del sistema de acueducto veredal.  "/>
    <s v="En la vereda se han presentado incendios provocados por la imprudencia de personas ajenas al municipio, los cuales han sido controlados de forma rápida. "/>
    <m/>
    <s v="33098eac-757f-4c57-9f64-0ae28f8f61d9..jpg"/>
    <s v="2396e77e-ce9e-4ec6-9218-ec0854bd52a0..jpg"/>
    <s v="e6ea5dfc-07be-4bc9-b534-08db5a92b970..jpg"/>
    <s v="e848a575-6f63-46cf-a4b4-55db385a22cd..jpg"/>
    <s v="489d9dc6-0362-4bf2-b93c-24c7dba953fe..jpg"/>
    <s v="91488d51-846b-4e2a-8116-538bcbe0e15d..jpg"/>
    <s v="2764bd9a-70c6-4cb4-a5e3-500f4b7756bc..jpg"/>
    <s v="b512eebc-2d53-492b-8590-a4073662c705..jpg"/>
    <s v="No"/>
    <m/>
    <n v="12"/>
    <n v="9"/>
    <n v="21"/>
    <n v="14"/>
    <n v="12"/>
    <n v="26"/>
    <n v="44"/>
    <n v="22"/>
    <n v="66"/>
    <n v="23"/>
    <n v="25"/>
    <n v="48"/>
    <n v="93"/>
    <n v="68"/>
    <n v="161"/>
    <n v="66"/>
    <n v="110"/>
    <d v="2021-04-25T15:29:26"/>
    <n v="44312.841192129599"/>
    <x v="50"/>
    <s v="eliasandres@gmail.com"/>
    <s v="esca_altosuarez@cci.org.co"/>
    <n v="44327.650960648098"/>
    <n v="1"/>
    <n v="0"/>
    <s v="No aplica Acueductos"/>
    <n v="1"/>
    <s v="No aplica Acueductos"/>
    <n v="0"/>
    <s v="No aplica Acueductos"/>
    <n v="0"/>
    <n v="0"/>
    <n v="1"/>
    <n v="3"/>
    <n v="3"/>
    <n v="2"/>
    <n v="1"/>
    <n v="1"/>
    <n v="0"/>
    <m/>
    <s v="repitieron el rut de la organización, no está el del representante legal"/>
    <s v="No aplica Acueductos"/>
    <m/>
    <s v="No aplica Acueductos"/>
    <s v="no está autorizado a suscribir contratos mayores a 60 slmv, solicitar autorización a la asamblea o junta directiva"/>
    <s v="No aplica Acueductos"/>
    <s v="no está firmada por el representante legal"/>
    <s v="por favor adjuntar una cédula legible"/>
    <m/>
    <m/>
    <m/>
    <m/>
    <m/>
    <m/>
    <s v="solo está la firma de la secretaria, adjuntar firma de los demás integrantes"/>
    <m/>
    <m/>
    <s v="No aplica Acueductos"/>
    <m/>
    <s v="No aplica Acueductos"/>
    <m/>
    <s v="No aplica Acueductos"/>
    <m/>
    <m/>
    <m/>
    <m/>
    <m/>
    <m/>
    <m/>
    <m/>
    <m/>
    <s v="Diagnostico"/>
    <x v="3"/>
    <b v="0"/>
    <x v="10"/>
    <x v="7"/>
    <x v="21"/>
    <n v="0"/>
    <n v="0"/>
    <n v="0"/>
    <n v="0"/>
    <n v="0"/>
    <s v=""/>
    <n v="150"/>
    <m/>
    <x v="0"/>
    <n v="44312"/>
    <s v="Al no recibir respuesta a la llamada telefonica por parte del representante legal y tesorero, se envia pieza publicitaria al representante referente a la invitación de finalizar con la postulación hasta el dia 26/4/2021 de manera exitosa."/>
    <m/>
    <m/>
    <m/>
    <m/>
    <m/>
    <m/>
    <m/>
    <m/>
    <m/>
    <m/>
    <m/>
    <m/>
    <m/>
    <n v="157"/>
    <x v="1"/>
    <x v="0"/>
    <x v="1"/>
    <m/>
    <m/>
    <x v="1"/>
    <m/>
    <m/>
    <m/>
    <x v="0"/>
    <m/>
    <m/>
    <s v=" "/>
    <m/>
    <m/>
    <m/>
    <m/>
    <m/>
    <m/>
    <m/>
    <m/>
    <m/>
    <m/>
    <m/>
    <m/>
    <m/>
    <m/>
    <n v="0"/>
    <m/>
  </r>
  <r>
    <n v="198"/>
    <s v="ASOCIACION DE SUSCRIPTORES DEL SERVICIO DE ACUEDUCTO SANTA CLARA DE LA VEREDA ZELANDIA DE TOCAIMA CUNDINAMARCA "/>
    <x v="0"/>
    <x v="17"/>
    <s v="Zelandia "/>
    <n v="1"/>
    <x v="4"/>
    <n v="43008"/>
    <s v="900395142-7"/>
    <s v="Vereda Zelandia "/>
    <s v="4.40476613; -74591372217"/>
    <n v="3125070021"/>
    <s v="flortic36@gmail.com"/>
    <s v="Flor Marina Lesmes Bulla"/>
    <s v="41.719.536"/>
    <n v="3125070021"/>
    <s v="flortic36@gmail.com"/>
    <s v="Jose Antonio Clavijo Mora "/>
    <s v="3.207.227"/>
    <n v="3125070021"/>
    <s v="flortic36@gmail.com"/>
    <s v="Flor Marina Lesmes Bulla "/>
    <s v="FELIX CUCAITA "/>
    <s v="DAIRO FABERTH MUÑOZ "/>
    <s v="JOSE ANTONIO CLAVIJO"/>
    <s v="LILIANA MANRIQUE "/>
    <s v="N.A"/>
    <s v="N.A"/>
    <s v="N.A"/>
    <s v="N.A"/>
    <s v="N.A"/>
    <s v="N.A"/>
    <s v="N.A"/>
    <s v="N.A"/>
    <s v="Asociacion de Acueducto Veredal Constituida desde el año 2017, antes de esto el acueducto veredal lo manejaba la JUNTA DE ACCION COMUNAL "/>
    <s v="Jornadas de reforestación y limpieza"/>
    <s v="Jornadas de reforestación y limpieza"/>
    <n v="2020"/>
    <s v="Jornadas de reforestación y limpieza"/>
    <s v="recursos propios del acueducto veredal"/>
    <m/>
    <s v="N.A"/>
    <s v="N.A"/>
    <m/>
    <s v="N.A"/>
    <s v="N.A"/>
    <m/>
    <s v="N.A"/>
    <s v="N.A"/>
    <m/>
    <s v="N.A"/>
    <s v="N.A"/>
    <s v="Via sin padimentar"/>
    <s v="vehículo, motocicleta"/>
    <s v="25 a 30 min "/>
    <s v="96fcefbf-b707-4b6c-8056-58aae3e5004d..pdf"/>
    <s v="bb9ae43a-3c0e-4d68-b087-7dd865bf77c0..pdf"/>
    <s v="No aplica Acueductos"/>
    <s v="796f7659-9244-49a1-b75d-4da3272dfc8d..pdf"/>
    <s v="No aplica Acueductos"/>
    <s v="96011f35-39d7-4651-9ccc-fff89556cc5f..pdf"/>
    <s v="No aplica Acueductos"/>
    <s v="9ca29d63-3a47-413a-b541-b71a03f9771b..pdf"/>
    <s v="2edb82b5-cda5-4188-ae77-a05e82033a15..pdf"/>
    <s v="71a2ec2f-9802-4aee-aada-86b669075c3d..pdf"/>
    <s v="b726696d-ea8f-4e38-9868-eef82c064c35..pdf"/>
    <s v="da973fce-4daa-42e7-a390-16b97b6cc531..pdf"/>
    <s v="48a373a2-307f-4aaa-ab9f-8dcf413e6227..pdf"/>
    <s v="167754c0-046d-4b2c-a6aa-5bc318f72266..pdf"/>
    <s v="a37ec8f2-0b1c-45d0-ac73-f81ffa869664..pdf"/>
    <s v="be8297e2-13d6-4edb-ae73-7f67567eaf54..pdf"/>
    <s v="Si"/>
    <s v="No"/>
    <s v="No"/>
    <s v="No"/>
    <s v="No"/>
    <s v="No"/>
    <s v="VEREDA ZELANDIA "/>
    <s v="NACIMIENTO SANTA ROSA "/>
    <n v="1"/>
    <s v="SANTA ROSA  "/>
    <s v="NACIMIENTO SANTA ROSA "/>
    <n v="10000"/>
    <s v="TERRENO HUMEDO "/>
    <s v="Medio"/>
    <n v="10"/>
    <s v="TERRENO HUMEDO"/>
    <s v="Medio"/>
    <s v="Se considera mejorar la fuente de captacion de agua, ya que esta situada &quot;encima&quot; de la zona donde brota el agua "/>
    <s v="jornadas de limpieza de las zonas tales como nacedero y tanques de distribución "/>
    <s v="N.A"/>
    <m/>
    <s v="e23a447f-b2f2-4db8-9764-5104f5137713..jpg"/>
    <s v="f4bdc09a-f6c3-42c1-802d-ed943e17d42e..jpeg"/>
    <s v="92239a57-43d3-45dd-9d86-8ef0ad1e816e..jpeg"/>
    <s v="66669671-e32d-4c98-8577-5c99d4c5b186..jpeg"/>
    <s v="82aba3d1-71ad-4a67-b9d5-f8724f1a5bb3..jpeg"/>
    <s v="73f52776-41c1-445a-9bf9-ad86bc2e500d..jpeg"/>
    <s v="f42d0d9c-cf4d-4546-917b-543e564604ba..jpeg"/>
    <s v="706bccdc-a68b-4948-88e9-f46de72c3f38..jpeg"/>
    <s v="No"/>
    <m/>
    <n v="6"/>
    <n v="8"/>
    <n v="14"/>
    <n v="8"/>
    <n v="9"/>
    <n v="17"/>
    <n v="30"/>
    <n v="25"/>
    <n v="55"/>
    <n v="9"/>
    <n v="5"/>
    <n v="14"/>
    <n v="53"/>
    <n v="47"/>
    <n v="100"/>
    <n v="70"/>
    <n v="100"/>
    <d v="2021-04-25T17:48:08"/>
    <n v="44312.681597222203"/>
    <x v="51"/>
    <s v="flor36tic@gmail.com"/>
    <s v="esca_magdalena@cci.org.co"/>
    <n v="44322.437465277799"/>
    <n v="1"/>
    <n v="1"/>
    <s v="No aplica Acueductos"/>
    <n v="1"/>
    <s v="No aplica Acueductos"/>
    <n v="1"/>
    <s v="No aplica Acueductos"/>
    <n v="1"/>
    <n v="1"/>
    <n v="1"/>
    <n v="3"/>
    <n v="3"/>
    <n v="2"/>
    <n v="1"/>
    <n v="1"/>
    <n v="1"/>
    <s v="El documento que se allega es una declaración de renta de la Asociación, se requiere el RUT actualizado con los nuevos códigos de la DIAN"/>
    <m/>
    <s v="No aplica Acueductos"/>
    <s v="Se modifica calificación. Da cumplimiento 20-04-21"/>
    <s v="No aplica Acueductos"/>
    <s v="Aunque están debidamente firmados, no especifica la suscripción de contratos o convenios al Representante Legal iguales o mayores a 60 salarios mínimos mensuales legales vigentes, por tanto se requiere de un acta donde la asamblea apruebe la celebración de este tipo de contratos. "/>
    <s v="No aplica Acueductos"/>
    <m/>
    <m/>
    <m/>
    <m/>
    <m/>
    <m/>
    <m/>
    <m/>
    <s v="No se adjunta documento donde se evidencie toda la Junta Directiva, ni sus números de identificación ni firma."/>
    <m/>
    <m/>
    <s v="No aplica Acueductos"/>
    <m/>
    <s v="No aplica Acueductos"/>
    <s v="19538598-8f0e-4582-8824-d85fce88377c..pdf"/>
    <s v="No aplica Acueductos"/>
    <m/>
    <m/>
    <m/>
    <m/>
    <m/>
    <m/>
    <m/>
    <m/>
    <m/>
    <s v="Diagnostico"/>
    <x v="3"/>
    <b v="0"/>
    <x v="0"/>
    <x v="7"/>
    <x v="9"/>
    <n v="0"/>
    <n v="0"/>
    <n v="0"/>
    <n v="0"/>
    <n v="0"/>
    <s v=""/>
    <n v="124"/>
    <m/>
    <x v="0"/>
    <n v="44311"/>
    <s v="Se estable comunicación con el ingeniero Sebastian Miranda, funcionario de la Empresa de Servicios Públicos del Municipio de Tocaima, encargado del la gestión de la convocatoria ESCA, el cual dice estar recopilando la información de los acueductos para el cargue respectivo de los requisitos que solicita la convocatoria y aplicativo, sin embargo, reporta que al ser la persona encargada de la gestion de varios acueductos, no cuenta con la la totalidad de la información y fotografías requeridas para una postulación exitosa. Se compromete a cargar al aplicativo la información y documentación con la que cuenta, y gestionar lo que más pueda antes del cierre de la convocatoria. "/>
    <m/>
    <m/>
    <m/>
    <m/>
    <m/>
    <m/>
    <m/>
    <m/>
    <m/>
    <m/>
    <m/>
    <m/>
    <s v="SI"/>
    <n v="51"/>
    <x v="0"/>
    <x v="0"/>
    <x v="0"/>
    <s v="NO VIABLE"/>
    <s v="NO VIABLE"/>
    <x v="2"/>
    <m/>
    <m/>
    <m/>
    <x v="0"/>
    <m/>
    <m/>
    <s v=" "/>
    <m/>
    <m/>
    <m/>
    <m/>
    <m/>
    <m/>
    <m/>
    <m/>
    <m/>
    <m/>
    <m/>
    <m/>
    <m/>
    <m/>
    <n v="0"/>
    <m/>
  </r>
  <r>
    <n v="200"/>
    <s v="Asociación de usuarios del acueducto de Noruega Alta"/>
    <x v="1"/>
    <x v="6"/>
    <s v="Noruega Alta"/>
    <s v="Entidad sin animo de lucro "/>
    <x v="4"/>
    <n v="36364"/>
    <n v="9010920113"/>
    <s v="Vereda Noruega Alta"/>
    <s v="4.505279,-74.322767"/>
    <n v="3133642487"/>
    <s v="michaeldavidgc@gmail.com"/>
    <s v="Alejandro López Leal "/>
    <n v="2972261"/>
    <n v="3102408996"/>
    <s v="alopezrodillos@yahoo.com"/>
    <s v="Ximena del pilar Solano "/>
    <n v="52830121"/>
    <n v="3023774566"/>
    <s v="ximena.solano4@gmail.com"/>
    <s v="Alejandro López Leal"/>
    <s v="Luis Humberto Mora"/>
    <s v="Michael David Galeano"/>
    <s v="Ximena del Pilar Solano"/>
    <s v="Carlos Hernández"/>
    <s v="No aplica"/>
    <s v="No aplica"/>
    <s v="No aplica"/>
    <s v="No aplica"/>
    <s v="No aplica "/>
    <s v="No aplica"/>
    <s v="No aplica"/>
    <s v="No aplica"/>
    <s v="La asociación de usuarios del acueducto rural de Noruega Alta fue fundada con el fin de solventar las necesidades en cuanto al servicio público de Agua de 21 familias de la comunidad, las cuales con recursos propios y algunas ayudas del municipio instalaron la red e hicieron las obras iniciales. La captación se realiza en el aljibe santa bárbara, Actualmente el acueducto cuenta en infraestructura con la bocatoma, desarenador y tanque de distribución."/>
    <s v="No aplica"/>
    <s v="Se ha realizado cuidado y mantenimiento constante del aljibe, cerramiento de ls rinda y siembra de árboles nativos"/>
    <n v="2015"/>
    <s v="No aplica"/>
    <s v="No aplica"/>
    <n v="2015"/>
    <s v="No aplica"/>
    <m/>
    <n v="2015"/>
    <s v="No aplica "/>
    <s v="NO APLICA"/>
    <n v="2015"/>
    <s v="no aplica "/>
    <s v="NO APLICA"/>
    <n v="2015"/>
    <s v="no aplica "/>
    <s v="NO APLICA"/>
    <s v="La mayor parte del recorrido se realiza por la vía Bogotá-Girardot hasta la variante el soche, de ahí en adelante se recorren al rededor de 3 km en vía destapada en buenas condiciones"/>
    <s v="Actualmente no hay rutas de transporte directas desde la cabecera municipal, la población se transporta de manera particular en motocicleta, principalmente"/>
    <s v="Una hora y media, aproximadamente"/>
    <s v="3f75506f-bc6b-49a0-a275-099810894933..pdf"/>
    <s v="762263f5-5c39-471a-8e91-51a7ee6ff741..pdf"/>
    <s v="No aplica Acueductos"/>
    <s v="40b9daeb-c124-4d4a-9590-c4c7c41d95c7..pdf"/>
    <s v="No aplica Acueductos"/>
    <s v="80e46764-7f7f-4f74-8869-02ddc013acd7..pdf"/>
    <s v="No aplica Acueductos"/>
    <s v="e333691a-bbdf-4a1b-81a0-ca5fdafabf3b..pdf"/>
    <s v="0d5e2ecf-2600-43ff-8121-b237c93f57c9..pdf"/>
    <s v="f1ae7058-2987-488b-9f05-074be085c18f..pdf"/>
    <s v="aa2412a3-dfe0-4ad4-a2fb-b79dfb565518..pdf"/>
    <s v="a8f2c63f-7b64-4bae-816f-79004d92b1f2..pdf"/>
    <s v="0513877c-8454-4344-b951-0c8d6144df7d..pdf"/>
    <s v="6741f84c-bad9-4fd5-92b3-e33d067ef114..pdf"/>
    <s v="5dd7fb25-fe78-4839-901a-5f4c05236de5..pdf"/>
    <s v="801bc271-a147-477e-a366-f85b497ac813..docx"/>
    <s v="No"/>
    <s v="Si"/>
    <s v="No"/>
    <s v="No"/>
    <s v="No"/>
    <s v="Si"/>
    <s v="Noruega Alta"/>
    <s v="Aljibe santa bárbara-quebrada Chiquinquirá, quebrada innominada"/>
    <n v="3"/>
    <s v="Aljibe Santa Bárbara"/>
    <s v="Aljibe Santa Bárbara_x000a_Quebrada innominada_x000a_"/>
    <n v="5"/>
    <s v="Favorables "/>
    <s v="Medio"/>
    <n v="6"/>
    <s v="Favorables"/>
    <s v="Medio"/>
    <s v="Mejorar las condiciones de la ronda de protección, favoreciendo el cuidado de las cuencas y mejorando la condiciones ambientales de las mismas con siempre de árboles nativos "/>
    <s v="Se realiza jornadas de limpieza frecuente y mantenimiento al cercado de protección"/>
    <s v="Se ha presentado reducción de los caudales por fenómeno del niño en 2 ocaciones."/>
    <m/>
    <s v="f351cb19-9073-4ddc-98b9-5a55f3f83afe..jpg"/>
    <s v="54112174-3bbf-4889-b295-ccbb7506f2cb..jpg"/>
    <s v="52f1b671-9b48-4828-ad9d-a7744f3095a0..jpg"/>
    <s v="a8c9f190-4891-4ed3-ae0a-7a72d98c8e11..jpg"/>
    <s v="53c57b89-88c9-4536-b9f2-36e2a83e8fd1..jpg"/>
    <s v="745e1dce-1570-4f1d-88ed-1acfc434ff43..jpg"/>
    <s v="730bac24-6a2d-4f12-bd97-ceca42a2dd6a..jpg"/>
    <s v="035f3eb4-dda0-4b4a-8c1b-41165dd65502..jpg"/>
    <s v="No"/>
    <m/>
    <n v="4"/>
    <n v="6"/>
    <n v="10"/>
    <n v="5"/>
    <n v="7"/>
    <n v="12"/>
    <n v="12"/>
    <n v="14"/>
    <n v="26"/>
    <n v="8"/>
    <n v="6"/>
    <n v="14"/>
    <n v="29"/>
    <n v="33"/>
    <n v="62"/>
    <n v="22"/>
    <n v="36"/>
    <d v="2021-04-25T19:15:49"/>
    <n v="44312.843738425901"/>
    <x v="52"/>
    <s v="michaeldavidgc@gmail.com"/>
    <s v="amarin@cci.org.co"/>
    <n v="44322.635138888902"/>
    <n v="1"/>
    <n v="1"/>
    <s v="No aplica Acueductos"/>
    <n v="1"/>
    <s v="No aplica Acueductos"/>
    <n v="1"/>
    <s v="No aplica Acueductos"/>
    <n v="1"/>
    <n v="1"/>
    <n v="1"/>
    <n v="3"/>
    <n v="3"/>
    <n v="2"/>
    <n v="1"/>
    <n v="1"/>
    <n v="1"/>
    <m/>
    <m/>
    <s v="No aplica Acueductos"/>
    <m/>
    <s v="No aplica Acueductos"/>
    <s v="subsanado con firmas de la junta directiva"/>
    <s v="No aplica Acueductos"/>
    <m/>
    <m/>
    <m/>
    <m/>
    <m/>
    <m/>
    <m/>
    <m/>
    <m/>
    <m/>
    <m/>
    <s v="No aplica Acueductos"/>
    <m/>
    <s v="No aplica Acueductos"/>
    <s v="cc1d7267-80fb-46e1-8028-7cdaaf159e83..docx"/>
    <s v="No aplica Acueductos"/>
    <m/>
    <m/>
    <m/>
    <m/>
    <m/>
    <m/>
    <m/>
    <m/>
    <m/>
    <s v="Implementación"/>
    <x v="3"/>
    <b v="1"/>
    <x v="0"/>
    <x v="7"/>
    <x v="9"/>
    <n v="0"/>
    <n v="0"/>
    <n v="0"/>
    <n v="0"/>
    <n v="0"/>
    <s v=""/>
    <n v="151"/>
    <s v="SI"/>
    <x v="2"/>
    <n v="44312"/>
    <s v="No atendieron a la llamada telefonica, se establece un mensaje via whatsapp para comunicar eque el dia de hoy se cierra la convocatoria."/>
    <m/>
    <m/>
    <m/>
    <m/>
    <m/>
    <m/>
    <m/>
    <m/>
    <m/>
    <m/>
    <m/>
    <m/>
    <s v="SI"/>
    <n v="60"/>
    <x v="0"/>
    <x v="8"/>
    <x v="2"/>
    <s v="VIABLE"/>
    <s v="VIABLE"/>
    <x v="0"/>
    <s v="1. Concepto Social: Por favor verificar el número de socios de la OB._x000a_2. Concepto Técnico: En el aparte de información finca Santa bárbara, por revisar el valor en unidades de árboles a reforestar, dado que, según en área aproximada (510 m2) de intervención en ese predio en el   archivo kmz, solo se podría reforestar con 56 unidades de material vegetal._x000a_3. Cartografía Técnica: De nominar la fuente hídrica santa bárbara como &quot;Nacedero&quot;, tal cual como aparece en el concepto técnico, así mismo con las  quebradas innominadas del predio 1."/>
    <d v="2021-07-28T00:00:00"/>
    <m/>
    <x v="0"/>
    <m/>
    <m/>
    <s v=" "/>
    <m/>
    <m/>
    <m/>
    <m/>
    <m/>
    <m/>
    <m/>
    <m/>
    <m/>
    <m/>
    <m/>
    <m/>
    <m/>
    <m/>
    <n v="0"/>
    <m/>
  </r>
  <r>
    <n v="204"/>
    <s v="ASOCIACION DE USUARIOS DE ACUEDUCTO VEREDA COPO"/>
    <x v="0"/>
    <x v="17"/>
    <s v="COPO"/>
    <n v="1"/>
    <x v="4"/>
    <n v="43811"/>
    <n v="808003611"/>
    <s v="Vereda Copo"/>
    <s v="4.61432517 ; -74.60195204"/>
    <n v="3202884253"/>
    <s v="gloriainesvalerocruz@gmail.com"/>
    <s v="Gloria Ines Valero Cruz"/>
    <n v="21018154"/>
    <n v="3202884253"/>
    <s v="gloriainesvalerocruz@gmail.com"/>
    <s v="Aminta Segura de Diaz "/>
    <s v="41.370.767"/>
    <n v="3102012154"/>
    <s v="gloriainesvalerocruz@gmail.com"/>
    <s v="Gloria Ines Valero Cruz "/>
    <s v="Rosa Helena Hernandez Moreno"/>
    <s v="Moreno Verdugo Isabel "/>
    <s v="Segura de Diaz Aminta "/>
    <s v="Fonseca Sanchez Evaristo "/>
    <s v="NA"/>
    <s v="NA"/>
    <s v="NA"/>
    <s v="NA"/>
    <s v="NA"/>
    <s v="NA"/>
    <s v="NA"/>
    <s v="NA"/>
    <s v="La Asociacion de Usuarios del Acueducto de la Vereda Copo del Municipio de Tocaima, esta constituida por personas naturaes o juridicas que residen en el area para la cual esta diseñada el acueducto buscar de la manera mas organizada brindar el servicio de acueducto veredal para las personas que estan suscritas en la asociacion que cuenten con su punto de agua "/>
    <s v="Jornadas de limpieza de rondas hídricas, nacedero de agua perteneciente al acueducto veredal "/>
    <s v="Jornadas de limpieza de rondas hídricas, nacedero de agua perteneciente al acueducto veredal "/>
    <n v="2020"/>
    <s v="Jornada de Limpienza del nacedero del acueducto veredal y de la ronda hidrica correspondiente al mismo "/>
    <s v="FUENTE PROPIA (COMUNIDAD ASOCIACION DE ACUEDUCT Y JAC) "/>
    <m/>
    <m/>
    <m/>
    <m/>
    <m/>
    <m/>
    <m/>
    <m/>
    <m/>
    <m/>
    <m/>
    <m/>
    <s v="vias de acceso con un poco de dificultad "/>
    <s v="vehiculo, motocicleta  "/>
    <s v="1 hr aproximadamente "/>
    <s v="d2b77026-be4d-4b63-8787-46bbaebb4d83..pdf"/>
    <s v="7b9876bd-f30e-44f4-8584-cdff6d83d43d..pdf"/>
    <s v="No aplica Acueductos"/>
    <s v="c7f7c8c3-51a3-431b-aef0-528cac974f3e..pdf"/>
    <s v="No aplica Acueductos"/>
    <s v="ebfd4e11-65fd-4222-ab8d-e5acbd113414..pdf"/>
    <s v="No aplica Acueductos"/>
    <s v="af788fc3-42e7-4bb7-af23-122b108aff87..pdf"/>
    <s v="98839d51-cbfa-4bf3-aca4-7cae6c2a30a4..pdf"/>
    <s v="f70109c2-315d-4d44-a034-12cd311d5d93..pdf"/>
    <s v="e0a9a9c1-f498-43ae-81e6-52e211aef179..pdf"/>
    <s v="24558124-74a5-47d1-a8fb-2819db7986cc..pdf"/>
    <s v="a19c5f75-2f21-4d93-94f6-d00e7392467b..pdf"/>
    <s v="458abdd6-7917-4e11-bf68-692d35ea950e..pdf"/>
    <s v="793e05d5-d1bd-46af-86a4-2eefab93e98b..pdf"/>
    <s v="e8dfb4e8-6403-4fec-9cd1-c36fc2d847a6..pdf"/>
    <s v="No"/>
    <s v="No"/>
    <s v="No"/>
    <s v="Si"/>
    <s v="No"/>
    <s v="No"/>
    <s v="Copo"/>
    <s v="La Chorrera ; Quebrada Grande "/>
    <n v="2"/>
    <s v="La Chorrera ; Quebrada Grande "/>
    <s v="La Chorrera ; Quebrada Grande "/>
    <n v="20000"/>
    <s v="Zona Vegetal Densa "/>
    <s v="Medio"/>
    <n v="10"/>
    <s v="zona vegetal densa "/>
    <s v="Medio"/>
    <s v="se considera que se puede mejorar las zonas de captacion del acueducto, debido a que en la vereda se cuentan con 2 conseciones de aguas ( una vencida( en tramite de renovacion) y la otra vigentej"/>
    <s v="jornadas de limpieza y de reforestacion "/>
    <s v="deslizamientos de tierra debido a que en la zona se presentan peldaños y arboles de gran tamaño "/>
    <m/>
    <s v="a1af8815-2c15-465a-ac58-be433c9ae9fa..jpg"/>
    <s v="dac72027-9cb9-4d5b-9645-f3f44ed89024..jpg"/>
    <s v="5b0986ac-ca02-4e2a-b048-97c854b544cb..jpeg"/>
    <s v="e875a344-b546-432e-b04f-8a59e92cf465..jpg"/>
    <s v="ffca7209-5436-4322-a7bd-595901745941..jpg"/>
    <s v="9272e99f-2489-4fb8-be8f-77442884406e..jpeg"/>
    <s v="df1c348a-2b08-4f6d-b127-b7ff922a6184..jpeg"/>
    <s v="b03d14ee-ef8a-4d3e-ac52-6d596e45b4f6..jpeg"/>
    <s v="No"/>
    <m/>
    <n v="25"/>
    <n v="23"/>
    <n v="48"/>
    <n v="20"/>
    <n v="18"/>
    <n v="38"/>
    <n v="16"/>
    <n v="13"/>
    <n v="29"/>
    <n v="14"/>
    <n v="8"/>
    <n v="22"/>
    <n v="75"/>
    <n v="62"/>
    <n v="137"/>
    <n v="108"/>
    <n v="140"/>
    <d v="2021-04-25T21:48:34"/>
    <n v="44312.667407407404"/>
    <x v="53"/>
    <s v="gloriainesvalerocruz@gmail.com"/>
    <s v="esca_magdalena@cci.org.co"/>
    <n v="44323.506527777798"/>
    <n v="1"/>
    <n v="1"/>
    <s v="No aplica Acueductos"/>
    <n v="1"/>
    <s v="No aplica Acueductos"/>
    <n v="1"/>
    <s v="No aplica Acueductos"/>
    <n v="1"/>
    <n v="1"/>
    <n v="1"/>
    <n v="3"/>
    <n v="3"/>
    <n v="2"/>
    <n v="1"/>
    <n v="1"/>
    <n v="1"/>
    <m/>
    <m/>
    <s v="No aplica Acueductos"/>
    <m/>
    <s v="No aplica Acueductos"/>
    <s v="EL presidente debe pedir autorización por la junta en pleno o de la asamblea para firmar convenios o contratos si los montos de autorización de contratación según_x000a_estatutos son menores a 60 salarios mínimos_x000a_mensuales, se requiere autorización de la Junta_x000a_Directiva o Asamblea de la Organización (según el_x000a_caso), y es necesario diligenciar el acta y listado_x000a_respectivo"/>
    <s v="No aplica Acueductos"/>
    <m/>
    <m/>
    <m/>
    <m/>
    <m/>
    <m/>
    <m/>
    <m/>
    <s v="unicamente estan las firmas de representante y de secretaria."/>
    <m/>
    <m/>
    <s v="No aplica Acueductos"/>
    <m/>
    <s v="No aplica Acueductos"/>
    <s v="5024034d-58df-4d4f-88e4-bf27f2bf57e3..pdf"/>
    <s v="No aplica Acueductos"/>
    <m/>
    <m/>
    <m/>
    <m/>
    <m/>
    <m/>
    <m/>
    <m/>
    <m/>
    <s v="Diagnostico"/>
    <x v="3"/>
    <b v="0"/>
    <x v="0"/>
    <x v="7"/>
    <x v="9"/>
    <n v="0"/>
    <n v="0"/>
    <n v="0"/>
    <n v="0"/>
    <n v="0"/>
    <s v=""/>
    <n v="123"/>
    <m/>
    <x v="0"/>
    <n v="44311"/>
    <s v="Se estable comunicación con el ingeniero Sebastian Miranda, funcionario de la Empresa de Servicios Públicos del Municipio de Tocaima, encargado del la gestión de la convocatoria ESCA, el cual dice estar recopilando la información de los acueductos para el cargue respectivo de los requisitos que solicita la convocatoria y aplicativo, sin embargo, reporta que al ser la persona encargada de la gestion de varios acueductos, no cuenta con la la totalidad de la información y fotografías requeridas para una postulación exitosa. Se compromete a cargar al aplicativo la información y documentación con la que cuenta, y gestionar lo que más pueda antes del cierre de la convocatoria."/>
    <m/>
    <m/>
    <m/>
    <m/>
    <m/>
    <m/>
    <m/>
    <m/>
    <m/>
    <m/>
    <m/>
    <m/>
    <s v="SI"/>
    <n v="50"/>
    <x v="0"/>
    <x v="0"/>
    <x v="0"/>
    <s v="VIABLE"/>
    <s v="VIABLE"/>
    <x v="0"/>
    <m/>
    <m/>
    <m/>
    <x v="0"/>
    <m/>
    <m/>
    <s v=" "/>
    <m/>
    <m/>
    <m/>
    <m/>
    <m/>
    <m/>
    <m/>
    <m/>
    <m/>
    <m/>
    <m/>
    <m/>
    <m/>
    <m/>
    <n v="0"/>
    <m/>
  </r>
  <r>
    <n v="206"/>
    <s v="ASOCIACION DE SUSCRIPTORES DEL ACUEDUCTO VEREDA SANTO DOMINGO PARTE ALTA DEL MUNICIPIO DE TOCAIMA, DEPARTAMENTO DE CUNDINAMARCA "/>
    <x v="0"/>
    <x v="17"/>
    <s v="SANTO DOMINGO - PARTE ALTA "/>
    <n v="1"/>
    <x v="4"/>
    <n v="39104"/>
    <s v="900132779-1"/>
    <s v="Vereda Santo Domingo Parte Alta "/>
    <s v="4.37271375 ; -74.54615840"/>
    <n v="3102678628"/>
    <s v="johnpis01@hotmail.com"/>
    <s v="Leonor Mendez "/>
    <n v="41781034"/>
    <n v="3102678628"/>
    <s v="johnpis01@hotmail.com"/>
    <s v="Angel Misael Leon Delgadillo"/>
    <n v="11382116"/>
    <n v="3102678628"/>
    <s v="johnpis01@hotmail.com"/>
    <s v="Leonor mendez "/>
    <s v="Angel Maria Peralta "/>
    <s v="Jose Domingo Mendienta "/>
    <s v="angel Misael Leon Delgadillo "/>
    <s v="NA"/>
    <s v="NA"/>
    <s v="NA"/>
    <s v="NA"/>
    <s v="NA"/>
    <s v="NA"/>
    <s v="NA"/>
    <s v="NA"/>
    <s v="NA"/>
    <s v="La ASOCIACION DE SUSCRIPTORES DEL ACUEDUCTO VEREDA SANTO DOMINGO PARTE ALTA DEL MUNICIPIO DE TOCAIMA, DEPARTAMENTO DE CUNDINAMARCA es una entidad autonoma de caracter privado y sin animo de lucro la cual orientara sus acciones dentro de algunos prinicpios como la igual de derechos y obligaciones, participacion democratica en las deliberaciones y decisiones, proponder por dotar agua potable a cada una de las viviendas que cubre el sistema de acueducto asegurando que este sea racional y preferiblemente de uso domestico "/>
    <s v="N.A"/>
    <s v="jornada de limpieza en las rondas hidricas cercanas al nacedero, jornadas de reforestacion en zonas consideradas de importancia por la comunidad"/>
    <n v="2018"/>
    <s v="jornada de limpieza en las rondas hidricas cercanas al nacedero, jornadas de reforestacion en zonas consideradas de importancia por la comunidad"/>
    <s v="Asociacion de Acueducto "/>
    <m/>
    <m/>
    <m/>
    <m/>
    <m/>
    <m/>
    <m/>
    <m/>
    <m/>
    <m/>
    <m/>
    <m/>
    <s v="carratera en estado aceptable "/>
    <s v="vehiculo de 4 ruedas, 4x4 o motocicleta "/>
    <s v="30 a 40 min "/>
    <s v="9d7f890a-921d-4b2e-b877-f14ab0a7f2c9..pdf"/>
    <s v="f33df282-9f9c-4f21-b7e1-2cdf35b85763..pdf"/>
    <s v="No aplica Acueductos"/>
    <s v="755e9eda-654b-4d1e-8256-286d2275e766..pdf"/>
    <s v="No aplica Acueductos"/>
    <s v="98d23fba-3e1f-42f7-8eb0-0dca69171b1d..pdf"/>
    <s v="No aplica Acueductos"/>
    <s v="62a7590f-62b1-4b03-bebe-ce2c0bbbd6f1..pdf"/>
    <s v="b7a708c9-1afa-4569-aa38-1e7ef1399511..pdf"/>
    <s v="faa89223-d29b-4b03-9a64-b2af8dad33f5..pdf"/>
    <s v="7504b8ff-9f9a-44b5-9348-7ef378db8751..pdf"/>
    <s v="2efdd6fe-8579-413b-8cc6-880cf7383b66..pdf"/>
    <s v="228e37e5-8178-4974-82d9-60ca277a764f..pdf"/>
    <s v="466c799f-8965-4392-b30e-382737a93943..pdf"/>
    <s v="2823a9e1-26e7-443f-8aa9-a0e45258947d..png"/>
    <s v="cb31e57c-026a-4c6a-b37e-c0152c32d307..pdf"/>
    <s v="Si"/>
    <s v="No"/>
    <s v="No"/>
    <s v="No"/>
    <s v="No"/>
    <s v="No"/>
    <s v="Nacimiento"/>
    <s v="Quebrada la Honda"/>
    <n v="1"/>
    <n v="0"/>
    <s v="Nacimiento"/>
    <n v="20000"/>
    <s v="terreno empinado"/>
    <s v="Medio"/>
    <n v="1000"/>
    <s v="terreno empinado "/>
    <s v="Medio"/>
    <s v="se consida si se puede mejorar la calidad de agua de donde se capta en este momento ya que se quisiera utilizar para el consumo humano, por sus caracteristicas fisico-quimicas (por la zona ) no son aptas para esta actividad. "/>
    <s v="jornadas de limpieza en las rondas del punto de captacion "/>
    <s v="NA"/>
    <m/>
    <s v="9bae8e03-24ac-4a4b-a6d3-8e7ef9160c23..jpeg"/>
    <s v="25366e5e-431f-4eab-a8d1-1babb1a419d4..jpeg"/>
    <s v="1e575437-64f0-4a4f-bf72-3e5d2fa0175c..jpeg"/>
    <s v="929907bb-e77c-4e33-9386-516445b382e9..jpeg"/>
    <s v="351dceee-72e7-42bc-b3e3-db9cc58cd937..jpeg"/>
    <s v="f528d648-0483-44b3-913c-5a3dd6eced1f..jpeg"/>
    <s v="7af8d439-6283-4507-9047-0eb0d9ebf4ef..jpeg"/>
    <s v="d5ec0228-0119-49c7-8e93-fb1be3d9d942..jpeg"/>
    <s v="No"/>
    <m/>
    <n v="0"/>
    <n v="0"/>
    <n v="0"/>
    <n v="0"/>
    <n v="0"/>
    <n v="0"/>
    <n v="10"/>
    <n v="10"/>
    <n v="20"/>
    <n v="6"/>
    <n v="5"/>
    <n v="11"/>
    <n v="16"/>
    <n v="15"/>
    <n v="31"/>
    <n v="22"/>
    <n v="30"/>
    <d v="2021-04-25T23:19:06"/>
    <n v="44312.783217592601"/>
    <x v="54"/>
    <s v="johnpis01@hotmail.com"/>
    <s v="amarin@cci.org.co"/>
    <n v="44322.674270833297"/>
    <n v="0"/>
    <n v="1"/>
    <s v="No aplica Acueductos"/>
    <n v="1"/>
    <s v="No aplica Acueductos"/>
    <n v="1"/>
    <s v="No aplica Acueductos"/>
    <n v="1"/>
    <n v="1"/>
    <n v="1"/>
    <n v="3"/>
    <n v="3"/>
    <n v="2"/>
    <n v="1"/>
    <n v="1"/>
    <n v="1"/>
    <s v="Falta adjuntar las otras hojas del rut de la organización. Por favor que sea mas legible porque no se lee la fecha de expedicion"/>
    <m/>
    <s v="No aplica Acueductos"/>
    <m/>
    <s v="No aplica Acueductos"/>
    <s v="documento subsanado con la autorización de la junta directiva"/>
    <s v="No aplica Acueductos"/>
    <m/>
    <m/>
    <m/>
    <m/>
    <m/>
    <m/>
    <m/>
    <m/>
    <s v="faltan las firmas de los otros integrantes de la junta directiva"/>
    <m/>
    <m/>
    <s v="No aplica Acueductos"/>
    <m/>
    <s v="No aplica Acueductos"/>
    <s v="98429a0b-c3f6-42d2-90b6-7da4aec36a9b..pdf"/>
    <s v="No aplica Acueductos"/>
    <m/>
    <m/>
    <m/>
    <m/>
    <m/>
    <m/>
    <m/>
    <m/>
    <s v="9320de30-e158-48d0-99bf-222575ffa7ce..pdf"/>
    <s v="Diagnostico"/>
    <x v="3"/>
    <b v="1"/>
    <x v="3"/>
    <x v="7"/>
    <x v="22"/>
    <n v="0"/>
    <n v="0"/>
    <n v="0"/>
    <n v="0"/>
    <n v="0"/>
    <s v=""/>
    <n v="143"/>
    <m/>
    <x v="0"/>
    <n v="44311"/>
    <s v="Se estable comunicación con el ingeniero Sebastian Miranda, funcionario de la Empresa de Servicios Públicos del Municipio de Tocaima, encargado del la gestión de la convocatoria ESCA, el cual dice estar recopilando la información de los acueductos para el cargue respectivo de los requisitos que solicita la convocatoria y aplicativo, sin embargo, reporta que al ser la persona encargada de la gestion de varios acueductos, no cuenta con la la totalidad de la información y fotografías requeridas para una postulación exitosa. Se compromete a cargar al aplicativo la información y documentación con la que cuenta, y gestionar lo que más pueda antes del cierre de la convocatoria."/>
    <m/>
    <m/>
    <m/>
    <m/>
    <m/>
    <m/>
    <m/>
    <m/>
    <m/>
    <m/>
    <m/>
    <m/>
    <m/>
    <n v="115"/>
    <x v="1"/>
    <x v="0"/>
    <x v="1"/>
    <m/>
    <m/>
    <x v="1"/>
    <m/>
    <m/>
    <m/>
    <x v="0"/>
    <m/>
    <m/>
    <s v=" "/>
    <m/>
    <m/>
    <m/>
    <m/>
    <m/>
    <m/>
    <m/>
    <m/>
    <m/>
    <m/>
    <m/>
    <m/>
    <m/>
    <m/>
    <n v="0"/>
    <m/>
  </r>
  <r>
    <n v="207"/>
    <s v="ASOCIACION DE SUSCRIPTORES DEL SERVICIO DE ACUEDUCTO DE LA VEREDA SANTA ROSA DEL MUNICIPIO DE TOCAIMA DEPARTAMENTO DE CUNDINAMARCA "/>
    <x v="0"/>
    <x v="17"/>
    <s v="SANTA ROSA "/>
    <n v="1"/>
    <x v="4"/>
    <n v="42896"/>
    <s v="900243155-0"/>
    <s v="Vereda Santa Rosa "/>
    <s v="4.49645558 ; -74,68073169"/>
    <n v="3134202014"/>
    <s v="leonel.murillo@hotmail.com"/>
    <s v="Rodrigo Alonso Reyes Leon"/>
    <n v="79230279"/>
    <n v="3134202014"/>
    <s v="leonel.murillo@hotmail.com"/>
    <s v="Leonol Murillo Rodriguez "/>
    <n v="79230279"/>
    <n v="3124895406"/>
    <s v="leonel.murillo@hotmail.com"/>
    <s v="Rodrigo Alonso Reyes Leon"/>
    <s v="Gloria Smith Gamez Ariza "/>
    <s v="Diana Caterine Robayo Avila "/>
    <s v="Leonel Murillo Rodriguez "/>
    <s v="Nubia Maria Andrade "/>
    <s v="NA"/>
    <s v="NA"/>
    <s v="NA"/>
    <s v="NA"/>
    <s v="NA"/>
    <s v="NA"/>
    <s v="NA"/>
    <s v="NA"/>
    <s v="la ASOCIACION DE SUSCRIPTORES DEL SERVICIO DE ACUEDUCTO DE LA VEREDA SANTA ROSA DEL MUNICIPIO DE TOCAIMA DEPARTAMENTO DE CUNDINAMARCA es una entidad sin animo de lucro y de caracter privado que orianta sus acciones de acuerdo a principios tales como; igualdad de derechos y obligaciones, participacion democratica en deliberaciones y decisiones, proponder por dotar de agua potable a cada una de las viviendas que cubre el sistema de acueducto, asegurando que el uso del agua sea racional preferencialmente para uso domestico. "/>
    <s v="jornadas de limpieza de zonas cercanas al punto de captacion."/>
    <s v="jornadas de reforestacion en rondas hidricas pertenecientes al nacedero del acueducto "/>
    <n v="2017"/>
    <s v="jornadas de limpieza en rondas hidricas y reforestacion en zonas cercanas al nacedero"/>
    <s v="Asociacion de acueducto "/>
    <m/>
    <m/>
    <m/>
    <m/>
    <m/>
    <m/>
    <m/>
    <m/>
    <m/>
    <m/>
    <m/>
    <m/>
    <s v="VIA ACEPTABLE, AUNQUE VARIA CON LAS CONDICIONES CLIMATICAS "/>
    <s v="VEHICULO DE CARGA PESADA, 4X4 "/>
    <s v="1 hr aprox"/>
    <s v="1f87e056-6a1e-432f-8910-bb09d9c06970..pdf"/>
    <s v="2112604d-0b44-4299-8c95-bf048dfbaed5..pdf"/>
    <s v="No aplica Acueductos"/>
    <s v="441c63d1-7ba4-4503-97bf-1822d1ebd1cc..pdf"/>
    <s v="No aplica Acueductos"/>
    <s v="faa68bc7-4455-4a6a-8de8-1ee81aa3177b..pdf"/>
    <s v="No aplica Acueductos"/>
    <s v="7d9419c2-ae72-44f1-8484-4a69dfcb97a7..pdf"/>
    <s v="431e19a6-f78a-4bd8-91fe-4fc4abca1905..pdf"/>
    <s v="cfb14e59-cf68-419e-81d6-8317fdf12f6d..pdf"/>
    <s v="b680f570-f8c9-4205-bfbe-a83db105fc5f..pdf"/>
    <s v="14c6a075-7c38-44f8-9ebe-c0fb32d9aef8..pdf"/>
    <s v="37999876-5e28-4cd2-8033-fdc5946ae284..pdf"/>
    <s v="4e6cefe5-1e51-4586-bd7f-6bdd7ea208fa..pdf"/>
    <s v="5b7fc66a-8f0a-4746-9df2-8b8f18eccd05..pdf"/>
    <s v="d31d4019-623d-4843-83a6-224abab87804..pdf"/>
    <s v="Si"/>
    <s v="No"/>
    <s v="No"/>
    <s v="No"/>
    <s v="No"/>
    <s v="No"/>
    <s v="Santa Rosa "/>
    <s v="NA"/>
    <n v="0"/>
    <s v="NA"/>
    <s v="NA"/>
    <n v="200000"/>
    <s v="masa vegetal densa propia del ecosistema "/>
    <s v="Medio"/>
    <n v="1000"/>
    <s v="masa vegetal densa propia del ecosistema "/>
    <s v="Medio"/>
    <s v="se considera poder realizar una pre tratamiento al agua que se capta del nacedero debido a que 1. presenta exceso de minerales debido al suelo presente en el entorno del nacedero 2. las caracteristicas fisicoquimcas no son las mas apropiadas para utilizar el agua como potable "/>
    <s v="jornadas de limpieza en zonas cercanas al nacedero "/>
    <s v="NA"/>
    <m/>
    <s v="ac223aad-3f0c-44ef-a70f-7015b8ef1ba7..jpeg"/>
    <s v="896bcd3c-fb68-4490-8fd4-cfd4765e1b13..jpeg"/>
    <s v="9084354d-f4fc-4bb2-90b1-a44b2370ff8c..jpeg"/>
    <s v="2da4b453-9b8a-4134-a3cc-367d3a095ea1..jpeg"/>
    <s v="fcd6b3e1-e1ff-4e18-bef1-08e49c98e0ea..jpeg"/>
    <s v="7d4f61f9-dc97-4dec-b087-b0b3b4e7d3f6..jpeg"/>
    <s v="347c29fd-b745-4304-bedc-93894a59a46d..jpeg"/>
    <s v="f6436cb8-4130-490c-9c52-111db11ba07e..jpeg"/>
    <s v="No"/>
    <m/>
    <n v="10"/>
    <n v="12"/>
    <n v="22"/>
    <n v="25"/>
    <n v="23"/>
    <n v="48"/>
    <n v="30"/>
    <n v="40"/>
    <n v="70"/>
    <n v="25"/>
    <n v="24"/>
    <n v="49"/>
    <n v="90"/>
    <n v="99"/>
    <n v="189"/>
    <n v="46"/>
    <n v="190"/>
    <d v="2021-04-26T01:41:46"/>
    <n v="44312.736273148097"/>
    <x v="55"/>
    <s v="leonel.murillo@hotmail.com"/>
    <s v="lsalinas@cci.org.co"/>
    <n v="44322.662523148101"/>
    <n v="1"/>
    <n v="1"/>
    <s v="No aplica Acueductos"/>
    <n v="1"/>
    <s v="No aplica Acueductos"/>
    <n v="1"/>
    <s v="No aplica Acueductos"/>
    <n v="1"/>
    <n v="1"/>
    <n v="1"/>
    <n v="3"/>
    <n v="3"/>
    <n v="2"/>
    <n v="1"/>
    <n v="1"/>
    <n v="1"/>
    <m/>
    <m/>
    <s v="No aplica Acueductos"/>
    <m/>
    <s v="No aplica Acueductos"/>
    <s v="Documento subsanado _x000a_Se requiere que el presidente pueda suscribir contratos y/o Convenios desde 50 SMMLV hasta 100 SMMLV,  mediante la autorización expresa de la Junta Directiva."/>
    <s v="No aplica Acueductos"/>
    <m/>
    <m/>
    <m/>
    <m/>
    <m/>
    <m/>
    <s v=" Debe ser una certificación de Asojuntas o de la misma Umata en donde certifique que realizan trabajo comunitario."/>
    <m/>
    <s v="Se debe adjuntar el documento con todas las firmas de la junta directiva con su respectivo numero de identificación."/>
    <m/>
    <m/>
    <s v="No aplica Acueductos"/>
    <m/>
    <s v="No aplica Acueductos"/>
    <s v="ecd5a22b-7c53-4dc5-b9a2-af2ce498f542..pdf"/>
    <s v="No aplica Acueductos"/>
    <m/>
    <m/>
    <m/>
    <m/>
    <m/>
    <m/>
    <m/>
    <m/>
    <m/>
    <s v="Diagnostico"/>
    <x v="0"/>
    <b v="0"/>
    <x v="0"/>
    <x v="8"/>
    <x v="11"/>
    <n v="0"/>
    <n v="0"/>
    <n v="0"/>
    <n v="0"/>
    <n v="1"/>
    <n v="1"/>
    <n v="132"/>
    <m/>
    <x v="0"/>
    <n v="44312"/>
    <s v="Se estable comunicación con el ingeniero Sebastian Miranda, funcionario de la Empresa de Servicios Públicos del Municipio de Tocaima, encargado del la gestión de la convocatoria ESCA, el cual dice estar recopilando la información de los acueductos para el cargue respectivo de los requisitos que solicita la convocatoria y aplicativo, sin embargo, reporta que al ser la persona encargada de la gestion de varios acueductos, no cuenta con la la totalidad de la información y fotografías requeridas para una postulación exitosa. Se compromete a cargar al aplicativo la información y documentación con la que cuenta, y gestionar lo que más pueda antes del cierre de la convocatoria."/>
    <m/>
    <m/>
    <m/>
    <m/>
    <m/>
    <m/>
    <m/>
    <m/>
    <m/>
    <m/>
    <m/>
    <m/>
    <s v="SI"/>
    <n v="89"/>
    <x v="0"/>
    <x v="0"/>
    <x v="0"/>
    <s v="VIABLE"/>
    <s v="NO VIABLE"/>
    <x v="2"/>
    <m/>
    <m/>
    <m/>
    <x v="0"/>
    <m/>
    <m/>
    <s v=" "/>
    <m/>
    <m/>
    <m/>
    <m/>
    <m/>
    <m/>
    <m/>
    <m/>
    <m/>
    <m/>
    <m/>
    <m/>
    <m/>
    <m/>
    <n v="0"/>
    <m/>
  </r>
  <r>
    <n v="208"/>
    <s v="ASOCIACION ASOAGUAS LA GLORIA DE USUARIOS DEL ACUEDUCTO VEREDAL LA GLORIA"/>
    <x v="0"/>
    <x v="17"/>
    <s v="LA GLORIA "/>
    <n v="1"/>
    <x v="4"/>
    <n v="41935"/>
    <s v="900794182-3"/>
    <s v="Vereda la Gloria "/>
    <s v="4.39567245; -74.61395711"/>
    <n v="3156020670"/>
    <s v="acueductolagloriatocaima@gmail.com"/>
    <s v="MARIA CONCEPCION BAUTISTA MANCIPE "/>
    <n v="21014876"/>
    <n v="3156020670"/>
    <s v="acueductolagloriatocaima@gmail.com"/>
    <s v="JOSE ANTONIO MANRIQUE"/>
    <n v="19140977"/>
    <n v="3156020670"/>
    <s v="acueductolagloriatocaima@gmail.com"/>
    <s v="Maria Concepcion Bautista Mancipe"/>
    <s v="Graciliana Avendaño Medina "/>
    <s v="Patiño LAdino Alvaro "/>
    <s v="Manrique Jose Antonio"/>
    <s v="Mancipe Nohora Isabel"/>
    <s v="NA"/>
    <s v="NA"/>
    <s v="NA"/>
    <s v="NA"/>
    <s v="NA"/>
    <s v="NA"/>
    <s v="NA"/>
    <s v="NA"/>
    <s v="la ASOCIACION ASOAGUAS LA GLORIA DE USUARIOS DEL ACUEDUCTO VEREDAL LA GLORIA es una entidad sin animo de lucro y de caracter privado que orianta sus acciones de acuerdo a principios tales como; igualdad de derechos y obligaciones, participacion democratica en deliberaciones y decisiones, proponder por dotar de agua potable a cada una de las viviendas que cubre el sistema de acueducto, asegurando que el uso del agua sea racional preferencialmente para uso domestico. "/>
    <s v="jornadas de limpieza"/>
    <s v="jornadas de reforestacion"/>
    <n v="2015"/>
    <s v="Jornadas de reforestacion en zonas cercanas al nacedero presente en la vereda, jornadas de limpieza en las rondas hidricas presentes en la zona "/>
    <s v="Asociacion de Acueducto "/>
    <m/>
    <m/>
    <m/>
    <m/>
    <m/>
    <m/>
    <m/>
    <m/>
    <m/>
    <m/>
    <m/>
    <m/>
    <s v="VIAS EN BUEN ESTADO, CONDICIONES ACCEQUIBLES"/>
    <s v="Vehiculo de carga pesada, 4x4 o moto "/>
    <s v="1 hr aproximadamente "/>
    <s v="ab39e154-4756-465d-898c-fe5732fd8ee6..pdf"/>
    <s v="2469639d-a079-4f4c-8f1f-985eb7923716..pdf"/>
    <s v="No aplica Acueductos"/>
    <s v="e19b0200-01d1-41d9-89b7-b647c2362df6..pdf"/>
    <s v="No aplica Acueductos"/>
    <s v="8b862e22-7cc3-4780-b086-7b22dc05b45c..pdf"/>
    <s v="No aplica Acueductos"/>
    <s v="131ebe65-ff21-4a54-80fd-bbe7666c77cb..pdf"/>
    <s v="f684d6ec-a70b-4eb1-9a90-8826e4ac8dfb..pdf"/>
    <s v="6da1d2d8-abe7-4d48-8c67-f6bb027b5fee..pdf"/>
    <s v="af056480-43ea-46e5-a1eb-f116aafad2a9..pdf"/>
    <s v="fb743118-2680-4501-a681-9d5c5f6d38c2..pdf"/>
    <s v="ab080bec-47f3-48e9-a70c-a99ceeb04089..pdf"/>
    <s v="b00d8503-3fbe-40b6-9d99-40925c57b22f..pdf"/>
    <s v="05d158f4-8648-4313-8e08-b4cef8521541..png"/>
    <s v="ec7503a6-1cdd-46ab-a1a3-26b5b82b2a7a..pdf"/>
    <s v="Si"/>
    <s v="No"/>
    <s v="No"/>
    <s v="Si"/>
    <s v="No"/>
    <s v="No"/>
    <s v="LA GLORIA "/>
    <s v="QUEBRADA AGUA FRIA "/>
    <n v="1"/>
    <n v="1"/>
    <s v="NACIMIENTO DE LA VEREDA, LUGAR DE DONDE SE CAPTA EL AGUA "/>
    <n v="100000"/>
    <s v="SELVA MEDIA"/>
    <s v="Medio"/>
    <n v="2000"/>
    <s v="ESPECIES ARBUSTIVAS Y ARBOREAS DENSAS "/>
    <s v="Medio"/>
    <s v="la buena prestacion del servicio "/>
    <s v="jorndas de limpieza en las rondas hidricas cercanas a la zona del nacedero veredal, ademas de jornadas de reforestacion "/>
    <s v="NA"/>
    <m/>
    <s v="b6a4599a-eadc-44b6-8a38-c0f63a339fe0..jpeg"/>
    <s v="51fbf683-2e9a-4991-94fc-d425ffd5001a..jpeg"/>
    <s v="f225048d-1cb3-480b-a2e5-274c44af95bf..jpeg"/>
    <s v="dcc6052e-93a8-41c3-b142-1bdb71b4e0d8..jpeg"/>
    <s v="5e5ae791-6651-43ce-9779-93f1530ad8d3..jpeg"/>
    <s v="264fed01-a8f8-45e9-9701-20c64ab5dbec..jpeg"/>
    <s v="56331f61-ff94-4a5b-afff-1569bf70a46e..jpeg"/>
    <s v="610608f4-c111-48ed-bae4-af57da646e82..jpeg"/>
    <s v="No"/>
    <m/>
    <n v="20"/>
    <n v="24"/>
    <n v="44"/>
    <n v="10"/>
    <n v="15"/>
    <n v="25"/>
    <n v="20"/>
    <n v="25"/>
    <n v="45"/>
    <n v="10"/>
    <n v="8"/>
    <n v="18"/>
    <n v="60"/>
    <n v="72"/>
    <n v="132"/>
    <n v="60"/>
    <n v="120"/>
    <d v="2021-04-26T02:37:25"/>
    <n v="44312.759097222202"/>
    <x v="56"/>
    <s v="acueductolagloriatocaima@gmail.com"/>
    <s v="lsalinas@cci.org.co"/>
    <n v="44322.681203703702"/>
    <n v="1"/>
    <n v="1"/>
    <s v="No aplica Acueductos"/>
    <n v="1"/>
    <s v="No aplica Acueductos"/>
    <n v="1"/>
    <s v="No aplica Acueductos"/>
    <n v="1"/>
    <n v="1"/>
    <n v="1"/>
    <n v="3"/>
    <n v="3"/>
    <n v="2"/>
    <n v="1"/>
    <n v="1"/>
    <n v="1"/>
    <m/>
    <m/>
    <s v="No aplica Acueductos"/>
    <m/>
    <s v="No aplica Acueductos"/>
    <s v="Documento subsanado _x000a_La junta directiva debe autorizar al representante legal o presidente mediante acta a suscribir contratos y/o Convenios desde 50 SMMLV hasta 100 SMMLV."/>
    <s v="No aplica Acueductos"/>
    <m/>
    <m/>
    <m/>
    <m/>
    <m/>
    <m/>
    <s v="Las certificaciones las puede realizar el presidente de Asojuntas o de la misma Umata en donde certifique que realizan trabajo comunitario."/>
    <m/>
    <s v="Faltan firmas de la junta directiva y números de identificación"/>
    <m/>
    <m/>
    <s v="No aplica Acueductos"/>
    <m/>
    <s v="No aplica Acueductos"/>
    <s v="06cc0a49-55bf-425b-ad4d-ed4d08909083..pdf"/>
    <s v="No aplica Acueductos"/>
    <m/>
    <m/>
    <m/>
    <m/>
    <m/>
    <m/>
    <m/>
    <m/>
    <m/>
    <s v="Diagnostico"/>
    <x v="3"/>
    <b v="0"/>
    <x v="0"/>
    <x v="7"/>
    <x v="9"/>
    <n v="0"/>
    <n v="0"/>
    <n v="0"/>
    <n v="0"/>
    <n v="0"/>
    <s v=""/>
    <n v="138"/>
    <m/>
    <x v="0"/>
    <n v="44312"/>
    <s v="Se estable comunicación con el ingeniero Sebastian Miranda, funcionario de la Empresa de Servicios Públicos del Municipio de Tocaima, encargado del la gestión de la convocatoria ESCA, el cual dice estar recopilando la información de los acueductos para el cargue respectivo de los requisitos que solicita la convocatoria y aplicativo, sin embargo, reporta que al ser la persona encargada de la gestion de varios acueductos, no cuenta con la la totalidad de la información y fotografías requeridas para una postulación exitosa. Se compromete a cargar al aplicativo la información y documentación con la que cuenta, y gestionar lo que más pueda antes del cierre de la convocatoria."/>
    <m/>
    <m/>
    <m/>
    <m/>
    <m/>
    <m/>
    <m/>
    <m/>
    <m/>
    <m/>
    <m/>
    <m/>
    <s v="SI"/>
    <n v="55"/>
    <x v="0"/>
    <x v="0"/>
    <x v="0"/>
    <s v="NO VIABLE"/>
    <s v="NO VIABLE"/>
    <x v="2"/>
    <s v="1. No tienen concesión de Aguas"/>
    <m/>
    <m/>
    <x v="0"/>
    <m/>
    <m/>
    <s v=" "/>
    <m/>
    <m/>
    <m/>
    <m/>
    <m/>
    <m/>
    <m/>
    <m/>
    <m/>
    <m/>
    <m/>
    <m/>
    <m/>
    <m/>
    <n v="0"/>
    <m/>
  </r>
  <r>
    <n v="211"/>
    <s v="JUNTA DE ACCION COMUNAL DE LA AGUADITA "/>
    <x v="1"/>
    <x v="16"/>
    <s v="LA AGUADITA"/>
    <s v="JUNTA DE ACCION COMUNAL DE LA AGUADITA "/>
    <x v="1"/>
    <n v="22517"/>
    <n v="8080035117"/>
    <s v="CENTRO POBLADO LA AGUADITA FRENTE A LA SUBESTACION DE CARABINEROS "/>
    <s v="N 4°23'16.56816&quot; , W74°19'30.89356&quot;"/>
    <n v="3114897462"/>
    <s v="juansebastianmoreno26@gmail.com"/>
    <s v="CLAUDIA STELLA CATRO RODRIGUEZ "/>
    <n v="39618951"/>
    <n v="3114897462"/>
    <s v="juansebastianmoreno26@gmail.com"/>
    <s v="MARIA MARGARITA GALINDO SOTELO"/>
    <n v="39614566"/>
    <n v="3115162712"/>
    <s v="derecho.justicia.unilibre@gmail.com"/>
    <s v="claudia stella castro rodriguez"/>
    <s v="LUZ MARLEN ROA CARRAZA "/>
    <s v="EYDI JHOANA VALBUENA GUEVARA"/>
    <s v="MARIA MARGARITA GALINDO SOTELO "/>
    <s v="LILIANA OSPINA VILLARRAGA"/>
    <s v="JUAN SEBASTIAN MORENO MEDELLIN"/>
    <s v="EUSEBIO CASTIBLANCO "/>
    <s v="No aplica"/>
    <s v="MONICA JOHANA ACOSTA MARIN"/>
    <s v="COMITE EMPRESARIAL "/>
    <s v="BENJAMIN MEDELLIN "/>
    <s v="No aplica"/>
    <s v="No aplica"/>
    <s v="La junta de acción comunal de la aguadita se crea el 24 de agosto de 1961, como organización comunitaria, solidaria y sin animo de lucro, integrada por personas naturales residentes en el territorio, que aunando esfuerzos y recursos procuran el desarrollo sostenible de la región, para frenar la deforestación, contaminación y uso arbitrario de los recursos naturales.  "/>
    <s v="La junta de acción comunal de la Aguadita, a participado en construcción del salón comunal, placa huellas, múltiples actividades de sostenimiento ambiental y protección animal. "/>
    <s v="campaña de forestación de las microcuencas del rio barro blanco, campañas de limpieza y manejo de residuos solidos del rio barro blanco. "/>
    <n v="2020"/>
    <s v="forestación cuenca del rio barro blanco "/>
    <s v="junta de acción comunal y comunidad "/>
    <n v="2020"/>
    <s v="limpieza y manejo de residuos rio barro blanco."/>
    <s v="junta de acción comunal y comunidad "/>
    <n v="2021"/>
    <s v="Ayúdanos a conservar la fauna silvestre "/>
    <s v="junta de acción comunal y comunidad "/>
    <m/>
    <s v="NO APLICA"/>
    <s v="NO APLICA"/>
    <m/>
    <s v="NO APLICA"/>
    <s v="NO APLICA"/>
    <s v="vía nacional Bogotá Fusagasugá pavimenta "/>
    <s v="Transporte terrestre publico de circulación permanente "/>
    <s v="10 minutos "/>
    <s v="f96a3068-2bce-4e73-a762-2aca9eab96ac..pdf"/>
    <s v="a3e480fb-9df2-4984-8c08-ec09b786e958..pdf"/>
    <s v="182a1801-1378-4211-a171-cd3d8f8610c7..pdf"/>
    <s v="No aplica Jac"/>
    <s v="5a669d7f-152c-4291-9cb2-b3f41c4db845..pdf"/>
    <s v="No aplica Jac"/>
    <s v="97aba1d4-2943-4183-95f3-661ec286121c..pdf"/>
    <s v="152e400a-9db4-403c-9dbe-7ee382d12b8a..pdf"/>
    <s v="7d39d454-a112-4c79-baf2-e6ca9590c243..pdf"/>
    <s v="3ec74c08-f9e6-4ac5-91c2-ec9219e6e512..pdf"/>
    <s v="8a3cd26d-5ad6-4be0-9cfa-f6c4f0890518..pdf"/>
    <s v="f8a5da70-43d8-4e21-af79-b9e478596657..pdf"/>
    <s v="15c6937d-1012-4ba9-a29e-2bfe1dbcb678..pdf"/>
    <s v="03bdfea7-e6fd-40d4-9e22-3b4f3db026a1..pdf"/>
    <s v="No aplica Jac"/>
    <s v="1106b79f-a6bb-4d08-ae8b-e674821ff00b..pdf"/>
    <s v="Si"/>
    <s v="Si"/>
    <s v="Si"/>
    <s v="Si"/>
    <s v="Si"/>
    <s v="No"/>
    <s v="La Aguadita, Los Robles y San Rafael "/>
    <s v="Rio Barro Blanco, Quebrada la Honda, Filadelfia, Los Robles, Quebrada Minoral y Nacedero la Santa Cruz"/>
    <n v="6"/>
    <n v="6"/>
    <s v="Rio Barro Blanco, Quebrada la Honda, Filadelfia, Los Robles, Quebrada Minoral y Nacedero la Santa Cruz"/>
    <n v="3000"/>
    <s v="húmedo arcilloso "/>
    <s v="Medio"/>
    <n v="3"/>
    <s v="húmedo arcilloso "/>
    <s v="Medio"/>
    <s v="el cambio climático está afectando las fuentes hídricas por una mayor evaporación de las corrientes de agua, deforestación y resequedad de las tierras"/>
    <s v="Por ser región de bosques maderables de gran extensión, se instaló a partir del año 1916, en lo que hoy es el Poblado La Aguadita, una empresa maderera llamada “COMPAÑÍA ANDINA DE MADERAS”, formada por socios alemanes, con el objetivo de explotar la reserva de maderas finas existentes, como el Pino, el Romerón y el Roble para exportarlas a Estados Unidos y Europa._x000a__x000a_El poblamiento de la Aguadita se intensificó hacia 1928, con motivo de la llegada de la carretera que desciende por los abruptos desfiladeros de San Miguel y en la medida en que la empresa se expandía, se abrían posadas a lado y lado del camino, se levantaban casas de teja de zinc y de madera en lotes parcelados por el dueño de estas tierras el señor Luís Castañeda._x000a__x000a_Desde que se inició el centro poblado a estado marcado por la extracción de recursos naturales y su utilización en desarrollo del municipio de Fusagasugá, pues además de la extracción de maderas, fue en el rio Barro Blanco vereda La Aguadita donde se instaló la primera hidroeléctrica que presto el servicio en el municipio._x000a__x000a_También el territorio ha sido afectado por el conflicto armado colombiano, recordando sucesos como la primera toma que hizo la guerrilla, el 19 de febrero de 1994, destruyendo parcialmente, la casa donde funcionaba la Inspección de Policía y Telecom, hubo una segunda toma, el domingo 4 de agosto de 2002 donde fue destruida la casa de gobierno._x000a__x000a_Así las cosas, el territorio a debido comprender que su riqueza se encuentra en la diversidad de flora y fauna, que le otorga el 60% de la responsabilidad de brindar el agua para la ciudad de Fusagasugá, lo que nos obliga a implementar todas las medidas necesarias para la sostenibilidad  y sustentabilidad del rio Barro Blanco._x000a__x000a_Además de lo anterior el cambio climático está afectando las fuentes hídricas por una mayor evaporación de las corrientes de agua, deforestación y resequedad de las tierras_x000a_"/>
    <s v="Remoción en masa "/>
    <m/>
    <s v="555dde01-2544-4e81-b1df-313db3fc764f..jpeg"/>
    <s v="2cb20400-28ae-42b3-bd88-18ae2589a764..jpeg"/>
    <s v="ae722268-4d85-4d66-b716-d506d22adf93..jpeg"/>
    <s v="07317d92-9ad6-4654-8c2e-c7ab73232886..jpeg"/>
    <s v="1db5b844-d587-4460-b41d-d2543880429a..jfif"/>
    <s v="a68643d8-eb07-4ba5-866d-5133a67ef53e..jpeg"/>
    <s v="c31a8986-5637-44c7-bb7b-1de0ab294ef7..jpeg"/>
    <s v="0ab2ca45-b935-4e7c-88f5-371ca3d7dcd5..jpeg"/>
    <s v="Si"/>
    <n v="4"/>
    <n v="95"/>
    <n v="112"/>
    <n v="207"/>
    <n v="144"/>
    <n v="140"/>
    <n v="284"/>
    <n v="472"/>
    <n v="487"/>
    <n v="959"/>
    <n v="78"/>
    <n v="82"/>
    <n v="160"/>
    <n v="789"/>
    <n v="821"/>
    <n v="1610"/>
    <n v="158"/>
    <n v="1452"/>
    <d v="2021-04-26T11:34:46"/>
    <n v="44312.879606481503"/>
    <x v="57"/>
    <s v="juansebastianmoreno26@gmail.com"/>
    <s v="parevalo@cci.org.co"/>
    <n v="44316.378831018497"/>
    <n v="1"/>
    <n v="0"/>
    <n v="1"/>
    <s v="No aplica Jac"/>
    <n v="0"/>
    <s v="No aplica Jac"/>
    <n v="1"/>
    <n v="1"/>
    <n v="1"/>
    <n v="1"/>
    <n v="3"/>
    <n v="3"/>
    <n v="2"/>
    <n v="1"/>
    <s v="No aplica Jac"/>
    <n v="1"/>
    <s v="Pag. 1 de 3, adjuntar todas las hojas del documento"/>
    <s v="No es legible el documento, actualizar e incluir dentro de las obligaciones el código 22"/>
    <m/>
    <s v="No aplica Jac"/>
    <s v="Prestar  Acta de autorización de la Junta Directiva o Asamblea, para suscribir contratos por valor 60 salarios mínimos mensual (diligenciar el acta y listado_x000a_respectivo)"/>
    <s v="No aplica Jac"/>
    <m/>
    <m/>
    <m/>
    <m/>
    <m/>
    <m/>
    <m/>
    <m/>
    <s v="No aplica Jac"/>
    <s v="Este documento cuenta con la firma del representante legal y tesorero"/>
    <m/>
    <m/>
    <m/>
    <s v="No aplica Jac"/>
    <m/>
    <s v="No aplica Jac"/>
    <m/>
    <m/>
    <m/>
    <m/>
    <m/>
    <m/>
    <m/>
    <m/>
    <s v="No aplica Jac"/>
    <m/>
    <s v="Implementación"/>
    <x v="3"/>
    <b v="1"/>
    <x v="6"/>
    <x v="3"/>
    <x v="23"/>
    <n v="0"/>
    <n v="0"/>
    <n v="0"/>
    <n v="0"/>
    <n v="0"/>
    <s v=""/>
    <n v="156"/>
    <m/>
    <x v="2"/>
    <n v="44312"/>
    <s v="Esta haciendo todo lo posible para subir todo lo requerido. "/>
    <m/>
    <m/>
    <m/>
    <m/>
    <m/>
    <m/>
    <m/>
    <m/>
    <m/>
    <m/>
    <m/>
    <m/>
    <m/>
    <n v="147"/>
    <x v="1"/>
    <x v="0"/>
    <x v="1"/>
    <m/>
    <m/>
    <x v="1"/>
    <m/>
    <m/>
    <m/>
    <x v="0"/>
    <m/>
    <m/>
    <s v=" "/>
    <m/>
    <m/>
    <m/>
    <m/>
    <m/>
    <m/>
    <m/>
    <m/>
    <m/>
    <m/>
    <m/>
    <m/>
    <m/>
    <m/>
    <n v="0"/>
    <m/>
  </r>
  <r>
    <n v="214"/>
    <s v="Asociacion de Usuarios de Acueducto Acuapaz "/>
    <x v="0"/>
    <x v="13"/>
    <s v="Andalucía Sector Patio Bonito "/>
    <s v="S0500418"/>
    <x v="4"/>
    <n v="36307"/>
    <n v="808001467"/>
    <s v="Sector Patio Bonito - Anapoima "/>
    <s v="4° 31 minutos02.15segundos norte 74°28 minutos4.79segundos oeste"/>
    <n v="3125256650"/>
    <s v="acueductoacuapaz@gmail.com"/>
    <s v="Jose Diego Rodríguez Zamora"/>
    <s v="Cc 79264495"/>
    <n v="3125256650"/>
    <s v="dyrmetal@gmail.com"/>
    <s v="Edilberto Cañón "/>
    <n v="17120302"/>
    <n v="3107781092"/>
    <s v="acueductoacuapaz@gmail.com"/>
    <s v="Jose Diego Rodríguez Zamora"/>
    <s v="Alcides Niño Amaya"/>
    <s v="Luz Gladis Niño"/>
    <s v="Edilberto Cañon"/>
    <s v="Jose Maria Fuentes "/>
    <s v="N A"/>
    <s v="N A"/>
    <s v="N A"/>
    <s v="N A"/>
    <s v="Vocal"/>
    <s v="Teresa Ovies "/>
    <s v="Vocal"/>
    <s v="Eleuterio Méndez "/>
    <s v="Acueducto veredal con mas de 40 años de constitucion y suministró de agua para la comunidad de las veredas Andalucía, Golconda, Patio Bonito y Panama."/>
    <s v="Reforestación en la parte alta de la micro cuenca "/>
    <s v="Concientización en el manejó del agua "/>
    <n v="2015"/>
    <s v="Actividades realizadas no aplica"/>
    <s v="Entidad ejecutora no aplica "/>
    <n v="2015"/>
    <s v=" Actividades realizadas no aplica"/>
    <s v="Entidad Ejecutoria No Aplica"/>
    <n v="2015"/>
    <s v="Actividades realizadas no aplica"/>
    <s v="Entidad Ejecutoria No Aplica"/>
    <n v="2015"/>
    <s v="Actividades realizadas no aplica"/>
    <s v="Entidad Ejecutoria No Aplica"/>
    <n v="2015"/>
    <s v="Actividades realizadas no aplica"/>
    <s v="Entidad Ejecutoria No Aplica"/>
    <s v="Vía Pavimentada La Mesa - Mesitas- El Triunfo- Patio Bonito"/>
    <s v="Ruta de Transporte Público desde la mesa hacía Mesitas y Ruta de Transporte Público de Mesitas  a Patio Bonito cada 15 minutos "/>
    <s v="45 Minutos "/>
    <s v="b5cd2cda-941a-460b-942a-f984596b7b9a..pdf"/>
    <s v="8b48cb53-2b5e-492e-946b-bd7df1b806bc..pdf"/>
    <s v="No aplica Acueductos"/>
    <s v="0541c5b8-492e-4872-8da7-cf12ae87a477..pdf"/>
    <s v="No aplica Acueductos"/>
    <s v="833d1aad-74ab-402e-b888-000f9fc022b0..rar"/>
    <s v="No aplica Acueductos"/>
    <s v="030414d3-2775-4727-8214-94d833b642f0..pdf"/>
    <s v="917bf4f6-0ee8-4fd7-9fee-c903303198c5..pdf"/>
    <s v="8fb229ad-24ee-4117-ba7c-77c3d6539a6f..pdf"/>
    <s v="3556b470-e8b1-454f-a69c-d5965ae4812c..rar"/>
    <s v="5d2c70ef-661b-43f9-8435-ac11ccef5bea..rar"/>
    <s v="2e59d8d0-39cb-40bb-8480-a97e70f95f92..rar"/>
    <s v="db4bbd1e-837e-404f-b40f-70df033b171a..pdf"/>
    <s v="e3658e37-f252-4c9d-adcc-b1ecc32caac6..pdf"/>
    <s v="da5ac79e-7df5-421b-93c3-7c38c5c299cf..pdf"/>
    <s v="No"/>
    <s v="Si"/>
    <s v="No"/>
    <s v="Si"/>
    <s v="Si"/>
    <s v="No"/>
    <s v="Zona de protección terrenos comprados por él municipio de Anapoima "/>
    <s v="Quebrada la Campuna"/>
    <n v="1"/>
    <s v="La Campuna"/>
    <s v="La Campuna"/>
    <n v="15000"/>
    <s v="Hondulada Boscosa "/>
    <s v="Medio"/>
    <n v="1000"/>
    <s v="Medio"/>
    <s v="Medio"/>
    <s v="Jornadas de Reforestación con árboles nativos"/>
    <s v="Jornadas de limpieza y Reforestación es en la parte media de la micro cuenca "/>
    <s v="Fenómeno del Niño y sequías prolongadas"/>
    <m/>
    <s v="9313f8dd-48b4-4a35-9090-6e9daf3996ec..jpg"/>
    <s v="76c19220-60f4-480c-b1c6-30fb8a7e1dd8..jpg"/>
    <s v="12179629-fd5e-4b8a-9f46-e8eb7aade5b7..jpg"/>
    <s v="2408d9b8-e689-42f6-9dc1-e9ee162176be..jpg"/>
    <s v="9a0523bb-04b5-4e57-9d51-d1e2aae1ba83..jpg"/>
    <s v="21ae3cf2-b800-4dbd-968f-d76b851f51bd..jpg"/>
    <s v="b696eff6-61ad-4735-a4c6-8a4faeb67526..jpg"/>
    <s v="b3cea21a-0b0b-4cc1-b22c-9a78698152bc..jpg"/>
    <s v="Si"/>
    <s v="La Gran Reserva "/>
    <n v="130"/>
    <n v="250"/>
    <n v="380"/>
    <n v="300"/>
    <n v="230"/>
    <n v="530"/>
    <n v="230"/>
    <n v="390"/>
    <n v="620"/>
    <n v="50"/>
    <n v="40"/>
    <n v="90"/>
    <n v="710"/>
    <n v="910"/>
    <n v="1620"/>
    <n v="436"/>
    <n v="1300"/>
    <d v="2021-04-26T12:10:31"/>
    <n v="44312.638807870397"/>
    <x v="58"/>
    <s v="acueductoacuapaz@gmail.com"/>
    <s v="esca_magdalena@cci.org.co"/>
    <n v="44323.5069560185"/>
    <n v="1"/>
    <n v="1"/>
    <s v="No aplica Acueductos"/>
    <n v="1"/>
    <s v="No aplica Acueductos"/>
    <n v="1"/>
    <s v="No aplica Acueductos"/>
    <n v="1"/>
    <n v="1"/>
    <n v="1"/>
    <n v="3"/>
    <n v="3"/>
    <n v="2"/>
    <n v="1"/>
    <n v="1"/>
    <n v="1"/>
    <m/>
    <m/>
    <s v="No aplica Acueductos"/>
    <m/>
    <s v="No aplica Acueductos"/>
    <m/>
    <s v="No aplica Acueductos"/>
    <m/>
    <m/>
    <s v="falta antecedentes de la organización"/>
    <s v="falta antecedente organización"/>
    <s v="falta antecedente organización"/>
    <m/>
    <m/>
    <m/>
    <s v="En los estatutos el representante legal no esta facultado para suscribir convenios superiores a 50 smlv pero con este documento la junta autoriza al representante legal a suscribr conveniio y contratos hasta por 100 smlv"/>
    <m/>
    <m/>
    <s v="No aplica Acueductos"/>
    <m/>
    <s v="No aplica Acueductos"/>
    <m/>
    <s v="No aplica Acueductos"/>
    <m/>
    <m/>
    <m/>
    <s v="067e8ead-f798-4959-b98f-f03fc4501415..rar"/>
    <s v="b34dc332-c561-44e5-982b-4a61bf642d3d..rar"/>
    <m/>
    <m/>
    <m/>
    <m/>
    <s v="Diagnostico"/>
    <x v="3"/>
    <b v="0"/>
    <x v="0"/>
    <x v="7"/>
    <x v="9"/>
    <n v="0"/>
    <n v="0"/>
    <n v="0"/>
    <n v="0"/>
    <n v="0"/>
    <s v=""/>
    <n v="121"/>
    <m/>
    <x v="0"/>
    <n v="44312"/>
    <s v="Se estable comunicación con el representante legal, el ingeniero Diego Rodríguez, el cual dice estar reuniendo las fotografías y cargando la información y documentación pertinente para finalizar la postulación con éxito antes del cierre de la convocatoria."/>
    <m/>
    <m/>
    <m/>
    <m/>
    <m/>
    <m/>
    <m/>
    <m/>
    <m/>
    <m/>
    <m/>
    <m/>
    <s v="SI"/>
    <n v="49"/>
    <x v="0"/>
    <x v="0"/>
    <x v="0"/>
    <s v="VIABLE"/>
    <s v="VIABLE"/>
    <x v="0"/>
    <m/>
    <m/>
    <m/>
    <x v="0"/>
    <m/>
    <m/>
    <s v=" "/>
    <m/>
    <m/>
    <m/>
    <m/>
    <m/>
    <m/>
    <m/>
    <m/>
    <m/>
    <m/>
    <m/>
    <m/>
    <m/>
    <m/>
    <n v="0"/>
    <m/>
  </r>
  <r>
    <n v="218"/>
    <s v="ASOCIACION DE USUARIOS DEL ACUEDUCTO RURAL DE LA INSPECCION MUNICIPAL DE LA VICTORIA Y LAS VEREDAS DEL SECTOR DEL CARMELO SUBIA PITALA SANTA ISABEL, SANTA CRUZ, SAN MIGUEL SANTA RITA Y LA VIRGINIA AUAVIC"/>
    <x v="0"/>
    <x v="19"/>
    <s v="SANTA ISABEL"/>
    <s v="0606 DE AGOSTO 31 DE 1989"/>
    <x v="4"/>
    <n v="35744"/>
    <s v="800082124-8"/>
    <s v="KM 2 VIA EL COLEGIO - VIOTA"/>
    <s v="N 4°33´23.2´´    W 74°27´32.4´´"/>
    <n v="3106803544"/>
    <s v="acueductoauavic@hotmail.com"/>
    <s v="LIBARDO PEÑA PADILLA"/>
    <s v="CC No. 13.834.762  DE BUCARAMANGA"/>
    <n v="3118477799"/>
    <s v="libardopadilla@hotmail.com"/>
    <s v="LUIS DOMINGO FIGUEROA MURILLO"/>
    <n v="19347619"/>
    <n v="3208254994"/>
    <s v="figerold@hotmail.com"/>
    <s v="LIBARDO PEÑA PADILLA"/>
    <s v="WILLIAM DAVILA MANRIQUE"/>
    <s v="WILLIAM SAMACA QUIROGA"/>
    <s v="LUIS DOMINGO FIGUEROA MURILLO"/>
    <s v="JOSE ISRAEL ALARCON HERRERA"/>
    <s v="CAROLINA RAMIREZ- WILLIAM SAMACA - JOSE ISRAEL ALARCON - LIBARDO PEÑA"/>
    <s v="WILLIAM DAVILA MANRIQUE - DANILO RODRIGUEZ ESPITIA - ORFILIA CANTE RAMIREZ"/>
    <s v="WILLIAM SAMACA"/>
    <s v="LIBARDO PEÑA PADILLA"/>
    <m/>
    <m/>
    <m/>
    <m/>
    <s v="En el año 1968 los directivos de la JAC de las veredas la Pitala y  Subia preocupados por la falta de un acueducto se dedicaron adelantar gestiones  a fin de solucionar dicho problema, citaron a todos los vecinos del sector con el fin de explicarles en una reunión sus inquietudes sobre el particular. Pablo Sandoval y Luis gil Arias, fueron los encargados de buscar recursos y organizar la comunidad para lograr el objetivo propuesto.  Se tocaron puertas, una de las que se abrieron fue la del Comite de Cafeteros  de Cundinamarca, su valiosa contribución de orden económico al desarrollo y posterior progreso del acueducto, el Instituto Nacional de Salud “INAS” quienes intervinieron en las diferentes fases del programa, al Instituto Nacional para Programas Especiales de Salud (INPES)  y especial mención es para el grueso de la población, para la inmensa mayoría de vecinos quienes con su férrea voluntad, dedicando su esfuerzo en pro del bien común, pudieron concluir una empresa de la cual muchos opinan ser un imposible. Se toma como fecha de fundación el 26 de febrero de 1969._x000a_En el año 1972 se incorporaron a AUAVIC las veredas de San Miguel y Santa Rita. El INS en común acuerdo elaboraron y firmaron el contrato para la construcción del acueducto el día 21 de junio de 1.971. El Presupuesto total fue de  $1.296.000 de los cuales el INS aportaba la suma de $410.160 en forma directa y les prestó la cantidad de $489.240 a un plazo de 10 años.   El Comité de Cafeteros dono la primera planta de Tratamiento, la cual constaba de 4 filtros. Se construyeron Siete (07) Tanques de Almacenamiento y Distribución con capacidad de 305 M3.  Veintiséis (026) cámaras de Quiebre de Presión. La inauguración y entrega del acueducto se realizo el día 16 de diciembre de 1974, en la Inspección de la Victoria.  En el año 1995 se asocio a AUAVIC la vereda El Carmelo, en cuya Jurisdicción se hallan las fuentes de la quebrada la Tribuna que surte de agua al acueducto. "/>
    <s v="AUAVIC, es una Organización de la comunidad y para la comunicad, entre sus actividades comunitarias, está la donación de tanques de almacenamiento, los cuales se entregan a personas vulnerables. En época navideña se hace entrega de Regalos a los niños de los suscriptores.  Con la entrada de la Pandemia por el COVID-19 AUAVIC donó 10 mercados por cada vereda adscrita para un total de 100 mercados entregados.   A las personas menos favorecidas, se les adjudica el punto de Acueducto, sin cobro de intereses y pago a largos periodos de tiempo, en algunas ocasiones solo se cobra el 50% de total del costo.  De otro lado,  proporciona Tanques de Almacenamiento sin interés de financiación y descontados en la factura a uno y dos años de plazo  y se generan acuerdos de pago para el pago de las facturas."/>
    <s v="Siendo el Acueducto rural mas grades de la región del Tequendama,  se viene creando desde el año 2015, la reserva forestal AUAVIC que esta ubicada en la zona de ronda de las quebrada LA TRIBUNA, en una extensión de 30.000 Mts cuadrados  reforestado con especies nativas de la región como   Arrayan, Aliso, mano de Oso, Mortiño, Sauce, entre otros.  Cercado y Protegido como reserva, formando a la fecha colchones de agua, que surten nuestras bocatomas en épocas de sequia.   "/>
    <n v="2015"/>
    <s v="Participación en la iniciativa cultura del Árbol, que involucró a la comunidad en el cuidado y protección de la naturaleza "/>
    <s v="AUAVIC  y financió La Corporación Autónoma Regional CAR"/>
    <n v="2016"/>
    <s v="Campañas educativas al personal Estudiantil de las sedes de la en la Inspección La Victoria y sedes rurales"/>
    <s v="AUAVIC"/>
    <n v="2017"/>
    <s v="Reforestación y reposición de algunas especies  sembradas que perecieron"/>
    <s v="AUAVIC"/>
    <n v="2018"/>
    <s v="Mantenimiento de las zonas reforestadas en la rondas de la quebrada, plateo de de plantas"/>
    <s v="AUAVIC"/>
    <n v="2019"/>
    <s v="Mantenimiento de las zonas reforestadas en la rondas de la quebrada, plateo de las plantas y siembra de especies nativas  e instalación de Señalización de Reserva Protegida."/>
    <s v="AUAVIC"/>
    <s v="Via carreteable en buenas condiciones"/>
    <s v="Vehículos,  Frecuencia continua"/>
    <s v="40 minitos"/>
    <s v="1cffca34-1147-47ca-96a2-b28d1aa6628b..pdf"/>
    <s v="cf65ddb9-0e73-4041-82c1-7bf91cbb4b76..pdf"/>
    <s v="No aplica Acueductos"/>
    <s v="45416ea3-fe0f-4282-8b29-d67efb9356f3..pdf"/>
    <s v="No aplica Acueductos"/>
    <s v="e1574fb3-c807-4757-a61f-1d323c3048f7..pdf"/>
    <s v="No aplica Acueductos"/>
    <s v="80f2567b-8801-4360-b635-f96939412406..pdf"/>
    <s v="2ae4ae0a-dd40-4808-8607-bccc75129853..pdf"/>
    <s v="0f26c559-8bb2-4fed-9ae1-8471308626d7..pdf"/>
    <s v="2aad84ba-0df8-4541-aed9-d6786474b361..pdf"/>
    <s v="f7f3a78a-959e-4b56-b12a-39e8fdb38ae5..pdf"/>
    <s v="98aa0c77-18e5-42e4-a7d9-64467c403509..pdf"/>
    <s v="a3cf737c-b6d5-464a-a37c-aafe01ca6e3b..pdf"/>
    <s v="9c1eda9b-d0b4-4a30-9ecc-4ab5e5fa2035..pdf"/>
    <s v="826499b2-6bdb-4000-bcc2-451bcccadec4..pdf"/>
    <s v="No"/>
    <s v="No"/>
    <s v="No"/>
    <s v="Si"/>
    <s v="No"/>
    <s v="No"/>
    <s v="LA TRIBUNA"/>
    <s v="QUEBRADA LA TRIBUNA Y QUEBRADA LA CAMPOS"/>
    <n v="2"/>
    <s v="QUEBRADA LA TRIBUNA Y QUEBRADA LA CAMPOS"/>
    <s v="QUEBRADA LA TRIBUNA Y QUEBRADA LA CAMPOS"/>
    <n v="3"/>
    <s v="SEMIPLANO"/>
    <s v="Medio"/>
    <n v="10"/>
    <s v="SEMIPLANO"/>
    <s v="Medio"/>
    <s v="Problema actual: Deforestación en zonas de rondas de la quebrada y contaminación por abrevadero de animales. se busca reforestar y colocar cercado de protección con construcción de abrevadero para los animales en la parte exterior que evita el ingreso a las fuentes."/>
    <s v="Se realiza periódicamente limpieza a las zonas de ronda.  Se realiza campañas educativas con los moradores que utilizan pesticidas en el manejo de cultivos, para que no dejen los empaques de estos en las zonas de influencia, los cuales contaminan las fuentes."/>
    <s v="En estos últimos cinco (5) años se ha detectado disminución del caudal en periodos de sequia"/>
    <m/>
    <s v="3a814873-9fc6-4da2-b9ec-4fb2c6bb5392..jpeg"/>
    <s v="51be4379-0172-4699-aa0f-a973eac09428..JPG"/>
    <s v="d7a8622b-915f-4ea1-84a1-6d17e6405595..JPG"/>
    <s v="2c769882-8943-4e6a-9057-e279e01b3c00..jpeg"/>
    <s v="1df7a80b-e544-45e1-b022-00c7f91ff854..jpeg"/>
    <s v="ad116ddd-c931-4635-a8d1-9a9f3d9caf47..jpeg"/>
    <s v="78cfa248-3e62-4af0-8e4a-dc5964976c2e..jpeg"/>
    <s v="29efebed-9336-4baa-b6bb-56d5620b5628..jpeg"/>
    <s v="No"/>
    <m/>
    <n v="900"/>
    <n v="1100"/>
    <n v="2000"/>
    <n v="1500"/>
    <n v="1400"/>
    <n v="2900"/>
    <n v="1100"/>
    <n v="800"/>
    <n v="1900"/>
    <n v="800"/>
    <n v="799"/>
    <n v="1599"/>
    <n v="4300"/>
    <n v="4099"/>
    <n v="8399"/>
    <n v="2100"/>
    <n v="5000"/>
    <d v="2021-04-26T15:13:17"/>
    <d v="2021-04-26T16:24:59"/>
    <x v="59"/>
    <s v="acueductoauavic@hotmail.com"/>
    <s v="agomez@cci.org.co"/>
    <n v="44314.228171296301"/>
    <n v="1"/>
    <n v="1"/>
    <s v="No aplica Acueductos"/>
    <n v="1"/>
    <s v="No aplica Acueductos"/>
    <n v="0"/>
    <s v="No aplica Acueductos"/>
    <n v="1"/>
    <n v="1"/>
    <n v="1"/>
    <n v="0"/>
    <n v="0"/>
    <n v="0"/>
    <n v="1"/>
    <n v="1"/>
    <n v="1"/>
    <m/>
    <m/>
    <s v="No aplica Acueductos"/>
    <m/>
    <s v="No aplica Acueductos"/>
    <s v="No están firmados"/>
    <s v="No aplica Acueductos"/>
    <m/>
    <m/>
    <m/>
    <s v="faltan antecedentes tesorero y de la organización"/>
    <s v="falta todos los antecedentes de contraloría (presidente, tesorero y organización"/>
    <s v="falta certificado antecedentes policía del  tesorero"/>
    <m/>
    <m/>
    <s v="Las firmas hacen parte de un documento firmado con un cabezal que no corresponde"/>
    <m/>
    <m/>
    <s v="No aplica Acueductos"/>
    <m/>
    <s v="No aplica Acueductos"/>
    <m/>
    <s v="No aplica Acueductos"/>
    <m/>
    <m/>
    <m/>
    <m/>
    <m/>
    <m/>
    <m/>
    <m/>
    <m/>
    <s v="Diagnostico"/>
    <x v="3"/>
    <b v="0"/>
    <x v="8"/>
    <x v="7"/>
    <x v="24"/>
    <n v="0"/>
    <n v="0"/>
    <n v="0"/>
    <n v="0"/>
    <n v="0"/>
    <s v=""/>
    <n v="125"/>
    <m/>
    <x v="1"/>
    <m/>
    <m/>
    <m/>
    <m/>
    <m/>
    <m/>
    <m/>
    <m/>
    <m/>
    <m/>
    <m/>
    <m/>
    <m/>
    <m/>
    <m/>
    <n v="164"/>
    <x v="1"/>
    <x v="0"/>
    <x v="1"/>
    <m/>
    <m/>
    <x v="1"/>
    <m/>
    <m/>
    <m/>
    <x v="0"/>
    <m/>
    <m/>
    <s v=" "/>
    <m/>
    <m/>
    <m/>
    <m/>
    <m/>
    <m/>
    <m/>
    <m/>
    <m/>
    <m/>
    <m/>
    <m/>
    <m/>
    <m/>
    <n v="0"/>
    <m/>
  </r>
  <r>
    <n v="220"/>
    <s v="EMPRESA SERVICIOS PUBLICOS DE EL COLEGIO E.S.P. "/>
    <x v="0"/>
    <x v="19"/>
    <s v="Santa Martha"/>
    <s v="EMPRESA SERVICIOS PUBLICOS DE EL COLEGIO E.S.P."/>
    <x v="2"/>
    <n v="190995"/>
    <s v="808000463-8"/>
    <s v="Cr 8 # 7-21"/>
    <s v="N: 4º35´4&quot; W:74º26´44&quot;"/>
    <n v="3108508013"/>
    <s v="gerencia@empucol.com.co"/>
    <s v="MILTON ARIEL ROMERO MANCERA"/>
    <n v="80386933"/>
    <n v="3197607935"/>
    <s v="gerencia@empucol.com.co"/>
    <s v="DIANA PATRICIA MORA CAICEDO"/>
    <n v="35377807"/>
    <n v="3045511612"/>
    <s v="coorfinanciera@empucol.com.co"/>
    <s v="MILTON ARIEL ROMERO MANCERA"/>
    <s v="MILTON ARIEL ROMERO MANCERA"/>
    <s v="LUISA FERNANDA RAMIREZ "/>
    <s v="DIANA PATRICIA MORA CAICEDO"/>
    <s v="DIANA PATRICIA MORA CAICEDO"/>
    <s v="LUISA FERNANDA RAMIREZ "/>
    <s v="ANDRES GALINDO ROMERO"/>
    <s v="ZORAIDA MUÑOZ DIAZ "/>
    <s v="CARLOS ENRIQUE GONZALEZ "/>
    <m/>
    <m/>
    <m/>
    <m/>
    <s v="a Empresa de Servicios Públicos del Municipio de El Colegio “EMPUCOL E.S.P.” presta y comercializa los servicios públicos de acueducto, alcantarillado y aseo para satisfacer las necesidades de sus clientes, acatando las normas y disposiciones legales vigentes, desarrollando su gestión dentro del marco del buen gobierno."/>
    <s v="Actividades orientadas a la conservación del ambiente con procesos de reforestación, educación ambiental a la comunidad para la separación en la fuente, aprovechamiento de residuos, implementación del programa de pérdidas. "/>
    <s v="Actividades orientadas a la conservación del ambiente con procesos de reforestación, educación ambiental a la comunidad para la separación en la fuente, aprovechamiento de residuos, implementación del programa de pérdidas. "/>
    <n v="2020"/>
    <s v="JORNADAS DE REFORESTACIÓN EN EL DMI PEÑAS BLANCAS, FUENTES ABASTECEDORAS "/>
    <s v="EMPUCOL E.S.P., ALCALDÍA MUNICIPAL. _x000a_RECURSO INVERTIDO $3.000.000"/>
    <n v="2021"/>
    <s v="JORNADAS DE REFORESTACIÓN FUENTES ABASTECEDORAS"/>
    <s v="EMPUCOL E.S.P., ALCALDÍA MUNICIPAL. _x000a_RECURSO INVERTIDO $1.000.000"/>
    <m/>
    <m/>
    <m/>
    <m/>
    <m/>
    <m/>
    <m/>
    <m/>
    <m/>
    <s v="asfalto y herradura, en buenas condiciones  "/>
    <s v="camioneta y a pie. "/>
    <s v="2 horas "/>
    <s v="ba77ff82-b4e9-4d54-a706-8db434a9ba33..pdf"/>
    <s v="ccf89419-a6cd-4f37-8763-a8d196780773..pdf"/>
    <s v="No aplica Acueductos"/>
    <s v="5f0bd37d-084b-4a58-a1bd-d83cafc91716..pdf"/>
    <s v="No aplica Acueductos"/>
    <s v="2e05b6b9-465d-476c-830c-d1caa046ee9e..pdf"/>
    <s v="No aplica Acueductos"/>
    <s v="314b2746-6930-419b-a6a8-0a660e7b6f1d..pdf"/>
    <s v="fdc68e61-e683-44f7-9832-96661f31d954..pdf"/>
    <s v="98f68fcc-5748-4d68-9def-45333d904829..pdf"/>
    <s v="a3aab691-990d-4e7c-ab8f-3a9bbb96c2b4..pdf"/>
    <s v="1c9dca08-5e6e-4d44-a9cd-3f5b819a6973..pdf"/>
    <s v="5c9794ea-dec4-49ec-b898-d4f37a61161f..pdf"/>
    <s v="f4b3d42e-8b6b-4482-9101-6b8c42076368..pdf"/>
    <s v="c84df78b-3a23-4b93-9980-78a60b5ce75e..pdf"/>
    <s v="34b01b6d-70c4-4707-9fed-4aaa9ab517bc..pdf"/>
    <s v="Si"/>
    <s v="No"/>
    <s v="Si"/>
    <s v="No"/>
    <s v="No"/>
    <s v="No"/>
    <s v="Antioqueñita"/>
    <s v="Santa Marta, Antioqueñita, Antioquia, Barilice  "/>
    <n v="4"/>
    <s v="Santa Marta, Antioqueñita, Antioquia"/>
    <s v="Santa Marta, Antioqueñita, Antioquia"/>
    <n v="30"/>
    <s v="Pastizales "/>
    <s v="Medio"/>
    <n v="15"/>
    <s v="Pastizales "/>
    <s v="Medio"/>
    <s v="teniendo en cuenta que el área fue afectada por procesos antrópicos, es necesario realizar procesos de reforestación para garantizar la conservación del DMI Peñas Blancas "/>
    <s v="se han realizado reforestación y jornadas de limpieza en las quebradas."/>
    <s v="Remoción en masa, sequías, inundaciones "/>
    <m/>
    <s v="cf5c796e-39d9-471f-ae15-043594012a8a..jpeg"/>
    <s v="23c17712-ab0d-4556-9df4-1f7a2616f5f0..jpeg"/>
    <s v="72e08b81-7f2b-4167-a205-2a50590c3a59..jpeg"/>
    <s v="6489438a-0c28-45fd-bae8-9b62a8e4cd8a..jpeg"/>
    <s v="b61f2cd8-fd07-4e21-8622-ae7315846ccc..jpeg"/>
    <s v="053fafea-daf5-40c7-9835-63fc137b80ad..jpeg"/>
    <s v="71e48186-c6b5-4be0-9c44-81af7fb46ea2..jpeg"/>
    <s v="99da359a-e305-40c9-af93-864090e8ccac..jpeg"/>
    <s v="Si"/>
    <s v="patio bonito, Dinamarca, Córcega, san pedro, bolívar"/>
    <n v="521"/>
    <n v="1042"/>
    <n v="1563"/>
    <n v="960"/>
    <n v="1400"/>
    <n v="2360"/>
    <n v="1249"/>
    <n v="1900"/>
    <n v="3149"/>
    <n v="907"/>
    <n v="850"/>
    <n v="1757"/>
    <n v="3637"/>
    <n v="5192"/>
    <n v="8829"/>
    <n v="4093"/>
    <n v="5835"/>
    <d v="2021-04-26T16:15:30"/>
    <n v="44312.723518518498"/>
    <x v="60"/>
    <s v="gestion.ambiental@empucol.com.co"/>
    <s v="lsalinas@cci.org.co"/>
    <n v="44315.9221412037"/>
    <n v="0"/>
    <n v="1"/>
    <s v="No aplica Acueductos"/>
    <n v="0"/>
    <s v="No aplica Acueductos"/>
    <n v="0"/>
    <s v="No aplica Acueductos"/>
    <n v="1"/>
    <n v="1"/>
    <n v="1"/>
    <n v="3"/>
    <n v="3"/>
    <n v="2"/>
    <n v="0"/>
    <n v="0"/>
    <n v="1"/>
    <s v="El Rut presentado corresponde a una empresa de servicios públicos, no cumple con los criterios de selección "/>
    <m/>
    <s v="No aplica Acueductos"/>
    <s v="Se debe presentar cámara de comercio."/>
    <s v="No aplica Acueductos"/>
    <s v="Dentro de las funciones del presidente de la junta directiva no se encuentra la de firmar contratos entre 0 y 100 salarios."/>
    <s v="No aplica Acueductos"/>
    <m/>
    <m/>
    <m/>
    <s v="El documento de la organización  corresponde a una empresa de servicios públicos, no cumple con los criterios de selección "/>
    <s v="El documento  de la organización corresponde a una empresa de servicios públicos, no cumple con los criterios de selección "/>
    <m/>
    <s v="El documento corresponde a una empresa de servicios públicos, no cumple con los criterios de selección "/>
    <s v="La concesión pertenece a una empresa de servicios públicos "/>
    <s v="El documento corresponde a una empresa de servicios públicos, no cumple con los criterios de selección "/>
    <m/>
    <m/>
    <s v="No aplica Acueductos"/>
    <m/>
    <s v="No aplica Acueductos"/>
    <m/>
    <s v="No aplica Acueductos"/>
    <m/>
    <m/>
    <m/>
    <m/>
    <m/>
    <m/>
    <m/>
    <m/>
    <m/>
    <s v="Diagnostico"/>
    <x v="3"/>
    <b v="0"/>
    <x v="10"/>
    <x v="4"/>
    <x v="25"/>
    <n v="0"/>
    <n v="0"/>
    <n v="0"/>
    <n v="0"/>
    <n v="0"/>
    <s v=""/>
    <n v="130"/>
    <m/>
    <x v="1"/>
    <m/>
    <m/>
    <m/>
    <m/>
    <m/>
    <m/>
    <m/>
    <m/>
    <m/>
    <m/>
    <m/>
    <m/>
    <m/>
    <m/>
    <m/>
    <n v="156"/>
    <x v="1"/>
    <x v="0"/>
    <x v="1"/>
    <m/>
    <m/>
    <x v="1"/>
    <m/>
    <m/>
    <m/>
    <x v="0"/>
    <m/>
    <m/>
    <s v=" "/>
    <m/>
    <m/>
    <m/>
    <m/>
    <m/>
    <m/>
    <m/>
    <m/>
    <m/>
    <m/>
    <m/>
    <m/>
    <m/>
    <m/>
    <n v="0"/>
    <m/>
  </r>
  <r>
    <n v="235"/>
    <s v="JUNTA ADMINISTRADORA DEL ACUEDUCTO VEREDAL DE LA GLORIA DE SAN PABLO DEL MUNICIPIO DE TOCAIMA - CUNDINAMARCA "/>
    <x v="0"/>
    <x v="17"/>
    <s v="San Pablo "/>
    <n v="1"/>
    <x v="4"/>
    <n v="35714"/>
    <s v="808003241-3"/>
    <s v="Vereda San Pablo "/>
    <s v="4.39567245; -74.61395711"/>
    <n v="3125070021"/>
    <s v="miguelcelis04@yahoo.com"/>
    <s v="Miguel Angel Celis Peñaranda "/>
    <s v="5.449.759"/>
    <n v="3125070021"/>
    <s v="miguelcelis04@yahoo.com"/>
    <s v="Luz Marleny Cruz Martinez"/>
    <s v="52.113.860"/>
    <n v="3125070021"/>
    <s v="miguelcelis04@yahoo.com"/>
    <s v="Miguel Angel Celis Peñaranda "/>
    <s v="Jairo Betancourt Barbosa "/>
    <s v="Guillermo Ocampo Ospina "/>
    <s v="Luz Marleny Cruz Martinez "/>
    <s v="Oliva Ruiz Bernal "/>
    <s v="NA"/>
    <s v="NA"/>
    <s v="NA"/>
    <s v="NA"/>
    <s v="NA"/>
    <s v="NA"/>
    <s v="NA"/>
    <s v="NA"/>
    <s v="JUNTA ADMINISTRADORA DEL ACUEDUCTO VEREDAL DE LA GLORIA DE SAN PABLO DEL MUNICIPIO DE TOCAIMA - CUNDINAMARCA  es una entidad sin animo de lucro y de caracter privado que orianta sus acciones de acuerdo a principios tales como; igualdad de derechos y obligaciones, participacion democratica en deliberaciones y decisiones, proponder por dotar de agua potable a cada una de las viviendas que cubre el sistema de acueducto, asegurando que el uso del agua sea racional preferencialmente para uso domestico. "/>
    <s v="NA"/>
    <s v="Jornadas de limpieza en las zonas aledañas al nacedero del acueducto"/>
    <n v="2018"/>
    <s v="jornadas de limpieza en las zonas refenrentes al nacedero del acueducto municipal, tambien se han realizado jornadas de reforestacion en pro de la conservacion del medio ambiente "/>
    <s v="asociacion de acueducto "/>
    <m/>
    <m/>
    <m/>
    <m/>
    <m/>
    <m/>
    <m/>
    <m/>
    <m/>
    <m/>
    <m/>
    <m/>
    <s v="via en buen acceso"/>
    <s v="vehiculo, moto"/>
    <s v="40 mi aprox"/>
    <s v="28e358a2-5661-4bea-b3f1-25d19aae4339..pdf"/>
    <s v="4041e430-c16c-4f02-b817-a08f416eb1ed..pdf"/>
    <s v="No aplica Acueductos"/>
    <s v="2121fc92-18b5-472d-9bed-e3034f649e74..pdf"/>
    <s v="No aplica Acueductos"/>
    <s v="1996a002-aaae-46f0-847b-1316afb3f3ea..pdf"/>
    <s v="No aplica Acueductos"/>
    <s v="3acb579e-7146-4348-bea4-94ceb1797b4b..pdf"/>
    <s v="308ed415-b83b-4c2f-af0c-1a528e49e092..pdf"/>
    <s v="106ff480-6158-43c3-be03-384a07d0fa9b..pdf"/>
    <s v="89a2210e-a452-4511-9965-d2dc79cab449..pdf"/>
    <s v="bc8d9496-4e4d-47da-822f-83d5a8651a08..pdf"/>
    <s v="b02992b1-9283-48fc-8b31-359da1434a7c..pdf"/>
    <s v="3d32e24d-4ceb-4e5c-a5de-707968c34cd6..pdf"/>
    <s v="5c25efbd-c07f-4d35-b35a-5c0a818b8116..pdf"/>
    <s v="e20a0749-3293-4b64-aceb-1d03193c9536..pdf"/>
    <s v="Si"/>
    <s v="No"/>
    <s v="No"/>
    <s v="No"/>
    <s v="No"/>
    <s v="No"/>
    <s v="san Pablo"/>
    <s v="Agua Fria "/>
    <n v="1"/>
    <s v="Agua fria "/>
    <s v="Agua fria "/>
    <n v="100000"/>
    <s v="capa vegetal densa "/>
    <s v="Medio"/>
    <n v="2000"/>
    <s v="capa vegetal densa "/>
    <s v="Medio"/>
    <s v="se considera mejorar la zona donde se encuentra ubicado el nacedero debido a que las especies arboreas que lo rodean al momento de su&quot;cambio de hojas&quot; y demas procesos naturales tapas el punto de captacion del nacedero e impide una buena prestacion del servicio "/>
    <s v="jornadas de limpieza en el nacedero y zonas que la comunidad considere importante "/>
    <s v="si, lluvias constantes y vientos fuetes ocasionan daños en el punto de captacion "/>
    <m/>
    <s v="9a5bb380-3e5b-4bee-9d49-50b76d7357b0..jpeg"/>
    <s v="0679d6d6-db54-4f83-b5c0-5f33ae857ba5..jpeg"/>
    <s v="0c91a213-442a-4a3e-a1ce-d7f17820de04..jpeg"/>
    <s v="b06adcf4-9030-45db-8a9b-168d7dd9c0d1..jpeg"/>
    <s v="aa332330-86d3-4a84-9f9c-f7b40ab5b369..jpeg"/>
    <s v="d0919eac-c670-4357-a5ad-5dce5c9fe9f6..jpeg"/>
    <s v="30953ea9-6018-47a5-aaee-25ac79caf483..jpeg"/>
    <s v="46878286-2284-47d3-b192-9df5420e014e..jpeg"/>
    <s v="No"/>
    <m/>
    <n v="8"/>
    <n v="10"/>
    <n v="18"/>
    <n v="25"/>
    <n v="20"/>
    <n v="45"/>
    <n v="20"/>
    <n v="15"/>
    <n v="35"/>
    <n v="15"/>
    <n v="10"/>
    <n v="25"/>
    <n v="68"/>
    <n v="55"/>
    <n v="123"/>
    <n v="51"/>
    <n v="100"/>
    <d v="2021-04-26T22:39:15"/>
    <n v="44312.9445486111"/>
    <x v="61"/>
    <s v="miguelcelis04@yahoo.com"/>
    <s v="parevalo@cci.org.co"/>
    <n v="44316.380474537"/>
    <n v="0"/>
    <n v="0"/>
    <s v="No aplica Acueductos"/>
    <n v="1"/>
    <s v="No aplica Acueductos"/>
    <n v="0"/>
    <s v="No aplica Acueductos"/>
    <n v="1"/>
    <n v="1"/>
    <n v="1"/>
    <n v="3"/>
    <n v="3"/>
    <n v="2"/>
    <n v="1"/>
    <n v="1"/>
    <n v="0"/>
    <s v="Revisar el documento, parece un recibo de pago ante la DIAN"/>
    <s v="Revisar el documento, parece un recibo de pago ante la DIAN"/>
    <s v="No aplica Acueductos"/>
    <m/>
    <s v="No aplica Acueductos"/>
    <s v="El documento no presenta firmas. Se debe presentar autorización por parte de asamblea, donde el representante Legal o presidente pueda suscribir la firma de contratos o convenios Superiores a 60 salarios mínimos mensuales. (es necesario diligenciar el acta y listado respectivo)"/>
    <s v="No aplica Acueductos"/>
    <m/>
    <m/>
    <m/>
    <m/>
    <m/>
    <m/>
    <s v="Se deben presentar  certificaciones emitidas  por el presidente de ASOJUNTAS, la Umata; certificando que realizan trabajo comunitario."/>
    <m/>
    <m/>
    <m/>
    <m/>
    <s v="No aplica Acueductos"/>
    <m/>
    <s v="No aplica Acueductos"/>
    <m/>
    <s v="No aplica Acueductos"/>
    <m/>
    <m/>
    <m/>
    <m/>
    <m/>
    <m/>
    <m/>
    <m/>
    <m/>
    <s v="Diagnostico"/>
    <x v="3"/>
    <b v="0"/>
    <x v="9"/>
    <x v="7"/>
    <x v="26"/>
    <n v="0"/>
    <n v="0"/>
    <n v="0"/>
    <n v="0"/>
    <n v="0"/>
    <s v=""/>
    <n v="164"/>
    <m/>
    <x v="0"/>
    <m/>
    <m/>
    <m/>
    <m/>
    <m/>
    <m/>
    <m/>
    <m/>
    <m/>
    <m/>
    <m/>
    <m/>
    <m/>
    <m/>
    <m/>
    <n v="154"/>
    <x v="1"/>
    <x v="0"/>
    <x v="1"/>
    <m/>
    <m/>
    <x v="1"/>
    <m/>
    <m/>
    <m/>
    <x v="0"/>
    <m/>
    <m/>
    <s v=" "/>
    <m/>
    <m/>
    <m/>
    <m/>
    <m/>
    <m/>
    <m/>
    <m/>
    <m/>
    <m/>
    <m/>
    <m/>
    <m/>
    <m/>
    <n v="0"/>
    <m/>
  </r>
  <r>
    <n v="236"/>
    <s v="JUNTA DE ACCION COMUNAL VEREDA CUCUTA SECTOR REDONDILLO"/>
    <x v="0"/>
    <x v="19"/>
    <s v="Cúcuta Sector Redondillo "/>
    <s v="893 de del 28 de noviembre de 1995"/>
    <x v="1"/>
    <n v="35031"/>
    <s v="808001865-1"/>
    <s v="Vereda Cucuta sector Redondillo"/>
    <m/>
    <n v="3115183189"/>
    <s v="jacredondillo@gmail.com"/>
    <s v=" ANA ALCIRA CHAVES QUEVEDO"/>
    <s v="20.886.446 "/>
    <n v="3115183189"/>
    <s v="Anitachaves07@gmail.com"/>
    <s v="Leidy Johana López Sanabria"/>
    <s v="1.070.327.440 "/>
    <n v="3186586600"/>
    <s v="Ljohana70@gmail.com"/>
    <s v=" ANA ALCIRA CHAVES QUEVEDO"/>
    <s v="José Efraín Gutiérrez "/>
    <s v="Raquel Pedraza Rojas "/>
    <s v="Leidy Johana López Sanabria"/>
    <s v="Nelson Antonio Buitrago Ríos "/>
    <s v="Luz Marina Medina "/>
    <s v="Jorge Enrique Medina "/>
    <s v="Maria Doris Cutiva "/>
    <s v="José Bermúdez "/>
    <s v="Jose Fermin Cely "/>
    <s v="Deporte "/>
    <s v="Alejandra Simbaqueva "/>
    <s v="Salud "/>
    <s v="La Junta de Acción Comunal se fundó al ver la necesidad de tener líderes en nuestra comunidad en el año 1995, ya que estaba conjuntamente con la vereda Cúcuta y era muy grande, siendo presidenta la señora Omaira Sánchez; hizo la división de juntas y así poder tener la propia personería jurídica."/>
    <s v="-_x0009_Mantenimiento de vías principales y terciarias ramales, este se realizara en el primer semestre y segundo semestre del año 2021._x000a_-_x0009_Construcción de obras de impacto social (placa huella, alcantarillas y puente quebrada la mulata._x000a_-_x0009_Celebración del día del niño (Octubre y Diciembre)_x000a_-_x0009_Gestionar y participar en las convocatorias de los entes gubernamentales, nacionales departamentales y municipales._x000a_-_x0009_Limpieza de cunetas._x000a_-_x0009_Socialización de  medio ambiente _x000a_-_x0009_Limpieza de Arboles _x000a_"/>
    <s v="Limpieza al rededor de la quebrada_x000a_limpieza de injerto a los arboles _x000a_Reforestación en predios comunales "/>
    <n v="2015"/>
    <s v="Limpieza general de arboles con injerto "/>
    <s v="Comunidad de la vereda "/>
    <m/>
    <m/>
    <m/>
    <m/>
    <m/>
    <m/>
    <m/>
    <m/>
    <m/>
    <m/>
    <m/>
    <m/>
    <s v="Vías rurales, la condición de esta vía es que se encuentra en estado de deterioro. "/>
    <s v="Carro y Moto "/>
    <s v="de 10 a 15 minutos "/>
    <m/>
    <m/>
    <m/>
    <s v="No aplica Jac"/>
    <m/>
    <s v="No aplica Jac"/>
    <m/>
    <m/>
    <m/>
    <m/>
    <m/>
    <m/>
    <m/>
    <m/>
    <s v="No aplica Jac"/>
    <m/>
    <s v="No"/>
    <s v="No"/>
    <s v="No"/>
    <s v="No"/>
    <s v="No"/>
    <s v="No"/>
    <m/>
    <m/>
    <m/>
    <m/>
    <m/>
    <m/>
    <m/>
    <m/>
    <m/>
    <m/>
    <m/>
    <m/>
    <m/>
    <m/>
    <m/>
    <m/>
    <m/>
    <m/>
    <m/>
    <m/>
    <m/>
    <m/>
    <m/>
    <m/>
    <m/>
    <n v="0"/>
    <n v="0"/>
    <n v="0"/>
    <n v="0"/>
    <n v="0"/>
    <n v="0"/>
    <n v="0"/>
    <n v="0"/>
    <n v="0"/>
    <n v="0"/>
    <n v="0"/>
    <n v="0"/>
    <n v="0"/>
    <n v="0"/>
    <n v="0"/>
    <n v="0"/>
    <n v="0"/>
    <d v="2021-04-26T23:19:41"/>
    <m/>
    <x v="2"/>
    <s v="jacredondillo@gmail.com"/>
    <m/>
    <m/>
    <m/>
    <m/>
    <m/>
    <m/>
    <m/>
    <m/>
    <m/>
    <m/>
    <m/>
    <m/>
    <m/>
    <m/>
    <m/>
    <m/>
    <m/>
    <m/>
    <m/>
    <m/>
    <m/>
    <m/>
    <m/>
    <m/>
    <m/>
    <m/>
    <m/>
    <m/>
    <m/>
    <m/>
    <m/>
    <m/>
    <m/>
    <m/>
    <m/>
    <m/>
    <m/>
    <m/>
    <m/>
    <m/>
    <m/>
    <m/>
    <m/>
    <m/>
    <m/>
    <m/>
    <m/>
    <m/>
    <m/>
    <m/>
    <m/>
    <x v="2"/>
    <m/>
    <x v="2"/>
    <x v="2"/>
    <x v="2"/>
    <n v="0"/>
    <n v="0"/>
    <n v="0"/>
    <n v="0"/>
    <n v="0"/>
    <n v="0"/>
    <m/>
    <m/>
    <x v="1"/>
    <m/>
    <m/>
    <m/>
    <m/>
    <m/>
    <m/>
    <m/>
    <m/>
    <m/>
    <m/>
    <m/>
    <m/>
    <m/>
    <m/>
    <m/>
    <e v="#N/A"/>
    <x v="1"/>
    <x v="0"/>
    <x v="1"/>
    <m/>
    <m/>
    <x v="1"/>
    <m/>
    <m/>
    <m/>
    <x v="0"/>
    <m/>
    <m/>
    <s v=" "/>
    <m/>
    <m/>
    <m/>
    <m/>
    <m/>
    <m/>
    <m/>
    <m/>
    <m/>
    <m/>
    <m/>
    <m/>
    <m/>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EF0C5F-93FE-4F72-AEDC-A24CACA785FC}"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75:A76" firstHeaderRow="1" firstDataRow="1" firstDataCol="0" rowPageCount="1" colPageCount="1"/>
  <pivotFields count="83">
    <pivotField axis="axisPage" multipleItemSelectionAllowed="1"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hier="-1"/>
  </pageFields>
  <dataFields count="1">
    <dataField name="Suma de DISPONIBILIDAD DE AGUA DE USO AGRICOLA POR CONCESIÓN. (M3/DÍA)" fld="41" baseField="0" baseItem="0"/>
  </dataFields>
  <formats count="1">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034B02-DB65-4584-B425-DCF023D6E9DF}"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0">
  <location ref="A97:B102" firstHeaderRow="1" firstDataRow="1" firstDataCol="1" rowPageCount="1" colPageCount="1"/>
  <pivotFields count="83">
    <pivotField axis="axisPage" multipleItemSelectionAllowed="1"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9"/>
  </rowFields>
  <rowItems count="5">
    <i>
      <x/>
    </i>
    <i>
      <x v="1"/>
    </i>
    <i>
      <x v="2"/>
    </i>
    <i>
      <x v="3"/>
    </i>
    <i t="grand">
      <x/>
    </i>
  </rowItems>
  <colItems count="1">
    <i/>
  </colItems>
  <pageFields count="1">
    <pageField fld="0" hier="-1"/>
  </pageFields>
  <dataFields count="1">
    <dataField name="Cuenta de CATEGORIA" fld="49" subtotal="count" baseField="0" baseItem="0"/>
  </dataFields>
  <formats count="1">
    <format dxfId="77">
      <pivotArea outline="0" collapsedLevelsAreSubtotals="1" fieldPosition="0"/>
    </format>
  </formats>
  <chartFormats count="5">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49" count="1" selected="0">
            <x v="0"/>
          </reference>
        </references>
      </pivotArea>
    </chartFormat>
    <chartFormat chart="9" format="8">
      <pivotArea type="data" outline="0" fieldPosition="0">
        <references count="2">
          <reference field="4294967294" count="1" selected="0">
            <x v="0"/>
          </reference>
          <reference field="49" count="1" selected="0">
            <x v="1"/>
          </reference>
        </references>
      </pivotArea>
    </chartFormat>
    <chartFormat chart="9" format="9">
      <pivotArea type="data" outline="0" fieldPosition="0">
        <references count="2">
          <reference field="4294967294" count="1" selected="0">
            <x v="0"/>
          </reference>
          <reference field="49" count="1" selected="0">
            <x v="2"/>
          </reference>
        </references>
      </pivotArea>
    </chartFormat>
    <chartFormat chart="9" format="10">
      <pivotArea type="data" outline="0" fieldPosition="0">
        <references count="2">
          <reference field="4294967294" count="1" selected="0">
            <x v="0"/>
          </reference>
          <reference field="4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1291A1-055B-477D-9A7C-2D7C6F5CF0F8}"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8" firstHeaderRow="1" firstDataRow="1" firstDataCol="1" rowPageCount="1" colPageCount="1"/>
  <pivotFields count="83">
    <pivotField axis="axisPage" multipleItemSelectionAllowed="1" showAll="0">
      <items count="5">
        <item x="0"/>
        <item x="1"/>
        <item x="3"/>
        <item x="2"/>
        <item t="default"/>
      </items>
    </pivotField>
    <pivotField axis="axisRow" showAll="0">
      <items count="17">
        <item x="0"/>
        <item x="7"/>
        <item x="8"/>
        <item x="1"/>
        <item x="2"/>
        <item m="1" x="14"/>
        <item x="3"/>
        <item x="13"/>
        <item m="1" x="15"/>
        <item x="10"/>
        <item x="11"/>
        <item x="4"/>
        <item x="5"/>
        <item x="6"/>
        <item x="9"/>
        <item x="12"/>
        <item t="default"/>
      </items>
    </pivotField>
    <pivotField dataField="1"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5">
    <i>
      <x/>
    </i>
    <i>
      <x v="1"/>
    </i>
    <i>
      <x v="2"/>
    </i>
    <i>
      <x v="3"/>
    </i>
    <i>
      <x v="4"/>
    </i>
    <i>
      <x v="6"/>
    </i>
    <i>
      <x v="7"/>
    </i>
    <i>
      <x v="9"/>
    </i>
    <i>
      <x v="10"/>
    </i>
    <i>
      <x v="11"/>
    </i>
    <i>
      <x v="12"/>
    </i>
    <i>
      <x v="13"/>
    </i>
    <i>
      <x v="14"/>
    </i>
    <i>
      <x v="15"/>
    </i>
    <i t="grand">
      <x/>
    </i>
  </rowItems>
  <colItems count="1">
    <i/>
  </colItems>
  <pageFields count="1">
    <pageField fld="0" hier="-1"/>
  </pageFields>
  <dataFields count="1">
    <dataField name="Cuenta de UNIDAD PRODUCTIVA"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64AC5C-A884-4C01-8E31-C9AD137F7BE9}" name="TablaDinámica1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0">
  <location ref="A177:C192" firstHeaderRow="0" firstDataRow="1" firstDataCol="1"/>
  <pivotFields count="83">
    <pivotField showAll="0">
      <items count="5">
        <item x="0"/>
        <item x="1"/>
        <item x="3"/>
        <item x="2"/>
        <item t="default"/>
      </items>
    </pivotField>
    <pivotField axis="axisRow"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5">
    <i>
      <x/>
    </i>
    <i>
      <x v="1"/>
    </i>
    <i>
      <x v="2"/>
    </i>
    <i>
      <x v="3"/>
    </i>
    <i>
      <x v="4"/>
    </i>
    <i>
      <x v="6"/>
    </i>
    <i>
      <x v="7"/>
    </i>
    <i>
      <x v="8"/>
    </i>
    <i>
      <x v="10"/>
    </i>
    <i>
      <x v="11"/>
    </i>
    <i>
      <x v="12"/>
    </i>
    <i>
      <x v="13"/>
    </i>
    <i>
      <x v="14"/>
    </i>
    <i>
      <x v="15"/>
    </i>
    <i t="grand">
      <x/>
    </i>
  </rowItems>
  <colFields count="1">
    <field x="-2"/>
  </colFields>
  <colItems count="2">
    <i>
      <x/>
    </i>
    <i i="1">
      <x v="1"/>
    </i>
  </colItems>
  <dataFields count="2">
    <dataField name=" PROMEDIO PRECIPITACIONES DÍA IDEAM" fld="34" subtotal="average" baseField="1" baseItem="6"/>
    <dataField name=" PROMEDIO OFERTA DE AGUA DÍA M3 POR HA 2022" fld="33" subtotal="average" baseField="1" baseItem="6"/>
  </dataFields>
  <formats count="1">
    <format dxfId="78">
      <pivotArea outline="0" collapsedLevelsAreSubtotals="1" fieldPosition="0"/>
    </format>
  </format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91E566-BDCF-423C-B513-7B5D96F73385}" name="TablaDinámica2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P3:Q8" firstHeaderRow="1" firstDataRow="1" firstDataCol="1"/>
  <pivotFields count="83">
    <pivotField axis="axisRow" multipleItemSelectionAllowed="1"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dataField="1"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
    <i>
      <x/>
    </i>
    <i>
      <x v="1"/>
    </i>
    <i>
      <x v="2"/>
    </i>
    <i>
      <x v="3"/>
    </i>
    <i t="grand">
      <x/>
    </i>
  </rowItems>
  <colItems count="1">
    <i/>
  </colItems>
  <dataFields count="1">
    <dataField name="Cuenta de UNIDAD PRODUCTIVA"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0AC62D-1E1A-4440-B503-AABB809DDDF7}" name="TablaDinámica8"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4">
  <location ref="A112:E113" firstHeaderRow="0" firstDataRow="1" firstDataCol="0"/>
  <pivotFields count="83">
    <pivotField multipleItemSelectionAllowed="1"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5">
    <i>
      <x/>
    </i>
    <i i="1">
      <x v="1"/>
    </i>
    <i i="2">
      <x v="2"/>
    </i>
    <i i="3">
      <x v="3"/>
    </i>
    <i i="4">
      <x v="4"/>
    </i>
  </colItems>
  <dataFields count="5">
    <dataField name=" Aprovechable _x000a_(Blanco) Kg" fld="50" baseField="0" baseItem="0"/>
    <dataField name=" No Aprovechables (Negro) Kg" fld="52" baseField="0" baseItem="0"/>
    <dataField name=" Orgánicos Biodegradables ( Verde) Kg" fld="51" baseField="0" baseItem="0"/>
    <dataField name=" RESPEL (Rojo) Kg" fld="53" baseField="0" baseItem="0"/>
    <dataField name="Líquidos Peligrosos " fld="54" baseField="0" baseItem="0"/>
  </dataFields>
  <formats count="1">
    <format dxfId="79">
      <pivotArea outline="0" collapsedLevelsAreSubtotals="1" fieldPosition="0"/>
    </format>
  </formats>
  <chartFormats count="5">
    <chartFormat chart="13" format="10"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1"/>
          </reference>
        </references>
      </pivotArea>
    </chartFormat>
    <chartFormat chart="13" format="12" series="1">
      <pivotArea type="data" outline="0" fieldPosition="0">
        <references count="1">
          <reference field="4294967294" count="1" selected="0">
            <x v="2"/>
          </reference>
        </references>
      </pivotArea>
    </chartFormat>
    <chartFormat chart="13" format="13" series="1">
      <pivotArea type="data" outline="0" fieldPosition="0">
        <references count="1">
          <reference field="4294967294" count="1" selected="0">
            <x v="3"/>
          </reference>
        </references>
      </pivotArea>
    </chartFormat>
    <chartFormat chart="13"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DFDF4E-8485-49AF-98A7-ABFECC7701BF}" name="TablaDinámica6"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39:C54" firstHeaderRow="0" firstDataRow="1" firstDataCol="1" rowPageCount="1" colPageCount="1"/>
  <pivotFields count="83">
    <pivotField axis="axisPage" multipleItemSelectionAllowed="1" showAll="0">
      <items count="5">
        <item x="0"/>
        <item x="1"/>
        <item x="3"/>
        <item x="2"/>
        <item t="default"/>
      </items>
    </pivotField>
    <pivotField axis="axisRow"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5">
    <i>
      <x/>
    </i>
    <i>
      <x v="1"/>
    </i>
    <i>
      <x v="2"/>
    </i>
    <i>
      <x v="3"/>
    </i>
    <i>
      <x v="4"/>
    </i>
    <i>
      <x v="6"/>
    </i>
    <i>
      <x v="7"/>
    </i>
    <i>
      <x v="8"/>
    </i>
    <i>
      <x v="10"/>
    </i>
    <i>
      <x v="11"/>
    </i>
    <i>
      <x v="12"/>
    </i>
    <i>
      <x v="13"/>
    </i>
    <i>
      <x v="14"/>
    </i>
    <i>
      <x v="15"/>
    </i>
    <i t="grand">
      <x/>
    </i>
  </rowItems>
  <colFields count="1">
    <field x="-2"/>
  </colFields>
  <colItems count="2">
    <i>
      <x/>
    </i>
    <i i="1">
      <x v="1"/>
    </i>
  </colItems>
  <pageFields count="1">
    <pageField fld="0" hier="-1"/>
  </pageFields>
  <dataFields count="2">
    <dataField name="Suma de PROMEDIO OFERTA DE AGUA DÍA M3 POR HA 2022" fld="33" baseField="0" baseItem="1"/>
    <dataField name="Suma de PROMEDIO DEMANDA DE AGUA DÍA M3 POR HA 2022" fld="35" baseField="0" baseItem="1"/>
  </dataFields>
  <formats count="1">
    <format dxfId="80">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E694ED-C57A-427D-B671-EA56B8E31164}" name="TablaDinámica5"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28:B29" firstHeaderRow="0" firstDataRow="1" firstDataCol="0" rowPageCount="1" colPageCount="1"/>
  <pivotFields count="83">
    <pivotField axis="axisPage" multipleItemSelectionAllowed="1"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0" hier="-1"/>
  </pageFields>
  <dataFields count="2">
    <dataField name="Suma de PROMEDIO OFERTA DE AGUA DÍA M3 POR HA 2022" fld="33" baseField="0" baseItem="1"/>
    <dataField name="Suma de PROMEDIO DEMANDA DE AGUA DÍA M3 POR HA 2022" fld="35" baseField="0" baseItem="1"/>
  </dataFields>
  <formats count="1">
    <format dxfId="81">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DE4B82-3012-4D96-B15D-D0A4CE500F03}" name="TablaDinámica9"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8">
  <location ref="A202:B203" firstHeaderRow="0" firstDataRow="1" firstDataCol="0"/>
  <pivotFields count="83">
    <pivotField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dataField="1" numFmtId="41" showAll="0">
      <items count="37">
        <item x="24"/>
        <item x="32"/>
        <item x="11"/>
        <item x="10"/>
        <item x="25"/>
        <item x="8"/>
        <item x="33"/>
        <item x="6"/>
        <item x="9"/>
        <item x="0"/>
        <item x="29"/>
        <item x="3"/>
        <item x="13"/>
        <item x="1"/>
        <item x="31"/>
        <item x="35"/>
        <item x="26"/>
        <item x="27"/>
        <item x="12"/>
        <item x="15"/>
        <item x="5"/>
        <item x="4"/>
        <item x="18"/>
        <item x="19"/>
        <item x="23"/>
        <item x="22"/>
        <item x="2"/>
        <item x="17"/>
        <item x="30"/>
        <item x="21"/>
        <item x="28"/>
        <item x="16"/>
        <item x="14"/>
        <item x="20"/>
        <item x="7"/>
        <item x="34"/>
        <item t="default"/>
      </items>
    </pivotField>
    <pivotField dataField="1"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a de ÁREA TOTAL (HA)" fld="8" baseField="0" baseItem="0"/>
    <dataField name="Suma de ÁREA BOSQUES (HA)" fld="9" baseField="0" baseItem="0"/>
  </dataFields>
  <formats count="1">
    <format dxfId="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F890A0-D7A2-49F4-A974-1F1E11447682}" name="TablaDinámica10"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0">
  <location ref="A123:B159" firstHeaderRow="1" firstDataRow="1" firstDataCol="1"/>
  <pivotFields count="83">
    <pivotField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axis="axisRow"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dataField="1"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a de ÁREA BOSQUES (HA)" fld="9" baseField="0" baseItem="0" numFmtId="1"/>
  </dataFields>
  <formats count="1">
    <format dxfId="83">
      <pivotArea outline="0" collapsedLevelsAreSubtotals="1" fieldPosition="0"/>
    </format>
  </formats>
  <conditionalFormats count="1">
    <conditionalFormat priority="7">
      <pivotAreas count="1">
        <pivotArea type="data" collapsedLevelsAreSubtotals="1" fieldPosition="0">
          <references count="2">
            <reference field="4294967294" count="1" selected="0">
              <x v="0"/>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8D2F5B-179A-4305-A1AB-598839BC9D16}" name="TablaDinámica7"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64:A65" firstHeaderRow="1" firstDataRow="1" firstDataCol="0" rowPageCount="1" colPageCount="1"/>
  <pivotFields count="83">
    <pivotField axis="axisPage" multipleItemSelectionAllowed="1"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hier="-1"/>
  </pageFields>
  <dataFields count="1">
    <dataField name="Suma de CAPACIDAD DE RESERVORIOS EN M3 (ALMACENAMIETNO DE AGUA TEMPORAL)" fld="36" baseField="0" baseItem="0"/>
  </dataFields>
  <formats count="1">
    <format dxfId="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EFCDF4B-DFCE-4C77-9E1C-D85B0BD7F570}" name="TablaDinámica28"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8">
  <location ref="A163:D164" firstHeaderRow="0" firstDataRow="1" firstDataCol="0"/>
  <pivotFields count="83">
    <pivotField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a de TOTAL FUENTES HÍDRICAS EN LA UP" fld="20" baseField="0" baseItem="0"/>
    <dataField name="Suma de FUENTES ABASTECIMIENTO ACUEDUCTO LOCAL" fld="21" baseField="0" baseItem="0"/>
    <dataField name="Suma de FUENTES CERCANAS DE ABASTECIMIENTO EN LA UP" fld="22" baseField="0" baseItem="0"/>
    <dataField name="Suma de OTRAS FUENTES" fld="23" baseField="0" baseItem="0"/>
  </dataFields>
  <formats count="1">
    <format dxfId="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C4A0CC5-00A9-4CD4-9156-8F093205485E}"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86:A87" firstHeaderRow="1" firstDataRow="1" firstDataCol="0" rowPageCount="1" colPageCount="1"/>
  <pivotFields count="83">
    <pivotField axis="axisPage" multipleItemSelectionAllowed="1" showAll="0">
      <items count="5">
        <item x="0"/>
        <item x="1"/>
        <item x="3"/>
        <item x="2"/>
        <item t="default"/>
      </items>
    </pivotField>
    <pivotField showAll="0">
      <items count="17">
        <item x="0"/>
        <item x="7"/>
        <item x="8"/>
        <item x="1"/>
        <item x="2"/>
        <item m="1" x="14"/>
        <item x="12"/>
        <item x="3"/>
        <item x="13"/>
        <item m="1" x="15"/>
        <item x="9"/>
        <item x="10"/>
        <item x="11"/>
        <item x="4"/>
        <item x="5"/>
        <item x="6"/>
        <item t="default"/>
      </items>
    </pivotField>
    <pivotField showAll="0">
      <items count="36">
        <item x="18"/>
        <item x="27"/>
        <item x="3"/>
        <item x="4"/>
        <item x="9"/>
        <item x="0"/>
        <item x="5"/>
        <item x="28"/>
        <item x="17"/>
        <item x="30"/>
        <item x="1"/>
        <item x="19"/>
        <item x="10"/>
        <item x="2"/>
        <item x="11"/>
        <item x="6"/>
        <item x="29"/>
        <item x="7"/>
        <item x="24"/>
        <item x="12"/>
        <item x="32"/>
        <item x="20"/>
        <item x="16"/>
        <item x="25"/>
        <item x="22"/>
        <item x="13"/>
        <item x="21"/>
        <item x="14"/>
        <item x="31"/>
        <item x="34"/>
        <item x="15"/>
        <item x="23"/>
        <item x="26"/>
        <item x="33"/>
        <item x="8"/>
        <item t="default"/>
      </items>
    </pivotField>
    <pivotField showAll="0"/>
    <pivotField showAll="0"/>
    <pivotField showAll="0"/>
    <pivotField showAll="0"/>
    <pivotField showAll="0"/>
    <pivotField numFmtId="41" showAll="0"/>
    <pivotField numFmtId="41" showAll="0"/>
    <pivotField numFmtId="41" showAll="0"/>
    <pivotField numFmtId="41" showAll="0"/>
    <pivotField numFmtId="41" showAll="0"/>
    <pivotField numFmtId="4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hier="-1"/>
  </pageFields>
  <dataFields count="1">
    <dataField name="Cuenta de DISPONIBILIDAD DE AGUA DE USO AGRICOLA POR CONCESIÓN. (M3/DÍA)" fld="41" subtotal="count" baseField="0" baseItem="0"/>
  </dataFields>
  <formats count="1">
    <format dxfId="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envio" xr10:uid="{A38F0394-5C40-4461-A9F7-AAF2BC88AFF2}" sourceName="Fecha envio">
  <data>
    <tabular pivotCacheId="1650123697">
      <items count="174">
        <i x="151"/>
        <i x="124"/>
        <i x="123"/>
        <i x="97"/>
        <i x="1" s="1"/>
        <i x="84"/>
        <i x="6" s="1"/>
        <i x="7" s="1"/>
        <i x="105"/>
        <i x="11" s="1"/>
        <i x="62"/>
        <i x="76"/>
        <i x="150"/>
        <i x="26" s="1"/>
        <i x="125"/>
        <i x="32" s="1"/>
        <i x="14" s="1"/>
        <i x="82"/>
        <i x="101"/>
        <i x="127"/>
        <i x="18" s="1"/>
        <i x="106"/>
        <i x="161"/>
        <i x="131"/>
        <i x="155"/>
        <i x="27" s="1"/>
        <i x="74"/>
        <i x="85"/>
        <i x="165"/>
        <i x="16" s="1"/>
        <i x="135"/>
        <i x="159"/>
        <i x="83"/>
        <i x="121"/>
        <i x="25" s="1"/>
        <i x="79"/>
        <i x="166"/>
        <i x="162"/>
        <i x="170"/>
        <i x="15" s="1"/>
        <i x="64"/>
        <i x="152"/>
        <i x="9" s="1"/>
        <i x="171"/>
        <i x="65"/>
        <i x="128"/>
        <i x="4" s="1"/>
        <i x="120"/>
        <i x="22" s="1"/>
        <i x="28" s="1"/>
        <i x="86"/>
        <i x="69"/>
        <i x="141"/>
        <i x="23" s="1"/>
        <i x="98"/>
        <i x="13" s="1"/>
        <i x="70"/>
        <i x="132"/>
        <i x="112"/>
        <i x="102"/>
        <i x="71"/>
        <i x="92"/>
        <i x="103"/>
        <i x="142"/>
        <i x="35" s="1"/>
        <i x="114"/>
        <i x="157"/>
        <i x="19" s="1"/>
        <i x="20" s="1"/>
        <i x="40" s="1"/>
        <i x="5" s="1"/>
        <i x="68"/>
        <i x="99"/>
        <i x="156"/>
        <i x="33" s="1"/>
        <i x="17" s="1"/>
        <i x="107"/>
        <i x="168"/>
        <i x="93"/>
        <i x="169"/>
        <i x="117"/>
        <i x="44" s="1"/>
        <i x="113"/>
        <i x="90"/>
        <i x="153"/>
        <i x="136"/>
        <i x="80"/>
        <i x="147"/>
        <i x="129"/>
        <i x="137"/>
        <i x="39" s="1"/>
        <i x="138"/>
        <i x="67"/>
        <i x="87"/>
        <i x="130"/>
        <i x="118"/>
        <i x="163"/>
        <i x="148"/>
        <i x="94"/>
        <i x="173"/>
        <i x="31" s="1"/>
        <i x="34" s="1"/>
        <i x="24" s="1"/>
        <i x="108"/>
        <i x="95"/>
        <i x="38" s="1"/>
        <i x="29" s="1"/>
        <i x="30" s="1"/>
        <i x="47" s="1"/>
        <i x="145"/>
        <i x="78"/>
        <i x="172"/>
        <i x="0" s="1"/>
        <i x="91"/>
        <i x="10" s="1"/>
        <i x="100"/>
        <i x="3" s="1"/>
        <i x="41" s="1"/>
        <i x="143"/>
        <i x="164"/>
        <i x="58" s="1"/>
        <i x="21" s="1"/>
        <i x="53" s="1"/>
        <i x="51" s="1"/>
        <i x="59" s="1"/>
        <i x="119"/>
        <i x="37" s="1"/>
        <i x="149"/>
        <i x="49" s="1"/>
        <i x="60" s="1"/>
        <i x="12" s="1"/>
        <i x="55" s="1"/>
        <i x="75"/>
        <i x="140"/>
        <i x="146"/>
        <i x="109"/>
        <i x="160"/>
        <i x="56" s="1"/>
        <i x="116"/>
        <i x="81"/>
        <i x="72"/>
        <i x="96"/>
        <i x="54" s="1"/>
        <i x="43" s="1"/>
        <i x="45" s="1"/>
        <i x="88"/>
        <i x="36" s="1"/>
        <i x="46" s="1"/>
        <i x="73"/>
        <i x="50" s="1"/>
        <i x="52" s="1"/>
        <i x="66"/>
        <i x="48" s="1"/>
        <i x="110"/>
        <i x="63"/>
        <i x="57" s="1"/>
        <i x="133"/>
        <i x="77"/>
        <i x="89"/>
        <i x="144"/>
        <i x="134"/>
        <i x="158"/>
        <i x="115"/>
        <i x="61" s="1"/>
        <i x="8" s="1"/>
        <i x="104"/>
        <i x="42" s="1"/>
        <i x="139"/>
        <i x="167"/>
        <i x="122"/>
        <i x="154"/>
        <i x="126"/>
        <i x="11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PARTAMENTO" xr10:uid="{A06A6A8B-BA2B-4274-A666-4C8B2DD28856}" sourceName="DEPARTAMENTO">
  <pivotTables>
    <pivotTable tabId="50" name="TablaDinámica1"/>
    <pivotTable tabId="50" name="TablaDinámica5"/>
    <pivotTable tabId="50" name="TablaDinámica6"/>
    <pivotTable tabId="50" name="TablaDinámica7"/>
    <pivotTable tabId="50" name="TablaDinámica2"/>
    <pivotTable tabId="50" name="TablaDinámica3"/>
    <pivotTable tabId="50" name="TablaDinámica4"/>
    <pivotTable tabId="50" name="TablaDinámica8"/>
    <pivotTable tabId="50" name="TablaDinámica10"/>
    <pivotTable tabId="50" name="TablaDinámica23"/>
    <pivotTable tabId="50" name="TablaDinámica28"/>
    <pivotTable tabId="50" name="TablaDinámica11"/>
    <pivotTable tabId="50" name="TablaDinámica9"/>
  </pivotTables>
  <data>
    <tabular pivotCacheId="2109333978">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NICIPIO" xr10:uid="{5C27AAB7-66C7-4350-923E-DC3E4CBCFAE5}" sourceName="MUNICIPIO">
  <pivotTables>
    <pivotTable tabId="50" name="TablaDinámica1"/>
    <pivotTable tabId="50" name="TablaDinámica5"/>
    <pivotTable tabId="50" name="TablaDinámica6"/>
    <pivotTable tabId="50" name="TablaDinámica7"/>
    <pivotTable tabId="50" name="TablaDinámica2"/>
    <pivotTable tabId="50" name="TablaDinámica3"/>
    <pivotTable tabId="50" name="TablaDinámica4"/>
    <pivotTable tabId="50" name="TablaDinámica8"/>
    <pivotTable tabId="50" name="TablaDinámica10"/>
    <pivotTable tabId="50" name="TablaDinámica23"/>
    <pivotTable tabId="50" name="TablaDinámica28"/>
    <pivotTable tabId="50" name="TablaDinámica11"/>
    <pivotTable tabId="50" name="TablaDinámica9"/>
  </pivotTables>
  <data>
    <tabular pivotCacheId="2109333978">
      <items count="16">
        <i x="0" s="1"/>
        <i x="7" s="1"/>
        <i x="8" s="1"/>
        <i x="1" s="1"/>
        <i x="2" s="1"/>
        <i x="12" s="1"/>
        <i x="3" s="1"/>
        <i x="13" s="1"/>
        <i x="9" s="1"/>
        <i x="10" s="1"/>
        <i x="11" s="1"/>
        <i x="4" s="1"/>
        <i x="5" s="1"/>
        <i x="6" s="1"/>
        <i x="1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PRODUCTIVA" xr10:uid="{1F22B48F-3E95-4C50-9F2B-8BD88378D8E7}" sourceName="UNIDAD PRODUCTIVA">
  <pivotTables>
    <pivotTable tabId="50" name="TablaDinámica1"/>
    <pivotTable tabId="50" name="TablaDinámica5"/>
    <pivotTable tabId="50" name="TablaDinámica6"/>
    <pivotTable tabId="50" name="TablaDinámica7"/>
    <pivotTable tabId="50" name="TablaDinámica2"/>
    <pivotTable tabId="50" name="TablaDinámica3"/>
    <pivotTable tabId="50" name="TablaDinámica4"/>
    <pivotTable tabId="50" name="TablaDinámica8"/>
    <pivotTable tabId="50" name="TablaDinámica10"/>
    <pivotTable tabId="50" name="TablaDinámica23"/>
    <pivotTable tabId="50" name="TablaDinámica28"/>
    <pivotTable tabId="50" name="TablaDinámica11"/>
    <pivotTable tabId="50" name="TablaDinámica9"/>
  </pivotTables>
  <data>
    <tabular pivotCacheId="2109333978">
      <items count="35">
        <i x="18" s="1"/>
        <i x="27" s="1"/>
        <i x="3" s="1"/>
        <i x="4" s="1"/>
        <i x="9" s="1"/>
        <i x="0" s="1"/>
        <i x="5" s="1"/>
        <i x="28" s="1"/>
        <i x="17" s="1"/>
        <i x="30" s="1"/>
        <i x="1" s="1"/>
        <i x="19" s="1"/>
        <i x="10" s="1"/>
        <i x="2" s="1"/>
        <i x="11" s="1"/>
        <i x="6" s="1"/>
        <i x="29" s="1"/>
        <i x="7" s="1"/>
        <i x="24" s="1"/>
        <i x="12" s="1"/>
        <i x="32" s="1"/>
        <i x="20" s="1"/>
        <i x="16" s="1"/>
        <i x="25" s="1"/>
        <i x="22" s="1"/>
        <i x="13" s="1"/>
        <i x="21" s="1"/>
        <i x="14" s="1"/>
        <i x="31" s="1"/>
        <i x="34" s="1"/>
        <i x="15" s="1"/>
        <i x="23" s="1"/>
        <i x="26" s="1"/>
        <i x="33"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envio 1" xr10:uid="{8C3EBDEC-84CF-4652-9EBD-9F676EE74D83}" cache="SegmentaciónDeDatos_Fecha_envio" caption="Fecha envio" startItem="35" rowHeight="234950"/>
  <slicer name="DEPARTAMENTO" xr10:uid="{368646C6-95C0-44A1-85BF-AE85BE6240B6}" cache="SegmentaciónDeDatos_DEPARTAMENTO" caption="DEPARTAMENTO" style="SlicerStyleOther2" rowHeight="234950"/>
  <slicer name="MUNICIPIO" xr10:uid="{7AA0B8D4-F5AA-4EAE-951D-15CB97448B92}" cache="SegmentaciónDeDatos_MUNICIPIO" caption="MUNICIPIO" style="SlicerStyleOther2" rowHeight="234950"/>
  <slicer name="UNIDAD PRODUCTIVA" xr10:uid="{3E98C335-318A-4062-A613-7040D19ABEE5}" cache="SegmentaciónDeDatos_UNIDAD_PRODUCTIVA" caption="UNIDAD PRODUCTIVA" startItem="19" style="SlicerStyleOther2" rowHeight="234950"/>
</slicers>
</file>

<file path=xl/theme/theme1.xml><?xml version="1.0" encoding="utf-8"?>
<a:theme xmlns:a="http://schemas.openxmlformats.org/drawingml/2006/main" name="Paquete">
  <a:themeElements>
    <a:clrScheme name="Paquete">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quete">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quete">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18" Type="http://schemas.openxmlformats.org/officeDocument/2006/relationships/ctrlProp" Target="../ctrlProps/ctrlProp16.xml"/><Relationship Id="rId26" Type="http://schemas.openxmlformats.org/officeDocument/2006/relationships/ctrlProp" Target="../ctrlProps/ctrlProp24.xml"/><Relationship Id="rId3" Type="http://schemas.openxmlformats.org/officeDocument/2006/relationships/ctrlProp" Target="../ctrlProps/ctrlProp1.xml"/><Relationship Id="rId21" Type="http://schemas.openxmlformats.org/officeDocument/2006/relationships/ctrlProp" Target="../ctrlProps/ctrlProp19.x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2" Type="http://schemas.openxmlformats.org/officeDocument/2006/relationships/vmlDrawing" Target="../drawings/vmlDrawing1.vml"/><Relationship Id="rId16" Type="http://schemas.openxmlformats.org/officeDocument/2006/relationships/ctrlProp" Target="../ctrlProps/ctrlProp14.xml"/><Relationship Id="rId20" Type="http://schemas.openxmlformats.org/officeDocument/2006/relationships/ctrlProp" Target="../ctrlProps/ctrlProp18.xml"/><Relationship Id="rId1" Type="http://schemas.openxmlformats.org/officeDocument/2006/relationships/drawing" Target="../drawings/drawing5.xml"/><Relationship Id="rId6" Type="http://schemas.openxmlformats.org/officeDocument/2006/relationships/ctrlProp" Target="../ctrlProps/ctrlProp4.xml"/><Relationship Id="rId11" Type="http://schemas.openxmlformats.org/officeDocument/2006/relationships/ctrlProp" Target="../ctrlProps/ctrlProp9.xml"/><Relationship Id="rId24" Type="http://schemas.openxmlformats.org/officeDocument/2006/relationships/ctrlProp" Target="../ctrlProps/ctrlProp22.xml"/><Relationship Id="rId5" Type="http://schemas.openxmlformats.org/officeDocument/2006/relationships/ctrlProp" Target="../ctrlProps/ctrlProp3.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10" Type="http://schemas.openxmlformats.org/officeDocument/2006/relationships/ctrlProp" Target="../ctrlProps/ctrlProp8.xml"/><Relationship Id="rId19" Type="http://schemas.openxmlformats.org/officeDocument/2006/relationships/ctrlProp" Target="../ctrlProps/ctrlProp17.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17" Type="http://schemas.openxmlformats.org/officeDocument/2006/relationships/ctrlProp" Target="../ctrlProps/ctrlProp140.xml"/><Relationship Id="rId21" Type="http://schemas.openxmlformats.org/officeDocument/2006/relationships/ctrlProp" Target="../ctrlProps/ctrlProp44.xml"/><Relationship Id="rId42" Type="http://schemas.openxmlformats.org/officeDocument/2006/relationships/ctrlProp" Target="../ctrlProps/ctrlProp65.xml"/><Relationship Id="rId63" Type="http://schemas.openxmlformats.org/officeDocument/2006/relationships/ctrlProp" Target="../ctrlProps/ctrlProp86.xml"/><Relationship Id="rId84" Type="http://schemas.openxmlformats.org/officeDocument/2006/relationships/ctrlProp" Target="../ctrlProps/ctrlProp107.xml"/><Relationship Id="rId138" Type="http://schemas.openxmlformats.org/officeDocument/2006/relationships/ctrlProp" Target="../ctrlProps/ctrlProp161.xml"/><Relationship Id="rId107" Type="http://schemas.openxmlformats.org/officeDocument/2006/relationships/ctrlProp" Target="../ctrlProps/ctrlProp130.xml"/><Relationship Id="rId11" Type="http://schemas.openxmlformats.org/officeDocument/2006/relationships/ctrlProp" Target="../ctrlProps/ctrlProp34.xml"/><Relationship Id="rId32" Type="http://schemas.openxmlformats.org/officeDocument/2006/relationships/ctrlProp" Target="../ctrlProps/ctrlProp55.xml"/><Relationship Id="rId53" Type="http://schemas.openxmlformats.org/officeDocument/2006/relationships/ctrlProp" Target="../ctrlProps/ctrlProp76.xml"/><Relationship Id="rId74" Type="http://schemas.openxmlformats.org/officeDocument/2006/relationships/ctrlProp" Target="../ctrlProps/ctrlProp97.xml"/><Relationship Id="rId128" Type="http://schemas.openxmlformats.org/officeDocument/2006/relationships/ctrlProp" Target="../ctrlProps/ctrlProp151.xml"/><Relationship Id="rId149" Type="http://schemas.openxmlformats.org/officeDocument/2006/relationships/ctrlProp" Target="../ctrlProps/ctrlProp172.xml"/><Relationship Id="rId5" Type="http://schemas.openxmlformats.org/officeDocument/2006/relationships/ctrlProp" Target="../ctrlProps/ctrlProp28.xml"/><Relationship Id="rId95" Type="http://schemas.openxmlformats.org/officeDocument/2006/relationships/ctrlProp" Target="../ctrlProps/ctrlProp118.xml"/><Relationship Id="rId22" Type="http://schemas.openxmlformats.org/officeDocument/2006/relationships/ctrlProp" Target="../ctrlProps/ctrlProp45.xml"/><Relationship Id="rId43" Type="http://schemas.openxmlformats.org/officeDocument/2006/relationships/ctrlProp" Target="../ctrlProps/ctrlProp66.xml"/><Relationship Id="rId64" Type="http://schemas.openxmlformats.org/officeDocument/2006/relationships/ctrlProp" Target="../ctrlProps/ctrlProp87.xml"/><Relationship Id="rId118" Type="http://schemas.openxmlformats.org/officeDocument/2006/relationships/ctrlProp" Target="../ctrlProps/ctrlProp141.xml"/><Relationship Id="rId139" Type="http://schemas.openxmlformats.org/officeDocument/2006/relationships/ctrlProp" Target="../ctrlProps/ctrlProp162.xml"/><Relationship Id="rId80" Type="http://schemas.openxmlformats.org/officeDocument/2006/relationships/ctrlProp" Target="../ctrlProps/ctrlProp103.xml"/><Relationship Id="rId85" Type="http://schemas.openxmlformats.org/officeDocument/2006/relationships/ctrlProp" Target="../ctrlProps/ctrlProp108.xml"/><Relationship Id="rId150" Type="http://schemas.openxmlformats.org/officeDocument/2006/relationships/ctrlProp" Target="../ctrlProps/ctrlProp173.xml"/><Relationship Id="rId155" Type="http://schemas.openxmlformats.org/officeDocument/2006/relationships/ctrlProp" Target="../ctrlProps/ctrlProp178.xml"/><Relationship Id="rId12" Type="http://schemas.openxmlformats.org/officeDocument/2006/relationships/ctrlProp" Target="../ctrlProps/ctrlProp35.xml"/><Relationship Id="rId17" Type="http://schemas.openxmlformats.org/officeDocument/2006/relationships/ctrlProp" Target="../ctrlProps/ctrlProp40.xml"/><Relationship Id="rId33" Type="http://schemas.openxmlformats.org/officeDocument/2006/relationships/ctrlProp" Target="../ctrlProps/ctrlProp56.xml"/><Relationship Id="rId38" Type="http://schemas.openxmlformats.org/officeDocument/2006/relationships/ctrlProp" Target="../ctrlProps/ctrlProp61.xml"/><Relationship Id="rId59" Type="http://schemas.openxmlformats.org/officeDocument/2006/relationships/ctrlProp" Target="../ctrlProps/ctrlProp82.xml"/><Relationship Id="rId103" Type="http://schemas.openxmlformats.org/officeDocument/2006/relationships/ctrlProp" Target="../ctrlProps/ctrlProp126.xml"/><Relationship Id="rId108" Type="http://schemas.openxmlformats.org/officeDocument/2006/relationships/ctrlProp" Target="../ctrlProps/ctrlProp131.xml"/><Relationship Id="rId124" Type="http://schemas.openxmlformats.org/officeDocument/2006/relationships/ctrlProp" Target="../ctrlProps/ctrlProp147.xml"/><Relationship Id="rId129" Type="http://schemas.openxmlformats.org/officeDocument/2006/relationships/ctrlProp" Target="../ctrlProps/ctrlProp152.xml"/><Relationship Id="rId54" Type="http://schemas.openxmlformats.org/officeDocument/2006/relationships/ctrlProp" Target="../ctrlProps/ctrlProp77.xml"/><Relationship Id="rId70" Type="http://schemas.openxmlformats.org/officeDocument/2006/relationships/ctrlProp" Target="../ctrlProps/ctrlProp93.xml"/><Relationship Id="rId75" Type="http://schemas.openxmlformats.org/officeDocument/2006/relationships/ctrlProp" Target="../ctrlProps/ctrlProp98.xml"/><Relationship Id="rId91" Type="http://schemas.openxmlformats.org/officeDocument/2006/relationships/ctrlProp" Target="../ctrlProps/ctrlProp114.xml"/><Relationship Id="rId96" Type="http://schemas.openxmlformats.org/officeDocument/2006/relationships/ctrlProp" Target="../ctrlProps/ctrlProp119.xml"/><Relationship Id="rId140" Type="http://schemas.openxmlformats.org/officeDocument/2006/relationships/ctrlProp" Target="../ctrlProps/ctrlProp163.xml"/><Relationship Id="rId145" Type="http://schemas.openxmlformats.org/officeDocument/2006/relationships/ctrlProp" Target="../ctrlProps/ctrlProp168.xml"/><Relationship Id="rId1" Type="http://schemas.openxmlformats.org/officeDocument/2006/relationships/printerSettings" Target="../printerSettings/printerSettings4.bin"/><Relationship Id="rId6" Type="http://schemas.openxmlformats.org/officeDocument/2006/relationships/ctrlProp" Target="../ctrlProps/ctrlProp29.xml"/><Relationship Id="rId23" Type="http://schemas.openxmlformats.org/officeDocument/2006/relationships/ctrlProp" Target="../ctrlProps/ctrlProp46.xml"/><Relationship Id="rId28" Type="http://schemas.openxmlformats.org/officeDocument/2006/relationships/ctrlProp" Target="../ctrlProps/ctrlProp51.xml"/><Relationship Id="rId49" Type="http://schemas.openxmlformats.org/officeDocument/2006/relationships/ctrlProp" Target="../ctrlProps/ctrlProp72.xml"/><Relationship Id="rId114" Type="http://schemas.openxmlformats.org/officeDocument/2006/relationships/ctrlProp" Target="../ctrlProps/ctrlProp137.xml"/><Relationship Id="rId119" Type="http://schemas.openxmlformats.org/officeDocument/2006/relationships/ctrlProp" Target="../ctrlProps/ctrlProp142.xml"/><Relationship Id="rId44" Type="http://schemas.openxmlformats.org/officeDocument/2006/relationships/ctrlProp" Target="../ctrlProps/ctrlProp67.xml"/><Relationship Id="rId60" Type="http://schemas.openxmlformats.org/officeDocument/2006/relationships/ctrlProp" Target="../ctrlProps/ctrlProp83.xml"/><Relationship Id="rId65" Type="http://schemas.openxmlformats.org/officeDocument/2006/relationships/ctrlProp" Target="../ctrlProps/ctrlProp88.xml"/><Relationship Id="rId81" Type="http://schemas.openxmlformats.org/officeDocument/2006/relationships/ctrlProp" Target="../ctrlProps/ctrlProp104.xml"/><Relationship Id="rId86" Type="http://schemas.openxmlformats.org/officeDocument/2006/relationships/ctrlProp" Target="../ctrlProps/ctrlProp109.xml"/><Relationship Id="rId130" Type="http://schemas.openxmlformats.org/officeDocument/2006/relationships/ctrlProp" Target="../ctrlProps/ctrlProp153.xml"/><Relationship Id="rId135" Type="http://schemas.openxmlformats.org/officeDocument/2006/relationships/ctrlProp" Target="../ctrlProps/ctrlProp158.xml"/><Relationship Id="rId151" Type="http://schemas.openxmlformats.org/officeDocument/2006/relationships/ctrlProp" Target="../ctrlProps/ctrlProp174.xml"/><Relationship Id="rId156" Type="http://schemas.openxmlformats.org/officeDocument/2006/relationships/ctrlProp" Target="../ctrlProps/ctrlProp179.xml"/><Relationship Id="rId13" Type="http://schemas.openxmlformats.org/officeDocument/2006/relationships/ctrlProp" Target="../ctrlProps/ctrlProp36.xml"/><Relationship Id="rId18" Type="http://schemas.openxmlformats.org/officeDocument/2006/relationships/ctrlProp" Target="../ctrlProps/ctrlProp41.xml"/><Relationship Id="rId39" Type="http://schemas.openxmlformats.org/officeDocument/2006/relationships/ctrlProp" Target="../ctrlProps/ctrlProp62.xml"/><Relationship Id="rId109" Type="http://schemas.openxmlformats.org/officeDocument/2006/relationships/ctrlProp" Target="../ctrlProps/ctrlProp132.xml"/><Relationship Id="rId34" Type="http://schemas.openxmlformats.org/officeDocument/2006/relationships/ctrlProp" Target="../ctrlProps/ctrlProp57.xml"/><Relationship Id="rId50" Type="http://schemas.openxmlformats.org/officeDocument/2006/relationships/ctrlProp" Target="../ctrlProps/ctrlProp73.xml"/><Relationship Id="rId55" Type="http://schemas.openxmlformats.org/officeDocument/2006/relationships/ctrlProp" Target="../ctrlProps/ctrlProp78.xml"/><Relationship Id="rId76" Type="http://schemas.openxmlformats.org/officeDocument/2006/relationships/ctrlProp" Target="../ctrlProps/ctrlProp99.xml"/><Relationship Id="rId97" Type="http://schemas.openxmlformats.org/officeDocument/2006/relationships/ctrlProp" Target="../ctrlProps/ctrlProp120.xml"/><Relationship Id="rId104" Type="http://schemas.openxmlformats.org/officeDocument/2006/relationships/ctrlProp" Target="../ctrlProps/ctrlProp127.xml"/><Relationship Id="rId120" Type="http://schemas.openxmlformats.org/officeDocument/2006/relationships/ctrlProp" Target="../ctrlProps/ctrlProp143.xml"/><Relationship Id="rId125" Type="http://schemas.openxmlformats.org/officeDocument/2006/relationships/ctrlProp" Target="../ctrlProps/ctrlProp148.xml"/><Relationship Id="rId141" Type="http://schemas.openxmlformats.org/officeDocument/2006/relationships/ctrlProp" Target="../ctrlProps/ctrlProp164.xml"/><Relationship Id="rId146" Type="http://schemas.openxmlformats.org/officeDocument/2006/relationships/ctrlProp" Target="../ctrlProps/ctrlProp169.xml"/><Relationship Id="rId7" Type="http://schemas.openxmlformats.org/officeDocument/2006/relationships/ctrlProp" Target="../ctrlProps/ctrlProp30.xml"/><Relationship Id="rId71" Type="http://schemas.openxmlformats.org/officeDocument/2006/relationships/ctrlProp" Target="../ctrlProps/ctrlProp94.xml"/><Relationship Id="rId92" Type="http://schemas.openxmlformats.org/officeDocument/2006/relationships/ctrlProp" Target="../ctrlProps/ctrlProp115.xml"/><Relationship Id="rId2" Type="http://schemas.openxmlformats.org/officeDocument/2006/relationships/drawing" Target="../drawings/drawing7.xml"/><Relationship Id="rId29" Type="http://schemas.openxmlformats.org/officeDocument/2006/relationships/ctrlProp" Target="../ctrlProps/ctrlProp52.xml"/><Relationship Id="rId24" Type="http://schemas.openxmlformats.org/officeDocument/2006/relationships/ctrlProp" Target="../ctrlProps/ctrlProp47.xml"/><Relationship Id="rId40" Type="http://schemas.openxmlformats.org/officeDocument/2006/relationships/ctrlProp" Target="../ctrlProps/ctrlProp63.xml"/><Relationship Id="rId45" Type="http://schemas.openxmlformats.org/officeDocument/2006/relationships/ctrlProp" Target="../ctrlProps/ctrlProp68.xml"/><Relationship Id="rId66" Type="http://schemas.openxmlformats.org/officeDocument/2006/relationships/ctrlProp" Target="../ctrlProps/ctrlProp89.xml"/><Relationship Id="rId87" Type="http://schemas.openxmlformats.org/officeDocument/2006/relationships/ctrlProp" Target="../ctrlProps/ctrlProp110.xml"/><Relationship Id="rId110" Type="http://schemas.openxmlformats.org/officeDocument/2006/relationships/ctrlProp" Target="../ctrlProps/ctrlProp133.xml"/><Relationship Id="rId115" Type="http://schemas.openxmlformats.org/officeDocument/2006/relationships/ctrlProp" Target="../ctrlProps/ctrlProp138.xml"/><Relationship Id="rId131" Type="http://schemas.openxmlformats.org/officeDocument/2006/relationships/ctrlProp" Target="../ctrlProps/ctrlProp154.xml"/><Relationship Id="rId136" Type="http://schemas.openxmlformats.org/officeDocument/2006/relationships/ctrlProp" Target="../ctrlProps/ctrlProp159.xml"/><Relationship Id="rId157" Type="http://schemas.openxmlformats.org/officeDocument/2006/relationships/ctrlProp" Target="../ctrlProps/ctrlProp180.xml"/><Relationship Id="rId61" Type="http://schemas.openxmlformats.org/officeDocument/2006/relationships/ctrlProp" Target="../ctrlProps/ctrlProp84.xml"/><Relationship Id="rId82" Type="http://schemas.openxmlformats.org/officeDocument/2006/relationships/ctrlProp" Target="../ctrlProps/ctrlProp105.xml"/><Relationship Id="rId152" Type="http://schemas.openxmlformats.org/officeDocument/2006/relationships/ctrlProp" Target="../ctrlProps/ctrlProp175.xml"/><Relationship Id="rId19" Type="http://schemas.openxmlformats.org/officeDocument/2006/relationships/ctrlProp" Target="../ctrlProps/ctrlProp42.xml"/><Relationship Id="rId14" Type="http://schemas.openxmlformats.org/officeDocument/2006/relationships/ctrlProp" Target="../ctrlProps/ctrlProp37.xml"/><Relationship Id="rId30" Type="http://schemas.openxmlformats.org/officeDocument/2006/relationships/ctrlProp" Target="../ctrlProps/ctrlProp53.xml"/><Relationship Id="rId35" Type="http://schemas.openxmlformats.org/officeDocument/2006/relationships/ctrlProp" Target="../ctrlProps/ctrlProp58.xml"/><Relationship Id="rId56" Type="http://schemas.openxmlformats.org/officeDocument/2006/relationships/ctrlProp" Target="../ctrlProps/ctrlProp79.xml"/><Relationship Id="rId77" Type="http://schemas.openxmlformats.org/officeDocument/2006/relationships/ctrlProp" Target="../ctrlProps/ctrlProp100.xml"/><Relationship Id="rId100" Type="http://schemas.openxmlformats.org/officeDocument/2006/relationships/ctrlProp" Target="../ctrlProps/ctrlProp123.xml"/><Relationship Id="rId105" Type="http://schemas.openxmlformats.org/officeDocument/2006/relationships/ctrlProp" Target="../ctrlProps/ctrlProp128.xml"/><Relationship Id="rId126" Type="http://schemas.openxmlformats.org/officeDocument/2006/relationships/ctrlProp" Target="../ctrlProps/ctrlProp149.xml"/><Relationship Id="rId147" Type="http://schemas.openxmlformats.org/officeDocument/2006/relationships/ctrlProp" Target="../ctrlProps/ctrlProp170.xml"/><Relationship Id="rId8" Type="http://schemas.openxmlformats.org/officeDocument/2006/relationships/ctrlProp" Target="../ctrlProps/ctrlProp31.xml"/><Relationship Id="rId51" Type="http://schemas.openxmlformats.org/officeDocument/2006/relationships/ctrlProp" Target="../ctrlProps/ctrlProp74.xml"/><Relationship Id="rId72" Type="http://schemas.openxmlformats.org/officeDocument/2006/relationships/ctrlProp" Target="../ctrlProps/ctrlProp95.xml"/><Relationship Id="rId93" Type="http://schemas.openxmlformats.org/officeDocument/2006/relationships/ctrlProp" Target="../ctrlProps/ctrlProp116.xml"/><Relationship Id="rId98" Type="http://schemas.openxmlformats.org/officeDocument/2006/relationships/ctrlProp" Target="../ctrlProps/ctrlProp121.xml"/><Relationship Id="rId121" Type="http://schemas.openxmlformats.org/officeDocument/2006/relationships/ctrlProp" Target="../ctrlProps/ctrlProp144.xml"/><Relationship Id="rId142" Type="http://schemas.openxmlformats.org/officeDocument/2006/relationships/ctrlProp" Target="../ctrlProps/ctrlProp165.xml"/><Relationship Id="rId3" Type="http://schemas.openxmlformats.org/officeDocument/2006/relationships/vmlDrawing" Target="../drawings/vmlDrawing2.vml"/><Relationship Id="rId25" Type="http://schemas.openxmlformats.org/officeDocument/2006/relationships/ctrlProp" Target="../ctrlProps/ctrlProp48.xml"/><Relationship Id="rId46" Type="http://schemas.openxmlformats.org/officeDocument/2006/relationships/ctrlProp" Target="../ctrlProps/ctrlProp69.xml"/><Relationship Id="rId67" Type="http://schemas.openxmlformats.org/officeDocument/2006/relationships/ctrlProp" Target="../ctrlProps/ctrlProp90.xml"/><Relationship Id="rId116" Type="http://schemas.openxmlformats.org/officeDocument/2006/relationships/ctrlProp" Target="../ctrlProps/ctrlProp139.xml"/><Relationship Id="rId137" Type="http://schemas.openxmlformats.org/officeDocument/2006/relationships/ctrlProp" Target="../ctrlProps/ctrlProp160.xml"/><Relationship Id="rId158" Type="http://schemas.openxmlformats.org/officeDocument/2006/relationships/ctrlProp" Target="../ctrlProps/ctrlProp181.xml"/><Relationship Id="rId20" Type="http://schemas.openxmlformats.org/officeDocument/2006/relationships/ctrlProp" Target="../ctrlProps/ctrlProp43.xml"/><Relationship Id="rId41" Type="http://schemas.openxmlformats.org/officeDocument/2006/relationships/ctrlProp" Target="../ctrlProps/ctrlProp64.xml"/><Relationship Id="rId62" Type="http://schemas.openxmlformats.org/officeDocument/2006/relationships/ctrlProp" Target="../ctrlProps/ctrlProp85.xml"/><Relationship Id="rId83" Type="http://schemas.openxmlformats.org/officeDocument/2006/relationships/ctrlProp" Target="../ctrlProps/ctrlProp106.xml"/><Relationship Id="rId88" Type="http://schemas.openxmlformats.org/officeDocument/2006/relationships/ctrlProp" Target="../ctrlProps/ctrlProp111.xml"/><Relationship Id="rId111" Type="http://schemas.openxmlformats.org/officeDocument/2006/relationships/ctrlProp" Target="../ctrlProps/ctrlProp134.xml"/><Relationship Id="rId132" Type="http://schemas.openxmlformats.org/officeDocument/2006/relationships/ctrlProp" Target="../ctrlProps/ctrlProp155.xml"/><Relationship Id="rId153" Type="http://schemas.openxmlformats.org/officeDocument/2006/relationships/ctrlProp" Target="../ctrlProps/ctrlProp176.xml"/><Relationship Id="rId15" Type="http://schemas.openxmlformats.org/officeDocument/2006/relationships/ctrlProp" Target="../ctrlProps/ctrlProp38.xml"/><Relationship Id="rId36" Type="http://schemas.openxmlformats.org/officeDocument/2006/relationships/ctrlProp" Target="../ctrlProps/ctrlProp59.xml"/><Relationship Id="rId57" Type="http://schemas.openxmlformats.org/officeDocument/2006/relationships/ctrlProp" Target="../ctrlProps/ctrlProp80.xml"/><Relationship Id="rId106" Type="http://schemas.openxmlformats.org/officeDocument/2006/relationships/ctrlProp" Target="../ctrlProps/ctrlProp129.xml"/><Relationship Id="rId127" Type="http://schemas.openxmlformats.org/officeDocument/2006/relationships/ctrlProp" Target="../ctrlProps/ctrlProp150.xml"/><Relationship Id="rId10" Type="http://schemas.openxmlformats.org/officeDocument/2006/relationships/ctrlProp" Target="../ctrlProps/ctrlProp33.xml"/><Relationship Id="rId31" Type="http://schemas.openxmlformats.org/officeDocument/2006/relationships/ctrlProp" Target="../ctrlProps/ctrlProp54.xml"/><Relationship Id="rId52" Type="http://schemas.openxmlformats.org/officeDocument/2006/relationships/ctrlProp" Target="../ctrlProps/ctrlProp75.xml"/><Relationship Id="rId73" Type="http://schemas.openxmlformats.org/officeDocument/2006/relationships/ctrlProp" Target="../ctrlProps/ctrlProp96.xml"/><Relationship Id="rId78" Type="http://schemas.openxmlformats.org/officeDocument/2006/relationships/ctrlProp" Target="../ctrlProps/ctrlProp101.xml"/><Relationship Id="rId94" Type="http://schemas.openxmlformats.org/officeDocument/2006/relationships/ctrlProp" Target="../ctrlProps/ctrlProp117.xml"/><Relationship Id="rId99" Type="http://schemas.openxmlformats.org/officeDocument/2006/relationships/ctrlProp" Target="../ctrlProps/ctrlProp122.xml"/><Relationship Id="rId101" Type="http://schemas.openxmlformats.org/officeDocument/2006/relationships/ctrlProp" Target="../ctrlProps/ctrlProp124.xml"/><Relationship Id="rId122" Type="http://schemas.openxmlformats.org/officeDocument/2006/relationships/ctrlProp" Target="../ctrlProps/ctrlProp145.xml"/><Relationship Id="rId143" Type="http://schemas.openxmlformats.org/officeDocument/2006/relationships/ctrlProp" Target="../ctrlProps/ctrlProp166.xml"/><Relationship Id="rId148" Type="http://schemas.openxmlformats.org/officeDocument/2006/relationships/ctrlProp" Target="../ctrlProps/ctrlProp171.xml"/><Relationship Id="rId4" Type="http://schemas.openxmlformats.org/officeDocument/2006/relationships/ctrlProp" Target="../ctrlProps/ctrlProp27.xml"/><Relationship Id="rId9" Type="http://schemas.openxmlformats.org/officeDocument/2006/relationships/ctrlProp" Target="../ctrlProps/ctrlProp32.xml"/><Relationship Id="rId26" Type="http://schemas.openxmlformats.org/officeDocument/2006/relationships/ctrlProp" Target="../ctrlProps/ctrlProp49.xml"/><Relationship Id="rId47" Type="http://schemas.openxmlformats.org/officeDocument/2006/relationships/ctrlProp" Target="../ctrlProps/ctrlProp70.xml"/><Relationship Id="rId68" Type="http://schemas.openxmlformats.org/officeDocument/2006/relationships/ctrlProp" Target="../ctrlProps/ctrlProp91.xml"/><Relationship Id="rId89" Type="http://schemas.openxmlformats.org/officeDocument/2006/relationships/ctrlProp" Target="../ctrlProps/ctrlProp112.xml"/><Relationship Id="rId112" Type="http://schemas.openxmlformats.org/officeDocument/2006/relationships/ctrlProp" Target="../ctrlProps/ctrlProp135.xml"/><Relationship Id="rId133" Type="http://schemas.openxmlformats.org/officeDocument/2006/relationships/ctrlProp" Target="../ctrlProps/ctrlProp156.xml"/><Relationship Id="rId154" Type="http://schemas.openxmlformats.org/officeDocument/2006/relationships/ctrlProp" Target="../ctrlProps/ctrlProp177.xml"/><Relationship Id="rId16" Type="http://schemas.openxmlformats.org/officeDocument/2006/relationships/ctrlProp" Target="../ctrlProps/ctrlProp39.xml"/><Relationship Id="rId37" Type="http://schemas.openxmlformats.org/officeDocument/2006/relationships/ctrlProp" Target="../ctrlProps/ctrlProp60.xml"/><Relationship Id="rId58" Type="http://schemas.openxmlformats.org/officeDocument/2006/relationships/ctrlProp" Target="../ctrlProps/ctrlProp81.xml"/><Relationship Id="rId79" Type="http://schemas.openxmlformats.org/officeDocument/2006/relationships/ctrlProp" Target="../ctrlProps/ctrlProp102.xml"/><Relationship Id="rId102" Type="http://schemas.openxmlformats.org/officeDocument/2006/relationships/ctrlProp" Target="../ctrlProps/ctrlProp125.xml"/><Relationship Id="rId123" Type="http://schemas.openxmlformats.org/officeDocument/2006/relationships/ctrlProp" Target="../ctrlProps/ctrlProp146.xml"/><Relationship Id="rId144" Type="http://schemas.openxmlformats.org/officeDocument/2006/relationships/ctrlProp" Target="../ctrlProps/ctrlProp167.xml"/><Relationship Id="rId90" Type="http://schemas.openxmlformats.org/officeDocument/2006/relationships/ctrlProp" Target="../ctrlProps/ctrlProp113.xml"/><Relationship Id="rId27" Type="http://schemas.openxmlformats.org/officeDocument/2006/relationships/ctrlProp" Target="../ctrlProps/ctrlProp50.xml"/><Relationship Id="rId48" Type="http://schemas.openxmlformats.org/officeDocument/2006/relationships/ctrlProp" Target="../ctrlProps/ctrlProp71.xml"/><Relationship Id="rId69" Type="http://schemas.openxmlformats.org/officeDocument/2006/relationships/ctrlProp" Target="../ctrlProps/ctrlProp92.xml"/><Relationship Id="rId113" Type="http://schemas.openxmlformats.org/officeDocument/2006/relationships/ctrlProp" Target="../ctrlProps/ctrlProp136.xml"/><Relationship Id="rId134" Type="http://schemas.openxmlformats.org/officeDocument/2006/relationships/ctrlProp" Target="../ctrlProps/ctrlProp15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17" Type="http://schemas.openxmlformats.org/officeDocument/2006/relationships/ctrlProp" Target="../ctrlProps/ctrlProp295.xml"/><Relationship Id="rId21" Type="http://schemas.openxmlformats.org/officeDocument/2006/relationships/ctrlProp" Target="../ctrlProps/ctrlProp199.xml"/><Relationship Id="rId42" Type="http://schemas.openxmlformats.org/officeDocument/2006/relationships/ctrlProp" Target="../ctrlProps/ctrlProp220.xml"/><Relationship Id="rId63" Type="http://schemas.openxmlformats.org/officeDocument/2006/relationships/ctrlProp" Target="../ctrlProps/ctrlProp241.xml"/><Relationship Id="rId84" Type="http://schemas.openxmlformats.org/officeDocument/2006/relationships/ctrlProp" Target="../ctrlProps/ctrlProp262.xml"/><Relationship Id="rId138" Type="http://schemas.openxmlformats.org/officeDocument/2006/relationships/ctrlProp" Target="../ctrlProps/ctrlProp316.xml"/><Relationship Id="rId159" Type="http://schemas.openxmlformats.org/officeDocument/2006/relationships/ctrlProp" Target="../ctrlProps/ctrlProp337.xml"/><Relationship Id="rId170" Type="http://schemas.openxmlformats.org/officeDocument/2006/relationships/ctrlProp" Target="../ctrlProps/ctrlProp348.xml"/><Relationship Id="rId107" Type="http://schemas.openxmlformats.org/officeDocument/2006/relationships/ctrlProp" Target="../ctrlProps/ctrlProp285.xml"/><Relationship Id="rId11" Type="http://schemas.openxmlformats.org/officeDocument/2006/relationships/ctrlProp" Target="../ctrlProps/ctrlProp189.xml"/><Relationship Id="rId32" Type="http://schemas.openxmlformats.org/officeDocument/2006/relationships/ctrlProp" Target="../ctrlProps/ctrlProp210.xml"/><Relationship Id="rId53" Type="http://schemas.openxmlformats.org/officeDocument/2006/relationships/ctrlProp" Target="../ctrlProps/ctrlProp231.xml"/><Relationship Id="rId74" Type="http://schemas.openxmlformats.org/officeDocument/2006/relationships/ctrlProp" Target="../ctrlProps/ctrlProp252.xml"/><Relationship Id="rId128" Type="http://schemas.openxmlformats.org/officeDocument/2006/relationships/ctrlProp" Target="../ctrlProps/ctrlProp306.xml"/><Relationship Id="rId149" Type="http://schemas.openxmlformats.org/officeDocument/2006/relationships/ctrlProp" Target="../ctrlProps/ctrlProp327.xml"/><Relationship Id="rId5" Type="http://schemas.openxmlformats.org/officeDocument/2006/relationships/ctrlProp" Target="../ctrlProps/ctrlProp183.xml"/><Relationship Id="rId95" Type="http://schemas.openxmlformats.org/officeDocument/2006/relationships/ctrlProp" Target="../ctrlProps/ctrlProp273.xml"/><Relationship Id="rId160" Type="http://schemas.openxmlformats.org/officeDocument/2006/relationships/ctrlProp" Target="../ctrlProps/ctrlProp338.xml"/><Relationship Id="rId22" Type="http://schemas.openxmlformats.org/officeDocument/2006/relationships/ctrlProp" Target="../ctrlProps/ctrlProp200.xml"/><Relationship Id="rId43" Type="http://schemas.openxmlformats.org/officeDocument/2006/relationships/ctrlProp" Target="../ctrlProps/ctrlProp221.xml"/><Relationship Id="rId64" Type="http://schemas.openxmlformats.org/officeDocument/2006/relationships/ctrlProp" Target="../ctrlProps/ctrlProp242.xml"/><Relationship Id="rId118" Type="http://schemas.openxmlformats.org/officeDocument/2006/relationships/ctrlProp" Target="../ctrlProps/ctrlProp296.xml"/><Relationship Id="rId139" Type="http://schemas.openxmlformats.org/officeDocument/2006/relationships/ctrlProp" Target="../ctrlProps/ctrlProp317.xml"/><Relationship Id="rId85" Type="http://schemas.openxmlformats.org/officeDocument/2006/relationships/ctrlProp" Target="../ctrlProps/ctrlProp263.xml"/><Relationship Id="rId150" Type="http://schemas.openxmlformats.org/officeDocument/2006/relationships/ctrlProp" Target="../ctrlProps/ctrlProp328.xml"/><Relationship Id="rId171" Type="http://schemas.openxmlformats.org/officeDocument/2006/relationships/ctrlProp" Target="../ctrlProps/ctrlProp349.xml"/><Relationship Id="rId12" Type="http://schemas.openxmlformats.org/officeDocument/2006/relationships/ctrlProp" Target="../ctrlProps/ctrlProp190.xml"/><Relationship Id="rId33" Type="http://schemas.openxmlformats.org/officeDocument/2006/relationships/ctrlProp" Target="../ctrlProps/ctrlProp211.xml"/><Relationship Id="rId108" Type="http://schemas.openxmlformats.org/officeDocument/2006/relationships/ctrlProp" Target="../ctrlProps/ctrlProp286.xml"/><Relationship Id="rId129" Type="http://schemas.openxmlformats.org/officeDocument/2006/relationships/ctrlProp" Target="../ctrlProps/ctrlProp307.xml"/><Relationship Id="rId54" Type="http://schemas.openxmlformats.org/officeDocument/2006/relationships/ctrlProp" Target="../ctrlProps/ctrlProp232.xml"/><Relationship Id="rId70" Type="http://schemas.openxmlformats.org/officeDocument/2006/relationships/ctrlProp" Target="../ctrlProps/ctrlProp248.xml"/><Relationship Id="rId75" Type="http://schemas.openxmlformats.org/officeDocument/2006/relationships/ctrlProp" Target="../ctrlProps/ctrlProp253.xml"/><Relationship Id="rId91" Type="http://schemas.openxmlformats.org/officeDocument/2006/relationships/ctrlProp" Target="../ctrlProps/ctrlProp269.xml"/><Relationship Id="rId96" Type="http://schemas.openxmlformats.org/officeDocument/2006/relationships/ctrlProp" Target="../ctrlProps/ctrlProp274.xml"/><Relationship Id="rId140" Type="http://schemas.openxmlformats.org/officeDocument/2006/relationships/ctrlProp" Target="../ctrlProps/ctrlProp318.xml"/><Relationship Id="rId145" Type="http://schemas.openxmlformats.org/officeDocument/2006/relationships/ctrlProp" Target="../ctrlProps/ctrlProp323.xml"/><Relationship Id="rId161" Type="http://schemas.openxmlformats.org/officeDocument/2006/relationships/ctrlProp" Target="../ctrlProps/ctrlProp339.xml"/><Relationship Id="rId166" Type="http://schemas.openxmlformats.org/officeDocument/2006/relationships/ctrlProp" Target="../ctrlProps/ctrlProp344.xml"/><Relationship Id="rId1" Type="http://schemas.openxmlformats.org/officeDocument/2006/relationships/printerSettings" Target="../printerSettings/printerSettings6.bin"/><Relationship Id="rId6" Type="http://schemas.openxmlformats.org/officeDocument/2006/relationships/ctrlProp" Target="../ctrlProps/ctrlProp184.xml"/><Relationship Id="rId23" Type="http://schemas.openxmlformats.org/officeDocument/2006/relationships/ctrlProp" Target="../ctrlProps/ctrlProp201.xml"/><Relationship Id="rId28" Type="http://schemas.openxmlformats.org/officeDocument/2006/relationships/ctrlProp" Target="../ctrlProps/ctrlProp206.xml"/><Relationship Id="rId49" Type="http://schemas.openxmlformats.org/officeDocument/2006/relationships/ctrlProp" Target="../ctrlProps/ctrlProp227.xml"/><Relationship Id="rId114" Type="http://schemas.openxmlformats.org/officeDocument/2006/relationships/ctrlProp" Target="../ctrlProps/ctrlProp292.xml"/><Relationship Id="rId119" Type="http://schemas.openxmlformats.org/officeDocument/2006/relationships/ctrlProp" Target="../ctrlProps/ctrlProp297.xml"/><Relationship Id="rId44" Type="http://schemas.openxmlformats.org/officeDocument/2006/relationships/ctrlProp" Target="../ctrlProps/ctrlProp222.xml"/><Relationship Id="rId60" Type="http://schemas.openxmlformats.org/officeDocument/2006/relationships/ctrlProp" Target="../ctrlProps/ctrlProp238.xml"/><Relationship Id="rId65" Type="http://schemas.openxmlformats.org/officeDocument/2006/relationships/ctrlProp" Target="../ctrlProps/ctrlProp243.xml"/><Relationship Id="rId81" Type="http://schemas.openxmlformats.org/officeDocument/2006/relationships/ctrlProp" Target="../ctrlProps/ctrlProp259.xml"/><Relationship Id="rId86" Type="http://schemas.openxmlformats.org/officeDocument/2006/relationships/ctrlProp" Target="../ctrlProps/ctrlProp264.xml"/><Relationship Id="rId130" Type="http://schemas.openxmlformats.org/officeDocument/2006/relationships/ctrlProp" Target="../ctrlProps/ctrlProp308.xml"/><Relationship Id="rId135" Type="http://schemas.openxmlformats.org/officeDocument/2006/relationships/ctrlProp" Target="../ctrlProps/ctrlProp313.xml"/><Relationship Id="rId151" Type="http://schemas.openxmlformats.org/officeDocument/2006/relationships/ctrlProp" Target="../ctrlProps/ctrlProp329.xml"/><Relationship Id="rId156" Type="http://schemas.openxmlformats.org/officeDocument/2006/relationships/ctrlProp" Target="../ctrlProps/ctrlProp334.xml"/><Relationship Id="rId13" Type="http://schemas.openxmlformats.org/officeDocument/2006/relationships/ctrlProp" Target="../ctrlProps/ctrlProp191.xml"/><Relationship Id="rId18" Type="http://schemas.openxmlformats.org/officeDocument/2006/relationships/ctrlProp" Target="../ctrlProps/ctrlProp196.xml"/><Relationship Id="rId39" Type="http://schemas.openxmlformats.org/officeDocument/2006/relationships/ctrlProp" Target="../ctrlProps/ctrlProp217.xml"/><Relationship Id="rId109" Type="http://schemas.openxmlformats.org/officeDocument/2006/relationships/ctrlProp" Target="../ctrlProps/ctrlProp287.xml"/><Relationship Id="rId34" Type="http://schemas.openxmlformats.org/officeDocument/2006/relationships/ctrlProp" Target="../ctrlProps/ctrlProp212.xml"/><Relationship Id="rId50" Type="http://schemas.openxmlformats.org/officeDocument/2006/relationships/ctrlProp" Target="../ctrlProps/ctrlProp228.xml"/><Relationship Id="rId55" Type="http://schemas.openxmlformats.org/officeDocument/2006/relationships/ctrlProp" Target="../ctrlProps/ctrlProp233.xml"/><Relationship Id="rId76" Type="http://schemas.openxmlformats.org/officeDocument/2006/relationships/ctrlProp" Target="../ctrlProps/ctrlProp254.xml"/><Relationship Id="rId97" Type="http://schemas.openxmlformats.org/officeDocument/2006/relationships/ctrlProp" Target="../ctrlProps/ctrlProp275.xml"/><Relationship Id="rId104" Type="http://schemas.openxmlformats.org/officeDocument/2006/relationships/ctrlProp" Target="../ctrlProps/ctrlProp282.xml"/><Relationship Id="rId120" Type="http://schemas.openxmlformats.org/officeDocument/2006/relationships/ctrlProp" Target="../ctrlProps/ctrlProp298.xml"/><Relationship Id="rId125" Type="http://schemas.openxmlformats.org/officeDocument/2006/relationships/ctrlProp" Target="../ctrlProps/ctrlProp303.xml"/><Relationship Id="rId141" Type="http://schemas.openxmlformats.org/officeDocument/2006/relationships/ctrlProp" Target="../ctrlProps/ctrlProp319.xml"/><Relationship Id="rId146" Type="http://schemas.openxmlformats.org/officeDocument/2006/relationships/ctrlProp" Target="../ctrlProps/ctrlProp324.xml"/><Relationship Id="rId167" Type="http://schemas.openxmlformats.org/officeDocument/2006/relationships/ctrlProp" Target="../ctrlProps/ctrlProp345.xml"/><Relationship Id="rId7" Type="http://schemas.openxmlformats.org/officeDocument/2006/relationships/ctrlProp" Target="../ctrlProps/ctrlProp185.xml"/><Relationship Id="rId71" Type="http://schemas.openxmlformats.org/officeDocument/2006/relationships/ctrlProp" Target="../ctrlProps/ctrlProp249.xml"/><Relationship Id="rId92" Type="http://schemas.openxmlformats.org/officeDocument/2006/relationships/ctrlProp" Target="../ctrlProps/ctrlProp270.xml"/><Relationship Id="rId162" Type="http://schemas.openxmlformats.org/officeDocument/2006/relationships/ctrlProp" Target="../ctrlProps/ctrlProp340.xml"/><Relationship Id="rId2" Type="http://schemas.openxmlformats.org/officeDocument/2006/relationships/drawing" Target="../drawings/drawing9.xml"/><Relationship Id="rId29" Type="http://schemas.openxmlformats.org/officeDocument/2006/relationships/ctrlProp" Target="../ctrlProps/ctrlProp207.xml"/><Relationship Id="rId24" Type="http://schemas.openxmlformats.org/officeDocument/2006/relationships/ctrlProp" Target="../ctrlProps/ctrlProp202.xml"/><Relationship Id="rId40" Type="http://schemas.openxmlformats.org/officeDocument/2006/relationships/ctrlProp" Target="../ctrlProps/ctrlProp218.xml"/><Relationship Id="rId45" Type="http://schemas.openxmlformats.org/officeDocument/2006/relationships/ctrlProp" Target="../ctrlProps/ctrlProp223.xml"/><Relationship Id="rId66" Type="http://schemas.openxmlformats.org/officeDocument/2006/relationships/ctrlProp" Target="../ctrlProps/ctrlProp244.xml"/><Relationship Id="rId87" Type="http://schemas.openxmlformats.org/officeDocument/2006/relationships/ctrlProp" Target="../ctrlProps/ctrlProp265.xml"/><Relationship Id="rId110" Type="http://schemas.openxmlformats.org/officeDocument/2006/relationships/ctrlProp" Target="../ctrlProps/ctrlProp288.xml"/><Relationship Id="rId115" Type="http://schemas.openxmlformats.org/officeDocument/2006/relationships/ctrlProp" Target="../ctrlProps/ctrlProp293.xml"/><Relationship Id="rId131" Type="http://schemas.openxmlformats.org/officeDocument/2006/relationships/ctrlProp" Target="../ctrlProps/ctrlProp309.xml"/><Relationship Id="rId136" Type="http://schemas.openxmlformats.org/officeDocument/2006/relationships/ctrlProp" Target="../ctrlProps/ctrlProp314.xml"/><Relationship Id="rId157" Type="http://schemas.openxmlformats.org/officeDocument/2006/relationships/ctrlProp" Target="../ctrlProps/ctrlProp335.xml"/><Relationship Id="rId61" Type="http://schemas.openxmlformats.org/officeDocument/2006/relationships/ctrlProp" Target="../ctrlProps/ctrlProp239.xml"/><Relationship Id="rId82" Type="http://schemas.openxmlformats.org/officeDocument/2006/relationships/ctrlProp" Target="../ctrlProps/ctrlProp260.xml"/><Relationship Id="rId152" Type="http://schemas.openxmlformats.org/officeDocument/2006/relationships/ctrlProp" Target="../ctrlProps/ctrlProp330.xml"/><Relationship Id="rId19" Type="http://schemas.openxmlformats.org/officeDocument/2006/relationships/ctrlProp" Target="../ctrlProps/ctrlProp197.xml"/><Relationship Id="rId14" Type="http://schemas.openxmlformats.org/officeDocument/2006/relationships/ctrlProp" Target="../ctrlProps/ctrlProp192.xml"/><Relationship Id="rId30" Type="http://schemas.openxmlformats.org/officeDocument/2006/relationships/ctrlProp" Target="../ctrlProps/ctrlProp208.xml"/><Relationship Id="rId35" Type="http://schemas.openxmlformats.org/officeDocument/2006/relationships/ctrlProp" Target="../ctrlProps/ctrlProp213.xml"/><Relationship Id="rId56" Type="http://schemas.openxmlformats.org/officeDocument/2006/relationships/ctrlProp" Target="../ctrlProps/ctrlProp234.xml"/><Relationship Id="rId77" Type="http://schemas.openxmlformats.org/officeDocument/2006/relationships/ctrlProp" Target="../ctrlProps/ctrlProp255.xml"/><Relationship Id="rId100" Type="http://schemas.openxmlformats.org/officeDocument/2006/relationships/ctrlProp" Target="../ctrlProps/ctrlProp278.xml"/><Relationship Id="rId105" Type="http://schemas.openxmlformats.org/officeDocument/2006/relationships/ctrlProp" Target="../ctrlProps/ctrlProp283.xml"/><Relationship Id="rId126" Type="http://schemas.openxmlformats.org/officeDocument/2006/relationships/ctrlProp" Target="../ctrlProps/ctrlProp304.xml"/><Relationship Id="rId147" Type="http://schemas.openxmlformats.org/officeDocument/2006/relationships/ctrlProp" Target="../ctrlProps/ctrlProp325.xml"/><Relationship Id="rId168" Type="http://schemas.openxmlformats.org/officeDocument/2006/relationships/ctrlProp" Target="../ctrlProps/ctrlProp346.xml"/><Relationship Id="rId8" Type="http://schemas.openxmlformats.org/officeDocument/2006/relationships/ctrlProp" Target="../ctrlProps/ctrlProp186.xml"/><Relationship Id="rId51" Type="http://schemas.openxmlformats.org/officeDocument/2006/relationships/ctrlProp" Target="../ctrlProps/ctrlProp229.xml"/><Relationship Id="rId72" Type="http://schemas.openxmlformats.org/officeDocument/2006/relationships/ctrlProp" Target="../ctrlProps/ctrlProp250.xml"/><Relationship Id="rId93" Type="http://schemas.openxmlformats.org/officeDocument/2006/relationships/ctrlProp" Target="../ctrlProps/ctrlProp271.xml"/><Relationship Id="rId98" Type="http://schemas.openxmlformats.org/officeDocument/2006/relationships/ctrlProp" Target="../ctrlProps/ctrlProp276.xml"/><Relationship Id="rId121" Type="http://schemas.openxmlformats.org/officeDocument/2006/relationships/ctrlProp" Target="../ctrlProps/ctrlProp299.xml"/><Relationship Id="rId142" Type="http://schemas.openxmlformats.org/officeDocument/2006/relationships/ctrlProp" Target="../ctrlProps/ctrlProp320.xml"/><Relationship Id="rId163" Type="http://schemas.openxmlformats.org/officeDocument/2006/relationships/ctrlProp" Target="../ctrlProps/ctrlProp341.xml"/><Relationship Id="rId3" Type="http://schemas.openxmlformats.org/officeDocument/2006/relationships/vmlDrawing" Target="../drawings/vmlDrawing3.vml"/><Relationship Id="rId25" Type="http://schemas.openxmlformats.org/officeDocument/2006/relationships/ctrlProp" Target="../ctrlProps/ctrlProp203.xml"/><Relationship Id="rId46" Type="http://schemas.openxmlformats.org/officeDocument/2006/relationships/ctrlProp" Target="../ctrlProps/ctrlProp224.xml"/><Relationship Id="rId67" Type="http://schemas.openxmlformats.org/officeDocument/2006/relationships/ctrlProp" Target="../ctrlProps/ctrlProp245.xml"/><Relationship Id="rId116" Type="http://schemas.openxmlformats.org/officeDocument/2006/relationships/ctrlProp" Target="../ctrlProps/ctrlProp294.xml"/><Relationship Id="rId137" Type="http://schemas.openxmlformats.org/officeDocument/2006/relationships/ctrlProp" Target="../ctrlProps/ctrlProp315.xml"/><Relationship Id="rId158" Type="http://schemas.openxmlformats.org/officeDocument/2006/relationships/ctrlProp" Target="../ctrlProps/ctrlProp336.xml"/><Relationship Id="rId20" Type="http://schemas.openxmlformats.org/officeDocument/2006/relationships/ctrlProp" Target="../ctrlProps/ctrlProp198.xml"/><Relationship Id="rId41" Type="http://schemas.openxmlformats.org/officeDocument/2006/relationships/ctrlProp" Target="../ctrlProps/ctrlProp219.xml"/><Relationship Id="rId62" Type="http://schemas.openxmlformats.org/officeDocument/2006/relationships/ctrlProp" Target="../ctrlProps/ctrlProp240.xml"/><Relationship Id="rId83" Type="http://schemas.openxmlformats.org/officeDocument/2006/relationships/ctrlProp" Target="../ctrlProps/ctrlProp261.xml"/><Relationship Id="rId88" Type="http://schemas.openxmlformats.org/officeDocument/2006/relationships/ctrlProp" Target="../ctrlProps/ctrlProp266.xml"/><Relationship Id="rId111" Type="http://schemas.openxmlformats.org/officeDocument/2006/relationships/ctrlProp" Target="../ctrlProps/ctrlProp289.xml"/><Relationship Id="rId132" Type="http://schemas.openxmlformats.org/officeDocument/2006/relationships/ctrlProp" Target="../ctrlProps/ctrlProp310.xml"/><Relationship Id="rId153" Type="http://schemas.openxmlformats.org/officeDocument/2006/relationships/ctrlProp" Target="../ctrlProps/ctrlProp331.xml"/><Relationship Id="rId15" Type="http://schemas.openxmlformats.org/officeDocument/2006/relationships/ctrlProp" Target="../ctrlProps/ctrlProp193.xml"/><Relationship Id="rId36" Type="http://schemas.openxmlformats.org/officeDocument/2006/relationships/ctrlProp" Target="../ctrlProps/ctrlProp214.xml"/><Relationship Id="rId57" Type="http://schemas.openxmlformats.org/officeDocument/2006/relationships/ctrlProp" Target="../ctrlProps/ctrlProp235.xml"/><Relationship Id="rId106" Type="http://schemas.openxmlformats.org/officeDocument/2006/relationships/ctrlProp" Target="../ctrlProps/ctrlProp284.xml"/><Relationship Id="rId127" Type="http://schemas.openxmlformats.org/officeDocument/2006/relationships/ctrlProp" Target="../ctrlProps/ctrlProp305.xml"/><Relationship Id="rId10" Type="http://schemas.openxmlformats.org/officeDocument/2006/relationships/ctrlProp" Target="../ctrlProps/ctrlProp188.xml"/><Relationship Id="rId31" Type="http://schemas.openxmlformats.org/officeDocument/2006/relationships/ctrlProp" Target="../ctrlProps/ctrlProp209.xml"/><Relationship Id="rId52" Type="http://schemas.openxmlformats.org/officeDocument/2006/relationships/ctrlProp" Target="../ctrlProps/ctrlProp230.xml"/><Relationship Id="rId73" Type="http://schemas.openxmlformats.org/officeDocument/2006/relationships/ctrlProp" Target="../ctrlProps/ctrlProp251.xml"/><Relationship Id="rId78" Type="http://schemas.openxmlformats.org/officeDocument/2006/relationships/ctrlProp" Target="../ctrlProps/ctrlProp256.xml"/><Relationship Id="rId94" Type="http://schemas.openxmlformats.org/officeDocument/2006/relationships/ctrlProp" Target="../ctrlProps/ctrlProp272.xml"/><Relationship Id="rId99" Type="http://schemas.openxmlformats.org/officeDocument/2006/relationships/ctrlProp" Target="../ctrlProps/ctrlProp277.xml"/><Relationship Id="rId101" Type="http://schemas.openxmlformats.org/officeDocument/2006/relationships/ctrlProp" Target="../ctrlProps/ctrlProp279.xml"/><Relationship Id="rId122" Type="http://schemas.openxmlformats.org/officeDocument/2006/relationships/ctrlProp" Target="../ctrlProps/ctrlProp300.xml"/><Relationship Id="rId143" Type="http://schemas.openxmlformats.org/officeDocument/2006/relationships/ctrlProp" Target="../ctrlProps/ctrlProp321.xml"/><Relationship Id="rId148" Type="http://schemas.openxmlformats.org/officeDocument/2006/relationships/ctrlProp" Target="../ctrlProps/ctrlProp326.xml"/><Relationship Id="rId164" Type="http://schemas.openxmlformats.org/officeDocument/2006/relationships/ctrlProp" Target="../ctrlProps/ctrlProp342.xml"/><Relationship Id="rId169" Type="http://schemas.openxmlformats.org/officeDocument/2006/relationships/ctrlProp" Target="../ctrlProps/ctrlProp347.xml"/><Relationship Id="rId4" Type="http://schemas.openxmlformats.org/officeDocument/2006/relationships/ctrlProp" Target="../ctrlProps/ctrlProp182.xml"/><Relationship Id="rId9" Type="http://schemas.openxmlformats.org/officeDocument/2006/relationships/ctrlProp" Target="../ctrlProps/ctrlProp187.xml"/><Relationship Id="rId26" Type="http://schemas.openxmlformats.org/officeDocument/2006/relationships/ctrlProp" Target="../ctrlProps/ctrlProp204.xml"/><Relationship Id="rId47" Type="http://schemas.openxmlformats.org/officeDocument/2006/relationships/ctrlProp" Target="../ctrlProps/ctrlProp225.xml"/><Relationship Id="rId68" Type="http://schemas.openxmlformats.org/officeDocument/2006/relationships/ctrlProp" Target="../ctrlProps/ctrlProp246.xml"/><Relationship Id="rId89" Type="http://schemas.openxmlformats.org/officeDocument/2006/relationships/ctrlProp" Target="../ctrlProps/ctrlProp267.xml"/><Relationship Id="rId112" Type="http://schemas.openxmlformats.org/officeDocument/2006/relationships/ctrlProp" Target="../ctrlProps/ctrlProp290.xml"/><Relationship Id="rId133" Type="http://schemas.openxmlformats.org/officeDocument/2006/relationships/ctrlProp" Target="../ctrlProps/ctrlProp311.xml"/><Relationship Id="rId154" Type="http://schemas.openxmlformats.org/officeDocument/2006/relationships/ctrlProp" Target="../ctrlProps/ctrlProp332.xml"/><Relationship Id="rId16" Type="http://schemas.openxmlformats.org/officeDocument/2006/relationships/ctrlProp" Target="../ctrlProps/ctrlProp194.xml"/><Relationship Id="rId37" Type="http://schemas.openxmlformats.org/officeDocument/2006/relationships/ctrlProp" Target="../ctrlProps/ctrlProp215.xml"/><Relationship Id="rId58" Type="http://schemas.openxmlformats.org/officeDocument/2006/relationships/ctrlProp" Target="../ctrlProps/ctrlProp236.xml"/><Relationship Id="rId79" Type="http://schemas.openxmlformats.org/officeDocument/2006/relationships/ctrlProp" Target="../ctrlProps/ctrlProp257.xml"/><Relationship Id="rId102" Type="http://schemas.openxmlformats.org/officeDocument/2006/relationships/ctrlProp" Target="../ctrlProps/ctrlProp280.xml"/><Relationship Id="rId123" Type="http://schemas.openxmlformats.org/officeDocument/2006/relationships/ctrlProp" Target="../ctrlProps/ctrlProp301.xml"/><Relationship Id="rId144" Type="http://schemas.openxmlformats.org/officeDocument/2006/relationships/ctrlProp" Target="../ctrlProps/ctrlProp322.xml"/><Relationship Id="rId90" Type="http://schemas.openxmlformats.org/officeDocument/2006/relationships/ctrlProp" Target="../ctrlProps/ctrlProp268.xml"/><Relationship Id="rId165" Type="http://schemas.openxmlformats.org/officeDocument/2006/relationships/ctrlProp" Target="../ctrlProps/ctrlProp343.xml"/><Relationship Id="rId27" Type="http://schemas.openxmlformats.org/officeDocument/2006/relationships/ctrlProp" Target="../ctrlProps/ctrlProp205.xml"/><Relationship Id="rId48" Type="http://schemas.openxmlformats.org/officeDocument/2006/relationships/ctrlProp" Target="../ctrlProps/ctrlProp226.xml"/><Relationship Id="rId69" Type="http://schemas.openxmlformats.org/officeDocument/2006/relationships/ctrlProp" Target="../ctrlProps/ctrlProp247.xml"/><Relationship Id="rId113" Type="http://schemas.openxmlformats.org/officeDocument/2006/relationships/ctrlProp" Target="../ctrlProps/ctrlProp291.xml"/><Relationship Id="rId134" Type="http://schemas.openxmlformats.org/officeDocument/2006/relationships/ctrlProp" Target="../ctrlProps/ctrlProp312.xml"/><Relationship Id="rId80" Type="http://schemas.openxmlformats.org/officeDocument/2006/relationships/ctrlProp" Target="../ctrlProps/ctrlProp258.xml"/><Relationship Id="rId155" Type="http://schemas.openxmlformats.org/officeDocument/2006/relationships/ctrlProp" Target="../ctrlProps/ctrlProp333.xml"/><Relationship Id="rId17" Type="http://schemas.openxmlformats.org/officeDocument/2006/relationships/ctrlProp" Target="../ctrlProps/ctrlProp195.xml"/><Relationship Id="rId38" Type="http://schemas.openxmlformats.org/officeDocument/2006/relationships/ctrlProp" Target="../ctrlProps/ctrlProp216.xml"/><Relationship Id="rId59" Type="http://schemas.openxmlformats.org/officeDocument/2006/relationships/ctrlProp" Target="../ctrlProps/ctrlProp237.xml"/><Relationship Id="rId103" Type="http://schemas.openxmlformats.org/officeDocument/2006/relationships/ctrlProp" Target="../ctrlProps/ctrlProp281.xml"/><Relationship Id="rId124" Type="http://schemas.openxmlformats.org/officeDocument/2006/relationships/ctrlProp" Target="../ctrlProps/ctrlProp30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17" Type="http://schemas.openxmlformats.org/officeDocument/2006/relationships/ctrlProp" Target="../ctrlProps/ctrlProp463.xml"/><Relationship Id="rId21" Type="http://schemas.openxmlformats.org/officeDocument/2006/relationships/ctrlProp" Target="../ctrlProps/ctrlProp367.xml"/><Relationship Id="rId42" Type="http://schemas.openxmlformats.org/officeDocument/2006/relationships/ctrlProp" Target="../ctrlProps/ctrlProp388.xml"/><Relationship Id="rId63" Type="http://schemas.openxmlformats.org/officeDocument/2006/relationships/ctrlProp" Target="../ctrlProps/ctrlProp409.xml"/><Relationship Id="rId84" Type="http://schemas.openxmlformats.org/officeDocument/2006/relationships/ctrlProp" Target="../ctrlProps/ctrlProp430.xml"/><Relationship Id="rId138" Type="http://schemas.openxmlformats.org/officeDocument/2006/relationships/ctrlProp" Target="../ctrlProps/ctrlProp484.xml"/><Relationship Id="rId159" Type="http://schemas.openxmlformats.org/officeDocument/2006/relationships/ctrlProp" Target="../ctrlProps/ctrlProp505.xml"/><Relationship Id="rId170" Type="http://schemas.openxmlformats.org/officeDocument/2006/relationships/ctrlProp" Target="../ctrlProps/ctrlProp516.xml"/><Relationship Id="rId191" Type="http://schemas.openxmlformats.org/officeDocument/2006/relationships/ctrlProp" Target="../ctrlProps/ctrlProp537.xml"/><Relationship Id="rId107" Type="http://schemas.openxmlformats.org/officeDocument/2006/relationships/ctrlProp" Target="../ctrlProps/ctrlProp453.xml"/><Relationship Id="rId11" Type="http://schemas.openxmlformats.org/officeDocument/2006/relationships/ctrlProp" Target="../ctrlProps/ctrlProp357.xml"/><Relationship Id="rId32" Type="http://schemas.openxmlformats.org/officeDocument/2006/relationships/ctrlProp" Target="../ctrlProps/ctrlProp378.xml"/><Relationship Id="rId53" Type="http://schemas.openxmlformats.org/officeDocument/2006/relationships/ctrlProp" Target="../ctrlProps/ctrlProp399.xml"/><Relationship Id="rId74" Type="http://schemas.openxmlformats.org/officeDocument/2006/relationships/ctrlProp" Target="../ctrlProps/ctrlProp420.xml"/><Relationship Id="rId128" Type="http://schemas.openxmlformats.org/officeDocument/2006/relationships/ctrlProp" Target="../ctrlProps/ctrlProp474.xml"/><Relationship Id="rId149" Type="http://schemas.openxmlformats.org/officeDocument/2006/relationships/ctrlProp" Target="../ctrlProps/ctrlProp495.xml"/><Relationship Id="rId5" Type="http://schemas.openxmlformats.org/officeDocument/2006/relationships/ctrlProp" Target="../ctrlProps/ctrlProp351.xml"/><Relationship Id="rId95" Type="http://schemas.openxmlformats.org/officeDocument/2006/relationships/ctrlProp" Target="../ctrlProps/ctrlProp441.xml"/><Relationship Id="rId160" Type="http://schemas.openxmlformats.org/officeDocument/2006/relationships/ctrlProp" Target="../ctrlProps/ctrlProp506.xml"/><Relationship Id="rId181" Type="http://schemas.openxmlformats.org/officeDocument/2006/relationships/ctrlProp" Target="../ctrlProps/ctrlProp527.xml"/><Relationship Id="rId22" Type="http://schemas.openxmlformats.org/officeDocument/2006/relationships/ctrlProp" Target="../ctrlProps/ctrlProp368.xml"/><Relationship Id="rId43" Type="http://schemas.openxmlformats.org/officeDocument/2006/relationships/ctrlProp" Target="../ctrlProps/ctrlProp389.xml"/><Relationship Id="rId64" Type="http://schemas.openxmlformats.org/officeDocument/2006/relationships/ctrlProp" Target="../ctrlProps/ctrlProp410.xml"/><Relationship Id="rId118" Type="http://schemas.openxmlformats.org/officeDocument/2006/relationships/ctrlProp" Target="../ctrlProps/ctrlProp464.xml"/><Relationship Id="rId139" Type="http://schemas.openxmlformats.org/officeDocument/2006/relationships/ctrlProp" Target="../ctrlProps/ctrlProp485.xml"/><Relationship Id="rId85" Type="http://schemas.openxmlformats.org/officeDocument/2006/relationships/ctrlProp" Target="../ctrlProps/ctrlProp431.xml"/><Relationship Id="rId150" Type="http://schemas.openxmlformats.org/officeDocument/2006/relationships/ctrlProp" Target="../ctrlProps/ctrlProp496.xml"/><Relationship Id="rId171" Type="http://schemas.openxmlformats.org/officeDocument/2006/relationships/ctrlProp" Target="../ctrlProps/ctrlProp517.xml"/><Relationship Id="rId192" Type="http://schemas.openxmlformats.org/officeDocument/2006/relationships/ctrlProp" Target="../ctrlProps/ctrlProp538.xml"/><Relationship Id="rId12" Type="http://schemas.openxmlformats.org/officeDocument/2006/relationships/ctrlProp" Target="../ctrlProps/ctrlProp358.xml"/><Relationship Id="rId33" Type="http://schemas.openxmlformats.org/officeDocument/2006/relationships/ctrlProp" Target="../ctrlProps/ctrlProp379.xml"/><Relationship Id="rId108" Type="http://schemas.openxmlformats.org/officeDocument/2006/relationships/ctrlProp" Target="../ctrlProps/ctrlProp454.xml"/><Relationship Id="rId129" Type="http://schemas.openxmlformats.org/officeDocument/2006/relationships/ctrlProp" Target="../ctrlProps/ctrlProp475.xml"/><Relationship Id="rId54" Type="http://schemas.openxmlformats.org/officeDocument/2006/relationships/ctrlProp" Target="../ctrlProps/ctrlProp400.xml"/><Relationship Id="rId75" Type="http://schemas.openxmlformats.org/officeDocument/2006/relationships/ctrlProp" Target="../ctrlProps/ctrlProp421.xml"/><Relationship Id="rId96" Type="http://schemas.openxmlformats.org/officeDocument/2006/relationships/ctrlProp" Target="../ctrlProps/ctrlProp442.xml"/><Relationship Id="rId140" Type="http://schemas.openxmlformats.org/officeDocument/2006/relationships/ctrlProp" Target="../ctrlProps/ctrlProp486.xml"/><Relationship Id="rId161" Type="http://schemas.openxmlformats.org/officeDocument/2006/relationships/ctrlProp" Target="../ctrlProps/ctrlProp507.xml"/><Relationship Id="rId182" Type="http://schemas.openxmlformats.org/officeDocument/2006/relationships/ctrlProp" Target="../ctrlProps/ctrlProp528.xml"/><Relationship Id="rId6" Type="http://schemas.openxmlformats.org/officeDocument/2006/relationships/ctrlProp" Target="../ctrlProps/ctrlProp352.xml"/><Relationship Id="rId23" Type="http://schemas.openxmlformats.org/officeDocument/2006/relationships/ctrlProp" Target="../ctrlProps/ctrlProp369.xml"/><Relationship Id="rId119" Type="http://schemas.openxmlformats.org/officeDocument/2006/relationships/ctrlProp" Target="../ctrlProps/ctrlProp465.xml"/><Relationship Id="rId44" Type="http://schemas.openxmlformats.org/officeDocument/2006/relationships/ctrlProp" Target="../ctrlProps/ctrlProp390.xml"/><Relationship Id="rId65" Type="http://schemas.openxmlformats.org/officeDocument/2006/relationships/ctrlProp" Target="../ctrlProps/ctrlProp411.xml"/><Relationship Id="rId86" Type="http://schemas.openxmlformats.org/officeDocument/2006/relationships/ctrlProp" Target="../ctrlProps/ctrlProp432.xml"/><Relationship Id="rId130" Type="http://schemas.openxmlformats.org/officeDocument/2006/relationships/ctrlProp" Target="../ctrlProps/ctrlProp476.xml"/><Relationship Id="rId151" Type="http://schemas.openxmlformats.org/officeDocument/2006/relationships/ctrlProp" Target="../ctrlProps/ctrlProp497.xml"/><Relationship Id="rId172" Type="http://schemas.openxmlformats.org/officeDocument/2006/relationships/ctrlProp" Target="../ctrlProps/ctrlProp518.xml"/><Relationship Id="rId193" Type="http://schemas.openxmlformats.org/officeDocument/2006/relationships/ctrlProp" Target="../ctrlProps/ctrlProp539.xml"/><Relationship Id="rId13" Type="http://schemas.openxmlformats.org/officeDocument/2006/relationships/ctrlProp" Target="../ctrlProps/ctrlProp359.xml"/><Relationship Id="rId109" Type="http://schemas.openxmlformats.org/officeDocument/2006/relationships/ctrlProp" Target="../ctrlProps/ctrlProp455.xml"/><Relationship Id="rId34" Type="http://schemas.openxmlformats.org/officeDocument/2006/relationships/ctrlProp" Target="../ctrlProps/ctrlProp380.xml"/><Relationship Id="rId50" Type="http://schemas.openxmlformats.org/officeDocument/2006/relationships/ctrlProp" Target="../ctrlProps/ctrlProp396.xml"/><Relationship Id="rId55" Type="http://schemas.openxmlformats.org/officeDocument/2006/relationships/ctrlProp" Target="../ctrlProps/ctrlProp401.xml"/><Relationship Id="rId76" Type="http://schemas.openxmlformats.org/officeDocument/2006/relationships/ctrlProp" Target="../ctrlProps/ctrlProp422.xml"/><Relationship Id="rId97" Type="http://schemas.openxmlformats.org/officeDocument/2006/relationships/ctrlProp" Target="../ctrlProps/ctrlProp443.xml"/><Relationship Id="rId104" Type="http://schemas.openxmlformats.org/officeDocument/2006/relationships/ctrlProp" Target="../ctrlProps/ctrlProp450.xml"/><Relationship Id="rId120" Type="http://schemas.openxmlformats.org/officeDocument/2006/relationships/ctrlProp" Target="../ctrlProps/ctrlProp466.xml"/><Relationship Id="rId125" Type="http://schemas.openxmlformats.org/officeDocument/2006/relationships/ctrlProp" Target="../ctrlProps/ctrlProp471.xml"/><Relationship Id="rId141" Type="http://schemas.openxmlformats.org/officeDocument/2006/relationships/ctrlProp" Target="../ctrlProps/ctrlProp487.xml"/><Relationship Id="rId146" Type="http://schemas.openxmlformats.org/officeDocument/2006/relationships/ctrlProp" Target="../ctrlProps/ctrlProp492.xml"/><Relationship Id="rId167" Type="http://schemas.openxmlformats.org/officeDocument/2006/relationships/ctrlProp" Target="../ctrlProps/ctrlProp513.xml"/><Relationship Id="rId188" Type="http://schemas.openxmlformats.org/officeDocument/2006/relationships/ctrlProp" Target="../ctrlProps/ctrlProp534.xml"/><Relationship Id="rId7" Type="http://schemas.openxmlformats.org/officeDocument/2006/relationships/ctrlProp" Target="../ctrlProps/ctrlProp353.xml"/><Relationship Id="rId71" Type="http://schemas.openxmlformats.org/officeDocument/2006/relationships/ctrlProp" Target="../ctrlProps/ctrlProp417.xml"/><Relationship Id="rId92" Type="http://schemas.openxmlformats.org/officeDocument/2006/relationships/ctrlProp" Target="../ctrlProps/ctrlProp438.xml"/><Relationship Id="rId162" Type="http://schemas.openxmlformats.org/officeDocument/2006/relationships/ctrlProp" Target="../ctrlProps/ctrlProp508.xml"/><Relationship Id="rId183" Type="http://schemas.openxmlformats.org/officeDocument/2006/relationships/ctrlProp" Target="../ctrlProps/ctrlProp529.xml"/><Relationship Id="rId2" Type="http://schemas.openxmlformats.org/officeDocument/2006/relationships/drawing" Target="../drawings/drawing11.xml"/><Relationship Id="rId29" Type="http://schemas.openxmlformats.org/officeDocument/2006/relationships/ctrlProp" Target="../ctrlProps/ctrlProp375.xml"/><Relationship Id="rId24" Type="http://schemas.openxmlformats.org/officeDocument/2006/relationships/ctrlProp" Target="../ctrlProps/ctrlProp370.xml"/><Relationship Id="rId40" Type="http://schemas.openxmlformats.org/officeDocument/2006/relationships/ctrlProp" Target="../ctrlProps/ctrlProp386.xml"/><Relationship Id="rId45" Type="http://schemas.openxmlformats.org/officeDocument/2006/relationships/ctrlProp" Target="../ctrlProps/ctrlProp391.xml"/><Relationship Id="rId66" Type="http://schemas.openxmlformats.org/officeDocument/2006/relationships/ctrlProp" Target="../ctrlProps/ctrlProp412.xml"/><Relationship Id="rId87" Type="http://schemas.openxmlformats.org/officeDocument/2006/relationships/ctrlProp" Target="../ctrlProps/ctrlProp433.xml"/><Relationship Id="rId110" Type="http://schemas.openxmlformats.org/officeDocument/2006/relationships/ctrlProp" Target="../ctrlProps/ctrlProp456.xml"/><Relationship Id="rId115" Type="http://schemas.openxmlformats.org/officeDocument/2006/relationships/ctrlProp" Target="../ctrlProps/ctrlProp461.xml"/><Relationship Id="rId131" Type="http://schemas.openxmlformats.org/officeDocument/2006/relationships/ctrlProp" Target="../ctrlProps/ctrlProp477.xml"/><Relationship Id="rId136" Type="http://schemas.openxmlformats.org/officeDocument/2006/relationships/ctrlProp" Target="../ctrlProps/ctrlProp482.xml"/><Relationship Id="rId157" Type="http://schemas.openxmlformats.org/officeDocument/2006/relationships/ctrlProp" Target="../ctrlProps/ctrlProp503.xml"/><Relationship Id="rId178" Type="http://schemas.openxmlformats.org/officeDocument/2006/relationships/ctrlProp" Target="../ctrlProps/ctrlProp524.xml"/><Relationship Id="rId61" Type="http://schemas.openxmlformats.org/officeDocument/2006/relationships/ctrlProp" Target="../ctrlProps/ctrlProp407.xml"/><Relationship Id="rId82" Type="http://schemas.openxmlformats.org/officeDocument/2006/relationships/ctrlProp" Target="../ctrlProps/ctrlProp428.xml"/><Relationship Id="rId152" Type="http://schemas.openxmlformats.org/officeDocument/2006/relationships/ctrlProp" Target="../ctrlProps/ctrlProp498.xml"/><Relationship Id="rId173" Type="http://schemas.openxmlformats.org/officeDocument/2006/relationships/ctrlProp" Target="../ctrlProps/ctrlProp519.xml"/><Relationship Id="rId194" Type="http://schemas.openxmlformats.org/officeDocument/2006/relationships/ctrlProp" Target="../ctrlProps/ctrlProp540.xml"/><Relationship Id="rId19" Type="http://schemas.openxmlformats.org/officeDocument/2006/relationships/ctrlProp" Target="../ctrlProps/ctrlProp365.xml"/><Relationship Id="rId14" Type="http://schemas.openxmlformats.org/officeDocument/2006/relationships/ctrlProp" Target="../ctrlProps/ctrlProp360.xml"/><Relationship Id="rId30" Type="http://schemas.openxmlformats.org/officeDocument/2006/relationships/ctrlProp" Target="../ctrlProps/ctrlProp376.xml"/><Relationship Id="rId35" Type="http://schemas.openxmlformats.org/officeDocument/2006/relationships/ctrlProp" Target="../ctrlProps/ctrlProp381.xml"/><Relationship Id="rId56" Type="http://schemas.openxmlformats.org/officeDocument/2006/relationships/ctrlProp" Target="../ctrlProps/ctrlProp402.xml"/><Relationship Id="rId77" Type="http://schemas.openxmlformats.org/officeDocument/2006/relationships/ctrlProp" Target="../ctrlProps/ctrlProp423.xml"/><Relationship Id="rId100" Type="http://schemas.openxmlformats.org/officeDocument/2006/relationships/ctrlProp" Target="../ctrlProps/ctrlProp446.xml"/><Relationship Id="rId105" Type="http://schemas.openxmlformats.org/officeDocument/2006/relationships/ctrlProp" Target="../ctrlProps/ctrlProp451.xml"/><Relationship Id="rId126" Type="http://schemas.openxmlformats.org/officeDocument/2006/relationships/ctrlProp" Target="../ctrlProps/ctrlProp472.xml"/><Relationship Id="rId147" Type="http://schemas.openxmlformats.org/officeDocument/2006/relationships/ctrlProp" Target="../ctrlProps/ctrlProp493.xml"/><Relationship Id="rId168" Type="http://schemas.openxmlformats.org/officeDocument/2006/relationships/ctrlProp" Target="../ctrlProps/ctrlProp514.xml"/><Relationship Id="rId8" Type="http://schemas.openxmlformats.org/officeDocument/2006/relationships/ctrlProp" Target="../ctrlProps/ctrlProp354.xml"/><Relationship Id="rId51" Type="http://schemas.openxmlformats.org/officeDocument/2006/relationships/ctrlProp" Target="../ctrlProps/ctrlProp397.xml"/><Relationship Id="rId72" Type="http://schemas.openxmlformats.org/officeDocument/2006/relationships/ctrlProp" Target="../ctrlProps/ctrlProp418.xml"/><Relationship Id="rId93" Type="http://schemas.openxmlformats.org/officeDocument/2006/relationships/ctrlProp" Target="../ctrlProps/ctrlProp439.xml"/><Relationship Id="rId98" Type="http://schemas.openxmlformats.org/officeDocument/2006/relationships/ctrlProp" Target="../ctrlProps/ctrlProp444.xml"/><Relationship Id="rId121" Type="http://schemas.openxmlformats.org/officeDocument/2006/relationships/ctrlProp" Target="../ctrlProps/ctrlProp467.xml"/><Relationship Id="rId142" Type="http://schemas.openxmlformats.org/officeDocument/2006/relationships/ctrlProp" Target="../ctrlProps/ctrlProp488.xml"/><Relationship Id="rId163" Type="http://schemas.openxmlformats.org/officeDocument/2006/relationships/ctrlProp" Target="../ctrlProps/ctrlProp509.xml"/><Relationship Id="rId184" Type="http://schemas.openxmlformats.org/officeDocument/2006/relationships/ctrlProp" Target="../ctrlProps/ctrlProp530.xml"/><Relationship Id="rId189" Type="http://schemas.openxmlformats.org/officeDocument/2006/relationships/ctrlProp" Target="../ctrlProps/ctrlProp535.xml"/><Relationship Id="rId3" Type="http://schemas.openxmlformats.org/officeDocument/2006/relationships/vmlDrawing" Target="../drawings/vmlDrawing4.vml"/><Relationship Id="rId25" Type="http://schemas.openxmlformats.org/officeDocument/2006/relationships/ctrlProp" Target="../ctrlProps/ctrlProp371.xml"/><Relationship Id="rId46" Type="http://schemas.openxmlformats.org/officeDocument/2006/relationships/ctrlProp" Target="../ctrlProps/ctrlProp392.xml"/><Relationship Id="rId67" Type="http://schemas.openxmlformats.org/officeDocument/2006/relationships/ctrlProp" Target="../ctrlProps/ctrlProp413.xml"/><Relationship Id="rId116" Type="http://schemas.openxmlformats.org/officeDocument/2006/relationships/ctrlProp" Target="../ctrlProps/ctrlProp462.xml"/><Relationship Id="rId137" Type="http://schemas.openxmlformats.org/officeDocument/2006/relationships/ctrlProp" Target="../ctrlProps/ctrlProp483.xml"/><Relationship Id="rId158" Type="http://schemas.openxmlformats.org/officeDocument/2006/relationships/ctrlProp" Target="../ctrlProps/ctrlProp504.xml"/><Relationship Id="rId20" Type="http://schemas.openxmlformats.org/officeDocument/2006/relationships/ctrlProp" Target="../ctrlProps/ctrlProp366.xml"/><Relationship Id="rId41" Type="http://schemas.openxmlformats.org/officeDocument/2006/relationships/ctrlProp" Target="../ctrlProps/ctrlProp387.xml"/><Relationship Id="rId62" Type="http://schemas.openxmlformats.org/officeDocument/2006/relationships/ctrlProp" Target="../ctrlProps/ctrlProp408.xml"/><Relationship Id="rId83" Type="http://schemas.openxmlformats.org/officeDocument/2006/relationships/ctrlProp" Target="../ctrlProps/ctrlProp429.xml"/><Relationship Id="rId88" Type="http://schemas.openxmlformats.org/officeDocument/2006/relationships/ctrlProp" Target="../ctrlProps/ctrlProp434.xml"/><Relationship Id="rId111" Type="http://schemas.openxmlformats.org/officeDocument/2006/relationships/ctrlProp" Target="../ctrlProps/ctrlProp457.xml"/><Relationship Id="rId132" Type="http://schemas.openxmlformats.org/officeDocument/2006/relationships/ctrlProp" Target="../ctrlProps/ctrlProp478.xml"/><Relationship Id="rId153" Type="http://schemas.openxmlformats.org/officeDocument/2006/relationships/ctrlProp" Target="../ctrlProps/ctrlProp499.xml"/><Relationship Id="rId174" Type="http://schemas.openxmlformats.org/officeDocument/2006/relationships/ctrlProp" Target="../ctrlProps/ctrlProp520.xml"/><Relationship Id="rId179" Type="http://schemas.openxmlformats.org/officeDocument/2006/relationships/ctrlProp" Target="../ctrlProps/ctrlProp525.xml"/><Relationship Id="rId195" Type="http://schemas.openxmlformats.org/officeDocument/2006/relationships/ctrlProp" Target="../ctrlProps/ctrlProp541.xml"/><Relationship Id="rId190" Type="http://schemas.openxmlformats.org/officeDocument/2006/relationships/ctrlProp" Target="../ctrlProps/ctrlProp536.xml"/><Relationship Id="rId15" Type="http://schemas.openxmlformats.org/officeDocument/2006/relationships/ctrlProp" Target="../ctrlProps/ctrlProp361.xml"/><Relationship Id="rId36" Type="http://schemas.openxmlformats.org/officeDocument/2006/relationships/ctrlProp" Target="../ctrlProps/ctrlProp382.xml"/><Relationship Id="rId57" Type="http://schemas.openxmlformats.org/officeDocument/2006/relationships/ctrlProp" Target="../ctrlProps/ctrlProp403.xml"/><Relationship Id="rId106" Type="http://schemas.openxmlformats.org/officeDocument/2006/relationships/ctrlProp" Target="../ctrlProps/ctrlProp452.xml"/><Relationship Id="rId127" Type="http://schemas.openxmlformats.org/officeDocument/2006/relationships/ctrlProp" Target="../ctrlProps/ctrlProp473.xml"/><Relationship Id="rId10" Type="http://schemas.openxmlformats.org/officeDocument/2006/relationships/ctrlProp" Target="../ctrlProps/ctrlProp356.xml"/><Relationship Id="rId31" Type="http://schemas.openxmlformats.org/officeDocument/2006/relationships/ctrlProp" Target="../ctrlProps/ctrlProp377.xml"/><Relationship Id="rId52" Type="http://schemas.openxmlformats.org/officeDocument/2006/relationships/ctrlProp" Target="../ctrlProps/ctrlProp398.xml"/><Relationship Id="rId73" Type="http://schemas.openxmlformats.org/officeDocument/2006/relationships/ctrlProp" Target="../ctrlProps/ctrlProp419.xml"/><Relationship Id="rId78" Type="http://schemas.openxmlformats.org/officeDocument/2006/relationships/ctrlProp" Target="../ctrlProps/ctrlProp424.xml"/><Relationship Id="rId94" Type="http://schemas.openxmlformats.org/officeDocument/2006/relationships/ctrlProp" Target="../ctrlProps/ctrlProp440.xml"/><Relationship Id="rId99" Type="http://schemas.openxmlformats.org/officeDocument/2006/relationships/ctrlProp" Target="../ctrlProps/ctrlProp445.xml"/><Relationship Id="rId101" Type="http://schemas.openxmlformats.org/officeDocument/2006/relationships/ctrlProp" Target="../ctrlProps/ctrlProp447.xml"/><Relationship Id="rId122" Type="http://schemas.openxmlformats.org/officeDocument/2006/relationships/ctrlProp" Target="../ctrlProps/ctrlProp468.xml"/><Relationship Id="rId143" Type="http://schemas.openxmlformats.org/officeDocument/2006/relationships/ctrlProp" Target="../ctrlProps/ctrlProp489.xml"/><Relationship Id="rId148" Type="http://schemas.openxmlformats.org/officeDocument/2006/relationships/ctrlProp" Target="../ctrlProps/ctrlProp494.xml"/><Relationship Id="rId164" Type="http://schemas.openxmlformats.org/officeDocument/2006/relationships/ctrlProp" Target="../ctrlProps/ctrlProp510.xml"/><Relationship Id="rId169" Type="http://schemas.openxmlformats.org/officeDocument/2006/relationships/ctrlProp" Target="../ctrlProps/ctrlProp515.xml"/><Relationship Id="rId185" Type="http://schemas.openxmlformats.org/officeDocument/2006/relationships/ctrlProp" Target="../ctrlProps/ctrlProp531.xml"/><Relationship Id="rId4" Type="http://schemas.openxmlformats.org/officeDocument/2006/relationships/ctrlProp" Target="../ctrlProps/ctrlProp350.xml"/><Relationship Id="rId9" Type="http://schemas.openxmlformats.org/officeDocument/2006/relationships/ctrlProp" Target="../ctrlProps/ctrlProp355.xml"/><Relationship Id="rId180" Type="http://schemas.openxmlformats.org/officeDocument/2006/relationships/ctrlProp" Target="../ctrlProps/ctrlProp526.xml"/><Relationship Id="rId26" Type="http://schemas.openxmlformats.org/officeDocument/2006/relationships/ctrlProp" Target="../ctrlProps/ctrlProp372.xml"/><Relationship Id="rId47" Type="http://schemas.openxmlformats.org/officeDocument/2006/relationships/ctrlProp" Target="../ctrlProps/ctrlProp393.xml"/><Relationship Id="rId68" Type="http://schemas.openxmlformats.org/officeDocument/2006/relationships/ctrlProp" Target="../ctrlProps/ctrlProp414.xml"/><Relationship Id="rId89" Type="http://schemas.openxmlformats.org/officeDocument/2006/relationships/ctrlProp" Target="../ctrlProps/ctrlProp435.xml"/><Relationship Id="rId112" Type="http://schemas.openxmlformats.org/officeDocument/2006/relationships/ctrlProp" Target="../ctrlProps/ctrlProp458.xml"/><Relationship Id="rId133" Type="http://schemas.openxmlformats.org/officeDocument/2006/relationships/ctrlProp" Target="../ctrlProps/ctrlProp479.xml"/><Relationship Id="rId154" Type="http://schemas.openxmlformats.org/officeDocument/2006/relationships/ctrlProp" Target="../ctrlProps/ctrlProp500.xml"/><Relationship Id="rId175" Type="http://schemas.openxmlformats.org/officeDocument/2006/relationships/ctrlProp" Target="../ctrlProps/ctrlProp521.xml"/><Relationship Id="rId16" Type="http://schemas.openxmlformats.org/officeDocument/2006/relationships/ctrlProp" Target="../ctrlProps/ctrlProp362.xml"/><Relationship Id="rId37" Type="http://schemas.openxmlformats.org/officeDocument/2006/relationships/ctrlProp" Target="../ctrlProps/ctrlProp383.xml"/><Relationship Id="rId58" Type="http://schemas.openxmlformats.org/officeDocument/2006/relationships/ctrlProp" Target="../ctrlProps/ctrlProp404.xml"/><Relationship Id="rId79" Type="http://schemas.openxmlformats.org/officeDocument/2006/relationships/ctrlProp" Target="../ctrlProps/ctrlProp425.xml"/><Relationship Id="rId102" Type="http://schemas.openxmlformats.org/officeDocument/2006/relationships/ctrlProp" Target="../ctrlProps/ctrlProp448.xml"/><Relationship Id="rId123" Type="http://schemas.openxmlformats.org/officeDocument/2006/relationships/ctrlProp" Target="../ctrlProps/ctrlProp469.xml"/><Relationship Id="rId144" Type="http://schemas.openxmlformats.org/officeDocument/2006/relationships/ctrlProp" Target="../ctrlProps/ctrlProp490.xml"/><Relationship Id="rId90" Type="http://schemas.openxmlformats.org/officeDocument/2006/relationships/ctrlProp" Target="../ctrlProps/ctrlProp436.xml"/><Relationship Id="rId165" Type="http://schemas.openxmlformats.org/officeDocument/2006/relationships/ctrlProp" Target="../ctrlProps/ctrlProp511.xml"/><Relationship Id="rId186" Type="http://schemas.openxmlformats.org/officeDocument/2006/relationships/ctrlProp" Target="../ctrlProps/ctrlProp532.xml"/><Relationship Id="rId27" Type="http://schemas.openxmlformats.org/officeDocument/2006/relationships/ctrlProp" Target="../ctrlProps/ctrlProp373.xml"/><Relationship Id="rId48" Type="http://schemas.openxmlformats.org/officeDocument/2006/relationships/ctrlProp" Target="../ctrlProps/ctrlProp394.xml"/><Relationship Id="rId69" Type="http://schemas.openxmlformats.org/officeDocument/2006/relationships/ctrlProp" Target="../ctrlProps/ctrlProp415.xml"/><Relationship Id="rId113" Type="http://schemas.openxmlformats.org/officeDocument/2006/relationships/ctrlProp" Target="../ctrlProps/ctrlProp459.xml"/><Relationship Id="rId134" Type="http://schemas.openxmlformats.org/officeDocument/2006/relationships/ctrlProp" Target="../ctrlProps/ctrlProp480.xml"/><Relationship Id="rId80" Type="http://schemas.openxmlformats.org/officeDocument/2006/relationships/ctrlProp" Target="../ctrlProps/ctrlProp426.xml"/><Relationship Id="rId155" Type="http://schemas.openxmlformats.org/officeDocument/2006/relationships/ctrlProp" Target="../ctrlProps/ctrlProp501.xml"/><Relationship Id="rId176" Type="http://schemas.openxmlformats.org/officeDocument/2006/relationships/ctrlProp" Target="../ctrlProps/ctrlProp522.xml"/><Relationship Id="rId17" Type="http://schemas.openxmlformats.org/officeDocument/2006/relationships/ctrlProp" Target="../ctrlProps/ctrlProp363.xml"/><Relationship Id="rId38" Type="http://schemas.openxmlformats.org/officeDocument/2006/relationships/ctrlProp" Target="../ctrlProps/ctrlProp384.xml"/><Relationship Id="rId59" Type="http://schemas.openxmlformats.org/officeDocument/2006/relationships/ctrlProp" Target="../ctrlProps/ctrlProp405.xml"/><Relationship Id="rId103" Type="http://schemas.openxmlformats.org/officeDocument/2006/relationships/ctrlProp" Target="../ctrlProps/ctrlProp449.xml"/><Relationship Id="rId124" Type="http://schemas.openxmlformats.org/officeDocument/2006/relationships/ctrlProp" Target="../ctrlProps/ctrlProp470.xml"/><Relationship Id="rId70" Type="http://schemas.openxmlformats.org/officeDocument/2006/relationships/ctrlProp" Target="../ctrlProps/ctrlProp416.xml"/><Relationship Id="rId91" Type="http://schemas.openxmlformats.org/officeDocument/2006/relationships/ctrlProp" Target="../ctrlProps/ctrlProp437.xml"/><Relationship Id="rId145" Type="http://schemas.openxmlformats.org/officeDocument/2006/relationships/ctrlProp" Target="../ctrlProps/ctrlProp491.xml"/><Relationship Id="rId166" Type="http://schemas.openxmlformats.org/officeDocument/2006/relationships/ctrlProp" Target="../ctrlProps/ctrlProp512.xml"/><Relationship Id="rId187" Type="http://schemas.openxmlformats.org/officeDocument/2006/relationships/ctrlProp" Target="../ctrlProps/ctrlProp533.xml"/><Relationship Id="rId1" Type="http://schemas.openxmlformats.org/officeDocument/2006/relationships/printerSettings" Target="../printerSettings/printerSettings7.bin"/><Relationship Id="rId28" Type="http://schemas.openxmlformats.org/officeDocument/2006/relationships/ctrlProp" Target="../ctrlProps/ctrlProp374.xml"/><Relationship Id="rId49" Type="http://schemas.openxmlformats.org/officeDocument/2006/relationships/ctrlProp" Target="../ctrlProps/ctrlProp395.xml"/><Relationship Id="rId114" Type="http://schemas.openxmlformats.org/officeDocument/2006/relationships/ctrlProp" Target="../ctrlProps/ctrlProp460.xml"/><Relationship Id="rId60" Type="http://schemas.openxmlformats.org/officeDocument/2006/relationships/ctrlProp" Target="../ctrlProps/ctrlProp406.xml"/><Relationship Id="rId81" Type="http://schemas.openxmlformats.org/officeDocument/2006/relationships/ctrlProp" Target="../ctrlProps/ctrlProp427.xml"/><Relationship Id="rId135" Type="http://schemas.openxmlformats.org/officeDocument/2006/relationships/ctrlProp" Target="../ctrlProps/ctrlProp481.xml"/><Relationship Id="rId156" Type="http://schemas.openxmlformats.org/officeDocument/2006/relationships/ctrlProp" Target="../ctrlProps/ctrlProp502.xml"/><Relationship Id="rId177" Type="http://schemas.openxmlformats.org/officeDocument/2006/relationships/ctrlProp" Target="../ctrlProps/ctrlProp523.xml"/><Relationship Id="rId18" Type="http://schemas.openxmlformats.org/officeDocument/2006/relationships/ctrlProp" Target="../ctrlProps/ctrlProp364.xml"/><Relationship Id="rId39" Type="http://schemas.openxmlformats.org/officeDocument/2006/relationships/ctrlProp" Target="../ctrlProps/ctrlProp38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17" Type="http://schemas.openxmlformats.org/officeDocument/2006/relationships/ctrlProp" Target="../ctrlProps/ctrlProp655.xml"/><Relationship Id="rId21" Type="http://schemas.openxmlformats.org/officeDocument/2006/relationships/ctrlProp" Target="../ctrlProps/ctrlProp559.xml"/><Relationship Id="rId42" Type="http://schemas.openxmlformats.org/officeDocument/2006/relationships/ctrlProp" Target="../ctrlProps/ctrlProp580.xml"/><Relationship Id="rId63" Type="http://schemas.openxmlformats.org/officeDocument/2006/relationships/ctrlProp" Target="../ctrlProps/ctrlProp601.xml"/><Relationship Id="rId84" Type="http://schemas.openxmlformats.org/officeDocument/2006/relationships/ctrlProp" Target="../ctrlProps/ctrlProp622.xml"/><Relationship Id="rId138" Type="http://schemas.openxmlformats.org/officeDocument/2006/relationships/ctrlProp" Target="../ctrlProps/ctrlProp676.xml"/><Relationship Id="rId159" Type="http://schemas.openxmlformats.org/officeDocument/2006/relationships/ctrlProp" Target="../ctrlProps/ctrlProp697.xml"/><Relationship Id="rId170" Type="http://schemas.openxmlformats.org/officeDocument/2006/relationships/ctrlProp" Target="../ctrlProps/ctrlProp708.xml"/><Relationship Id="rId191" Type="http://schemas.openxmlformats.org/officeDocument/2006/relationships/ctrlProp" Target="../ctrlProps/ctrlProp729.xml"/><Relationship Id="rId107" Type="http://schemas.openxmlformats.org/officeDocument/2006/relationships/ctrlProp" Target="../ctrlProps/ctrlProp645.xml"/><Relationship Id="rId11" Type="http://schemas.openxmlformats.org/officeDocument/2006/relationships/ctrlProp" Target="../ctrlProps/ctrlProp549.xml"/><Relationship Id="rId32" Type="http://schemas.openxmlformats.org/officeDocument/2006/relationships/ctrlProp" Target="../ctrlProps/ctrlProp570.xml"/><Relationship Id="rId53" Type="http://schemas.openxmlformats.org/officeDocument/2006/relationships/ctrlProp" Target="../ctrlProps/ctrlProp591.xml"/><Relationship Id="rId74" Type="http://schemas.openxmlformats.org/officeDocument/2006/relationships/ctrlProp" Target="../ctrlProps/ctrlProp612.xml"/><Relationship Id="rId128" Type="http://schemas.openxmlformats.org/officeDocument/2006/relationships/ctrlProp" Target="../ctrlProps/ctrlProp666.xml"/><Relationship Id="rId149" Type="http://schemas.openxmlformats.org/officeDocument/2006/relationships/ctrlProp" Target="../ctrlProps/ctrlProp687.xml"/><Relationship Id="rId5" Type="http://schemas.openxmlformats.org/officeDocument/2006/relationships/ctrlProp" Target="../ctrlProps/ctrlProp543.xml"/><Relationship Id="rId95" Type="http://schemas.openxmlformats.org/officeDocument/2006/relationships/ctrlProp" Target="../ctrlProps/ctrlProp633.xml"/><Relationship Id="rId160" Type="http://schemas.openxmlformats.org/officeDocument/2006/relationships/ctrlProp" Target="../ctrlProps/ctrlProp698.xml"/><Relationship Id="rId181" Type="http://schemas.openxmlformats.org/officeDocument/2006/relationships/ctrlProp" Target="../ctrlProps/ctrlProp719.xml"/><Relationship Id="rId22" Type="http://schemas.openxmlformats.org/officeDocument/2006/relationships/ctrlProp" Target="../ctrlProps/ctrlProp560.xml"/><Relationship Id="rId43" Type="http://schemas.openxmlformats.org/officeDocument/2006/relationships/ctrlProp" Target="../ctrlProps/ctrlProp581.xml"/><Relationship Id="rId64" Type="http://schemas.openxmlformats.org/officeDocument/2006/relationships/ctrlProp" Target="../ctrlProps/ctrlProp602.xml"/><Relationship Id="rId118" Type="http://schemas.openxmlformats.org/officeDocument/2006/relationships/ctrlProp" Target="../ctrlProps/ctrlProp656.xml"/><Relationship Id="rId139" Type="http://schemas.openxmlformats.org/officeDocument/2006/relationships/ctrlProp" Target="../ctrlProps/ctrlProp677.xml"/><Relationship Id="rId85" Type="http://schemas.openxmlformats.org/officeDocument/2006/relationships/ctrlProp" Target="../ctrlProps/ctrlProp623.xml"/><Relationship Id="rId150" Type="http://schemas.openxmlformats.org/officeDocument/2006/relationships/ctrlProp" Target="../ctrlProps/ctrlProp688.xml"/><Relationship Id="rId171" Type="http://schemas.openxmlformats.org/officeDocument/2006/relationships/ctrlProp" Target="../ctrlProps/ctrlProp709.xml"/><Relationship Id="rId192" Type="http://schemas.openxmlformats.org/officeDocument/2006/relationships/ctrlProp" Target="../ctrlProps/ctrlProp730.xml"/><Relationship Id="rId12" Type="http://schemas.openxmlformats.org/officeDocument/2006/relationships/ctrlProp" Target="../ctrlProps/ctrlProp550.xml"/><Relationship Id="rId33" Type="http://schemas.openxmlformats.org/officeDocument/2006/relationships/ctrlProp" Target="../ctrlProps/ctrlProp571.xml"/><Relationship Id="rId108" Type="http://schemas.openxmlformats.org/officeDocument/2006/relationships/ctrlProp" Target="../ctrlProps/ctrlProp646.xml"/><Relationship Id="rId129" Type="http://schemas.openxmlformats.org/officeDocument/2006/relationships/ctrlProp" Target="../ctrlProps/ctrlProp667.xml"/><Relationship Id="rId54" Type="http://schemas.openxmlformats.org/officeDocument/2006/relationships/ctrlProp" Target="../ctrlProps/ctrlProp592.xml"/><Relationship Id="rId75" Type="http://schemas.openxmlformats.org/officeDocument/2006/relationships/ctrlProp" Target="../ctrlProps/ctrlProp613.xml"/><Relationship Id="rId96" Type="http://schemas.openxmlformats.org/officeDocument/2006/relationships/ctrlProp" Target="../ctrlProps/ctrlProp634.xml"/><Relationship Id="rId140" Type="http://schemas.openxmlformats.org/officeDocument/2006/relationships/ctrlProp" Target="../ctrlProps/ctrlProp678.xml"/><Relationship Id="rId161" Type="http://schemas.openxmlformats.org/officeDocument/2006/relationships/ctrlProp" Target="../ctrlProps/ctrlProp699.xml"/><Relationship Id="rId182" Type="http://schemas.openxmlformats.org/officeDocument/2006/relationships/ctrlProp" Target="../ctrlProps/ctrlProp720.xml"/><Relationship Id="rId6" Type="http://schemas.openxmlformats.org/officeDocument/2006/relationships/ctrlProp" Target="../ctrlProps/ctrlProp544.xml"/><Relationship Id="rId23" Type="http://schemas.openxmlformats.org/officeDocument/2006/relationships/ctrlProp" Target="../ctrlProps/ctrlProp561.xml"/><Relationship Id="rId119" Type="http://schemas.openxmlformats.org/officeDocument/2006/relationships/ctrlProp" Target="../ctrlProps/ctrlProp657.xml"/><Relationship Id="rId44" Type="http://schemas.openxmlformats.org/officeDocument/2006/relationships/ctrlProp" Target="../ctrlProps/ctrlProp582.xml"/><Relationship Id="rId65" Type="http://schemas.openxmlformats.org/officeDocument/2006/relationships/ctrlProp" Target="../ctrlProps/ctrlProp603.xml"/><Relationship Id="rId86" Type="http://schemas.openxmlformats.org/officeDocument/2006/relationships/ctrlProp" Target="../ctrlProps/ctrlProp624.xml"/><Relationship Id="rId130" Type="http://schemas.openxmlformats.org/officeDocument/2006/relationships/ctrlProp" Target="../ctrlProps/ctrlProp668.xml"/><Relationship Id="rId151" Type="http://schemas.openxmlformats.org/officeDocument/2006/relationships/ctrlProp" Target="../ctrlProps/ctrlProp689.xml"/><Relationship Id="rId172" Type="http://schemas.openxmlformats.org/officeDocument/2006/relationships/ctrlProp" Target="../ctrlProps/ctrlProp710.xml"/><Relationship Id="rId193" Type="http://schemas.openxmlformats.org/officeDocument/2006/relationships/ctrlProp" Target="../ctrlProps/ctrlProp731.xml"/><Relationship Id="rId13" Type="http://schemas.openxmlformats.org/officeDocument/2006/relationships/ctrlProp" Target="../ctrlProps/ctrlProp551.xml"/><Relationship Id="rId109" Type="http://schemas.openxmlformats.org/officeDocument/2006/relationships/ctrlProp" Target="../ctrlProps/ctrlProp647.xml"/><Relationship Id="rId34" Type="http://schemas.openxmlformats.org/officeDocument/2006/relationships/ctrlProp" Target="../ctrlProps/ctrlProp572.xml"/><Relationship Id="rId55" Type="http://schemas.openxmlformats.org/officeDocument/2006/relationships/ctrlProp" Target="../ctrlProps/ctrlProp593.xml"/><Relationship Id="rId76" Type="http://schemas.openxmlformats.org/officeDocument/2006/relationships/ctrlProp" Target="../ctrlProps/ctrlProp614.xml"/><Relationship Id="rId97" Type="http://schemas.openxmlformats.org/officeDocument/2006/relationships/ctrlProp" Target="../ctrlProps/ctrlProp635.xml"/><Relationship Id="rId120" Type="http://schemas.openxmlformats.org/officeDocument/2006/relationships/ctrlProp" Target="../ctrlProps/ctrlProp658.xml"/><Relationship Id="rId141" Type="http://schemas.openxmlformats.org/officeDocument/2006/relationships/ctrlProp" Target="../ctrlProps/ctrlProp679.xml"/><Relationship Id="rId7" Type="http://schemas.openxmlformats.org/officeDocument/2006/relationships/ctrlProp" Target="../ctrlProps/ctrlProp545.xml"/><Relationship Id="rId162" Type="http://schemas.openxmlformats.org/officeDocument/2006/relationships/ctrlProp" Target="../ctrlProps/ctrlProp700.xml"/><Relationship Id="rId183" Type="http://schemas.openxmlformats.org/officeDocument/2006/relationships/ctrlProp" Target="../ctrlProps/ctrlProp721.xml"/><Relationship Id="rId2" Type="http://schemas.openxmlformats.org/officeDocument/2006/relationships/drawing" Target="../drawings/drawing13.xml"/><Relationship Id="rId29" Type="http://schemas.openxmlformats.org/officeDocument/2006/relationships/ctrlProp" Target="../ctrlProps/ctrlProp567.xml"/><Relationship Id="rId24" Type="http://schemas.openxmlformats.org/officeDocument/2006/relationships/ctrlProp" Target="../ctrlProps/ctrlProp562.xml"/><Relationship Id="rId40" Type="http://schemas.openxmlformats.org/officeDocument/2006/relationships/ctrlProp" Target="../ctrlProps/ctrlProp578.xml"/><Relationship Id="rId45" Type="http://schemas.openxmlformats.org/officeDocument/2006/relationships/ctrlProp" Target="../ctrlProps/ctrlProp583.xml"/><Relationship Id="rId66" Type="http://schemas.openxmlformats.org/officeDocument/2006/relationships/ctrlProp" Target="../ctrlProps/ctrlProp604.xml"/><Relationship Id="rId87" Type="http://schemas.openxmlformats.org/officeDocument/2006/relationships/ctrlProp" Target="../ctrlProps/ctrlProp625.xml"/><Relationship Id="rId110" Type="http://schemas.openxmlformats.org/officeDocument/2006/relationships/ctrlProp" Target="../ctrlProps/ctrlProp648.xml"/><Relationship Id="rId115" Type="http://schemas.openxmlformats.org/officeDocument/2006/relationships/ctrlProp" Target="../ctrlProps/ctrlProp653.xml"/><Relationship Id="rId131" Type="http://schemas.openxmlformats.org/officeDocument/2006/relationships/ctrlProp" Target="../ctrlProps/ctrlProp669.xml"/><Relationship Id="rId136" Type="http://schemas.openxmlformats.org/officeDocument/2006/relationships/ctrlProp" Target="../ctrlProps/ctrlProp674.xml"/><Relationship Id="rId157" Type="http://schemas.openxmlformats.org/officeDocument/2006/relationships/ctrlProp" Target="../ctrlProps/ctrlProp695.xml"/><Relationship Id="rId178" Type="http://schemas.openxmlformats.org/officeDocument/2006/relationships/ctrlProp" Target="../ctrlProps/ctrlProp716.xml"/><Relationship Id="rId61" Type="http://schemas.openxmlformats.org/officeDocument/2006/relationships/ctrlProp" Target="../ctrlProps/ctrlProp599.xml"/><Relationship Id="rId82" Type="http://schemas.openxmlformats.org/officeDocument/2006/relationships/ctrlProp" Target="../ctrlProps/ctrlProp620.xml"/><Relationship Id="rId152" Type="http://schemas.openxmlformats.org/officeDocument/2006/relationships/ctrlProp" Target="../ctrlProps/ctrlProp690.xml"/><Relationship Id="rId173" Type="http://schemas.openxmlformats.org/officeDocument/2006/relationships/ctrlProp" Target="../ctrlProps/ctrlProp711.xml"/><Relationship Id="rId194" Type="http://schemas.openxmlformats.org/officeDocument/2006/relationships/ctrlProp" Target="../ctrlProps/ctrlProp732.xml"/><Relationship Id="rId199" Type="http://schemas.openxmlformats.org/officeDocument/2006/relationships/ctrlProp" Target="../ctrlProps/ctrlProp737.xml"/><Relationship Id="rId203" Type="http://schemas.openxmlformats.org/officeDocument/2006/relationships/ctrlProp" Target="../ctrlProps/ctrlProp741.xml"/><Relationship Id="rId19" Type="http://schemas.openxmlformats.org/officeDocument/2006/relationships/ctrlProp" Target="../ctrlProps/ctrlProp557.xml"/><Relationship Id="rId14" Type="http://schemas.openxmlformats.org/officeDocument/2006/relationships/ctrlProp" Target="../ctrlProps/ctrlProp552.xml"/><Relationship Id="rId30" Type="http://schemas.openxmlformats.org/officeDocument/2006/relationships/ctrlProp" Target="../ctrlProps/ctrlProp568.xml"/><Relationship Id="rId35" Type="http://schemas.openxmlformats.org/officeDocument/2006/relationships/ctrlProp" Target="../ctrlProps/ctrlProp573.xml"/><Relationship Id="rId56" Type="http://schemas.openxmlformats.org/officeDocument/2006/relationships/ctrlProp" Target="../ctrlProps/ctrlProp594.xml"/><Relationship Id="rId77" Type="http://schemas.openxmlformats.org/officeDocument/2006/relationships/ctrlProp" Target="../ctrlProps/ctrlProp615.xml"/><Relationship Id="rId100" Type="http://schemas.openxmlformats.org/officeDocument/2006/relationships/ctrlProp" Target="../ctrlProps/ctrlProp638.xml"/><Relationship Id="rId105" Type="http://schemas.openxmlformats.org/officeDocument/2006/relationships/ctrlProp" Target="../ctrlProps/ctrlProp643.xml"/><Relationship Id="rId126" Type="http://schemas.openxmlformats.org/officeDocument/2006/relationships/ctrlProp" Target="../ctrlProps/ctrlProp664.xml"/><Relationship Id="rId147" Type="http://schemas.openxmlformats.org/officeDocument/2006/relationships/ctrlProp" Target="../ctrlProps/ctrlProp685.xml"/><Relationship Id="rId168" Type="http://schemas.openxmlformats.org/officeDocument/2006/relationships/ctrlProp" Target="../ctrlProps/ctrlProp706.xml"/><Relationship Id="rId8" Type="http://schemas.openxmlformats.org/officeDocument/2006/relationships/ctrlProp" Target="../ctrlProps/ctrlProp546.xml"/><Relationship Id="rId51" Type="http://schemas.openxmlformats.org/officeDocument/2006/relationships/ctrlProp" Target="../ctrlProps/ctrlProp589.xml"/><Relationship Id="rId72" Type="http://schemas.openxmlformats.org/officeDocument/2006/relationships/ctrlProp" Target="../ctrlProps/ctrlProp610.xml"/><Relationship Id="rId93" Type="http://schemas.openxmlformats.org/officeDocument/2006/relationships/ctrlProp" Target="../ctrlProps/ctrlProp631.xml"/><Relationship Id="rId98" Type="http://schemas.openxmlformats.org/officeDocument/2006/relationships/ctrlProp" Target="../ctrlProps/ctrlProp636.xml"/><Relationship Id="rId121" Type="http://schemas.openxmlformats.org/officeDocument/2006/relationships/ctrlProp" Target="../ctrlProps/ctrlProp659.xml"/><Relationship Id="rId142" Type="http://schemas.openxmlformats.org/officeDocument/2006/relationships/ctrlProp" Target="../ctrlProps/ctrlProp680.xml"/><Relationship Id="rId163" Type="http://schemas.openxmlformats.org/officeDocument/2006/relationships/ctrlProp" Target="../ctrlProps/ctrlProp701.xml"/><Relationship Id="rId184" Type="http://schemas.openxmlformats.org/officeDocument/2006/relationships/ctrlProp" Target="../ctrlProps/ctrlProp722.xml"/><Relationship Id="rId189" Type="http://schemas.openxmlformats.org/officeDocument/2006/relationships/ctrlProp" Target="../ctrlProps/ctrlProp727.xml"/><Relationship Id="rId3" Type="http://schemas.openxmlformats.org/officeDocument/2006/relationships/vmlDrawing" Target="../drawings/vmlDrawing5.vml"/><Relationship Id="rId25" Type="http://schemas.openxmlformats.org/officeDocument/2006/relationships/ctrlProp" Target="../ctrlProps/ctrlProp563.xml"/><Relationship Id="rId46" Type="http://schemas.openxmlformats.org/officeDocument/2006/relationships/ctrlProp" Target="../ctrlProps/ctrlProp584.xml"/><Relationship Id="rId67" Type="http://schemas.openxmlformats.org/officeDocument/2006/relationships/ctrlProp" Target="../ctrlProps/ctrlProp605.xml"/><Relationship Id="rId116" Type="http://schemas.openxmlformats.org/officeDocument/2006/relationships/ctrlProp" Target="../ctrlProps/ctrlProp654.xml"/><Relationship Id="rId137" Type="http://schemas.openxmlformats.org/officeDocument/2006/relationships/ctrlProp" Target="../ctrlProps/ctrlProp675.xml"/><Relationship Id="rId158" Type="http://schemas.openxmlformats.org/officeDocument/2006/relationships/ctrlProp" Target="../ctrlProps/ctrlProp696.xml"/><Relationship Id="rId20" Type="http://schemas.openxmlformats.org/officeDocument/2006/relationships/ctrlProp" Target="../ctrlProps/ctrlProp558.xml"/><Relationship Id="rId41" Type="http://schemas.openxmlformats.org/officeDocument/2006/relationships/ctrlProp" Target="../ctrlProps/ctrlProp579.xml"/><Relationship Id="rId62" Type="http://schemas.openxmlformats.org/officeDocument/2006/relationships/ctrlProp" Target="../ctrlProps/ctrlProp600.xml"/><Relationship Id="rId83" Type="http://schemas.openxmlformats.org/officeDocument/2006/relationships/ctrlProp" Target="../ctrlProps/ctrlProp621.xml"/><Relationship Id="rId88" Type="http://schemas.openxmlformats.org/officeDocument/2006/relationships/ctrlProp" Target="../ctrlProps/ctrlProp626.xml"/><Relationship Id="rId111" Type="http://schemas.openxmlformats.org/officeDocument/2006/relationships/ctrlProp" Target="../ctrlProps/ctrlProp649.xml"/><Relationship Id="rId132" Type="http://schemas.openxmlformats.org/officeDocument/2006/relationships/ctrlProp" Target="../ctrlProps/ctrlProp670.xml"/><Relationship Id="rId153" Type="http://schemas.openxmlformats.org/officeDocument/2006/relationships/ctrlProp" Target="../ctrlProps/ctrlProp691.xml"/><Relationship Id="rId174" Type="http://schemas.openxmlformats.org/officeDocument/2006/relationships/ctrlProp" Target="../ctrlProps/ctrlProp712.xml"/><Relationship Id="rId179" Type="http://schemas.openxmlformats.org/officeDocument/2006/relationships/ctrlProp" Target="../ctrlProps/ctrlProp717.xml"/><Relationship Id="rId195" Type="http://schemas.openxmlformats.org/officeDocument/2006/relationships/ctrlProp" Target="../ctrlProps/ctrlProp733.xml"/><Relationship Id="rId190" Type="http://schemas.openxmlformats.org/officeDocument/2006/relationships/ctrlProp" Target="../ctrlProps/ctrlProp728.xml"/><Relationship Id="rId15" Type="http://schemas.openxmlformats.org/officeDocument/2006/relationships/ctrlProp" Target="../ctrlProps/ctrlProp553.xml"/><Relationship Id="rId36" Type="http://schemas.openxmlformats.org/officeDocument/2006/relationships/ctrlProp" Target="../ctrlProps/ctrlProp574.xml"/><Relationship Id="rId57" Type="http://schemas.openxmlformats.org/officeDocument/2006/relationships/ctrlProp" Target="../ctrlProps/ctrlProp595.xml"/><Relationship Id="rId106" Type="http://schemas.openxmlformats.org/officeDocument/2006/relationships/ctrlProp" Target="../ctrlProps/ctrlProp644.xml"/><Relationship Id="rId127" Type="http://schemas.openxmlformats.org/officeDocument/2006/relationships/ctrlProp" Target="../ctrlProps/ctrlProp665.xml"/><Relationship Id="rId10" Type="http://schemas.openxmlformats.org/officeDocument/2006/relationships/ctrlProp" Target="../ctrlProps/ctrlProp548.xml"/><Relationship Id="rId31" Type="http://schemas.openxmlformats.org/officeDocument/2006/relationships/ctrlProp" Target="../ctrlProps/ctrlProp569.xml"/><Relationship Id="rId52" Type="http://schemas.openxmlformats.org/officeDocument/2006/relationships/ctrlProp" Target="../ctrlProps/ctrlProp590.xml"/><Relationship Id="rId73" Type="http://schemas.openxmlformats.org/officeDocument/2006/relationships/ctrlProp" Target="../ctrlProps/ctrlProp611.xml"/><Relationship Id="rId78" Type="http://schemas.openxmlformats.org/officeDocument/2006/relationships/ctrlProp" Target="../ctrlProps/ctrlProp616.xml"/><Relationship Id="rId94" Type="http://schemas.openxmlformats.org/officeDocument/2006/relationships/ctrlProp" Target="../ctrlProps/ctrlProp632.xml"/><Relationship Id="rId99" Type="http://schemas.openxmlformats.org/officeDocument/2006/relationships/ctrlProp" Target="../ctrlProps/ctrlProp637.xml"/><Relationship Id="rId101" Type="http://schemas.openxmlformats.org/officeDocument/2006/relationships/ctrlProp" Target="../ctrlProps/ctrlProp639.xml"/><Relationship Id="rId122" Type="http://schemas.openxmlformats.org/officeDocument/2006/relationships/ctrlProp" Target="../ctrlProps/ctrlProp660.xml"/><Relationship Id="rId143" Type="http://schemas.openxmlformats.org/officeDocument/2006/relationships/ctrlProp" Target="../ctrlProps/ctrlProp681.xml"/><Relationship Id="rId148" Type="http://schemas.openxmlformats.org/officeDocument/2006/relationships/ctrlProp" Target="../ctrlProps/ctrlProp686.xml"/><Relationship Id="rId164" Type="http://schemas.openxmlformats.org/officeDocument/2006/relationships/ctrlProp" Target="../ctrlProps/ctrlProp702.xml"/><Relationship Id="rId169" Type="http://schemas.openxmlformats.org/officeDocument/2006/relationships/ctrlProp" Target="../ctrlProps/ctrlProp707.xml"/><Relationship Id="rId185" Type="http://schemas.openxmlformats.org/officeDocument/2006/relationships/ctrlProp" Target="../ctrlProps/ctrlProp723.xml"/><Relationship Id="rId4" Type="http://schemas.openxmlformats.org/officeDocument/2006/relationships/ctrlProp" Target="../ctrlProps/ctrlProp542.xml"/><Relationship Id="rId9" Type="http://schemas.openxmlformats.org/officeDocument/2006/relationships/ctrlProp" Target="../ctrlProps/ctrlProp547.xml"/><Relationship Id="rId180" Type="http://schemas.openxmlformats.org/officeDocument/2006/relationships/ctrlProp" Target="../ctrlProps/ctrlProp718.xml"/><Relationship Id="rId26" Type="http://schemas.openxmlformats.org/officeDocument/2006/relationships/ctrlProp" Target="../ctrlProps/ctrlProp564.xml"/><Relationship Id="rId47" Type="http://schemas.openxmlformats.org/officeDocument/2006/relationships/ctrlProp" Target="../ctrlProps/ctrlProp585.xml"/><Relationship Id="rId68" Type="http://schemas.openxmlformats.org/officeDocument/2006/relationships/ctrlProp" Target="../ctrlProps/ctrlProp606.xml"/><Relationship Id="rId89" Type="http://schemas.openxmlformats.org/officeDocument/2006/relationships/ctrlProp" Target="../ctrlProps/ctrlProp627.xml"/><Relationship Id="rId112" Type="http://schemas.openxmlformats.org/officeDocument/2006/relationships/ctrlProp" Target="../ctrlProps/ctrlProp650.xml"/><Relationship Id="rId133" Type="http://schemas.openxmlformats.org/officeDocument/2006/relationships/ctrlProp" Target="../ctrlProps/ctrlProp671.xml"/><Relationship Id="rId154" Type="http://schemas.openxmlformats.org/officeDocument/2006/relationships/ctrlProp" Target="../ctrlProps/ctrlProp692.xml"/><Relationship Id="rId175" Type="http://schemas.openxmlformats.org/officeDocument/2006/relationships/ctrlProp" Target="../ctrlProps/ctrlProp713.xml"/><Relationship Id="rId196" Type="http://schemas.openxmlformats.org/officeDocument/2006/relationships/ctrlProp" Target="../ctrlProps/ctrlProp734.xml"/><Relationship Id="rId200" Type="http://schemas.openxmlformats.org/officeDocument/2006/relationships/ctrlProp" Target="../ctrlProps/ctrlProp738.xml"/><Relationship Id="rId16" Type="http://schemas.openxmlformats.org/officeDocument/2006/relationships/ctrlProp" Target="../ctrlProps/ctrlProp554.xml"/><Relationship Id="rId37" Type="http://schemas.openxmlformats.org/officeDocument/2006/relationships/ctrlProp" Target="../ctrlProps/ctrlProp575.xml"/><Relationship Id="rId58" Type="http://schemas.openxmlformats.org/officeDocument/2006/relationships/ctrlProp" Target="../ctrlProps/ctrlProp596.xml"/><Relationship Id="rId79" Type="http://schemas.openxmlformats.org/officeDocument/2006/relationships/ctrlProp" Target="../ctrlProps/ctrlProp617.xml"/><Relationship Id="rId102" Type="http://schemas.openxmlformats.org/officeDocument/2006/relationships/ctrlProp" Target="../ctrlProps/ctrlProp640.xml"/><Relationship Id="rId123" Type="http://schemas.openxmlformats.org/officeDocument/2006/relationships/ctrlProp" Target="../ctrlProps/ctrlProp661.xml"/><Relationship Id="rId144" Type="http://schemas.openxmlformats.org/officeDocument/2006/relationships/ctrlProp" Target="../ctrlProps/ctrlProp682.xml"/><Relationship Id="rId90" Type="http://schemas.openxmlformats.org/officeDocument/2006/relationships/ctrlProp" Target="../ctrlProps/ctrlProp628.xml"/><Relationship Id="rId165" Type="http://schemas.openxmlformats.org/officeDocument/2006/relationships/ctrlProp" Target="../ctrlProps/ctrlProp703.xml"/><Relationship Id="rId186" Type="http://schemas.openxmlformats.org/officeDocument/2006/relationships/ctrlProp" Target="../ctrlProps/ctrlProp724.xml"/><Relationship Id="rId27" Type="http://schemas.openxmlformats.org/officeDocument/2006/relationships/ctrlProp" Target="../ctrlProps/ctrlProp565.xml"/><Relationship Id="rId48" Type="http://schemas.openxmlformats.org/officeDocument/2006/relationships/ctrlProp" Target="../ctrlProps/ctrlProp586.xml"/><Relationship Id="rId69" Type="http://schemas.openxmlformats.org/officeDocument/2006/relationships/ctrlProp" Target="../ctrlProps/ctrlProp607.xml"/><Relationship Id="rId113" Type="http://schemas.openxmlformats.org/officeDocument/2006/relationships/ctrlProp" Target="../ctrlProps/ctrlProp651.xml"/><Relationship Id="rId134" Type="http://schemas.openxmlformats.org/officeDocument/2006/relationships/ctrlProp" Target="../ctrlProps/ctrlProp672.xml"/><Relationship Id="rId80" Type="http://schemas.openxmlformats.org/officeDocument/2006/relationships/ctrlProp" Target="../ctrlProps/ctrlProp618.xml"/><Relationship Id="rId155" Type="http://schemas.openxmlformats.org/officeDocument/2006/relationships/ctrlProp" Target="../ctrlProps/ctrlProp693.xml"/><Relationship Id="rId176" Type="http://schemas.openxmlformats.org/officeDocument/2006/relationships/ctrlProp" Target="../ctrlProps/ctrlProp714.xml"/><Relationship Id="rId197" Type="http://schemas.openxmlformats.org/officeDocument/2006/relationships/ctrlProp" Target="../ctrlProps/ctrlProp735.xml"/><Relationship Id="rId201" Type="http://schemas.openxmlformats.org/officeDocument/2006/relationships/ctrlProp" Target="../ctrlProps/ctrlProp739.xml"/><Relationship Id="rId17" Type="http://schemas.openxmlformats.org/officeDocument/2006/relationships/ctrlProp" Target="../ctrlProps/ctrlProp555.xml"/><Relationship Id="rId38" Type="http://schemas.openxmlformats.org/officeDocument/2006/relationships/ctrlProp" Target="../ctrlProps/ctrlProp576.xml"/><Relationship Id="rId59" Type="http://schemas.openxmlformats.org/officeDocument/2006/relationships/ctrlProp" Target="../ctrlProps/ctrlProp597.xml"/><Relationship Id="rId103" Type="http://schemas.openxmlformats.org/officeDocument/2006/relationships/ctrlProp" Target="../ctrlProps/ctrlProp641.xml"/><Relationship Id="rId124" Type="http://schemas.openxmlformats.org/officeDocument/2006/relationships/ctrlProp" Target="../ctrlProps/ctrlProp662.xml"/><Relationship Id="rId70" Type="http://schemas.openxmlformats.org/officeDocument/2006/relationships/ctrlProp" Target="../ctrlProps/ctrlProp608.xml"/><Relationship Id="rId91" Type="http://schemas.openxmlformats.org/officeDocument/2006/relationships/ctrlProp" Target="../ctrlProps/ctrlProp629.xml"/><Relationship Id="rId145" Type="http://schemas.openxmlformats.org/officeDocument/2006/relationships/ctrlProp" Target="../ctrlProps/ctrlProp683.xml"/><Relationship Id="rId166" Type="http://schemas.openxmlformats.org/officeDocument/2006/relationships/ctrlProp" Target="../ctrlProps/ctrlProp704.xml"/><Relationship Id="rId187" Type="http://schemas.openxmlformats.org/officeDocument/2006/relationships/ctrlProp" Target="../ctrlProps/ctrlProp725.xml"/><Relationship Id="rId1" Type="http://schemas.openxmlformats.org/officeDocument/2006/relationships/printerSettings" Target="../printerSettings/printerSettings8.bin"/><Relationship Id="rId28" Type="http://schemas.openxmlformats.org/officeDocument/2006/relationships/ctrlProp" Target="../ctrlProps/ctrlProp566.xml"/><Relationship Id="rId49" Type="http://schemas.openxmlformats.org/officeDocument/2006/relationships/ctrlProp" Target="../ctrlProps/ctrlProp587.xml"/><Relationship Id="rId114" Type="http://schemas.openxmlformats.org/officeDocument/2006/relationships/ctrlProp" Target="../ctrlProps/ctrlProp652.xml"/><Relationship Id="rId60" Type="http://schemas.openxmlformats.org/officeDocument/2006/relationships/ctrlProp" Target="../ctrlProps/ctrlProp598.xml"/><Relationship Id="rId81" Type="http://schemas.openxmlformats.org/officeDocument/2006/relationships/ctrlProp" Target="../ctrlProps/ctrlProp619.xml"/><Relationship Id="rId135" Type="http://schemas.openxmlformats.org/officeDocument/2006/relationships/ctrlProp" Target="../ctrlProps/ctrlProp673.xml"/><Relationship Id="rId156" Type="http://schemas.openxmlformats.org/officeDocument/2006/relationships/ctrlProp" Target="../ctrlProps/ctrlProp694.xml"/><Relationship Id="rId177" Type="http://schemas.openxmlformats.org/officeDocument/2006/relationships/ctrlProp" Target="../ctrlProps/ctrlProp715.xml"/><Relationship Id="rId198" Type="http://schemas.openxmlformats.org/officeDocument/2006/relationships/ctrlProp" Target="../ctrlProps/ctrlProp736.xml"/><Relationship Id="rId202" Type="http://schemas.openxmlformats.org/officeDocument/2006/relationships/ctrlProp" Target="../ctrlProps/ctrlProp740.xml"/><Relationship Id="rId18" Type="http://schemas.openxmlformats.org/officeDocument/2006/relationships/ctrlProp" Target="../ctrlProps/ctrlProp556.xml"/><Relationship Id="rId39" Type="http://schemas.openxmlformats.org/officeDocument/2006/relationships/ctrlProp" Target="../ctrlProps/ctrlProp577.xml"/><Relationship Id="rId50" Type="http://schemas.openxmlformats.org/officeDocument/2006/relationships/ctrlProp" Target="../ctrlProps/ctrlProp588.xml"/><Relationship Id="rId104" Type="http://schemas.openxmlformats.org/officeDocument/2006/relationships/ctrlProp" Target="../ctrlProps/ctrlProp642.xml"/><Relationship Id="rId125" Type="http://schemas.openxmlformats.org/officeDocument/2006/relationships/ctrlProp" Target="../ctrlProps/ctrlProp663.xml"/><Relationship Id="rId146" Type="http://schemas.openxmlformats.org/officeDocument/2006/relationships/ctrlProp" Target="../ctrlProps/ctrlProp684.xml"/><Relationship Id="rId167" Type="http://schemas.openxmlformats.org/officeDocument/2006/relationships/ctrlProp" Target="../ctrlProps/ctrlProp705.xml"/><Relationship Id="rId188" Type="http://schemas.openxmlformats.org/officeDocument/2006/relationships/ctrlProp" Target="../ctrlProps/ctrlProp726.xml"/><Relationship Id="rId71" Type="http://schemas.openxmlformats.org/officeDocument/2006/relationships/ctrlProp" Target="../ctrlProps/ctrlProp609.xml"/><Relationship Id="rId92" Type="http://schemas.openxmlformats.org/officeDocument/2006/relationships/ctrlProp" Target="../ctrlProps/ctrlProp63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7.xml"/><Relationship Id="rId1" Type="http://schemas.openxmlformats.org/officeDocument/2006/relationships/printerSettings" Target="../printerSettings/printerSettings1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F60A1-41B9-464B-A5AF-9E637BA4F5E2}">
  <sheetPr>
    <pageSetUpPr fitToPage="1"/>
  </sheetPr>
  <dimension ref="A1:Z90"/>
  <sheetViews>
    <sheetView tabSelected="1" zoomScale="70" zoomScaleNormal="70" workbookViewId="0"/>
  </sheetViews>
  <sheetFormatPr baseColWidth="10" defaultColWidth="0" defaultRowHeight="14.45" customHeight="1" zeroHeight="1"/>
  <cols>
    <col min="1" max="1" width="3.7109375" style="290" customWidth="1"/>
    <col min="2" max="3" width="12.28515625" style="290" customWidth="1"/>
    <col min="4" max="4" width="12.7109375" style="290" customWidth="1"/>
    <col min="5" max="6" width="12.28515625" style="290" customWidth="1"/>
    <col min="7" max="7" width="3" style="290" customWidth="1"/>
    <col min="8" max="12" width="12.28515625" style="290" customWidth="1"/>
    <col min="13" max="13" width="3.7109375" style="290" customWidth="1"/>
    <col min="14" max="18" width="12.28515625" style="290" customWidth="1"/>
    <col min="19" max="19" width="3" style="290" customWidth="1"/>
    <col min="20" max="24" width="12.28515625" style="290" customWidth="1"/>
    <col min="25" max="25" width="3.7109375" style="290" customWidth="1"/>
    <col min="26" max="26" width="0" style="290" hidden="1" customWidth="1"/>
    <col min="27" max="16384" width="11.5703125" style="290" hidden="1"/>
  </cols>
  <sheetData>
    <row r="1" spans="2:10" ht="18" customHeight="1">
      <c r="B1" s="304">
        <f ca="1">TODAY()</f>
        <v>45041</v>
      </c>
      <c r="C1" s="304"/>
      <c r="D1" s="304"/>
      <c r="E1" s="305"/>
      <c r="F1" s="305"/>
      <c r="G1" s="291"/>
      <c r="H1" s="292"/>
      <c r="I1" s="292"/>
      <c r="J1" s="292"/>
    </row>
    <row r="2" spans="2:10" ht="13.9" customHeight="1"/>
    <row r="3" spans="2:10" ht="13.9" customHeight="1"/>
    <row r="4" spans="2:10" ht="13.9" customHeight="1"/>
    <row r="5" spans="2:10" ht="13.9" customHeight="1"/>
    <row r="6" spans="2:10" ht="13.9" customHeight="1"/>
    <row r="7" spans="2:10" ht="13.9" customHeight="1"/>
    <row r="8" spans="2:10" ht="13.9" customHeight="1"/>
    <row r="9" spans="2:10" ht="13.9" customHeight="1"/>
    <row r="10" spans="2:10" ht="13.9" customHeight="1"/>
    <row r="11" spans="2:10" ht="13.9" customHeight="1"/>
    <row r="12" spans="2:10" ht="13.9" customHeight="1"/>
    <row r="13" spans="2:10" ht="13.9" customHeight="1"/>
    <row r="14" spans="2:10" ht="13.9" customHeight="1"/>
    <row r="15" spans="2:10" ht="13.9" customHeight="1"/>
    <row r="16" spans="2:10" ht="13.9" customHeight="1"/>
    <row r="17" spans="2:6" ht="13.9" customHeight="1"/>
    <row r="18" spans="2:6" ht="13.9" customHeight="1"/>
    <row r="19" spans="2:6" ht="13.9" customHeight="1"/>
    <row r="20" spans="2:6" ht="13.9" customHeight="1"/>
    <row r="21" spans="2:6" ht="13.9" customHeight="1"/>
    <row r="22" spans="2:6" ht="13.9" customHeight="1"/>
    <row r="23" spans="2:6" ht="13.9" customHeight="1"/>
    <row r="24" spans="2:6" ht="27" customHeight="1">
      <c r="B24" s="293"/>
      <c r="C24" s="293"/>
      <c r="D24" s="293"/>
      <c r="E24" s="293"/>
      <c r="F24" s="293"/>
    </row>
    <row r="25" spans="2:6" ht="13.9" customHeight="1">
      <c r="B25" s="293"/>
      <c r="C25" s="293"/>
      <c r="D25" s="293"/>
      <c r="E25" s="293"/>
      <c r="F25" s="293"/>
    </row>
    <row r="26" spans="2:6" ht="13.9" customHeight="1">
      <c r="B26" s="293"/>
      <c r="C26" s="293"/>
      <c r="D26" s="293"/>
      <c r="E26" s="293"/>
      <c r="F26" s="293"/>
    </row>
    <row r="27" spans="2:6" ht="13.9" customHeight="1">
      <c r="B27" s="293"/>
      <c r="C27" s="293"/>
      <c r="D27" s="293"/>
      <c r="E27" s="293"/>
      <c r="F27" s="293"/>
    </row>
    <row r="28" spans="2:6" ht="13.9" customHeight="1">
      <c r="B28" s="293"/>
      <c r="C28" s="293"/>
      <c r="D28" s="293"/>
      <c r="E28" s="293"/>
      <c r="F28" s="293"/>
    </row>
    <row r="29" spans="2:6" ht="13.9" customHeight="1">
      <c r="B29" s="293"/>
      <c r="C29" s="293"/>
      <c r="D29" s="293"/>
      <c r="E29" s="293"/>
      <c r="F29" s="293"/>
    </row>
    <row r="30" spans="2:6" ht="13.9" customHeight="1">
      <c r="B30" s="293"/>
      <c r="C30" s="293"/>
      <c r="D30" s="293"/>
      <c r="E30" s="293"/>
      <c r="F30" s="293"/>
    </row>
    <row r="31" spans="2:6" ht="13.9" customHeight="1">
      <c r="B31" s="293"/>
      <c r="C31" s="293"/>
      <c r="D31" s="293"/>
      <c r="E31" s="293"/>
      <c r="F31" s="293"/>
    </row>
    <row r="32" spans="2:6" ht="13.9" customHeight="1">
      <c r="B32" s="294"/>
      <c r="C32" s="294"/>
      <c r="D32" s="294"/>
      <c r="E32" s="294"/>
      <c r="F32" s="294"/>
    </row>
    <row r="33" spans="2:11" ht="13.9" customHeight="1"/>
    <row r="34" spans="2:11" ht="13.9" customHeight="1"/>
    <row r="35" spans="2:11" ht="13.9" customHeight="1"/>
    <row r="36" spans="2:11" ht="13.9" customHeight="1">
      <c r="H36" s="295"/>
      <c r="I36" s="295"/>
      <c r="J36" s="295"/>
      <c r="K36" s="295"/>
    </row>
    <row r="37" spans="2:11" ht="13.9" customHeight="1">
      <c r="C37" s="296"/>
      <c r="D37" s="296"/>
      <c r="E37" s="296"/>
      <c r="F37" s="296"/>
      <c r="I37" s="297"/>
      <c r="J37" s="297"/>
      <c r="K37" s="297"/>
    </row>
    <row r="38" spans="2:11" ht="13.9" customHeight="1">
      <c r="C38" s="296"/>
      <c r="D38" s="296"/>
      <c r="E38" s="296"/>
      <c r="F38" s="296"/>
      <c r="H38" s="297"/>
      <c r="I38" s="297"/>
      <c r="J38" s="297"/>
      <c r="K38" s="297"/>
    </row>
    <row r="39" spans="2:11" ht="13.9" customHeight="1">
      <c r="B39" s="296"/>
      <c r="C39" s="296"/>
      <c r="D39" s="296"/>
      <c r="E39" s="296"/>
      <c r="F39" s="296"/>
      <c r="H39" s="297"/>
      <c r="I39" s="297"/>
      <c r="J39" s="297"/>
      <c r="K39" s="297"/>
    </row>
    <row r="40" spans="2:11" ht="13.9" customHeight="1">
      <c r="B40" s="296"/>
      <c r="C40" s="296"/>
      <c r="D40" s="296"/>
      <c r="E40" s="296"/>
      <c r="F40" s="296"/>
      <c r="H40" s="297"/>
      <c r="I40" s="297"/>
      <c r="J40" s="297"/>
      <c r="K40" s="297"/>
    </row>
    <row r="41" spans="2:11" ht="13.9" customHeight="1">
      <c r="B41" s="296"/>
      <c r="C41" s="296"/>
      <c r="D41" s="296"/>
      <c r="E41" s="296"/>
      <c r="F41" s="296"/>
      <c r="H41" s="297"/>
      <c r="I41" s="297"/>
      <c r="J41" s="297"/>
      <c r="K41" s="297"/>
    </row>
    <row r="42" spans="2:11" ht="13.9" customHeight="1">
      <c r="B42" s="296"/>
      <c r="C42" s="296"/>
      <c r="D42" s="296"/>
      <c r="E42" s="296"/>
      <c r="F42" s="296"/>
      <c r="H42" s="297"/>
      <c r="I42" s="297"/>
      <c r="J42" s="297"/>
      <c r="K42" s="297"/>
    </row>
    <row r="43" spans="2:11" ht="13.9" customHeight="1">
      <c r="B43" s="296"/>
      <c r="C43" s="296"/>
      <c r="D43" s="296"/>
      <c r="E43" s="296"/>
      <c r="F43" s="296"/>
      <c r="H43" s="297"/>
      <c r="I43" s="297"/>
      <c r="J43" s="297"/>
      <c r="K43" s="297"/>
    </row>
    <row r="44" spans="2:11" ht="13.9" customHeight="1">
      <c r="B44" s="296"/>
      <c r="C44" s="296"/>
      <c r="D44" s="296"/>
      <c r="E44" s="296"/>
      <c r="F44" s="296"/>
      <c r="H44" s="297"/>
      <c r="I44" s="297"/>
      <c r="J44" s="297"/>
      <c r="K44" s="297"/>
    </row>
    <row r="45" spans="2:11" ht="13.9" customHeight="1">
      <c r="B45" s="296"/>
      <c r="C45" s="296"/>
      <c r="D45" s="296"/>
      <c r="E45" s="296"/>
      <c r="F45" s="296"/>
      <c r="H45" s="297"/>
      <c r="I45" s="297"/>
      <c r="J45" s="297"/>
      <c r="K45" s="297"/>
    </row>
    <row r="46" spans="2:11" ht="13.9" customHeight="1">
      <c r="B46" s="296"/>
      <c r="C46" s="296"/>
      <c r="D46" s="296"/>
      <c r="E46" s="296"/>
      <c r="F46" s="296"/>
      <c r="H46" s="297"/>
      <c r="I46" s="297"/>
      <c r="J46" s="297"/>
      <c r="K46" s="297"/>
    </row>
    <row r="47" spans="2:11" ht="13.9" customHeight="1">
      <c r="B47" s="296"/>
      <c r="C47" s="296"/>
      <c r="D47" s="296"/>
      <c r="E47" s="296"/>
      <c r="F47" s="296"/>
      <c r="H47" s="297"/>
      <c r="I47" s="297"/>
      <c r="J47" s="297"/>
      <c r="K47" s="297"/>
    </row>
    <row r="48" spans="2:11" ht="13.9" customHeight="1">
      <c r="B48" s="296"/>
      <c r="C48" s="296"/>
      <c r="D48" s="296"/>
      <c r="E48" s="296"/>
      <c r="F48" s="296"/>
      <c r="H48" s="297"/>
      <c r="I48" s="297"/>
      <c r="J48" s="297"/>
      <c r="K48" s="297"/>
    </row>
    <row r="49" spans="2:6" ht="13.9" customHeight="1">
      <c r="B49" s="296"/>
      <c r="C49" s="296"/>
      <c r="D49" s="296"/>
      <c r="E49" s="296"/>
      <c r="F49" s="296"/>
    </row>
    <row r="50" spans="2:6" ht="13.9" customHeight="1"/>
    <row r="51" spans="2:6" ht="13.9" customHeight="1"/>
    <row r="52" spans="2:6" ht="13.9" customHeight="1"/>
    <row r="53" spans="2:6" ht="13.9" customHeight="1"/>
    <row r="54" spans="2:6" ht="13.9" customHeight="1"/>
    <row r="55" spans="2:6" ht="13.9" customHeight="1"/>
    <row r="56" spans="2:6" ht="13.9" customHeight="1"/>
    <row r="57" spans="2:6" ht="13.9" customHeight="1"/>
    <row r="58" spans="2:6" ht="13.9" customHeight="1"/>
    <row r="59" spans="2:6" ht="13.9" customHeight="1"/>
    <row r="60" spans="2:6" ht="13.9" customHeight="1"/>
    <row r="61" spans="2:6" ht="13.9" customHeight="1"/>
    <row r="62" spans="2:6" ht="13.9" customHeight="1"/>
    <row r="63" spans="2:6" ht="13.9" customHeight="1"/>
    <row r="64" spans="2:6" ht="13.9" customHeight="1"/>
    <row r="65" ht="13.9" customHeight="1"/>
    <row r="66" ht="13.9" customHeight="1"/>
    <row r="67" ht="13.9" customHeight="1"/>
    <row r="68" ht="13.9" customHeight="1"/>
    <row r="69" ht="13.9" customHeight="1"/>
    <row r="70" ht="13.9" customHeight="1"/>
    <row r="71" ht="13.9" customHeight="1"/>
    <row r="72" ht="17.25"/>
    <row r="73" ht="17.25"/>
    <row r="74" ht="17.25"/>
    <row r="75" ht="17.25" hidden="1"/>
    <row r="76" ht="17.25" hidden="1"/>
    <row r="77" ht="17.25" hidden="1"/>
    <row r="78" ht="17.25" hidden="1"/>
    <row r="79" ht="17.25" hidden="1"/>
    <row r="80" ht="17.25" hidden="1"/>
    <row r="81" ht="17.25" hidden="1"/>
    <row r="82" ht="17.25" hidden="1"/>
    <row r="83" ht="17.25" hidden="1"/>
    <row r="84" ht="17.25" hidden="1"/>
    <row r="85" ht="17.25" hidden="1"/>
    <row r="86" ht="17.25" hidden="1"/>
    <row r="87" ht="17.25" hidden="1"/>
    <row r="88" ht="17.25" hidden="1"/>
    <row r="89" ht="17.25" hidden="1"/>
    <row r="90" ht="14.45" customHeight="1"/>
  </sheetData>
  <mergeCells count="2">
    <mergeCell ref="B1:D1"/>
    <mergeCell ref="E1:F1"/>
  </mergeCells>
  <pageMargins left="0.7" right="0.7" top="0.75" bottom="0.75" header="0.3" footer="0.3"/>
  <pageSetup paperSize="9" scale="48" orientation="landscape" horizontalDpi="360" verticalDpi="36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B40AF-DE09-46D9-880D-17DBFB4B77C5}">
  <dimension ref="A1:AJ207"/>
  <sheetViews>
    <sheetView topLeftCell="A186" zoomScale="90" zoomScaleNormal="90" workbookViewId="0">
      <selection activeCell="C218" sqref="C218"/>
    </sheetView>
  </sheetViews>
  <sheetFormatPr baseColWidth="10" defaultRowHeight="13.5"/>
  <cols>
    <col min="1" max="1" width="25.42578125" bestFit="1" customWidth="1"/>
    <col min="2" max="2" width="28.5703125" bestFit="1" customWidth="1"/>
    <col min="3" max="3" width="48.42578125" bestFit="1" customWidth="1"/>
    <col min="4" max="4" width="23.5703125" bestFit="1" customWidth="1"/>
    <col min="5" max="5" width="18.7109375" bestFit="1" customWidth="1"/>
    <col min="6" max="15" width="11.7109375" customWidth="1"/>
    <col min="16" max="16" width="17.5703125" bestFit="1" customWidth="1"/>
    <col min="17" max="17" width="31" bestFit="1" customWidth="1"/>
    <col min="18" max="25" width="11.7109375" customWidth="1"/>
    <col min="26" max="26" width="12.28515625" customWidth="1"/>
    <col min="27" max="34" width="13.28515625" bestFit="1" customWidth="1"/>
    <col min="35" max="35" width="11.7109375" bestFit="1" customWidth="1"/>
    <col min="36" max="36" width="12.7109375" bestFit="1" customWidth="1"/>
  </cols>
  <sheetData>
    <row r="1" spans="1:21">
      <c r="A1" s="280" t="s">
        <v>119</v>
      </c>
      <c r="B1" t="s">
        <v>2579</v>
      </c>
    </row>
    <row r="3" spans="1:21">
      <c r="A3" s="280" t="s">
        <v>2546</v>
      </c>
      <c r="B3" t="s">
        <v>2547</v>
      </c>
      <c r="D3" s="282" t="s">
        <v>120</v>
      </c>
      <c r="E3" s="282" t="s">
        <v>2548</v>
      </c>
      <c r="P3" s="280" t="s">
        <v>2546</v>
      </c>
      <c r="Q3" t="s">
        <v>2547</v>
      </c>
    </row>
    <row r="4" spans="1:21">
      <c r="A4" s="281" t="s">
        <v>2531</v>
      </c>
      <c r="B4">
        <v>1</v>
      </c>
      <c r="D4" s="281" t="s">
        <v>2531</v>
      </c>
      <c r="E4">
        <f>GETPIVOTDATA("UNIDAD PRODUCTIVA",$A$3,"Municipio",D4)</f>
        <v>1</v>
      </c>
      <c r="G4" s="281" t="s">
        <v>2531</v>
      </c>
      <c r="H4">
        <f t="shared" ref="H4:H10" si="0">GETPIVOTDATA("UNIDAD PRODUCTIVA",$A$3,"Municipio",G4)</f>
        <v>1</v>
      </c>
      <c r="J4" s="281" t="s">
        <v>8</v>
      </c>
      <c r="K4">
        <f>GETPIVOTDATA("UNIDAD PRODUCTIVA",$A$3,"Municipio",J4)</f>
        <v>1</v>
      </c>
      <c r="M4" s="281" t="s">
        <v>2549</v>
      </c>
      <c r="N4">
        <f>GETPIVOTDATA("UNIDAD PRODUCTIVA",$A$3,"Municipio",M4)</f>
        <v>4</v>
      </c>
      <c r="P4" s="281" t="s">
        <v>1</v>
      </c>
      <c r="Q4">
        <v>17</v>
      </c>
      <c r="T4" t="s">
        <v>1</v>
      </c>
      <c r="U4">
        <f>GETPIVOTDATA("UNIDAD PRODUCTIVA",$P$3,"DEPARTAMENTO",T4)</f>
        <v>17</v>
      </c>
    </row>
    <row r="5" spans="1:21">
      <c r="A5" s="281" t="s">
        <v>8</v>
      </c>
      <c r="B5">
        <v>1</v>
      </c>
      <c r="D5" s="281" t="s">
        <v>8</v>
      </c>
      <c r="E5">
        <f t="shared" ref="E5:E17" si="1">GETPIVOTDATA("UNIDAD PRODUCTIVA",$A$3,"Municipio",D5)</f>
        <v>1</v>
      </c>
      <c r="G5" s="281" t="s">
        <v>6</v>
      </c>
      <c r="H5">
        <f t="shared" si="0"/>
        <v>2</v>
      </c>
      <c r="J5" s="281" t="s">
        <v>9</v>
      </c>
      <c r="K5">
        <f>GETPIVOTDATA("UNIDAD PRODUCTIVA",$A$3,"Municipio",J5)</f>
        <v>6</v>
      </c>
      <c r="M5" s="281" t="s">
        <v>2550</v>
      </c>
      <c r="N5">
        <f>GETPIVOTDATA("UNIDAD PRODUCTIVA",$A$3,"Municipio",M5)</f>
        <v>2</v>
      </c>
      <c r="P5" s="281" t="s">
        <v>7</v>
      </c>
      <c r="Q5">
        <v>11</v>
      </c>
      <c r="T5" t="s">
        <v>7</v>
      </c>
      <c r="U5">
        <f t="shared" ref="U5:U6" si="2">GETPIVOTDATA("UNIDAD PRODUCTIVA",$P$3,"DEPARTAMENTO",T5)</f>
        <v>11</v>
      </c>
    </row>
    <row r="6" spans="1:21">
      <c r="A6" s="281" t="s">
        <v>9</v>
      </c>
      <c r="B6">
        <v>6</v>
      </c>
      <c r="D6" s="281" t="s">
        <v>9</v>
      </c>
      <c r="E6">
        <f t="shared" si="1"/>
        <v>6</v>
      </c>
      <c r="G6" s="281" t="s">
        <v>3</v>
      </c>
      <c r="H6">
        <f t="shared" si="0"/>
        <v>3</v>
      </c>
      <c r="J6" s="281" t="s">
        <v>11</v>
      </c>
      <c r="K6">
        <f>GETPIVOTDATA("UNIDAD PRODUCTIVA",$A$3,"Municipio",J6)</f>
        <v>1</v>
      </c>
      <c r="P6" s="281" t="s">
        <v>178</v>
      </c>
      <c r="Q6">
        <v>2</v>
      </c>
      <c r="T6" t="s">
        <v>13</v>
      </c>
      <c r="U6">
        <f t="shared" si="2"/>
        <v>6</v>
      </c>
    </row>
    <row r="7" spans="1:21">
      <c r="A7" s="281" t="s">
        <v>6</v>
      </c>
      <c r="B7">
        <v>2</v>
      </c>
      <c r="D7" s="281" t="s">
        <v>6</v>
      </c>
      <c r="E7">
        <f t="shared" si="1"/>
        <v>2</v>
      </c>
      <c r="G7" s="281" t="s">
        <v>4</v>
      </c>
      <c r="H7">
        <f t="shared" si="0"/>
        <v>3</v>
      </c>
      <c r="J7" s="281" t="s">
        <v>12</v>
      </c>
      <c r="K7">
        <f>GETPIVOTDATA("UNIDAD PRODUCTIVA",$A$3,"Municipio",J7)</f>
        <v>3</v>
      </c>
      <c r="P7" s="281" t="s">
        <v>13</v>
      </c>
      <c r="Q7">
        <v>6</v>
      </c>
    </row>
    <row r="8" spans="1:21">
      <c r="A8" s="281" t="s">
        <v>3</v>
      </c>
      <c r="B8">
        <v>3</v>
      </c>
      <c r="D8" s="281" t="s">
        <v>3</v>
      </c>
      <c r="E8">
        <f t="shared" si="1"/>
        <v>3</v>
      </c>
      <c r="G8" s="281" t="s">
        <v>2</v>
      </c>
      <c r="H8">
        <f t="shared" si="0"/>
        <v>5</v>
      </c>
      <c r="P8" s="281" t="s">
        <v>27</v>
      </c>
      <c r="Q8">
        <v>36</v>
      </c>
    </row>
    <row r="9" spans="1:21">
      <c r="A9" s="281" t="s">
        <v>4</v>
      </c>
      <c r="B9">
        <v>3</v>
      </c>
      <c r="D9" s="281" t="s">
        <v>2549</v>
      </c>
      <c r="E9">
        <f t="shared" si="1"/>
        <v>4</v>
      </c>
      <c r="G9" s="281" t="s">
        <v>5</v>
      </c>
      <c r="H9">
        <f t="shared" si="0"/>
        <v>2</v>
      </c>
    </row>
    <row r="10" spans="1:21">
      <c r="A10" s="281" t="s">
        <v>178</v>
      </c>
      <c r="B10">
        <v>2</v>
      </c>
      <c r="D10" s="281" t="s">
        <v>4</v>
      </c>
      <c r="E10">
        <f t="shared" si="1"/>
        <v>3</v>
      </c>
      <c r="G10" s="281" t="s">
        <v>15</v>
      </c>
      <c r="H10">
        <f t="shared" si="0"/>
        <v>1</v>
      </c>
    </row>
    <row r="11" spans="1:21">
      <c r="A11" s="281" t="s">
        <v>11</v>
      </c>
      <c r="B11">
        <v>1</v>
      </c>
      <c r="D11" s="281" t="s">
        <v>178</v>
      </c>
      <c r="E11">
        <f t="shared" si="1"/>
        <v>2</v>
      </c>
    </row>
    <row r="12" spans="1:21">
      <c r="A12" s="281" t="s">
        <v>12</v>
      </c>
      <c r="B12">
        <v>3</v>
      </c>
      <c r="D12" s="281" t="s">
        <v>2550</v>
      </c>
      <c r="E12">
        <f t="shared" si="1"/>
        <v>2</v>
      </c>
    </row>
    <row r="13" spans="1:21">
      <c r="A13" s="281" t="s">
        <v>2</v>
      </c>
      <c r="B13">
        <v>5</v>
      </c>
      <c r="D13" s="281" t="s">
        <v>11</v>
      </c>
      <c r="E13">
        <f t="shared" si="1"/>
        <v>1</v>
      </c>
    </row>
    <row r="14" spans="1:21">
      <c r="A14" s="281" t="s">
        <v>5</v>
      </c>
      <c r="B14">
        <v>2</v>
      </c>
      <c r="D14" s="281" t="s">
        <v>12</v>
      </c>
      <c r="E14">
        <f t="shared" si="1"/>
        <v>3</v>
      </c>
    </row>
    <row r="15" spans="1:21">
      <c r="A15" s="281" t="s">
        <v>15</v>
      </c>
      <c r="B15">
        <v>1</v>
      </c>
      <c r="D15" s="281" t="s">
        <v>2</v>
      </c>
      <c r="E15">
        <f t="shared" si="1"/>
        <v>5</v>
      </c>
    </row>
    <row r="16" spans="1:21">
      <c r="A16" s="281" t="s">
        <v>2550</v>
      </c>
      <c r="B16">
        <v>2</v>
      </c>
      <c r="D16" s="281" t="s">
        <v>5</v>
      </c>
      <c r="E16">
        <f t="shared" si="1"/>
        <v>2</v>
      </c>
    </row>
    <row r="17" spans="1:10">
      <c r="A17" s="281" t="s">
        <v>2549</v>
      </c>
      <c r="B17">
        <v>4</v>
      </c>
      <c r="D17" s="281" t="s">
        <v>15</v>
      </c>
      <c r="E17">
        <f t="shared" si="1"/>
        <v>1</v>
      </c>
    </row>
    <row r="18" spans="1:10">
      <c r="A18" s="281" t="s">
        <v>27</v>
      </c>
      <c r="B18">
        <v>36</v>
      </c>
    </row>
    <row r="24" spans="1:10">
      <c r="D24" s="280"/>
      <c r="E24" s="280"/>
    </row>
    <row r="26" spans="1:10">
      <c r="A26" s="280" t="s">
        <v>119</v>
      </c>
      <c r="B26" t="s">
        <v>2579</v>
      </c>
    </row>
    <row r="28" spans="1:10">
      <c r="A28" t="s">
        <v>2554</v>
      </c>
      <c r="B28" t="s">
        <v>2553</v>
      </c>
      <c r="C28" s="280"/>
      <c r="D28" s="285">
        <f>GETPIVOTDATA("Suma de PROMEDIO OFERTA DE AGUA DÍA M3 POR HA 2022",$A$28)/GETPIVOTDATA("Suma de PROMEDIO DEMANDA DE AGUA DÍA M3 POR HA 2022",$A$28)</f>
        <v>3.2298546325720081</v>
      </c>
      <c r="E28" s="280"/>
      <c r="F28" s="280"/>
      <c r="G28" s="280"/>
      <c r="H28" s="280"/>
      <c r="I28" s="280"/>
      <c r="J28" s="280"/>
    </row>
    <row r="29" spans="1:10">
      <c r="A29" s="283">
        <v>3517.3116948709167</v>
      </c>
      <c r="B29" s="283">
        <v>1089</v>
      </c>
    </row>
    <row r="37" spans="1:10">
      <c r="A37" s="280" t="s">
        <v>119</v>
      </c>
      <c r="B37" t="s">
        <v>2579</v>
      </c>
    </row>
    <row r="39" spans="1:10">
      <c r="A39" s="280" t="s">
        <v>2546</v>
      </c>
      <c r="B39" t="s">
        <v>2554</v>
      </c>
      <c r="C39" t="s">
        <v>2553</v>
      </c>
      <c r="D39" s="280"/>
      <c r="E39" s="280"/>
      <c r="F39" s="280"/>
      <c r="G39" s="280"/>
      <c r="H39" s="280"/>
      <c r="I39" s="280"/>
      <c r="J39" s="280"/>
    </row>
    <row r="40" spans="1:10">
      <c r="A40" s="281" t="s">
        <v>2531</v>
      </c>
      <c r="B40" s="283"/>
      <c r="C40" s="283"/>
    </row>
    <row r="41" spans="1:10">
      <c r="A41" s="281" t="s">
        <v>8</v>
      </c>
      <c r="B41" s="283">
        <v>96.597938144329888</v>
      </c>
      <c r="C41" s="283">
        <v>33</v>
      </c>
    </row>
    <row r="42" spans="1:10">
      <c r="A42" s="281" t="s">
        <v>9</v>
      </c>
      <c r="B42" s="283">
        <v>623.80059130705365</v>
      </c>
      <c r="C42" s="283">
        <v>198</v>
      </c>
    </row>
    <row r="43" spans="1:10">
      <c r="A43" s="281" t="s">
        <v>6</v>
      </c>
      <c r="B43" s="283">
        <v>364.76986358429656</v>
      </c>
      <c r="C43" s="283">
        <v>66</v>
      </c>
    </row>
    <row r="44" spans="1:10">
      <c r="A44" s="281" t="s">
        <v>3</v>
      </c>
      <c r="B44" s="283">
        <v>311.93917231608236</v>
      </c>
      <c r="C44" s="283">
        <v>99</v>
      </c>
    </row>
    <row r="45" spans="1:10">
      <c r="A45" s="281" t="s">
        <v>2549</v>
      </c>
      <c r="B45" s="283">
        <v>424.57914115184872</v>
      </c>
      <c r="C45" s="283">
        <v>132</v>
      </c>
    </row>
    <row r="46" spans="1:10">
      <c r="A46" s="281" t="s">
        <v>4</v>
      </c>
      <c r="B46" s="283">
        <v>384.80910078848228</v>
      </c>
      <c r="C46" s="283">
        <v>99</v>
      </c>
    </row>
    <row r="47" spans="1:10">
      <c r="A47" s="281" t="s">
        <v>178</v>
      </c>
      <c r="B47" s="283"/>
      <c r="C47" s="283"/>
    </row>
    <row r="48" spans="1:10">
      <c r="A48" s="281" t="s">
        <v>2550</v>
      </c>
      <c r="B48" s="283">
        <v>198.27269861286257</v>
      </c>
      <c r="C48" s="283">
        <v>66</v>
      </c>
    </row>
    <row r="49" spans="1:3">
      <c r="A49" s="281" t="s">
        <v>11</v>
      </c>
      <c r="B49" s="283">
        <v>148.53535353535352</v>
      </c>
      <c r="C49" s="283">
        <v>33</v>
      </c>
    </row>
    <row r="50" spans="1:3">
      <c r="A50" s="281" t="s">
        <v>12</v>
      </c>
      <c r="B50" s="283">
        <v>73.566433566433574</v>
      </c>
      <c r="C50" s="283">
        <v>99</v>
      </c>
    </row>
    <row r="51" spans="1:3">
      <c r="A51" s="281" t="s">
        <v>2</v>
      </c>
      <c r="B51" s="283">
        <v>537.00446877318382</v>
      </c>
      <c r="C51" s="283">
        <v>165</v>
      </c>
    </row>
    <row r="52" spans="1:3">
      <c r="A52" s="281" t="s">
        <v>5</v>
      </c>
      <c r="B52" s="283">
        <v>201.8389949466592</v>
      </c>
      <c r="C52" s="283">
        <v>66</v>
      </c>
    </row>
    <row r="53" spans="1:3">
      <c r="A53" s="281" t="s">
        <v>15</v>
      </c>
      <c r="B53" s="283">
        <v>151.59793814432987</v>
      </c>
      <c r="C53" s="283">
        <v>33</v>
      </c>
    </row>
    <row r="54" spans="1:3">
      <c r="A54" s="281" t="s">
        <v>27</v>
      </c>
      <c r="B54" s="283">
        <v>3517.3116948709162</v>
      </c>
      <c r="C54" s="283">
        <v>1089</v>
      </c>
    </row>
    <row r="62" spans="1:3">
      <c r="A62" s="280" t="s">
        <v>119</v>
      </c>
      <c r="B62" t="s">
        <v>2579</v>
      </c>
    </row>
    <row r="64" spans="1:3">
      <c r="A64" t="s">
        <v>2555</v>
      </c>
      <c r="C64" s="280"/>
    </row>
    <row r="65" spans="1:4">
      <c r="A65" s="283">
        <v>49919</v>
      </c>
      <c r="C65" s="286">
        <f>GETPIVOTDATA("CAPACIDAD DE RESERVORIOS EN M3 (ALMACENAMIETNO DE AGUA TEMPORAL)",$A$64)</f>
        <v>49919</v>
      </c>
      <c r="D65" s="286"/>
    </row>
    <row r="66" spans="1:4">
      <c r="D66" s="287"/>
    </row>
    <row r="73" spans="1:4">
      <c r="A73" s="280" t="s">
        <v>119</v>
      </c>
      <c r="B73" t="s">
        <v>2579</v>
      </c>
    </row>
    <row r="75" spans="1:4">
      <c r="A75" t="s">
        <v>2557</v>
      </c>
    </row>
    <row r="76" spans="1:4">
      <c r="A76" s="283">
        <v>869.25311999999997</v>
      </c>
      <c r="C76" s="283">
        <f>GETPIVOTDATA("DISPONIBILIDAD DE AGUA DE USO AGRICOLA POR CONCESIÓN. (M3/DÍA)",$A$75)</f>
        <v>869.25311999999997</v>
      </c>
    </row>
    <row r="84" spans="1:3">
      <c r="A84" s="280" t="s">
        <v>119</v>
      </c>
      <c r="B84" t="s">
        <v>2579</v>
      </c>
    </row>
    <row r="86" spans="1:3">
      <c r="A86" t="s">
        <v>2556</v>
      </c>
    </row>
    <row r="87" spans="1:3">
      <c r="A87" s="283">
        <v>9</v>
      </c>
      <c r="C87">
        <f>GETPIVOTDATA("DISPONIBILIDAD DE AGUA DE USO AGRICOLA POR CONCESIÓN. (M3/DÍA)",$A$86)</f>
        <v>9</v>
      </c>
    </row>
    <row r="95" spans="1:3">
      <c r="A95" s="280" t="s">
        <v>119</v>
      </c>
      <c r="B95" t="s">
        <v>2579</v>
      </c>
    </row>
    <row r="97" spans="1:8">
      <c r="A97" s="280" t="s">
        <v>2546</v>
      </c>
      <c r="B97" t="s">
        <v>2558</v>
      </c>
      <c r="H97" s="289"/>
    </row>
    <row r="98" spans="1:8">
      <c r="A98" s="281" t="s">
        <v>181</v>
      </c>
      <c r="B98" s="283">
        <v>25</v>
      </c>
      <c r="H98" s="289"/>
    </row>
    <row r="99" spans="1:8">
      <c r="A99" s="281" t="s">
        <v>183</v>
      </c>
      <c r="B99" s="283">
        <v>7</v>
      </c>
      <c r="H99" s="289"/>
    </row>
    <row r="100" spans="1:8">
      <c r="A100" s="281" t="s">
        <v>184</v>
      </c>
      <c r="B100" s="283">
        <v>1</v>
      </c>
    </row>
    <row r="101" spans="1:8">
      <c r="A101" s="281" t="s">
        <v>2580</v>
      </c>
      <c r="B101" s="283"/>
    </row>
    <row r="102" spans="1:8">
      <c r="A102" s="281" t="s">
        <v>27</v>
      </c>
      <c r="B102" s="283">
        <v>33</v>
      </c>
    </row>
    <row r="112" spans="1:8">
      <c r="A112" t="s">
        <v>2568</v>
      </c>
      <c r="B112" t="s">
        <v>2570</v>
      </c>
      <c r="C112" t="s">
        <v>2569</v>
      </c>
      <c r="D112" t="s">
        <v>2571</v>
      </c>
      <c r="E112" t="s">
        <v>2572</v>
      </c>
    </row>
    <row r="113" spans="1:36">
      <c r="A113" s="298">
        <v>4848.2125808545406</v>
      </c>
      <c r="B113" s="298">
        <v>149967.744214523</v>
      </c>
      <c r="C113" s="298">
        <v>58750.531106198003</v>
      </c>
      <c r="D113" s="298">
        <v>5692.5642101044868</v>
      </c>
      <c r="E113" s="298">
        <v>0</v>
      </c>
    </row>
    <row r="121" spans="1:36">
      <c r="F121" s="280"/>
      <c r="G121" s="280"/>
      <c r="H121" s="280"/>
      <c r="I121" s="280"/>
      <c r="J121" s="280"/>
      <c r="K121" s="280"/>
      <c r="L121" s="280"/>
      <c r="M121" s="280"/>
      <c r="N121" s="280"/>
      <c r="O121" s="280"/>
      <c r="P121" s="280"/>
      <c r="Q121" s="280"/>
      <c r="R121" s="280"/>
      <c r="S121" s="280"/>
      <c r="T121" s="280"/>
      <c r="U121" s="280"/>
      <c r="V121" s="280"/>
      <c r="W121" s="280"/>
      <c r="X121" s="280"/>
      <c r="Y121" s="280"/>
      <c r="Z121" s="280"/>
      <c r="AA121" s="280"/>
      <c r="AB121" s="280"/>
      <c r="AC121" s="280"/>
      <c r="AD121" s="280"/>
      <c r="AE121" s="280"/>
      <c r="AF121" s="280"/>
      <c r="AG121" s="280"/>
      <c r="AH121" s="280"/>
      <c r="AI121" s="280"/>
      <c r="AJ121" s="280"/>
    </row>
    <row r="123" spans="1:36">
      <c r="A123" s="280" t="s">
        <v>2546</v>
      </c>
      <c r="B123" t="s">
        <v>2559</v>
      </c>
    </row>
    <row r="124" spans="1:36">
      <c r="A124" s="281" t="s">
        <v>89</v>
      </c>
      <c r="B124" s="283">
        <v>68.95</v>
      </c>
    </row>
    <row r="125" spans="1:36">
      <c r="A125" s="281" t="s">
        <v>98</v>
      </c>
      <c r="B125" s="283">
        <v>31.97</v>
      </c>
    </row>
    <row r="126" spans="1:36">
      <c r="A126" s="281" t="s">
        <v>74</v>
      </c>
      <c r="B126" s="283">
        <v>10.77</v>
      </c>
    </row>
    <row r="127" spans="1:36">
      <c r="A127" s="281" t="s">
        <v>75</v>
      </c>
      <c r="B127" s="283">
        <v>42.27</v>
      </c>
    </row>
    <row r="128" spans="1:36">
      <c r="A128" s="281" t="s">
        <v>80</v>
      </c>
      <c r="B128" s="283">
        <v>9.11</v>
      </c>
    </row>
    <row r="129" spans="1:2">
      <c r="A129" s="281" t="s">
        <v>2494</v>
      </c>
      <c r="B129" s="283">
        <v>36</v>
      </c>
    </row>
    <row r="130" spans="1:2">
      <c r="A130" s="281" t="s">
        <v>76</v>
      </c>
      <c r="B130" s="283">
        <v>22.74</v>
      </c>
    </row>
    <row r="131" spans="1:2">
      <c r="A131" s="281" t="s">
        <v>99</v>
      </c>
      <c r="B131" s="283">
        <v>81.66</v>
      </c>
    </row>
    <row r="132" spans="1:2">
      <c r="A132" s="281" t="s">
        <v>88</v>
      </c>
      <c r="B132" s="283">
        <v>89.7</v>
      </c>
    </row>
    <row r="133" spans="1:2">
      <c r="A133" s="281" t="s">
        <v>101</v>
      </c>
      <c r="B133" s="283">
        <v>69.917743999999999</v>
      </c>
    </row>
    <row r="134" spans="1:2">
      <c r="A134" s="281" t="s">
        <v>72</v>
      </c>
      <c r="B134" s="283">
        <v>28.47</v>
      </c>
    </row>
    <row r="135" spans="1:2">
      <c r="A135" s="281" t="s">
        <v>90</v>
      </c>
      <c r="B135" s="283">
        <v>64.42</v>
      </c>
    </row>
    <row r="136" spans="1:2">
      <c r="A136" s="281" t="s">
        <v>81</v>
      </c>
      <c r="B136" s="283">
        <v>7.2099999999999973</v>
      </c>
    </row>
    <row r="137" spans="1:2">
      <c r="A137" s="281" t="s">
        <v>73</v>
      </c>
      <c r="B137" s="283">
        <v>75.78</v>
      </c>
    </row>
    <row r="138" spans="1:2">
      <c r="A138" s="281" t="s">
        <v>82</v>
      </c>
      <c r="B138" s="283">
        <v>9.3822367712499997</v>
      </c>
    </row>
    <row r="139" spans="1:2">
      <c r="A139" s="281" t="s">
        <v>77</v>
      </c>
      <c r="B139" s="283">
        <v>17.899999999999999</v>
      </c>
    </row>
    <row r="140" spans="1:2">
      <c r="A140" s="281" t="s">
        <v>100</v>
      </c>
      <c r="B140" s="283">
        <v>34.416000000000004</v>
      </c>
    </row>
    <row r="141" spans="1:2">
      <c r="A141" s="281" t="s">
        <v>78</v>
      </c>
      <c r="B141" s="283">
        <v>111</v>
      </c>
    </row>
    <row r="142" spans="1:2">
      <c r="A142" s="281" t="s">
        <v>95</v>
      </c>
      <c r="B142" s="283">
        <v>6.4</v>
      </c>
    </row>
    <row r="143" spans="1:2">
      <c r="A143" s="281" t="s">
        <v>83</v>
      </c>
      <c r="B143" s="283">
        <v>34.32</v>
      </c>
    </row>
    <row r="144" spans="1:2">
      <c r="A144" s="281" t="s">
        <v>103</v>
      </c>
      <c r="B144" s="283">
        <v>4.5999999999999996</v>
      </c>
    </row>
    <row r="145" spans="1:2">
      <c r="A145" s="281" t="s">
        <v>91</v>
      </c>
      <c r="B145" s="283">
        <v>130.88999999999999</v>
      </c>
    </row>
    <row r="146" spans="1:2">
      <c r="A146" s="281" t="s">
        <v>87</v>
      </c>
      <c r="B146" s="283">
        <v>68.08</v>
      </c>
    </row>
    <row r="147" spans="1:2">
      <c r="A147" s="281" t="s">
        <v>96</v>
      </c>
      <c r="B147" s="283">
        <v>2.94</v>
      </c>
    </row>
    <row r="148" spans="1:2">
      <c r="A148" s="281" t="s">
        <v>93</v>
      </c>
      <c r="B148" s="283">
        <v>52.913600000000002</v>
      </c>
    </row>
    <row r="149" spans="1:2">
      <c r="A149" s="281" t="s">
        <v>84</v>
      </c>
      <c r="B149" s="283">
        <v>25.44</v>
      </c>
    </row>
    <row r="150" spans="1:2">
      <c r="A150" s="281" t="s">
        <v>92</v>
      </c>
      <c r="B150" s="283">
        <v>81.680000000000007</v>
      </c>
    </row>
    <row r="151" spans="1:2">
      <c r="A151" s="281" t="s">
        <v>85</v>
      </c>
      <c r="B151" s="283">
        <v>95.056578000000002</v>
      </c>
    </row>
    <row r="152" spans="1:2">
      <c r="A152" s="281" t="s">
        <v>102</v>
      </c>
      <c r="B152" s="283">
        <v>24.11</v>
      </c>
    </row>
    <row r="153" spans="1:2">
      <c r="A153" s="281" t="s">
        <v>178</v>
      </c>
      <c r="B153" s="283">
        <v>162</v>
      </c>
    </row>
    <row r="154" spans="1:2">
      <c r="A154" s="281" t="s">
        <v>86</v>
      </c>
      <c r="B154" s="283">
        <v>40.9</v>
      </c>
    </row>
    <row r="155" spans="1:2">
      <c r="A155" s="281" t="s">
        <v>94</v>
      </c>
      <c r="B155" s="283">
        <v>59.606017999999999</v>
      </c>
    </row>
    <row r="156" spans="1:2">
      <c r="A156" s="281" t="s">
        <v>97</v>
      </c>
      <c r="B156" s="283">
        <v>41.51</v>
      </c>
    </row>
    <row r="157" spans="1:2">
      <c r="A157" s="281" t="s">
        <v>104</v>
      </c>
      <c r="B157" s="283">
        <v>11.39</v>
      </c>
    </row>
    <row r="158" spans="1:2">
      <c r="A158" s="281" t="s">
        <v>79</v>
      </c>
      <c r="B158" s="283">
        <v>1.8726430000000001</v>
      </c>
    </row>
    <row r="159" spans="1:2">
      <c r="A159" s="281" t="s">
        <v>27</v>
      </c>
      <c r="B159" s="283">
        <v>1655.3748197712503</v>
      </c>
    </row>
    <row r="163" spans="1:4">
      <c r="A163" t="s">
        <v>2562</v>
      </c>
      <c r="B163" t="s">
        <v>2563</v>
      </c>
      <c r="C163" t="s">
        <v>2561</v>
      </c>
      <c r="D163" t="s">
        <v>2564</v>
      </c>
    </row>
    <row r="164" spans="1:4">
      <c r="A164" s="283">
        <v>257</v>
      </c>
      <c r="B164" s="283">
        <v>58</v>
      </c>
      <c r="C164" s="283">
        <v>68</v>
      </c>
      <c r="D164" s="283">
        <v>131</v>
      </c>
    </row>
    <row r="166" spans="1:4">
      <c r="B166" t="s">
        <v>179</v>
      </c>
      <c r="C166">
        <f>GETPIVOTDATA("Suma de TOTAL FUENTES HÍDRICAS EN LA UP",$A$163)</f>
        <v>257</v>
      </c>
    </row>
    <row r="167" spans="1:4">
      <c r="B167" t="s">
        <v>2565</v>
      </c>
      <c r="C167">
        <f>GETPIVOTDATA("Suma de FUENTES ABASTECIMIENTO ACUEDUCTO LOCAL",$A$163)</f>
        <v>58</v>
      </c>
    </row>
    <row r="168" spans="1:4">
      <c r="B168" t="s">
        <v>2566</v>
      </c>
      <c r="C168">
        <f>GETPIVOTDATA("Suma de FUENTES CERCANAS DE ABASTECIMIENTO EN LA UP",$A$163)</f>
        <v>68</v>
      </c>
    </row>
    <row r="169" spans="1:4">
      <c r="B169" t="s">
        <v>2567</v>
      </c>
      <c r="C169">
        <f>GETPIVOTDATA("Suma de OTRAS FUENTES",$A$163)</f>
        <v>131</v>
      </c>
    </row>
    <row r="177" spans="1:3">
      <c r="A177" s="280" t="s">
        <v>2546</v>
      </c>
      <c r="B177" t="s">
        <v>2574</v>
      </c>
      <c r="C177" t="s">
        <v>2575</v>
      </c>
    </row>
    <row r="178" spans="1:3">
      <c r="A178" s="281" t="s">
        <v>2531</v>
      </c>
      <c r="B178" s="283"/>
      <c r="C178" s="283"/>
    </row>
    <row r="179" spans="1:3">
      <c r="A179" s="281" t="s">
        <v>8</v>
      </c>
      <c r="B179" s="283">
        <v>75</v>
      </c>
      <c r="C179" s="283">
        <v>96.597938144329888</v>
      </c>
    </row>
    <row r="180" spans="1:3">
      <c r="A180" s="281" t="s">
        <v>9</v>
      </c>
      <c r="B180" s="283"/>
      <c r="C180" s="283">
        <v>103.96676521784228</v>
      </c>
    </row>
    <row r="181" spans="1:3">
      <c r="A181" s="281" t="s">
        <v>6</v>
      </c>
      <c r="B181" s="283">
        <v>154</v>
      </c>
      <c r="C181" s="283">
        <v>182.38493179214828</v>
      </c>
    </row>
    <row r="182" spans="1:3">
      <c r="A182" s="281" t="s">
        <v>3</v>
      </c>
      <c r="B182" s="283">
        <v>102</v>
      </c>
      <c r="C182" s="283">
        <v>103.97972410536079</v>
      </c>
    </row>
    <row r="183" spans="1:3">
      <c r="A183" s="281" t="s">
        <v>2549</v>
      </c>
      <c r="B183" s="283">
        <v>72</v>
      </c>
      <c r="C183" s="283">
        <v>106.14478528796218</v>
      </c>
    </row>
    <row r="184" spans="1:3">
      <c r="A184" s="281" t="s">
        <v>4</v>
      </c>
      <c r="B184" s="283">
        <v>122</v>
      </c>
      <c r="C184" s="283">
        <v>128.26970026282743</v>
      </c>
    </row>
    <row r="185" spans="1:3">
      <c r="A185" s="281" t="s">
        <v>178</v>
      </c>
      <c r="B185" s="283"/>
      <c r="C185" s="283"/>
    </row>
    <row r="186" spans="1:3">
      <c r="A186" s="281" t="s">
        <v>2550</v>
      </c>
      <c r="B186" s="283">
        <v>70</v>
      </c>
      <c r="C186" s="283">
        <v>99.136349306431285</v>
      </c>
    </row>
    <row r="187" spans="1:3">
      <c r="A187" s="281" t="s">
        <v>11</v>
      </c>
      <c r="B187" s="283">
        <v>93</v>
      </c>
      <c r="C187" s="283">
        <v>148.53535353535352</v>
      </c>
    </row>
    <row r="188" spans="1:3">
      <c r="A188" s="281" t="s">
        <v>12</v>
      </c>
      <c r="B188" s="283">
        <v>70</v>
      </c>
      <c r="C188" s="283">
        <v>73.566433566433574</v>
      </c>
    </row>
    <row r="189" spans="1:3">
      <c r="A189" s="281" t="s">
        <v>2</v>
      </c>
      <c r="B189" s="283"/>
      <c r="C189" s="283">
        <v>107.40089375463677</v>
      </c>
    </row>
    <row r="190" spans="1:3">
      <c r="A190" s="281" t="s">
        <v>5</v>
      </c>
      <c r="B190" s="283">
        <v>84</v>
      </c>
      <c r="C190" s="283">
        <v>100.9194974733296</v>
      </c>
    </row>
    <row r="191" spans="1:3">
      <c r="A191" s="281" t="s">
        <v>15</v>
      </c>
      <c r="B191" s="283"/>
      <c r="C191" s="283">
        <v>151.59793814432987</v>
      </c>
    </row>
    <row r="192" spans="1:3">
      <c r="A192" s="281" t="s">
        <v>27</v>
      </c>
      <c r="B192" s="283">
        <v>93.047619047619051</v>
      </c>
      <c r="C192" s="283">
        <v>113.46166757648116</v>
      </c>
    </row>
    <row r="202" spans="1:2">
      <c r="A202" t="s">
        <v>2576</v>
      </c>
      <c r="B202" t="s">
        <v>2559</v>
      </c>
    </row>
    <row r="203" spans="1:2">
      <c r="A203" s="283">
        <v>5659.9375039999995</v>
      </c>
      <c r="B203" s="283">
        <v>1655.3748197712503</v>
      </c>
    </row>
    <row r="206" spans="1:2">
      <c r="A206" t="s">
        <v>2577</v>
      </c>
      <c r="B206" t="s">
        <v>2578</v>
      </c>
    </row>
    <row r="207" spans="1:2">
      <c r="A207" s="283">
        <f>GETPIVOTDATA("Suma de ÁREA TOTAL (HA)",$A$202)</f>
        <v>5659.9375039999995</v>
      </c>
      <c r="B207" s="283">
        <f>GETPIVOTDATA("Suma de ÁREA BOSQUES (HA)",$A$202)</f>
        <v>1655.3748197712503</v>
      </c>
    </row>
  </sheetData>
  <autoFilter ref="D3:E17" xr:uid="{16B19559-9F20-48F9-B4A1-FC0B888DCF2A}"/>
  <conditionalFormatting pivot="1" sqref="B124:B158">
    <cfRule type="cellIs" dxfId="90" priority="7" operator="equal">
      <formula>7</formula>
    </cfRule>
  </conditionalFormatting>
  <conditionalFormatting sqref="A123:B123 A124:A138 A143:A155">
    <cfRule type="cellIs" dxfId="89" priority="6" operator="equal">
      <formula>7</formula>
    </cfRule>
  </conditionalFormatting>
  <conditionalFormatting sqref="A177:B177 A179:A192 A197:A201">
    <cfRule type="cellIs" dxfId="88" priority="2" operator="equal">
      <formula>7</formula>
    </cfRule>
  </conditionalFormatting>
  <conditionalFormatting sqref="A202:B202">
    <cfRule type="cellIs" dxfId="87" priority="1" operator="equal">
      <formula>7</formula>
    </cfRule>
  </conditionalFormatting>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8FFF1-C6EF-4FF5-959A-EB4E4AD76552}">
  <dimension ref="B1:H40"/>
  <sheetViews>
    <sheetView showGridLines="0" topLeftCell="A7" zoomScale="85" zoomScaleNormal="85" workbookViewId="0">
      <selection activeCell="C12" sqref="C12"/>
    </sheetView>
  </sheetViews>
  <sheetFormatPr baseColWidth="10" defaultColWidth="11.5703125" defaultRowHeight="12.75"/>
  <cols>
    <col min="1" max="1" width="1.7109375" style="104" customWidth="1"/>
    <col min="2" max="2" width="34.28515625" style="104" customWidth="1"/>
    <col min="3" max="3" width="127.140625" style="104" customWidth="1"/>
    <col min="4" max="4" width="32.5703125" style="104" customWidth="1"/>
    <col min="5" max="5" width="11.5703125" style="108"/>
    <col min="6" max="16384" width="11.5703125" style="104"/>
  </cols>
  <sheetData>
    <row r="1" spans="2:8">
      <c r="G1" s="236" t="s">
        <v>830</v>
      </c>
      <c r="H1" s="203">
        <f>COUNTIF($E$11:$E$33,G1)</f>
        <v>10</v>
      </c>
    </row>
    <row r="2" spans="2:8">
      <c r="G2" s="236" t="s">
        <v>1193</v>
      </c>
      <c r="H2" s="203">
        <f>COUNTIF($E$11:$E$33,G2)</f>
        <v>2</v>
      </c>
    </row>
    <row r="3" spans="2:8" ht="25.5">
      <c r="G3" s="229" t="s">
        <v>847</v>
      </c>
      <c r="H3" s="203">
        <f>COUNTIF($E$11:$E$33,G3)</f>
        <v>7</v>
      </c>
    </row>
    <row r="4" spans="2:8">
      <c r="G4" s="236" t="s">
        <v>2485</v>
      </c>
      <c r="H4" s="203">
        <f>COUNTIF($E$11:$E$33,G4)</f>
        <v>2</v>
      </c>
    </row>
    <row r="9" spans="2:8" ht="30" customHeight="1">
      <c r="B9" s="306" t="s">
        <v>1043</v>
      </c>
      <c r="C9" s="306"/>
      <c r="D9" s="306"/>
      <c r="E9" s="306"/>
    </row>
    <row r="10" spans="2:8" ht="30" customHeight="1">
      <c r="B10" s="12" t="s">
        <v>661</v>
      </c>
      <c r="C10" s="301" t="s">
        <v>827</v>
      </c>
      <c r="D10" s="12" t="s">
        <v>829</v>
      </c>
      <c r="E10" s="12" t="s">
        <v>827</v>
      </c>
    </row>
    <row r="11" spans="2:8" ht="135" customHeight="1">
      <c r="B11" s="310" t="s">
        <v>826</v>
      </c>
      <c r="C11" s="201" t="s">
        <v>832</v>
      </c>
      <c r="D11" s="202" t="s">
        <v>828</v>
      </c>
      <c r="E11" s="236" t="s">
        <v>830</v>
      </c>
    </row>
    <row r="12" spans="2:8" ht="180.6" customHeight="1">
      <c r="B12" s="312"/>
      <c r="C12" s="201" t="s">
        <v>2584</v>
      </c>
      <c r="D12" s="202" t="s">
        <v>828</v>
      </c>
      <c r="E12" s="236" t="s">
        <v>830</v>
      </c>
    </row>
    <row r="13" spans="2:8" ht="153">
      <c r="B13" s="307" t="s">
        <v>831</v>
      </c>
      <c r="C13" s="201" t="s">
        <v>2582</v>
      </c>
      <c r="D13" s="202" t="s">
        <v>833</v>
      </c>
      <c r="E13" s="236" t="s">
        <v>830</v>
      </c>
    </row>
    <row r="14" spans="2:8" ht="102">
      <c r="B14" s="308"/>
      <c r="C14" s="201" t="s">
        <v>2581</v>
      </c>
      <c r="D14" s="202" t="s">
        <v>834</v>
      </c>
      <c r="E14" s="229" t="s">
        <v>847</v>
      </c>
    </row>
    <row r="15" spans="2:8" ht="102">
      <c r="B15" s="201" t="s">
        <v>848</v>
      </c>
      <c r="C15" s="201" t="s">
        <v>2583</v>
      </c>
      <c r="D15" s="202" t="s">
        <v>849</v>
      </c>
      <c r="E15" s="236" t="s">
        <v>830</v>
      </c>
    </row>
    <row r="16" spans="2:8" ht="51">
      <c r="B16" s="309" t="s">
        <v>850</v>
      </c>
      <c r="C16" s="201" t="s">
        <v>2585</v>
      </c>
      <c r="D16" s="202" t="s">
        <v>851</v>
      </c>
      <c r="E16" s="229" t="s">
        <v>847</v>
      </c>
    </row>
    <row r="17" spans="2:5" ht="52.15" customHeight="1">
      <c r="B17" s="309"/>
      <c r="C17" s="201" t="s">
        <v>1194</v>
      </c>
      <c r="D17" s="236" t="s">
        <v>201</v>
      </c>
      <c r="E17" s="229" t="s">
        <v>847</v>
      </c>
    </row>
    <row r="18" spans="2:5" ht="63.75">
      <c r="B18" s="309"/>
      <c r="C18" s="201" t="s">
        <v>2586</v>
      </c>
      <c r="D18" s="202" t="s">
        <v>1042</v>
      </c>
      <c r="E18" s="229" t="s">
        <v>847</v>
      </c>
    </row>
    <row r="19" spans="2:5" ht="51">
      <c r="B19" s="309"/>
      <c r="C19" s="201" t="s">
        <v>2587</v>
      </c>
      <c r="D19" s="203"/>
      <c r="E19" s="233" t="s">
        <v>2485</v>
      </c>
    </row>
    <row r="20" spans="2:5" ht="25.5">
      <c r="B20" s="309"/>
      <c r="C20" s="201" t="s">
        <v>2588</v>
      </c>
      <c r="D20" s="203"/>
      <c r="E20" s="233" t="s">
        <v>2485</v>
      </c>
    </row>
    <row r="21" spans="2:5" ht="38.25">
      <c r="B21" s="309"/>
      <c r="C21" s="201" t="s">
        <v>2486</v>
      </c>
      <c r="D21" s="242" t="s">
        <v>2502</v>
      </c>
      <c r="E21" s="236" t="s">
        <v>1193</v>
      </c>
    </row>
    <row r="22" spans="2:5" ht="140.25">
      <c r="B22" s="309"/>
      <c r="C22" s="201" t="s">
        <v>1045</v>
      </c>
      <c r="D22" s="236" t="s">
        <v>201</v>
      </c>
      <c r="E22" s="229" t="s">
        <v>847</v>
      </c>
    </row>
    <row r="23" spans="2:5" ht="38.25">
      <c r="B23" s="309" t="s">
        <v>1044</v>
      </c>
      <c r="C23" s="201" t="s">
        <v>1047</v>
      </c>
      <c r="D23" s="202" t="s">
        <v>1046</v>
      </c>
      <c r="E23" s="236" t="s">
        <v>830</v>
      </c>
    </row>
    <row r="24" spans="2:5" ht="102">
      <c r="B24" s="309"/>
      <c r="C24" s="201" t="s">
        <v>1048</v>
      </c>
      <c r="D24" s="202" t="s">
        <v>1046</v>
      </c>
      <c r="E24" s="229" t="s">
        <v>847</v>
      </c>
    </row>
    <row r="25" spans="2:5" ht="63.75">
      <c r="B25" s="309"/>
      <c r="C25" s="201" t="s">
        <v>2503</v>
      </c>
      <c r="D25" s="236" t="s">
        <v>201</v>
      </c>
      <c r="E25" s="236" t="s">
        <v>830</v>
      </c>
    </row>
    <row r="26" spans="2:5" ht="140.25">
      <c r="B26" s="309"/>
      <c r="C26" s="201" t="s">
        <v>2504</v>
      </c>
      <c r="D26" s="236" t="s">
        <v>201</v>
      </c>
      <c r="E26" s="236" t="s">
        <v>830</v>
      </c>
    </row>
    <row r="27" spans="2:5" ht="76.5">
      <c r="B27" s="309"/>
      <c r="C27" s="201" t="s">
        <v>1112</v>
      </c>
      <c r="D27" s="202" t="s">
        <v>1111</v>
      </c>
      <c r="E27" s="229" t="s">
        <v>847</v>
      </c>
    </row>
    <row r="28" spans="2:5" ht="63.75">
      <c r="B28" s="309"/>
      <c r="C28" s="201" t="s">
        <v>1169</v>
      </c>
      <c r="D28" s="202" t="s">
        <v>1168</v>
      </c>
      <c r="E28" s="236" t="s">
        <v>830</v>
      </c>
    </row>
    <row r="29" spans="2:5" ht="102.6" customHeight="1">
      <c r="B29" s="310" t="s">
        <v>1170</v>
      </c>
      <c r="C29" s="201" t="s">
        <v>2589</v>
      </c>
      <c r="D29" s="202" t="s">
        <v>1171</v>
      </c>
      <c r="E29" s="236" t="s">
        <v>830</v>
      </c>
    </row>
    <row r="30" spans="2:5" ht="76.5">
      <c r="B30" s="311"/>
      <c r="C30" s="201" t="s">
        <v>2590</v>
      </c>
      <c r="D30" s="202" t="s">
        <v>1179</v>
      </c>
      <c r="E30" s="236" t="s">
        <v>830</v>
      </c>
    </row>
    <row r="31" spans="2:5" ht="25.5">
      <c r="B31" s="312"/>
      <c r="C31" s="201" t="s">
        <v>2545</v>
      </c>
      <c r="D31" s="236" t="s">
        <v>201</v>
      </c>
      <c r="E31" s="236" t="s">
        <v>1193</v>
      </c>
    </row>
    <row r="32" spans="2:5" ht="99" customHeight="1">
      <c r="B32" s="229" t="s">
        <v>1180</v>
      </c>
      <c r="C32" s="201" t="s">
        <v>2506</v>
      </c>
      <c r="D32" s="243" t="s">
        <v>1181</v>
      </c>
      <c r="E32" s="233" t="s">
        <v>2507</v>
      </c>
    </row>
    <row r="33" spans="2:5" ht="127.9" customHeight="1">
      <c r="B33" s="229" t="s">
        <v>304</v>
      </c>
      <c r="C33" s="201" t="s">
        <v>2530</v>
      </c>
      <c r="D33" s="202" t="s">
        <v>2525</v>
      </c>
      <c r="E33" s="233" t="s">
        <v>2507</v>
      </c>
    </row>
    <row r="34" spans="2:5">
      <c r="C34" s="302"/>
    </row>
    <row r="35" spans="2:5">
      <c r="C35" s="302"/>
    </row>
    <row r="36" spans="2:5">
      <c r="C36" s="302"/>
    </row>
    <row r="37" spans="2:5">
      <c r="C37" s="302"/>
    </row>
    <row r="38" spans="2:5">
      <c r="C38" s="302"/>
    </row>
    <row r="39" spans="2:5">
      <c r="C39" s="302"/>
    </row>
    <row r="40" spans="2:5">
      <c r="C40" s="302"/>
    </row>
  </sheetData>
  <autoFilter ref="B10:H33" xr:uid="{E0FB6306-4826-4DA8-9CC6-75CBCBEC16EB}"/>
  <mergeCells count="6">
    <mergeCell ref="B9:E9"/>
    <mergeCell ref="B13:B14"/>
    <mergeCell ref="B16:B22"/>
    <mergeCell ref="B23:B28"/>
    <mergeCell ref="B29:B31"/>
    <mergeCell ref="B11:B12"/>
  </mergeCells>
  <hyperlinks>
    <hyperlink ref="D11" location="'Aspectos Socioambientales'!A1" display="Aspectos Socioambientales" xr:uid="{0EF08198-2BF1-4A72-BA8A-368E83DAA046}"/>
    <hyperlink ref="D13" location="'Aspectos Sectoriales'!A1" display="Aspectos Sectoriales" xr:uid="{0E1D9469-3EAF-43F2-A53C-CDF640AD37FA}"/>
    <hyperlink ref="D14" location="'Revisión de Programas PMA'!A1" display="Revisión de Programas PMA" xr:uid="{0079CBFA-28BA-4823-BFFF-CFAAE3D092FD}"/>
    <hyperlink ref="D15" location="'Cumplimiento de la legislación'!A1" display="Cumplimiento de la legislación" xr:uid="{43AA828F-695A-481D-AA1D-25FF10E8800D}"/>
    <hyperlink ref="D16" location="'Revisión de PMA-Alcance'!A1" display="Revisión de PMA-Alcance" xr:uid="{16940229-DA12-426A-9C0D-E7928CC51E6B}"/>
    <hyperlink ref="D18" location="'Coherencia General'!A1" display="Coherencia General" xr:uid="{96F9502A-FB59-42C7-AEC5-F7ADC47322DF}"/>
    <hyperlink ref="D23" location="'Visita Campo'!A1" display="Visita Campo" xr:uid="{69701727-C402-4D59-91E0-DF77757ACE85}"/>
    <hyperlink ref="D24" location="'Visita Campo'!A1" display="Visita Campo" xr:uid="{A1CB3376-06F8-4998-A713-17EA8395DB27}"/>
    <hyperlink ref="D27" location="'Aspectos e impactos'!A1" display="Aspectos e impactos" xr:uid="{530B60E5-FDAD-442D-8025-77FA0A9CF30E}"/>
    <hyperlink ref="D28" location="'Condiciones Trabajo'!A1" display="Condiciones Trabajo" xr:uid="{8D573FA4-74EB-49B9-A294-F94AEF5B7B02}"/>
    <hyperlink ref="D29" location="'Norma de Desempeño IFC'!A1" display="Norma de Desempeño IFC" xr:uid="{9BC3BD88-0041-406A-ADCB-19F620DDAA3D}"/>
    <hyperlink ref="D30" location="'Guía EHS'!A1" display="Guía EHS" xr:uid="{84D4E788-F74B-46D7-8462-C4ACEBB89565}"/>
    <hyperlink ref="D32" location="'Riesgos Amb'!A1" display="Riesgos Amb" xr:uid="{F2F3F759-8D75-434D-9B26-7308F3236521}"/>
    <hyperlink ref="D33" location="'Riesgos Clim'!A1" display="Riesgos Clim" xr:uid="{12218B56-75D0-4D98-8C8B-1F5D545CA10F}"/>
    <hyperlink ref="D12" location="'Aspectos Socioambientales'!A1" display="Aspectos Socioambientales" xr:uid="{396003C3-8059-4AEC-AA23-07FE5D2858BC}"/>
    <hyperlink ref="D21" location="'His Datos Clima'!A1" display="His Datos Clima" xr:uid="{507B8845-F92B-4909-ABCC-DC4224CFA2C2}"/>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20DF4-E939-4CA6-8B69-E5C0FDCE47BF}">
  <dimension ref="B8:BF1553"/>
  <sheetViews>
    <sheetView showGridLines="0" topLeftCell="A47" zoomScale="70" zoomScaleNormal="70" workbookViewId="0">
      <selection activeCell="A92" sqref="A92"/>
    </sheetView>
  </sheetViews>
  <sheetFormatPr baseColWidth="10" defaultColWidth="11.5703125" defaultRowHeight="12.75"/>
  <cols>
    <col min="1" max="1" width="1.7109375" style="11" customWidth="1"/>
    <col min="2" max="2" width="17.42578125" style="11" bestFit="1" customWidth="1"/>
    <col min="3" max="3" width="23.85546875" style="11" customWidth="1"/>
    <col min="4" max="14" width="16.140625" style="11" customWidth="1"/>
    <col min="15" max="15" width="10.5703125" style="11" customWidth="1"/>
    <col min="16" max="16" width="36.140625" style="11" bestFit="1" customWidth="1"/>
    <col min="17" max="17" width="21.5703125" style="11" bestFit="1" customWidth="1"/>
    <col min="18" max="16384" width="11.5703125" style="11"/>
  </cols>
  <sheetData>
    <row r="8" spans="2:58">
      <c r="B8" s="313" t="s">
        <v>535</v>
      </c>
      <c r="C8" s="313"/>
      <c r="D8" s="313"/>
      <c r="E8" s="313"/>
      <c r="F8" s="313"/>
      <c r="G8" s="313"/>
    </row>
    <row r="9" spans="2:58" ht="67.900000000000006" customHeight="1">
      <c r="B9" s="12" t="s">
        <v>490</v>
      </c>
      <c r="C9" s="12" t="s">
        <v>489</v>
      </c>
      <c r="D9" s="12" t="s">
        <v>492</v>
      </c>
      <c r="E9" s="12" t="s">
        <v>493</v>
      </c>
      <c r="F9" s="12" t="s">
        <v>500</v>
      </c>
      <c r="G9" s="12" t="s">
        <v>494</v>
      </c>
      <c r="H9" s="12" t="s">
        <v>497</v>
      </c>
      <c r="I9" s="12" t="s">
        <v>498</v>
      </c>
      <c r="J9" s="12" t="s">
        <v>499</v>
      </c>
      <c r="K9" s="12" t="s">
        <v>539</v>
      </c>
      <c r="L9" s="12" t="s">
        <v>538</v>
      </c>
      <c r="M9" s="12" t="s">
        <v>540</v>
      </c>
      <c r="N9" s="12" t="s">
        <v>541</v>
      </c>
    </row>
    <row r="10" spans="2:58">
      <c r="B10" s="13" t="s">
        <v>347</v>
      </c>
      <c r="C10" s="14">
        <v>18109</v>
      </c>
      <c r="D10" s="14">
        <v>590</v>
      </c>
      <c r="E10" s="15">
        <f>D10/C10</f>
        <v>3.2580484841791373E-2</v>
      </c>
      <c r="F10" s="14">
        <v>5974788</v>
      </c>
      <c r="G10" s="16">
        <v>83925</v>
      </c>
      <c r="H10" s="16">
        <f>F17</f>
        <v>42089</v>
      </c>
      <c r="I10" s="16">
        <f>G17</f>
        <v>41836</v>
      </c>
      <c r="J10" s="15">
        <f>G10/F10</f>
        <v>1.4046523491712174E-2</v>
      </c>
      <c r="K10" s="17">
        <v>0.435</v>
      </c>
      <c r="L10" s="17">
        <v>0.59</v>
      </c>
      <c r="M10" s="18">
        <v>0.38</v>
      </c>
      <c r="N10" s="13">
        <v>8.3800000000000008</v>
      </c>
    </row>
    <row r="11" spans="2:58">
      <c r="B11" s="13" t="s">
        <v>346</v>
      </c>
      <c r="C11" s="14">
        <v>3286</v>
      </c>
      <c r="D11" s="14">
        <v>608</v>
      </c>
      <c r="E11" s="15">
        <f>D11/C11</f>
        <v>0.18502738892270237</v>
      </c>
      <c r="F11" s="14">
        <v>923472</v>
      </c>
      <c r="G11" s="16">
        <v>123470</v>
      </c>
      <c r="H11" s="16">
        <f>F24</f>
        <v>61038</v>
      </c>
      <c r="I11" s="16">
        <f>G24</f>
        <v>62432</v>
      </c>
      <c r="J11" s="15">
        <f>G11/F11</f>
        <v>0.13370194223538992</v>
      </c>
      <c r="K11" s="17">
        <v>0.39700000000000002</v>
      </c>
      <c r="L11" s="17">
        <v>0.57099999999999995</v>
      </c>
      <c r="M11" s="18">
        <v>0.36</v>
      </c>
      <c r="N11" s="13">
        <v>8.3000000000000007</v>
      </c>
    </row>
    <row r="12" spans="2:58">
      <c r="B12" s="13" t="s">
        <v>338</v>
      </c>
      <c r="C12" s="14">
        <v>2347</v>
      </c>
      <c r="D12" s="14">
        <v>346</v>
      </c>
      <c r="E12" s="15">
        <f>D12/C12</f>
        <v>0.1474222411589263</v>
      </c>
      <c r="F12" s="14">
        <v>839597</v>
      </c>
      <c r="G12" s="16">
        <v>36745</v>
      </c>
      <c r="H12" s="16">
        <f>F29</f>
        <v>18666</v>
      </c>
      <c r="I12" s="16">
        <f>G29</f>
        <v>18079</v>
      </c>
      <c r="J12" s="15">
        <f>G12/F12</f>
        <v>4.3765044420120608E-2</v>
      </c>
      <c r="K12" s="17">
        <v>0.48899999999999999</v>
      </c>
      <c r="L12" s="17">
        <v>0.55700000000000005</v>
      </c>
      <c r="M12" s="18">
        <v>0.23899999999999999</v>
      </c>
      <c r="N12" s="13">
        <v>8.3000000000000007</v>
      </c>
    </row>
    <row r="13" spans="2:58">
      <c r="B13" s="19" t="s">
        <v>27</v>
      </c>
      <c r="C13" s="20">
        <v>23742</v>
      </c>
      <c r="D13" s="20">
        <f t="shared" ref="D13:J13" si="0">SUM(D10:D12)</f>
        <v>1544</v>
      </c>
      <c r="E13" s="21">
        <f t="shared" si="0"/>
        <v>0.36503011492342008</v>
      </c>
      <c r="F13" s="20">
        <f t="shared" si="0"/>
        <v>7737857</v>
      </c>
      <c r="G13" s="20">
        <f t="shared" si="0"/>
        <v>244140</v>
      </c>
      <c r="H13" s="20">
        <f t="shared" si="0"/>
        <v>121793</v>
      </c>
      <c r="I13" s="20">
        <f t="shared" si="0"/>
        <v>122347</v>
      </c>
      <c r="J13" s="22">
        <f t="shared" si="0"/>
        <v>0.1915135101472227</v>
      </c>
      <c r="K13" s="13" t="s">
        <v>537</v>
      </c>
      <c r="L13" s="13"/>
      <c r="M13" s="13"/>
      <c r="N13" s="13"/>
    </row>
    <row r="15" spans="2:58" ht="16.149999999999999" customHeight="1">
      <c r="B15" s="306" t="s">
        <v>536</v>
      </c>
      <c r="C15" s="306"/>
      <c r="D15" s="306"/>
      <c r="E15" s="306"/>
      <c r="F15" s="306"/>
      <c r="G15" s="306"/>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row>
    <row r="16" spans="2:58" ht="38.25">
      <c r="B16" s="12" t="s">
        <v>490</v>
      </c>
      <c r="C16" s="12" t="s">
        <v>491</v>
      </c>
      <c r="D16" s="12" t="s">
        <v>2484</v>
      </c>
      <c r="E16" s="12" t="s">
        <v>500</v>
      </c>
      <c r="F16" s="12" t="s">
        <v>495</v>
      </c>
      <c r="G16" s="12" t="s">
        <v>496</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row>
    <row r="17" spans="2:58">
      <c r="B17" s="19" t="s">
        <v>347</v>
      </c>
      <c r="C17" s="19">
        <v>590</v>
      </c>
      <c r="D17" s="20">
        <f>SUM(D18:D23)</f>
        <v>93</v>
      </c>
      <c r="E17" s="20">
        <f>SUM(E18:E23)</f>
        <v>83925</v>
      </c>
      <c r="F17" s="20">
        <f>SUM(F18:F23)</f>
        <v>42089</v>
      </c>
      <c r="G17" s="20">
        <f>SUM(G18:G23)</f>
        <v>41836</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row>
    <row r="18" spans="2:58">
      <c r="B18" s="23" t="s">
        <v>374</v>
      </c>
      <c r="C18" s="13">
        <v>72</v>
      </c>
      <c r="D18" s="14">
        <v>5</v>
      </c>
      <c r="E18" s="14">
        <v>4269</v>
      </c>
      <c r="F18" s="300">
        <v>2148</v>
      </c>
      <c r="G18" s="300">
        <v>2121</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row>
    <row r="19" spans="2:58">
      <c r="B19" s="23" t="s">
        <v>383</v>
      </c>
      <c r="C19" s="13">
        <v>118</v>
      </c>
      <c r="D19" s="14">
        <v>7</v>
      </c>
      <c r="E19" s="14">
        <v>16095</v>
      </c>
      <c r="F19" s="300">
        <v>8022</v>
      </c>
      <c r="G19" s="300">
        <v>8073</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row>
    <row r="20" spans="2:58">
      <c r="B20" s="23" t="s">
        <v>407</v>
      </c>
      <c r="C20" s="13">
        <v>74</v>
      </c>
      <c r="D20" s="14">
        <v>0</v>
      </c>
      <c r="E20" s="14">
        <v>11257</v>
      </c>
      <c r="F20" s="300">
        <v>5580</v>
      </c>
      <c r="G20" s="300">
        <v>5677</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row>
    <row r="21" spans="2:58">
      <c r="B21" s="23" t="s">
        <v>451</v>
      </c>
      <c r="C21" s="13">
        <v>154</v>
      </c>
      <c r="D21" s="14">
        <v>69</v>
      </c>
      <c r="E21" s="14">
        <v>31861</v>
      </c>
      <c r="F21" s="300">
        <v>16012</v>
      </c>
      <c r="G21" s="300">
        <v>15849</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row>
    <row r="22" spans="2:58">
      <c r="B22" s="23" t="s">
        <v>453</v>
      </c>
      <c r="C22" s="13">
        <v>100</v>
      </c>
      <c r="D22" s="14">
        <v>12</v>
      </c>
      <c r="E22" s="14">
        <v>15012</v>
      </c>
      <c r="F22" s="300">
        <v>7569</v>
      </c>
      <c r="G22" s="300">
        <v>7443</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row>
    <row r="23" spans="2:58">
      <c r="B23" s="23" t="s">
        <v>462</v>
      </c>
      <c r="C23" s="13">
        <v>72</v>
      </c>
      <c r="D23" s="14">
        <v>0</v>
      </c>
      <c r="E23" s="14">
        <v>5431</v>
      </c>
      <c r="F23" s="300">
        <v>2758</v>
      </c>
      <c r="G23" s="300">
        <v>2673</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row>
    <row r="24" spans="2:58">
      <c r="B24" s="19" t="s">
        <v>346</v>
      </c>
      <c r="C24" s="19">
        <v>608</v>
      </c>
      <c r="D24" s="20">
        <f>SUM(D25:D28)</f>
        <v>774</v>
      </c>
      <c r="E24" s="20">
        <f>SUM(E25:E28)</f>
        <v>123470</v>
      </c>
      <c r="F24" s="20">
        <f t="shared" ref="F24:G24" si="1">SUM(F25:F28)</f>
        <v>61038</v>
      </c>
      <c r="G24" s="20">
        <f t="shared" si="1"/>
        <v>62432</v>
      </c>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row>
    <row r="25" spans="2:58">
      <c r="B25" s="23" t="s">
        <v>320</v>
      </c>
      <c r="C25" s="13">
        <v>138</v>
      </c>
      <c r="D25" s="14">
        <v>13</v>
      </c>
      <c r="E25" s="14">
        <v>31811</v>
      </c>
      <c r="F25" s="13">
        <v>15843</v>
      </c>
      <c r="G25" s="13">
        <v>15968</v>
      </c>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row>
    <row r="26" spans="2:58">
      <c r="B26" s="23" t="s">
        <v>337</v>
      </c>
      <c r="C26" s="13">
        <v>218</v>
      </c>
      <c r="D26" s="14">
        <v>479</v>
      </c>
      <c r="E26" s="14">
        <v>48329</v>
      </c>
      <c r="F26" s="13">
        <v>23803</v>
      </c>
      <c r="G26" s="13">
        <v>24526</v>
      </c>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row>
    <row r="27" spans="2:58">
      <c r="B27" s="23" t="s">
        <v>339</v>
      </c>
      <c r="C27" s="13">
        <v>96</v>
      </c>
      <c r="D27" s="14">
        <v>31</v>
      </c>
      <c r="E27" s="14">
        <v>16759</v>
      </c>
      <c r="F27" s="13">
        <v>8431</v>
      </c>
      <c r="G27" s="13">
        <v>8328</v>
      </c>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row>
    <row r="28" spans="2:58">
      <c r="B28" s="23" t="s">
        <v>342</v>
      </c>
      <c r="C28" s="13">
        <v>156</v>
      </c>
      <c r="D28" s="14">
        <v>251</v>
      </c>
      <c r="E28" s="14">
        <v>26571</v>
      </c>
      <c r="F28" s="13">
        <v>12961</v>
      </c>
      <c r="G28" s="13">
        <v>13610</v>
      </c>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row>
    <row r="29" spans="2:58">
      <c r="B29" s="19" t="s">
        <v>338</v>
      </c>
      <c r="C29" s="19">
        <v>346</v>
      </c>
      <c r="D29" s="20">
        <f>SUM(D30:D31)</f>
        <v>189</v>
      </c>
      <c r="E29" s="20">
        <f>SUM(E30:E31)</f>
        <v>36745</v>
      </c>
      <c r="F29" s="20">
        <f t="shared" ref="F29:G29" si="2">SUM(F30:F31)</f>
        <v>18666</v>
      </c>
      <c r="G29" s="20">
        <f t="shared" si="2"/>
        <v>18079</v>
      </c>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row>
    <row r="30" spans="2:58">
      <c r="B30" s="23" t="s">
        <v>477</v>
      </c>
      <c r="C30" s="13">
        <v>147</v>
      </c>
      <c r="D30" s="14">
        <v>49</v>
      </c>
      <c r="E30" s="14">
        <v>11532</v>
      </c>
      <c r="F30" s="13">
        <v>5884</v>
      </c>
      <c r="G30" s="13">
        <v>5648</v>
      </c>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row>
    <row r="31" spans="2:58">
      <c r="B31" s="23" t="s">
        <v>484</v>
      </c>
      <c r="C31" s="13">
        <v>199</v>
      </c>
      <c r="D31" s="14">
        <v>140</v>
      </c>
      <c r="E31" s="14">
        <v>25213</v>
      </c>
      <c r="F31" s="13">
        <v>12782</v>
      </c>
      <c r="G31" s="13">
        <v>12431</v>
      </c>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row>
    <row r="32" spans="2:58">
      <c r="B32" s="24" t="s">
        <v>27</v>
      </c>
      <c r="C32" s="19">
        <v>1544</v>
      </c>
      <c r="D32" s="20">
        <f>D17+D24+D29</f>
        <v>1056</v>
      </c>
      <c r="E32" s="20">
        <f>E17+E24+E29</f>
        <v>244140</v>
      </c>
      <c r="F32" s="20">
        <f t="shared" ref="F32:G32" si="3">F17+F24+F29</f>
        <v>121793</v>
      </c>
      <c r="G32" s="20">
        <f t="shared" si="3"/>
        <v>122347</v>
      </c>
    </row>
    <row r="34" spans="2:15">
      <c r="B34" s="25" t="s">
        <v>534</v>
      </c>
    </row>
    <row r="35" spans="2:15" ht="51">
      <c r="B35" s="12" t="s">
        <v>119</v>
      </c>
      <c r="C35" s="12" t="s">
        <v>120</v>
      </c>
      <c r="D35" s="12" t="s">
        <v>311</v>
      </c>
      <c r="E35" s="12" t="s">
        <v>471</v>
      </c>
      <c r="F35" s="12" t="s">
        <v>312</v>
      </c>
      <c r="G35" s="12" t="s">
        <v>313</v>
      </c>
      <c r="H35" s="12" t="s">
        <v>314</v>
      </c>
      <c r="I35" s="12" t="s">
        <v>472</v>
      </c>
      <c r="J35" s="12" t="s">
        <v>315</v>
      </c>
      <c r="K35" s="12" t="s">
        <v>316</v>
      </c>
      <c r="L35" s="12" t="s">
        <v>317</v>
      </c>
      <c r="M35" s="12" t="s">
        <v>318</v>
      </c>
      <c r="N35" s="12" t="s">
        <v>27</v>
      </c>
      <c r="O35" s="12" t="s">
        <v>487</v>
      </c>
    </row>
    <row r="36" spans="2:15">
      <c r="B36" s="26" t="s">
        <v>347</v>
      </c>
      <c r="C36" s="26" t="s">
        <v>348</v>
      </c>
      <c r="D36" s="13"/>
      <c r="E36" s="13"/>
      <c r="F36" s="13">
        <v>5</v>
      </c>
      <c r="G36" s="13">
        <v>5</v>
      </c>
      <c r="H36" s="13">
        <v>3</v>
      </c>
      <c r="I36" s="13"/>
      <c r="J36" s="13">
        <v>13</v>
      </c>
      <c r="K36" s="13">
        <v>83</v>
      </c>
      <c r="L36" s="13"/>
      <c r="M36" s="13">
        <v>8</v>
      </c>
      <c r="N36" s="13">
        <v>117</v>
      </c>
      <c r="O36" s="13"/>
    </row>
    <row r="37" spans="2:15">
      <c r="B37" s="26" t="s">
        <v>347</v>
      </c>
      <c r="C37" s="26" t="s">
        <v>349</v>
      </c>
      <c r="D37" s="13"/>
      <c r="E37" s="13"/>
      <c r="F37" s="13"/>
      <c r="G37" s="13">
        <v>3</v>
      </c>
      <c r="H37" s="13">
        <v>2</v>
      </c>
      <c r="I37" s="13"/>
      <c r="J37" s="13">
        <v>12</v>
      </c>
      <c r="K37" s="13">
        <v>61</v>
      </c>
      <c r="L37" s="13"/>
      <c r="M37" s="13">
        <v>1</v>
      </c>
      <c r="N37" s="13">
        <v>79</v>
      </c>
      <c r="O37" s="13"/>
    </row>
    <row r="38" spans="2:15">
      <c r="B38" s="26" t="s">
        <v>347</v>
      </c>
      <c r="C38" s="26" t="s">
        <v>350</v>
      </c>
      <c r="D38" s="13"/>
      <c r="E38" s="13"/>
      <c r="F38" s="13">
        <v>3</v>
      </c>
      <c r="G38" s="13">
        <v>7</v>
      </c>
      <c r="H38" s="13">
        <v>6</v>
      </c>
      <c r="I38" s="13"/>
      <c r="J38" s="13">
        <v>12</v>
      </c>
      <c r="K38" s="13">
        <v>66</v>
      </c>
      <c r="L38" s="13"/>
      <c r="M38" s="13">
        <v>6</v>
      </c>
      <c r="N38" s="13">
        <v>100</v>
      </c>
      <c r="O38" s="13"/>
    </row>
    <row r="39" spans="2:15">
      <c r="B39" s="26" t="s">
        <v>347</v>
      </c>
      <c r="C39" s="26" t="s">
        <v>351</v>
      </c>
      <c r="D39" s="13"/>
      <c r="E39" s="13">
        <v>1</v>
      </c>
      <c r="F39" s="13">
        <v>4</v>
      </c>
      <c r="G39" s="13">
        <v>7</v>
      </c>
      <c r="H39" s="13">
        <v>8</v>
      </c>
      <c r="I39" s="13"/>
      <c r="J39" s="13">
        <v>14</v>
      </c>
      <c r="K39" s="13">
        <v>67</v>
      </c>
      <c r="L39" s="13">
        <v>1</v>
      </c>
      <c r="M39" s="13">
        <v>4</v>
      </c>
      <c r="N39" s="13">
        <v>106</v>
      </c>
      <c r="O39" s="13"/>
    </row>
    <row r="40" spans="2:15">
      <c r="B40" s="26" t="s">
        <v>347</v>
      </c>
      <c r="C40" s="26" t="s">
        <v>352</v>
      </c>
      <c r="D40" s="13"/>
      <c r="E40" s="13">
        <v>5</v>
      </c>
      <c r="F40" s="13">
        <v>4</v>
      </c>
      <c r="G40" s="13">
        <v>15</v>
      </c>
      <c r="H40" s="13">
        <v>8</v>
      </c>
      <c r="I40" s="13"/>
      <c r="J40" s="13">
        <v>47</v>
      </c>
      <c r="K40" s="13">
        <v>80</v>
      </c>
      <c r="L40" s="13">
        <v>6</v>
      </c>
      <c r="M40" s="13">
        <v>7</v>
      </c>
      <c r="N40" s="13">
        <v>172</v>
      </c>
      <c r="O40" s="13"/>
    </row>
    <row r="41" spans="2:15">
      <c r="B41" s="26" t="s">
        <v>347</v>
      </c>
      <c r="C41" s="26" t="s">
        <v>353</v>
      </c>
      <c r="D41" s="13"/>
      <c r="E41" s="13"/>
      <c r="F41" s="13">
        <v>1</v>
      </c>
      <c r="G41" s="13">
        <v>23</v>
      </c>
      <c r="H41" s="13">
        <v>19</v>
      </c>
      <c r="I41" s="13"/>
      <c r="J41" s="13">
        <v>27</v>
      </c>
      <c r="K41" s="13">
        <v>77</v>
      </c>
      <c r="L41" s="13">
        <v>2</v>
      </c>
      <c r="M41" s="13">
        <v>5</v>
      </c>
      <c r="N41" s="13">
        <v>154</v>
      </c>
      <c r="O41" s="13"/>
    </row>
    <row r="42" spans="2:15">
      <c r="B42" s="26" t="s">
        <v>347</v>
      </c>
      <c r="C42" s="26" t="s">
        <v>354</v>
      </c>
      <c r="D42" s="13"/>
      <c r="E42" s="13"/>
      <c r="F42" s="13"/>
      <c r="G42" s="13">
        <v>10</v>
      </c>
      <c r="H42" s="13"/>
      <c r="I42" s="13"/>
      <c r="J42" s="13">
        <v>17</v>
      </c>
      <c r="K42" s="13">
        <v>50</v>
      </c>
      <c r="L42" s="13"/>
      <c r="M42" s="13">
        <v>3</v>
      </c>
      <c r="N42" s="13">
        <v>80</v>
      </c>
      <c r="O42" s="13"/>
    </row>
    <row r="43" spans="2:15">
      <c r="B43" s="26" t="s">
        <v>347</v>
      </c>
      <c r="C43" s="26" t="s">
        <v>355</v>
      </c>
      <c r="D43" s="13"/>
      <c r="E43" s="13">
        <v>4</v>
      </c>
      <c r="F43" s="13"/>
      <c r="G43" s="13">
        <v>6</v>
      </c>
      <c r="H43" s="13">
        <v>8</v>
      </c>
      <c r="I43" s="13"/>
      <c r="J43" s="13">
        <v>10</v>
      </c>
      <c r="K43" s="13">
        <v>73</v>
      </c>
      <c r="L43" s="13"/>
      <c r="M43" s="13">
        <v>1</v>
      </c>
      <c r="N43" s="13">
        <v>102</v>
      </c>
      <c r="O43" s="13"/>
    </row>
    <row r="44" spans="2:15">
      <c r="B44" s="26" t="s">
        <v>347</v>
      </c>
      <c r="C44" s="26" t="s">
        <v>356</v>
      </c>
      <c r="D44" s="13"/>
      <c r="E44" s="13"/>
      <c r="F44" s="13">
        <v>6</v>
      </c>
      <c r="G44" s="13">
        <v>21</v>
      </c>
      <c r="H44" s="13">
        <v>14</v>
      </c>
      <c r="I44" s="13"/>
      <c r="J44" s="13">
        <v>39</v>
      </c>
      <c r="K44" s="13">
        <v>78</v>
      </c>
      <c r="L44" s="13">
        <v>1</v>
      </c>
      <c r="M44" s="13">
        <v>7</v>
      </c>
      <c r="N44" s="13">
        <v>166</v>
      </c>
      <c r="O44" s="13"/>
    </row>
    <row r="45" spans="2:15">
      <c r="B45" s="26" t="s">
        <v>347</v>
      </c>
      <c r="C45" s="26" t="s">
        <v>357</v>
      </c>
      <c r="D45" s="13"/>
      <c r="E45" s="13"/>
      <c r="F45" s="13"/>
      <c r="G45" s="13">
        <v>4</v>
      </c>
      <c r="H45" s="13"/>
      <c r="I45" s="13"/>
      <c r="J45" s="13">
        <v>17</v>
      </c>
      <c r="K45" s="13">
        <v>62</v>
      </c>
      <c r="L45" s="13"/>
      <c r="M45" s="13">
        <v>2</v>
      </c>
      <c r="N45" s="13">
        <v>85</v>
      </c>
      <c r="O45" s="13"/>
    </row>
    <row r="46" spans="2:15">
      <c r="B46" s="26" t="s">
        <v>347</v>
      </c>
      <c r="C46" s="26" t="s">
        <v>358</v>
      </c>
      <c r="D46" s="13">
        <v>3</v>
      </c>
      <c r="E46" s="13">
        <v>5</v>
      </c>
      <c r="F46" s="13">
        <v>35</v>
      </c>
      <c r="G46" s="13">
        <v>52</v>
      </c>
      <c r="H46" s="13">
        <v>49</v>
      </c>
      <c r="I46" s="13"/>
      <c r="J46" s="13">
        <v>88</v>
      </c>
      <c r="K46" s="13">
        <v>114</v>
      </c>
      <c r="L46" s="13">
        <v>11</v>
      </c>
      <c r="M46" s="13">
        <v>26</v>
      </c>
      <c r="N46" s="13">
        <v>383</v>
      </c>
      <c r="O46" s="13"/>
    </row>
    <row r="47" spans="2:15">
      <c r="B47" s="26" t="s">
        <v>347</v>
      </c>
      <c r="C47" s="26" t="s">
        <v>359</v>
      </c>
      <c r="D47" s="13">
        <v>1</v>
      </c>
      <c r="E47" s="13">
        <v>5</v>
      </c>
      <c r="F47" s="13">
        <v>6</v>
      </c>
      <c r="G47" s="13">
        <v>38</v>
      </c>
      <c r="H47" s="13">
        <v>31</v>
      </c>
      <c r="I47" s="13"/>
      <c r="J47" s="13">
        <v>66</v>
      </c>
      <c r="K47" s="13">
        <v>85</v>
      </c>
      <c r="L47" s="13">
        <v>4</v>
      </c>
      <c r="M47" s="13">
        <v>9</v>
      </c>
      <c r="N47" s="13">
        <v>245</v>
      </c>
      <c r="O47" s="13"/>
    </row>
    <row r="48" spans="2:15">
      <c r="B48" s="26" t="s">
        <v>347</v>
      </c>
      <c r="C48" s="26" t="s">
        <v>360</v>
      </c>
      <c r="D48" s="13">
        <v>1</v>
      </c>
      <c r="E48" s="13"/>
      <c r="F48" s="13">
        <v>3</v>
      </c>
      <c r="G48" s="13">
        <v>17</v>
      </c>
      <c r="H48" s="13">
        <v>5</v>
      </c>
      <c r="I48" s="13"/>
      <c r="J48" s="13">
        <v>24</v>
      </c>
      <c r="K48" s="13">
        <v>86</v>
      </c>
      <c r="L48" s="13">
        <v>2</v>
      </c>
      <c r="M48" s="13">
        <v>5</v>
      </c>
      <c r="N48" s="13">
        <v>143</v>
      </c>
      <c r="O48" s="13"/>
    </row>
    <row r="49" spans="2:15">
      <c r="B49" s="26" t="s">
        <v>347</v>
      </c>
      <c r="C49" s="26" t="s">
        <v>361</v>
      </c>
      <c r="D49" s="13"/>
      <c r="E49" s="13"/>
      <c r="F49" s="13"/>
      <c r="G49" s="13">
        <v>3</v>
      </c>
      <c r="H49" s="13">
        <v>2</v>
      </c>
      <c r="I49" s="13"/>
      <c r="J49" s="13">
        <v>9</v>
      </c>
      <c r="K49" s="13">
        <v>48</v>
      </c>
      <c r="L49" s="13"/>
      <c r="M49" s="13"/>
      <c r="N49" s="13">
        <v>62</v>
      </c>
      <c r="O49" s="13"/>
    </row>
    <row r="50" spans="2:15">
      <c r="B50" s="26" t="s">
        <v>347</v>
      </c>
      <c r="C50" s="26" t="s">
        <v>362</v>
      </c>
      <c r="D50" s="13"/>
      <c r="E50" s="13"/>
      <c r="F50" s="13">
        <v>2</v>
      </c>
      <c r="G50" s="13">
        <v>19</v>
      </c>
      <c r="H50" s="13">
        <v>9</v>
      </c>
      <c r="I50" s="13"/>
      <c r="J50" s="13">
        <v>23</v>
      </c>
      <c r="K50" s="13">
        <v>81</v>
      </c>
      <c r="L50" s="13">
        <v>3</v>
      </c>
      <c r="M50" s="13">
        <v>6</v>
      </c>
      <c r="N50" s="13">
        <v>143</v>
      </c>
      <c r="O50" s="13"/>
    </row>
    <row r="51" spans="2:15">
      <c r="B51" s="26" t="s">
        <v>347</v>
      </c>
      <c r="C51" s="26" t="s">
        <v>363</v>
      </c>
      <c r="D51" s="13">
        <v>1</v>
      </c>
      <c r="E51" s="13"/>
      <c r="F51" s="13">
        <v>9</v>
      </c>
      <c r="G51" s="13">
        <v>40</v>
      </c>
      <c r="H51" s="13">
        <v>22</v>
      </c>
      <c r="I51" s="13"/>
      <c r="J51" s="13">
        <v>65</v>
      </c>
      <c r="K51" s="13">
        <v>109</v>
      </c>
      <c r="L51" s="13">
        <v>11</v>
      </c>
      <c r="M51" s="13">
        <v>16</v>
      </c>
      <c r="N51" s="13">
        <v>273</v>
      </c>
      <c r="O51" s="13"/>
    </row>
    <row r="52" spans="2:15">
      <c r="B52" s="26" t="s">
        <v>347</v>
      </c>
      <c r="C52" s="26" t="s">
        <v>364</v>
      </c>
      <c r="D52" s="13"/>
      <c r="E52" s="13"/>
      <c r="F52" s="13">
        <v>1</v>
      </c>
      <c r="G52" s="13">
        <v>5</v>
      </c>
      <c r="H52" s="13">
        <v>2</v>
      </c>
      <c r="I52" s="13"/>
      <c r="J52" s="13">
        <v>14</v>
      </c>
      <c r="K52" s="13">
        <v>50</v>
      </c>
      <c r="L52" s="13"/>
      <c r="M52" s="13">
        <v>1</v>
      </c>
      <c r="N52" s="13">
        <v>73</v>
      </c>
      <c r="O52" s="13"/>
    </row>
    <row r="53" spans="2:15">
      <c r="B53" s="26" t="s">
        <v>347</v>
      </c>
      <c r="C53" s="26" t="s">
        <v>365</v>
      </c>
      <c r="D53" s="13"/>
      <c r="E53" s="13"/>
      <c r="F53" s="13">
        <v>1</v>
      </c>
      <c r="G53" s="13">
        <v>8</v>
      </c>
      <c r="H53" s="13">
        <v>9</v>
      </c>
      <c r="I53" s="13"/>
      <c r="J53" s="13">
        <v>18</v>
      </c>
      <c r="K53" s="13">
        <v>66</v>
      </c>
      <c r="L53" s="13"/>
      <c r="M53" s="13">
        <v>10</v>
      </c>
      <c r="N53" s="13">
        <v>112</v>
      </c>
      <c r="O53" s="13"/>
    </row>
    <row r="54" spans="2:15">
      <c r="B54" s="26" t="s">
        <v>347</v>
      </c>
      <c r="C54" s="26" t="s">
        <v>366</v>
      </c>
      <c r="D54" s="13">
        <v>1</v>
      </c>
      <c r="E54" s="13"/>
      <c r="F54" s="13">
        <v>1</v>
      </c>
      <c r="G54" s="13">
        <v>13</v>
      </c>
      <c r="H54" s="13">
        <v>10</v>
      </c>
      <c r="I54" s="13"/>
      <c r="J54" s="13">
        <v>20</v>
      </c>
      <c r="K54" s="13">
        <v>79</v>
      </c>
      <c r="L54" s="13"/>
      <c r="M54" s="13">
        <v>7</v>
      </c>
      <c r="N54" s="13">
        <v>131</v>
      </c>
      <c r="O54" s="13"/>
    </row>
    <row r="55" spans="2:15">
      <c r="B55" s="26" t="s">
        <v>347</v>
      </c>
      <c r="C55" s="26" t="s">
        <v>367</v>
      </c>
      <c r="D55" s="13"/>
      <c r="E55" s="13">
        <v>2</v>
      </c>
      <c r="F55" s="13"/>
      <c r="G55" s="13">
        <v>7</v>
      </c>
      <c r="H55" s="13">
        <v>12</v>
      </c>
      <c r="I55" s="13"/>
      <c r="J55" s="13">
        <v>21</v>
      </c>
      <c r="K55" s="13">
        <v>83</v>
      </c>
      <c r="L55" s="13">
        <v>1</v>
      </c>
      <c r="M55" s="13"/>
      <c r="N55" s="13">
        <v>126</v>
      </c>
      <c r="O55" s="13"/>
    </row>
    <row r="56" spans="2:15">
      <c r="B56" s="26" t="s">
        <v>347</v>
      </c>
      <c r="C56" s="26" t="s">
        <v>368</v>
      </c>
      <c r="D56" s="13"/>
      <c r="E56" s="13"/>
      <c r="F56" s="13">
        <v>1</v>
      </c>
      <c r="G56" s="13">
        <v>18</v>
      </c>
      <c r="H56" s="13">
        <v>5</v>
      </c>
      <c r="I56" s="13"/>
      <c r="J56" s="13">
        <v>20</v>
      </c>
      <c r="K56" s="13">
        <v>68</v>
      </c>
      <c r="L56" s="13">
        <v>4</v>
      </c>
      <c r="M56" s="13">
        <v>2</v>
      </c>
      <c r="N56" s="13">
        <v>118</v>
      </c>
      <c r="O56" s="13"/>
    </row>
    <row r="57" spans="2:15">
      <c r="B57" s="26" t="s">
        <v>347</v>
      </c>
      <c r="C57" s="26" t="s">
        <v>369</v>
      </c>
      <c r="D57" s="13"/>
      <c r="E57" s="13">
        <v>4</v>
      </c>
      <c r="F57" s="13">
        <v>8</v>
      </c>
      <c r="G57" s="13">
        <v>66</v>
      </c>
      <c r="H57" s="13">
        <v>31</v>
      </c>
      <c r="I57" s="13"/>
      <c r="J57" s="13">
        <v>49</v>
      </c>
      <c r="K57" s="13">
        <v>93</v>
      </c>
      <c r="L57" s="13">
        <v>8</v>
      </c>
      <c r="M57" s="13">
        <v>7</v>
      </c>
      <c r="N57" s="13">
        <v>266</v>
      </c>
      <c r="O57" s="13"/>
    </row>
    <row r="58" spans="2:15">
      <c r="B58" s="26" t="s">
        <v>347</v>
      </c>
      <c r="C58" s="26" t="s">
        <v>370</v>
      </c>
      <c r="D58" s="13"/>
      <c r="E58" s="13">
        <v>2</v>
      </c>
      <c r="F58" s="13">
        <v>4</v>
      </c>
      <c r="G58" s="13">
        <v>11</v>
      </c>
      <c r="H58" s="13">
        <v>8</v>
      </c>
      <c r="I58" s="13"/>
      <c r="J58" s="13">
        <v>19</v>
      </c>
      <c r="K58" s="13">
        <v>66</v>
      </c>
      <c r="L58" s="13"/>
      <c r="M58" s="13">
        <v>5</v>
      </c>
      <c r="N58" s="13">
        <v>115</v>
      </c>
      <c r="O58" s="13"/>
    </row>
    <row r="59" spans="2:15">
      <c r="B59" s="26" t="s">
        <v>347</v>
      </c>
      <c r="C59" s="26" t="s">
        <v>346</v>
      </c>
      <c r="D59" s="13"/>
      <c r="E59" s="13">
        <v>1</v>
      </c>
      <c r="F59" s="13">
        <v>4</v>
      </c>
      <c r="G59" s="13">
        <v>11</v>
      </c>
      <c r="H59" s="13">
        <v>7</v>
      </c>
      <c r="I59" s="13"/>
      <c r="J59" s="13">
        <v>24</v>
      </c>
      <c r="K59" s="13">
        <v>74</v>
      </c>
      <c r="L59" s="13"/>
      <c r="M59" s="13">
        <v>2</v>
      </c>
      <c r="N59" s="13">
        <v>123</v>
      </c>
      <c r="O59" s="13"/>
    </row>
    <row r="60" spans="2:15">
      <c r="B60" s="26" t="s">
        <v>347</v>
      </c>
      <c r="C60" s="26" t="s">
        <v>371</v>
      </c>
      <c r="D60" s="13"/>
      <c r="E60" s="13">
        <v>6</v>
      </c>
      <c r="F60" s="13">
        <v>3</v>
      </c>
      <c r="G60" s="13">
        <v>12</v>
      </c>
      <c r="H60" s="13">
        <v>8</v>
      </c>
      <c r="I60" s="13"/>
      <c r="J60" s="13">
        <v>12</v>
      </c>
      <c r="K60" s="13">
        <v>62</v>
      </c>
      <c r="L60" s="13">
        <v>1</v>
      </c>
      <c r="M60" s="13">
        <v>2</v>
      </c>
      <c r="N60" s="13">
        <v>106</v>
      </c>
      <c r="O60" s="13"/>
    </row>
    <row r="61" spans="2:15">
      <c r="B61" s="26" t="s">
        <v>347</v>
      </c>
      <c r="C61" s="26" t="s">
        <v>372</v>
      </c>
      <c r="D61" s="13"/>
      <c r="E61" s="13"/>
      <c r="F61" s="13">
        <v>2</v>
      </c>
      <c r="G61" s="13">
        <v>15</v>
      </c>
      <c r="H61" s="13">
        <v>7</v>
      </c>
      <c r="I61" s="13"/>
      <c r="J61" s="13">
        <v>20</v>
      </c>
      <c r="K61" s="13">
        <v>82</v>
      </c>
      <c r="L61" s="13">
        <v>2</v>
      </c>
      <c r="M61" s="13">
        <v>7</v>
      </c>
      <c r="N61" s="13">
        <v>135</v>
      </c>
      <c r="O61" s="13"/>
    </row>
    <row r="62" spans="2:15">
      <c r="B62" s="26" t="s">
        <v>347</v>
      </c>
      <c r="C62" s="26" t="s">
        <v>373</v>
      </c>
      <c r="D62" s="13"/>
      <c r="E62" s="13"/>
      <c r="F62" s="13">
        <v>3</v>
      </c>
      <c r="G62" s="13">
        <v>11</v>
      </c>
      <c r="H62" s="13">
        <v>5</v>
      </c>
      <c r="I62" s="13"/>
      <c r="J62" s="13">
        <v>15</v>
      </c>
      <c r="K62" s="13">
        <v>57</v>
      </c>
      <c r="L62" s="13"/>
      <c r="M62" s="13">
        <v>1</v>
      </c>
      <c r="N62" s="13">
        <v>92</v>
      </c>
      <c r="O62" s="13"/>
    </row>
    <row r="63" spans="2:15">
      <c r="B63" s="26" t="s">
        <v>347</v>
      </c>
      <c r="C63" s="26" t="s">
        <v>374</v>
      </c>
      <c r="D63" s="13"/>
      <c r="E63" s="13"/>
      <c r="F63" s="13"/>
      <c r="G63" s="13">
        <v>4</v>
      </c>
      <c r="H63" s="13">
        <v>5</v>
      </c>
      <c r="I63" s="13"/>
      <c r="J63" s="13">
        <v>9</v>
      </c>
      <c r="K63" s="13">
        <v>53</v>
      </c>
      <c r="L63" s="13">
        <v>1</v>
      </c>
      <c r="M63" s="13"/>
      <c r="N63" s="13">
        <v>72</v>
      </c>
      <c r="O63" s="13" t="s">
        <v>488</v>
      </c>
    </row>
    <row r="64" spans="2:15">
      <c r="B64" s="26" t="s">
        <v>347</v>
      </c>
      <c r="C64" s="26" t="s">
        <v>375</v>
      </c>
      <c r="D64" s="13">
        <v>3</v>
      </c>
      <c r="E64" s="13">
        <v>1</v>
      </c>
      <c r="F64" s="13">
        <v>12</v>
      </c>
      <c r="G64" s="13">
        <v>27</v>
      </c>
      <c r="H64" s="13">
        <v>17</v>
      </c>
      <c r="I64" s="13"/>
      <c r="J64" s="13">
        <v>72</v>
      </c>
      <c r="K64" s="13">
        <v>101</v>
      </c>
      <c r="L64" s="13">
        <v>9</v>
      </c>
      <c r="M64" s="13">
        <v>16</v>
      </c>
      <c r="N64" s="13">
        <v>258</v>
      </c>
      <c r="O64" s="13"/>
    </row>
    <row r="65" spans="2:15">
      <c r="B65" s="26" t="s">
        <v>347</v>
      </c>
      <c r="C65" s="26" t="s">
        <v>376</v>
      </c>
      <c r="D65" s="13"/>
      <c r="E65" s="13"/>
      <c r="F65" s="13"/>
      <c r="G65" s="13">
        <v>8</v>
      </c>
      <c r="H65" s="13">
        <v>1</v>
      </c>
      <c r="I65" s="13"/>
      <c r="J65" s="13">
        <v>9</v>
      </c>
      <c r="K65" s="13">
        <v>36</v>
      </c>
      <c r="L65" s="13"/>
      <c r="M65" s="13">
        <v>2</v>
      </c>
      <c r="N65" s="13">
        <v>56</v>
      </c>
      <c r="O65" s="13"/>
    </row>
    <row r="66" spans="2:15">
      <c r="B66" s="26" t="s">
        <v>347</v>
      </c>
      <c r="C66" s="26" t="s">
        <v>377</v>
      </c>
      <c r="D66" s="13"/>
      <c r="E66" s="13">
        <v>4</v>
      </c>
      <c r="F66" s="13">
        <v>8</v>
      </c>
      <c r="G66" s="13">
        <v>53</v>
      </c>
      <c r="H66" s="13">
        <v>42</v>
      </c>
      <c r="I66" s="13"/>
      <c r="J66" s="13">
        <v>55</v>
      </c>
      <c r="K66" s="13">
        <v>104</v>
      </c>
      <c r="L66" s="13">
        <v>12</v>
      </c>
      <c r="M66" s="13">
        <v>15</v>
      </c>
      <c r="N66" s="13">
        <v>293</v>
      </c>
      <c r="O66" s="13"/>
    </row>
    <row r="67" spans="2:15">
      <c r="B67" s="26" t="s">
        <v>347</v>
      </c>
      <c r="C67" s="26" t="s">
        <v>378</v>
      </c>
      <c r="D67" s="13">
        <v>4</v>
      </c>
      <c r="E67" s="13">
        <v>1</v>
      </c>
      <c r="F67" s="13">
        <v>8</v>
      </c>
      <c r="G67" s="13">
        <v>47</v>
      </c>
      <c r="H67" s="13">
        <v>29</v>
      </c>
      <c r="I67" s="13">
        <v>1</v>
      </c>
      <c r="J67" s="13">
        <v>81</v>
      </c>
      <c r="K67" s="13">
        <v>99</v>
      </c>
      <c r="L67" s="13">
        <v>7</v>
      </c>
      <c r="M67" s="13">
        <v>15</v>
      </c>
      <c r="N67" s="13">
        <v>292</v>
      </c>
      <c r="O67" s="13"/>
    </row>
    <row r="68" spans="2:15">
      <c r="B68" s="26" t="s">
        <v>347</v>
      </c>
      <c r="C68" s="26" t="s">
        <v>379</v>
      </c>
      <c r="D68" s="13"/>
      <c r="E68" s="13">
        <v>2</v>
      </c>
      <c r="F68" s="13">
        <v>1</v>
      </c>
      <c r="G68" s="13">
        <v>14</v>
      </c>
      <c r="H68" s="13">
        <v>8</v>
      </c>
      <c r="I68" s="13"/>
      <c r="J68" s="13">
        <v>20</v>
      </c>
      <c r="K68" s="13">
        <v>63</v>
      </c>
      <c r="L68" s="13"/>
      <c r="M68" s="13">
        <v>3</v>
      </c>
      <c r="N68" s="13">
        <v>111</v>
      </c>
      <c r="O68" s="13"/>
    </row>
    <row r="69" spans="2:15">
      <c r="B69" s="26" t="s">
        <v>347</v>
      </c>
      <c r="C69" s="26" t="s">
        <v>380</v>
      </c>
      <c r="D69" s="13"/>
      <c r="E69" s="13"/>
      <c r="F69" s="13"/>
      <c r="G69" s="13">
        <v>14</v>
      </c>
      <c r="H69" s="13">
        <v>10</v>
      </c>
      <c r="I69" s="13"/>
      <c r="J69" s="13">
        <v>30</v>
      </c>
      <c r="K69" s="13">
        <v>80</v>
      </c>
      <c r="L69" s="13"/>
      <c r="M69" s="13">
        <v>7</v>
      </c>
      <c r="N69" s="13">
        <v>141</v>
      </c>
      <c r="O69" s="13"/>
    </row>
    <row r="70" spans="2:15">
      <c r="B70" s="26" t="s">
        <v>347</v>
      </c>
      <c r="C70" s="26" t="s">
        <v>381</v>
      </c>
      <c r="D70" s="13"/>
      <c r="E70" s="13">
        <v>5</v>
      </c>
      <c r="F70" s="13">
        <v>4</v>
      </c>
      <c r="G70" s="13">
        <v>16</v>
      </c>
      <c r="H70" s="13">
        <v>11</v>
      </c>
      <c r="I70" s="13"/>
      <c r="J70" s="13">
        <v>36</v>
      </c>
      <c r="K70" s="13">
        <v>90</v>
      </c>
      <c r="L70" s="13">
        <v>2</v>
      </c>
      <c r="M70" s="13">
        <v>12</v>
      </c>
      <c r="N70" s="13">
        <v>176</v>
      </c>
      <c r="O70" s="13"/>
    </row>
    <row r="71" spans="2:15">
      <c r="B71" s="26" t="s">
        <v>347</v>
      </c>
      <c r="C71" s="26" t="s">
        <v>382</v>
      </c>
      <c r="D71" s="13"/>
      <c r="E71" s="13"/>
      <c r="F71" s="13">
        <v>2</v>
      </c>
      <c r="G71" s="13">
        <v>5</v>
      </c>
      <c r="H71" s="13">
        <v>1</v>
      </c>
      <c r="I71" s="13"/>
      <c r="J71" s="13">
        <v>13</v>
      </c>
      <c r="K71" s="13">
        <v>52</v>
      </c>
      <c r="L71" s="13"/>
      <c r="M71" s="13">
        <v>3</v>
      </c>
      <c r="N71" s="13">
        <v>76</v>
      </c>
      <c r="O71" s="13"/>
    </row>
    <row r="72" spans="2:15">
      <c r="B72" s="26" t="s">
        <v>347</v>
      </c>
      <c r="C72" s="26" t="s">
        <v>383</v>
      </c>
      <c r="D72" s="13"/>
      <c r="E72" s="13"/>
      <c r="F72" s="13">
        <v>5</v>
      </c>
      <c r="G72" s="13">
        <v>13</v>
      </c>
      <c r="H72" s="13">
        <v>9</v>
      </c>
      <c r="I72" s="13"/>
      <c r="J72" s="13">
        <v>12</v>
      </c>
      <c r="K72" s="13">
        <v>73</v>
      </c>
      <c r="L72" s="13">
        <v>1</v>
      </c>
      <c r="M72" s="13">
        <v>5</v>
      </c>
      <c r="N72" s="13">
        <v>118</v>
      </c>
      <c r="O72" s="13" t="s">
        <v>488</v>
      </c>
    </row>
    <row r="73" spans="2:15">
      <c r="B73" s="26" t="s">
        <v>347</v>
      </c>
      <c r="C73" s="26" t="s">
        <v>384</v>
      </c>
      <c r="D73" s="13"/>
      <c r="E73" s="13">
        <v>1</v>
      </c>
      <c r="F73" s="13">
        <v>5</v>
      </c>
      <c r="G73" s="13">
        <v>13</v>
      </c>
      <c r="H73" s="13">
        <v>9</v>
      </c>
      <c r="I73" s="13"/>
      <c r="J73" s="13">
        <v>31</v>
      </c>
      <c r="K73" s="13">
        <v>78</v>
      </c>
      <c r="L73" s="13">
        <v>1</v>
      </c>
      <c r="M73" s="13">
        <v>5</v>
      </c>
      <c r="N73" s="13">
        <v>143</v>
      </c>
      <c r="O73" s="13"/>
    </row>
    <row r="74" spans="2:15">
      <c r="B74" s="26" t="s">
        <v>347</v>
      </c>
      <c r="C74" s="26" t="s">
        <v>385</v>
      </c>
      <c r="D74" s="13"/>
      <c r="E74" s="13">
        <v>1</v>
      </c>
      <c r="F74" s="13">
        <v>8</v>
      </c>
      <c r="G74" s="13">
        <v>51</v>
      </c>
      <c r="H74" s="13">
        <v>29</v>
      </c>
      <c r="I74" s="13"/>
      <c r="J74" s="13">
        <v>49</v>
      </c>
      <c r="K74" s="13">
        <v>91</v>
      </c>
      <c r="L74" s="13">
        <v>4</v>
      </c>
      <c r="M74" s="13">
        <v>8</v>
      </c>
      <c r="N74" s="13">
        <v>241</v>
      </c>
      <c r="O74" s="13"/>
    </row>
    <row r="75" spans="2:15">
      <c r="B75" s="26" t="s">
        <v>347</v>
      </c>
      <c r="C75" s="26" t="s">
        <v>386</v>
      </c>
      <c r="D75" s="13"/>
      <c r="E75" s="13"/>
      <c r="F75" s="13"/>
      <c r="G75" s="13">
        <v>9</v>
      </c>
      <c r="H75" s="13">
        <v>7</v>
      </c>
      <c r="I75" s="13"/>
      <c r="J75" s="13">
        <v>16</v>
      </c>
      <c r="K75" s="13">
        <v>66</v>
      </c>
      <c r="L75" s="13"/>
      <c r="M75" s="13">
        <v>5</v>
      </c>
      <c r="N75" s="13">
        <v>103</v>
      </c>
      <c r="O75" s="13"/>
    </row>
    <row r="76" spans="2:15">
      <c r="B76" s="26" t="s">
        <v>347</v>
      </c>
      <c r="C76" s="26" t="s">
        <v>387</v>
      </c>
      <c r="D76" s="13"/>
      <c r="E76" s="13"/>
      <c r="F76" s="13"/>
      <c r="G76" s="13">
        <v>7</v>
      </c>
      <c r="H76" s="13">
        <v>7</v>
      </c>
      <c r="I76" s="13"/>
      <c r="J76" s="13">
        <v>12</v>
      </c>
      <c r="K76" s="13">
        <v>50</v>
      </c>
      <c r="L76" s="13">
        <v>5</v>
      </c>
      <c r="M76" s="13"/>
      <c r="N76" s="13">
        <v>81</v>
      </c>
      <c r="O76" s="13"/>
    </row>
    <row r="77" spans="2:15">
      <c r="B77" s="26" t="s">
        <v>347</v>
      </c>
      <c r="C77" s="26" t="s">
        <v>388</v>
      </c>
      <c r="D77" s="13">
        <v>1</v>
      </c>
      <c r="E77" s="13">
        <v>7</v>
      </c>
      <c r="F77" s="13">
        <v>7</v>
      </c>
      <c r="G77" s="13">
        <v>51</v>
      </c>
      <c r="H77" s="13">
        <v>35</v>
      </c>
      <c r="I77" s="13"/>
      <c r="J77" s="13">
        <v>67</v>
      </c>
      <c r="K77" s="13">
        <v>106</v>
      </c>
      <c r="L77" s="13">
        <v>13</v>
      </c>
      <c r="M77" s="13">
        <v>11</v>
      </c>
      <c r="N77" s="13">
        <v>298</v>
      </c>
      <c r="O77" s="13"/>
    </row>
    <row r="78" spans="2:15">
      <c r="B78" s="26" t="s">
        <v>347</v>
      </c>
      <c r="C78" s="26" t="s">
        <v>389</v>
      </c>
      <c r="D78" s="13">
        <v>1</v>
      </c>
      <c r="E78" s="13"/>
      <c r="F78" s="13">
        <v>6</v>
      </c>
      <c r="G78" s="13">
        <v>20</v>
      </c>
      <c r="H78" s="13">
        <v>6</v>
      </c>
      <c r="I78" s="13"/>
      <c r="J78" s="13">
        <v>25</v>
      </c>
      <c r="K78" s="13">
        <v>82</v>
      </c>
      <c r="L78" s="13">
        <v>6</v>
      </c>
      <c r="M78" s="13">
        <v>7</v>
      </c>
      <c r="N78" s="13">
        <v>153</v>
      </c>
      <c r="O78" s="13"/>
    </row>
    <row r="79" spans="2:15">
      <c r="B79" s="26" t="s">
        <v>347</v>
      </c>
      <c r="C79" s="26" t="s">
        <v>390</v>
      </c>
      <c r="D79" s="13"/>
      <c r="E79" s="13"/>
      <c r="F79" s="13">
        <v>6</v>
      </c>
      <c r="G79" s="13">
        <v>12</v>
      </c>
      <c r="H79" s="13">
        <v>8</v>
      </c>
      <c r="I79" s="13"/>
      <c r="J79" s="13">
        <v>20</v>
      </c>
      <c r="K79" s="13">
        <v>79</v>
      </c>
      <c r="L79" s="13">
        <v>1</v>
      </c>
      <c r="M79" s="13">
        <v>8</v>
      </c>
      <c r="N79" s="13">
        <v>134</v>
      </c>
      <c r="O79" s="13"/>
    </row>
    <row r="80" spans="2:15">
      <c r="B80" s="26" t="s">
        <v>347</v>
      </c>
      <c r="C80" s="26" t="s">
        <v>391</v>
      </c>
      <c r="D80" s="13"/>
      <c r="E80" s="13"/>
      <c r="F80" s="13">
        <v>2</v>
      </c>
      <c r="G80" s="13">
        <v>7</v>
      </c>
      <c r="H80" s="13">
        <v>1</v>
      </c>
      <c r="I80" s="13"/>
      <c r="J80" s="13">
        <v>5</v>
      </c>
      <c r="K80" s="13">
        <v>36</v>
      </c>
      <c r="L80" s="13"/>
      <c r="M80" s="13">
        <v>1</v>
      </c>
      <c r="N80" s="13">
        <v>52</v>
      </c>
      <c r="O80" s="13"/>
    </row>
    <row r="81" spans="2:15">
      <c r="B81" s="26" t="s">
        <v>347</v>
      </c>
      <c r="C81" s="26" t="s">
        <v>392</v>
      </c>
      <c r="D81" s="13"/>
      <c r="E81" s="13">
        <v>10</v>
      </c>
      <c r="F81" s="13">
        <v>3</v>
      </c>
      <c r="G81" s="13">
        <v>14</v>
      </c>
      <c r="H81" s="13">
        <v>8</v>
      </c>
      <c r="I81" s="13"/>
      <c r="J81" s="13">
        <v>29</v>
      </c>
      <c r="K81" s="13">
        <v>80</v>
      </c>
      <c r="L81" s="13">
        <v>1</v>
      </c>
      <c r="M81" s="13">
        <v>6</v>
      </c>
      <c r="N81" s="13">
        <v>151</v>
      </c>
      <c r="O81" s="13"/>
    </row>
    <row r="82" spans="2:15">
      <c r="B82" s="26" t="s">
        <v>347</v>
      </c>
      <c r="C82" s="26" t="s">
        <v>393</v>
      </c>
      <c r="D82" s="13"/>
      <c r="E82" s="13"/>
      <c r="F82" s="13"/>
      <c r="G82" s="13">
        <v>10</v>
      </c>
      <c r="H82" s="13">
        <v>7</v>
      </c>
      <c r="I82" s="13"/>
      <c r="J82" s="13">
        <v>14</v>
      </c>
      <c r="K82" s="13">
        <v>51</v>
      </c>
      <c r="L82" s="13">
        <v>3</v>
      </c>
      <c r="M82" s="13">
        <v>1</v>
      </c>
      <c r="N82" s="13">
        <v>86</v>
      </c>
      <c r="O82" s="13"/>
    </row>
    <row r="83" spans="2:15">
      <c r="B83" s="26" t="s">
        <v>347</v>
      </c>
      <c r="C83" s="26" t="s">
        <v>394</v>
      </c>
      <c r="D83" s="13"/>
      <c r="E83" s="13">
        <v>1</v>
      </c>
      <c r="F83" s="13">
        <v>2</v>
      </c>
      <c r="G83" s="13">
        <v>46</v>
      </c>
      <c r="H83" s="13">
        <v>18</v>
      </c>
      <c r="I83" s="13"/>
      <c r="J83" s="13">
        <v>22</v>
      </c>
      <c r="K83" s="13">
        <v>83</v>
      </c>
      <c r="L83" s="13">
        <v>1</v>
      </c>
      <c r="M83" s="13">
        <v>23</v>
      </c>
      <c r="N83" s="13">
        <v>196</v>
      </c>
      <c r="O83" s="13"/>
    </row>
    <row r="84" spans="2:15">
      <c r="B84" s="26" t="s">
        <v>347</v>
      </c>
      <c r="C84" s="26" t="s">
        <v>395</v>
      </c>
      <c r="D84" s="13"/>
      <c r="E84" s="13"/>
      <c r="F84" s="13">
        <v>1</v>
      </c>
      <c r="G84" s="13">
        <v>4</v>
      </c>
      <c r="H84" s="13">
        <v>3</v>
      </c>
      <c r="I84" s="13"/>
      <c r="J84" s="13">
        <v>10</v>
      </c>
      <c r="K84" s="13">
        <v>47</v>
      </c>
      <c r="L84" s="13"/>
      <c r="M84" s="13">
        <v>1</v>
      </c>
      <c r="N84" s="13">
        <v>66</v>
      </c>
      <c r="O84" s="13"/>
    </row>
    <row r="85" spans="2:15">
      <c r="B85" s="26" t="s">
        <v>347</v>
      </c>
      <c r="C85" s="26" t="s">
        <v>396</v>
      </c>
      <c r="D85" s="13"/>
      <c r="E85" s="13"/>
      <c r="F85" s="13">
        <v>2</v>
      </c>
      <c r="G85" s="13">
        <v>15</v>
      </c>
      <c r="H85" s="13">
        <v>8</v>
      </c>
      <c r="I85" s="13"/>
      <c r="J85" s="13">
        <v>23</v>
      </c>
      <c r="K85" s="13">
        <v>78</v>
      </c>
      <c r="L85" s="13"/>
      <c r="M85" s="13">
        <v>1</v>
      </c>
      <c r="N85" s="13">
        <v>127</v>
      </c>
      <c r="O85" s="13"/>
    </row>
    <row r="86" spans="2:15">
      <c r="B86" s="26" t="s">
        <v>347</v>
      </c>
      <c r="C86" s="26" t="s">
        <v>397</v>
      </c>
      <c r="D86" s="13"/>
      <c r="E86" s="13"/>
      <c r="F86" s="13">
        <v>2</v>
      </c>
      <c r="G86" s="13">
        <v>7</v>
      </c>
      <c r="H86" s="13">
        <v>3</v>
      </c>
      <c r="I86" s="13"/>
      <c r="J86" s="13">
        <v>6</v>
      </c>
      <c r="K86" s="13">
        <v>57</v>
      </c>
      <c r="L86" s="13"/>
      <c r="M86" s="13">
        <v>3</v>
      </c>
      <c r="N86" s="13">
        <v>78</v>
      </c>
      <c r="O86" s="13"/>
    </row>
    <row r="87" spans="2:15">
      <c r="B87" s="26" t="s">
        <v>347</v>
      </c>
      <c r="C87" s="26" t="s">
        <v>398</v>
      </c>
      <c r="D87" s="13"/>
      <c r="E87" s="13"/>
      <c r="F87" s="13">
        <v>1</v>
      </c>
      <c r="G87" s="13">
        <v>13</v>
      </c>
      <c r="H87" s="13">
        <v>12</v>
      </c>
      <c r="I87" s="13"/>
      <c r="J87" s="13">
        <v>28</v>
      </c>
      <c r="K87" s="13">
        <v>93</v>
      </c>
      <c r="L87" s="13">
        <v>3</v>
      </c>
      <c r="M87" s="13">
        <v>9</v>
      </c>
      <c r="N87" s="13">
        <v>159</v>
      </c>
      <c r="O87" s="13"/>
    </row>
    <row r="88" spans="2:15">
      <c r="B88" s="26" t="s">
        <v>347</v>
      </c>
      <c r="C88" s="26" t="s">
        <v>399</v>
      </c>
      <c r="D88" s="13"/>
      <c r="E88" s="13"/>
      <c r="F88" s="13"/>
      <c r="G88" s="13">
        <v>5</v>
      </c>
      <c r="H88" s="13">
        <v>1</v>
      </c>
      <c r="I88" s="13"/>
      <c r="J88" s="13">
        <v>18</v>
      </c>
      <c r="K88" s="13">
        <v>58</v>
      </c>
      <c r="L88" s="13"/>
      <c r="M88" s="13">
        <v>1</v>
      </c>
      <c r="N88" s="13">
        <v>83</v>
      </c>
      <c r="O88" s="13"/>
    </row>
    <row r="89" spans="2:15">
      <c r="B89" s="26" t="s">
        <v>347</v>
      </c>
      <c r="C89" s="26" t="s">
        <v>400</v>
      </c>
      <c r="D89" s="13"/>
      <c r="E89" s="13"/>
      <c r="F89" s="13"/>
      <c r="G89" s="13">
        <v>13</v>
      </c>
      <c r="H89" s="13">
        <v>11</v>
      </c>
      <c r="I89" s="13"/>
      <c r="J89" s="13">
        <v>15</v>
      </c>
      <c r="K89" s="13">
        <v>69</v>
      </c>
      <c r="L89" s="13"/>
      <c r="M89" s="13">
        <v>4</v>
      </c>
      <c r="N89" s="13">
        <v>112</v>
      </c>
      <c r="O89" s="13"/>
    </row>
    <row r="90" spans="2:15">
      <c r="B90" s="26" t="s">
        <v>347</v>
      </c>
      <c r="C90" s="26" t="s">
        <v>401</v>
      </c>
      <c r="D90" s="13"/>
      <c r="E90" s="13"/>
      <c r="F90" s="13">
        <v>1</v>
      </c>
      <c r="G90" s="13">
        <v>10</v>
      </c>
      <c r="H90" s="13">
        <v>2</v>
      </c>
      <c r="I90" s="13"/>
      <c r="J90" s="13">
        <v>12</v>
      </c>
      <c r="K90" s="13">
        <v>61</v>
      </c>
      <c r="L90" s="13"/>
      <c r="M90" s="13">
        <v>3</v>
      </c>
      <c r="N90" s="13">
        <v>89</v>
      </c>
      <c r="O90" s="13"/>
    </row>
    <row r="91" spans="2:15">
      <c r="B91" s="26" t="s">
        <v>347</v>
      </c>
      <c r="C91" s="26" t="s">
        <v>402</v>
      </c>
      <c r="D91" s="13"/>
      <c r="E91" s="13"/>
      <c r="F91" s="13"/>
      <c r="G91" s="13">
        <v>4</v>
      </c>
      <c r="H91" s="13">
        <v>2</v>
      </c>
      <c r="I91" s="13"/>
      <c r="J91" s="13">
        <v>7</v>
      </c>
      <c r="K91" s="13">
        <v>56</v>
      </c>
      <c r="L91" s="13"/>
      <c r="M91" s="13">
        <v>1</v>
      </c>
      <c r="N91" s="13">
        <v>70</v>
      </c>
      <c r="O91" s="13"/>
    </row>
    <row r="92" spans="2:15">
      <c r="B92" s="26" t="s">
        <v>347</v>
      </c>
      <c r="C92" s="26" t="s">
        <v>403</v>
      </c>
      <c r="D92" s="13"/>
      <c r="E92" s="13"/>
      <c r="F92" s="13">
        <v>1</v>
      </c>
      <c r="G92" s="13">
        <v>9</v>
      </c>
      <c r="H92" s="13"/>
      <c r="I92" s="13"/>
      <c r="J92" s="13">
        <v>8</v>
      </c>
      <c r="K92" s="13">
        <v>40</v>
      </c>
      <c r="L92" s="13"/>
      <c r="M92" s="13"/>
      <c r="N92" s="13">
        <v>58</v>
      </c>
      <c r="O92" s="13"/>
    </row>
    <row r="93" spans="2:15">
      <c r="B93" s="26" t="s">
        <v>347</v>
      </c>
      <c r="C93" s="26" t="s">
        <v>404</v>
      </c>
      <c r="D93" s="13">
        <v>1</v>
      </c>
      <c r="E93" s="13">
        <v>4</v>
      </c>
      <c r="F93" s="13">
        <v>5</v>
      </c>
      <c r="G93" s="13">
        <v>29</v>
      </c>
      <c r="H93" s="13">
        <v>15</v>
      </c>
      <c r="I93" s="13"/>
      <c r="J93" s="13">
        <v>44</v>
      </c>
      <c r="K93" s="13">
        <v>94</v>
      </c>
      <c r="L93" s="13">
        <v>1</v>
      </c>
      <c r="M93" s="13">
        <v>12</v>
      </c>
      <c r="N93" s="13">
        <v>205</v>
      </c>
      <c r="O93" s="13"/>
    </row>
    <row r="94" spans="2:15">
      <c r="B94" s="26" t="s">
        <v>347</v>
      </c>
      <c r="C94" s="26" t="s">
        <v>405</v>
      </c>
      <c r="D94" s="13"/>
      <c r="E94" s="13">
        <v>2</v>
      </c>
      <c r="F94" s="13">
        <v>8</v>
      </c>
      <c r="G94" s="13">
        <v>22</v>
      </c>
      <c r="H94" s="13">
        <v>13</v>
      </c>
      <c r="I94" s="13"/>
      <c r="J94" s="13">
        <v>27</v>
      </c>
      <c r="K94" s="13">
        <v>98</v>
      </c>
      <c r="L94" s="13"/>
      <c r="M94" s="13">
        <v>8</v>
      </c>
      <c r="N94" s="13">
        <v>178</v>
      </c>
      <c r="O94" s="13"/>
    </row>
    <row r="95" spans="2:15">
      <c r="B95" s="26" t="s">
        <v>347</v>
      </c>
      <c r="C95" s="26" t="s">
        <v>406</v>
      </c>
      <c r="D95" s="13"/>
      <c r="E95" s="13"/>
      <c r="F95" s="13">
        <v>1</v>
      </c>
      <c r="G95" s="13">
        <v>14</v>
      </c>
      <c r="H95" s="13">
        <v>15</v>
      </c>
      <c r="I95" s="13"/>
      <c r="J95" s="13">
        <v>15</v>
      </c>
      <c r="K95" s="13">
        <v>61</v>
      </c>
      <c r="L95" s="13">
        <v>1</v>
      </c>
      <c r="M95" s="13">
        <v>2</v>
      </c>
      <c r="N95" s="13">
        <v>109</v>
      </c>
      <c r="O95" s="13"/>
    </row>
    <row r="96" spans="2:15">
      <c r="B96" s="26" t="s">
        <v>347</v>
      </c>
      <c r="C96" s="26" t="s">
        <v>407</v>
      </c>
      <c r="D96" s="13"/>
      <c r="E96" s="13"/>
      <c r="F96" s="13">
        <v>1</v>
      </c>
      <c r="G96" s="13">
        <v>3</v>
      </c>
      <c r="H96" s="13">
        <v>7</v>
      </c>
      <c r="I96" s="13"/>
      <c r="J96" s="13">
        <v>10</v>
      </c>
      <c r="K96" s="13">
        <v>44</v>
      </c>
      <c r="L96" s="13">
        <v>3</v>
      </c>
      <c r="M96" s="13">
        <v>6</v>
      </c>
      <c r="N96" s="13">
        <v>74</v>
      </c>
      <c r="O96" s="13" t="s">
        <v>488</v>
      </c>
    </row>
    <row r="97" spans="2:15">
      <c r="B97" s="26" t="s">
        <v>347</v>
      </c>
      <c r="C97" s="26" t="s">
        <v>408</v>
      </c>
      <c r="D97" s="13"/>
      <c r="E97" s="13">
        <v>2</v>
      </c>
      <c r="F97" s="13">
        <v>3</v>
      </c>
      <c r="G97" s="13">
        <v>13</v>
      </c>
      <c r="H97" s="13">
        <v>9</v>
      </c>
      <c r="I97" s="13"/>
      <c r="J97" s="13">
        <v>21</v>
      </c>
      <c r="K97" s="13">
        <v>81</v>
      </c>
      <c r="L97" s="13"/>
      <c r="M97" s="13">
        <v>2</v>
      </c>
      <c r="N97" s="13">
        <v>131</v>
      </c>
      <c r="O97" s="13"/>
    </row>
    <row r="98" spans="2:15">
      <c r="B98" s="26" t="s">
        <v>347</v>
      </c>
      <c r="C98" s="26" t="s">
        <v>409</v>
      </c>
      <c r="D98" s="13"/>
      <c r="E98" s="13"/>
      <c r="F98" s="13">
        <v>3</v>
      </c>
      <c r="G98" s="13">
        <v>12</v>
      </c>
      <c r="H98" s="13">
        <v>11</v>
      </c>
      <c r="I98" s="13"/>
      <c r="J98" s="13">
        <v>39</v>
      </c>
      <c r="K98" s="13">
        <v>74</v>
      </c>
      <c r="L98" s="13">
        <v>5</v>
      </c>
      <c r="M98" s="13">
        <v>3</v>
      </c>
      <c r="N98" s="13">
        <v>147</v>
      </c>
      <c r="O98" s="13"/>
    </row>
    <row r="99" spans="2:15">
      <c r="B99" s="26" t="s">
        <v>347</v>
      </c>
      <c r="C99" s="26" t="s">
        <v>410</v>
      </c>
      <c r="D99" s="13"/>
      <c r="E99" s="13"/>
      <c r="F99" s="13"/>
      <c r="G99" s="13">
        <v>4</v>
      </c>
      <c r="H99" s="13">
        <v>10</v>
      </c>
      <c r="I99" s="13"/>
      <c r="J99" s="13">
        <v>15</v>
      </c>
      <c r="K99" s="13">
        <v>52</v>
      </c>
      <c r="L99" s="13"/>
      <c r="M99" s="13">
        <v>3</v>
      </c>
      <c r="N99" s="13">
        <v>84</v>
      </c>
      <c r="O99" s="13"/>
    </row>
    <row r="100" spans="2:15">
      <c r="B100" s="26" t="s">
        <v>347</v>
      </c>
      <c r="C100" s="26" t="s">
        <v>411</v>
      </c>
      <c r="D100" s="13"/>
      <c r="E100" s="13"/>
      <c r="F100" s="13">
        <v>3</v>
      </c>
      <c r="G100" s="13">
        <v>9</v>
      </c>
      <c r="H100" s="13">
        <v>4</v>
      </c>
      <c r="I100" s="13"/>
      <c r="J100" s="13">
        <v>13</v>
      </c>
      <c r="K100" s="13">
        <v>76</v>
      </c>
      <c r="L100" s="13"/>
      <c r="M100" s="13">
        <v>6</v>
      </c>
      <c r="N100" s="13">
        <v>111</v>
      </c>
      <c r="O100" s="13"/>
    </row>
    <row r="101" spans="2:15">
      <c r="B101" s="26" t="s">
        <v>347</v>
      </c>
      <c r="C101" s="26" t="s">
        <v>412</v>
      </c>
      <c r="D101" s="13"/>
      <c r="E101" s="13"/>
      <c r="F101" s="13"/>
      <c r="G101" s="13">
        <v>7</v>
      </c>
      <c r="H101" s="13">
        <v>3</v>
      </c>
      <c r="I101" s="13"/>
      <c r="J101" s="13">
        <v>16</v>
      </c>
      <c r="K101" s="13">
        <v>72</v>
      </c>
      <c r="L101" s="13">
        <v>1</v>
      </c>
      <c r="M101" s="13">
        <v>1</v>
      </c>
      <c r="N101" s="13">
        <v>100</v>
      </c>
      <c r="O101" s="13"/>
    </row>
    <row r="102" spans="2:15">
      <c r="B102" s="26" t="s">
        <v>347</v>
      </c>
      <c r="C102" s="26" t="s">
        <v>413</v>
      </c>
      <c r="D102" s="13"/>
      <c r="E102" s="13"/>
      <c r="F102" s="13">
        <v>5</v>
      </c>
      <c r="G102" s="13">
        <v>13</v>
      </c>
      <c r="H102" s="13">
        <v>7</v>
      </c>
      <c r="I102" s="13"/>
      <c r="J102" s="13">
        <v>14</v>
      </c>
      <c r="K102" s="13">
        <v>73</v>
      </c>
      <c r="L102" s="13"/>
      <c r="M102" s="13">
        <v>4</v>
      </c>
      <c r="N102" s="13">
        <v>116</v>
      </c>
      <c r="O102" s="13"/>
    </row>
    <row r="103" spans="2:15">
      <c r="B103" s="26" t="s">
        <v>347</v>
      </c>
      <c r="C103" s="26" t="s">
        <v>414</v>
      </c>
      <c r="D103" s="13"/>
      <c r="E103" s="13"/>
      <c r="F103" s="13">
        <v>3</v>
      </c>
      <c r="G103" s="13">
        <v>14</v>
      </c>
      <c r="H103" s="13">
        <v>10</v>
      </c>
      <c r="I103" s="13"/>
      <c r="J103" s="13">
        <v>30</v>
      </c>
      <c r="K103" s="13">
        <v>87</v>
      </c>
      <c r="L103" s="13"/>
      <c r="M103" s="13">
        <v>8</v>
      </c>
      <c r="N103" s="13">
        <v>152</v>
      </c>
      <c r="O103" s="13"/>
    </row>
    <row r="104" spans="2:15">
      <c r="B104" s="26" t="s">
        <v>347</v>
      </c>
      <c r="C104" s="26" t="s">
        <v>415</v>
      </c>
      <c r="D104" s="13">
        <v>6</v>
      </c>
      <c r="E104" s="13">
        <v>4</v>
      </c>
      <c r="F104" s="13">
        <v>16</v>
      </c>
      <c r="G104" s="13">
        <v>79</v>
      </c>
      <c r="H104" s="13">
        <v>57</v>
      </c>
      <c r="I104" s="13">
        <v>1</v>
      </c>
      <c r="J104" s="13">
        <v>109</v>
      </c>
      <c r="K104" s="13">
        <v>135</v>
      </c>
      <c r="L104" s="13">
        <v>21</v>
      </c>
      <c r="M104" s="13">
        <v>41</v>
      </c>
      <c r="N104" s="13">
        <v>469</v>
      </c>
      <c r="O104" s="13"/>
    </row>
    <row r="105" spans="2:15">
      <c r="B105" s="26" t="s">
        <v>347</v>
      </c>
      <c r="C105" s="26" t="s">
        <v>416</v>
      </c>
      <c r="D105" s="13"/>
      <c r="E105" s="13">
        <v>1</v>
      </c>
      <c r="F105" s="13">
        <v>3</v>
      </c>
      <c r="G105" s="13">
        <v>6</v>
      </c>
      <c r="H105" s="13">
        <v>10</v>
      </c>
      <c r="I105" s="13"/>
      <c r="J105" s="13">
        <v>10</v>
      </c>
      <c r="K105" s="13">
        <v>64</v>
      </c>
      <c r="L105" s="13">
        <v>2</v>
      </c>
      <c r="M105" s="13">
        <v>2</v>
      </c>
      <c r="N105" s="13">
        <v>98</v>
      </c>
      <c r="O105" s="13"/>
    </row>
    <row r="106" spans="2:15">
      <c r="B106" s="26" t="s">
        <v>347</v>
      </c>
      <c r="C106" s="26" t="s">
        <v>417</v>
      </c>
      <c r="D106" s="13"/>
      <c r="E106" s="13"/>
      <c r="F106" s="13">
        <v>2</v>
      </c>
      <c r="G106" s="13">
        <v>29</v>
      </c>
      <c r="H106" s="13">
        <v>45</v>
      </c>
      <c r="I106" s="13"/>
      <c r="J106" s="13">
        <v>54</v>
      </c>
      <c r="K106" s="13">
        <v>51</v>
      </c>
      <c r="L106" s="13">
        <v>1</v>
      </c>
      <c r="M106" s="13">
        <v>2</v>
      </c>
      <c r="N106" s="13">
        <v>184</v>
      </c>
      <c r="O106" s="13"/>
    </row>
    <row r="107" spans="2:15">
      <c r="B107" s="26" t="s">
        <v>347</v>
      </c>
      <c r="C107" s="26" t="s">
        <v>418</v>
      </c>
      <c r="D107" s="13">
        <v>1</v>
      </c>
      <c r="E107" s="13"/>
      <c r="F107" s="13">
        <v>10</v>
      </c>
      <c r="G107" s="13">
        <v>52</v>
      </c>
      <c r="H107" s="13">
        <v>34</v>
      </c>
      <c r="I107" s="13"/>
      <c r="J107" s="13">
        <v>67</v>
      </c>
      <c r="K107" s="13">
        <v>88</v>
      </c>
      <c r="L107" s="13">
        <v>10</v>
      </c>
      <c r="M107" s="13">
        <v>11</v>
      </c>
      <c r="N107" s="13">
        <v>273</v>
      </c>
      <c r="O107" s="13"/>
    </row>
    <row r="108" spans="2:15">
      <c r="B108" s="26" t="s">
        <v>347</v>
      </c>
      <c r="C108" s="26" t="s">
        <v>419</v>
      </c>
      <c r="D108" s="13"/>
      <c r="E108" s="13"/>
      <c r="F108" s="13">
        <v>10</v>
      </c>
      <c r="G108" s="13">
        <v>14</v>
      </c>
      <c r="H108" s="13">
        <v>6</v>
      </c>
      <c r="I108" s="13"/>
      <c r="J108" s="13">
        <v>18</v>
      </c>
      <c r="K108" s="13">
        <v>79</v>
      </c>
      <c r="L108" s="13">
        <v>1</v>
      </c>
      <c r="M108" s="13">
        <v>5</v>
      </c>
      <c r="N108" s="13">
        <v>133</v>
      </c>
      <c r="O108" s="13"/>
    </row>
    <row r="109" spans="2:15">
      <c r="B109" s="26" t="s">
        <v>347</v>
      </c>
      <c r="C109" s="26" t="s">
        <v>420</v>
      </c>
      <c r="D109" s="13"/>
      <c r="E109" s="13"/>
      <c r="F109" s="13">
        <v>6</v>
      </c>
      <c r="G109" s="13">
        <v>29</v>
      </c>
      <c r="H109" s="13">
        <v>19</v>
      </c>
      <c r="I109" s="13"/>
      <c r="J109" s="13">
        <v>55</v>
      </c>
      <c r="K109" s="13">
        <v>87</v>
      </c>
      <c r="L109" s="13">
        <v>12</v>
      </c>
      <c r="M109" s="13">
        <v>6</v>
      </c>
      <c r="N109" s="13">
        <v>214</v>
      </c>
      <c r="O109" s="13"/>
    </row>
    <row r="110" spans="2:15">
      <c r="B110" s="26" t="s">
        <v>347</v>
      </c>
      <c r="C110" s="26" t="s">
        <v>421</v>
      </c>
      <c r="D110" s="13">
        <v>2</v>
      </c>
      <c r="E110" s="13">
        <v>5</v>
      </c>
      <c r="F110" s="13">
        <v>13</v>
      </c>
      <c r="G110" s="13">
        <v>45</v>
      </c>
      <c r="H110" s="13">
        <v>28</v>
      </c>
      <c r="I110" s="13"/>
      <c r="J110" s="13">
        <v>70</v>
      </c>
      <c r="K110" s="13">
        <v>100</v>
      </c>
      <c r="L110" s="13">
        <v>7</v>
      </c>
      <c r="M110" s="13">
        <v>12</v>
      </c>
      <c r="N110" s="13">
        <v>282</v>
      </c>
      <c r="O110" s="13"/>
    </row>
    <row r="111" spans="2:15">
      <c r="B111" s="26" t="s">
        <v>347</v>
      </c>
      <c r="C111" s="26" t="s">
        <v>422</v>
      </c>
      <c r="D111" s="13"/>
      <c r="E111" s="13"/>
      <c r="F111" s="13"/>
      <c r="G111" s="13">
        <v>7</v>
      </c>
      <c r="H111" s="13">
        <v>2</v>
      </c>
      <c r="I111" s="13"/>
      <c r="J111" s="13">
        <v>15</v>
      </c>
      <c r="K111" s="13">
        <v>53</v>
      </c>
      <c r="L111" s="13">
        <v>1</v>
      </c>
      <c r="M111" s="13">
        <v>1</v>
      </c>
      <c r="N111" s="13">
        <v>79</v>
      </c>
      <c r="O111" s="13"/>
    </row>
    <row r="112" spans="2:15">
      <c r="B112" s="26" t="s">
        <v>347</v>
      </c>
      <c r="C112" s="26" t="s">
        <v>423</v>
      </c>
      <c r="D112" s="13"/>
      <c r="E112" s="13"/>
      <c r="F112" s="13">
        <v>1</v>
      </c>
      <c r="G112" s="13">
        <v>7</v>
      </c>
      <c r="H112" s="13">
        <v>8</v>
      </c>
      <c r="I112" s="13"/>
      <c r="J112" s="13">
        <v>19</v>
      </c>
      <c r="K112" s="13">
        <v>79</v>
      </c>
      <c r="L112" s="13">
        <v>1</v>
      </c>
      <c r="M112" s="13">
        <v>4</v>
      </c>
      <c r="N112" s="13">
        <v>119</v>
      </c>
      <c r="O112" s="13"/>
    </row>
    <row r="113" spans="2:15">
      <c r="B113" s="26" t="s">
        <v>347</v>
      </c>
      <c r="C113" s="26" t="s">
        <v>424</v>
      </c>
      <c r="D113" s="13"/>
      <c r="E113" s="13"/>
      <c r="F113" s="13">
        <v>1</v>
      </c>
      <c r="G113" s="13">
        <v>15</v>
      </c>
      <c r="H113" s="13">
        <v>8</v>
      </c>
      <c r="I113" s="13"/>
      <c r="J113" s="13">
        <v>17</v>
      </c>
      <c r="K113" s="13">
        <v>75</v>
      </c>
      <c r="L113" s="13">
        <v>1</v>
      </c>
      <c r="M113" s="13">
        <v>3</v>
      </c>
      <c r="N113" s="13">
        <v>120</v>
      </c>
      <c r="O113" s="13"/>
    </row>
    <row r="114" spans="2:15">
      <c r="B114" s="26" t="s">
        <v>347</v>
      </c>
      <c r="C114" s="26" t="s">
        <v>425</v>
      </c>
      <c r="D114" s="13"/>
      <c r="E114" s="13"/>
      <c r="F114" s="13"/>
      <c r="G114" s="13">
        <v>11</v>
      </c>
      <c r="H114" s="13">
        <v>11</v>
      </c>
      <c r="I114" s="13"/>
      <c r="J114" s="13">
        <v>13</v>
      </c>
      <c r="K114" s="13">
        <v>55</v>
      </c>
      <c r="L114" s="13"/>
      <c r="M114" s="13">
        <v>1</v>
      </c>
      <c r="N114" s="13">
        <v>91</v>
      </c>
      <c r="O114" s="13"/>
    </row>
    <row r="115" spans="2:15">
      <c r="B115" s="26" t="s">
        <v>347</v>
      </c>
      <c r="C115" s="26" t="s">
        <v>426</v>
      </c>
      <c r="D115" s="13"/>
      <c r="E115" s="13"/>
      <c r="F115" s="13">
        <v>7</v>
      </c>
      <c r="G115" s="13">
        <v>26</v>
      </c>
      <c r="H115" s="13">
        <v>16</v>
      </c>
      <c r="I115" s="13"/>
      <c r="J115" s="13">
        <v>44</v>
      </c>
      <c r="K115" s="13">
        <v>96</v>
      </c>
      <c r="L115" s="13">
        <v>4</v>
      </c>
      <c r="M115" s="13">
        <v>5</v>
      </c>
      <c r="N115" s="13">
        <v>198</v>
      </c>
      <c r="O115" s="13"/>
    </row>
    <row r="116" spans="2:15">
      <c r="B116" s="26" t="s">
        <v>347</v>
      </c>
      <c r="C116" s="26" t="s">
        <v>427</v>
      </c>
      <c r="D116" s="13"/>
      <c r="E116" s="13"/>
      <c r="F116" s="13"/>
      <c r="G116" s="13">
        <v>12</v>
      </c>
      <c r="H116" s="13">
        <v>6</v>
      </c>
      <c r="I116" s="13"/>
      <c r="J116" s="13">
        <v>32</v>
      </c>
      <c r="K116" s="13">
        <v>59</v>
      </c>
      <c r="L116" s="13">
        <v>1</v>
      </c>
      <c r="M116" s="13">
        <v>1</v>
      </c>
      <c r="N116" s="13">
        <v>111</v>
      </c>
      <c r="O116" s="13"/>
    </row>
    <row r="117" spans="2:15">
      <c r="B117" s="26" t="s">
        <v>347</v>
      </c>
      <c r="C117" s="26" t="s">
        <v>428</v>
      </c>
      <c r="D117" s="13"/>
      <c r="E117" s="13">
        <v>1</v>
      </c>
      <c r="F117" s="13">
        <v>5</v>
      </c>
      <c r="G117" s="13">
        <v>14</v>
      </c>
      <c r="H117" s="13">
        <v>7</v>
      </c>
      <c r="I117" s="13"/>
      <c r="J117" s="13">
        <v>25</v>
      </c>
      <c r="K117" s="13">
        <v>74</v>
      </c>
      <c r="L117" s="13">
        <v>1</v>
      </c>
      <c r="M117" s="13">
        <v>4</v>
      </c>
      <c r="N117" s="13">
        <v>131</v>
      </c>
      <c r="O117" s="13"/>
    </row>
    <row r="118" spans="2:15">
      <c r="B118" s="26" t="s">
        <v>347</v>
      </c>
      <c r="C118" s="26" t="s">
        <v>429</v>
      </c>
      <c r="D118" s="13"/>
      <c r="E118" s="13">
        <v>3</v>
      </c>
      <c r="F118" s="13">
        <v>4</v>
      </c>
      <c r="G118" s="13">
        <v>23</v>
      </c>
      <c r="H118" s="13">
        <v>12</v>
      </c>
      <c r="I118" s="13"/>
      <c r="J118" s="13">
        <v>36</v>
      </c>
      <c r="K118" s="13">
        <v>88</v>
      </c>
      <c r="L118" s="13">
        <v>2</v>
      </c>
      <c r="M118" s="13">
        <v>9</v>
      </c>
      <c r="N118" s="13">
        <v>177</v>
      </c>
      <c r="O118" s="13"/>
    </row>
    <row r="119" spans="2:15">
      <c r="B119" s="26" t="s">
        <v>347</v>
      </c>
      <c r="C119" s="26" t="s">
        <v>430</v>
      </c>
      <c r="D119" s="13"/>
      <c r="E119" s="13">
        <v>3</v>
      </c>
      <c r="F119" s="13">
        <v>1</v>
      </c>
      <c r="G119" s="13">
        <v>6</v>
      </c>
      <c r="H119" s="13"/>
      <c r="I119" s="13"/>
      <c r="J119" s="13">
        <v>13</v>
      </c>
      <c r="K119" s="13">
        <v>60</v>
      </c>
      <c r="L119" s="13"/>
      <c r="M119" s="13">
        <v>2</v>
      </c>
      <c r="N119" s="13">
        <v>85</v>
      </c>
      <c r="O119" s="13"/>
    </row>
    <row r="120" spans="2:15">
      <c r="B120" s="26" t="s">
        <v>347</v>
      </c>
      <c r="C120" s="26" t="s">
        <v>431</v>
      </c>
      <c r="D120" s="13"/>
      <c r="E120" s="13">
        <v>3</v>
      </c>
      <c r="F120" s="13">
        <v>7</v>
      </c>
      <c r="G120" s="13">
        <v>21</v>
      </c>
      <c r="H120" s="13">
        <v>9</v>
      </c>
      <c r="I120" s="13"/>
      <c r="J120" s="13">
        <v>38</v>
      </c>
      <c r="K120" s="13">
        <v>88</v>
      </c>
      <c r="L120" s="13">
        <v>1</v>
      </c>
      <c r="M120" s="13">
        <v>14</v>
      </c>
      <c r="N120" s="13">
        <v>181</v>
      </c>
      <c r="O120" s="13"/>
    </row>
    <row r="121" spans="2:15">
      <c r="B121" s="26" t="s">
        <v>347</v>
      </c>
      <c r="C121" s="26" t="s">
        <v>432</v>
      </c>
      <c r="D121" s="13"/>
      <c r="E121" s="13"/>
      <c r="F121" s="13">
        <v>1</v>
      </c>
      <c r="G121" s="13">
        <v>14</v>
      </c>
      <c r="H121" s="13">
        <v>12</v>
      </c>
      <c r="I121" s="13"/>
      <c r="J121" s="13">
        <v>13</v>
      </c>
      <c r="K121" s="13">
        <v>73</v>
      </c>
      <c r="L121" s="13"/>
      <c r="M121" s="13">
        <v>8</v>
      </c>
      <c r="N121" s="13">
        <v>121</v>
      </c>
      <c r="O121" s="13"/>
    </row>
    <row r="122" spans="2:15">
      <c r="B122" s="26" t="s">
        <v>347</v>
      </c>
      <c r="C122" s="26" t="s">
        <v>433</v>
      </c>
      <c r="D122" s="13"/>
      <c r="E122" s="13"/>
      <c r="F122" s="13">
        <v>4</v>
      </c>
      <c r="G122" s="13">
        <v>12</v>
      </c>
      <c r="H122" s="13">
        <v>9</v>
      </c>
      <c r="I122" s="13"/>
      <c r="J122" s="13">
        <v>20</v>
      </c>
      <c r="K122" s="13">
        <v>70</v>
      </c>
      <c r="L122" s="13">
        <v>1</v>
      </c>
      <c r="M122" s="13">
        <v>5</v>
      </c>
      <c r="N122" s="13">
        <v>121</v>
      </c>
      <c r="O122" s="13"/>
    </row>
    <row r="123" spans="2:15">
      <c r="B123" s="26" t="s">
        <v>347</v>
      </c>
      <c r="C123" s="26" t="s">
        <v>434</v>
      </c>
      <c r="D123" s="13"/>
      <c r="E123" s="13"/>
      <c r="F123" s="13">
        <v>1</v>
      </c>
      <c r="G123" s="13">
        <v>12</v>
      </c>
      <c r="H123" s="13">
        <v>10</v>
      </c>
      <c r="I123" s="13"/>
      <c r="J123" s="13">
        <v>19</v>
      </c>
      <c r="K123" s="13">
        <v>76</v>
      </c>
      <c r="L123" s="13">
        <v>2</v>
      </c>
      <c r="M123" s="13">
        <v>8</v>
      </c>
      <c r="N123" s="13">
        <v>128</v>
      </c>
      <c r="O123" s="13"/>
    </row>
    <row r="124" spans="2:15">
      <c r="B124" s="26" t="s">
        <v>347</v>
      </c>
      <c r="C124" s="26" t="s">
        <v>435</v>
      </c>
      <c r="D124" s="13"/>
      <c r="E124" s="13">
        <v>3</v>
      </c>
      <c r="F124" s="13"/>
      <c r="G124" s="13">
        <v>8</v>
      </c>
      <c r="H124" s="13">
        <v>7</v>
      </c>
      <c r="I124" s="13"/>
      <c r="J124" s="13">
        <v>15</v>
      </c>
      <c r="K124" s="13">
        <v>72</v>
      </c>
      <c r="L124" s="13">
        <v>4</v>
      </c>
      <c r="M124" s="13">
        <v>6</v>
      </c>
      <c r="N124" s="13">
        <v>115</v>
      </c>
      <c r="O124" s="13"/>
    </row>
    <row r="125" spans="2:15">
      <c r="B125" s="26" t="s">
        <v>347</v>
      </c>
      <c r="C125" s="26" t="s">
        <v>436</v>
      </c>
      <c r="D125" s="13"/>
      <c r="E125" s="13"/>
      <c r="F125" s="13">
        <v>4</v>
      </c>
      <c r="G125" s="13">
        <v>20</v>
      </c>
      <c r="H125" s="13">
        <v>9</v>
      </c>
      <c r="I125" s="13"/>
      <c r="J125" s="13">
        <v>28</v>
      </c>
      <c r="K125" s="13">
        <v>91</v>
      </c>
      <c r="L125" s="13">
        <v>4</v>
      </c>
      <c r="M125" s="13">
        <v>10</v>
      </c>
      <c r="N125" s="13">
        <v>166</v>
      </c>
      <c r="O125" s="13"/>
    </row>
    <row r="126" spans="2:15">
      <c r="B126" s="26" t="s">
        <v>347</v>
      </c>
      <c r="C126" s="26" t="s">
        <v>86</v>
      </c>
      <c r="D126" s="13"/>
      <c r="E126" s="13">
        <v>1</v>
      </c>
      <c r="F126" s="13">
        <v>2</v>
      </c>
      <c r="G126" s="13">
        <v>15</v>
      </c>
      <c r="H126" s="13">
        <v>8</v>
      </c>
      <c r="I126" s="13"/>
      <c r="J126" s="13">
        <v>26</v>
      </c>
      <c r="K126" s="13">
        <v>80</v>
      </c>
      <c r="L126" s="13"/>
      <c r="M126" s="13">
        <v>8</v>
      </c>
      <c r="N126" s="13">
        <v>140</v>
      </c>
      <c r="O126" s="13"/>
    </row>
    <row r="127" spans="2:15">
      <c r="B127" s="26" t="s">
        <v>347</v>
      </c>
      <c r="C127" s="26" t="s">
        <v>437</v>
      </c>
      <c r="D127" s="13"/>
      <c r="E127" s="13"/>
      <c r="F127" s="13">
        <v>3</v>
      </c>
      <c r="G127" s="13">
        <v>15</v>
      </c>
      <c r="H127" s="13">
        <v>8</v>
      </c>
      <c r="I127" s="13"/>
      <c r="J127" s="13">
        <v>13</v>
      </c>
      <c r="K127" s="13">
        <v>49</v>
      </c>
      <c r="L127" s="13">
        <v>1</v>
      </c>
      <c r="M127" s="13">
        <v>2</v>
      </c>
      <c r="N127" s="13">
        <v>91</v>
      </c>
      <c r="O127" s="13"/>
    </row>
    <row r="128" spans="2:15">
      <c r="B128" s="26" t="s">
        <v>347</v>
      </c>
      <c r="C128" s="26" t="s">
        <v>438</v>
      </c>
      <c r="D128" s="13"/>
      <c r="E128" s="13"/>
      <c r="F128" s="13">
        <v>1</v>
      </c>
      <c r="G128" s="13">
        <v>6</v>
      </c>
      <c r="H128" s="13">
        <v>4</v>
      </c>
      <c r="I128" s="13"/>
      <c r="J128" s="13">
        <v>13</v>
      </c>
      <c r="K128" s="13">
        <v>55</v>
      </c>
      <c r="L128" s="13"/>
      <c r="M128" s="13">
        <v>2</v>
      </c>
      <c r="N128" s="13">
        <v>81</v>
      </c>
      <c r="O128" s="13"/>
    </row>
    <row r="129" spans="2:15">
      <c r="B129" s="26" t="s">
        <v>347</v>
      </c>
      <c r="C129" s="26" t="s">
        <v>439</v>
      </c>
      <c r="D129" s="13">
        <v>1</v>
      </c>
      <c r="E129" s="13">
        <v>3</v>
      </c>
      <c r="F129" s="13">
        <v>9</v>
      </c>
      <c r="G129" s="13">
        <v>37</v>
      </c>
      <c r="H129" s="13">
        <v>15</v>
      </c>
      <c r="I129" s="13"/>
      <c r="J129" s="13">
        <v>68</v>
      </c>
      <c r="K129" s="13">
        <v>76</v>
      </c>
      <c r="L129" s="13">
        <v>2</v>
      </c>
      <c r="M129" s="13">
        <v>9</v>
      </c>
      <c r="N129" s="13">
        <v>220</v>
      </c>
      <c r="O129" s="13"/>
    </row>
    <row r="130" spans="2:15">
      <c r="B130" s="26" t="s">
        <v>347</v>
      </c>
      <c r="C130" s="26" t="s">
        <v>440</v>
      </c>
      <c r="D130" s="13"/>
      <c r="E130" s="13"/>
      <c r="F130" s="13">
        <v>5</v>
      </c>
      <c r="G130" s="13">
        <v>18</v>
      </c>
      <c r="H130" s="13">
        <v>9</v>
      </c>
      <c r="I130" s="13"/>
      <c r="J130" s="13">
        <v>35</v>
      </c>
      <c r="K130" s="13">
        <v>83</v>
      </c>
      <c r="L130" s="13">
        <v>3</v>
      </c>
      <c r="M130" s="13">
        <v>11</v>
      </c>
      <c r="N130" s="13">
        <v>164</v>
      </c>
      <c r="O130" s="13"/>
    </row>
    <row r="131" spans="2:15">
      <c r="B131" s="26" t="s">
        <v>347</v>
      </c>
      <c r="C131" s="26" t="s">
        <v>441</v>
      </c>
      <c r="D131" s="13"/>
      <c r="E131" s="13"/>
      <c r="F131" s="13">
        <v>7</v>
      </c>
      <c r="G131" s="13">
        <v>18</v>
      </c>
      <c r="H131" s="13">
        <v>14</v>
      </c>
      <c r="I131" s="13"/>
      <c r="J131" s="13">
        <v>36</v>
      </c>
      <c r="K131" s="13">
        <v>80</v>
      </c>
      <c r="L131" s="13">
        <v>2</v>
      </c>
      <c r="M131" s="13">
        <v>5</v>
      </c>
      <c r="N131" s="13">
        <v>162</v>
      </c>
      <c r="O131" s="13"/>
    </row>
    <row r="132" spans="2:15">
      <c r="B132" s="26" t="s">
        <v>347</v>
      </c>
      <c r="C132" s="26" t="s">
        <v>442</v>
      </c>
      <c r="D132" s="13">
        <v>2</v>
      </c>
      <c r="E132" s="13">
        <v>5</v>
      </c>
      <c r="F132" s="13">
        <v>16</v>
      </c>
      <c r="G132" s="13">
        <v>44</v>
      </c>
      <c r="H132" s="13">
        <v>29</v>
      </c>
      <c r="I132" s="13"/>
      <c r="J132" s="13">
        <v>64</v>
      </c>
      <c r="K132" s="13">
        <v>102</v>
      </c>
      <c r="L132" s="13">
        <v>6</v>
      </c>
      <c r="M132" s="13">
        <v>15</v>
      </c>
      <c r="N132" s="13">
        <v>283</v>
      </c>
      <c r="O132" s="13"/>
    </row>
    <row r="133" spans="2:15">
      <c r="B133" s="26" t="s">
        <v>347</v>
      </c>
      <c r="C133" s="26" t="s">
        <v>443</v>
      </c>
      <c r="D133" s="13"/>
      <c r="E133" s="13"/>
      <c r="F133" s="13">
        <v>4</v>
      </c>
      <c r="G133" s="13">
        <v>8</v>
      </c>
      <c r="H133" s="13">
        <v>9</v>
      </c>
      <c r="I133" s="13"/>
      <c r="J133" s="13">
        <v>22</v>
      </c>
      <c r="K133" s="13">
        <v>86</v>
      </c>
      <c r="L133" s="13"/>
      <c r="M133" s="13">
        <v>10</v>
      </c>
      <c r="N133" s="13">
        <v>139</v>
      </c>
      <c r="O133" s="13"/>
    </row>
    <row r="134" spans="2:15">
      <c r="B134" s="26" t="s">
        <v>347</v>
      </c>
      <c r="C134" s="26" t="s">
        <v>444</v>
      </c>
      <c r="D134" s="13"/>
      <c r="E134" s="13">
        <v>3</v>
      </c>
      <c r="F134" s="13"/>
      <c r="G134" s="13">
        <v>11</v>
      </c>
      <c r="H134" s="13">
        <v>9</v>
      </c>
      <c r="I134" s="13"/>
      <c r="J134" s="13">
        <v>18</v>
      </c>
      <c r="K134" s="13">
        <v>73</v>
      </c>
      <c r="L134" s="13">
        <v>1</v>
      </c>
      <c r="M134" s="13">
        <v>6</v>
      </c>
      <c r="N134" s="13">
        <v>121</v>
      </c>
      <c r="O134" s="13"/>
    </row>
    <row r="135" spans="2:15">
      <c r="B135" s="26" t="s">
        <v>347</v>
      </c>
      <c r="C135" s="26" t="s">
        <v>445</v>
      </c>
      <c r="D135" s="13"/>
      <c r="E135" s="13"/>
      <c r="F135" s="13"/>
      <c r="G135" s="13">
        <v>5</v>
      </c>
      <c r="H135" s="13">
        <v>6</v>
      </c>
      <c r="I135" s="13"/>
      <c r="J135" s="13">
        <v>17</v>
      </c>
      <c r="K135" s="13">
        <v>73</v>
      </c>
      <c r="L135" s="13"/>
      <c r="M135" s="13">
        <v>5</v>
      </c>
      <c r="N135" s="13">
        <v>106</v>
      </c>
      <c r="O135" s="13"/>
    </row>
    <row r="136" spans="2:15">
      <c r="B136" s="26" t="s">
        <v>347</v>
      </c>
      <c r="C136" s="26" t="s">
        <v>446</v>
      </c>
      <c r="D136" s="13"/>
      <c r="E136" s="13"/>
      <c r="F136" s="13"/>
      <c r="G136" s="13">
        <v>11</v>
      </c>
      <c r="H136" s="13">
        <v>4</v>
      </c>
      <c r="I136" s="13"/>
      <c r="J136" s="13">
        <v>17</v>
      </c>
      <c r="K136" s="13">
        <v>64</v>
      </c>
      <c r="L136" s="13"/>
      <c r="M136" s="13">
        <v>4</v>
      </c>
      <c r="N136" s="13">
        <v>100</v>
      </c>
      <c r="O136" s="13"/>
    </row>
    <row r="137" spans="2:15">
      <c r="B137" s="26" t="s">
        <v>347</v>
      </c>
      <c r="C137" s="26" t="s">
        <v>447</v>
      </c>
      <c r="D137" s="13"/>
      <c r="E137" s="13"/>
      <c r="F137" s="13"/>
      <c r="G137" s="13">
        <v>15</v>
      </c>
      <c r="H137" s="13">
        <v>8</v>
      </c>
      <c r="I137" s="13"/>
      <c r="J137" s="13">
        <v>18</v>
      </c>
      <c r="K137" s="13">
        <v>68</v>
      </c>
      <c r="L137" s="13"/>
      <c r="M137" s="13">
        <v>2</v>
      </c>
      <c r="N137" s="13">
        <v>111</v>
      </c>
      <c r="O137" s="13"/>
    </row>
    <row r="138" spans="2:15">
      <c r="B138" s="26" t="s">
        <v>347</v>
      </c>
      <c r="C138" s="26" t="s">
        <v>448</v>
      </c>
      <c r="D138" s="13"/>
      <c r="E138" s="13"/>
      <c r="F138" s="13"/>
      <c r="G138" s="13">
        <v>11</v>
      </c>
      <c r="H138" s="13">
        <v>7</v>
      </c>
      <c r="I138" s="13">
        <v>1</v>
      </c>
      <c r="J138" s="13">
        <v>21</v>
      </c>
      <c r="K138" s="13">
        <v>72</v>
      </c>
      <c r="L138" s="13">
        <v>2</v>
      </c>
      <c r="M138" s="13">
        <v>2</v>
      </c>
      <c r="N138" s="13">
        <v>116</v>
      </c>
      <c r="O138" s="13"/>
    </row>
    <row r="139" spans="2:15">
      <c r="B139" s="26" t="s">
        <v>347</v>
      </c>
      <c r="C139" s="26" t="s">
        <v>449</v>
      </c>
      <c r="D139" s="13"/>
      <c r="E139" s="13"/>
      <c r="F139" s="13"/>
      <c r="G139" s="13">
        <v>9</v>
      </c>
      <c r="H139" s="13">
        <v>2</v>
      </c>
      <c r="I139" s="13"/>
      <c r="J139" s="13">
        <v>19</v>
      </c>
      <c r="K139" s="13">
        <v>69</v>
      </c>
      <c r="L139" s="13"/>
      <c r="M139" s="13">
        <v>2</v>
      </c>
      <c r="N139" s="13">
        <v>101</v>
      </c>
      <c r="O139" s="13"/>
    </row>
    <row r="140" spans="2:15">
      <c r="B140" s="26" t="s">
        <v>347</v>
      </c>
      <c r="C140" s="26" t="s">
        <v>450</v>
      </c>
      <c r="D140" s="13"/>
      <c r="E140" s="13">
        <v>4</v>
      </c>
      <c r="F140" s="13">
        <v>3</v>
      </c>
      <c r="G140" s="13">
        <v>26</v>
      </c>
      <c r="H140" s="13">
        <v>25</v>
      </c>
      <c r="I140" s="13"/>
      <c r="J140" s="13">
        <v>45</v>
      </c>
      <c r="K140" s="13">
        <v>91</v>
      </c>
      <c r="L140" s="13">
        <v>3</v>
      </c>
      <c r="M140" s="13">
        <v>6</v>
      </c>
      <c r="N140" s="13">
        <v>203</v>
      </c>
      <c r="O140" s="13"/>
    </row>
    <row r="141" spans="2:15">
      <c r="B141" s="26" t="s">
        <v>347</v>
      </c>
      <c r="C141" s="26" t="s">
        <v>451</v>
      </c>
      <c r="D141" s="13"/>
      <c r="E141" s="13"/>
      <c r="F141" s="13">
        <v>3</v>
      </c>
      <c r="G141" s="13">
        <v>13</v>
      </c>
      <c r="H141" s="13">
        <v>8</v>
      </c>
      <c r="I141" s="13"/>
      <c r="J141" s="13">
        <v>30</v>
      </c>
      <c r="K141" s="13">
        <v>88</v>
      </c>
      <c r="L141" s="13">
        <v>3</v>
      </c>
      <c r="M141" s="13">
        <v>9</v>
      </c>
      <c r="N141" s="13">
        <v>154</v>
      </c>
      <c r="O141" s="13" t="s">
        <v>488</v>
      </c>
    </row>
    <row r="142" spans="2:15">
      <c r="B142" s="26" t="s">
        <v>347</v>
      </c>
      <c r="C142" s="26" t="s">
        <v>452</v>
      </c>
      <c r="D142" s="13"/>
      <c r="E142" s="13"/>
      <c r="F142" s="13">
        <v>2</v>
      </c>
      <c r="G142" s="13">
        <v>17</v>
      </c>
      <c r="H142" s="13">
        <v>10</v>
      </c>
      <c r="I142" s="13"/>
      <c r="J142" s="13">
        <v>15</v>
      </c>
      <c r="K142" s="13">
        <v>63</v>
      </c>
      <c r="L142" s="13">
        <v>2</v>
      </c>
      <c r="M142" s="13">
        <v>2</v>
      </c>
      <c r="N142" s="13">
        <v>111</v>
      </c>
      <c r="O142" s="13"/>
    </row>
    <row r="143" spans="2:15">
      <c r="B143" s="26" t="s">
        <v>347</v>
      </c>
      <c r="C143" s="26" t="s">
        <v>453</v>
      </c>
      <c r="D143" s="13"/>
      <c r="E143" s="13"/>
      <c r="F143" s="13">
        <v>1</v>
      </c>
      <c r="G143" s="13">
        <v>16</v>
      </c>
      <c r="H143" s="13">
        <v>8</v>
      </c>
      <c r="I143" s="13"/>
      <c r="J143" s="13">
        <v>14</v>
      </c>
      <c r="K143" s="13">
        <v>57</v>
      </c>
      <c r="L143" s="13"/>
      <c r="M143" s="13">
        <v>4</v>
      </c>
      <c r="N143" s="13">
        <v>100</v>
      </c>
      <c r="O143" s="13" t="s">
        <v>488</v>
      </c>
    </row>
    <row r="144" spans="2:15">
      <c r="B144" s="26" t="s">
        <v>347</v>
      </c>
      <c r="C144" s="26" t="s">
        <v>454</v>
      </c>
      <c r="D144" s="13">
        <v>1</v>
      </c>
      <c r="E144" s="13">
        <v>5</v>
      </c>
      <c r="F144" s="13">
        <v>8</v>
      </c>
      <c r="G144" s="13">
        <v>44</v>
      </c>
      <c r="H144" s="13">
        <v>29</v>
      </c>
      <c r="I144" s="13"/>
      <c r="J144" s="13">
        <v>57</v>
      </c>
      <c r="K144" s="13">
        <v>105</v>
      </c>
      <c r="L144" s="13">
        <v>11</v>
      </c>
      <c r="M144" s="13">
        <v>16</v>
      </c>
      <c r="N144" s="13">
        <v>276</v>
      </c>
      <c r="O144" s="13"/>
    </row>
    <row r="145" spans="2:15">
      <c r="B145" s="26" t="s">
        <v>347</v>
      </c>
      <c r="C145" s="26" t="s">
        <v>455</v>
      </c>
      <c r="D145" s="13"/>
      <c r="E145" s="13"/>
      <c r="F145" s="13"/>
      <c r="G145" s="13">
        <v>6</v>
      </c>
      <c r="H145" s="13"/>
      <c r="I145" s="13"/>
      <c r="J145" s="13">
        <v>17</v>
      </c>
      <c r="K145" s="13">
        <v>36</v>
      </c>
      <c r="L145" s="13"/>
      <c r="M145" s="13"/>
      <c r="N145" s="13">
        <v>59</v>
      </c>
      <c r="O145" s="13"/>
    </row>
    <row r="146" spans="2:15">
      <c r="B146" s="26" t="s">
        <v>347</v>
      </c>
      <c r="C146" s="26" t="s">
        <v>456</v>
      </c>
      <c r="D146" s="13"/>
      <c r="E146" s="13"/>
      <c r="F146" s="13">
        <v>1</v>
      </c>
      <c r="G146" s="13">
        <v>5</v>
      </c>
      <c r="H146" s="13">
        <v>5</v>
      </c>
      <c r="I146" s="13"/>
      <c r="J146" s="13">
        <v>13</v>
      </c>
      <c r="K146" s="13">
        <v>45</v>
      </c>
      <c r="L146" s="13"/>
      <c r="M146" s="13">
        <v>1</v>
      </c>
      <c r="N146" s="13">
        <v>70</v>
      </c>
      <c r="O146" s="13"/>
    </row>
    <row r="147" spans="2:15">
      <c r="B147" s="26" t="s">
        <v>347</v>
      </c>
      <c r="C147" s="26" t="s">
        <v>457</v>
      </c>
      <c r="D147" s="13"/>
      <c r="E147" s="13">
        <v>1</v>
      </c>
      <c r="F147" s="13">
        <v>1</v>
      </c>
      <c r="G147" s="13">
        <v>10</v>
      </c>
      <c r="H147" s="13">
        <v>8</v>
      </c>
      <c r="I147" s="13"/>
      <c r="J147" s="13">
        <v>22</v>
      </c>
      <c r="K147" s="13">
        <v>70</v>
      </c>
      <c r="L147" s="13"/>
      <c r="M147" s="13"/>
      <c r="N147" s="13">
        <v>112</v>
      </c>
      <c r="O147" s="13"/>
    </row>
    <row r="148" spans="2:15">
      <c r="B148" s="26" t="s">
        <v>347</v>
      </c>
      <c r="C148" s="26" t="s">
        <v>458</v>
      </c>
      <c r="D148" s="13">
        <v>3</v>
      </c>
      <c r="E148" s="13">
        <v>4</v>
      </c>
      <c r="F148" s="13">
        <v>23</v>
      </c>
      <c r="G148" s="13">
        <v>54</v>
      </c>
      <c r="H148" s="13">
        <v>44</v>
      </c>
      <c r="I148" s="13"/>
      <c r="J148" s="13">
        <v>98</v>
      </c>
      <c r="K148" s="13">
        <v>114</v>
      </c>
      <c r="L148" s="13">
        <v>14</v>
      </c>
      <c r="M148" s="13">
        <v>22</v>
      </c>
      <c r="N148" s="13">
        <v>376</v>
      </c>
      <c r="O148" s="13"/>
    </row>
    <row r="149" spans="2:15">
      <c r="B149" s="26" t="s">
        <v>347</v>
      </c>
      <c r="C149" s="26" t="s">
        <v>459</v>
      </c>
      <c r="D149" s="13"/>
      <c r="E149" s="13"/>
      <c r="F149" s="13">
        <v>2</v>
      </c>
      <c r="G149" s="13">
        <v>16</v>
      </c>
      <c r="H149" s="13">
        <v>6</v>
      </c>
      <c r="I149" s="13"/>
      <c r="J149" s="13">
        <v>26</v>
      </c>
      <c r="K149" s="13">
        <v>80</v>
      </c>
      <c r="L149" s="13">
        <v>1</v>
      </c>
      <c r="M149" s="13">
        <v>5</v>
      </c>
      <c r="N149" s="13">
        <v>136</v>
      </c>
      <c r="O149" s="13"/>
    </row>
    <row r="150" spans="2:15">
      <c r="B150" s="26" t="s">
        <v>347</v>
      </c>
      <c r="C150" s="26" t="s">
        <v>460</v>
      </c>
      <c r="D150" s="13">
        <v>4</v>
      </c>
      <c r="E150" s="13">
        <v>1</v>
      </c>
      <c r="F150" s="13">
        <v>7</v>
      </c>
      <c r="G150" s="13">
        <v>29</v>
      </c>
      <c r="H150" s="13">
        <v>30</v>
      </c>
      <c r="I150" s="13"/>
      <c r="J150" s="13">
        <v>50</v>
      </c>
      <c r="K150" s="13">
        <v>91</v>
      </c>
      <c r="L150" s="13">
        <v>1</v>
      </c>
      <c r="M150" s="13">
        <v>15</v>
      </c>
      <c r="N150" s="13">
        <v>228</v>
      </c>
      <c r="O150" s="13"/>
    </row>
    <row r="151" spans="2:15">
      <c r="B151" s="26" t="s">
        <v>347</v>
      </c>
      <c r="C151" s="26" t="s">
        <v>461</v>
      </c>
      <c r="D151" s="13"/>
      <c r="E151" s="13"/>
      <c r="F151" s="13">
        <v>1</v>
      </c>
      <c r="G151" s="13">
        <v>23</v>
      </c>
      <c r="H151" s="13">
        <v>14</v>
      </c>
      <c r="I151" s="13"/>
      <c r="J151" s="13">
        <v>28</v>
      </c>
      <c r="K151" s="13">
        <v>90</v>
      </c>
      <c r="L151" s="13">
        <v>3</v>
      </c>
      <c r="M151" s="13">
        <v>10</v>
      </c>
      <c r="N151" s="13">
        <v>169</v>
      </c>
      <c r="O151" s="13"/>
    </row>
    <row r="152" spans="2:15">
      <c r="B152" s="26" t="s">
        <v>347</v>
      </c>
      <c r="C152" s="26" t="s">
        <v>462</v>
      </c>
      <c r="D152" s="13"/>
      <c r="E152" s="13"/>
      <c r="F152" s="13"/>
      <c r="G152" s="13">
        <v>9</v>
      </c>
      <c r="H152" s="13">
        <v>10</v>
      </c>
      <c r="I152" s="13"/>
      <c r="J152" s="13">
        <v>12</v>
      </c>
      <c r="K152" s="13">
        <v>39</v>
      </c>
      <c r="L152" s="13"/>
      <c r="M152" s="13">
        <v>2</v>
      </c>
      <c r="N152" s="13">
        <v>72</v>
      </c>
      <c r="O152" s="13" t="s">
        <v>488</v>
      </c>
    </row>
    <row r="153" spans="2:15">
      <c r="B153" s="26" t="s">
        <v>347</v>
      </c>
      <c r="C153" s="26" t="s">
        <v>463</v>
      </c>
      <c r="D153" s="13"/>
      <c r="E153" s="13">
        <v>1</v>
      </c>
      <c r="F153" s="13">
        <v>1</v>
      </c>
      <c r="G153" s="13">
        <v>17</v>
      </c>
      <c r="H153" s="13">
        <v>12</v>
      </c>
      <c r="I153" s="13"/>
      <c r="J153" s="13">
        <v>26</v>
      </c>
      <c r="K153" s="13">
        <v>72</v>
      </c>
      <c r="L153" s="13">
        <v>4</v>
      </c>
      <c r="M153" s="13">
        <v>5</v>
      </c>
      <c r="N153" s="13">
        <v>138</v>
      </c>
      <c r="O153" s="13"/>
    </row>
    <row r="154" spans="2:15">
      <c r="B154" s="26" t="s">
        <v>347</v>
      </c>
      <c r="C154" s="26" t="s">
        <v>464</v>
      </c>
      <c r="D154" s="13"/>
      <c r="E154" s="13">
        <v>1</v>
      </c>
      <c r="F154" s="13">
        <v>1</v>
      </c>
      <c r="G154" s="13">
        <v>3</v>
      </c>
      <c r="H154" s="13">
        <v>3</v>
      </c>
      <c r="I154" s="13"/>
      <c r="J154" s="13">
        <v>17</v>
      </c>
      <c r="K154" s="13">
        <v>59</v>
      </c>
      <c r="L154" s="13"/>
      <c r="M154" s="13">
        <v>10</v>
      </c>
      <c r="N154" s="13">
        <v>94</v>
      </c>
      <c r="O154" s="13"/>
    </row>
    <row r="155" spans="2:15">
      <c r="B155" s="26" t="s">
        <v>347</v>
      </c>
      <c r="C155" s="26" t="s">
        <v>465</v>
      </c>
      <c r="D155" s="13"/>
      <c r="E155" s="13"/>
      <c r="F155" s="13">
        <v>4</v>
      </c>
      <c r="G155" s="13">
        <v>25</v>
      </c>
      <c r="H155" s="13">
        <v>10</v>
      </c>
      <c r="I155" s="13">
        <v>2</v>
      </c>
      <c r="J155" s="13">
        <v>75</v>
      </c>
      <c r="K155" s="13">
        <v>64</v>
      </c>
      <c r="L155" s="13">
        <v>5</v>
      </c>
      <c r="M155" s="13">
        <v>8</v>
      </c>
      <c r="N155" s="13">
        <v>193</v>
      </c>
      <c r="O155" s="13"/>
    </row>
    <row r="156" spans="2:15">
      <c r="B156" s="26" t="s">
        <v>347</v>
      </c>
      <c r="C156" s="26" t="s">
        <v>466</v>
      </c>
      <c r="D156" s="13"/>
      <c r="E156" s="13"/>
      <c r="F156" s="13">
        <v>1</v>
      </c>
      <c r="G156" s="13">
        <v>13</v>
      </c>
      <c r="H156" s="13">
        <v>2</v>
      </c>
      <c r="I156" s="13"/>
      <c r="J156" s="13">
        <v>15</v>
      </c>
      <c r="K156" s="13">
        <v>60</v>
      </c>
      <c r="L156" s="13"/>
      <c r="M156" s="13">
        <v>4</v>
      </c>
      <c r="N156" s="13">
        <v>95</v>
      </c>
      <c r="O156" s="13"/>
    </row>
    <row r="157" spans="2:15">
      <c r="B157" s="26" t="s">
        <v>347</v>
      </c>
      <c r="C157" s="26" t="s">
        <v>467</v>
      </c>
      <c r="D157" s="13"/>
      <c r="E157" s="13">
        <v>1</v>
      </c>
      <c r="F157" s="13">
        <v>2</v>
      </c>
      <c r="G157" s="13">
        <v>16</v>
      </c>
      <c r="H157" s="13">
        <v>13</v>
      </c>
      <c r="I157" s="13"/>
      <c r="J157" s="13">
        <v>24</v>
      </c>
      <c r="K157" s="13">
        <v>93</v>
      </c>
      <c r="L157" s="13">
        <v>2</v>
      </c>
      <c r="M157" s="13">
        <v>8</v>
      </c>
      <c r="N157" s="13">
        <v>159</v>
      </c>
      <c r="O157" s="13"/>
    </row>
    <row r="158" spans="2:15">
      <c r="B158" s="26" t="s">
        <v>347</v>
      </c>
      <c r="C158" s="26" t="s">
        <v>468</v>
      </c>
      <c r="D158" s="13"/>
      <c r="E158" s="13">
        <v>10</v>
      </c>
      <c r="F158" s="13">
        <v>1</v>
      </c>
      <c r="G158" s="13">
        <v>13</v>
      </c>
      <c r="H158" s="13">
        <v>9</v>
      </c>
      <c r="I158" s="13"/>
      <c r="J158" s="13">
        <v>20</v>
      </c>
      <c r="K158" s="13">
        <v>67</v>
      </c>
      <c r="L158" s="13">
        <v>1</v>
      </c>
      <c r="M158" s="13">
        <v>5</v>
      </c>
      <c r="N158" s="13">
        <v>126</v>
      </c>
      <c r="O158" s="13"/>
    </row>
    <row r="159" spans="2:15">
      <c r="B159" s="26" t="s">
        <v>347</v>
      </c>
      <c r="C159" s="26" t="s">
        <v>469</v>
      </c>
      <c r="D159" s="13"/>
      <c r="E159" s="13"/>
      <c r="F159" s="13">
        <v>7</v>
      </c>
      <c r="G159" s="13">
        <v>23</v>
      </c>
      <c r="H159" s="13">
        <v>11</v>
      </c>
      <c r="I159" s="13"/>
      <c r="J159" s="13">
        <v>42</v>
      </c>
      <c r="K159" s="13">
        <v>86</v>
      </c>
      <c r="L159" s="13">
        <v>6</v>
      </c>
      <c r="M159" s="13">
        <v>12</v>
      </c>
      <c r="N159" s="13">
        <v>187</v>
      </c>
      <c r="O159" s="13"/>
    </row>
    <row r="160" spans="2:15">
      <c r="B160" s="26" t="s">
        <v>347</v>
      </c>
      <c r="C160" s="26" t="s">
        <v>470</v>
      </c>
      <c r="D160" s="13"/>
      <c r="E160" s="13">
        <v>1</v>
      </c>
      <c r="F160" s="13">
        <v>4</v>
      </c>
      <c r="G160" s="13">
        <v>30</v>
      </c>
      <c r="H160" s="13">
        <v>34</v>
      </c>
      <c r="I160" s="13"/>
      <c r="J160" s="13">
        <v>63</v>
      </c>
      <c r="K160" s="13">
        <v>85</v>
      </c>
      <c r="L160" s="13">
        <v>6</v>
      </c>
      <c r="M160" s="13">
        <v>10</v>
      </c>
      <c r="N160" s="13">
        <v>233</v>
      </c>
      <c r="O160" s="13"/>
    </row>
    <row r="161" spans="2:15">
      <c r="B161" s="26" t="s">
        <v>346</v>
      </c>
      <c r="C161" s="26" t="s">
        <v>319</v>
      </c>
      <c r="D161" s="13"/>
      <c r="E161" s="13"/>
      <c r="F161" s="13">
        <v>1</v>
      </c>
      <c r="G161" s="13">
        <v>15</v>
      </c>
      <c r="H161" s="13">
        <v>13</v>
      </c>
      <c r="I161" s="13"/>
      <c r="J161" s="13">
        <v>16</v>
      </c>
      <c r="K161" s="13">
        <v>68</v>
      </c>
      <c r="L161" s="13"/>
      <c r="M161" s="13">
        <v>7</v>
      </c>
      <c r="N161" s="13">
        <v>120</v>
      </c>
      <c r="O161" s="13"/>
    </row>
    <row r="162" spans="2:15">
      <c r="B162" s="26" t="s">
        <v>346</v>
      </c>
      <c r="C162" s="26" t="s">
        <v>320</v>
      </c>
      <c r="D162" s="13"/>
      <c r="E162" s="13"/>
      <c r="F162" s="13">
        <v>2</v>
      </c>
      <c r="G162" s="13">
        <v>23</v>
      </c>
      <c r="H162" s="13">
        <v>23</v>
      </c>
      <c r="I162" s="13"/>
      <c r="J162" s="13">
        <v>19</v>
      </c>
      <c r="K162" s="13">
        <v>65</v>
      </c>
      <c r="L162" s="13"/>
      <c r="M162" s="13">
        <v>6</v>
      </c>
      <c r="N162" s="13">
        <v>138</v>
      </c>
      <c r="O162" s="13" t="s">
        <v>488</v>
      </c>
    </row>
    <row r="163" spans="2:15">
      <c r="B163" s="26" t="s">
        <v>346</v>
      </c>
      <c r="C163" s="26" t="s">
        <v>321</v>
      </c>
      <c r="D163" s="13"/>
      <c r="E163" s="13"/>
      <c r="F163" s="13">
        <v>2</v>
      </c>
      <c r="G163" s="13">
        <v>12</v>
      </c>
      <c r="H163" s="13">
        <v>3</v>
      </c>
      <c r="I163" s="13"/>
      <c r="J163" s="13">
        <v>12</v>
      </c>
      <c r="K163" s="13">
        <v>48</v>
      </c>
      <c r="L163" s="13">
        <v>1</v>
      </c>
      <c r="M163" s="13">
        <v>3</v>
      </c>
      <c r="N163" s="13">
        <v>81</v>
      </c>
      <c r="O163" s="13"/>
    </row>
    <row r="164" spans="2:15">
      <c r="B164" s="26" t="s">
        <v>346</v>
      </c>
      <c r="C164" s="26" t="s">
        <v>322</v>
      </c>
      <c r="D164" s="13"/>
      <c r="E164" s="13"/>
      <c r="F164" s="13"/>
      <c r="G164" s="13">
        <v>15</v>
      </c>
      <c r="H164" s="13">
        <v>19</v>
      </c>
      <c r="I164" s="13"/>
      <c r="J164" s="13">
        <v>12</v>
      </c>
      <c r="K164" s="13">
        <v>50</v>
      </c>
      <c r="L164" s="13"/>
      <c r="M164" s="13">
        <v>2</v>
      </c>
      <c r="N164" s="13">
        <v>98</v>
      </c>
      <c r="O164" s="13"/>
    </row>
    <row r="165" spans="2:15">
      <c r="B165" s="26" t="s">
        <v>346</v>
      </c>
      <c r="C165" s="26" t="s">
        <v>323</v>
      </c>
      <c r="D165" s="13"/>
      <c r="E165" s="13"/>
      <c r="F165" s="13">
        <v>6</v>
      </c>
      <c r="G165" s="13">
        <v>20</v>
      </c>
      <c r="H165" s="13">
        <v>14</v>
      </c>
      <c r="I165" s="13"/>
      <c r="J165" s="13">
        <v>18</v>
      </c>
      <c r="K165" s="13">
        <v>69</v>
      </c>
      <c r="L165" s="13">
        <v>1</v>
      </c>
      <c r="M165" s="13">
        <v>20</v>
      </c>
      <c r="N165" s="13">
        <v>148</v>
      </c>
      <c r="O165" s="13"/>
    </row>
    <row r="166" spans="2:15">
      <c r="B166" s="26" t="s">
        <v>346</v>
      </c>
      <c r="C166" s="26" t="s">
        <v>324</v>
      </c>
      <c r="D166" s="13"/>
      <c r="E166" s="13"/>
      <c r="F166" s="13">
        <v>2</v>
      </c>
      <c r="G166" s="13">
        <v>7</v>
      </c>
      <c r="H166" s="13">
        <v>10</v>
      </c>
      <c r="I166" s="13"/>
      <c r="J166" s="13">
        <v>14</v>
      </c>
      <c r="K166" s="13">
        <v>42</v>
      </c>
      <c r="L166" s="13"/>
      <c r="M166" s="13">
        <v>2</v>
      </c>
      <c r="N166" s="13">
        <v>77</v>
      </c>
      <c r="O166" s="13"/>
    </row>
    <row r="167" spans="2:15">
      <c r="B167" s="26" t="s">
        <v>346</v>
      </c>
      <c r="C167" s="26" t="s">
        <v>325</v>
      </c>
      <c r="D167" s="13"/>
      <c r="E167" s="13"/>
      <c r="F167" s="13">
        <v>8</v>
      </c>
      <c r="G167" s="13">
        <v>18</v>
      </c>
      <c r="H167" s="13">
        <v>15</v>
      </c>
      <c r="I167" s="13"/>
      <c r="J167" s="13">
        <v>42</v>
      </c>
      <c r="K167" s="13">
        <v>88</v>
      </c>
      <c r="L167" s="13"/>
      <c r="M167" s="13">
        <v>7</v>
      </c>
      <c r="N167" s="13">
        <v>178</v>
      </c>
      <c r="O167" s="13"/>
    </row>
    <row r="168" spans="2:15">
      <c r="B168" s="26" t="s">
        <v>346</v>
      </c>
      <c r="C168" s="26" t="s">
        <v>326</v>
      </c>
      <c r="D168" s="13"/>
      <c r="E168" s="13"/>
      <c r="F168" s="13">
        <v>7</v>
      </c>
      <c r="G168" s="13">
        <v>8</v>
      </c>
      <c r="H168" s="13">
        <v>5</v>
      </c>
      <c r="I168" s="13"/>
      <c r="J168" s="13">
        <v>9</v>
      </c>
      <c r="K168" s="13">
        <v>46</v>
      </c>
      <c r="L168" s="13"/>
      <c r="M168" s="13">
        <v>6</v>
      </c>
      <c r="N168" s="13">
        <v>81</v>
      </c>
      <c r="O168" s="13"/>
    </row>
    <row r="169" spans="2:15">
      <c r="B169" s="26" t="s">
        <v>346</v>
      </c>
      <c r="C169" s="26" t="s">
        <v>327</v>
      </c>
      <c r="D169" s="13">
        <v>1</v>
      </c>
      <c r="E169" s="13"/>
      <c r="F169" s="13">
        <v>10</v>
      </c>
      <c r="G169" s="13">
        <v>35</v>
      </c>
      <c r="H169" s="13">
        <v>42</v>
      </c>
      <c r="I169" s="13"/>
      <c r="J169" s="13">
        <v>47</v>
      </c>
      <c r="K169" s="13">
        <v>99</v>
      </c>
      <c r="L169" s="13">
        <v>2</v>
      </c>
      <c r="M169" s="13">
        <v>10</v>
      </c>
      <c r="N169" s="13">
        <v>246</v>
      </c>
      <c r="O169" s="13"/>
    </row>
    <row r="170" spans="2:15">
      <c r="B170" s="26" t="s">
        <v>346</v>
      </c>
      <c r="C170" s="26" t="s">
        <v>328</v>
      </c>
      <c r="D170" s="13"/>
      <c r="E170" s="13"/>
      <c r="F170" s="13">
        <v>5</v>
      </c>
      <c r="G170" s="13">
        <v>14</v>
      </c>
      <c r="H170" s="13">
        <v>9</v>
      </c>
      <c r="I170" s="13"/>
      <c r="J170" s="13">
        <v>19</v>
      </c>
      <c r="K170" s="13">
        <v>67</v>
      </c>
      <c r="L170" s="13">
        <v>2</v>
      </c>
      <c r="M170" s="13">
        <v>4</v>
      </c>
      <c r="N170" s="13">
        <v>120</v>
      </c>
      <c r="O170" s="13"/>
    </row>
    <row r="171" spans="2:15">
      <c r="B171" s="26" t="s">
        <v>346</v>
      </c>
      <c r="C171" s="26" t="s">
        <v>329</v>
      </c>
      <c r="D171" s="13"/>
      <c r="E171" s="13"/>
      <c r="F171" s="13"/>
      <c r="G171" s="13">
        <v>16</v>
      </c>
      <c r="H171" s="13">
        <v>21</v>
      </c>
      <c r="I171" s="13"/>
      <c r="J171" s="13">
        <v>19</v>
      </c>
      <c r="K171" s="13">
        <v>49</v>
      </c>
      <c r="L171" s="13"/>
      <c r="M171" s="13">
        <v>1</v>
      </c>
      <c r="N171" s="13">
        <v>106</v>
      </c>
      <c r="O171" s="13"/>
    </row>
    <row r="172" spans="2:15">
      <c r="B172" s="26" t="s">
        <v>346</v>
      </c>
      <c r="C172" s="26" t="s">
        <v>330</v>
      </c>
      <c r="D172" s="13"/>
      <c r="E172" s="13"/>
      <c r="F172" s="13">
        <v>7</v>
      </c>
      <c r="G172" s="13">
        <v>9</v>
      </c>
      <c r="H172" s="13">
        <v>8</v>
      </c>
      <c r="I172" s="13"/>
      <c r="J172" s="13">
        <v>22</v>
      </c>
      <c r="K172" s="13">
        <v>74</v>
      </c>
      <c r="L172" s="13"/>
      <c r="M172" s="13">
        <v>6</v>
      </c>
      <c r="N172" s="13">
        <v>126</v>
      </c>
      <c r="O172" s="13"/>
    </row>
    <row r="173" spans="2:15">
      <c r="B173" s="26" t="s">
        <v>346</v>
      </c>
      <c r="C173" s="26" t="s">
        <v>331</v>
      </c>
      <c r="D173" s="13"/>
      <c r="E173" s="13"/>
      <c r="F173" s="13"/>
      <c r="G173" s="13">
        <v>1</v>
      </c>
      <c r="H173" s="13">
        <v>1</v>
      </c>
      <c r="I173" s="13"/>
      <c r="J173" s="13">
        <v>6</v>
      </c>
      <c r="K173" s="13">
        <v>63</v>
      </c>
      <c r="L173" s="13"/>
      <c r="M173" s="13">
        <v>4</v>
      </c>
      <c r="N173" s="13">
        <v>75</v>
      </c>
      <c r="O173" s="13"/>
    </row>
    <row r="174" spans="2:15">
      <c r="B174" s="26" t="s">
        <v>346</v>
      </c>
      <c r="C174" s="26" t="s">
        <v>332</v>
      </c>
      <c r="D174" s="13"/>
      <c r="E174" s="13"/>
      <c r="F174" s="13">
        <v>1</v>
      </c>
      <c r="G174" s="13">
        <v>14</v>
      </c>
      <c r="H174" s="13">
        <v>13</v>
      </c>
      <c r="I174" s="13"/>
      <c r="J174" s="13">
        <v>18</v>
      </c>
      <c r="K174" s="13">
        <v>52</v>
      </c>
      <c r="L174" s="13"/>
      <c r="M174" s="13">
        <v>6</v>
      </c>
      <c r="N174" s="13">
        <v>104</v>
      </c>
      <c r="O174" s="13"/>
    </row>
    <row r="175" spans="2:15">
      <c r="B175" s="26" t="s">
        <v>346</v>
      </c>
      <c r="C175" s="26" t="s">
        <v>333</v>
      </c>
      <c r="D175" s="13"/>
      <c r="E175" s="13"/>
      <c r="F175" s="13">
        <v>6</v>
      </c>
      <c r="G175" s="13">
        <v>11</v>
      </c>
      <c r="H175" s="13">
        <v>6</v>
      </c>
      <c r="I175" s="13"/>
      <c r="J175" s="13">
        <v>14</v>
      </c>
      <c r="K175" s="13">
        <v>65</v>
      </c>
      <c r="L175" s="13">
        <v>1</v>
      </c>
      <c r="M175" s="13">
        <v>1</v>
      </c>
      <c r="N175" s="13">
        <v>104</v>
      </c>
      <c r="O175" s="13"/>
    </row>
    <row r="176" spans="2:15">
      <c r="B176" s="26" t="s">
        <v>346</v>
      </c>
      <c r="C176" s="26" t="s">
        <v>334</v>
      </c>
      <c r="D176" s="13"/>
      <c r="E176" s="13"/>
      <c r="F176" s="13"/>
      <c r="G176" s="13">
        <v>8</v>
      </c>
      <c r="H176" s="13">
        <v>7</v>
      </c>
      <c r="I176" s="13"/>
      <c r="J176" s="13">
        <v>10</v>
      </c>
      <c r="K176" s="13">
        <v>46</v>
      </c>
      <c r="L176" s="13"/>
      <c r="M176" s="13">
        <v>3</v>
      </c>
      <c r="N176" s="13">
        <v>74</v>
      </c>
      <c r="O176" s="13"/>
    </row>
    <row r="177" spans="2:15">
      <c r="B177" s="26" t="s">
        <v>346</v>
      </c>
      <c r="C177" s="26" t="s">
        <v>335</v>
      </c>
      <c r="D177" s="13"/>
      <c r="E177" s="13"/>
      <c r="F177" s="13">
        <v>2</v>
      </c>
      <c r="G177" s="13">
        <v>14</v>
      </c>
      <c r="H177" s="13">
        <v>11</v>
      </c>
      <c r="I177" s="13"/>
      <c r="J177" s="13">
        <v>17</v>
      </c>
      <c r="K177" s="13">
        <v>52</v>
      </c>
      <c r="L177" s="13"/>
      <c r="M177" s="13">
        <v>5</v>
      </c>
      <c r="N177" s="13">
        <v>101</v>
      </c>
      <c r="O177" s="13"/>
    </row>
    <row r="178" spans="2:15">
      <c r="B178" s="26" t="s">
        <v>346</v>
      </c>
      <c r="C178" s="26" t="s">
        <v>336</v>
      </c>
      <c r="D178" s="13"/>
      <c r="E178" s="13"/>
      <c r="F178" s="13">
        <v>4</v>
      </c>
      <c r="G178" s="13">
        <v>15</v>
      </c>
      <c r="H178" s="13">
        <v>11</v>
      </c>
      <c r="I178" s="13"/>
      <c r="J178" s="13">
        <v>22</v>
      </c>
      <c r="K178" s="13">
        <v>82</v>
      </c>
      <c r="L178" s="13">
        <v>5</v>
      </c>
      <c r="M178" s="13">
        <v>7</v>
      </c>
      <c r="N178" s="13">
        <v>146</v>
      </c>
      <c r="O178" s="13"/>
    </row>
    <row r="179" spans="2:15">
      <c r="B179" s="26" t="s">
        <v>346</v>
      </c>
      <c r="C179" s="26" t="s">
        <v>337</v>
      </c>
      <c r="D179" s="13"/>
      <c r="E179" s="13"/>
      <c r="F179" s="13">
        <v>4</v>
      </c>
      <c r="G179" s="13">
        <v>41</v>
      </c>
      <c r="H179" s="13">
        <v>68</v>
      </c>
      <c r="I179" s="13"/>
      <c r="J179" s="13">
        <v>30</v>
      </c>
      <c r="K179" s="13">
        <v>64</v>
      </c>
      <c r="L179" s="13">
        <v>4</v>
      </c>
      <c r="M179" s="13">
        <v>7</v>
      </c>
      <c r="N179" s="13">
        <v>218</v>
      </c>
      <c r="O179" s="13" t="s">
        <v>488</v>
      </c>
    </row>
    <row r="180" spans="2:15">
      <c r="B180" s="26" t="s">
        <v>346</v>
      </c>
      <c r="C180" s="26" t="s">
        <v>338</v>
      </c>
      <c r="D180" s="13"/>
      <c r="E180" s="13"/>
      <c r="F180" s="13">
        <v>2</v>
      </c>
      <c r="G180" s="13">
        <v>15</v>
      </c>
      <c r="H180" s="13">
        <v>17</v>
      </c>
      <c r="I180" s="13"/>
      <c r="J180" s="13">
        <v>8</v>
      </c>
      <c r="K180" s="13">
        <v>54</v>
      </c>
      <c r="L180" s="13">
        <v>1</v>
      </c>
      <c r="M180" s="13">
        <v>1</v>
      </c>
      <c r="N180" s="13">
        <v>98</v>
      </c>
      <c r="O180" s="13"/>
    </row>
    <row r="181" spans="2:15">
      <c r="B181" s="26" t="s">
        <v>346</v>
      </c>
      <c r="C181" s="26" t="s">
        <v>339</v>
      </c>
      <c r="D181" s="13"/>
      <c r="E181" s="13"/>
      <c r="F181" s="13">
        <v>7</v>
      </c>
      <c r="G181" s="13">
        <v>8</v>
      </c>
      <c r="H181" s="13">
        <v>10</v>
      </c>
      <c r="I181" s="13"/>
      <c r="J181" s="13">
        <v>13</v>
      </c>
      <c r="K181" s="13">
        <v>54</v>
      </c>
      <c r="L181" s="13"/>
      <c r="M181" s="13">
        <v>4</v>
      </c>
      <c r="N181" s="13">
        <v>96</v>
      </c>
      <c r="O181" s="13" t="s">
        <v>488</v>
      </c>
    </row>
    <row r="182" spans="2:15">
      <c r="B182" s="26" t="s">
        <v>346</v>
      </c>
      <c r="C182" s="26" t="s">
        <v>340</v>
      </c>
      <c r="D182" s="13"/>
      <c r="E182" s="13"/>
      <c r="F182" s="13">
        <v>7</v>
      </c>
      <c r="G182" s="13">
        <v>15</v>
      </c>
      <c r="H182" s="13">
        <v>13</v>
      </c>
      <c r="I182" s="13"/>
      <c r="J182" s="13">
        <v>29</v>
      </c>
      <c r="K182" s="13">
        <v>93</v>
      </c>
      <c r="L182" s="13">
        <v>5</v>
      </c>
      <c r="M182" s="13">
        <v>8</v>
      </c>
      <c r="N182" s="13">
        <v>170</v>
      </c>
      <c r="O182" s="13"/>
    </row>
    <row r="183" spans="2:15">
      <c r="B183" s="26" t="s">
        <v>346</v>
      </c>
      <c r="C183" s="26" t="s">
        <v>341</v>
      </c>
      <c r="D183" s="13"/>
      <c r="E183" s="13"/>
      <c r="F183" s="13"/>
      <c r="G183" s="13">
        <v>17</v>
      </c>
      <c r="H183" s="13">
        <v>24</v>
      </c>
      <c r="I183" s="13"/>
      <c r="J183" s="13">
        <v>17</v>
      </c>
      <c r="K183" s="13">
        <v>51</v>
      </c>
      <c r="L183" s="13"/>
      <c r="M183" s="13">
        <v>2</v>
      </c>
      <c r="N183" s="13">
        <v>111</v>
      </c>
      <c r="O183" s="13"/>
    </row>
    <row r="184" spans="2:15">
      <c r="B184" s="26" t="s">
        <v>346</v>
      </c>
      <c r="C184" s="26" t="s">
        <v>342</v>
      </c>
      <c r="D184" s="13"/>
      <c r="E184" s="13"/>
      <c r="F184" s="13">
        <v>2</v>
      </c>
      <c r="G184" s="13">
        <v>21</v>
      </c>
      <c r="H184" s="13">
        <v>44</v>
      </c>
      <c r="I184" s="13"/>
      <c r="J184" s="13">
        <v>18</v>
      </c>
      <c r="K184" s="13">
        <v>60</v>
      </c>
      <c r="L184" s="13">
        <v>3</v>
      </c>
      <c r="M184" s="13">
        <v>8</v>
      </c>
      <c r="N184" s="13">
        <v>156</v>
      </c>
      <c r="O184" s="13" t="s">
        <v>488</v>
      </c>
    </row>
    <row r="185" spans="2:15">
      <c r="B185" s="26" t="s">
        <v>346</v>
      </c>
      <c r="C185" s="26" t="s">
        <v>343</v>
      </c>
      <c r="D185" s="13"/>
      <c r="E185" s="13"/>
      <c r="F185" s="13">
        <v>4</v>
      </c>
      <c r="G185" s="13">
        <v>4</v>
      </c>
      <c r="H185" s="13">
        <v>5</v>
      </c>
      <c r="I185" s="13"/>
      <c r="J185" s="13">
        <v>16</v>
      </c>
      <c r="K185" s="13">
        <v>57</v>
      </c>
      <c r="L185" s="13">
        <v>1</v>
      </c>
      <c r="M185" s="13"/>
      <c r="N185" s="13">
        <v>87</v>
      </c>
      <c r="O185" s="13"/>
    </row>
    <row r="186" spans="2:15">
      <c r="B186" s="26" t="s">
        <v>346</v>
      </c>
      <c r="C186" s="26" t="s">
        <v>344</v>
      </c>
      <c r="D186" s="13"/>
      <c r="E186" s="13"/>
      <c r="F186" s="13">
        <v>5</v>
      </c>
      <c r="G186" s="13">
        <v>9</v>
      </c>
      <c r="H186" s="13">
        <v>10</v>
      </c>
      <c r="I186" s="13"/>
      <c r="J186" s="13">
        <v>20</v>
      </c>
      <c r="K186" s="13">
        <v>70</v>
      </c>
      <c r="L186" s="13"/>
      <c r="M186" s="13">
        <v>9</v>
      </c>
      <c r="N186" s="13">
        <v>123</v>
      </c>
      <c r="O186" s="13"/>
    </row>
    <row r="187" spans="2:15">
      <c r="B187" s="26" t="s">
        <v>346</v>
      </c>
      <c r="C187" s="26" t="s">
        <v>345</v>
      </c>
      <c r="D187" s="13"/>
      <c r="E187" s="13"/>
      <c r="F187" s="13">
        <v>1</v>
      </c>
      <c r="G187" s="13">
        <v>10</v>
      </c>
      <c r="H187" s="13">
        <v>8</v>
      </c>
      <c r="I187" s="13"/>
      <c r="J187" s="13">
        <v>26</v>
      </c>
      <c r="K187" s="13">
        <v>53</v>
      </c>
      <c r="L187" s="13">
        <v>6</v>
      </c>
      <c r="M187" s="13"/>
      <c r="N187" s="13">
        <v>104</v>
      </c>
      <c r="O187" s="13"/>
    </row>
    <row r="188" spans="2:15">
      <c r="B188" s="26" t="s">
        <v>338</v>
      </c>
      <c r="C188" s="26" t="s">
        <v>473</v>
      </c>
      <c r="D188" s="13">
        <v>2</v>
      </c>
      <c r="E188" s="13"/>
      <c r="F188" s="13">
        <v>4</v>
      </c>
      <c r="G188" s="13">
        <v>24</v>
      </c>
      <c r="H188" s="13">
        <v>22</v>
      </c>
      <c r="I188" s="13"/>
      <c r="J188" s="13">
        <v>17</v>
      </c>
      <c r="K188" s="13">
        <v>65</v>
      </c>
      <c r="L188" s="13">
        <v>5</v>
      </c>
      <c r="M188" s="13">
        <v>4</v>
      </c>
      <c r="N188" s="13">
        <v>143</v>
      </c>
      <c r="O188" s="13"/>
    </row>
    <row r="189" spans="2:15">
      <c r="B189" s="26" t="s">
        <v>338</v>
      </c>
      <c r="C189" s="26" t="s">
        <v>474</v>
      </c>
      <c r="D189" s="13"/>
      <c r="E189" s="13"/>
      <c r="F189" s="13">
        <v>1</v>
      </c>
      <c r="G189" s="13">
        <v>13</v>
      </c>
      <c r="H189" s="13">
        <v>10</v>
      </c>
      <c r="I189" s="13"/>
      <c r="J189" s="13">
        <v>12</v>
      </c>
      <c r="K189" s="13">
        <v>51</v>
      </c>
      <c r="L189" s="13"/>
      <c r="M189" s="13">
        <v>1</v>
      </c>
      <c r="N189" s="13">
        <v>88</v>
      </c>
      <c r="O189" s="13"/>
    </row>
    <row r="190" spans="2:15">
      <c r="B190" s="26" t="s">
        <v>338</v>
      </c>
      <c r="C190" s="26" t="s">
        <v>475</v>
      </c>
      <c r="D190" s="13"/>
      <c r="E190" s="13"/>
      <c r="F190" s="13">
        <v>1</v>
      </c>
      <c r="G190" s="13">
        <v>23</v>
      </c>
      <c r="H190" s="13">
        <v>16</v>
      </c>
      <c r="I190" s="13"/>
      <c r="J190" s="13">
        <v>20</v>
      </c>
      <c r="K190" s="13">
        <v>66</v>
      </c>
      <c r="L190" s="13">
        <v>9</v>
      </c>
      <c r="M190" s="13">
        <v>3</v>
      </c>
      <c r="N190" s="13">
        <v>138</v>
      </c>
      <c r="O190" s="13"/>
    </row>
    <row r="191" spans="2:15">
      <c r="B191" s="26" t="s">
        <v>338</v>
      </c>
      <c r="C191" s="26" t="s">
        <v>476</v>
      </c>
      <c r="D191" s="13"/>
      <c r="E191" s="13"/>
      <c r="F191" s="13">
        <v>7</v>
      </c>
      <c r="G191" s="13">
        <v>27</v>
      </c>
      <c r="H191" s="13">
        <v>24</v>
      </c>
      <c r="I191" s="13"/>
      <c r="J191" s="13">
        <v>46</v>
      </c>
      <c r="K191" s="13">
        <v>82</v>
      </c>
      <c r="L191" s="13">
        <v>5</v>
      </c>
      <c r="M191" s="13">
        <v>11</v>
      </c>
      <c r="N191" s="13">
        <v>202</v>
      </c>
      <c r="O191" s="13"/>
    </row>
    <row r="192" spans="2:15">
      <c r="B192" s="26" t="s">
        <v>338</v>
      </c>
      <c r="C192" s="26" t="s">
        <v>477</v>
      </c>
      <c r="D192" s="13"/>
      <c r="E192" s="13"/>
      <c r="F192" s="13"/>
      <c r="G192" s="13">
        <v>24</v>
      </c>
      <c r="H192" s="13">
        <v>30</v>
      </c>
      <c r="I192" s="13"/>
      <c r="J192" s="13">
        <v>20</v>
      </c>
      <c r="K192" s="13">
        <v>66</v>
      </c>
      <c r="L192" s="13">
        <v>4</v>
      </c>
      <c r="M192" s="13">
        <v>3</v>
      </c>
      <c r="N192" s="13">
        <v>147</v>
      </c>
      <c r="O192" s="13" t="s">
        <v>488</v>
      </c>
    </row>
    <row r="193" spans="2:15">
      <c r="B193" s="26" t="s">
        <v>338</v>
      </c>
      <c r="C193" s="26" t="s">
        <v>478</v>
      </c>
      <c r="D193" s="13"/>
      <c r="E193" s="13"/>
      <c r="F193" s="13">
        <v>1</v>
      </c>
      <c r="G193" s="13">
        <v>13</v>
      </c>
      <c r="H193" s="13">
        <v>8</v>
      </c>
      <c r="I193" s="13"/>
      <c r="J193" s="13">
        <v>15</v>
      </c>
      <c r="K193" s="13">
        <v>68</v>
      </c>
      <c r="L193" s="13">
        <v>5</v>
      </c>
      <c r="M193" s="13">
        <v>1</v>
      </c>
      <c r="N193" s="13">
        <v>111</v>
      </c>
      <c r="O193" s="13"/>
    </row>
    <row r="194" spans="2:15">
      <c r="B194" s="26" t="s">
        <v>338</v>
      </c>
      <c r="C194" s="26" t="s">
        <v>479</v>
      </c>
      <c r="D194" s="13"/>
      <c r="E194" s="13"/>
      <c r="F194" s="13">
        <v>3</v>
      </c>
      <c r="G194" s="13">
        <v>17</v>
      </c>
      <c r="H194" s="13">
        <v>11</v>
      </c>
      <c r="I194" s="13"/>
      <c r="J194" s="13">
        <v>42</v>
      </c>
      <c r="K194" s="13">
        <v>74</v>
      </c>
      <c r="L194" s="13">
        <v>2</v>
      </c>
      <c r="M194" s="13">
        <v>9</v>
      </c>
      <c r="N194" s="13">
        <v>158</v>
      </c>
      <c r="O194" s="13"/>
    </row>
    <row r="195" spans="2:15">
      <c r="B195" s="26" t="s">
        <v>338</v>
      </c>
      <c r="C195" s="26" t="s">
        <v>480</v>
      </c>
      <c r="D195" s="13"/>
      <c r="E195" s="13"/>
      <c r="F195" s="13">
        <v>1</v>
      </c>
      <c r="G195" s="13">
        <v>18</v>
      </c>
      <c r="H195" s="13">
        <v>15</v>
      </c>
      <c r="I195" s="13"/>
      <c r="J195" s="13">
        <v>15</v>
      </c>
      <c r="K195" s="13">
        <v>45</v>
      </c>
      <c r="L195" s="13">
        <v>2</v>
      </c>
      <c r="M195" s="13">
        <v>2</v>
      </c>
      <c r="N195" s="13">
        <v>98</v>
      </c>
      <c r="O195" s="13"/>
    </row>
    <row r="196" spans="2:15">
      <c r="B196" s="26" t="s">
        <v>338</v>
      </c>
      <c r="C196" s="26" t="s">
        <v>481</v>
      </c>
      <c r="D196" s="13"/>
      <c r="E196" s="13"/>
      <c r="F196" s="13"/>
      <c r="G196" s="13">
        <v>44</v>
      </c>
      <c r="H196" s="13">
        <v>39</v>
      </c>
      <c r="I196" s="13"/>
      <c r="J196" s="13">
        <v>23</v>
      </c>
      <c r="K196" s="13">
        <v>68</v>
      </c>
      <c r="L196" s="13">
        <v>6</v>
      </c>
      <c r="M196" s="13">
        <v>9</v>
      </c>
      <c r="N196" s="13">
        <v>189</v>
      </c>
      <c r="O196" s="13"/>
    </row>
    <row r="197" spans="2:15">
      <c r="B197" s="26" t="s">
        <v>338</v>
      </c>
      <c r="C197" s="26" t="s">
        <v>482</v>
      </c>
      <c r="D197" s="13">
        <v>2</v>
      </c>
      <c r="E197" s="13"/>
      <c r="F197" s="13">
        <v>13</v>
      </c>
      <c r="G197" s="13">
        <v>57</v>
      </c>
      <c r="H197" s="13">
        <v>59</v>
      </c>
      <c r="I197" s="13"/>
      <c r="J197" s="13">
        <v>71</v>
      </c>
      <c r="K197" s="13">
        <v>102</v>
      </c>
      <c r="L197" s="13">
        <v>9</v>
      </c>
      <c r="M197" s="13">
        <v>15</v>
      </c>
      <c r="N197" s="13">
        <v>328</v>
      </c>
      <c r="O197" s="13"/>
    </row>
    <row r="198" spans="2:15">
      <c r="B198" s="26" t="s">
        <v>338</v>
      </c>
      <c r="C198" s="26" t="s">
        <v>483</v>
      </c>
      <c r="D198" s="13">
        <v>2</v>
      </c>
      <c r="E198" s="13"/>
      <c r="F198" s="13">
        <v>5</v>
      </c>
      <c r="G198" s="13">
        <v>57</v>
      </c>
      <c r="H198" s="13">
        <v>56</v>
      </c>
      <c r="I198" s="13"/>
      <c r="J198" s="13">
        <v>50</v>
      </c>
      <c r="K198" s="13">
        <v>71</v>
      </c>
      <c r="L198" s="13">
        <v>6</v>
      </c>
      <c r="M198" s="13">
        <v>6</v>
      </c>
      <c r="N198" s="13">
        <v>253</v>
      </c>
      <c r="O198" s="13"/>
    </row>
    <row r="199" spans="2:15">
      <c r="B199" s="26" t="s">
        <v>338</v>
      </c>
      <c r="C199" s="26" t="s">
        <v>484</v>
      </c>
      <c r="D199" s="13"/>
      <c r="E199" s="13">
        <v>1</v>
      </c>
      <c r="F199" s="13">
        <v>3</v>
      </c>
      <c r="G199" s="13">
        <v>41</v>
      </c>
      <c r="H199" s="13">
        <v>51</v>
      </c>
      <c r="I199" s="13"/>
      <c r="J199" s="13">
        <v>23</v>
      </c>
      <c r="K199" s="13">
        <v>73</v>
      </c>
      <c r="L199" s="13">
        <v>2</v>
      </c>
      <c r="M199" s="13">
        <v>5</v>
      </c>
      <c r="N199" s="13">
        <v>199</v>
      </c>
      <c r="O199" s="13" t="s">
        <v>488</v>
      </c>
    </row>
    <row r="200" spans="2:15">
      <c r="B200" s="26" t="s">
        <v>338</v>
      </c>
      <c r="C200" s="26" t="s">
        <v>485</v>
      </c>
      <c r="D200" s="13"/>
      <c r="E200" s="13"/>
      <c r="F200" s="13">
        <v>3</v>
      </c>
      <c r="G200" s="13">
        <v>22</v>
      </c>
      <c r="H200" s="13">
        <v>15</v>
      </c>
      <c r="I200" s="13"/>
      <c r="J200" s="13">
        <v>27</v>
      </c>
      <c r="K200" s="13">
        <v>72</v>
      </c>
      <c r="L200" s="13">
        <v>4</v>
      </c>
      <c r="M200" s="13">
        <v>7</v>
      </c>
      <c r="N200" s="13">
        <v>150</v>
      </c>
      <c r="O200" s="13"/>
    </row>
    <row r="201" spans="2:15">
      <c r="B201" s="26" t="s">
        <v>338</v>
      </c>
      <c r="C201" s="26" t="s">
        <v>486</v>
      </c>
      <c r="D201" s="13"/>
      <c r="E201" s="13"/>
      <c r="F201" s="13">
        <v>3</v>
      </c>
      <c r="G201" s="13">
        <v>22</v>
      </c>
      <c r="H201" s="13">
        <v>20</v>
      </c>
      <c r="I201" s="13"/>
      <c r="J201" s="13">
        <v>23</v>
      </c>
      <c r="K201" s="13">
        <v>68</v>
      </c>
      <c r="L201" s="13"/>
      <c r="M201" s="13">
        <v>7</v>
      </c>
      <c r="N201" s="13">
        <v>143</v>
      </c>
      <c r="O201" s="13"/>
    </row>
    <row r="202" spans="2:15">
      <c r="B202" s="232"/>
      <c r="C202" s="232"/>
    </row>
    <row r="203" spans="2:15">
      <c r="B203" s="25" t="s">
        <v>2483</v>
      </c>
    </row>
    <row r="204" spans="2:15" s="230" customFormat="1" ht="27" customHeight="1">
      <c r="B204" s="12" t="s">
        <v>1401</v>
      </c>
      <c r="C204" s="12" t="s">
        <v>1195</v>
      </c>
      <c r="D204" s="12" t="s">
        <v>1196</v>
      </c>
      <c r="E204" s="12" t="s">
        <v>1197</v>
      </c>
      <c r="F204" s="12" t="s">
        <v>1198</v>
      </c>
      <c r="G204" s="12" t="s">
        <v>1199</v>
      </c>
      <c r="H204" s="12" t="s">
        <v>1200</v>
      </c>
      <c r="I204" s="12" t="s">
        <v>1201</v>
      </c>
      <c r="J204" s="12" t="s">
        <v>2481</v>
      </c>
      <c r="K204" s="12" t="s">
        <v>2482</v>
      </c>
    </row>
    <row r="205" spans="2:15" s="230" customFormat="1" ht="27" customHeight="1">
      <c r="B205" s="231">
        <v>1</v>
      </c>
      <c r="C205" s="231">
        <v>43321</v>
      </c>
      <c r="D205" s="231" t="s">
        <v>1402</v>
      </c>
      <c r="E205" s="231" t="s">
        <v>1203</v>
      </c>
      <c r="F205" s="231" t="s">
        <v>1204</v>
      </c>
      <c r="G205" s="231" t="s">
        <v>1403</v>
      </c>
      <c r="H205" s="231">
        <v>326204</v>
      </c>
      <c r="I205" s="231" t="s">
        <v>1404</v>
      </c>
      <c r="J205" s="231" t="s">
        <v>1</v>
      </c>
      <c r="K205" s="231" t="str">
        <f>MID(I205,1,4)</f>
        <v>CARA</v>
      </c>
    </row>
    <row r="206" spans="2:15" s="230" customFormat="1" ht="27" customHeight="1">
      <c r="B206" s="231">
        <v>2</v>
      </c>
      <c r="C206" s="231">
        <v>44180</v>
      </c>
      <c r="D206" s="231" t="s">
        <v>1405</v>
      </c>
      <c r="E206" s="231" t="s">
        <v>1203</v>
      </c>
      <c r="F206" s="231" t="s">
        <v>1204</v>
      </c>
      <c r="G206" s="231" t="s">
        <v>1406</v>
      </c>
      <c r="H206" s="231" t="s">
        <v>1407</v>
      </c>
      <c r="I206" s="231" t="s">
        <v>1408</v>
      </c>
      <c r="J206" s="231" t="s">
        <v>1</v>
      </c>
      <c r="K206" s="231" t="str">
        <f t="shared" ref="K206:K269" si="4">MID(I206,1,4)</f>
        <v>CARA</v>
      </c>
    </row>
    <row r="207" spans="2:15" s="230" customFormat="1" ht="27" customHeight="1">
      <c r="B207" s="231">
        <v>3</v>
      </c>
      <c r="C207" s="231">
        <v>44342</v>
      </c>
      <c r="D207" s="231" t="s">
        <v>1409</v>
      </c>
      <c r="E207" s="231" t="s">
        <v>1203</v>
      </c>
      <c r="F207" s="231" t="s">
        <v>1204</v>
      </c>
      <c r="G207" s="231" t="s">
        <v>1410</v>
      </c>
      <c r="H207" s="231" t="s">
        <v>1411</v>
      </c>
      <c r="I207" s="231" t="s">
        <v>1412</v>
      </c>
      <c r="J207" s="231" t="s">
        <v>1</v>
      </c>
      <c r="K207" s="231" t="str">
        <f t="shared" si="4"/>
        <v>CARA</v>
      </c>
    </row>
    <row r="208" spans="2:15" s="230" customFormat="1" ht="27" customHeight="1">
      <c r="B208" s="231">
        <v>4</v>
      </c>
      <c r="C208" s="231">
        <v>44386</v>
      </c>
      <c r="D208" s="231" t="s">
        <v>1413</v>
      </c>
      <c r="E208" s="231" t="s">
        <v>1219</v>
      </c>
      <c r="F208" s="231" t="s">
        <v>1220</v>
      </c>
      <c r="G208" s="231" t="s">
        <v>1410</v>
      </c>
      <c r="H208" s="231" t="s">
        <v>1411</v>
      </c>
      <c r="I208" s="231" t="s">
        <v>1412</v>
      </c>
      <c r="J208" s="231" t="s">
        <v>1</v>
      </c>
      <c r="K208" s="231" t="str">
        <f t="shared" si="4"/>
        <v>CARA</v>
      </c>
    </row>
    <row r="209" spans="2:11" s="230" customFormat="1" ht="27" customHeight="1">
      <c r="B209" s="231">
        <v>5</v>
      </c>
      <c r="C209" s="231">
        <v>44469</v>
      </c>
      <c r="D209" s="231" t="s">
        <v>1414</v>
      </c>
      <c r="E209" s="231" t="s">
        <v>1203</v>
      </c>
      <c r="F209" s="231" t="s">
        <v>1204</v>
      </c>
      <c r="G209" s="231" t="s">
        <v>1410</v>
      </c>
      <c r="H209" s="231" t="s">
        <v>1411</v>
      </c>
      <c r="I209" s="231" t="s">
        <v>1412</v>
      </c>
      <c r="J209" s="231" t="s">
        <v>1</v>
      </c>
      <c r="K209" s="231" t="str">
        <f t="shared" si="4"/>
        <v>CARA</v>
      </c>
    </row>
    <row r="210" spans="2:11" s="230" customFormat="1" ht="27" customHeight="1">
      <c r="B210" s="231">
        <v>1</v>
      </c>
      <c r="C210" s="231">
        <v>43446</v>
      </c>
      <c r="D210" s="231" t="s">
        <v>1415</v>
      </c>
      <c r="E210" s="231" t="s">
        <v>1203</v>
      </c>
      <c r="F210" s="231" t="s">
        <v>1204</v>
      </c>
      <c r="G210" s="231" t="s">
        <v>1416</v>
      </c>
      <c r="H210" s="231">
        <v>533732</v>
      </c>
      <c r="I210" s="231" t="s">
        <v>1417</v>
      </c>
      <c r="J210" s="231" t="s">
        <v>1</v>
      </c>
      <c r="K210" s="231" t="str">
        <f t="shared" si="4"/>
        <v>CONC</v>
      </c>
    </row>
    <row r="211" spans="2:11" s="230" customFormat="1" ht="27" customHeight="1">
      <c r="B211" s="231">
        <v>2</v>
      </c>
      <c r="C211" s="231">
        <v>43677</v>
      </c>
      <c r="D211" s="231" t="s">
        <v>1418</v>
      </c>
      <c r="E211" s="231" t="s">
        <v>1203</v>
      </c>
      <c r="F211" s="231" t="s">
        <v>1204</v>
      </c>
      <c r="G211" s="231" t="s">
        <v>1419</v>
      </c>
      <c r="H211" s="231">
        <v>525072</v>
      </c>
      <c r="I211" s="231" t="s">
        <v>1420</v>
      </c>
      <c r="J211" s="231" t="s">
        <v>1</v>
      </c>
      <c r="K211" s="231" t="str">
        <f t="shared" si="4"/>
        <v>CONC</v>
      </c>
    </row>
    <row r="212" spans="2:11" s="230" customFormat="1" ht="27" customHeight="1">
      <c r="B212" s="231">
        <v>3</v>
      </c>
      <c r="C212" s="231">
        <v>43678</v>
      </c>
      <c r="D212" s="231" t="s">
        <v>1421</v>
      </c>
      <c r="E212" s="231" t="s">
        <v>1219</v>
      </c>
      <c r="F212" s="231" t="s">
        <v>1220</v>
      </c>
      <c r="G212" s="231" t="s">
        <v>1422</v>
      </c>
      <c r="H212" s="231">
        <v>522361</v>
      </c>
      <c r="I212" s="231" t="s">
        <v>1423</v>
      </c>
      <c r="J212" s="231" t="s">
        <v>1</v>
      </c>
      <c r="K212" s="231" t="str">
        <f t="shared" si="4"/>
        <v>CONC</v>
      </c>
    </row>
    <row r="213" spans="2:11" s="230" customFormat="1" ht="27" customHeight="1">
      <c r="B213" s="231">
        <v>4</v>
      </c>
      <c r="C213" s="231">
        <v>44042</v>
      </c>
      <c r="D213" s="231" t="s">
        <v>1424</v>
      </c>
      <c r="E213" s="231" t="s">
        <v>1203</v>
      </c>
      <c r="F213" s="231" t="s">
        <v>1204</v>
      </c>
      <c r="G213" s="231" t="s">
        <v>1425</v>
      </c>
      <c r="H213" s="231" t="s">
        <v>1426</v>
      </c>
      <c r="I213" s="231" t="s">
        <v>1420</v>
      </c>
      <c r="J213" s="231" t="s">
        <v>1</v>
      </c>
      <c r="K213" s="231" t="str">
        <f t="shared" si="4"/>
        <v>CONC</v>
      </c>
    </row>
    <row r="214" spans="2:11" s="230" customFormat="1" ht="27" customHeight="1">
      <c r="B214" s="231">
        <v>5</v>
      </c>
      <c r="C214" s="231">
        <v>44074</v>
      </c>
      <c r="D214" s="231" t="s">
        <v>1427</v>
      </c>
      <c r="E214" s="231" t="s">
        <v>1219</v>
      </c>
      <c r="F214" s="231" t="s">
        <v>1220</v>
      </c>
      <c r="G214" s="231" t="s">
        <v>1428</v>
      </c>
      <c r="H214" s="231" t="s">
        <v>1429</v>
      </c>
      <c r="I214" s="231" t="s">
        <v>1430</v>
      </c>
      <c r="J214" s="231" t="s">
        <v>1</v>
      </c>
      <c r="K214" s="231" t="str">
        <f t="shared" si="4"/>
        <v>CONC</v>
      </c>
    </row>
    <row r="215" spans="2:11" s="230" customFormat="1" ht="27" customHeight="1">
      <c r="B215" s="231">
        <v>6</v>
      </c>
      <c r="C215" s="231">
        <v>44390</v>
      </c>
      <c r="D215" s="231" t="s">
        <v>1431</v>
      </c>
      <c r="E215" s="231" t="s">
        <v>1203</v>
      </c>
      <c r="F215" s="231" t="s">
        <v>1204</v>
      </c>
      <c r="G215" s="231" t="s">
        <v>1432</v>
      </c>
      <c r="H215" s="231" t="s">
        <v>1433</v>
      </c>
      <c r="I215" s="231" t="s">
        <v>1434</v>
      </c>
      <c r="J215" s="231" t="s">
        <v>1</v>
      </c>
      <c r="K215" s="231" t="str">
        <f t="shared" si="4"/>
        <v>CONC</v>
      </c>
    </row>
    <row r="216" spans="2:11" s="230" customFormat="1" ht="27" customHeight="1">
      <c r="B216" s="231">
        <v>7</v>
      </c>
      <c r="C216" s="231">
        <v>44635</v>
      </c>
      <c r="D216" s="231" t="s">
        <v>1435</v>
      </c>
      <c r="E216" s="231" t="s">
        <v>1219</v>
      </c>
      <c r="F216" s="231" t="s">
        <v>1220</v>
      </c>
      <c r="G216" s="231" t="s">
        <v>1436</v>
      </c>
      <c r="H216" s="231" t="s">
        <v>1437</v>
      </c>
      <c r="I216" s="231" t="s">
        <v>1420</v>
      </c>
      <c r="J216" s="231" t="s">
        <v>1</v>
      </c>
      <c r="K216" s="231" t="str">
        <f t="shared" si="4"/>
        <v>CONC</v>
      </c>
    </row>
    <row r="217" spans="2:11" s="230" customFormat="1" ht="27" customHeight="1">
      <c r="B217" s="231">
        <v>1</v>
      </c>
      <c r="C217" s="231">
        <v>43616</v>
      </c>
      <c r="D217" s="231" t="s">
        <v>1202</v>
      </c>
      <c r="E217" s="231" t="s">
        <v>1203</v>
      </c>
      <c r="F217" s="231" t="s">
        <v>1204</v>
      </c>
      <c r="G217" s="231" t="s">
        <v>1205</v>
      </c>
      <c r="H217" s="231">
        <v>2832403</v>
      </c>
      <c r="I217" s="231" t="s">
        <v>1206</v>
      </c>
      <c r="J217" s="231" t="s">
        <v>1</v>
      </c>
      <c r="K217" s="231" t="str">
        <f t="shared" si="4"/>
        <v>SONS</v>
      </c>
    </row>
    <row r="218" spans="2:11" s="230" customFormat="1" ht="27" customHeight="1">
      <c r="B218" s="231">
        <v>2</v>
      </c>
      <c r="C218" s="231">
        <v>43775</v>
      </c>
      <c r="D218" s="231" t="s">
        <v>1207</v>
      </c>
      <c r="E218" s="231" t="s">
        <v>1208</v>
      </c>
      <c r="F218" s="231" t="s">
        <v>1209</v>
      </c>
      <c r="G218" s="231" t="s">
        <v>1210</v>
      </c>
      <c r="H218" s="231">
        <v>283178</v>
      </c>
      <c r="I218" s="231" t="s">
        <v>1211</v>
      </c>
      <c r="J218" s="231" t="s">
        <v>1</v>
      </c>
      <c r="K218" s="231" t="str">
        <f t="shared" si="4"/>
        <v>SONS</v>
      </c>
    </row>
    <row r="219" spans="2:11" s="230" customFormat="1" ht="27" customHeight="1">
      <c r="B219" s="231">
        <v>3</v>
      </c>
      <c r="C219" s="231">
        <v>43818</v>
      </c>
      <c r="D219" s="231" t="s">
        <v>1212</v>
      </c>
      <c r="E219" s="231" t="s">
        <v>1208</v>
      </c>
      <c r="F219" s="231" t="s">
        <v>1209</v>
      </c>
      <c r="G219" s="231" t="s">
        <v>1213</v>
      </c>
      <c r="H219" s="231">
        <v>282170</v>
      </c>
      <c r="I219" s="231" t="s">
        <v>1214</v>
      </c>
      <c r="J219" s="231" t="s">
        <v>1</v>
      </c>
      <c r="K219" s="231" t="str">
        <f t="shared" si="4"/>
        <v>SONS</v>
      </c>
    </row>
    <row r="220" spans="2:11" s="230" customFormat="1" ht="27" customHeight="1">
      <c r="B220" s="231">
        <v>4</v>
      </c>
      <c r="C220" s="231">
        <v>43864</v>
      </c>
      <c r="D220" s="231" t="s">
        <v>1215</v>
      </c>
      <c r="E220" s="231" t="s">
        <v>1208</v>
      </c>
      <c r="F220" s="231" t="s">
        <v>1209</v>
      </c>
      <c r="G220" s="231" t="s">
        <v>1216</v>
      </c>
      <c r="H220" s="231">
        <v>2832644</v>
      </c>
      <c r="I220" s="231" t="s">
        <v>1217</v>
      </c>
      <c r="J220" s="231" t="s">
        <v>1</v>
      </c>
      <c r="K220" s="231" t="str">
        <f t="shared" si="4"/>
        <v>SONS</v>
      </c>
    </row>
    <row r="221" spans="2:11" s="230" customFormat="1" ht="27" customHeight="1">
      <c r="B221" s="231">
        <v>5</v>
      </c>
      <c r="C221" s="231">
        <v>44000</v>
      </c>
      <c r="D221" s="231" t="s">
        <v>1218</v>
      </c>
      <c r="E221" s="231" t="s">
        <v>1219</v>
      </c>
      <c r="F221" s="231" t="s">
        <v>1220</v>
      </c>
      <c r="G221" s="231" t="s">
        <v>1221</v>
      </c>
      <c r="H221" s="231" t="s">
        <v>1222</v>
      </c>
      <c r="I221" s="231" t="s">
        <v>1206</v>
      </c>
      <c r="J221" s="231" t="s">
        <v>1</v>
      </c>
      <c r="K221" s="231" t="str">
        <f t="shared" si="4"/>
        <v>SONS</v>
      </c>
    </row>
    <row r="222" spans="2:11" s="230" customFormat="1" ht="27" customHeight="1">
      <c r="B222" s="231">
        <v>6</v>
      </c>
      <c r="C222" s="231">
        <v>44000</v>
      </c>
      <c r="D222" s="231" t="s">
        <v>1223</v>
      </c>
      <c r="E222" s="231" t="s">
        <v>1208</v>
      </c>
      <c r="F222" s="231" t="s">
        <v>1209</v>
      </c>
      <c r="G222" s="231" t="s">
        <v>1224</v>
      </c>
      <c r="H222" s="231" t="s">
        <v>1225</v>
      </c>
      <c r="I222" s="231" t="s">
        <v>1226</v>
      </c>
      <c r="J222" s="231" t="s">
        <v>1</v>
      </c>
      <c r="K222" s="231" t="str">
        <f t="shared" si="4"/>
        <v>SONS</v>
      </c>
    </row>
    <row r="223" spans="2:11" s="230" customFormat="1" ht="27" customHeight="1">
      <c r="B223" s="231">
        <v>7</v>
      </c>
      <c r="C223" s="231">
        <v>44012</v>
      </c>
      <c r="D223" s="231" t="s">
        <v>1227</v>
      </c>
      <c r="E223" s="231" t="s">
        <v>1219</v>
      </c>
      <c r="F223" s="231" t="s">
        <v>1220</v>
      </c>
      <c r="G223" s="231" t="s">
        <v>1228</v>
      </c>
      <c r="H223" s="231" t="s">
        <v>1229</v>
      </c>
      <c r="I223" s="231" t="s">
        <v>1206</v>
      </c>
      <c r="J223" s="231" t="s">
        <v>1</v>
      </c>
      <c r="K223" s="231" t="str">
        <f t="shared" si="4"/>
        <v>SONS</v>
      </c>
    </row>
    <row r="224" spans="2:11" s="230" customFormat="1" ht="27" customHeight="1">
      <c r="B224" s="231">
        <v>8</v>
      </c>
      <c r="C224" s="231">
        <v>44012</v>
      </c>
      <c r="D224" s="231" t="s">
        <v>1227</v>
      </c>
      <c r="E224" s="231" t="s">
        <v>1219</v>
      </c>
      <c r="F224" s="231" t="s">
        <v>1220</v>
      </c>
      <c r="G224" s="231" t="s">
        <v>1230</v>
      </c>
      <c r="H224" s="231" t="s">
        <v>1231</v>
      </c>
      <c r="I224" s="231" t="s">
        <v>1206</v>
      </c>
      <c r="J224" s="231" t="s">
        <v>1</v>
      </c>
      <c r="K224" s="231" t="str">
        <f t="shared" si="4"/>
        <v>SONS</v>
      </c>
    </row>
    <row r="225" spans="2:11" s="230" customFormat="1" ht="27" customHeight="1">
      <c r="B225" s="231">
        <v>9</v>
      </c>
      <c r="C225" s="231">
        <v>44012</v>
      </c>
      <c r="D225" s="231" t="s">
        <v>1227</v>
      </c>
      <c r="E225" s="231" t="s">
        <v>1219</v>
      </c>
      <c r="F225" s="231" t="s">
        <v>1220</v>
      </c>
      <c r="G225" s="231" t="s">
        <v>1232</v>
      </c>
      <c r="H225" s="231" t="s">
        <v>1233</v>
      </c>
      <c r="I225" s="231" t="s">
        <v>1206</v>
      </c>
      <c r="J225" s="231" t="s">
        <v>1</v>
      </c>
      <c r="K225" s="231" t="str">
        <f t="shared" si="4"/>
        <v>SONS</v>
      </c>
    </row>
    <row r="226" spans="2:11" s="230" customFormat="1" ht="27" customHeight="1">
      <c r="B226" s="231">
        <v>10</v>
      </c>
      <c r="C226" s="231">
        <v>44012</v>
      </c>
      <c r="D226" s="231" t="s">
        <v>1227</v>
      </c>
      <c r="E226" s="231" t="s">
        <v>1219</v>
      </c>
      <c r="F226" s="231" t="s">
        <v>1220</v>
      </c>
      <c r="G226" s="231" t="s">
        <v>1234</v>
      </c>
      <c r="H226" s="231" t="s">
        <v>1235</v>
      </c>
      <c r="I226" s="231" t="s">
        <v>1206</v>
      </c>
      <c r="J226" s="231" t="s">
        <v>1</v>
      </c>
      <c r="K226" s="231" t="str">
        <f t="shared" si="4"/>
        <v>SONS</v>
      </c>
    </row>
    <row r="227" spans="2:11" s="230" customFormat="1" ht="27" customHeight="1">
      <c r="B227" s="231">
        <v>11</v>
      </c>
      <c r="C227" s="231">
        <v>44014</v>
      </c>
      <c r="D227" s="231" t="s">
        <v>1236</v>
      </c>
      <c r="E227" s="231" t="s">
        <v>1203</v>
      </c>
      <c r="F227" s="231" t="s">
        <v>1204</v>
      </c>
      <c r="G227" s="231" t="s">
        <v>1237</v>
      </c>
      <c r="H227" s="231" t="s">
        <v>1238</v>
      </c>
      <c r="I227" s="231" t="s">
        <v>1206</v>
      </c>
      <c r="J227" s="231" t="s">
        <v>1</v>
      </c>
      <c r="K227" s="231" t="str">
        <f t="shared" si="4"/>
        <v>SONS</v>
      </c>
    </row>
    <row r="228" spans="2:11" s="230" customFormat="1" ht="27" customHeight="1">
      <c r="B228" s="231">
        <v>12</v>
      </c>
      <c r="C228" s="231">
        <v>44043</v>
      </c>
      <c r="D228" s="231" t="s">
        <v>1239</v>
      </c>
      <c r="E228" s="231" t="s">
        <v>1219</v>
      </c>
      <c r="F228" s="231" t="s">
        <v>1220</v>
      </c>
      <c r="G228" s="231" t="s">
        <v>1240</v>
      </c>
      <c r="H228" s="231" t="s">
        <v>1241</v>
      </c>
      <c r="I228" s="231" t="s">
        <v>1226</v>
      </c>
      <c r="J228" s="231" t="s">
        <v>1</v>
      </c>
      <c r="K228" s="231" t="str">
        <f t="shared" si="4"/>
        <v>SONS</v>
      </c>
    </row>
    <row r="229" spans="2:11" s="230" customFormat="1" ht="27" customHeight="1">
      <c r="B229" s="231">
        <v>13</v>
      </c>
      <c r="C229" s="231">
        <v>44097</v>
      </c>
      <c r="D229" s="231" t="s">
        <v>1242</v>
      </c>
      <c r="E229" s="231" t="s">
        <v>1219</v>
      </c>
      <c r="F229" s="231" t="s">
        <v>1220</v>
      </c>
      <c r="G229" s="231" t="s">
        <v>1243</v>
      </c>
      <c r="H229" s="231" t="s">
        <v>1244</v>
      </c>
      <c r="I229" s="231" t="s">
        <v>1245</v>
      </c>
      <c r="J229" s="231" t="s">
        <v>1</v>
      </c>
      <c r="K229" s="231" t="str">
        <f t="shared" si="4"/>
        <v>SONS</v>
      </c>
    </row>
    <row r="230" spans="2:11" s="230" customFormat="1" ht="27" customHeight="1">
      <c r="B230" s="231">
        <v>14</v>
      </c>
      <c r="C230" s="231">
        <v>44097</v>
      </c>
      <c r="D230" s="231" t="s">
        <v>1242</v>
      </c>
      <c r="E230" s="231" t="s">
        <v>1219</v>
      </c>
      <c r="F230" s="231" t="s">
        <v>1220</v>
      </c>
      <c r="G230" s="231" t="s">
        <v>1246</v>
      </c>
      <c r="H230" s="231" t="s">
        <v>1247</v>
      </c>
      <c r="I230" s="231" t="s">
        <v>1245</v>
      </c>
      <c r="J230" s="231" t="s">
        <v>1</v>
      </c>
      <c r="K230" s="231" t="str">
        <f t="shared" si="4"/>
        <v>SONS</v>
      </c>
    </row>
    <row r="231" spans="2:11" s="230" customFormat="1" ht="27" customHeight="1">
      <c r="B231" s="231">
        <v>15</v>
      </c>
      <c r="C231" s="231">
        <v>44179</v>
      </c>
      <c r="D231" s="231" t="s">
        <v>1248</v>
      </c>
      <c r="E231" s="231" t="s">
        <v>1208</v>
      </c>
      <c r="F231" s="231" t="s">
        <v>1209</v>
      </c>
      <c r="G231" s="231" t="s">
        <v>1249</v>
      </c>
      <c r="H231" s="231" t="s">
        <v>1250</v>
      </c>
      <c r="I231" s="231" t="s">
        <v>1251</v>
      </c>
      <c r="J231" s="231" t="s">
        <v>1</v>
      </c>
      <c r="K231" s="231" t="str">
        <f t="shared" si="4"/>
        <v>SONS</v>
      </c>
    </row>
    <row r="232" spans="2:11" s="230" customFormat="1" ht="27" customHeight="1">
      <c r="B232" s="231">
        <v>16</v>
      </c>
      <c r="C232" s="231">
        <v>44180</v>
      </c>
      <c r="D232" s="231" t="s">
        <v>1252</v>
      </c>
      <c r="E232" s="231" t="s">
        <v>1203</v>
      </c>
      <c r="F232" s="231" t="s">
        <v>1204</v>
      </c>
      <c r="G232" s="231" t="s">
        <v>1253</v>
      </c>
      <c r="H232" s="231" t="s">
        <v>1254</v>
      </c>
      <c r="I232" s="231" t="s">
        <v>1217</v>
      </c>
      <c r="J232" s="231" t="s">
        <v>1</v>
      </c>
      <c r="K232" s="231" t="str">
        <f t="shared" si="4"/>
        <v>SONS</v>
      </c>
    </row>
    <row r="233" spans="2:11" s="230" customFormat="1" ht="27" customHeight="1">
      <c r="B233" s="231">
        <v>17</v>
      </c>
      <c r="C233" s="231">
        <v>44214</v>
      </c>
      <c r="D233" s="231" t="s">
        <v>1255</v>
      </c>
      <c r="E233" s="231" t="s">
        <v>1203</v>
      </c>
      <c r="F233" s="231" t="s">
        <v>1204</v>
      </c>
      <c r="G233" s="231" t="s">
        <v>1256</v>
      </c>
      <c r="H233" s="231" t="s">
        <v>1257</v>
      </c>
      <c r="I233" s="231" t="s">
        <v>1206</v>
      </c>
      <c r="J233" s="231" t="s">
        <v>1</v>
      </c>
      <c r="K233" s="231" t="str">
        <f t="shared" si="4"/>
        <v>SONS</v>
      </c>
    </row>
    <row r="234" spans="2:11" s="230" customFormat="1" ht="27" customHeight="1">
      <c r="B234" s="231">
        <v>18</v>
      </c>
      <c r="C234" s="231">
        <v>44214</v>
      </c>
      <c r="D234" s="231" t="s">
        <v>1255</v>
      </c>
      <c r="E234" s="231" t="s">
        <v>1203</v>
      </c>
      <c r="F234" s="231" t="s">
        <v>1204</v>
      </c>
      <c r="G234" s="231" t="s">
        <v>1258</v>
      </c>
      <c r="H234" s="231" t="s">
        <v>1259</v>
      </c>
      <c r="I234" s="231" t="s">
        <v>1206</v>
      </c>
      <c r="J234" s="231" t="s">
        <v>1</v>
      </c>
      <c r="K234" s="231" t="str">
        <f t="shared" si="4"/>
        <v>SONS</v>
      </c>
    </row>
    <row r="235" spans="2:11" s="230" customFormat="1" ht="27" customHeight="1">
      <c r="B235" s="231">
        <v>19</v>
      </c>
      <c r="C235" s="231">
        <v>44214</v>
      </c>
      <c r="D235" s="231" t="s">
        <v>1255</v>
      </c>
      <c r="E235" s="231" t="s">
        <v>1203</v>
      </c>
      <c r="F235" s="231" t="s">
        <v>1204</v>
      </c>
      <c r="G235" s="231" t="s">
        <v>1260</v>
      </c>
      <c r="H235" s="231" t="s">
        <v>1261</v>
      </c>
      <c r="I235" s="231" t="s">
        <v>1262</v>
      </c>
      <c r="J235" s="231" t="s">
        <v>1</v>
      </c>
      <c r="K235" s="231" t="str">
        <f t="shared" si="4"/>
        <v>SONS</v>
      </c>
    </row>
    <row r="236" spans="2:11" s="230" customFormat="1" ht="27" customHeight="1">
      <c r="B236" s="231">
        <v>20</v>
      </c>
      <c r="C236" s="231">
        <v>44214</v>
      </c>
      <c r="D236" s="231" t="s">
        <v>1255</v>
      </c>
      <c r="E236" s="231" t="s">
        <v>1203</v>
      </c>
      <c r="F236" s="231" t="s">
        <v>1204</v>
      </c>
      <c r="G236" s="231" t="s">
        <v>1263</v>
      </c>
      <c r="H236" s="231" t="s">
        <v>1264</v>
      </c>
      <c r="I236" s="231" t="s">
        <v>1206</v>
      </c>
      <c r="J236" s="231" t="s">
        <v>1</v>
      </c>
      <c r="K236" s="231" t="str">
        <f t="shared" si="4"/>
        <v>SONS</v>
      </c>
    </row>
    <row r="237" spans="2:11" s="230" customFormat="1" ht="27" customHeight="1">
      <c r="B237" s="231">
        <v>21</v>
      </c>
      <c r="C237" s="231">
        <v>44214</v>
      </c>
      <c r="D237" s="231" t="s">
        <v>1255</v>
      </c>
      <c r="E237" s="231" t="s">
        <v>1203</v>
      </c>
      <c r="F237" s="231" t="s">
        <v>1204</v>
      </c>
      <c r="G237" s="231" t="s">
        <v>1265</v>
      </c>
      <c r="H237" s="231" t="s">
        <v>1266</v>
      </c>
      <c r="I237" s="231" t="s">
        <v>1206</v>
      </c>
      <c r="J237" s="231" t="s">
        <v>1</v>
      </c>
      <c r="K237" s="231" t="str">
        <f t="shared" si="4"/>
        <v>SONS</v>
      </c>
    </row>
    <row r="238" spans="2:11" s="230" customFormat="1" ht="27" customHeight="1">
      <c r="B238" s="231">
        <v>22</v>
      </c>
      <c r="C238" s="231">
        <v>44217</v>
      </c>
      <c r="D238" s="231" t="s">
        <v>1267</v>
      </c>
      <c r="E238" s="231" t="s">
        <v>1219</v>
      </c>
      <c r="F238" s="231" t="s">
        <v>1220</v>
      </c>
      <c r="G238" s="231" t="s">
        <v>1268</v>
      </c>
      <c r="H238" s="231" t="s">
        <v>1269</v>
      </c>
      <c r="I238" s="231" t="s">
        <v>1270</v>
      </c>
      <c r="J238" s="231" t="s">
        <v>1</v>
      </c>
      <c r="K238" s="231" t="str">
        <f t="shared" si="4"/>
        <v>SONS</v>
      </c>
    </row>
    <row r="239" spans="2:11" s="230" customFormat="1" ht="27" customHeight="1">
      <c r="B239" s="231">
        <v>23</v>
      </c>
      <c r="C239" s="231">
        <v>44217</v>
      </c>
      <c r="D239" s="231" t="s">
        <v>1267</v>
      </c>
      <c r="E239" s="231" t="s">
        <v>1219</v>
      </c>
      <c r="F239" s="231" t="s">
        <v>1220</v>
      </c>
      <c r="G239" s="231" t="s">
        <v>1271</v>
      </c>
      <c r="H239" s="231" t="s">
        <v>1272</v>
      </c>
      <c r="I239" s="231" t="s">
        <v>1270</v>
      </c>
      <c r="J239" s="231" t="s">
        <v>1</v>
      </c>
      <c r="K239" s="231" t="str">
        <f t="shared" si="4"/>
        <v>SONS</v>
      </c>
    </row>
    <row r="240" spans="2:11" s="230" customFormat="1" ht="27" customHeight="1">
      <c r="B240" s="231">
        <v>24</v>
      </c>
      <c r="C240" s="231">
        <v>44217</v>
      </c>
      <c r="D240" s="231" t="s">
        <v>1267</v>
      </c>
      <c r="E240" s="231" t="s">
        <v>1219</v>
      </c>
      <c r="F240" s="231" t="s">
        <v>1220</v>
      </c>
      <c r="G240" s="231" t="s">
        <v>1273</v>
      </c>
      <c r="H240" s="231" t="s">
        <v>1274</v>
      </c>
      <c r="I240" s="231" t="s">
        <v>1270</v>
      </c>
      <c r="J240" s="231" t="s">
        <v>1</v>
      </c>
      <c r="K240" s="231" t="str">
        <f t="shared" si="4"/>
        <v>SONS</v>
      </c>
    </row>
    <row r="241" spans="2:11" s="230" customFormat="1" ht="27" customHeight="1">
      <c r="B241" s="231">
        <v>25</v>
      </c>
      <c r="C241" s="231">
        <v>44217</v>
      </c>
      <c r="D241" s="231" t="s">
        <v>1267</v>
      </c>
      <c r="E241" s="231" t="s">
        <v>1219</v>
      </c>
      <c r="F241" s="231" t="s">
        <v>1220</v>
      </c>
      <c r="G241" s="231" t="s">
        <v>1275</v>
      </c>
      <c r="H241" s="231" t="s">
        <v>1276</v>
      </c>
      <c r="I241" s="231" t="s">
        <v>1270</v>
      </c>
      <c r="J241" s="231" t="s">
        <v>1</v>
      </c>
      <c r="K241" s="231" t="str">
        <f t="shared" si="4"/>
        <v>SONS</v>
      </c>
    </row>
    <row r="242" spans="2:11" s="230" customFormat="1" ht="27" customHeight="1">
      <c r="B242" s="231">
        <v>26</v>
      </c>
      <c r="C242" s="231">
        <v>44217</v>
      </c>
      <c r="D242" s="231" t="s">
        <v>1267</v>
      </c>
      <c r="E242" s="231" t="s">
        <v>1219</v>
      </c>
      <c r="F242" s="231" t="s">
        <v>1220</v>
      </c>
      <c r="G242" s="231" t="s">
        <v>1277</v>
      </c>
      <c r="H242" s="231" t="s">
        <v>1278</v>
      </c>
      <c r="I242" s="231" t="s">
        <v>1270</v>
      </c>
      <c r="J242" s="231" t="s">
        <v>1</v>
      </c>
      <c r="K242" s="231" t="str">
        <f t="shared" si="4"/>
        <v>SONS</v>
      </c>
    </row>
    <row r="243" spans="2:11" s="230" customFormat="1" ht="27" customHeight="1">
      <c r="B243" s="231">
        <v>27</v>
      </c>
      <c r="C243" s="231">
        <v>44218</v>
      </c>
      <c r="D243" s="231" t="s">
        <v>1279</v>
      </c>
      <c r="E243" s="231" t="s">
        <v>1208</v>
      </c>
      <c r="F243" s="231" t="s">
        <v>1209</v>
      </c>
      <c r="G243" s="231" t="s">
        <v>1280</v>
      </c>
      <c r="H243" s="231" t="s">
        <v>1281</v>
      </c>
      <c r="I243" s="231" t="s">
        <v>1270</v>
      </c>
      <c r="J243" s="231" t="s">
        <v>1</v>
      </c>
      <c r="K243" s="231" t="str">
        <f t="shared" si="4"/>
        <v>SONS</v>
      </c>
    </row>
    <row r="244" spans="2:11" s="230" customFormat="1" ht="27" customHeight="1">
      <c r="B244" s="231">
        <v>28</v>
      </c>
      <c r="C244" s="231">
        <v>44225</v>
      </c>
      <c r="D244" s="231" t="s">
        <v>1282</v>
      </c>
      <c r="E244" s="231" t="s">
        <v>1208</v>
      </c>
      <c r="F244" s="231" t="s">
        <v>1209</v>
      </c>
      <c r="G244" s="231" t="s">
        <v>1283</v>
      </c>
      <c r="H244" s="231" t="s">
        <v>1284</v>
      </c>
      <c r="I244" s="231" t="s">
        <v>1285</v>
      </c>
      <c r="J244" s="231" t="s">
        <v>1</v>
      </c>
      <c r="K244" s="231" t="str">
        <f t="shared" si="4"/>
        <v>SONS</v>
      </c>
    </row>
    <row r="245" spans="2:11" s="230" customFormat="1" ht="27" customHeight="1">
      <c r="B245" s="231">
        <v>29</v>
      </c>
      <c r="C245" s="231">
        <v>44225</v>
      </c>
      <c r="D245" s="231" t="s">
        <v>1286</v>
      </c>
      <c r="E245" s="231" t="s">
        <v>1203</v>
      </c>
      <c r="F245" s="231" t="s">
        <v>1204</v>
      </c>
      <c r="G245" s="231" t="s">
        <v>1287</v>
      </c>
      <c r="H245" s="231" t="s">
        <v>1288</v>
      </c>
      <c r="I245" s="231" t="s">
        <v>1289</v>
      </c>
      <c r="J245" s="231" t="s">
        <v>1</v>
      </c>
      <c r="K245" s="231" t="str">
        <f t="shared" si="4"/>
        <v>SONS</v>
      </c>
    </row>
    <row r="246" spans="2:11" s="230" customFormat="1" ht="27" customHeight="1">
      <c r="B246" s="231">
        <v>30</v>
      </c>
      <c r="C246" s="231">
        <v>44225</v>
      </c>
      <c r="D246" s="231" t="s">
        <v>1286</v>
      </c>
      <c r="E246" s="231" t="s">
        <v>1203</v>
      </c>
      <c r="F246" s="231" t="s">
        <v>1204</v>
      </c>
      <c r="G246" s="231" t="s">
        <v>1290</v>
      </c>
      <c r="H246" s="231" t="s">
        <v>1291</v>
      </c>
      <c r="I246" s="231" t="s">
        <v>1289</v>
      </c>
      <c r="J246" s="231" t="s">
        <v>1</v>
      </c>
      <c r="K246" s="231" t="str">
        <f t="shared" si="4"/>
        <v>SONS</v>
      </c>
    </row>
    <row r="247" spans="2:11" s="230" customFormat="1" ht="27" customHeight="1">
      <c r="B247" s="231">
        <v>31</v>
      </c>
      <c r="C247" s="231">
        <v>44225</v>
      </c>
      <c r="D247" s="231" t="s">
        <v>1286</v>
      </c>
      <c r="E247" s="231" t="s">
        <v>1203</v>
      </c>
      <c r="F247" s="231" t="s">
        <v>1204</v>
      </c>
      <c r="G247" s="231" t="s">
        <v>1292</v>
      </c>
      <c r="H247" s="231" t="s">
        <v>1293</v>
      </c>
      <c r="I247" s="231" t="s">
        <v>1289</v>
      </c>
      <c r="J247" s="231" t="s">
        <v>1</v>
      </c>
      <c r="K247" s="231" t="str">
        <f t="shared" si="4"/>
        <v>SONS</v>
      </c>
    </row>
    <row r="248" spans="2:11" s="230" customFormat="1" ht="27" customHeight="1">
      <c r="B248" s="231">
        <v>32</v>
      </c>
      <c r="C248" s="231">
        <v>44225</v>
      </c>
      <c r="D248" s="231" t="s">
        <v>1286</v>
      </c>
      <c r="E248" s="231" t="s">
        <v>1203</v>
      </c>
      <c r="F248" s="231" t="s">
        <v>1204</v>
      </c>
      <c r="G248" s="231" t="s">
        <v>1294</v>
      </c>
      <c r="H248" s="231" t="s">
        <v>1291</v>
      </c>
      <c r="I248" s="231" t="s">
        <v>1289</v>
      </c>
      <c r="J248" s="231" t="s">
        <v>1</v>
      </c>
      <c r="K248" s="231" t="str">
        <f t="shared" si="4"/>
        <v>SONS</v>
      </c>
    </row>
    <row r="249" spans="2:11" s="230" customFormat="1" ht="27" customHeight="1">
      <c r="B249" s="231">
        <v>33</v>
      </c>
      <c r="C249" s="231">
        <v>44225</v>
      </c>
      <c r="D249" s="231" t="s">
        <v>1286</v>
      </c>
      <c r="E249" s="231" t="s">
        <v>1203</v>
      </c>
      <c r="F249" s="231" t="s">
        <v>1204</v>
      </c>
      <c r="G249" s="231" t="s">
        <v>1295</v>
      </c>
      <c r="H249" s="231" t="s">
        <v>1293</v>
      </c>
      <c r="I249" s="231" t="s">
        <v>1289</v>
      </c>
      <c r="J249" s="231" t="s">
        <v>1</v>
      </c>
      <c r="K249" s="231" t="str">
        <f t="shared" si="4"/>
        <v>SONS</v>
      </c>
    </row>
    <row r="250" spans="2:11" s="230" customFormat="1" ht="27" customHeight="1">
      <c r="B250" s="231">
        <v>34</v>
      </c>
      <c r="C250" s="231">
        <v>44242</v>
      </c>
      <c r="D250" s="231" t="s">
        <v>1296</v>
      </c>
      <c r="E250" s="231" t="s">
        <v>1203</v>
      </c>
      <c r="F250" s="231" t="s">
        <v>1204</v>
      </c>
      <c r="G250" s="231" t="s">
        <v>1297</v>
      </c>
      <c r="H250" s="231" t="s">
        <v>1298</v>
      </c>
      <c r="I250" s="231" t="s">
        <v>1251</v>
      </c>
      <c r="J250" s="231" t="s">
        <v>1</v>
      </c>
      <c r="K250" s="231" t="str">
        <f t="shared" si="4"/>
        <v>SONS</v>
      </c>
    </row>
    <row r="251" spans="2:11" s="230" customFormat="1" ht="27" customHeight="1">
      <c r="B251" s="231">
        <v>35</v>
      </c>
      <c r="C251" s="231">
        <v>44253</v>
      </c>
      <c r="D251" s="231" t="s">
        <v>1299</v>
      </c>
      <c r="E251" s="231" t="s">
        <v>1208</v>
      </c>
      <c r="F251" s="231" t="s">
        <v>1209</v>
      </c>
      <c r="G251" s="231" t="s">
        <v>1300</v>
      </c>
      <c r="H251" s="231" t="s">
        <v>1301</v>
      </c>
      <c r="I251" s="231" t="s">
        <v>1302</v>
      </c>
      <c r="J251" s="231" t="s">
        <v>1</v>
      </c>
      <c r="K251" s="231" t="str">
        <f t="shared" si="4"/>
        <v>SONS</v>
      </c>
    </row>
    <row r="252" spans="2:11" s="230" customFormat="1" ht="27" customHeight="1">
      <c r="B252" s="231">
        <v>36</v>
      </c>
      <c r="C252" s="231">
        <v>44274</v>
      </c>
      <c r="D252" s="231" t="s">
        <v>1303</v>
      </c>
      <c r="E252" s="231" t="s">
        <v>1219</v>
      </c>
      <c r="F252" s="231" t="s">
        <v>1220</v>
      </c>
      <c r="G252" s="231" t="s">
        <v>1304</v>
      </c>
      <c r="H252" s="231" t="s">
        <v>1305</v>
      </c>
      <c r="I252" s="231" t="s">
        <v>1206</v>
      </c>
      <c r="J252" s="231" t="s">
        <v>1</v>
      </c>
      <c r="K252" s="231" t="str">
        <f t="shared" si="4"/>
        <v>SONS</v>
      </c>
    </row>
    <row r="253" spans="2:11" s="230" customFormat="1" ht="27" customHeight="1">
      <c r="B253" s="231">
        <v>37</v>
      </c>
      <c r="C253" s="231">
        <v>44274</v>
      </c>
      <c r="D253" s="231" t="s">
        <v>1303</v>
      </c>
      <c r="E253" s="231" t="s">
        <v>1219</v>
      </c>
      <c r="F253" s="231" t="s">
        <v>1220</v>
      </c>
      <c r="G253" s="231" t="s">
        <v>1306</v>
      </c>
      <c r="H253" s="231" t="s">
        <v>1307</v>
      </c>
      <c r="I253" s="231" t="s">
        <v>1206</v>
      </c>
      <c r="J253" s="231" t="s">
        <v>1</v>
      </c>
      <c r="K253" s="231" t="str">
        <f t="shared" si="4"/>
        <v>SONS</v>
      </c>
    </row>
    <row r="254" spans="2:11" s="230" customFormat="1" ht="27" customHeight="1">
      <c r="B254" s="231">
        <v>38</v>
      </c>
      <c r="C254" s="231">
        <v>44372</v>
      </c>
      <c r="D254" s="231" t="s">
        <v>1308</v>
      </c>
      <c r="E254" s="231" t="s">
        <v>1219</v>
      </c>
      <c r="F254" s="231" t="s">
        <v>1220</v>
      </c>
      <c r="G254" s="231" t="s">
        <v>1309</v>
      </c>
      <c r="H254" s="231" t="s">
        <v>1310</v>
      </c>
      <c r="I254" s="231" t="s">
        <v>1251</v>
      </c>
      <c r="J254" s="231" t="s">
        <v>1</v>
      </c>
      <c r="K254" s="231" t="str">
        <f t="shared" si="4"/>
        <v>SONS</v>
      </c>
    </row>
    <row r="255" spans="2:11" s="230" customFormat="1" ht="27" customHeight="1">
      <c r="B255" s="231">
        <v>39</v>
      </c>
      <c r="C255" s="231">
        <v>44428</v>
      </c>
      <c r="D255" s="231" t="s">
        <v>1311</v>
      </c>
      <c r="E255" s="231" t="s">
        <v>1203</v>
      </c>
      <c r="F255" s="231" t="s">
        <v>1204</v>
      </c>
      <c r="G255" s="231" t="s">
        <v>1312</v>
      </c>
      <c r="H255" s="231" t="s">
        <v>1244</v>
      </c>
      <c r="I255" s="231" t="s">
        <v>1245</v>
      </c>
      <c r="J255" s="231" t="s">
        <v>1</v>
      </c>
      <c r="K255" s="231" t="str">
        <f t="shared" si="4"/>
        <v>SONS</v>
      </c>
    </row>
    <row r="256" spans="2:11" s="230" customFormat="1" ht="27" customHeight="1">
      <c r="B256" s="231">
        <v>40</v>
      </c>
      <c r="C256" s="231">
        <v>44428</v>
      </c>
      <c r="D256" s="231" t="s">
        <v>1311</v>
      </c>
      <c r="E256" s="231" t="s">
        <v>1203</v>
      </c>
      <c r="F256" s="231" t="s">
        <v>1204</v>
      </c>
      <c r="G256" s="231" t="s">
        <v>1313</v>
      </c>
      <c r="H256" s="231" t="s">
        <v>1247</v>
      </c>
      <c r="I256" s="231" t="s">
        <v>1245</v>
      </c>
      <c r="J256" s="231" t="s">
        <v>1</v>
      </c>
      <c r="K256" s="231" t="str">
        <f t="shared" si="4"/>
        <v>SONS</v>
      </c>
    </row>
    <row r="257" spans="2:11" s="230" customFormat="1" ht="27" customHeight="1">
      <c r="B257" s="231">
        <v>41</v>
      </c>
      <c r="C257" s="231">
        <v>44462</v>
      </c>
      <c r="D257" s="231" t="s">
        <v>1314</v>
      </c>
      <c r="E257" s="231" t="s">
        <v>1208</v>
      </c>
      <c r="F257" s="231" t="s">
        <v>1209</v>
      </c>
      <c r="G257" s="231" t="s">
        <v>1315</v>
      </c>
      <c r="H257" s="231" t="s">
        <v>1316</v>
      </c>
      <c r="I257" s="231" t="s">
        <v>1206</v>
      </c>
      <c r="J257" s="231" t="s">
        <v>1</v>
      </c>
      <c r="K257" s="231" t="str">
        <f t="shared" si="4"/>
        <v>SONS</v>
      </c>
    </row>
    <row r="258" spans="2:11" s="230" customFormat="1" ht="27" customHeight="1">
      <c r="B258" s="231">
        <v>42</v>
      </c>
      <c r="C258" s="231">
        <v>44469</v>
      </c>
      <c r="D258" s="231" t="s">
        <v>1317</v>
      </c>
      <c r="E258" s="231" t="s">
        <v>1203</v>
      </c>
      <c r="F258" s="231" t="s">
        <v>1204</v>
      </c>
      <c r="G258" s="231" t="s">
        <v>1318</v>
      </c>
      <c r="H258" s="231" t="s">
        <v>1319</v>
      </c>
      <c r="I258" s="231" t="s">
        <v>1206</v>
      </c>
      <c r="J258" s="231" t="s">
        <v>1</v>
      </c>
      <c r="K258" s="231" t="str">
        <f t="shared" si="4"/>
        <v>SONS</v>
      </c>
    </row>
    <row r="259" spans="2:11" s="230" customFormat="1" ht="27" customHeight="1">
      <c r="B259" s="231">
        <v>43</v>
      </c>
      <c r="C259" s="231">
        <v>44495</v>
      </c>
      <c r="D259" s="231" t="s">
        <v>1320</v>
      </c>
      <c r="E259" s="231" t="s">
        <v>1219</v>
      </c>
      <c r="F259" s="231" t="s">
        <v>1220</v>
      </c>
      <c r="G259" s="231" t="s">
        <v>1321</v>
      </c>
      <c r="H259" s="231" t="s">
        <v>1322</v>
      </c>
      <c r="I259" s="231" t="s">
        <v>1206</v>
      </c>
      <c r="J259" s="231" t="s">
        <v>1</v>
      </c>
      <c r="K259" s="231" t="str">
        <f t="shared" si="4"/>
        <v>SONS</v>
      </c>
    </row>
    <row r="260" spans="2:11" s="230" customFormat="1" ht="27" customHeight="1">
      <c r="B260" s="231">
        <v>44</v>
      </c>
      <c r="C260" s="231">
        <v>44495</v>
      </c>
      <c r="D260" s="231" t="s">
        <v>1320</v>
      </c>
      <c r="E260" s="231" t="s">
        <v>1219</v>
      </c>
      <c r="F260" s="231" t="s">
        <v>1220</v>
      </c>
      <c r="G260" s="231" t="s">
        <v>1323</v>
      </c>
      <c r="H260" s="231" t="s">
        <v>1324</v>
      </c>
      <c r="I260" s="231" t="s">
        <v>1206</v>
      </c>
      <c r="J260" s="231" t="s">
        <v>1</v>
      </c>
      <c r="K260" s="231" t="str">
        <f t="shared" si="4"/>
        <v>SONS</v>
      </c>
    </row>
    <row r="261" spans="2:11" s="230" customFormat="1" ht="27" customHeight="1">
      <c r="B261" s="231">
        <v>45</v>
      </c>
      <c r="C261" s="231">
        <v>44498</v>
      </c>
      <c r="D261" s="231" t="s">
        <v>1325</v>
      </c>
      <c r="E261" s="231" t="s">
        <v>1219</v>
      </c>
      <c r="F261" s="231" t="s">
        <v>1220</v>
      </c>
      <c r="G261" s="231" t="s">
        <v>1326</v>
      </c>
      <c r="H261" s="231" t="s">
        <v>1327</v>
      </c>
      <c r="I261" s="231" t="s">
        <v>1206</v>
      </c>
      <c r="J261" s="231" t="s">
        <v>1</v>
      </c>
      <c r="K261" s="231" t="str">
        <f t="shared" si="4"/>
        <v>SONS</v>
      </c>
    </row>
    <row r="262" spans="2:11" s="230" customFormat="1" ht="27" customHeight="1">
      <c r="B262" s="231">
        <v>46</v>
      </c>
      <c r="C262" s="231">
        <v>44523</v>
      </c>
      <c r="D262" s="231" t="s">
        <v>1328</v>
      </c>
      <c r="E262" s="231" t="s">
        <v>1203</v>
      </c>
      <c r="F262" s="231" t="s">
        <v>1204</v>
      </c>
      <c r="G262" s="231" t="s">
        <v>1329</v>
      </c>
      <c r="H262" s="231" t="s">
        <v>1330</v>
      </c>
      <c r="I262" s="231" t="s">
        <v>1331</v>
      </c>
      <c r="J262" s="231" t="s">
        <v>1</v>
      </c>
      <c r="K262" s="231" t="str">
        <f t="shared" si="4"/>
        <v>SONS</v>
      </c>
    </row>
    <row r="263" spans="2:11" s="230" customFormat="1" ht="27" customHeight="1">
      <c r="B263" s="231">
        <v>47</v>
      </c>
      <c r="C263" s="231">
        <v>44525</v>
      </c>
      <c r="D263" s="231" t="s">
        <v>1332</v>
      </c>
      <c r="E263" s="231" t="s">
        <v>1203</v>
      </c>
      <c r="F263" s="231" t="s">
        <v>1204</v>
      </c>
      <c r="G263" s="231" t="s">
        <v>1333</v>
      </c>
      <c r="H263" s="231" t="s">
        <v>1334</v>
      </c>
      <c r="I263" s="231" t="s">
        <v>1206</v>
      </c>
      <c r="J263" s="231" t="s">
        <v>1</v>
      </c>
      <c r="K263" s="231" t="str">
        <f t="shared" si="4"/>
        <v>SONS</v>
      </c>
    </row>
    <row r="264" spans="2:11" s="230" customFormat="1" ht="27" customHeight="1">
      <c r="B264" s="231">
        <v>48</v>
      </c>
      <c r="C264" s="231">
        <v>44530</v>
      </c>
      <c r="D264" s="231" t="s">
        <v>1335</v>
      </c>
      <c r="E264" s="231" t="s">
        <v>1208</v>
      </c>
      <c r="F264" s="231" t="s">
        <v>1209</v>
      </c>
      <c r="G264" s="231" t="s">
        <v>1336</v>
      </c>
      <c r="H264" s="231" t="s">
        <v>1337</v>
      </c>
      <c r="I264" s="231" t="s">
        <v>1226</v>
      </c>
      <c r="J264" s="231" t="s">
        <v>1</v>
      </c>
      <c r="K264" s="231" t="str">
        <f t="shared" si="4"/>
        <v>SONS</v>
      </c>
    </row>
    <row r="265" spans="2:11" s="230" customFormat="1" ht="27" customHeight="1">
      <c r="B265" s="231">
        <v>49</v>
      </c>
      <c r="C265" s="231">
        <v>44544</v>
      </c>
      <c r="D265" s="231" t="s">
        <v>1338</v>
      </c>
      <c r="E265" s="231" t="s">
        <v>1208</v>
      </c>
      <c r="F265" s="231" t="s">
        <v>1209</v>
      </c>
      <c r="G265" s="231" t="s">
        <v>1339</v>
      </c>
      <c r="H265" s="231" t="s">
        <v>1340</v>
      </c>
      <c r="I265" s="231" t="s">
        <v>1341</v>
      </c>
      <c r="J265" s="231" t="s">
        <v>1</v>
      </c>
      <c r="K265" s="231" t="str">
        <f t="shared" si="4"/>
        <v>SONS</v>
      </c>
    </row>
    <row r="266" spans="2:11" s="230" customFormat="1" ht="27" customHeight="1">
      <c r="B266" s="231">
        <v>50</v>
      </c>
      <c r="C266" s="231">
        <v>44545</v>
      </c>
      <c r="D266" s="231" t="s">
        <v>1342</v>
      </c>
      <c r="E266" s="231" t="s">
        <v>1203</v>
      </c>
      <c r="F266" s="231" t="s">
        <v>1204</v>
      </c>
      <c r="G266" s="231" t="s">
        <v>1343</v>
      </c>
      <c r="H266" s="231" t="s">
        <v>1344</v>
      </c>
      <c r="I266" s="231" t="s">
        <v>1345</v>
      </c>
      <c r="J266" s="231" t="s">
        <v>1</v>
      </c>
      <c r="K266" s="231" t="str">
        <f t="shared" si="4"/>
        <v>SONS</v>
      </c>
    </row>
    <row r="267" spans="2:11" s="230" customFormat="1" ht="27" customHeight="1">
      <c r="B267" s="231">
        <v>51</v>
      </c>
      <c r="C267" s="231">
        <v>44545</v>
      </c>
      <c r="D267" s="231" t="s">
        <v>1346</v>
      </c>
      <c r="E267" s="231" t="s">
        <v>1219</v>
      </c>
      <c r="F267" s="231" t="s">
        <v>1220</v>
      </c>
      <c r="G267" s="231" t="s">
        <v>1347</v>
      </c>
      <c r="H267" s="231" t="s">
        <v>1348</v>
      </c>
      <c r="I267" s="231" t="s">
        <v>1206</v>
      </c>
      <c r="J267" s="231" t="s">
        <v>1</v>
      </c>
      <c r="K267" s="231" t="str">
        <f t="shared" si="4"/>
        <v>SONS</v>
      </c>
    </row>
    <row r="268" spans="2:11" s="230" customFormat="1" ht="27" customHeight="1">
      <c r="B268" s="231">
        <v>52</v>
      </c>
      <c r="C268" s="231">
        <v>44545</v>
      </c>
      <c r="D268" s="231" t="s">
        <v>1346</v>
      </c>
      <c r="E268" s="231" t="s">
        <v>1219</v>
      </c>
      <c r="F268" s="231" t="s">
        <v>1220</v>
      </c>
      <c r="G268" s="231" t="s">
        <v>1349</v>
      </c>
      <c r="H268" s="231" t="s">
        <v>1348</v>
      </c>
      <c r="I268" s="231" t="s">
        <v>1206</v>
      </c>
      <c r="J268" s="231" t="s">
        <v>1</v>
      </c>
      <c r="K268" s="231" t="str">
        <f t="shared" si="4"/>
        <v>SONS</v>
      </c>
    </row>
    <row r="269" spans="2:11" s="230" customFormat="1" ht="27" customHeight="1">
      <c r="B269" s="231">
        <v>53</v>
      </c>
      <c r="C269" s="231">
        <v>44595</v>
      </c>
      <c r="D269" s="231" t="s">
        <v>1350</v>
      </c>
      <c r="E269" s="231" t="s">
        <v>1203</v>
      </c>
      <c r="F269" s="231" t="s">
        <v>1204</v>
      </c>
      <c r="G269" s="231" t="s">
        <v>1351</v>
      </c>
      <c r="H269" s="231" t="s">
        <v>1352</v>
      </c>
      <c r="I269" s="231" t="s">
        <v>1353</v>
      </c>
      <c r="J269" s="231" t="s">
        <v>1</v>
      </c>
      <c r="K269" s="231" t="str">
        <f t="shared" si="4"/>
        <v>SONS</v>
      </c>
    </row>
    <row r="270" spans="2:11" s="230" customFormat="1" ht="27" customHeight="1">
      <c r="B270" s="231">
        <v>54</v>
      </c>
      <c r="C270" s="231">
        <v>44644</v>
      </c>
      <c r="D270" s="231" t="s">
        <v>1354</v>
      </c>
      <c r="E270" s="231" t="s">
        <v>1208</v>
      </c>
      <c r="F270" s="231" t="s">
        <v>1209</v>
      </c>
      <c r="G270" s="231" t="s">
        <v>1355</v>
      </c>
      <c r="H270" s="231" t="s">
        <v>1356</v>
      </c>
      <c r="I270" s="231" t="s">
        <v>1357</v>
      </c>
      <c r="J270" s="231" t="s">
        <v>1</v>
      </c>
      <c r="K270" s="231" t="str">
        <f t="shared" ref="K270:K333" si="5">MID(I270,1,4)</f>
        <v>SONS</v>
      </c>
    </row>
    <row r="271" spans="2:11" s="230" customFormat="1" ht="27" customHeight="1">
      <c r="B271" s="231">
        <v>55</v>
      </c>
      <c r="C271" s="231">
        <v>44645</v>
      </c>
      <c r="D271" s="231" t="s">
        <v>1358</v>
      </c>
      <c r="E271" s="231" t="s">
        <v>1219</v>
      </c>
      <c r="F271" s="231" t="s">
        <v>1220</v>
      </c>
      <c r="G271" s="231" t="s">
        <v>1359</v>
      </c>
      <c r="H271" s="231" t="s">
        <v>1360</v>
      </c>
      <c r="I271" s="231" t="s">
        <v>1217</v>
      </c>
      <c r="J271" s="231" t="s">
        <v>1</v>
      </c>
      <c r="K271" s="231" t="str">
        <f t="shared" si="5"/>
        <v>SONS</v>
      </c>
    </row>
    <row r="272" spans="2:11" s="230" customFormat="1" ht="27" customHeight="1">
      <c r="B272" s="231">
        <v>56</v>
      </c>
      <c r="C272" s="231">
        <v>44707</v>
      </c>
      <c r="D272" s="231" t="s">
        <v>1361</v>
      </c>
      <c r="E272" s="231" t="s">
        <v>1219</v>
      </c>
      <c r="F272" s="231" t="s">
        <v>1220</v>
      </c>
      <c r="G272" s="231" t="s">
        <v>1362</v>
      </c>
      <c r="H272" s="231" t="s">
        <v>1363</v>
      </c>
      <c r="I272" s="231" t="s">
        <v>1217</v>
      </c>
      <c r="J272" s="231" t="s">
        <v>1</v>
      </c>
      <c r="K272" s="231" t="str">
        <f t="shared" si="5"/>
        <v>SONS</v>
      </c>
    </row>
    <row r="273" spans="2:11" s="230" customFormat="1" ht="27" customHeight="1">
      <c r="B273" s="231">
        <v>57</v>
      </c>
      <c r="C273" s="231">
        <v>44707</v>
      </c>
      <c r="D273" s="231" t="s">
        <v>1364</v>
      </c>
      <c r="E273" s="231" t="s">
        <v>1208</v>
      </c>
      <c r="F273" s="231" t="s">
        <v>1209</v>
      </c>
      <c r="G273" s="231" t="s">
        <v>1365</v>
      </c>
      <c r="H273" s="231" t="s">
        <v>1366</v>
      </c>
      <c r="I273" s="231" t="s">
        <v>1367</v>
      </c>
      <c r="J273" s="231" t="s">
        <v>1</v>
      </c>
      <c r="K273" s="231" t="str">
        <f t="shared" si="5"/>
        <v>SONS</v>
      </c>
    </row>
    <row r="274" spans="2:11" s="230" customFormat="1" ht="27" customHeight="1">
      <c r="B274" s="231">
        <v>58</v>
      </c>
      <c r="C274" s="231">
        <v>44707</v>
      </c>
      <c r="D274" s="231" t="s">
        <v>1368</v>
      </c>
      <c r="E274" s="231" t="s">
        <v>1219</v>
      </c>
      <c r="F274" s="231" t="s">
        <v>1220</v>
      </c>
      <c r="G274" s="231" t="s">
        <v>1369</v>
      </c>
      <c r="H274" s="231" t="s">
        <v>1370</v>
      </c>
      <c r="I274" s="231" t="s">
        <v>1206</v>
      </c>
      <c r="J274" s="231" t="s">
        <v>1</v>
      </c>
      <c r="K274" s="231" t="str">
        <f t="shared" si="5"/>
        <v>SONS</v>
      </c>
    </row>
    <row r="275" spans="2:11" s="230" customFormat="1" ht="27" customHeight="1">
      <c r="B275" s="231">
        <v>59</v>
      </c>
      <c r="C275" s="231">
        <v>44804</v>
      </c>
      <c r="D275" s="231" t="s">
        <v>1371</v>
      </c>
      <c r="E275" s="231" t="s">
        <v>1203</v>
      </c>
      <c r="F275" s="231" t="s">
        <v>1204</v>
      </c>
      <c r="G275" s="231" t="s">
        <v>1372</v>
      </c>
      <c r="H275" s="231" t="s">
        <v>1373</v>
      </c>
      <c r="I275" s="231" t="s">
        <v>1206</v>
      </c>
      <c r="J275" s="231" t="s">
        <v>1</v>
      </c>
      <c r="K275" s="231" t="str">
        <f t="shared" si="5"/>
        <v>SONS</v>
      </c>
    </row>
    <row r="276" spans="2:11" s="230" customFormat="1" ht="27" customHeight="1">
      <c r="B276" s="231">
        <v>60</v>
      </c>
      <c r="C276" s="231">
        <v>44865</v>
      </c>
      <c r="D276" s="231" t="s">
        <v>1374</v>
      </c>
      <c r="E276" s="231" t="s">
        <v>1203</v>
      </c>
      <c r="F276" s="231" t="s">
        <v>1204</v>
      </c>
      <c r="G276" s="231" t="s">
        <v>1375</v>
      </c>
      <c r="H276" s="231" t="s">
        <v>1376</v>
      </c>
      <c r="I276" s="231" t="s">
        <v>1226</v>
      </c>
      <c r="J276" s="231" t="s">
        <v>1</v>
      </c>
      <c r="K276" s="231" t="str">
        <f t="shared" si="5"/>
        <v>SONS</v>
      </c>
    </row>
    <row r="277" spans="2:11" s="230" customFormat="1" ht="27" customHeight="1">
      <c r="B277" s="231">
        <v>61</v>
      </c>
      <c r="C277" s="231">
        <v>44865</v>
      </c>
      <c r="D277" s="231" t="s">
        <v>1374</v>
      </c>
      <c r="E277" s="231" t="s">
        <v>1203</v>
      </c>
      <c r="F277" s="231" t="s">
        <v>1204</v>
      </c>
      <c r="G277" s="231" t="s">
        <v>1377</v>
      </c>
      <c r="H277" s="231" t="s">
        <v>1376</v>
      </c>
      <c r="I277" s="231" t="s">
        <v>1217</v>
      </c>
      <c r="J277" s="231" t="s">
        <v>1</v>
      </c>
      <c r="K277" s="231" t="str">
        <f t="shared" si="5"/>
        <v>SONS</v>
      </c>
    </row>
    <row r="278" spans="2:11" s="230" customFormat="1" ht="27" customHeight="1">
      <c r="B278" s="231">
        <v>62</v>
      </c>
      <c r="C278" s="231">
        <v>44866</v>
      </c>
      <c r="D278" s="231" t="s">
        <v>1378</v>
      </c>
      <c r="E278" s="231" t="s">
        <v>1208</v>
      </c>
      <c r="F278" s="231" t="s">
        <v>1209</v>
      </c>
      <c r="G278" s="231" t="s">
        <v>1379</v>
      </c>
      <c r="H278" s="231" t="s">
        <v>1380</v>
      </c>
      <c r="I278" s="231" t="s">
        <v>1206</v>
      </c>
      <c r="J278" s="231" t="s">
        <v>1</v>
      </c>
      <c r="K278" s="231" t="str">
        <f t="shared" si="5"/>
        <v>SONS</v>
      </c>
    </row>
    <row r="279" spans="2:11" s="230" customFormat="1" ht="27" customHeight="1">
      <c r="B279" s="231">
        <v>63</v>
      </c>
      <c r="C279" s="231">
        <v>44895</v>
      </c>
      <c r="D279" s="231" t="s">
        <v>1381</v>
      </c>
      <c r="E279" s="231" t="s">
        <v>1203</v>
      </c>
      <c r="F279" s="231" t="s">
        <v>1204</v>
      </c>
      <c r="G279" s="231" t="s">
        <v>1382</v>
      </c>
      <c r="H279" s="231" t="s">
        <v>1383</v>
      </c>
      <c r="I279" s="231" t="s">
        <v>1206</v>
      </c>
      <c r="J279" s="231" t="s">
        <v>1</v>
      </c>
      <c r="K279" s="231" t="str">
        <f t="shared" si="5"/>
        <v>SONS</v>
      </c>
    </row>
    <row r="280" spans="2:11" s="230" customFormat="1" ht="27" customHeight="1">
      <c r="B280" s="231">
        <v>64</v>
      </c>
      <c r="C280" s="231">
        <v>44896</v>
      </c>
      <c r="D280" s="231" t="s">
        <v>1384</v>
      </c>
      <c r="E280" s="231" t="s">
        <v>1219</v>
      </c>
      <c r="F280" s="231" t="s">
        <v>1220</v>
      </c>
      <c r="G280" s="231" t="s">
        <v>1385</v>
      </c>
      <c r="H280" s="231" t="s">
        <v>1386</v>
      </c>
      <c r="I280" s="231" t="s">
        <v>1387</v>
      </c>
      <c r="J280" s="231" t="s">
        <v>1</v>
      </c>
      <c r="K280" s="231" t="str">
        <f t="shared" si="5"/>
        <v>SONS</v>
      </c>
    </row>
    <row r="281" spans="2:11" s="230" customFormat="1" ht="27" customHeight="1">
      <c r="B281" s="231">
        <v>65</v>
      </c>
      <c r="C281" s="231">
        <v>44896</v>
      </c>
      <c r="D281" s="231" t="s">
        <v>1384</v>
      </c>
      <c r="E281" s="231" t="s">
        <v>1219</v>
      </c>
      <c r="F281" s="231" t="s">
        <v>1220</v>
      </c>
      <c r="G281" s="231" t="s">
        <v>1388</v>
      </c>
      <c r="H281" s="231" t="s">
        <v>1389</v>
      </c>
      <c r="I281" s="231" t="s">
        <v>1387</v>
      </c>
      <c r="J281" s="231" t="s">
        <v>1</v>
      </c>
      <c r="K281" s="231" t="str">
        <f t="shared" si="5"/>
        <v>SONS</v>
      </c>
    </row>
    <row r="282" spans="2:11" s="230" customFormat="1" ht="27" customHeight="1">
      <c r="B282" s="231">
        <v>66</v>
      </c>
      <c r="C282" s="231">
        <v>44896</v>
      </c>
      <c r="D282" s="231" t="s">
        <v>1384</v>
      </c>
      <c r="E282" s="231" t="s">
        <v>1219</v>
      </c>
      <c r="F282" s="231" t="s">
        <v>1220</v>
      </c>
      <c r="G282" s="231" t="s">
        <v>1390</v>
      </c>
      <c r="H282" s="231" t="s">
        <v>1391</v>
      </c>
      <c r="I282" s="231" t="s">
        <v>1387</v>
      </c>
      <c r="J282" s="231" t="s">
        <v>1</v>
      </c>
      <c r="K282" s="231" t="str">
        <f t="shared" si="5"/>
        <v>SONS</v>
      </c>
    </row>
    <row r="283" spans="2:11" s="230" customFormat="1" ht="27" customHeight="1">
      <c r="B283" s="231">
        <v>67</v>
      </c>
      <c r="C283" s="231">
        <v>44896</v>
      </c>
      <c r="D283" s="231" t="s">
        <v>1392</v>
      </c>
      <c r="E283" s="231" t="s">
        <v>1393</v>
      </c>
      <c r="F283" s="231" t="s">
        <v>1394</v>
      </c>
      <c r="G283" s="231" t="s">
        <v>1333</v>
      </c>
      <c r="H283" s="231" t="s">
        <v>1334</v>
      </c>
      <c r="I283" s="231" t="s">
        <v>1206</v>
      </c>
      <c r="J283" s="231" t="s">
        <v>1</v>
      </c>
      <c r="K283" s="231" t="str">
        <f t="shared" si="5"/>
        <v>SONS</v>
      </c>
    </row>
    <row r="284" spans="2:11" s="230" customFormat="1" ht="27" customHeight="1">
      <c r="B284" s="231">
        <v>68</v>
      </c>
      <c r="C284" s="231">
        <v>44911</v>
      </c>
      <c r="D284" s="231" t="s">
        <v>1395</v>
      </c>
      <c r="E284" s="231" t="s">
        <v>1203</v>
      </c>
      <c r="F284" s="231" t="s">
        <v>1204</v>
      </c>
      <c r="G284" s="231" t="s">
        <v>1396</v>
      </c>
      <c r="H284" s="231" t="s">
        <v>1397</v>
      </c>
      <c r="I284" s="231" t="s">
        <v>1206</v>
      </c>
      <c r="J284" s="231" t="s">
        <v>1</v>
      </c>
      <c r="K284" s="231" t="str">
        <f t="shared" si="5"/>
        <v>SONS</v>
      </c>
    </row>
    <row r="285" spans="2:11" s="230" customFormat="1" ht="27" customHeight="1">
      <c r="B285" s="231">
        <v>69</v>
      </c>
      <c r="C285" s="231">
        <v>44914</v>
      </c>
      <c r="D285" s="231" t="s">
        <v>1398</v>
      </c>
      <c r="E285" s="231" t="s">
        <v>1208</v>
      </c>
      <c r="F285" s="231" t="s">
        <v>1209</v>
      </c>
      <c r="G285" s="231" t="s">
        <v>1399</v>
      </c>
      <c r="H285" s="231" t="s">
        <v>1400</v>
      </c>
      <c r="I285" s="231" t="s">
        <v>1206</v>
      </c>
      <c r="J285" s="231" t="s">
        <v>1</v>
      </c>
      <c r="K285" s="231" t="str">
        <f t="shared" si="5"/>
        <v>SONS</v>
      </c>
    </row>
    <row r="286" spans="2:11" s="230" customFormat="1" ht="27" customHeight="1">
      <c r="B286" s="231">
        <v>1</v>
      </c>
      <c r="C286" s="231">
        <v>43329</v>
      </c>
      <c r="D286" s="231" t="s">
        <v>1438</v>
      </c>
      <c r="E286" s="231" t="s">
        <v>1219</v>
      </c>
      <c r="F286" s="231" t="s">
        <v>1220</v>
      </c>
      <c r="G286" s="231" t="s">
        <v>1439</v>
      </c>
      <c r="H286" s="231">
        <v>321477</v>
      </c>
      <c r="I286" s="231" t="s">
        <v>1440</v>
      </c>
      <c r="J286" s="231" t="s">
        <v>1</v>
      </c>
      <c r="K286" s="231" t="str">
        <f t="shared" si="5"/>
        <v>TAME</v>
      </c>
    </row>
    <row r="287" spans="2:11" s="230" customFormat="1" ht="27" customHeight="1">
      <c r="B287" s="231">
        <v>2</v>
      </c>
      <c r="C287" s="231">
        <v>43329</v>
      </c>
      <c r="D287" s="231" t="s">
        <v>1438</v>
      </c>
      <c r="E287" s="231" t="s">
        <v>1219</v>
      </c>
      <c r="F287" s="231" t="s">
        <v>1220</v>
      </c>
      <c r="G287" s="231" t="s">
        <v>1441</v>
      </c>
      <c r="H287" s="231"/>
      <c r="I287" s="231" t="s">
        <v>1440</v>
      </c>
      <c r="J287" s="231" t="s">
        <v>1</v>
      </c>
      <c r="K287" s="231" t="str">
        <f t="shared" si="5"/>
        <v>TAME</v>
      </c>
    </row>
    <row r="288" spans="2:11" s="230" customFormat="1" ht="27" customHeight="1">
      <c r="B288" s="231">
        <v>3</v>
      </c>
      <c r="C288" s="231">
        <v>43329</v>
      </c>
      <c r="D288" s="231" t="s">
        <v>1438</v>
      </c>
      <c r="E288" s="231" t="s">
        <v>1219</v>
      </c>
      <c r="F288" s="231" t="s">
        <v>1220</v>
      </c>
      <c r="G288" s="231" t="s">
        <v>1442</v>
      </c>
      <c r="H288" s="231">
        <v>3221324</v>
      </c>
      <c r="I288" s="231" t="s">
        <v>1440</v>
      </c>
      <c r="J288" s="231" t="s">
        <v>1</v>
      </c>
      <c r="K288" s="231" t="str">
        <f t="shared" si="5"/>
        <v>TAME</v>
      </c>
    </row>
    <row r="289" spans="2:11" s="230" customFormat="1" ht="27" customHeight="1">
      <c r="B289" s="231">
        <v>4</v>
      </c>
      <c r="C289" s="231">
        <v>43620</v>
      </c>
      <c r="D289" s="231" t="s">
        <v>1443</v>
      </c>
      <c r="E289" s="231" t="s">
        <v>1203</v>
      </c>
      <c r="F289" s="231" t="s">
        <v>1204</v>
      </c>
      <c r="G289" s="231" t="s">
        <v>1444</v>
      </c>
      <c r="H289" s="231">
        <v>321254</v>
      </c>
      <c r="I289" s="231" t="s">
        <v>1445</v>
      </c>
      <c r="J289" s="231" t="s">
        <v>1</v>
      </c>
      <c r="K289" s="231" t="str">
        <f t="shared" si="5"/>
        <v>TAME</v>
      </c>
    </row>
    <row r="290" spans="2:11" s="230" customFormat="1" ht="27" customHeight="1">
      <c r="B290" s="231">
        <v>5</v>
      </c>
      <c r="C290" s="231">
        <v>43620</v>
      </c>
      <c r="D290" s="231" t="s">
        <v>1443</v>
      </c>
      <c r="E290" s="231" t="s">
        <v>1203</v>
      </c>
      <c r="F290" s="231" t="s">
        <v>1204</v>
      </c>
      <c r="G290" s="231" t="s">
        <v>1446</v>
      </c>
      <c r="H290" s="231">
        <v>321254</v>
      </c>
      <c r="I290" s="231" t="s">
        <v>1445</v>
      </c>
      <c r="J290" s="231" t="s">
        <v>1</v>
      </c>
      <c r="K290" s="231" t="str">
        <f t="shared" si="5"/>
        <v>TAME</v>
      </c>
    </row>
    <row r="291" spans="2:11" s="230" customFormat="1" ht="27" customHeight="1">
      <c r="B291" s="231">
        <v>6</v>
      </c>
      <c r="C291" s="231">
        <v>43642</v>
      </c>
      <c r="D291" s="231" t="s">
        <v>1447</v>
      </c>
      <c r="E291" s="231" t="s">
        <v>1219</v>
      </c>
      <c r="F291" s="231" t="s">
        <v>1220</v>
      </c>
      <c r="G291" s="231" t="s">
        <v>1448</v>
      </c>
      <c r="H291" s="231">
        <v>3213352</v>
      </c>
      <c r="I291" s="231" t="s">
        <v>1445</v>
      </c>
      <c r="J291" s="231" t="s">
        <v>1</v>
      </c>
      <c r="K291" s="231" t="str">
        <f t="shared" si="5"/>
        <v>TAME</v>
      </c>
    </row>
    <row r="292" spans="2:11" s="230" customFormat="1" ht="27" customHeight="1">
      <c r="B292" s="231">
        <v>7</v>
      </c>
      <c r="C292" s="231">
        <v>44069</v>
      </c>
      <c r="D292" s="231" t="s">
        <v>1449</v>
      </c>
      <c r="E292" s="231" t="s">
        <v>1208</v>
      </c>
      <c r="F292" s="231" t="s">
        <v>1209</v>
      </c>
      <c r="G292" s="231" t="s">
        <v>1450</v>
      </c>
      <c r="H292" s="231" t="s">
        <v>1451</v>
      </c>
      <c r="I292" s="231" t="s">
        <v>1452</v>
      </c>
      <c r="J292" s="231" t="s">
        <v>1</v>
      </c>
      <c r="K292" s="231" t="str">
        <f t="shared" si="5"/>
        <v>TAME</v>
      </c>
    </row>
    <row r="293" spans="2:11" s="230" customFormat="1" ht="27" customHeight="1">
      <c r="B293" s="231">
        <v>8</v>
      </c>
      <c r="C293" s="231">
        <v>44344</v>
      </c>
      <c r="D293" s="231" t="s">
        <v>1453</v>
      </c>
      <c r="E293" s="231" t="s">
        <v>1219</v>
      </c>
      <c r="F293" s="231" t="s">
        <v>1220</v>
      </c>
      <c r="G293" s="231" t="s">
        <v>1450</v>
      </c>
      <c r="H293" s="231" t="s">
        <v>1451</v>
      </c>
      <c r="I293" s="231" t="s">
        <v>1452</v>
      </c>
      <c r="J293" s="231" t="s">
        <v>1</v>
      </c>
      <c r="K293" s="231" t="str">
        <f t="shared" si="5"/>
        <v>TAME</v>
      </c>
    </row>
    <row r="294" spans="2:11" s="230" customFormat="1" ht="27" customHeight="1">
      <c r="B294" s="231">
        <v>9</v>
      </c>
      <c r="C294" s="231">
        <v>44462</v>
      </c>
      <c r="D294" s="231" t="s">
        <v>1454</v>
      </c>
      <c r="E294" s="231" t="s">
        <v>1203</v>
      </c>
      <c r="F294" s="231" t="s">
        <v>1204</v>
      </c>
      <c r="G294" s="231" t="s">
        <v>1455</v>
      </c>
      <c r="H294" s="231" t="s">
        <v>1456</v>
      </c>
      <c r="I294" s="231" t="s">
        <v>1457</v>
      </c>
      <c r="J294" s="231" t="s">
        <v>1</v>
      </c>
      <c r="K294" s="231" t="str">
        <f t="shared" si="5"/>
        <v>TAME</v>
      </c>
    </row>
    <row r="295" spans="2:11" s="230" customFormat="1" ht="27" customHeight="1">
      <c r="B295" s="231">
        <v>10</v>
      </c>
      <c r="C295" s="231">
        <v>44469</v>
      </c>
      <c r="D295" s="231" t="s">
        <v>1458</v>
      </c>
      <c r="E295" s="231" t="s">
        <v>1219</v>
      </c>
      <c r="F295" s="231" t="s">
        <v>1220</v>
      </c>
      <c r="G295" s="231" t="s">
        <v>1459</v>
      </c>
      <c r="H295" s="231" t="s">
        <v>1460</v>
      </c>
      <c r="I295" s="231" t="s">
        <v>1445</v>
      </c>
      <c r="J295" s="231" t="s">
        <v>1</v>
      </c>
      <c r="K295" s="231" t="str">
        <f t="shared" si="5"/>
        <v>TAME</v>
      </c>
    </row>
    <row r="296" spans="2:11" s="230" customFormat="1" ht="27" customHeight="1">
      <c r="B296" s="231">
        <v>11</v>
      </c>
      <c r="C296" s="231">
        <v>44489</v>
      </c>
      <c r="D296" s="231" t="s">
        <v>1461</v>
      </c>
      <c r="E296" s="231" t="s">
        <v>1208</v>
      </c>
      <c r="F296" s="231" t="s">
        <v>1209</v>
      </c>
      <c r="G296" s="231" t="s">
        <v>1450</v>
      </c>
      <c r="H296" s="231" t="s">
        <v>1451</v>
      </c>
      <c r="I296" s="231" t="s">
        <v>1452</v>
      </c>
      <c r="J296" s="231" t="s">
        <v>1</v>
      </c>
      <c r="K296" s="231" t="str">
        <f t="shared" si="5"/>
        <v>TAME</v>
      </c>
    </row>
    <row r="297" spans="2:11" s="230" customFormat="1" ht="27" customHeight="1">
      <c r="B297" s="231">
        <v>12</v>
      </c>
      <c r="C297" s="231">
        <v>44497</v>
      </c>
      <c r="D297" s="231" t="s">
        <v>1462</v>
      </c>
      <c r="E297" s="231" t="s">
        <v>1203</v>
      </c>
      <c r="F297" s="231" t="s">
        <v>1204</v>
      </c>
      <c r="G297" s="231" t="s">
        <v>1463</v>
      </c>
      <c r="H297" s="231" t="s">
        <v>1464</v>
      </c>
      <c r="I297" s="231" t="s">
        <v>1465</v>
      </c>
      <c r="J297" s="231" t="s">
        <v>1</v>
      </c>
      <c r="K297" s="231" t="str">
        <f t="shared" si="5"/>
        <v>TAME</v>
      </c>
    </row>
    <row r="298" spans="2:11" s="230" customFormat="1" ht="27" customHeight="1">
      <c r="B298" s="231">
        <v>13</v>
      </c>
      <c r="C298" s="231">
        <v>44804</v>
      </c>
      <c r="D298" s="231" t="s">
        <v>1466</v>
      </c>
      <c r="E298" s="231" t="s">
        <v>1208</v>
      </c>
      <c r="F298" s="231" t="s">
        <v>1209</v>
      </c>
      <c r="G298" s="231" t="s">
        <v>1467</v>
      </c>
      <c r="H298" s="231" t="s">
        <v>1468</v>
      </c>
      <c r="I298" s="231" t="s">
        <v>1469</v>
      </c>
      <c r="J298" s="231" t="s">
        <v>1</v>
      </c>
      <c r="K298" s="231" t="str">
        <f t="shared" si="5"/>
        <v>TAME</v>
      </c>
    </row>
    <row r="299" spans="2:11" s="230" customFormat="1" ht="27" customHeight="1">
      <c r="B299" s="231">
        <v>1</v>
      </c>
      <c r="C299" s="231">
        <v>42489</v>
      </c>
      <c r="D299" s="231" t="s">
        <v>1470</v>
      </c>
      <c r="E299" s="231" t="s">
        <v>1471</v>
      </c>
      <c r="F299" s="231" t="s">
        <v>1472</v>
      </c>
      <c r="G299" s="231" t="s">
        <v>1473</v>
      </c>
      <c r="H299" s="231">
        <v>1038651</v>
      </c>
      <c r="I299" s="231" t="s">
        <v>1474</v>
      </c>
      <c r="J299" s="231" t="s">
        <v>7</v>
      </c>
      <c r="K299" s="231" t="str">
        <f t="shared" si="5"/>
        <v>ANSE</v>
      </c>
    </row>
    <row r="300" spans="2:11" s="230" customFormat="1" ht="27" customHeight="1">
      <c r="B300" s="231">
        <v>2</v>
      </c>
      <c r="C300" s="231">
        <v>43046</v>
      </c>
      <c r="D300" s="231" t="s">
        <v>1475</v>
      </c>
      <c r="E300" s="231" t="s">
        <v>1471</v>
      </c>
      <c r="F300" s="231" t="s">
        <v>1472</v>
      </c>
      <c r="G300" s="231" t="s">
        <v>1476</v>
      </c>
      <c r="H300" s="231">
        <v>10311309</v>
      </c>
      <c r="I300" s="231" t="s">
        <v>1477</v>
      </c>
      <c r="J300" s="231" t="s">
        <v>7</v>
      </c>
      <c r="K300" s="231" t="str">
        <f t="shared" si="5"/>
        <v>ANSE</v>
      </c>
    </row>
    <row r="301" spans="2:11" s="230" customFormat="1" ht="27" customHeight="1">
      <c r="B301" s="231">
        <v>3</v>
      </c>
      <c r="C301" s="231">
        <v>43046</v>
      </c>
      <c r="D301" s="231" t="s">
        <v>1475</v>
      </c>
      <c r="E301" s="231" t="s">
        <v>1471</v>
      </c>
      <c r="F301" s="231" t="s">
        <v>1472</v>
      </c>
      <c r="G301" s="231" t="s">
        <v>1478</v>
      </c>
      <c r="H301" s="231">
        <v>1034631</v>
      </c>
      <c r="I301" s="231" t="s">
        <v>1477</v>
      </c>
      <c r="J301" s="231" t="s">
        <v>7</v>
      </c>
      <c r="K301" s="231" t="str">
        <f t="shared" si="5"/>
        <v>ANSE</v>
      </c>
    </row>
    <row r="302" spans="2:11" s="230" customFormat="1" ht="27" customHeight="1">
      <c r="B302" s="231">
        <v>4</v>
      </c>
      <c r="C302" s="231">
        <v>43046</v>
      </c>
      <c r="D302" s="231" t="s">
        <v>1475</v>
      </c>
      <c r="E302" s="231" t="s">
        <v>1471</v>
      </c>
      <c r="F302" s="231" t="s">
        <v>1472</v>
      </c>
      <c r="G302" s="231" t="s">
        <v>1479</v>
      </c>
      <c r="H302" s="231">
        <v>1034630</v>
      </c>
      <c r="I302" s="231" t="s">
        <v>1477</v>
      </c>
      <c r="J302" s="231" t="s">
        <v>7</v>
      </c>
      <c r="K302" s="231" t="str">
        <f t="shared" si="5"/>
        <v>ANSE</v>
      </c>
    </row>
    <row r="303" spans="2:11" s="230" customFormat="1" ht="27" customHeight="1">
      <c r="B303" s="231">
        <v>5</v>
      </c>
      <c r="C303" s="231">
        <v>43241</v>
      </c>
      <c r="D303" s="231" t="s">
        <v>1480</v>
      </c>
      <c r="E303" s="231" t="s">
        <v>1471</v>
      </c>
      <c r="F303" s="231" t="s">
        <v>1472</v>
      </c>
      <c r="G303" s="231" t="s">
        <v>1481</v>
      </c>
      <c r="H303" s="231">
        <v>10316462</v>
      </c>
      <c r="I303" s="231" t="s">
        <v>1477</v>
      </c>
      <c r="J303" s="231" t="s">
        <v>7</v>
      </c>
      <c r="K303" s="231" t="str">
        <f t="shared" si="5"/>
        <v>ANSE</v>
      </c>
    </row>
    <row r="304" spans="2:11" s="230" customFormat="1" ht="27" customHeight="1">
      <c r="B304" s="231">
        <v>6</v>
      </c>
      <c r="C304" s="231">
        <v>43241</v>
      </c>
      <c r="D304" s="231" t="s">
        <v>1480</v>
      </c>
      <c r="E304" s="231" t="s">
        <v>1471</v>
      </c>
      <c r="F304" s="231" t="s">
        <v>1472</v>
      </c>
      <c r="G304" s="231" t="s">
        <v>1482</v>
      </c>
      <c r="H304" s="231">
        <v>1032523</v>
      </c>
      <c r="I304" s="231" t="s">
        <v>1477</v>
      </c>
      <c r="J304" s="231" t="s">
        <v>7</v>
      </c>
      <c r="K304" s="231" t="str">
        <f t="shared" si="5"/>
        <v>ANSE</v>
      </c>
    </row>
    <row r="305" spans="2:11" s="230" customFormat="1" ht="27" customHeight="1">
      <c r="B305" s="231">
        <v>7</v>
      </c>
      <c r="C305" s="231">
        <v>43402</v>
      </c>
      <c r="D305" s="231" t="s">
        <v>1483</v>
      </c>
      <c r="E305" s="231" t="s">
        <v>1471</v>
      </c>
      <c r="F305" s="231" t="s">
        <v>1472</v>
      </c>
      <c r="G305" s="231" t="s">
        <v>1484</v>
      </c>
      <c r="H305" s="231">
        <v>1035523</v>
      </c>
      <c r="I305" s="231" t="s">
        <v>1477</v>
      </c>
      <c r="J305" s="231" t="s">
        <v>7</v>
      </c>
      <c r="K305" s="231" t="str">
        <f t="shared" si="5"/>
        <v>ANSE</v>
      </c>
    </row>
    <row r="306" spans="2:11" s="230" customFormat="1" ht="27" customHeight="1">
      <c r="B306" s="231">
        <v>8</v>
      </c>
      <c r="C306" s="231">
        <v>43452</v>
      </c>
      <c r="D306" s="231" t="s">
        <v>1485</v>
      </c>
      <c r="E306" s="231" t="s">
        <v>1471</v>
      </c>
      <c r="F306" s="231" t="s">
        <v>1472</v>
      </c>
      <c r="G306" s="231" t="s">
        <v>1484</v>
      </c>
      <c r="H306" s="231">
        <v>1035523</v>
      </c>
      <c r="I306" s="231" t="s">
        <v>1477</v>
      </c>
      <c r="J306" s="231" t="s">
        <v>7</v>
      </c>
      <c r="K306" s="231" t="str">
        <f t="shared" si="5"/>
        <v>ANSE</v>
      </c>
    </row>
    <row r="307" spans="2:11" s="230" customFormat="1" ht="27" customHeight="1">
      <c r="B307" s="231">
        <v>9</v>
      </c>
      <c r="C307" s="231">
        <v>43903</v>
      </c>
      <c r="D307" s="231" t="s">
        <v>1486</v>
      </c>
      <c r="E307" s="231" t="s">
        <v>1471</v>
      </c>
      <c r="F307" s="231" t="s">
        <v>1472</v>
      </c>
      <c r="G307" s="231" t="s">
        <v>1487</v>
      </c>
      <c r="H307" s="231">
        <v>10323328</v>
      </c>
      <c r="I307" s="231" t="s">
        <v>1477</v>
      </c>
      <c r="J307" s="231" t="s">
        <v>7</v>
      </c>
      <c r="K307" s="231" t="str">
        <f t="shared" si="5"/>
        <v>ANSE</v>
      </c>
    </row>
    <row r="308" spans="2:11" s="230" customFormat="1" ht="27" customHeight="1">
      <c r="B308" s="231">
        <v>10</v>
      </c>
      <c r="C308" s="231">
        <v>44078</v>
      </c>
      <c r="D308" s="231" t="s">
        <v>1488</v>
      </c>
      <c r="E308" s="231" t="s">
        <v>1471</v>
      </c>
      <c r="F308" s="231" t="s">
        <v>1472</v>
      </c>
      <c r="G308" s="231" t="s">
        <v>1489</v>
      </c>
      <c r="H308" s="231">
        <v>10313846</v>
      </c>
      <c r="I308" s="231" t="s">
        <v>1490</v>
      </c>
      <c r="J308" s="231" t="s">
        <v>7</v>
      </c>
      <c r="K308" s="231" t="str">
        <f t="shared" si="5"/>
        <v>ANSE</v>
      </c>
    </row>
    <row r="309" spans="2:11" s="230" customFormat="1" ht="27" customHeight="1">
      <c r="B309" s="231">
        <v>11</v>
      </c>
      <c r="C309" s="231">
        <v>44078</v>
      </c>
      <c r="D309" s="231" t="s">
        <v>1488</v>
      </c>
      <c r="E309" s="231" t="s">
        <v>1471</v>
      </c>
      <c r="F309" s="231" t="s">
        <v>1472</v>
      </c>
      <c r="G309" s="231" t="s">
        <v>1491</v>
      </c>
      <c r="H309" s="231">
        <v>10313847</v>
      </c>
      <c r="I309" s="231" t="s">
        <v>1477</v>
      </c>
      <c r="J309" s="231" t="s">
        <v>7</v>
      </c>
      <c r="K309" s="231" t="str">
        <f t="shared" si="5"/>
        <v>ANSE</v>
      </c>
    </row>
    <row r="310" spans="2:11" s="230" customFormat="1" ht="27" customHeight="1">
      <c r="B310" s="231">
        <v>12</v>
      </c>
      <c r="C310" s="231">
        <v>44130</v>
      </c>
      <c r="D310" s="231" t="s">
        <v>1492</v>
      </c>
      <c r="E310" s="231" t="s">
        <v>1471</v>
      </c>
      <c r="F310" s="231" t="s">
        <v>1472</v>
      </c>
      <c r="G310" s="231" t="s">
        <v>1489</v>
      </c>
      <c r="H310" s="231">
        <v>10313846</v>
      </c>
      <c r="I310" s="231" t="s">
        <v>1490</v>
      </c>
      <c r="J310" s="231" t="s">
        <v>7</v>
      </c>
      <c r="K310" s="231" t="str">
        <f t="shared" si="5"/>
        <v>ANSE</v>
      </c>
    </row>
    <row r="311" spans="2:11" s="230" customFormat="1" ht="27" customHeight="1">
      <c r="B311" s="231">
        <v>13</v>
      </c>
      <c r="C311" s="231">
        <v>44166</v>
      </c>
      <c r="D311" s="231" t="s">
        <v>1493</v>
      </c>
      <c r="E311" s="231" t="s">
        <v>1494</v>
      </c>
      <c r="F311" s="231" t="s">
        <v>1495</v>
      </c>
      <c r="G311" s="231" t="s">
        <v>1484</v>
      </c>
      <c r="H311" s="231">
        <v>1035523</v>
      </c>
      <c r="I311" s="231" t="s">
        <v>1477</v>
      </c>
      <c r="J311" s="231" t="s">
        <v>7</v>
      </c>
      <c r="K311" s="231" t="str">
        <f t="shared" si="5"/>
        <v>ANSE</v>
      </c>
    </row>
    <row r="312" spans="2:11" s="230" customFormat="1" ht="27" customHeight="1">
      <c r="B312" s="231">
        <v>1</v>
      </c>
      <c r="C312" s="231">
        <v>42356</v>
      </c>
      <c r="D312" s="231" t="s">
        <v>1496</v>
      </c>
      <c r="E312" s="231" t="s">
        <v>1471</v>
      </c>
      <c r="F312" s="231" t="s">
        <v>1472</v>
      </c>
      <c r="G312" s="231" t="s">
        <v>1497</v>
      </c>
      <c r="H312" s="231"/>
      <c r="I312" s="231" t="s">
        <v>1498</v>
      </c>
      <c r="J312" s="231" t="s">
        <v>7</v>
      </c>
      <c r="K312" s="231" t="str">
        <f t="shared" si="5"/>
        <v>RIOS</v>
      </c>
    </row>
    <row r="313" spans="2:11" s="230" customFormat="1" ht="27" customHeight="1">
      <c r="B313" s="231">
        <v>2</v>
      </c>
      <c r="C313" s="231">
        <v>42723</v>
      </c>
      <c r="D313" s="231" t="s">
        <v>1499</v>
      </c>
      <c r="E313" s="231" t="s">
        <v>1471</v>
      </c>
      <c r="F313" s="231" t="s">
        <v>1472</v>
      </c>
      <c r="G313" s="231" t="s">
        <v>1500</v>
      </c>
      <c r="H313" s="231">
        <v>1154527</v>
      </c>
      <c r="I313" s="231" t="s">
        <v>1501</v>
      </c>
      <c r="J313" s="231" t="s">
        <v>7</v>
      </c>
      <c r="K313" s="231" t="str">
        <f t="shared" si="5"/>
        <v>RIOS</v>
      </c>
    </row>
    <row r="314" spans="2:11" s="230" customFormat="1" ht="27" customHeight="1">
      <c r="B314" s="231">
        <v>3</v>
      </c>
      <c r="C314" s="231">
        <v>42723</v>
      </c>
      <c r="D314" s="231" t="s">
        <v>1502</v>
      </c>
      <c r="E314" s="231" t="s">
        <v>1471</v>
      </c>
      <c r="F314" s="231" t="s">
        <v>1472</v>
      </c>
      <c r="G314" s="231" t="s">
        <v>1503</v>
      </c>
      <c r="H314" s="231">
        <v>1159768</v>
      </c>
      <c r="I314" s="231" t="s">
        <v>1504</v>
      </c>
      <c r="J314" s="231" t="s">
        <v>7</v>
      </c>
      <c r="K314" s="231" t="str">
        <f t="shared" si="5"/>
        <v>RIOS</v>
      </c>
    </row>
    <row r="315" spans="2:11" s="230" customFormat="1" ht="27" customHeight="1">
      <c r="B315" s="231">
        <v>4</v>
      </c>
      <c r="C315" s="231">
        <v>42828</v>
      </c>
      <c r="D315" s="231" t="s">
        <v>1505</v>
      </c>
      <c r="E315" s="231" t="s">
        <v>1471</v>
      </c>
      <c r="F315" s="231" t="s">
        <v>1472</v>
      </c>
      <c r="G315" s="231" t="s">
        <v>1497</v>
      </c>
      <c r="H315" s="231"/>
      <c r="I315" s="231" t="s">
        <v>1498</v>
      </c>
      <c r="J315" s="231" t="s">
        <v>7</v>
      </c>
      <c r="K315" s="231" t="str">
        <f t="shared" si="5"/>
        <v>RIOS</v>
      </c>
    </row>
    <row r="316" spans="2:11" s="230" customFormat="1" ht="27" customHeight="1">
      <c r="B316" s="231">
        <v>5</v>
      </c>
      <c r="C316" s="231">
        <v>42902</v>
      </c>
      <c r="D316" s="231" t="s">
        <v>1506</v>
      </c>
      <c r="E316" s="231" t="s">
        <v>1471</v>
      </c>
      <c r="F316" s="231" t="s">
        <v>1472</v>
      </c>
      <c r="G316" s="231" t="s">
        <v>1507</v>
      </c>
      <c r="H316" s="231">
        <v>11511156</v>
      </c>
      <c r="I316" s="231" t="s">
        <v>1501</v>
      </c>
      <c r="J316" s="231" t="s">
        <v>7</v>
      </c>
      <c r="K316" s="231" t="str">
        <f t="shared" si="5"/>
        <v>RIOS</v>
      </c>
    </row>
    <row r="317" spans="2:11" s="230" customFormat="1" ht="27" customHeight="1">
      <c r="B317" s="231">
        <v>6</v>
      </c>
      <c r="C317" s="231">
        <v>42902</v>
      </c>
      <c r="D317" s="231" t="s">
        <v>1506</v>
      </c>
      <c r="E317" s="231" t="s">
        <v>1471</v>
      </c>
      <c r="F317" s="231" t="s">
        <v>1472</v>
      </c>
      <c r="G317" s="231" t="s">
        <v>1508</v>
      </c>
      <c r="H317" s="231">
        <v>1156905</v>
      </c>
      <c r="I317" s="231" t="s">
        <v>1509</v>
      </c>
      <c r="J317" s="231" t="s">
        <v>7</v>
      </c>
      <c r="K317" s="231" t="str">
        <f t="shared" si="5"/>
        <v>RIOS</v>
      </c>
    </row>
    <row r="318" spans="2:11" s="230" customFormat="1" ht="27" customHeight="1">
      <c r="B318" s="231">
        <v>7</v>
      </c>
      <c r="C318" s="231">
        <v>42902</v>
      </c>
      <c r="D318" s="231" t="s">
        <v>1506</v>
      </c>
      <c r="E318" s="231" t="s">
        <v>1471</v>
      </c>
      <c r="F318" s="231" t="s">
        <v>1472</v>
      </c>
      <c r="G318" s="231" t="s">
        <v>1510</v>
      </c>
      <c r="H318" s="231">
        <v>1153624</v>
      </c>
      <c r="I318" s="231" t="s">
        <v>1509</v>
      </c>
      <c r="J318" s="231" t="s">
        <v>7</v>
      </c>
      <c r="K318" s="231" t="str">
        <f t="shared" si="5"/>
        <v>RIOS</v>
      </c>
    </row>
    <row r="319" spans="2:11" s="230" customFormat="1" ht="27" customHeight="1">
      <c r="B319" s="231">
        <v>8</v>
      </c>
      <c r="C319" s="231">
        <v>42902</v>
      </c>
      <c r="D319" s="231" t="s">
        <v>1506</v>
      </c>
      <c r="E319" s="231" t="s">
        <v>1471</v>
      </c>
      <c r="F319" s="231" t="s">
        <v>1472</v>
      </c>
      <c r="G319" s="231" t="s">
        <v>1511</v>
      </c>
      <c r="H319" s="231">
        <v>1157994</v>
      </c>
      <c r="I319" s="231" t="s">
        <v>1509</v>
      </c>
      <c r="J319" s="231" t="s">
        <v>7</v>
      </c>
      <c r="K319" s="231" t="str">
        <f t="shared" si="5"/>
        <v>RIOS</v>
      </c>
    </row>
    <row r="320" spans="2:11" s="230" customFormat="1" ht="27" customHeight="1">
      <c r="B320" s="231">
        <v>9</v>
      </c>
      <c r="C320" s="231">
        <v>42902</v>
      </c>
      <c r="D320" s="231" t="s">
        <v>1506</v>
      </c>
      <c r="E320" s="231" t="s">
        <v>1471</v>
      </c>
      <c r="F320" s="231" t="s">
        <v>1472</v>
      </c>
      <c r="G320" s="231" t="s">
        <v>1512</v>
      </c>
      <c r="H320" s="231">
        <v>1150013620</v>
      </c>
      <c r="I320" s="231" t="s">
        <v>1501</v>
      </c>
      <c r="J320" s="231" t="s">
        <v>7</v>
      </c>
      <c r="K320" s="231" t="str">
        <f t="shared" si="5"/>
        <v>RIOS</v>
      </c>
    </row>
    <row r="321" spans="2:11" s="230" customFormat="1" ht="27" customHeight="1">
      <c r="B321" s="231">
        <v>10</v>
      </c>
      <c r="C321" s="231">
        <v>42902</v>
      </c>
      <c r="D321" s="231" t="s">
        <v>1506</v>
      </c>
      <c r="E321" s="231" t="s">
        <v>1471</v>
      </c>
      <c r="F321" s="231" t="s">
        <v>1472</v>
      </c>
      <c r="G321" s="231" t="s">
        <v>1513</v>
      </c>
      <c r="H321" s="231">
        <v>1155632</v>
      </c>
      <c r="I321" s="231" t="s">
        <v>1501</v>
      </c>
      <c r="J321" s="231" t="s">
        <v>7</v>
      </c>
      <c r="K321" s="231" t="str">
        <f t="shared" si="5"/>
        <v>RIOS</v>
      </c>
    </row>
    <row r="322" spans="2:11" s="230" customFormat="1" ht="27" customHeight="1">
      <c r="B322" s="231">
        <v>11</v>
      </c>
      <c r="C322" s="231">
        <v>42902</v>
      </c>
      <c r="D322" s="231" t="s">
        <v>1506</v>
      </c>
      <c r="E322" s="231" t="s">
        <v>1471</v>
      </c>
      <c r="F322" s="231" t="s">
        <v>1472</v>
      </c>
      <c r="G322" s="231" t="s">
        <v>1514</v>
      </c>
      <c r="H322" s="231">
        <v>11514936</v>
      </c>
      <c r="I322" s="231" t="s">
        <v>1501</v>
      </c>
      <c r="J322" s="231" t="s">
        <v>7</v>
      </c>
      <c r="K322" s="231" t="str">
        <f t="shared" si="5"/>
        <v>RIOS</v>
      </c>
    </row>
    <row r="323" spans="2:11" s="230" customFormat="1" ht="27" customHeight="1">
      <c r="B323" s="231">
        <v>12</v>
      </c>
      <c r="C323" s="231">
        <v>42902</v>
      </c>
      <c r="D323" s="231" t="s">
        <v>1506</v>
      </c>
      <c r="E323" s="231" t="s">
        <v>1471</v>
      </c>
      <c r="F323" s="231" t="s">
        <v>1472</v>
      </c>
      <c r="G323" s="231" t="s">
        <v>1515</v>
      </c>
      <c r="H323" s="231">
        <v>1151648</v>
      </c>
      <c r="I323" s="231" t="s">
        <v>1501</v>
      </c>
      <c r="J323" s="231" t="s">
        <v>7</v>
      </c>
      <c r="K323" s="231" t="str">
        <f t="shared" si="5"/>
        <v>RIOS</v>
      </c>
    </row>
    <row r="324" spans="2:11" s="230" customFormat="1" ht="27" customHeight="1">
      <c r="B324" s="231">
        <v>13</v>
      </c>
      <c r="C324" s="231">
        <v>42902</v>
      </c>
      <c r="D324" s="231" t="s">
        <v>1506</v>
      </c>
      <c r="E324" s="231" t="s">
        <v>1471</v>
      </c>
      <c r="F324" s="231" t="s">
        <v>1472</v>
      </c>
      <c r="G324" s="231" t="s">
        <v>1516</v>
      </c>
      <c r="H324" s="231">
        <v>1156742</v>
      </c>
      <c r="I324" s="231" t="s">
        <v>1501</v>
      </c>
      <c r="J324" s="231" t="s">
        <v>7</v>
      </c>
      <c r="K324" s="231" t="str">
        <f t="shared" si="5"/>
        <v>RIOS</v>
      </c>
    </row>
    <row r="325" spans="2:11" s="230" customFormat="1" ht="27" customHeight="1">
      <c r="B325" s="231">
        <v>14</v>
      </c>
      <c r="C325" s="231">
        <v>42902</v>
      </c>
      <c r="D325" s="231" t="s">
        <v>1506</v>
      </c>
      <c r="E325" s="231" t="s">
        <v>1471</v>
      </c>
      <c r="F325" s="231" t="s">
        <v>1472</v>
      </c>
      <c r="G325" s="231" t="s">
        <v>1517</v>
      </c>
      <c r="H325" s="231">
        <v>1157311</v>
      </c>
      <c r="I325" s="231" t="s">
        <v>1501</v>
      </c>
      <c r="J325" s="231" t="s">
        <v>7</v>
      </c>
      <c r="K325" s="231" t="str">
        <f t="shared" si="5"/>
        <v>RIOS</v>
      </c>
    </row>
    <row r="326" spans="2:11" s="230" customFormat="1" ht="27" customHeight="1">
      <c r="B326" s="231">
        <v>15</v>
      </c>
      <c r="C326" s="231">
        <v>42902</v>
      </c>
      <c r="D326" s="231" t="s">
        <v>1506</v>
      </c>
      <c r="E326" s="231" t="s">
        <v>1471</v>
      </c>
      <c r="F326" s="231" t="s">
        <v>1472</v>
      </c>
      <c r="G326" s="231" t="s">
        <v>1518</v>
      </c>
      <c r="H326" s="231">
        <v>1154071</v>
      </c>
      <c r="I326" s="231" t="s">
        <v>1501</v>
      </c>
      <c r="J326" s="231" t="s">
        <v>7</v>
      </c>
      <c r="K326" s="231" t="str">
        <f t="shared" si="5"/>
        <v>RIOS</v>
      </c>
    </row>
    <row r="327" spans="2:11" s="230" customFormat="1" ht="27" customHeight="1">
      <c r="B327" s="231">
        <v>16</v>
      </c>
      <c r="C327" s="231">
        <v>42902</v>
      </c>
      <c r="D327" s="231" t="s">
        <v>1506</v>
      </c>
      <c r="E327" s="231" t="s">
        <v>1471</v>
      </c>
      <c r="F327" s="231" t="s">
        <v>1472</v>
      </c>
      <c r="G327" s="231" t="s">
        <v>1519</v>
      </c>
      <c r="H327" s="231">
        <v>11514448</v>
      </c>
      <c r="I327" s="231" t="s">
        <v>1501</v>
      </c>
      <c r="J327" s="231" t="s">
        <v>7</v>
      </c>
      <c r="K327" s="231" t="str">
        <f t="shared" si="5"/>
        <v>RIOS</v>
      </c>
    </row>
    <row r="328" spans="2:11" s="230" customFormat="1" ht="27" customHeight="1">
      <c r="B328" s="231">
        <v>17</v>
      </c>
      <c r="C328" s="231">
        <v>42902</v>
      </c>
      <c r="D328" s="231" t="s">
        <v>1506</v>
      </c>
      <c r="E328" s="231" t="s">
        <v>1471</v>
      </c>
      <c r="F328" s="231" t="s">
        <v>1472</v>
      </c>
      <c r="G328" s="231" t="s">
        <v>1520</v>
      </c>
      <c r="H328" s="231">
        <v>115760</v>
      </c>
      <c r="I328" s="231" t="s">
        <v>1501</v>
      </c>
      <c r="J328" s="231" t="s">
        <v>7</v>
      </c>
      <c r="K328" s="231" t="str">
        <f t="shared" si="5"/>
        <v>RIOS</v>
      </c>
    </row>
    <row r="329" spans="2:11" s="230" customFormat="1" ht="27" customHeight="1">
      <c r="B329" s="231">
        <v>18</v>
      </c>
      <c r="C329" s="231">
        <v>42902</v>
      </c>
      <c r="D329" s="231" t="s">
        <v>1506</v>
      </c>
      <c r="E329" s="231" t="s">
        <v>1471</v>
      </c>
      <c r="F329" s="231" t="s">
        <v>1472</v>
      </c>
      <c r="G329" s="231" t="s">
        <v>1521</v>
      </c>
      <c r="H329" s="231">
        <v>1154059</v>
      </c>
      <c r="I329" s="231" t="s">
        <v>1501</v>
      </c>
      <c r="J329" s="231" t="s">
        <v>7</v>
      </c>
      <c r="K329" s="231" t="str">
        <f t="shared" si="5"/>
        <v>RIOS</v>
      </c>
    </row>
    <row r="330" spans="2:11" s="230" customFormat="1" ht="27" customHeight="1">
      <c r="B330" s="231">
        <v>19</v>
      </c>
      <c r="C330" s="231">
        <v>42902</v>
      </c>
      <c r="D330" s="231" t="s">
        <v>1506</v>
      </c>
      <c r="E330" s="231" t="s">
        <v>1471</v>
      </c>
      <c r="F330" s="231" t="s">
        <v>1472</v>
      </c>
      <c r="G330" s="231" t="s">
        <v>1522</v>
      </c>
      <c r="H330" s="231">
        <v>1151081</v>
      </c>
      <c r="I330" s="231" t="s">
        <v>1501</v>
      </c>
      <c r="J330" s="231" t="s">
        <v>7</v>
      </c>
      <c r="K330" s="231" t="str">
        <f t="shared" si="5"/>
        <v>RIOS</v>
      </c>
    </row>
    <row r="331" spans="2:11" s="230" customFormat="1" ht="27" customHeight="1">
      <c r="B331" s="231">
        <v>20</v>
      </c>
      <c r="C331" s="231">
        <v>42902</v>
      </c>
      <c r="D331" s="231" t="s">
        <v>1506</v>
      </c>
      <c r="E331" s="231" t="s">
        <v>1471</v>
      </c>
      <c r="F331" s="231" t="s">
        <v>1472</v>
      </c>
      <c r="G331" s="231" t="s">
        <v>1523</v>
      </c>
      <c r="H331" s="231">
        <v>1155037</v>
      </c>
      <c r="I331" s="231" t="s">
        <v>1501</v>
      </c>
      <c r="J331" s="231" t="s">
        <v>7</v>
      </c>
      <c r="K331" s="231" t="str">
        <f t="shared" si="5"/>
        <v>RIOS</v>
      </c>
    </row>
    <row r="332" spans="2:11" s="230" customFormat="1" ht="27" customHeight="1">
      <c r="B332" s="231">
        <v>21</v>
      </c>
      <c r="C332" s="231">
        <v>42902</v>
      </c>
      <c r="D332" s="231" t="s">
        <v>1506</v>
      </c>
      <c r="E332" s="231" t="s">
        <v>1471</v>
      </c>
      <c r="F332" s="231" t="s">
        <v>1472</v>
      </c>
      <c r="G332" s="231" t="s">
        <v>1524</v>
      </c>
      <c r="H332" s="231">
        <v>11516570</v>
      </c>
      <c r="I332" s="231" t="s">
        <v>1501</v>
      </c>
      <c r="J332" s="231" t="s">
        <v>7</v>
      </c>
      <c r="K332" s="231" t="str">
        <f t="shared" si="5"/>
        <v>RIOS</v>
      </c>
    </row>
    <row r="333" spans="2:11" s="230" customFormat="1" ht="27" customHeight="1">
      <c r="B333" s="231">
        <v>22</v>
      </c>
      <c r="C333" s="231">
        <v>42902</v>
      </c>
      <c r="D333" s="231" t="s">
        <v>1506</v>
      </c>
      <c r="E333" s="231" t="s">
        <v>1471</v>
      </c>
      <c r="F333" s="231" t="s">
        <v>1472</v>
      </c>
      <c r="G333" s="231" t="s">
        <v>1525</v>
      </c>
      <c r="H333" s="231">
        <v>1154993</v>
      </c>
      <c r="I333" s="231" t="s">
        <v>1501</v>
      </c>
      <c r="J333" s="231" t="s">
        <v>7</v>
      </c>
      <c r="K333" s="231" t="str">
        <f t="shared" si="5"/>
        <v>RIOS</v>
      </c>
    </row>
    <row r="334" spans="2:11" s="230" customFormat="1" ht="27" customHeight="1">
      <c r="B334" s="231">
        <v>23</v>
      </c>
      <c r="C334" s="231">
        <v>42902</v>
      </c>
      <c r="D334" s="231" t="s">
        <v>1506</v>
      </c>
      <c r="E334" s="231" t="s">
        <v>1471</v>
      </c>
      <c r="F334" s="231" t="s">
        <v>1472</v>
      </c>
      <c r="G334" s="231" t="s">
        <v>1526</v>
      </c>
      <c r="H334" s="231">
        <v>1152153</v>
      </c>
      <c r="I334" s="231" t="s">
        <v>1501</v>
      </c>
      <c r="J334" s="231" t="s">
        <v>7</v>
      </c>
      <c r="K334" s="231" t="str">
        <f t="shared" ref="K334:K397" si="6">MID(I334,1,4)</f>
        <v>RIOS</v>
      </c>
    </row>
    <row r="335" spans="2:11" s="230" customFormat="1" ht="27" customHeight="1">
      <c r="B335" s="231">
        <v>24</v>
      </c>
      <c r="C335" s="231">
        <v>42902</v>
      </c>
      <c r="D335" s="231" t="s">
        <v>1506</v>
      </c>
      <c r="E335" s="231" t="s">
        <v>1471</v>
      </c>
      <c r="F335" s="231" t="s">
        <v>1472</v>
      </c>
      <c r="G335" s="231" t="s">
        <v>1527</v>
      </c>
      <c r="H335" s="231">
        <v>1153558</v>
      </c>
      <c r="I335" s="231" t="s">
        <v>1501</v>
      </c>
      <c r="J335" s="231" t="s">
        <v>7</v>
      </c>
      <c r="K335" s="231" t="str">
        <f t="shared" si="6"/>
        <v>RIOS</v>
      </c>
    </row>
    <row r="336" spans="2:11" s="230" customFormat="1" ht="27" customHeight="1">
      <c r="B336" s="231">
        <v>25</v>
      </c>
      <c r="C336" s="231">
        <v>42902</v>
      </c>
      <c r="D336" s="231" t="s">
        <v>1506</v>
      </c>
      <c r="E336" s="231" t="s">
        <v>1471</v>
      </c>
      <c r="F336" s="231" t="s">
        <v>1472</v>
      </c>
      <c r="G336" s="231" t="s">
        <v>1528</v>
      </c>
      <c r="H336" s="231">
        <v>1156720</v>
      </c>
      <c r="I336" s="231" t="s">
        <v>1501</v>
      </c>
      <c r="J336" s="231" t="s">
        <v>7</v>
      </c>
      <c r="K336" s="231" t="str">
        <f t="shared" si="6"/>
        <v>RIOS</v>
      </c>
    </row>
    <row r="337" spans="2:11" s="230" customFormat="1" ht="27" customHeight="1">
      <c r="B337" s="231">
        <v>26</v>
      </c>
      <c r="C337" s="231">
        <v>42902</v>
      </c>
      <c r="D337" s="231" t="s">
        <v>1506</v>
      </c>
      <c r="E337" s="231" t="s">
        <v>1471</v>
      </c>
      <c r="F337" s="231" t="s">
        <v>1472</v>
      </c>
      <c r="G337" s="231" t="s">
        <v>1529</v>
      </c>
      <c r="H337" s="231">
        <v>115578</v>
      </c>
      <c r="I337" s="231" t="s">
        <v>1501</v>
      </c>
      <c r="J337" s="231" t="s">
        <v>7</v>
      </c>
      <c r="K337" s="231" t="str">
        <f t="shared" si="6"/>
        <v>RIOS</v>
      </c>
    </row>
    <row r="338" spans="2:11" s="230" customFormat="1" ht="27" customHeight="1">
      <c r="B338" s="231">
        <v>27</v>
      </c>
      <c r="C338" s="231">
        <v>42902</v>
      </c>
      <c r="D338" s="231" t="s">
        <v>1506</v>
      </c>
      <c r="E338" s="231" t="s">
        <v>1471</v>
      </c>
      <c r="F338" s="231" t="s">
        <v>1472</v>
      </c>
      <c r="G338" s="231" t="s">
        <v>1530</v>
      </c>
      <c r="H338" s="231">
        <v>11516571</v>
      </c>
      <c r="I338" s="231" t="s">
        <v>1501</v>
      </c>
      <c r="J338" s="231" t="s">
        <v>7</v>
      </c>
      <c r="K338" s="231" t="str">
        <f t="shared" si="6"/>
        <v>RIOS</v>
      </c>
    </row>
    <row r="339" spans="2:11" s="230" customFormat="1" ht="27" customHeight="1">
      <c r="B339" s="231">
        <v>28</v>
      </c>
      <c r="C339" s="231">
        <v>42902</v>
      </c>
      <c r="D339" s="231" t="s">
        <v>1506</v>
      </c>
      <c r="E339" s="231" t="s">
        <v>1471</v>
      </c>
      <c r="F339" s="231" t="s">
        <v>1472</v>
      </c>
      <c r="G339" s="231" t="s">
        <v>1531</v>
      </c>
      <c r="H339" s="231">
        <v>1152940</v>
      </c>
      <c r="I339" s="231" t="s">
        <v>1501</v>
      </c>
      <c r="J339" s="231" t="s">
        <v>7</v>
      </c>
      <c r="K339" s="231" t="str">
        <f t="shared" si="6"/>
        <v>RIOS</v>
      </c>
    </row>
    <row r="340" spans="2:11" s="230" customFormat="1" ht="27" customHeight="1">
      <c r="B340" s="231">
        <v>29</v>
      </c>
      <c r="C340" s="231">
        <v>42902</v>
      </c>
      <c r="D340" s="231" t="s">
        <v>1506</v>
      </c>
      <c r="E340" s="231" t="s">
        <v>1471</v>
      </c>
      <c r="F340" s="231" t="s">
        <v>1472</v>
      </c>
      <c r="G340" s="231" t="s">
        <v>1532</v>
      </c>
      <c r="H340" s="231">
        <v>11514932</v>
      </c>
      <c r="I340" s="231" t="s">
        <v>1501</v>
      </c>
      <c r="J340" s="231" t="s">
        <v>7</v>
      </c>
      <c r="K340" s="231" t="str">
        <f t="shared" si="6"/>
        <v>RIOS</v>
      </c>
    </row>
    <row r="341" spans="2:11" s="230" customFormat="1" ht="27" customHeight="1">
      <c r="B341" s="231">
        <v>30</v>
      </c>
      <c r="C341" s="231">
        <v>42902</v>
      </c>
      <c r="D341" s="231" t="s">
        <v>1506</v>
      </c>
      <c r="E341" s="231" t="s">
        <v>1471</v>
      </c>
      <c r="F341" s="231" t="s">
        <v>1472</v>
      </c>
      <c r="G341" s="231" t="s">
        <v>1533</v>
      </c>
      <c r="H341" s="231">
        <v>1155010</v>
      </c>
      <c r="I341" s="231" t="s">
        <v>1509</v>
      </c>
      <c r="J341" s="231" t="s">
        <v>7</v>
      </c>
      <c r="K341" s="231" t="str">
        <f t="shared" si="6"/>
        <v>RIOS</v>
      </c>
    </row>
    <row r="342" spans="2:11" s="230" customFormat="1" ht="27" customHeight="1">
      <c r="B342" s="231">
        <v>31</v>
      </c>
      <c r="C342" s="231">
        <v>42902</v>
      </c>
      <c r="D342" s="231" t="s">
        <v>1506</v>
      </c>
      <c r="E342" s="231" t="s">
        <v>1471</v>
      </c>
      <c r="F342" s="231" t="s">
        <v>1472</v>
      </c>
      <c r="G342" s="231" t="s">
        <v>1534</v>
      </c>
      <c r="H342" s="231">
        <v>1156774</v>
      </c>
      <c r="I342" s="231" t="s">
        <v>1509</v>
      </c>
      <c r="J342" s="231" t="s">
        <v>7</v>
      </c>
      <c r="K342" s="231" t="str">
        <f t="shared" si="6"/>
        <v>RIOS</v>
      </c>
    </row>
    <row r="343" spans="2:11" s="230" customFormat="1" ht="27" customHeight="1">
      <c r="B343" s="231">
        <v>32</v>
      </c>
      <c r="C343" s="231">
        <v>42902</v>
      </c>
      <c r="D343" s="231" t="s">
        <v>1506</v>
      </c>
      <c r="E343" s="231" t="s">
        <v>1471</v>
      </c>
      <c r="F343" s="231" t="s">
        <v>1472</v>
      </c>
      <c r="G343" s="231" t="s">
        <v>1535</v>
      </c>
      <c r="H343" s="231">
        <v>1151937</v>
      </c>
      <c r="I343" s="231" t="s">
        <v>1536</v>
      </c>
      <c r="J343" s="231" t="s">
        <v>7</v>
      </c>
      <c r="K343" s="231" t="str">
        <f t="shared" si="6"/>
        <v>RIOS</v>
      </c>
    </row>
    <row r="344" spans="2:11" s="230" customFormat="1" ht="27" customHeight="1">
      <c r="B344" s="231">
        <v>33</v>
      </c>
      <c r="C344" s="231">
        <v>42902</v>
      </c>
      <c r="D344" s="231" t="s">
        <v>1506</v>
      </c>
      <c r="E344" s="231" t="s">
        <v>1471</v>
      </c>
      <c r="F344" s="231" t="s">
        <v>1472</v>
      </c>
      <c r="G344" s="231" t="s">
        <v>1537</v>
      </c>
      <c r="H344" s="231">
        <v>1157995</v>
      </c>
      <c r="I344" s="231" t="s">
        <v>1509</v>
      </c>
      <c r="J344" s="231" t="s">
        <v>7</v>
      </c>
      <c r="K344" s="231" t="str">
        <f t="shared" si="6"/>
        <v>RIOS</v>
      </c>
    </row>
    <row r="345" spans="2:11" s="230" customFormat="1" ht="27" customHeight="1">
      <c r="B345" s="231">
        <v>34</v>
      </c>
      <c r="C345" s="231">
        <v>43111</v>
      </c>
      <c r="D345" s="231" t="s">
        <v>1538</v>
      </c>
      <c r="E345" s="231" t="s">
        <v>1471</v>
      </c>
      <c r="F345" s="231" t="s">
        <v>1472</v>
      </c>
      <c r="G345" s="231" t="s">
        <v>1539</v>
      </c>
      <c r="H345" s="231">
        <v>11520761</v>
      </c>
      <c r="I345" s="231" t="s">
        <v>1501</v>
      </c>
      <c r="J345" s="231" t="s">
        <v>7</v>
      </c>
      <c r="K345" s="231" t="str">
        <f t="shared" si="6"/>
        <v>RIOS</v>
      </c>
    </row>
    <row r="346" spans="2:11" s="230" customFormat="1" ht="27" customHeight="1">
      <c r="B346" s="231">
        <v>35</v>
      </c>
      <c r="C346" s="231">
        <v>43297</v>
      </c>
      <c r="D346" s="231" t="s">
        <v>1540</v>
      </c>
      <c r="E346" s="231" t="s">
        <v>1471</v>
      </c>
      <c r="F346" s="231" t="s">
        <v>1472</v>
      </c>
      <c r="G346" s="231" t="s">
        <v>1541</v>
      </c>
      <c r="H346" s="231">
        <v>1155254</v>
      </c>
      <c r="I346" s="231" t="s">
        <v>1542</v>
      </c>
      <c r="J346" s="231" t="s">
        <v>7</v>
      </c>
      <c r="K346" s="231" t="str">
        <f t="shared" si="6"/>
        <v>RIOS</v>
      </c>
    </row>
    <row r="347" spans="2:11" s="230" customFormat="1" ht="27" customHeight="1">
      <c r="B347" s="231">
        <v>36</v>
      </c>
      <c r="C347" s="231">
        <v>43297</v>
      </c>
      <c r="D347" s="231" t="s">
        <v>1540</v>
      </c>
      <c r="E347" s="231" t="s">
        <v>1471</v>
      </c>
      <c r="F347" s="231" t="s">
        <v>1472</v>
      </c>
      <c r="G347" s="231" t="s">
        <v>1543</v>
      </c>
      <c r="H347" s="231">
        <v>11520858</v>
      </c>
      <c r="I347" s="231" t="s">
        <v>1542</v>
      </c>
      <c r="J347" s="231" t="s">
        <v>7</v>
      </c>
      <c r="K347" s="231" t="str">
        <f t="shared" si="6"/>
        <v>RIOS</v>
      </c>
    </row>
    <row r="348" spans="2:11" s="230" customFormat="1" ht="27" customHeight="1">
      <c r="B348" s="231">
        <v>37</v>
      </c>
      <c r="C348" s="231">
        <v>43297</v>
      </c>
      <c r="D348" s="231" t="s">
        <v>1540</v>
      </c>
      <c r="E348" s="231" t="s">
        <v>1471</v>
      </c>
      <c r="F348" s="231" t="s">
        <v>1472</v>
      </c>
      <c r="G348" s="231" t="s">
        <v>1544</v>
      </c>
      <c r="H348" s="231">
        <v>11520989</v>
      </c>
      <c r="I348" s="231" t="s">
        <v>1542</v>
      </c>
      <c r="J348" s="231" t="s">
        <v>7</v>
      </c>
      <c r="K348" s="231" t="str">
        <f t="shared" si="6"/>
        <v>RIOS</v>
      </c>
    </row>
    <row r="349" spans="2:11" s="230" customFormat="1" ht="27" customHeight="1">
      <c r="B349" s="231">
        <v>38</v>
      </c>
      <c r="C349" s="231">
        <v>43300</v>
      </c>
      <c r="D349" s="231" t="s">
        <v>1545</v>
      </c>
      <c r="E349" s="231" t="s">
        <v>1471</v>
      </c>
      <c r="F349" s="231" t="s">
        <v>1472</v>
      </c>
      <c r="G349" s="231" t="s">
        <v>1546</v>
      </c>
      <c r="H349" s="231">
        <v>1158394</v>
      </c>
      <c r="I349" s="231" t="s">
        <v>1501</v>
      </c>
      <c r="J349" s="231" t="s">
        <v>7</v>
      </c>
      <c r="K349" s="231" t="str">
        <f t="shared" si="6"/>
        <v>RIOS</v>
      </c>
    </row>
    <row r="350" spans="2:11" s="230" customFormat="1" ht="27" customHeight="1">
      <c r="B350" s="231">
        <v>39</v>
      </c>
      <c r="C350" s="231">
        <v>43300</v>
      </c>
      <c r="D350" s="231" t="s">
        <v>1545</v>
      </c>
      <c r="E350" s="231" t="s">
        <v>1471</v>
      </c>
      <c r="F350" s="231" t="s">
        <v>1472</v>
      </c>
      <c r="G350" s="231" t="s">
        <v>1547</v>
      </c>
      <c r="H350" s="231">
        <v>1150008388</v>
      </c>
      <c r="I350" s="231" t="s">
        <v>1501</v>
      </c>
      <c r="J350" s="231" t="s">
        <v>7</v>
      </c>
      <c r="K350" s="231" t="str">
        <f t="shared" si="6"/>
        <v>RIOS</v>
      </c>
    </row>
    <row r="351" spans="2:11" s="230" customFormat="1" ht="27" customHeight="1">
      <c r="B351" s="231">
        <v>40</v>
      </c>
      <c r="C351" s="231">
        <v>43300</v>
      </c>
      <c r="D351" s="231" t="s">
        <v>1545</v>
      </c>
      <c r="E351" s="231" t="s">
        <v>1471</v>
      </c>
      <c r="F351" s="231" t="s">
        <v>1472</v>
      </c>
      <c r="G351" s="231" t="s">
        <v>1548</v>
      </c>
      <c r="H351" s="231">
        <v>1150008401</v>
      </c>
      <c r="I351" s="231" t="s">
        <v>1501</v>
      </c>
      <c r="J351" s="231" t="s">
        <v>7</v>
      </c>
      <c r="K351" s="231" t="str">
        <f t="shared" si="6"/>
        <v>RIOS</v>
      </c>
    </row>
    <row r="352" spans="2:11" s="230" customFormat="1" ht="27" customHeight="1">
      <c r="B352" s="231">
        <v>41</v>
      </c>
      <c r="C352" s="231">
        <v>43300</v>
      </c>
      <c r="D352" s="231" t="s">
        <v>1545</v>
      </c>
      <c r="E352" s="231" t="s">
        <v>1471</v>
      </c>
      <c r="F352" s="231" t="s">
        <v>1472</v>
      </c>
      <c r="G352" s="231" t="s">
        <v>1549</v>
      </c>
      <c r="H352" s="231">
        <v>1150008403</v>
      </c>
      <c r="I352" s="231" t="s">
        <v>1501</v>
      </c>
      <c r="J352" s="231" t="s">
        <v>7</v>
      </c>
      <c r="K352" s="231" t="str">
        <f t="shared" si="6"/>
        <v>RIOS</v>
      </c>
    </row>
    <row r="353" spans="2:11" s="230" customFormat="1" ht="27" customHeight="1">
      <c r="B353" s="231">
        <v>42</v>
      </c>
      <c r="C353" s="231">
        <v>43300</v>
      </c>
      <c r="D353" s="231" t="s">
        <v>1545</v>
      </c>
      <c r="E353" s="231" t="s">
        <v>1471</v>
      </c>
      <c r="F353" s="231" t="s">
        <v>1472</v>
      </c>
      <c r="G353" s="231" t="s">
        <v>1550</v>
      </c>
      <c r="H353" s="231">
        <v>1150008405</v>
      </c>
      <c r="I353" s="231" t="s">
        <v>1501</v>
      </c>
      <c r="J353" s="231" t="s">
        <v>7</v>
      </c>
      <c r="K353" s="231" t="str">
        <f t="shared" si="6"/>
        <v>RIOS</v>
      </c>
    </row>
    <row r="354" spans="2:11" s="230" customFormat="1" ht="27" customHeight="1">
      <c r="B354" s="231">
        <v>43</v>
      </c>
      <c r="C354" s="231">
        <v>43300</v>
      </c>
      <c r="D354" s="231" t="s">
        <v>1545</v>
      </c>
      <c r="E354" s="231" t="s">
        <v>1471</v>
      </c>
      <c r="F354" s="231" t="s">
        <v>1472</v>
      </c>
      <c r="G354" s="231" t="s">
        <v>1551</v>
      </c>
      <c r="H354" s="231">
        <v>1150008406</v>
      </c>
      <c r="I354" s="231" t="s">
        <v>1501</v>
      </c>
      <c r="J354" s="231" t="s">
        <v>7</v>
      </c>
      <c r="K354" s="231" t="str">
        <f t="shared" si="6"/>
        <v>RIOS</v>
      </c>
    </row>
    <row r="355" spans="2:11" s="230" customFormat="1" ht="27" customHeight="1">
      <c r="B355" s="231">
        <v>44</v>
      </c>
      <c r="C355" s="231">
        <v>43300</v>
      </c>
      <c r="D355" s="231" t="s">
        <v>1545</v>
      </c>
      <c r="E355" s="231" t="s">
        <v>1471</v>
      </c>
      <c r="F355" s="231" t="s">
        <v>1472</v>
      </c>
      <c r="G355" s="231" t="s">
        <v>1552</v>
      </c>
      <c r="H355" s="231">
        <v>1150008407</v>
      </c>
      <c r="I355" s="231" t="s">
        <v>1501</v>
      </c>
      <c r="J355" s="231" t="s">
        <v>7</v>
      </c>
      <c r="K355" s="231" t="str">
        <f t="shared" si="6"/>
        <v>RIOS</v>
      </c>
    </row>
    <row r="356" spans="2:11" s="230" customFormat="1" ht="27" customHeight="1">
      <c r="B356" s="231">
        <v>45</v>
      </c>
      <c r="C356" s="231">
        <v>43300</v>
      </c>
      <c r="D356" s="231" t="s">
        <v>1545</v>
      </c>
      <c r="E356" s="231" t="s">
        <v>1471</v>
      </c>
      <c r="F356" s="231" t="s">
        <v>1472</v>
      </c>
      <c r="G356" s="231" t="s">
        <v>1553</v>
      </c>
      <c r="H356" s="231">
        <v>1158402</v>
      </c>
      <c r="I356" s="231" t="s">
        <v>1501</v>
      </c>
      <c r="J356" s="231" t="s">
        <v>7</v>
      </c>
      <c r="K356" s="231" t="str">
        <f t="shared" si="6"/>
        <v>RIOS</v>
      </c>
    </row>
    <row r="357" spans="2:11" s="230" customFormat="1" ht="27" customHeight="1">
      <c r="B357" s="231">
        <v>46</v>
      </c>
      <c r="C357" s="231">
        <v>43300</v>
      </c>
      <c r="D357" s="231" t="s">
        <v>1545</v>
      </c>
      <c r="E357" s="231" t="s">
        <v>1471</v>
      </c>
      <c r="F357" s="231" t="s">
        <v>1472</v>
      </c>
      <c r="G357" s="231" t="s">
        <v>1554</v>
      </c>
      <c r="H357" s="231">
        <v>1158404</v>
      </c>
      <c r="I357" s="231" t="s">
        <v>1501</v>
      </c>
      <c r="J357" s="231" t="s">
        <v>7</v>
      </c>
      <c r="K357" s="231" t="str">
        <f t="shared" si="6"/>
        <v>RIOS</v>
      </c>
    </row>
    <row r="358" spans="2:11" s="230" customFormat="1" ht="27" customHeight="1">
      <c r="B358" s="231">
        <v>47</v>
      </c>
      <c r="C358" s="231">
        <v>43300</v>
      </c>
      <c r="D358" s="231" t="s">
        <v>1545</v>
      </c>
      <c r="E358" s="231" t="s">
        <v>1471</v>
      </c>
      <c r="F358" s="231" t="s">
        <v>1472</v>
      </c>
      <c r="G358" s="231" t="s">
        <v>1555</v>
      </c>
      <c r="H358" s="231">
        <v>1150008389</v>
      </c>
      <c r="I358" s="231" t="s">
        <v>1501</v>
      </c>
      <c r="J358" s="231" t="s">
        <v>7</v>
      </c>
      <c r="K358" s="231" t="str">
        <f t="shared" si="6"/>
        <v>RIOS</v>
      </c>
    </row>
    <row r="359" spans="2:11" s="230" customFormat="1" ht="27" customHeight="1">
      <c r="B359" s="231">
        <v>48</v>
      </c>
      <c r="C359" s="231">
        <v>43300</v>
      </c>
      <c r="D359" s="231" t="s">
        <v>1545</v>
      </c>
      <c r="E359" s="231" t="s">
        <v>1471</v>
      </c>
      <c r="F359" s="231" t="s">
        <v>1472</v>
      </c>
      <c r="G359" s="231" t="s">
        <v>1556</v>
      </c>
      <c r="H359" s="231">
        <v>1150008395</v>
      </c>
      <c r="I359" s="231" t="s">
        <v>1501</v>
      </c>
      <c r="J359" s="231" t="s">
        <v>7</v>
      </c>
      <c r="K359" s="231" t="str">
        <f t="shared" si="6"/>
        <v>RIOS</v>
      </c>
    </row>
    <row r="360" spans="2:11" s="230" customFormat="1" ht="27" customHeight="1">
      <c r="B360" s="231">
        <v>49</v>
      </c>
      <c r="C360" s="231">
        <v>43300</v>
      </c>
      <c r="D360" s="231" t="s">
        <v>1545</v>
      </c>
      <c r="E360" s="231" t="s">
        <v>1471</v>
      </c>
      <c r="F360" s="231" t="s">
        <v>1472</v>
      </c>
      <c r="G360" s="231" t="s">
        <v>1557</v>
      </c>
      <c r="H360" s="231">
        <v>1150008396</v>
      </c>
      <c r="I360" s="231" t="s">
        <v>1501</v>
      </c>
      <c r="J360" s="231" t="s">
        <v>7</v>
      </c>
      <c r="K360" s="231" t="str">
        <f t="shared" si="6"/>
        <v>RIOS</v>
      </c>
    </row>
    <row r="361" spans="2:11" s="230" customFormat="1" ht="27" customHeight="1">
      <c r="B361" s="231">
        <v>50</v>
      </c>
      <c r="C361" s="231">
        <v>43300</v>
      </c>
      <c r="D361" s="231" t="s">
        <v>1545</v>
      </c>
      <c r="E361" s="231" t="s">
        <v>1471</v>
      </c>
      <c r="F361" s="231" t="s">
        <v>1472</v>
      </c>
      <c r="G361" s="231" t="s">
        <v>1558</v>
      </c>
      <c r="H361" s="231">
        <v>1150008390</v>
      </c>
      <c r="I361" s="231" t="s">
        <v>1501</v>
      </c>
      <c r="J361" s="231" t="s">
        <v>7</v>
      </c>
      <c r="K361" s="231" t="str">
        <f t="shared" si="6"/>
        <v>RIOS</v>
      </c>
    </row>
    <row r="362" spans="2:11" s="230" customFormat="1" ht="27" customHeight="1">
      <c r="B362" s="231">
        <v>51</v>
      </c>
      <c r="C362" s="231">
        <v>43300</v>
      </c>
      <c r="D362" s="231" t="s">
        <v>1545</v>
      </c>
      <c r="E362" s="231" t="s">
        <v>1471</v>
      </c>
      <c r="F362" s="231" t="s">
        <v>1472</v>
      </c>
      <c r="G362" s="231" t="s">
        <v>1559</v>
      </c>
      <c r="H362" s="231">
        <v>1158393</v>
      </c>
      <c r="I362" s="231" t="s">
        <v>1501</v>
      </c>
      <c r="J362" s="231" t="s">
        <v>7</v>
      </c>
      <c r="K362" s="231" t="str">
        <f t="shared" si="6"/>
        <v>RIOS</v>
      </c>
    </row>
    <row r="363" spans="2:11" s="230" customFormat="1" ht="27" customHeight="1">
      <c r="B363" s="231">
        <v>52</v>
      </c>
      <c r="C363" s="231">
        <v>43300</v>
      </c>
      <c r="D363" s="231" t="s">
        <v>1545</v>
      </c>
      <c r="E363" s="231" t="s">
        <v>1471</v>
      </c>
      <c r="F363" s="231" t="s">
        <v>1472</v>
      </c>
      <c r="G363" s="231" t="s">
        <v>1560</v>
      </c>
      <c r="H363" s="231">
        <v>1150008391</v>
      </c>
      <c r="I363" s="231" t="s">
        <v>1501</v>
      </c>
      <c r="J363" s="231" t="s">
        <v>7</v>
      </c>
      <c r="K363" s="231" t="str">
        <f t="shared" si="6"/>
        <v>RIOS</v>
      </c>
    </row>
    <row r="364" spans="2:11" s="230" customFormat="1" ht="27" customHeight="1">
      <c r="B364" s="231">
        <v>53</v>
      </c>
      <c r="C364" s="231">
        <v>43300</v>
      </c>
      <c r="D364" s="231" t="s">
        <v>1545</v>
      </c>
      <c r="E364" s="231" t="s">
        <v>1471</v>
      </c>
      <c r="F364" s="231" t="s">
        <v>1472</v>
      </c>
      <c r="G364" s="231" t="s">
        <v>1561</v>
      </c>
      <c r="H364" s="231">
        <v>1150008392</v>
      </c>
      <c r="I364" s="231" t="s">
        <v>1501</v>
      </c>
      <c r="J364" s="231" t="s">
        <v>7</v>
      </c>
      <c r="K364" s="231" t="str">
        <f t="shared" si="6"/>
        <v>RIOS</v>
      </c>
    </row>
    <row r="365" spans="2:11" s="230" customFormat="1" ht="27" customHeight="1">
      <c r="B365" s="231">
        <v>54</v>
      </c>
      <c r="C365" s="231">
        <v>43300</v>
      </c>
      <c r="D365" s="231" t="s">
        <v>1545</v>
      </c>
      <c r="E365" s="231" t="s">
        <v>1471</v>
      </c>
      <c r="F365" s="231" t="s">
        <v>1472</v>
      </c>
      <c r="G365" s="231" t="s">
        <v>1562</v>
      </c>
      <c r="H365" s="231">
        <v>1158411</v>
      </c>
      <c r="I365" s="231" t="s">
        <v>1501</v>
      </c>
      <c r="J365" s="231" t="s">
        <v>7</v>
      </c>
      <c r="K365" s="231" t="str">
        <f t="shared" si="6"/>
        <v>RIOS</v>
      </c>
    </row>
    <row r="366" spans="2:11" s="230" customFormat="1" ht="27" customHeight="1">
      <c r="B366" s="231">
        <v>55</v>
      </c>
      <c r="C366" s="231">
        <v>43300</v>
      </c>
      <c r="D366" s="231" t="s">
        <v>1545</v>
      </c>
      <c r="E366" s="231" t="s">
        <v>1471</v>
      </c>
      <c r="F366" s="231" t="s">
        <v>1472</v>
      </c>
      <c r="G366" s="231" t="s">
        <v>1563</v>
      </c>
      <c r="H366" s="231">
        <v>1158412</v>
      </c>
      <c r="I366" s="231" t="s">
        <v>1501</v>
      </c>
      <c r="J366" s="231" t="s">
        <v>7</v>
      </c>
      <c r="K366" s="231" t="str">
        <f t="shared" si="6"/>
        <v>RIOS</v>
      </c>
    </row>
    <row r="367" spans="2:11" s="230" customFormat="1" ht="27" customHeight="1">
      <c r="B367" s="231">
        <v>56</v>
      </c>
      <c r="C367" s="231">
        <v>43300</v>
      </c>
      <c r="D367" s="231" t="s">
        <v>1545</v>
      </c>
      <c r="E367" s="231" t="s">
        <v>1471</v>
      </c>
      <c r="F367" s="231" t="s">
        <v>1472</v>
      </c>
      <c r="G367" s="231" t="s">
        <v>1564</v>
      </c>
      <c r="H367" s="231">
        <v>1158409</v>
      </c>
      <c r="I367" s="231" t="s">
        <v>1501</v>
      </c>
      <c r="J367" s="231" t="s">
        <v>7</v>
      </c>
      <c r="K367" s="231" t="str">
        <f t="shared" si="6"/>
        <v>RIOS</v>
      </c>
    </row>
    <row r="368" spans="2:11" s="230" customFormat="1" ht="27" customHeight="1">
      <c r="B368" s="231">
        <v>57</v>
      </c>
      <c r="C368" s="231">
        <v>43300</v>
      </c>
      <c r="D368" s="231" t="s">
        <v>1545</v>
      </c>
      <c r="E368" s="231" t="s">
        <v>1471</v>
      </c>
      <c r="F368" s="231" t="s">
        <v>1472</v>
      </c>
      <c r="G368" s="231" t="s">
        <v>1565</v>
      </c>
      <c r="H368" s="231">
        <v>1150002405</v>
      </c>
      <c r="I368" s="231" t="s">
        <v>1501</v>
      </c>
      <c r="J368" s="231" t="s">
        <v>7</v>
      </c>
      <c r="K368" s="231" t="str">
        <f t="shared" si="6"/>
        <v>RIOS</v>
      </c>
    </row>
    <row r="369" spans="2:11" s="230" customFormat="1" ht="27" customHeight="1">
      <c r="B369" s="231">
        <v>58</v>
      </c>
      <c r="C369" s="231">
        <v>43300</v>
      </c>
      <c r="D369" s="231" t="s">
        <v>1545</v>
      </c>
      <c r="E369" s="231" t="s">
        <v>1471</v>
      </c>
      <c r="F369" s="231" t="s">
        <v>1472</v>
      </c>
      <c r="G369" s="231" t="s">
        <v>1566</v>
      </c>
      <c r="H369" s="231">
        <v>115251</v>
      </c>
      <c r="I369" s="231" t="s">
        <v>1501</v>
      </c>
      <c r="J369" s="231" t="s">
        <v>7</v>
      </c>
      <c r="K369" s="231" t="str">
        <f t="shared" si="6"/>
        <v>RIOS</v>
      </c>
    </row>
    <row r="370" spans="2:11" s="230" customFormat="1" ht="27" customHeight="1">
      <c r="B370" s="231">
        <v>59</v>
      </c>
      <c r="C370" s="231">
        <v>43300</v>
      </c>
      <c r="D370" s="231" t="s">
        <v>1545</v>
      </c>
      <c r="E370" s="231" t="s">
        <v>1471</v>
      </c>
      <c r="F370" s="231" t="s">
        <v>1472</v>
      </c>
      <c r="G370" s="231" t="s">
        <v>1567</v>
      </c>
      <c r="H370" s="231">
        <v>11511029</v>
      </c>
      <c r="I370" s="231" t="s">
        <v>1501</v>
      </c>
      <c r="J370" s="231" t="s">
        <v>7</v>
      </c>
      <c r="K370" s="231" t="str">
        <f t="shared" si="6"/>
        <v>RIOS</v>
      </c>
    </row>
    <row r="371" spans="2:11" s="230" customFormat="1" ht="27" customHeight="1">
      <c r="B371" s="231">
        <v>60</v>
      </c>
      <c r="C371" s="231">
        <v>43300</v>
      </c>
      <c r="D371" s="231" t="s">
        <v>1545</v>
      </c>
      <c r="E371" s="231" t="s">
        <v>1471</v>
      </c>
      <c r="F371" s="231" t="s">
        <v>1472</v>
      </c>
      <c r="G371" s="231" t="s">
        <v>1568</v>
      </c>
      <c r="H371" s="231">
        <v>1154388</v>
      </c>
      <c r="I371" s="231" t="s">
        <v>1501</v>
      </c>
      <c r="J371" s="231" t="s">
        <v>7</v>
      </c>
      <c r="K371" s="231" t="str">
        <f t="shared" si="6"/>
        <v>RIOS</v>
      </c>
    </row>
    <row r="372" spans="2:11" s="230" customFormat="1" ht="27" customHeight="1">
      <c r="B372" s="231">
        <v>61</v>
      </c>
      <c r="C372" s="231">
        <v>43300</v>
      </c>
      <c r="D372" s="231" t="s">
        <v>1545</v>
      </c>
      <c r="E372" s="231" t="s">
        <v>1471</v>
      </c>
      <c r="F372" s="231" t="s">
        <v>1472</v>
      </c>
      <c r="G372" s="231" t="s">
        <v>1569</v>
      </c>
      <c r="H372" s="231">
        <v>1152192</v>
      </c>
      <c r="I372" s="231" t="s">
        <v>1501</v>
      </c>
      <c r="J372" s="231" t="s">
        <v>7</v>
      </c>
      <c r="K372" s="231" t="str">
        <f t="shared" si="6"/>
        <v>RIOS</v>
      </c>
    </row>
    <row r="373" spans="2:11" s="230" customFormat="1" ht="27" customHeight="1">
      <c r="B373" s="231">
        <v>62</v>
      </c>
      <c r="C373" s="231">
        <v>43300</v>
      </c>
      <c r="D373" s="231" t="s">
        <v>1545</v>
      </c>
      <c r="E373" s="231" t="s">
        <v>1471</v>
      </c>
      <c r="F373" s="231" t="s">
        <v>1472</v>
      </c>
      <c r="G373" s="231" t="s">
        <v>1570</v>
      </c>
      <c r="H373" s="231">
        <v>11517810</v>
      </c>
      <c r="I373" s="231" t="s">
        <v>1501</v>
      </c>
      <c r="J373" s="231" t="s">
        <v>7</v>
      </c>
      <c r="K373" s="231" t="str">
        <f t="shared" si="6"/>
        <v>RIOS</v>
      </c>
    </row>
    <row r="374" spans="2:11" s="230" customFormat="1" ht="27" customHeight="1">
      <c r="B374" s="231">
        <v>63</v>
      </c>
      <c r="C374" s="231">
        <v>43300</v>
      </c>
      <c r="D374" s="231" t="s">
        <v>1545</v>
      </c>
      <c r="E374" s="231" t="s">
        <v>1471</v>
      </c>
      <c r="F374" s="231" t="s">
        <v>1472</v>
      </c>
      <c r="G374" s="231" t="s">
        <v>1571</v>
      </c>
      <c r="H374" s="231"/>
      <c r="I374" s="231" t="s">
        <v>1501</v>
      </c>
      <c r="J374" s="231" t="s">
        <v>7</v>
      </c>
      <c r="K374" s="231" t="str">
        <f t="shared" si="6"/>
        <v>RIOS</v>
      </c>
    </row>
    <row r="375" spans="2:11" s="230" customFormat="1" ht="27" customHeight="1">
      <c r="B375" s="231">
        <v>64</v>
      </c>
      <c r="C375" s="231">
        <v>43300</v>
      </c>
      <c r="D375" s="231" t="s">
        <v>1545</v>
      </c>
      <c r="E375" s="231" t="s">
        <v>1471</v>
      </c>
      <c r="F375" s="231" t="s">
        <v>1472</v>
      </c>
      <c r="G375" s="231" t="s">
        <v>1572</v>
      </c>
      <c r="H375" s="231"/>
      <c r="I375" s="231" t="s">
        <v>1573</v>
      </c>
      <c r="J375" s="231" t="s">
        <v>7</v>
      </c>
      <c r="K375" s="231" t="str">
        <f t="shared" si="6"/>
        <v>RIOS</v>
      </c>
    </row>
    <row r="376" spans="2:11" s="230" customFormat="1" ht="27" customHeight="1">
      <c r="B376" s="231">
        <v>65</v>
      </c>
      <c r="C376" s="231">
        <v>43300</v>
      </c>
      <c r="D376" s="231" t="s">
        <v>1545</v>
      </c>
      <c r="E376" s="231" t="s">
        <v>1471</v>
      </c>
      <c r="F376" s="231" t="s">
        <v>1472</v>
      </c>
      <c r="G376" s="231" t="s">
        <v>1574</v>
      </c>
      <c r="H376" s="231">
        <v>1151263</v>
      </c>
      <c r="I376" s="231" t="s">
        <v>1501</v>
      </c>
      <c r="J376" s="231" t="s">
        <v>7</v>
      </c>
      <c r="K376" s="231" t="str">
        <f t="shared" si="6"/>
        <v>RIOS</v>
      </c>
    </row>
    <row r="377" spans="2:11" s="230" customFormat="1" ht="27" customHeight="1">
      <c r="B377" s="231">
        <v>66</v>
      </c>
      <c r="C377" s="231">
        <v>43300</v>
      </c>
      <c r="D377" s="231" t="s">
        <v>1545</v>
      </c>
      <c r="E377" s="231" t="s">
        <v>1471</v>
      </c>
      <c r="F377" s="231" t="s">
        <v>1472</v>
      </c>
      <c r="G377" s="231" t="s">
        <v>1575</v>
      </c>
      <c r="H377" s="231">
        <v>115437</v>
      </c>
      <c r="I377" s="231" t="s">
        <v>1501</v>
      </c>
      <c r="J377" s="231" t="s">
        <v>7</v>
      </c>
      <c r="K377" s="231" t="str">
        <f t="shared" si="6"/>
        <v>RIOS</v>
      </c>
    </row>
    <row r="378" spans="2:11" s="230" customFormat="1" ht="27" customHeight="1">
      <c r="B378" s="231">
        <v>67</v>
      </c>
      <c r="C378" s="231">
        <v>43300</v>
      </c>
      <c r="D378" s="231" t="s">
        <v>1545</v>
      </c>
      <c r="E378" s="231" t="s">
        <v>1471</v>
      </c>
      <c r="F378" s="231" t="s">
        <v>1472</v>
      </c>
      <c r="G378" s="231" t="s">
        <v>1576</v>
      </c>
      <c r="H378" s="231">
        <v>1159859</v>
      </c>
      <c r="I378" s="231" t="s">
        <v>1501</v>
      </c>
      <c r="J378" s="231" t="s">
        <v>7</v>
      </c>
      <c r="K378" s="231" t="str">
        <f t="shared" si="6"/>
        <v>RIOS</v>
      </c>
    </row>
    <row r="379" spans="2:11" s="230" customFormat="1" ht="27" customHeight="1">
      <c r="B379" s="231">
        <v>68</v>
      </c>
      <c r="C379" s="231">
        <v>43300</v>
      </c>
      <c r="D379" s="231" t="s">
        <v>1545</v>
      </c>
      <c r="E379" s="231" t="s">
        <v>1471</v>
      </c>
      <c r="F379" s="231" t="s">
        <v>1472</v>
      </c>
      <c r="G379" s="231" t="s">
        <v>1577</v>
      </c>
      <c r="H379" s="231">
        <v>11517809</v>
      </c>
      <c r="I379" s="231" t="s">
        <v>1501</v>
      </c>
      <c r="J379" s="231" t="s">
        <v>7</v>
      </c>
      <c r="K379" s="231" t="str">
        <f t="shared" si="6"/>
        <v>RIOS</v>
      </c>
    </row>
    <row r="380" spans="2:11" s="230" customFormat="1" ht="27" customHeight="1">
      <c r="B380" s="231">
        <v>69</v>
      </c>
      <c r="C380" s="231">
        <v>43300</v>
      </c>
      <c r="D380" s="231" t="s">
        <v>1545</v>
      </c>
      <c r="E380" s="231" t="s">
        <v>1471</v>
      </c>
      <c r="F380" s="231" t="s">
        <v>1472</v>
      </c>
      <c r="G380" s="231" t="s">
        <v>1578</v>
      </c>
      <c r="H380" s="231">
        <v>1154710</v>
      </c>
      <c r="I380" s="231" t="s">
        <v>1501</v>
      </c>
      <c r="J380" s="231" t="s">
        <v>7</v>
      </c>
      <c r="K380" s="231" t="str">
        <f t="shared" si="6"/>
        <v>RIOS</v>
      </c>
    </row>
    <row r="381" spans="2:11" s="230" customFormat="1" ht="27" customHeight="1">
      <c r="B381" s="231">
        <v>70</v>
      </c>
      <c r="C381" s="231">
        <v>43300</v>
      </c>
      <c r="D381" s="231" t="s">
        <v>1545</v>
      </c>
      <c r="E381" s="231" t="s">
        <v>1471</v>
      </c>
      <c r="F381" s="231" t="s">
        <v>1472</v>
      </c>
      <c r="G381" s="231" t="s">
        <v>1579</v>
      </c>
      <c r="H381" s="231"/>
      <c r="I381" s="231" t="s">
        <v>1501</v>
      </c>
      <c r="J381" s="231" t="s">
        <v>7</v>
      </c>
      <c r="K381" s="231" t="str">
        <f t="shared" si="6"/>
        <v>RIOS</v>
      </c>
    </row>
    <row r="382" spans="2:11" s="230" customFormat="1" ht="27" customHeight="1">
      <c r="B382" s="231">
        <v>71</v>
      </c>
      <c r="C382" s="231">
        <v>43300</v>
      </c>
      <c r="D382" s="231" t="s">
        <v>1545</v>
      </c>
      <c r="E382" s="231" t="s">
        <v>1471</v>
      </c>
      <c r="F382" s="231" t="s">
        <v>1472</v>
      </c>
      <c r="G382" s="231" t="s">
        <v>1580</v>
      </c>
      <c r="H382" s="231"/>
      <c r="I382" s="231" t="s">
        <v>1501</v>
      </c>
      <c r="J382" s="231" t="s">
        <v>7</v>
      </c>
      <c r="K382" s="231" t="str">
        <f t="shared" si="6"/>
        <v>RIOS</v>
      </c>
    </row>
    <row r="383" spans="2:11" s="230" customFormat="1" ht="27" customHeight="1">
      <c r="B383" s="231">
        <v>72</v>
      </c>
      <c r="C383" s="231">
        <v>43300</v>
      </c>
      <c r="D383" s="231" t="s">
        <v>1545</v>
      </c>
      <c r="E383" s="231" t="s">
        <v>1471</v>
      </c>
      <c r="F383" s="231" t="s">
        <v>1472</v>
      </c>
      <c r="G383" s="231" t="s">
        <v>1581</v>
      </c>
      <c r="H383" s="231">
        <v>1154390</v>
      </c>
      <c r="I383" s="231" t="s">
        <v>1501</v>
      </c>
      <c r="J383" s="231" t="s">
        <v>7</v>
      </c>
      <c r="K383" s="231" t="str">
        <f t="shared" si="6"/>
        <v>RIOS</v>
      </c>
    </row>
    <row r="384" spans="2:11" s="230" customFormat="1" ht="27" customHeight="1">
      <c r="B384" s="231">
        <v>73</v>
      </c>
      <c r="C384" s="231">
        <v>43300</v>
      </c>
      <c r="D384" s="231" t="s">
        <v>1545</v>
      </c>
      <c r="E384" s="231" t="s">
        <v>1471</v>
      </c>
      <c r="F384" s="231" t="s">
        <v>1472</v>
      </c>
      <c r="G384" s="231" t="s">
        <v>1582</v>
      </c>
      <c r="H384" s="231" t="s">
        <v>1583</v>
      </c>
      <c r="I384" s="231" t="s">
        <v>1501</v>
      </c>
      <c r="J384" s="231" t="s">
        <v>7</v>
      </c>
      <c r="K384" s="231" t="str">
        <f t="shared" si="6"/>
        <v>RIOS</v>
      </c>
    </row>
    <row r="385" spans="2:11" s="230" customFormat="1" ht="27" customHeight="1">
      <c r="B385" s="231">
        <v>74</v>
      </c>
      <c r="C385" s="231">
        <v>43300</v>
      </c>
      <c r="D385" s="231" t="s">
        <v>1545</v>
      </c>
      <c r="E385" s="231" t="s">
        <v>1471</v>
      </c>
      <c r="F385" s="231" t="s">
        <v>1472</v>
      </c>
      <c r="G385" s="231" t="s">
        <v>1584</v>
      </c>
      <c r="H385" s="231"/>
      <c r="I385" s="231" t="s">
        <v>1501</v>
      </c>
      <c r="J385" s="231" t="s">
        <v>7</v>
      </c>
      <c r="K385" s="231" t="str">
        <f t="shared" si="6"/>
        <v>RIOS</v>
      </c>
    </row>
    <row r="386" spans="2:11" s="230" customFormat="1" ht="27" customHeight="1">
      <c r="B386" s="231">
        <v>75</v>
      </c>
      <c r="C386" s="231">
        <v>43300</v>
      </c>
      <c r="D386" s="231" t="s">
        <v>1545</v>
      </c>
      <c r="E386" s="231" t="s">
        <v>1471</v>
      </c>
      <c r="F386" s="231" t="s">
        <v>1472</v>
      </c>
      <c r="G386" s="231" t="s">
        <v>1585</v>
      </c>
      <c r="H386" s="231">
        <v>11514887</v>
      </c>
      <c r="I386" s="231" t="s">
        <v>1501</v>
      </c>
      <c r="J386" s="231" t="s">
        <v>7</v>
      </c>
      <c r="K386" s="231" t="str">
        <f t="shared" si="6"/>
        <v>RIOS</v>
      </c>
    </row>
    <row r="387" spans="2:11" s="230" customFormat="1" ht="27" customHeight="1">
      <c r="B387" s="231">
        <v>76</v>
      </c>
      <c r="C387" s="231">
        <v>43300</v>
      </c>
      <c r="D387" s="231" t="s">
        <v>1545</v>
      </c>
      <c r="E387" s="231" t="s">
        <v>1471</v>
      </c>
      <c r="F387" s="231" t="s">
        <v>1472</v>
      </c>
      <c r="G387" s="231" t="s">
        <v>1586</v>
      </c>
      <c r="H387" s="231">
        <v>1.0302580098064E+17</v>
      </c>
      <c r="I387" s="231" t="s">
        <v>1501</v>
      </c>
      <c r="J387" s="231" t="s">
        <v>7</v>
      </c>
      <c r="K387" s="231" t="str">
        <f t="shared" si="6"/>
        <v>RIOS</v>
      </c>
    </row>
    <row r="388" spans="2:11" s="230" customFormat="1" ht="27" customHeight="1">
      <c r="B388" s="231">
        <v>77</v>
      </c>
      <c r="C388" s="231">
        <v>43300</v>
      </c>
      <c r="D388" s="231" t="s">
        <v>1545</v>
      </c>
      <c r="E388" s="231" t="s">
        <v>1471</v>
      </c>
      <c r="F388" s="231" t="s">
        <v>1472</v>
      </c>
      <c r="G388" s="231" t="s">
        <v>1587</v>
      </c>
      <c r="H388" s="231">
        <v>115438</v>
      </c>
      <c r="I388" s="231" t="s">
        <v>1501</v>
      </c>
      <c r="J388" s="231" t="s">
        <v>7</v>
      </c>
      <c r="K388" s="231" t="str">
        <f t="shared" si="6"/>
        <v>RIOS</v>
      </c>
    </row>
    <row r="389" spans="2:11" s="230" customFormat="1" ht="27" customHeight="1">
      <c r="B389" s="231">
        <v>78</v>
      </c>
      <c r="C389" s="231">
        <v>43300</v>
      </c>
      <c r="D389" s="231" t="s">
        <v>1545</v>
      </c>
      <c r="E389" s="231" t="s">
        <v>1471</v>
      </c>
      <c r="F389" s="231" t="s">
        <v>1472</v>
      </c>
      <c r="G389" s="231" t="s">
        <v>1588</v>
      </c>
      <c r="H389" s="231">
        <v>11510778</v>
      </c>
      <c r="I389" s="231" t="s">
        <v>1501</v>
      </c>
      <c r="J389" s="231" t="s">
        <v>7</v>
      </c>
      <c r="K389" s="231" t="str">
        <f t="shared" si="6"/>
        <v>RIOS</v>
      </c>
    </row>
    <row r="390" spans="2:11" s="230" customFormat="1" ht="27" customHeight="1">
      <c r="B390" s="231">
        <v>79</v>
      </c>
      <c r="C390" s="231">
        <v>43300</v>
      </c>
      <c r="D390" s="231" t="s">
        <v>1545</v>
      </c>
      <c r="E390" s="231" t="s">
        <v>1471</v>
      </c>
      <c r="F390" s="231" t="s">
        <v>1472</v>
      </c>
      <c r="G390" s="231" t="s">
        <v>1589</v>
      </c>
      <c r="H390" s="231">
        <v>1154412</v>
      </c>
      <c r="I390" s="231" t="s">
        <v>1501</v>
      </c>
      <c r="J390" s="231" t="s">
        <v>7</v>
      </c>
      <c r="K390" s="231" t="str">
        <f t="shared" si="6"/>
        <v>RIOS</v>
      </c>
    </row>
    <row r="391" spans="2:11" s="230" customFormat="1" ht="27" customHeight="1">
      <c r="B391" s="231">
        <v>80</v>
      </c>
      <c r="C391" s="231">
        <v>43300</v>
      </c>
      <c r="D391" s="231" t="s">
        <v>1545</v>
      </c>
      <c r="E391" s="231" t="s">
        <v>1471</v>
      </c>
      <c r="F391" s="231" t="s">
        <v>1472</v>
      </c>
      <c r="G391" s="231" t="s">
        <v>1590</v>
      </c>
      <c r="H391" s="231"/>
      <c r="I391" s="231" t="s">
        <v>1501</v>
      </c>
      <c r="J391" s="231" t="s">
        <v>7</v>
      </c>
      <c r="K391" s="231" t="str">
        <f t="shared" si="6"/>
        <v>RIOS</v>
      </c>
    </row>
    <row r="392" spans="2:11" s="230" customFormat="1" ht="27" customHeight="1">
      <c r="B392" s="231">
        <v>81</v>
      </c>
      <c r="C392" s="231">
        <v>43300</v>
      </c>
      <c r="D392" s="231" t="s">
        <v>1545</v>
      </c>
      <c r="E392" s="231" t="s">
        <v>1471</v>
      </c>
      <c r="F392" s="231" t="s">
        <v>1472</v>
      </c>
      <c r="G392" s="231" t="s">
        <v>1591</v>
      </c>
      <c r="H392" s="231"/>
      <c r="I392" s="231" t="s">
        <v>1501</v>
      </c>
      <c r="J392" s="231" t="s">
        <v>7</v>
      </c>
      <c r="K392" s="231" t="str">
        <f t="shared" si="6"/>
        <v>RIOS</v>
      </c>
    </row>
    <row r="393" spans="2:11" s="230" customFormat="1" ht="27" customHeight="1">
      <c r="B393" s="231">
        <v>82</v>
      </c>
      <c r="C393" s="231">
        <v>43300</v>
      </c>
      <c r="D393" s="231" t="s">
        <v>1545</v>
      </c>
      <c r="E393" s="231" t="s">
        <v>1471</v>
      </c>
      <c r="F393" s="231" t="s">
        <v>1472</v>
      </c>
      <c r="G393" s="231" t="s">
        <v>1592</v>
      </c>
      <c r="H393" s="231"/>
      <c r="I393" s="231" t="s">
        <v>1501</v>
      </c>
      <c r="J393" s="231" t="s">
        <v>7</v>
      </c>
      <c r="K393" s="231" t="str">
        <f t="shared" si="6"/>
        <v>RIOS</v>
      </c>
    </row>
    <row r="394" spans="2:11" s="230" customFormat="1" ht="27" customHeight="1">
      <c r="B394" s="231">
        <v>83</v>
      </c>
      <c r="C394" s="231">
        <v>43300</v>
      </c>
      <c r="D394" s="231" t="s">
        <v>1545</v>
      </c>
      <c r="E394" s="231" t="s">
        <v>1471</v>
      </c>
      <c r="F394" s="231" t="s">
        <v>1472</v>
      </c>
      <c r="G394" s="231" t="s">
        <v>1593</v>
      </c>
      <c r="H394" s="231"/>
      <c r="I394" s="231" t="s">
        <v>1501</v>
      </c>
      <c r="J394" s="231" t="s">
        <v>7</v>
      </c>
      <c r="K394" s="231" t="str">
        <f t="shared" si="6"/>
        <v>RIOS</v>
      </c>
    </row>
    <row r="395" spans="2:11" s="230" customFormat="1" ht="27" customHeight="1">
      <c r="B395" s="231">
        <v>84</v>
      </c>
      <c r="C395" s="231">
        <v>43300</v>
      </c>
      <c r="D395" s="231" t="s">
        <v>1545</v>
      </c>
      <c r="E395" s="231" t="s">
        <v>1471</v>
      </c>
      <c r="F395" s="231" t="s">
        <v>1472</v>
      </c>
      <c r="G395" s="231" t="s">
        <v>1594</v>
      </c>
      <c r="H395" s="231">
        <v>1154389</v>
      </c>
      <c r="I395" s="231" t="s">
        <v>1501</v>
      </c>
      <c r="J395" s="231" t="s">
        <v>7</v>
      </c>
      <c r="K395" s="231" t="str">
        <f t="shared" si="6"/>
        <v>RIOS</v>
      </c>
    </row>
    <row r="396" spans="2:11" s="230" customFormat="1" ht="27" customHeight="1">
      <c r="B396" s="231">
        <v>85</v>
      </c>
      <c r="C396" s="231">
        <v>43300</v>
      </c>
      <c r="D396" s="231" t="s">
        <v>1545</v>
      </c>
      <c r="E396" s="231" t="s">
        <v>1471</v>
      </c>
      <c r="F396" s="231" t="s">
        <v>1472</v>
      </c>
      <c r="G396" s="231" t="s">
        <v>1595</v>
      </c>
      <c r="H396" s="231"/>
      <c r="I396" s="231" t="s">
        <v>1501</v>
      </c>
      <c r="J396" s="231" t="s">
        <v>7</v>
      </c>
      <c r="K396" s="231" t="str">
        <f t="shared" si="6"/>
        <v>RIOS</v>
      </c>
    </row>
    <row r="397" spans="2:11" s="230" customFormat="1" ht="27" customHeight="1">
      <c r="B397" s="231">
        <v>86</v>
      </c>
      <c r="C397" s="231">
        <v>43300</v>
      </c>
      <c r="D397" s="231" t="s">
        <v>1545</v>
      </c>
      <c r="E397" s="231" t="s">
        <v>1471</v>
      </c>
      <c r="F397" s="231" t="s">
        <v>1472</v>
      </c>
      <c r="G397" s="231" t="s">
        <v>1596</v>
      </c>
      <c r="H397" s="231">
        <v>11510406</v>
      </c>
      <c r="I397" s="231" t="s">
        <v>1501</v>
      </c>
      <c r="J397" s="231" t="s">
        <v>7</v>
      </c>
      <c r="K397" s="231" t="str">
        <f t="shared" si="6"/>
        <v>RIOS</v>
      </c>
    </row>
    <row r="398" spans="2:11" s="230" customFormat="1" ht="27" customHeight="1">
      <c r="B398" s="231">
        <v>87</v>
      </c>
      <c r="C398" s="231">
        <v>43300</v>
      </c>
      <c r="D398" s="231" t="s">
        <v>1545</v>
      </c>
      <c r="E398" s="231" t="s">
        <v>1471</v>
      </c>
      <c r="F398" s="231" t="s">
        <v>1472</v>
      </c>
      <c r="G398" s="231" t="s">
        <v>1597</v>
      </c>
      <c r="H398" s="231"/>
      <c r="I398" s="231" t="s">
        <v>1501</v>
      </c>
      <c r="J398" s="231" t="s">
        <v>7</v>
      </c>
      <c r="K398" s="231" t="str">
        <f t="shared" ref="K398:K461" si="7">MID(I398,1,4)</f>
        <v>RIOS</v>
      </c>
    </row>
    <row r="399" spans="2:11" s="230" customFormat="1" ht="27" customHeight="1">
      <c r="B399" s="231">
        <v>88</v>
      </c>
      <c r="C399" s="231">
        <v>43300</v>
      </c>
      <c r="D399" s="231" t="s">
        <v>1545</v>
      </c>
      <c r="E399" s="231" t="s">
        <v>1471</v>
      </c>
      <c r="F399" s="231" t="s">
        <v>1472</v>
      </c>
      <c r="G399" s="231" t="s">
        <v>1598</v>
      </c>
      <c r="H399" s="231">
        <v>1000084001126</v>
      </c>
      <c r="I399" s="231" t="s">
        <v>1501</v>
      </c>
      <c r="J399" s="231" t="s">
        <v>7</v>
      </c>
      <c r="K399" s="231" t="str">
        <f t="shared" si="7"/>
        <v>RIOS</v>
      </c>
    </row>
    <row r="400" spans="2:11" s="230" customFormat="1" ht="27" customHeight="1">
      <c r="B400" s="231">
        <v>89</v>
      </c>
      <c r="C400" s="231">
        <v>43300</v>
      </c>
      <c r="D400" s="231" t="s">
        <v>1545</v>
      </c>
      <c r="E400" s="231" t="s">
        <v>1471</v>
      </c>
      <c r="F400" s="231" t="s">
        <v>1472</v>
      </c>
      <c r="G400" s="231" t="s">
        <v>1599</v>
      </c>
      <c r="H400" s="231">
        <v>1150014830</v>
      </c>
      <c r="I400" s="231" t="s">
        <v>1573</v>
      </c>
      <c r="J400" s="231" t="s">
        <v>7</v>
      </c>
      <c r="K400" s="231" t="str">
        <f t="shared" si="7"/>
        <v>RIOS</v>
      </c>
    </row>
    <row r="401" spans="2:11" s="230" customFormat="1" ht="27" customHeight="1">
      <c r="B401" s="231">
        <v>90</v>
      </c>
      <c r="C401" s="231">
        <v>43300</v>
      </c>
      <c r="D401" s="231" t="s">
        <v>1545</v>
      </c>
      <c r="E401" s="231" t="s">
        <v>1471</v>
      </c>
      <c r="F401" s="231" t="s">
        <v>1472</v>
      </c>
      <c r="G401" s="231" t="s">
        <v>1600</v>
      </c>
      <c r="H401" s="231">
        <v>1150008885</v>
      </c>
      <c r="I401" s="231" t="s">
        <v>1501</v>
      </c>
      <c r="J401" s="231" t="s">
        <v>7</v>
      </c>
      <c r="K401" s="231" t="str">
        <f t="shared" si="7"/>
        <v>RIOS</v>
      </c>
    </row>
    <row r="402" spans="2:11" s="230" customFormat="1" ht="27" customHeight="1">
      <c r="B402" s="231">
        <v>91</v>
      </c>
      <c r="C402" s="231">
        <v>43300</v>
      </c>
      <c r="D402" s="231" t="s">
        <v>1545</v>
      </c>
      <c r="E402" s="231" t="s">
        <v>1471</v>
      </c>
      <c r="F402" s="231" t="s">
        <v>1472</v>
      </c>
      <c r="G402" s="231" t="s">
        <v>1601</v>
      </c>
      <c r="H402" s="231"/>
      <c r="I402" s="231" t="s">
        <v>1573</v>
      </c>
      <c r="J402" s="231" t="s">
        <v>7</v>
      </c>
      <c r="K402" s="231" t="str">
        <f t="shared" si="7"/>
        <v>RIOS</v>
      </c>
    </row>
    <row r="403" spans="2:11" s="230" customFormat="1" ht="27" customHeight="1">
      <c r="B403" s="231">
        <v>92</v>
      </c>
      <c r="C403" s="231">
        <v>43300</v>
      </c>
      <c r="D403" s="231" t="s">
        <v>1545</v>
      </c>
      <c r="E403" s="231" t="s">
        <v>1471</v>
      </c>
      <c r="F403" s="231" t="s">
        <v>1472</v>
      </c>
      <c r="G403" s="231" t="s">
        <v>1602</v>
      </c>
      <c r="H403" s="231">
        <v>11512737</v>
      </c>
      <c r="I403" s="231" t="s">
        <v>1501</v>
      </c>
      <c r="J403" s="231" t="s">
        <v>7</v>
      </c>
      <c r="K403" s="231" t="str">
        <f t="shared" si="7"/>
        <v>RIOS</v>
      </c>
    </row>
    <row r="404" spans="2:11" s="230" customFormat="1" ht="27" customHeight="1">
      <c r="B404" s="231">
        <v>93</v>
      </c>
      <c r="C404" s="231">
        <v>43300</v>
      </c>
      <c r="D404" s="231" t="s">
        <v>1545</v>
      </c>
      <c r="E404" s="231" t="s">
        <v>1471</v>
      </c>
      <c r="F404" s="231" t="s">
        <v>1472</v>
      </c>
      <c r="G404" s="231" t="s">
        <v>1603</v>
      </c>
      <c r="H404" s="231">
        <v>1154391</v>
      </c>
      <c r="I404" s="231" t="s">
        <v>1501</v>
      </c>
      <c r="J404" s="231" t="s">
        <v>7</v>
      </c>
      <c r="K404" s="231" t="str">
        <f t="shared" si="7"/>
        <v>RIOS</v>
      </c>
    </row>
    <row r="405" spans="2:11" s="230" customFormat="1" ht="27" customHeight="1">
      <c r="B405" s="231">
        <v>94</v>
      </c>
      <c r="C405" s="231">
        <v>43300</v>
      </c>
      <c r="D405" s="231" t="s">
        <v>1545</v>
      </c>
      <c r="E405" s="231" t="s">
        <v>1471</v>
      </c>
      <c r="F405" s="231" t="s">
        <v>1472</v>
      </c>
      <c r="G405" s="231" t="s">
        <v>1604</v>
      </c>
      <c r="H405" s="231">
        <v>1157871</v>
      </c>
      <c r="I405" s="231" t="s">
        <v>1501</v>
      </c>
      <c r="J405" s="231" t="s">
        <v>7</v>
      </c>
      <c r="K405" s="231" t="str">
        <f t="shared" si="7"/>
        <v>RIOS</v>
      </c>
    </row>
    <row r="406" spans="2:11" s="230" customFormat="1" ht="27" customHeight="1">
      <c r="B406" s="231">
        <v>95</v>
      </c>
      <c r="C406" s="231">
        <v>43300</v>
      </c>
      <c r="D406" s="231" t="s">
        <v>1545</v>
      </c>
      <c r="E406" s="231" t="s">
        <v>1471</v>
      </c>
      <c r="F406" s="231" t="s">
        <v>1472</v>
      </c>
      <c r="G406" s="231" t="s">
        <v>1605</v>
      </c>
      <c r="H406" s="231">
        <v>1151055</v>
      </c>
      <c r="I406" s="231" t="s">
        <v>1501</v>
      </c>
      <c r="J406" s="231" t="s">
        <v>7</v>
      </c>
      <c r="K406" s="231" t="str">
        <f t="shared" si="7"/>
        <v>RIOS</v>
      </c>
    </row>
    <row r="407" spans="2:11" s="230" customFormat="1" ht="27" customHeight="1">
      <c r="B407" s="231">
        <v>96</v>
      </c>
      <c r="C407" s="231">
        <v>43300</v>
      </c>
      <c r="D407" s="231" t="s">
        <v>1545</v>
      </c>
      <c r="E407" s="231" t="s">
        <v>1471</v>
      </c>
      <c r="F407" s="231" t="s">
        <v>1472</v>
      </c>
      <c r="G407" s="231" t="s">
        <v>1606</v>
      </c>
      <c r="H407" s="231">
        <v>1155479</v>
      </c>
      <c r="I407" s="231" t="s">
        <v>1501</v>
      </c>
      <c r="J407" s="231" t="s">
        <v>7</v>
      </c>
      <c r="K407" s="231" t="str">
        <f t="shared" si="7"/>
        <v>RIOS</v>
      </c>
    </row>
    <row r="408" spans="2:11" s="230" customFormat="1" ht="27" customHeight="1">
      <c r="B408" s="231">
        <v>97</v>
      </c>
      <c r="C408" s="231">
        <v>43300</v>
      </c>
      <c r="D408" s="231" t="s">
        <v>1545</v>
      </c>
      <c r="E408" s="231" t="s">
        <v>1471</v>
      </c>
      <c r="F408" s="231" t="s">
        <v>1472</v>
      </c>
      <c r="G408" s="231" t="s">
        <v>1607</v>
      </c>
      <c r="H408" s="231">
        <v>1150001904</v>
      </c>
      <c r="I408" s="231" t="s">
        <v>1501</v>
      </c>
      <c r="J408" s="231" t="s">
        <v>7</v>
      </c>
      <c r="K408" s="231" t="str">
        <f t="shared" si="7"/>
        <v>RIOS</v>
      </c>
    </row>
    <row r="409" spans="2:11" s="230" customFormat="1" ht="27" customHeight="1">
      <c r="B409" s="231">
        <v>98</v>
      </c>
      <c r="C409" s="231">
        <v>43300</v>
      </c>
      <c r="D409" s="231" t="s">
        <v>1545</v>
      </c>
      <c r="E409" s="231" t="s">
        <v>1471</v>
      </c>
      <c r="F409" s="231" t="s">
        <v>1472</v>
      </c>
      <c r="G409" s="231" t="s">
        <v>1608</v>
      </c>
      <c r="H409" s="231">
        <v>11518622</v>
      </c>
      <c r="I409" s="231" t="s">
        <v>1501</v>
      </c>
      <c r="J409" s="231" t="s">
        <v>7</v>
      </c>
      <c r="K409" s="231" t="str">
        <f t="shared" si="7"/>
        <v>RIOS</v>
      </c>
    </row>
    <row r="410" spans="2:11" s="230" customFormat="1" ht="27" customHeight="1">
      <c r="B410" s="231">
        <v>99</v>
      </c>
      <c r="C410" s="231">
        <v>43300</v>
      </c>
      <c r="D410" s="231" t="s">
        <v>1545</v>
      </c>
      <c r="E410" s="231" t="s">
        <v>1471</v>
      </c>
      <c r="F410" s="231" t="s">
        <v>1472</v>
      </c>
      <c r="G410" s="231" t="s">
        <v>1609</v>
      </c>
      <c r="H410" s="231">
        <v>1155662</v>
      </c>
      <c r="I410" s="231" t="s">
        <v>1501</v>
      </c>
      <c r="J410" s="231" t="s">
        <v>7</v>
      </c>
      <c r="K410" s="231" t="str">
        <f t="shared" si="7"/>
        <v>RIOS</v>
      </c>
    </row>
    <row r="411" spans="2:11" s="230" customFormat="1" ht="27" customHeight="1">
      <c r="B411" s="231">
        <v>100</v>
      </c>
      <c r="C411" s="231">
        <v>43300</v>
      </c>
      <c r="D411" s="231" t="s">
        <v>1545</v>
      </c>
      <c r="E411" s="231" t="s">
        <v>1471</v>
      </c>
      <c r="F411" s="231" t="s">
        <v>1472</v>
      </c>
      <c r="G411" s="231" t="s">
        <v>1610</v>
      </c>
      <c r="H411" s="231">
        <v>115343</v>
      </c>
      <c r="I411" s="231" t="s">
        <v>1501</v>
      </c>
      <c r="J411" s="231" t="s">
        <v>7</v>
      </c>
      <c r="K411" s="231" t="str">
        <f t="shared" si="7"/>
        <v>RIOS</v>
      </c>
    </row>
    <row r="412" spans="2:11" s="230" customFormat="1" ht="27" customHeight="1">
      <c r="B412" s="231">
        <v>101</v>
      </c>
      <c r="C412" s="231">
        <v>43300</v>
      </c>
      <c r="D412" s="231" t="s">
        <v>1545</v>
      </c>
      <c r="E412" s="231" t="s">
        <v>1471</v>
      </c>
      <c r="F412" s="231" t="s">
        <v>1472</v>
      </c>
      <c r="G412" s="231" t="s">
        <v>1611</v>
      </c>
      <c r="H412" s="231"/>
      <c r="I412" s="231" t="s">
        <v>1501</v>
      </c>
      <c r="J412" s="231" t="s">
        <v>7</v>
      </c>
      <c r="K412" s="231" t="str">
        <f t="shared" si="7"/>
        <v>RIOS</v>
      </c>
    </row>
    <row r="413" spans="2:11" s="230" customFormat="1" ht="27" customHeight="1">
      <c r="B413" s="231">
        <v>102</v>
      </c>
      <c r="C413" s="231">
        <v>43300</v>
      </c>
      <c r="D413" s="231" t="s">
        <v>1545</v>
      </c>
      <c r="E413" s="231" t="s">
        <v>1471</v>
      </c>
      <c r="F413" s="231" t="s">
        <v>1472</v>
      </c>
      <c r="G413" s="231" t="s">
        <v>1612</v>
      </c>
      <c r="H413" s="231">
        <v>1.0000220003660099E+17</v>
      </c>
      <c r="I413" s="231" t="s">
        <v>1501</v>
      </c>
      <c r="J413" s="231" t="s">
        <v>7</v>
      </c>
      <c r="K413" s="231" t="str">
        <f t="shared" si="7"/>
        <v>RIOS</v>
      </c>
    </row>
    <row r="414" spans="2:11" s="230" customFormat="1" ht="27" customHeight="1">
      <c r="B414" s="231">
        <v>103</v>
      </c>
      <c r="C414" s="231">
        <v>43300</v>
      </c>
      <c r="D414" s="231" t="s">
        <v>1545</v>
      </c>
      <c r="E414" s="231" t="s">
        <v>1471</v>
      </c>
      <c r="F414" s="231" t="s">
        <v>1472</v>
      </c>
      <c r="G414" s="231" t="s">
        <v>1613</v>
      </c>
      <c r="H414" s="231">
        <v>1152116</v>
      </c>
      <c r="I414" s="231" t="s">
        <v>1501</v>
      </c>
      <c r="J414" s="231" t="s">
        <v>7</v>
      </c>
      <c r="K414" s="231" t="str">
        <f t="shared" si="7"/>
        <v>RIOS</v>
      </c>
    </row>
    <row r="415" spans="2:11" s="230" customFormat="1" ht="27" customHeight="1">
      <c r="B415" s="231">
        <v>104</v>
      </c>
      <c r="C415" s="231">
        <v>43300</v>
      </c>
      <c r="D415" s="231" t="s">
        <v>1545</v>
      </c>
      <c r="E415" s="231" t="s">
        <v>1471</v>
      </c>
      <c r="F415" s="231" t="s">
        <v>1472</v>
      </c>
      <c r="G415" s="231" t="s">
        <v>1614</v>
      </c>
      <c r="H415" s="231">
        <v>1153599</v>
      </c>
      <c r="I415" s="231" t="s">
        <v>1501</v>
      </c>
      <c r="J415" s="231" t="s">
        <v>7</v>
      </c>
      <c r="K415" s="231" t="str">
        <f t="shared" si="7"/>
        <v>RIOS</v>
      </c>
    </row>
    <row r="416" spans="2:11" s="230" customFormat="1" ht="27" customHeight="1">
      <c r="B416" s="231">
        <v>105</v>
      </c>
      <c r="C416" s="231">
        <v>43300</v>
      </c>
      <c r="D416" s="231" t="s">
        <v>1545</v>
      </c>
      <c r="E416" s="231" t="s">
        <v>1471</v>
      </c>
      <c r="F416" s="231" t="s">
        <v>1472</v>
      </c>
      <c r="G416" s="231" t="s">
        <v>1615</v>
      </c>
      <c r="H416" s="231">
        <v>1158017</v>
      </c>
      <c r="I416" s="231" t="s">
        <v>1501</v>
      </c>
      <c r="J416" s="231" t="s">
        <v>7</v>
      </c>
      <c r="K416" s="231" t="str">
        <f t="shared" si="7"/>
        <v>RIOS</v>
      </c>
    </row>
    <row r="417" spans="2:11" s="230" customFormat="1" ht="27" customHeight="1">
      <c r="B417" s="231">
        <v>106</v>
      </c>
      <c r="C417" s="231">
        <v>43300</v>
      </c>
      <c r="D417" s="231" t="s">
        <v>1545</v>
      </c>
      <c r="E417" s="231" t="s">
        <v>1471</v>
      </c>
      <c r="F417" s="231" t="s">
        <v>1472</v>
      </c>
      <c r="G417" s="231" t="s">
        <v>1616</v>
      </c>
      <c r="H417" s="231">
        <v>11512995</v>
      </c>
      <c r="I417" s="231" t="s">
        <v>1501</v>
      </c>
      <c r="J417" s="231" t="s">
        <v>7</v>
      </c>
      <c r="K417" s="231" t="str">
        <f t="shared" si="7"/>
        <v>RIOS</v>
      </c>
    </row>
    <row r="418" spans="2:11" s="230" customFormat="1" ht="27" customHeight="1">
      <c r="B418" s="231">
        <v>107</v>
      </c>
      <c r="C418" s="231">
        <v>43300</v>
      </c>
      <c r="D418" s="231" t="s">
        <v>1545</v>
      </c>
      <c r="E418" s="231" t="s">
        <v>1471</v>
      </c>
      <c r="F418" s="231" t="s">
        <v>1472</v>
      </c>
      <c r="G418" s="231" t="s">
        <v>1617</v>
      </c>
      <c r="H418" s="231">
        <v>1154665</v>
      </c>
      <c r="I418" s="231" t="s">
        <v>1501</v>
      </c>
      <c r="J418" s="231" t="s">
        <v>7</v>
      </c>
      <c r="K418" s="231" t="str">
        <f t="shared" si="7"/>
        <v>RIOS</v>
      </c>
    </row>
    <row r="419" spans="2:11" s="230" customFormat="1" ht="27" customHeight="1">
      <c r="B419" s="231">
        <v>108</v>
      </c>
      <c r="C419" s="231">
        <v>43300</v>
      </c>
      <c r="D419" s="231" t="s">
        <v>1545</v>
      </c>
      <c r="E419" s="231" t="s">
        <v>1471</v>
      </c>
      <c r="F419" s="231" t="s">
        <v>1472</v>
      </c>
      <c r="G419" s="231" t="s">
        <v>1618</v>
      </c>
      <c r="H419" s="231"/>
      <c r="I419" s="231" t="s">
        <v>1501</v>
      </c>
      <c r="J419" s="231" t="s">
        <v>7</v>
      </c>
      <c r="K419" s="231" t="str">
        <f t="shared" si="7"/>
        <v>RIOS</v>
      </c>
    </row>
    <row r="420" spans="2:11" s="230" customFormat="1" ht="27" customHeight="1">
      <c r="B420" s="231">
        <v>109</v>
      </c>
      <c r="C420" s="231">
        <v>43300</v>
      </c>
      <c r="D420" s="231" t="s">
        <v>1545</v>
      </c>
      <c r="E420" s="231" t="s">
        <v>1471</v>
      </c>
      <c r="F420" s="231" t="s">
        <v>1472</v>
      </c>
      <c r="G420" s="231" t="s">
        <v>1619</v>
      </c>
      <c r="H420" s="231">
        <v>1158576</v>
      </c>
      <c r="I420" s="231" t="s">
        <v>1501</v>
      </c>
      <c r="J420" s="231" t="s">
        <v>7</v>
      </c>
      <c r="K420" s="231" t="str">
        <f t="shared" si="7"/>
        <v>RIOS</v>
      </c>
    </row>
    <row r="421" spans="2:11" s="230" customFormat="1" ht="27" customHeight="1">
      <c r="B421" s="231">
        <v>110</v>
      </c>
      <c r="C421" s="231">
        <v>43300</v>
      </c>
      <c r="D421" s="231" t="s">
        <v>1545</v>
      </c>
      <c r="E421" s="231" t="s">
        <v>1471</v>
      </c>
      <c r="F421" s="231" t="s">
        <v>1472</v>
      </c>
      <c r="G421" s="231" t="s">
        <v>1620</v>
      </c>
      <c r="H421" s="231">
        <v>1150017811</v>
      </c>
      <c r="I421" s="231" t="s">
        <v>1501</v>
      </c>
      <c r="J421" s="231" t="s">
        <v>7</v>
      </c>
      <c r="K421" s="231" t="str">
        <f t="shared" si="7"/>
        <v>RIOS</v>
      </c>
    </row>
    <row r="422" spans="2:11" s="230" customFormat="1" ht="27" customHeight="1">
      <c r="B422" s="231">
        <v>111</v>
      </c>
      <c r="C422" s="231">
        <v>43300</v>
      </c>
      <c r="D422" s="231" t="s">
        <v>1545</v>
      </c>
      <c r="E422" s="231" t="s">
        <v>1471</v>
      </c>
      <c r="F422" s="231" t="s">
        <v>1472</v>
      </c>
      <c r="G422" s="231" t="s">
        <v>1621</v>
      </c>
      <c r="H422" s="231"/>
      <c r="I422" s="231" t="s">
        <v>1501</v>
      </c>
      <c r="J422" s="231" t="s">
        <v>7</v>
      </c>
      <c r="K422" s="231" t="str">
        <f t="shared" si="7"/>
        <v>RIOS</v>
      </c>
    </row>
    <row r="423" spans="2:11" s="230" customFormat="1" ht="27" customHeight="1">
      <c r="B423" s="231">
        <v>112</v>
      </c>
      <c r="C423" s="231">
        <v>43300</v>
      </c>
      <c r="D423" s="231" t="s">
        <v>1545</v>
      </c>
      <c r="E423" s="231" t="s">
        <v>1471</v>
      </c>
      <c r="F423" s="231" t="s">
        <v>1472</v>
      </c>
      <c r="G423" s="231" t="s">
        <v>1622</v>
      </c>
      <c r="H423" s="231">
        <v>11512072</v>
      </c>
      <c r="I423" s="231" t="s">
        <v>1501</v>
      </c>
      <c r="J423" s="231" t="s">
        <v>7</v>
      </c>
      <c r="K423" s="231" t="str">
        <f t="shared" si="7"/>
        <v>RIOS</v>
      </c>
    </row>
    <row r="424" spans="2:11" s="230" customFormat="1" ht="27" customHeight="1">
      <c r="B424" s="231">
        <v>113</v>
      </c>
      <c r="C424" s="231">
        <v>43300</v>
      </c>
      <c r="D424" s="231" t="s">
        <v>1545</v>
      </c>
      <c r="E424" s="231" t="s">
        <v>1471</v>
      </c>
      <c r="F424" s="231" t="s">
        <v>1472</v>
      </c>
      <c r="G424" s="231" t="s">
        <v>1623</v>
      </c>
      <c r="H424" s="231">
        <v>1153731</v>
      </c>
      <c r="I424" s="231" t="s">
        <v>1501</v>
      </c>
      <c r="J424" s="231" t="s">
        <v>7</v>
      </c>
      <c r="K424" s="231" t="str">
        <f t="shared" si="7"/>
        <v>RIOS</v>
      </c>
    </row>
    <row r="425" spans="2:11" s="230" customFormat="1" ht="27" customHeight="1">
      <c r="B425" s="231">
        <v>114</v>
      </c>
      <c r="C425" s="231">
        <v>43300</v>
      </c>
      <c r="D425" s="231" t="s">
        <v>1545</v>
      </c>
      <c r="E425" s="231" t="s">
        <v>1471</v>
      </c>
      <c r="F425" s="231" t="s">
        <v>1472</v>
      </c>
      <c r="G425" s="231" t="s">
        <v>1624</v>
      </c>
      <c r="H425" s="231">
        <v>115227</v>
      </c>
      <c r="I425" s="231" t="s">
        <v>1501</v>
      </c>
      <c r="J425" s="231" t="s">
        <v>7</v>
      </c>
      <c r="K425" s="231" t="str">
        <f t="shared" si="7"/>
        <v>RIOS</v>
      </c>
    </row>
    <row r="426" spans="2:11" s="230" customFormat="1" ht="27" customHeight="1">
      <c r="B426" s="231">
        <v>115</v>
      </c>
      <c r="C426" s="231">
        <v>43300</v>
      </c>
      <c r="D426" s="231" t="s">
        <v>1545</v>
      </c>
      <c r="E426" s="231" t="s">
        <v>1471</v>
      </c>
      <c r="F426" s="231" t="s">
        <v>1472</v>
      </c>
      <c r="G426" s="231" t="s">
        <v>1625</v>
      </c>
      <c r="H426" s="231">
        <v>115917</v>
      </c>
      <c r="I426" s="231" t="s">
        <v>1501</v>
      </c>
      <c r="J426" s="231" t="s">
        <v>7</v>
      </c>
      <c r="K426" s="231" t="str">
        <f t="shared" si="7"/>
        <v>RIOS</v>
      </c>
    </row>
    <row r="427" spans="2:11" s="230" customFormat="1" ht="27" customHeight="1">
      <c r="B427" s="231">
        <v>116</v>
      </c>
      <c r="C427" s="231">
        <v>43300</v>
      </c>
      <c r="D427" s="231" t="s">
        <v>1545</v>
      </c>
      <c r="E427" s="231" t="s">
        <v>1471</v>
      </c>
      <c r="F427" s="231" t="s">
        <v>1472</v>
      </c>
      <c r="G427" s="231" t="s">
        <v>1626</v>
      </c>
      <c r="H427" s="231">
        <v>115124</v>
      </c>
      <c r="I427" s="231" t="s">
        <v>1501</v>
      </c>
      <c r="J427" s="231" t="s">
        <v>7</v>
      </c>
      <c r="K427" s="231" t="str">
        <f t="shared" si="7"/>
        <v>RIOS</v>
      </c>
    </row>
    <row r="428" spans="2:11" s="230" customFormat="1" ht="27" customHeight="1">
      <c r="B428" s="231">
        <v>117</v>
      </c>
      <c r="C428" s="231">
        <v>43300</v>
      </c>
      <c r="D428" s="231" t="s">
        <v>1545</v>
      </c>
      <c r="E428" s="231" t="s">
        <v>1471</v>
      </c>
      <c r="F428" s="231" t="s">
        <v>1472</v>
      </c>
      <c r="G428" s="231" t="s">
        <v>1627</v>
      </c>
      <c r="H428" s="231">
        <v>115585</v>
      </c>
      <c r="I428" s="231" t="s">
        <v>1501</v>
      </c>
      <c r="J428" s="231" t="s">
        <v>7</v>
      </c>
      <c r="K428" s="231" t="str">
        <f t="shared" si="7"/>
        <v>RIOS</v>
      </c>
    </row>
    <row r="429" spans="2:11" s="230" customFormat="1" ht="27" customHeight="1">
      <c r="B429" s="231">
        <v>118</v>
      </c>
      <c r="C429" s="231">
        <v>43300</v>
      </c>
      <c r="D429" s="231" t="s">
        <v>1545</v>
      </c>
      <c r="E429" s="231" t="s">
        <v>1471</v>
      </c>
      <c r="F429" s="231" t="s">
        <v>1472</v>
      </c>
      <c r="G429" s="231" t="s">
        <v>1628</v>
      </c>
      <c r="H429" s="231">
        <v>115987</v>
      </c>
      <c r="I429" s="231" t="s">
        <v>1501</v>
      </c>
      <c r="J429" s="231" t="s">
        <v>7</v>
      </c>
      <c r="K429" s="231" t="str">
        <f t="shared" si="7"/>
        <v>RIOS</v>
      </c>
    </row>
    <row r="430" spans="2:11" s="230" customFormat="1" ht="27" customHeight="1">
      <c r="B430" s="231">
        <v>119</v>
      </c>
      <c r="C430" s="231">
        <v>43300</v>
      </c>
      <c r="D430" s="231" t="s">
        <v>1545</v>
      </c>
      <c r="E430" s="231" t="s">
        <v>1471</v>
      </c>
      <c r="F430" s="231" t="s">
        <v>1472</v>
      </c>
      <c r="G430" s="231" t="s">
        <v>1629</v>
      </c>
      <c r="H430" s="231">
        <v>1155198</v>
      </c>
      <c r="I430" s="231" t="s">
        <v>1501</v>
      </c>
      <c r="J430" s="231" t="s">
        <v>7</v>
      </c>
      <c r="K430" s="231" t="str">
        <f t="shared" si="7"/>
        <v>RIOS</v>
      </c>
    </row>
    <row r="431" spans="2:11" s="230" customFormat="1" ht="27" customHeight="1">
      <c r="B431" s="231">
        <v>120</v>
      </c>
      <c r="C431" s="231">
        <v>43300</v>
      </c>
      <c r="D431" s="231" t="s">
        <v>1545</v>
      </c>
      <c r="E431" s="231" t="s">
        <v>1471</v>
      </c>
      <c r="F431" s="231" t="s">
        <v>1472</v>
      </c>
      <c r="G431" s="231" t="s">
        <v>1630</v>
      </c>
      <c r="H431" s="231">
        <v>1.0201590028374E+17</v>
      </c>
      <c r="I431" s="231" t="s">
        <v>1501</v>
      </c>
      <c r="J431" s="231" t="s">
        <v>7</v>
      </c>
      <c r="K431" s="231" t="str">
        <f t="shared" si="7"/>
        <v>RIOS</v>
      </c>
    </row>
    <row r="432" spans="2:11" s="230" customFormat="1" ht="27" customHeight="1">
      <c r="B432" s="231">
        <v>121</v>
      </c>
      <c r="C432" s="231">
        <v>43300</v>
      </c>
      <c r="D432" s="231" t="s">
        <v>1545</v>
      </c>
      <c r="E432" s="231" t="s">
        <v>1471</v>
      </c>
      <c r="F432" s="231" t="s">
        <v>1472</v>
      </c>
      <c r="G432" s="231" t="s">
        <v>1631</v>
      </c>
      <c r="H432" s="231">
        <v>1152386</v>
      </c>
      <c r="I432" s="231" t="s">
        <v>1501</v>
      </c>
      <c r="J432" s="231" t="s">
        <v>7</v>
      </c>
      <c r="K432" s="231" t="str">
        <f t="shared" si="7"/>
        <v>RIOS</v>
      </c>
    </row>
    <row r="433" spans="2:11" s="230" customFormat="1" ht="27" customHeight="1">
      <c r="B433" s="231">
        <v>122</v>
      </c>
      <c r="C433" s="231">
        <v>43300</v>
      </c>
      <c r="D433" s="231" t="s">
        <v>1545</v>
      </c>
      <c r="E433" s="231" t="s">
        <v>1471</v>
      </c>
      <c r="F433" s="231" t="s">
        <v>1472</v>
      </c>
      <c r="G433" s="231" t="s">
        <v>1632</v>
      </c>
      <c r="H433" s="231">
        <v>1.0002300013464E+17</v>
      </c>
      <c r="I433" s="231" t="s">
        <v>1501</v>
      </c>
      <c r="J433" s="231" t="s">
        <v>7</v>
      </c>
      <c r="K433" s="231" t="str">
        <f t="shared" si="7"/>
        <v>RIOS</v>
      </c>
    </row>
    <row r="434" spans="2:11" s="230" customFormat="1" ht="27" customHeight="1">
      <c r="B434" s="231">
        <v>123</v>
      </c>
      <c r="C434" s="231">
        <v>43300</v>
      </c>
      <c r="D434" s="231" t="s">
        <v>1545</v>
      </c>
      <c r="E434" s="231" t="s">
        <v>1471</v>
      </c>
      <c r="F434" s="231" t="s">
        <v>1472</v>
      </c>
      <c r="G434" s="231" t="s">
        <v>1633</v>
      </c>
      <c r="H434" s="231">
        <v>11511770</v>
      </c>
      <c r="I434" s="231" t="s">
        <v>1501</v>
      </c>
      <c r="J434" s="231" t="s">
        <v>7</v>
      </c>
      <c r="K434" s="231" t="str">
        <f t="shared" si="7"/>
        <v>RIOS</v>
      </c>
    </row>
    <row r="435" spans="2:11" s="230" customFormat="1" ht="27" customHeight="1">
      <c r="B435" s="231">
        <v>124</v>
      </c>
      <c r="C435" s="231">
        <v>43300</v>
      </c>
      <c r="D435" s="231" t="s">
        <v>1545</v>
      </c>
      <c r="E435" s="231" t="s">
        <v>1471</v>
      </c>
      <c r="F435" s="231" t="s">
        <v>1472</v>
      </c>
      <c r="G435" s="231" t="s">
        <v>1634</v>
      </c>
      <c r="H435" s="231">
        <v>1157870</v>
      </c>
      <c r="I435" s="231" t="s">
        <v>1501</v>
      </c>
      <c r="J435" s="231" t="s">
        <v>7</v>
      </c>
      <c r="K435" s="231" t="str">
        <f t="shared" si="7"/>
        <v>RIOS</v>
      </c>
    </row>
    <row r="436" spans="2:11" s="230" customFormat="1" ht="27" customHeight="1">
      <c r="B436" s="231">
        <v>125</v>
      </c>
      <c r="C436" s="231">
        <v>43300</v>
      </c>
      <c r="D436" s="231" t="s">
        <v>1545</v>
      </c>
      <c r="E436" s="231" t="s">
        <v>1471</v>
      </c>
      <c r="F436" s="231" t="s">
        <v>1472</v>
      </c>
      <c r="G436" s="231" t="s">
        <v>1635</v>
      </c>
      <c r="H436" s="231"/>
      <c r="I436" s="231" t="s">
        <v>1573</v>
      </c>
      <c r="J436" s="231" t="s">
        <v>7</v>
      </c>
      <c r="K436" s="231" t="str">
        <f t="shared" si="7"/>
        <v>RIOS</v>
      </c>
    </row>
    <row r="437" spans="2:11" s="230" customFormat="1" ht="27" customHeight="1">
      <c r="B437" s="231">
        <v>126</v>
      </c>
      <c r="C437" s="231">
        <v>43300</v>
      </c>
      <c r="D437" s="231" t="s">
        <v>1545</v>
      </c>
      <c r="E437" s="231" t="s">
        <v>1471</v>
      </c>
      <c r="F437" s="231" t="s">
        <v>1472</v>
      </c>
      <c r="G437" s="231" t="s">
        <v>1636</v>
      </c>
      <c r="H437" s="231">
        <v>11518621</v>
      </c>
      <c r="I437" s="231" t="s">
        <v>1501</v>
      </c>
      <c r="J437" s="231" t="s">
        <v>7</v>
      </c>
      <c r="K437" s="231" t="str">
        <f t="shared" si="7"/>
        <v>RIOS</v>
      </c>
    </row>
    <row r="438" spans="2:11" s="230" customFormat="1" ht="27" customHeight="1">
      <c r="B438" s="231">
        <v>127</v>
      </c>
      <c r="C438" s="231">
        <v>43300</v>
      </c>
      <c r="D438" s="231" t="s">
        <v>1545</v>
      </c>
      <c r="E438" s="231" t="s">
        <v>1471</v>
      </c>
      <c r="F438" s="231" t="s">
        <v>1472</v>
      </c>
      <c r="G438" s="231" t="s">
        <v>1637</v>
      </c>
      <c r="H438" s="231">
        <v>1159767</v>
      </c>
      <c r="I438" s="231" t="s">
        <v>1501</v>
      </c>
      <c r="J438" s="231" t="s">
        <v>7</v>
      </c>
      <c r="K438" s="231" t="str">
        <f t="shared" si="7"/>
        <v>RIOS</v>
      </c>
    </row>
    <row r="439" spans="2:11" s="230" customFormat="1" ht="27" customHeight="1">
      <c r="B439" s="231">
        <v>128</v>
      </c>
      <c r="C439" s="231">
        <v>43300</v>
      </c>
      <c r="D439" s="231" t="s">
        <v>1545</v>
      </c>
      <c r="E439" s="231" t="s">
        <v>1471</v>
      </c>
      <c r="F439" s="231" t="s">
        <v>1472</v>
      </c>
      <c r="G439" s="231" t="s">
        <v>1503</v>
      </c>
      <c r="H439" s="231">
        <v>1159768</v>
      </c>
      <c r="I439" s="231" t="s">
        <v>1504</v>
      </c>
      <c r="J439" s="231" t="s">
        <v>7</v>
      </c>
      <c r="K439" s="231" t="str">
        <f t="shared" si="7"/>
        <v>RIOS</v>
      </c>
    </row>
    <row r="440" spans="2:11" s="230" customFormat="1" ht="27" customHeight="1">
      <c r="B440" s="231">
        <v>129</v>
      </c>
      <c r="C440" s="231">
        <v>43300</v>
      </c>
      <c r="D440" s="231" t="s">
        <v>1545</v>
      </c>
      <c r="E440" s="231" t="s">
        <v>1471</v>
      </c>
      <c r="F440" s="231" t="s">
        <v>1472</v>
      </c>
      <c r="G440" s="231" t="s">
        <v>1638</v>
      </c>
      <c r="H440" s="231">
        <v>1154901</v>
      </c>
      <c r="I440" s="231" t="s">
        <v>1501</v>
      </c>
      <c r="J440" s="231" t="s">
        <v>7</v>
      </c>
      <c r="K440" s="231" t="str">
        <f t="shared" si="7"/>
        <v>RIOS</v>
      </c>
    </row>
    <row r="441" spans="2:11" s="230" customFormat="1" ht="27" customHeight="1">
      <c r="B441" s="231">
        <v>130</v>
      </c>
      <c r="C441" s="231">
        <v>43300</v>
      </c>
      <c r="D441" s="231" t="s">
        <v>1545</v>
      </c>
      <c r="E441" s="231" t="s">
        <v>1471</v>
      </c>
      <c r="F441" s="231" t="s">
        <v>1472</v>
      </c>
      <c r="G441" s="231" t="s">
        <v>1639</v>
      </c>
      <c r="H441" s="231"/>
      <c r="I441" s="231" t="s">
        <v>1501</v>
      </c>
      <c r="J441" s="231" t="s">
        <v>7</v>
      </c>
      <c r="K441" s="231" t="str">
        <f t="shared" si="7"/>
        <v>RIOS</v>
      </c>
    </row>
    <row r="442" spans="2:11" s="230" customFormat="1" ht="27" customHeight="1">
      <c r="B442" s="231">
        <v>131</v>
      </c>
      <c r="C442" s="231">
        <v>43300</v>
      </c>
      <c r="D442" s="231" t="s">
        <v>1545</v>
      </c>
      <c r="E442" s="231" t="s">
        <v>1471</v>
      </c>
      <c r="F442" s="231" t="s">
        <v>1472</v>
      </c>
      <c r="G442" s="231" t="s">
        <v>1640</v>
      </c>
      <c r="H442" s="231">
        <v>1154730</v>
      </c>
      <c r="I442" s="231" t="s">
        <v>1501</v>
      </c>
      <c r="J442" s="231" t="s">
        <v>7</v>
      </c>
      <c r="K442" s="231" t="str">
        <f t="shared" si="7"/>
        <v>RIOS</v>
      </c>
    </row>
    <row r="443" spans="2:11" s="230" customFormat="1" ht="27" customHeight="1">
      <c r="B443" s="231">
        <v>132</v>
      </c>
      <c r="C443" s="231">
        <v>43300</v>
      </c>
      <c r="D443" s="231" t="s">
        <v>1545</v>
      </c>
      <c r="E443" s="231" t="s">
        <v>1471</v>
      </c>
      <c r="F443" s="231" t="s">
        <v>1472</v>
      </c>
      <c r="G443" s="231" t="s">
        <v>1641</v>
      </c>
      <c r="H443" s="231">
        <v>1.0104380049576E+17</v>
      </c>
      <c r="I443" s="231" t="s">
        <v>1501</v>
      </c>
      <c r="J443" s="231" t="s">
        <v>7</v>
      </c>
      <c r="K443" s="231" t="str">
        <f t="shared" si="7"/>
        <v>RIOS</v>
      </c>
    </row>
    <row r="444" spans="2:11" s="230" customFormat="1" ht="27" customHeight="1">
      <c r="B444" s="231">
        <v>133</v>
      </c>
      <c r="C444" s="231">
        <v>43300</v>
      </c>
      <c r="D444" s="231" t="s">
        <v>1545</v>
      </c>
      <c r="E444" s="231" t="s">
        <v>1471</v>
      </c>
      <c r="F444" s="231" t="s">
        <v>1472</v>
      </c>
      <c r="G444" s="231" t="s">
        <v>1642</v>
      </c>
      <c r="H444" s="231">
        <v>1151024</v>
      </c>
      <c r="I444" s="231" t="s">
        <v>1501</v>
      </c>
      <c r="J444" s="231" t="s">
        <v>7</v>
      </c>
      <c r="K444" s="231" t="str">
        <f t="shared" si="7"/>
        <v>RIOS</v>
      </c>
    </row>
    <row r="445" spans="2:11" s="230" customFormat="1" ht="27" customHeight="1">
      <c r="B445" s="231">
        <v>134</v>
      </c>
      <c r="C445" s="231">
        <v>43300</v>
      </c>
      <c r="D445" s="231" t="s">
        <v>1545</v>
      </c>
      <c r="E445" s="231" t="s">
        <v>1471</v>
      </c>
      <c r="F445" s="231" t="s">
        <v>1472</v>
      </c>
      <c r="G445" s="231" t="s">
        <v>1643</v>
      </c>
      <c r="H445" s="231"/>
      <c r="I445" s="231" t="s">
        <v>1501</v>
      </c>
      <c r="J445" s="231" t="s">
        <v>7</v>
      </c>
      <c r="K445" s="231" t="str">
        <f t="shared" si="7"/>
        <v>RIOS</v>
      </c>
    </row>
    <row r="446" spans="2:11" s="230" customFormat="1" ht="27" customHeight="1">
      <c r="B446" s="231">
        <v>135</v>
      </c>
      <c r="C446" s="231">
        <v>43300</v>
      </c>
      <c r="D446" s="231" t="s">
        <v>1545</v>
      </c>
      <c r="E446" s="231" t="s">
        <v>1471</v>
      </c>
      <c r="F446" s="231" t="s">
        <v>1472</v>
      </c>
      <c r="G446" s="231" t="s">
        <v>1644</v>
      </c>
      <c r="H446" s="231">
        <v>11510305</v>
      </c>
      <c r="I446" s="231" t="s">
        <v>1501</v>
      </c>
      <c r="J446" s="231" t="s">
        <v>7</v>
      </c>
      <c r="K446" s="231" t="str">
        <f t="shared" si="7"/>
        <v>RIOS</v>
      </c>
    </row>
    <row r="447" spans="2:11" s="230" customFormat="1" ht="27" customHeight="1">
      <c r="B447" s="231">
        <v>136</v>
      </c>
      <c r="C447" s="231">
        <v>43300</v>
      </c>
      <c r="D447" s="231" t="s">
        <v>1545</v>
      </c>
      <c r="E447" s="231" t="s">
        <v>1471</v>
      </c>
      <c r="F447" s="231" t="s">
        <v>1472</v>
      </c>
      <c r="G447" s="231" t="s">
        <v>1645</v>
      </c>
      <c r="H447" s="231">
        <v>115363</v>
      </c>
      <c r="I447" s="231" t="s">
        <v>1501</v>
      </c>
      <c r="J447" s="231" t="s">
        <v>7</v>
      </c>
      <c r="K447" s="231" t="str">
        <f t="shared" si="7"/>
        <v>RIOS</v>
      </c>
    </row>
    <row r="448" spans="2:11" s="230" customFormat="1" ht="27" customHeight="1">
      <c r="B448" s="231">
        <v>137</v>
      </c>
      <c r="C448" s="231">
        <v>43300</v>
      </c>
      <c r="D448" s="231" t="s">
        <v>1545</v>
      </c>
      <c r="E448" s="231" t="s">
        <v>1471</v>
      </c>
      <c r="F448" s="231" t="s">
        <v>1472</v>
      </c>
      <c r="G448" s="231" t="s">
        <v>1646</v>
      </c>
      <c r="H448" s="231">
        <v>1.0103360004472E+17</v>
      </c>
      <c r="I448" s="231" t="s">
        <v>1501</v>
      </c>
      <c r="J448" s="231" t="s">
        <v>7</v>
      </c>
      <c r="K448" s="231" t="str">
        <f t="shared" si="7"/>
        <v>RIOS</v>
      </c>
    </row>
    <row r="449" spans="2:11" s="230" customFormat="1" ht="27" customHeight="1">
      <c r="B449" s="231">
        <v>138</v>
      </c>
      <c r="C449" s="231">
        <v>43300</v>
      </c>
      <c r="D449" s="231" t="s">
        <v>1545</v>
      </c>
      <c r="E449" s="231" t="s">
        <v>1471</v>
      </c>
      <c r="F449" s="231" t="s">
        <v>1472</v>
      </c>
      <c r="G449" s="231" t="s">
        <v>1647</v>
      </c>
      <c r="H449" s="231">
        <v>1150003943</v>
      </c>
      <c r="I449" s="231" t="s">
        <v>1501</v>
      </c>
      <c r="J449" s="231" t="s">
        <v>7</v>
      </c>
      <c r="K449" s="231" t="str">
        <f t="shared" si="7"/>
        <v>RIOS</v>
      </c>
    </row>
    <row r="450" spans="2:11" s="230" customFormat="1" ht="27" customHeight="1">
      <c r="B450" s="231">
        <v>139</v>
      </c>
      <c r="C450" s="231">
        <v>43300</v>
      </c>
      <c r="D450" s="231" t="s">
        <v>1545</v>
      </c>
      <c r="E450" s="231" t="s">
        <v>1471</v>
      </c>
      <c r="F450" s="231" t="s">
        <v>1472</v>
      </c>
      <c r="G450" s="231" t="s">
        <v>1648</v>
      </c>
      <c r="H450" s="231">
        <v>1155671</v>
      </c>
      <c r="I450" s="231" t="s">
        <v>1501</v>
      </c>
      <c r="J450" s="231" t="s">
        <v>7</v>
      </c>
      <c r="K450" s="231" t="str">
        <f t="shared" si="7"/>
        <v>RIOS</v>
      </c>
    </row>
    <row r="451" spans="2:11" s="230" customFormat="1" ht="27" customHeight="1">
      <c r="B451" s="231">
        <v>140</v>
      </c>
      <c r="C451" s="231">
        <v>43300</v>
      </c>
      <c r="D451" s="231" t="s">
        <v>1545</v>
      </c>
      <c r="E451" s="231" t="s">
        <v>1471</v>
      </c>
      <c r="F451" s="231" t="s">
        <v>1472</v>
      </c>
      <c r="G451" s="231" t="s">
        <v>1649</v>
      </c>
      <c r="H451" s="231">
        <v>1155648</v>
      </c>
      <c r="I451" s="231" t="s">
        <v>1501</v>
      </c>
      <c r="J451" s="231" t="s">
        <v>7</v>
      </c>
      <c r="K451" s="231" t="str">
        <f t="shared" si="7"/>
        <v>RIOS</v>
      </c>
    </row>
    <row r="452" spans="2:11" s="230" customFormat="1" ht="27" customHeight="1">
      <c r="B452" s="231">
        <v>141</v>
      </c>
      <c r="C452" s="231">
        <v>43300</v>
      </c>
      <c r="D452" s="231" t="s">
        <v>1545</v>
      </c>
      <c r="E452" s="231" t="s">
        <v>1471</v>
      </c>
      <c r="F452" s="231" t="s">
        <v>1472</v>
      </c>
      <c r="G452" s="231" t="s">
        <v>1650</v>
      </c>
      <c r="H452" s="231"/>
      <c r="I452" s="231" t="s">
        <v>1501</v>
      </c>
      <c r="J452" s="231" t="s">
        <v>7</v>
      </c>
      <c r="K452" s="231" t="str">
        <f t="shared" si="7"/>
        <v>RIOS</v>
      </c>
    </row>
    <row r="453" spans="2:11" s="230" customFormat="1" ht="27" customHeight="1">
      <c r="B453" s="231">
        <v>142</v>
      </c>
      <c r="C453" s="231">
        <v>43300</v>
      </c>
      <c r="D453" s="231" t="s">
        <v>1545</v>
      </c>
      <c r="E453" s="231" t="s">
        <v>1471</v>
      </c>
      <c r="F453" s="231" t="s">
        <v>1472</v>
      </c>
      <c r="G453" s="231" t="s">
        <v>1651</v>
      </c>
      <c r="H453" s="231">
        <v>1150008359</v>
      </c>
      <c r="I453" s="231" t="s">
        <v>1501</v>
      </c>
      <c r="J453" s="231" t="s">
        <v>7</v>
      </c>
      <c r="K453" s="231" t="str">
        <f t="shared" si="7"/>
        <v>RIOS</v>
      </c>
    </row>
    <row r="454" spans="2:11" s="230" customFormat="1" ht="27" customHeight="1">
      <c r="B454" s="231">
        <v>143</v>
      </c>
      <c r="C454" s="231">
        <v>43300</v>
      </c>
      <c r="D454" s="231" t="s">
        <v>1545</v>
      </c>
      <c r="E454" s="231" t="s">
        <v>1471</v>
      </c>
      <c r="F454" s="231" t="s">
        <v>1472</v>
      </c>
      <c r="G454" s="231" t="s">
        <v>1652</v>
      </c>
      <c r="H454" s="231">
        <v>115856</v>
      </c>
      <c r="I454" s="231" t="s">
        <v>1501</v>
      </c>
      <c r="J454" s="231" t="s">
        <v>7</v>
      </c>
      <c r="K454" s="231" t="str">
        <f t="shared" si="7"/>
        <v>RIOS</v>
      </c>
    </row>
    <row r="455" spans="2:11" s="230" customFormat="1" ht="27" customHeight="1">
      <c r="B455" s="231">
        <v>144</v>
      </c>
      <c r="C455" s="231">
        <v>43300</v>
      </c>
      <c r="D455" s="231" t="s">
        <v>1545</v>
      </c>
      <c r="E455" s="231" t="s">
        <v>1471</v>
      </c>
      <c r="F455" s="231" t="s">
        <v>1472</v>
      </c>
      <c r="G455" s="231" t="s">
        <v>1653</v>
      </c>
      <c r="H455" s="231">
        <v>1159692</v>
      </c>
      <c r="I455" s="231" t="s">
        <v>1501</v>
      </c>
      <c r="J455" s="231" t="s">
        <v>7</v>
      </c>
      <c r="K455" s="231" t="str">
        <f t="shared" si="7"/>
        <v>RIOS</v>
      </c>
    </row>
    <row r="456" spans="2:11" s="230" customFormat="1" ht="27" customHeight="1">
      <c r="B456" s="231">
        <v>145</v>
      </c>
      <c r="C456" s="231">
        <v>43300</v>
      </c>
      <c r="D456" s="231" t="s">
        <v>1545</v>
      </c>
      <c r="E456" s="231" t="s">
        <v>1471</v>
      </c>
      <c r="F456" s="231" t="s">
        <v>1472</v>
      </c>
      <c r="G456" s="231" t="s">
        <v>1654</v>
      </c>
      <c r="H456" s="231"/>
      <c r="I456" s="231" t="s">
        <v>1573</v>
      </c>
      <c r="J456" s="231" t="s">
        <v>7</v>
      </c>
      <c r="K456" s="231" t="str">
        <f t="shared" si="7"/>
        <v>RIOS</v>
      </c>
    </row>
    <row r="457" spans="2:11" s="230" customFormat="1" ht="27" customHeight="1">
      <c r="B457" s="231">
        <v>146</v>
      </c>
      <c r="C457" s="231">
        <v>43300</v>
      </c>
      <c r="D457" s="231" t="s">
        <v>1545</v>
      </c>
      <c r="E457" s="231" t="s">
        <v>1471</v>
      </c>
      <c r="F457" s="231" t="s">
        <v>1472</v>
      </c>
      <c r="G457" s="231" t="s">
        <v>1655</v>
      </c>
      <c r="H457" s="231">
        <v>1153028</v>
      </c>
      <c r="I457" s="231" t="s">
        <v>1501</v>
      </c>
      <c r="J457" s="231" t="s">
        <v>7</v>
      </c>
      <c r="K457" s="231" t="str">
        <f t="shared" si="7"/>
        <v>RIOS</v>
      </c>
    </row>
    <row r="458" spans="2:11" s="230" customFormat="1" ht="27" customHeight="1">
      <c r="B458" s="231">
        <v>147</v>
      </c>
      <c r="C458" s="231">
        <v>43300</v>
      </c>
      <c r="D458" s="231" t="s">
        <v>1545</v>
      </c>
      <c r="E458" s="231" t="s">
        <v>1471</v>
      </c>
      <c r="F458" s="231" t="s">
        <v>1472</v>
      </c>
      <c r="G458" s="231" t="s">
        <v>1656</v>
      </c>
      <c r="H458" s="231">
        <v>11511189</v>
      </c>
      <c r="I458" s="231" t="s">
        <v>1501</v>
      </c>
      <c r="J458" s="231" t="s">
        <v>7</v>
      </c>
      <c r="K458" s="231" t="str">
        <f t="shared" si="7"/>
        <v>RIOS</v>
      </c>
    </row>
    <row r="459" spans="2:11" s="230" customFormat="1" ht="27" customHeight="1">
      <c r="B459" s="231">
        <v>148</v>
      </c>
      <c r="C459" s="231">
        <v>43300</v>
      </c>
      <c r="D459" s="231" t="s">
        <v>1545</v>
      </c>
      <c r="E459" s="231" t="s">
        <v>1471</v>
      </c>
      <c r="F459" s="231" t="s">
        <v>1472</v>
      </c>
      <c r="G459" s="231" t="s">
        <v>1657</v>
      </c>
      <c r="H459" s="231">
        <v>1159318</v>
      </c>
      <c r="I459" s="231" t="s">
        <v>1501</v>
      </c>
      <c r="J459" s="231" t="s">
        <v>7</v>
      </c>
      <c r="K459" s="231" t="str">
        <f t="shared" si="7"/>
        <v>RIOS</v>
      </c>
    </row>
    <row r="460" spans="2:11" s="230" customFormat="1" ht="27" customHeight="1">
      <c r="B460" s="231">
        <v>149</v>
      </c>
      <c r="C460" s="231">
        <v>43300</v>
      </c>
      <c r="D460" s="231" t="s">
        <v>1545</v>
      </c>
      <c r="E460" s="231" t="s">
        <v>1471</v>
      </c>
      <c r="F460" s="231" t="s">
        <v>1472</v>
      </c>
      <c r="G460" s="231" t="s">
        <v>1658</v>
      </c>
      <c r="H460" s="231">
        <v>1.0101880014751101E+17</v>
      </c>
      <c r="I460" s="231" t="s">
        <v>1501</v>
      </c>
      <c r="J460" s="231" t="s">
        <v>7</v>
      </c>
      <c r="K460" s="231" t="str">
        <f t="shared" si="7"/>
        <v>RIOS</v>
      </c>
    </row>
    <row r="461" spans="2:11" s="230" customFormat="1" ht="27" customHeight="1">
      <c r="B461" s="231">
        <v>150</v>
      </c>
      <c r="C461" s="231">
        <v>43300</v>
      </c>
      <c r="D461" s="231" t="s">
        <v>1545</v>
      </c>
      <c r="E461" s="231" t="s">
        <v>1471</v>
      </c>
      <c r="F461" s="231" t="s">
        <v>1472</v>
      </c>
      <c r="G461" s="231" t="s">
        <v>1659</v>
      </c>
      <c r="H461" s="231"/>
      <c r="I461" s="231" t="s">
        <v>1501</v>
      </c>
      <c r="J461" s="231" t="s">
        <v>7</v>
      </c>
      <c r="K461" s="231" t="str">
        <f t="shared" si="7"/>
        <v>RIOS</v>
      </c>
    </row>
    <row r="462" spans="2:11" s="230" customFormat="1" ht="27" customHeight="1">
      <c r="B462" s="231">
        <v>151</v>
      </c>
      <c r="C462" s="231">
        <v>43300</v>
      </c>
      <c r="D462" s="231" t="s">
        <v>1545</v>
      </c>
      <c r="E462" s="231" t="s">
        <v>1471</v>
      </c>
      <c r="F462" s="231" t="s">
        <v>1472</v>
      </c>
      <c r="G462" s="231" t="s">
        <v>1660</v>
      </c>
      <c r="H462" s="231">
        <v>1157872</v>
      </c>
      <c r="I462" s="231" t="s">
        <v>1501</v>
      </c>
      <c r="J462" s="231" t="s">
        <v>7</v>
      </c>
      <c r="K462" s="231" t="str">
        <f t="shared" ref="K462:K525" si="8">MID(I462,1,4)</f>
        <v>RIOS</v>
      </c>
    </row>
    <row r="463" spans="2:11" s="230" customFormat="1" ht="27" customHeight="1">
      <c r="B463" s="231">
        <v>152</v>
      </c>
      <c r="C463" s="231">
        <v>43300</v>
      </c>
      <c r="D463" s="231" t="s">
        <v>1545</v>
      </c>
      <c r="E463" s="231" t="s">
        <v>1471</v>
      </c>
      <c r="F463" s="231" t="s">
        <v>1472</v>
      </c>
      <c r="G463" s="231" t="s">
        <v>1661</v>
      </c>
      <c r="H463" s="231">
        <v>1158569</v>
      </c>
      <c r="I463" s="231" t="s">
        <v>1501</v>
      </c>
      <c r="J463" s="231" t="s">
        <v>7</v>
      </c>
      <c r="K463" s="231" t="str">
        <f t="shared" si="8"/>
        <v>RIOS</v>
      </c>
    </row>
    <row r="464" spans="2:11" s="230" customFormat="1" ht="27" customHeight="1">
      <c r="B464" s="231">
        <v>153</v>
      </c>
      <c r="C464" s="231">
        <v>43300</v>
      </c>
      <c r="D464" s="231" t="s">
        <v>1545</v>
      </c>
      <c r="E464" s="231" t="s">
        <v>1471</v>
      </c>
      <c r="F464" s="231" t="s">
        <v>1472</v>
      </c>
      <c r="G464" s="231" t="s">
        <v>1662</v>
      </c>
      <c r="H464" s="231">
        <v>1157917</v>
      </c>
      <c r="I464" s="231" t="s">
        <v>1501</v>
      </c>
      <c r="J464" s="231" t="s">
        <v>7</v>
      </c>
      <c r="K464" s="231" t="str">
        <f t="shared" si="8"/>
        <v>RIOS</v>
      </c>
    </row>
    <row r="465" spans="2:11" s="230" customFormat="1" ht="27" customHeight="1">
      <c r="B465" s="231">
        <v>154</v>
      </c>
      <c r="C465" s="231">
        <v>43300</v>
      </c>
      <c r="D465" s="231" t="s">
        <v>1545</v>
      </c>
      <c r="E465" s="231" t="s">
        <v>1471</v>
      </c>
      <c r="F465" s="231" t="s">
        <v>1472</v>
      </c>
      <c r="G465" s="231" t="s">
        <v>1663</v>
      </c>
      <c r="H465" s="231">
        <v>1152938</v>
      </c>
      <c r="I465" s="231" t="s">
        <v>1501</v>
      </c>
      <c r="J465" s="231" t="s">
        <v>7</v>
      </c>
      <c r="K465" s="231" t="str">
        <f t="shared" si="8"/>
        <v>RIOS</v>
      </c>
    </row>
    <row r="466" spans="2:11" s="230" customFormat="1" ht="27" customHeight="1">
      <c r="B466" s="231">
        <v>155</v>
      </c>
      <c r="C466" s="231">
        <v>43300</v>
      </c>
      <c r="D466" s="231" t="s">
        <v>1545</v>
      </c>
      <c r="E466" s="231" t="s">
        <v>1471</v>
      </c>
      <c r="F466" s="231" t="s">
        <v>1472</v>
      </c>
      <c r="G466" s="231" t="s">
        <v>1664</v>
      </c>
      <c r="H466" s="231">
        <v>1155667</v>
      </c>
      <c r="I466" s="231" t="s">
        <v>1501</v>
      </c>
      <c r="J466" s="231" t="s">
        <v>7</v>
      </c>
      <c r="K466" s="231" t="str">
        <f t="shared" si="8"/>
        <v>RIOS</v>
      </c>
    </row>
    <row r="467" spans="2:11" s="230" customFormat="1" ht="27" customHeight="1">
      <c r="B467" s="231">
        <v>156</v>
      </c>
      <c r="C467" s="231">
        <v>43300</v>
      </c>
      <c r="D467" s="231" t="s">
        <v>1545</v>
      </c>
      <c r="E467" s="231" t="s">
        <v>1471</v>
      </c>
      <c r="F467" s="231" t="s">
        <v>1472</v>
      </c>
      <c r="G467" s="231" t="s">
        <v>1665</v>
      </c>
      <c r="H467" s="231">
        <v>1153433</v>
      </c>
      <c r="I467" s="231" t="s">
        <v>1501</v>
      </c>
      <c r="J467" s="231" t="s">
        <v>7</v>
      </c>
      <c r="K467" s="231" t="str">
        <f t="shared" si="8"/>
        <v>RIOS</v>
      </c>
    </row>
    <row r="468" spans="2:11" s="230" customFormat="1" ht="27" customHeight="1">
      <c r="B468" s="231">
        <v>157</v>
      </c>
      <c r="C468" s="231">
        <v>43300</v>
      </c>
      <c r="D468" s="231" t="s">
        <v>1545</v>
      </c>
      <c r="E468" s="231" t="s">
        <v>1471</v>
      </c>
      <c r="F468" s="231" t="s">
        <v>1472</v>
      </c>
      <c r="G468" s="231" t="s">
        <v>1666</v>
      </c>
      <c r="H468" s="231">
        <v>11515445</v>
      </c>
      <c r="I468" s="231" t="s">
        <v>1501</v>
      </c>
      <c r="J468" s="231" t="s">
        <v>7</v>
      </c>
      <c r="K468" s="231" t="str">
        <f t="shared" si="8"/>
        <v>RIOS</v>
      </c>
    </row>
    <row r="469" spans="2:11" s="230" customFormat="1" ht="27" customHeight="1">
      <c r="B469" s="231">
        <v>158</v>
      </c>
      <c r="C469" s="231">
        <v>43300</v>
      </c>
      <c r="D469" s="231" t="s">
        <v>1545</v>
      </c>
      <c r="E469" s="231" t="s">
        <v>1471</v>
      </c>
      <c r="F469" s="231" t="s">
        <v>1472</v>
      </c>
      <c r="G469" s="231" t="s">
        <v>1667</v>
      </c>
      <c r="H469" s="231">
        <v>11515890</v>
      </c>
      <c r="I469" s="231" t="s">
        <v>1501</v>
      </c>
      <c r="J469" s="231" t="s">
        <v>7</v>
      </c>
      <c r="K469" s="231" t="str">
        <f t="shared" si="8"/>
        <v>RIOS</v>
      </c>
    </row>
    <row r="470" spans="2:11" s="230" customFormat="1" ht="27" customHeight="1">
      <c r="B470" s="231">
        <v>159</v>
      </c>
      <c r="C470" s="231">
        <v>43300</v>
      </c>
      <c r="D470" s="231" t="s">
        <v>1545</v>
      </c>
      <c r="E470" s="231" t="s">
        <v>1471</v>
      </c>
      <c r="F470" s="231" t="s">
        <v>1472</v>
      </c>
      <c r="G470" s="231" t="s">
        <v>1668</v>
      </c>
      <c r="H470" s="231">
        <v>1150016166</v>
      </c>
      <c r="I470" s="231" t="s">
        <v>1573</v>
      </c>
      <c r="J470" s="231" t="s">
        <v>7</v>
      </c>
      <c r="K470" s="231" t="str">
        <f t="shared" si="8"/>
        <v>RIOS</v>
      </c>
    </row>
    <row r="471" spans="2:11" s="230" customFormat="1" ht="27" customHeight="1">
      <c r="B471" s="231">
        <v>160</v>
      </c>
      <c r="C471" s="231">
        <v>43300</v>
      </c>
      <c r="D471" s="231" t="s">
        <v>1545</v>
      </c>
      <c r="E471" s="231" t="s">
        <v>1471</v>
      </c>
      <c r="F471" s="231" t="s">
        <v>1472</v>
      </c>
      <c r="G471" s="231" t="s">
        <v>1669</v>
      </c>
      <c r="H471" s="231">
        <v>1154404</v>
      </c>
      <c r="I471" s="231" t="s">
        <v>1501</v>
      </c>
      <c r="J471" s="231" t="s">
        <v>7</v>
      </c>
      <c r="K471" s="231" t="str">
        <f t="shared" si="8"/>
        <v>RIOS</v>
      </c>
    </row>
    <row r="472" spans="2:11" s="230" customFormat="1" ht="27" customHeight="1">
      <c r="B472" s="231">
        <v>161</v>
      </c>
      <c r="C472" s="231">
        <v>43300</v>
      </c>
      <c r="D472" s="231" t="s">
        <v>1545</v>
      </c>
      <c r="E472" s="231" t="s">
        <v>1471</v>
      </c>
      <c r="F472" s="231" t="s">
        <v>1472</v>
      </c>
      <c r="G472" s="231" t="s">
        <v>1670</v>
      </c>
      <c r="H472" s="231">
        <v>1152146</v>
      </c>
      <c r="I472" s="231" t="s">
        <v>1501</v>
      </c>
      <c r="J472" s="231" t="s">
        <v>7</v>
      </c>
      <c r="K472" s="231" t="str">
        <f t="shared" si="8"/>
        <v>RIOS</v>
      </c>
    </row>
    <row r="473" spans="2:11" s="230" customFormat="1" ht="27" customHeight="1">
      <c r="B473" s="231">
        <v>162</v>
      </c>
      <c r="C473" s="231">
        <v>43300</v>
      </c>
      <c r="D473" s="231" t="s">
        <v>1545</v>
      </c>
      <c r="E473" s="231" t="s">
        <v>1471</v>
      </c>
      <c r="F473" s="231" t="s">
        <v>1472</v>
      </c>
      <c r="G473" s="231" t="s">
        <v>1671</v>
      </c>
      <c r="H473" s="231">
        <v>1152501</v>
      </c>
      <c r="I473" s="231" t="s">
        <v>1573</v>
      </c>
      <c r="J473" s="231" t="s">
        <v>7</v>
      </c>
      <c r="K473" s="231" t="str">
        <f t="shared" si="8"/>
        <v>RIOS</v>
      </c>
    </row>
    <row r="474" spans="2:11" s="230" customFormat="1" ht="27" customHeight="1">
      <c r="B474" s="231">
        <v>163</v>
      </c>
      <c r="C474" s="231">
        <v>43300</v>
      </c>
      <c r="D474" s="231" t="s">
        <v>1545</v>
      </c>
      <c r="E474" s="231" t="s">
        <v>1471</v>
      </c>
      <c r="F474" s="231" t="s">
        <v>1472</v>
      </c>
      <c r="G474" s="231" t="s">
        <v>1672</v>
      </c>
      <c r="H474" s="231">
        <v>115544</v>
      </c>
      <c r="I474" s="231" t="s">
        <v>1573</v>
      </c>
      <c r="J474" s="231" t="s">
        <v>7</v>
      </c>
      <c r="K474" s="231" t="str">
        <f t="shared" si="8"/>
        <v>RIOS</v>
      </c>
    </row>
    <row r="475" spans="2:11" s="230" customFormat="1" ht="27" customHeight="1">
      <c r="B475" s="231">
        <v>164</v>
      </c>
      <c r="C475" s="231">
        <v>43300</v>
      </c>
      <c r="D475" s="231" t="s">
        <v>1545</v>
      </c>
      <c r="E475" s="231" t="s">
        <v>1471</v>
      </c>
      <c r="F475" s="231" t="s">
        <v>1472</v>
      </c>
      <c r="G475" s="231" t="s">
        <v>1673</v>
      </c>
      <c r="H475" s="231">
        <v>1155665</v>
      </c>
      <c r="I475" s="231" t="s">
        <v>1501</v>
      </c>
      <c r="J475" s="231" t="s">
        <v>7</v>
      </c>
      <c r="K475" s="231" t="str">
        <f t="shared" si="8"/>
        <v>RIOS</v>
      </c>
    </row>
    <row r="476" spans="2:11" s="230" customFormat="1" ht="27" customHeight="1">
      <c r="B476" s="231">
        <v>165</v>
      </c>
      <c r="C476" s="231">
        <v>43300</v>
      </c>
      <c r="D476" s="231" t="s">
        <v>1545</v>
      </c>
      <c r="E476" s="231" t="s">
        <v>1471</v>
      </c>
      <c r="F476" s="231" t="s">
        <v>1472</v>
      </c>
      <c r="G476" s="231" t="s">
        <v>1674</v>
      </c>
      <c r="H476" s="231">
        <v>115344</v>
      </c>
      <c r="I476" s="231" t="s">
        <v>1501</v>
      </c>
      <c r="J476" s="231" t="s">
        <v>7</v>
      </c>
      <c r="K476" s="231" t="str">
        <f t="shared" si="8"/>
        <v>RIOS</v>
      </c>
    </row>
    <row r="477" spans="2:11" s="230" customFormat="1" ht="27" customHeight="1">
      <c r="B477" s="231">
        <v>166</v>
      </c>
      <c r="C477" s="231">
        <v>43300</v>
      </c>
      <c r="D477" s="231" t="s">
        <v>1545</v>
      </c>
      <c r="E477" s="231" t="s">
        <v>1471</v>
      </c>
      <c r="F477" s="231" t="s">
        <v>1472</v>
      </c>
      <c r="G477" s="231" t="s">
        <v>1675</v>
      </c>
      <c r="H477" s="231">
        <v>115341</v>
      </c>
      <c r="I477" s="231" t="s">
        <v>1501</v>
      </c>
      <c r="J477" s="231" t="s">
        <v>7</v>
      </c>
      <c r="K477" s="231" t="str">
        <f t="shared" si="8"/>
        <v>RIOS</v>
      </c>
    </row>
    <row r="478" spans="2:11" s="230" customFormat="1" ht="27" customHeight="1">
      <c r="B478" s="231">
        <v>167</v>
      </c>
      <c r="C478" s="231">
        <v>43300</v>
      </c>
      <c r="D478" s="231" t="s">
        <v>1545</v>
      </c>
      <c r="E478" s="231" t="s">
        <v>1471</v>
      </c>
      <c r="F478" s="231" t="s">
        <v>1472</v>
      </c>
      <c r="G478" s="231" t="s">
        <v>1676</v>
      </c>
      <c r="H478" s="231">
        <v>11510863</v>
      </c>
      <c r="I478" s="231" t="s">
        <v>1501</v>
      </c>
      <c r="J478" s="231" t="s">
        <v>7</v>
      </c>
      <c r="K478" s="231" t="str">
        <f t="shared" si="8"/>
        <v>RIOS</v>
      </c>
    </row>
    <row r="479" spans="2:11" s="230" customFormat="1" ht="27" customHeight="1">
      <c r="B479" s="231">
        <v>168</v>
      </c>
      <c r="C479" s="231">
        <v>43300</v>
      </c>
      <c r="D479" s="231" t="s">
        <v>1545</v>
      </c>
      <c r="E479" s="231" t="s">
        <v>1471</v>
      </c>
      <c r="F479" s="231" t="s">
        <v>1472</v>
      </c>
      <c r="G479" s="231" t="s">
        <v>1677</v>
      </c>
      <c r="H479" s="231">
        <v>1155755</v>
      </c>
      <c r="I479" s="231" t="s">
        <v>1501</v>
      </c>
      <c r="J479" s="231" t="s">
        <v>7</v>
      </c>
      <c r="K479" s="231" t="str">
        <f t="shared" si="8"/>
        <v>RIOS</v>
      </c>
    </row>
    <row r="480" spans="2:11" s="230" customFormat="1" ht="27" customHeight="1">
      <c r="B480" s="231">
        <v>169</v>
      </c>
      <c r="C480" s="231">
        <v>43300</v>
      </c>
      <c r="D480" s="231" t="s">
        <v>1545</v>
      </c>
      <c r="E480" s="231" t="s">
        <v>1471</v>
      </c>
      <c r="F480" s="231" t="s">
        <v>1472</v>
      </c>
      <c r="G480" s="231" t="s">
        <v>1678</v>
      </c>
      <c r="H480" s="231">
        <v>11516491</v>
      </c>
      <c r="I480" s="231" t="s">
        <v>1501</v>
      </c>
      <c r="J480" s="231" t="s">
        <v>7</v>
      </c>
      <c r="K480" s="231" t="str">
        <f t="shared" si="8"/>
        <v>RIOS</v>
      </c>
    </row>
    <row r="481" spans="2:11" s="230" customFormat="1" ht="27" customHeight="1">
      <c r="B481" s="231">
        <v>170</v>
      </c>
      <c r="C481" s="231">
        <v>43300</v>
      </c>
      <c r="D481" s="231" t="s">
        <v>1545</v>
      </c>
      <c r="E481" s="231" t="s">
        <v>1471</v>
      </c>
      <c r="F481" s="231" t="s">
        <v>1472</v>
      </c>
      <c r="G481" s="231" t="s">
        <v>1679</v>
      </c>
      <c r="H481" s="231"/>
      <c r="I481" s="231" t="s">
        <v>1501</v>
      </c>
      <c r="J481" s="231" t="s">
        <v>7</v>
      </c>
      <c r="K481" s="231" t="str">
        <f t="shared" si="8"/>
        <v>RIOS</v>
      </c>
    </row>
    <row r="482" spans="2:11" s="230" customFormat="1" ht="27" customHeight="1">
      <c r="B482" s="231">
        <v>171</v>
      </c>
      <c r="C482" s="231">
        <v>43300</v>
      </c>
      <c r="D482" s="231" t="s">
        <v>1545</v>
      </c>
      <c r="E482" s="231" t="s">
        <v>1471</v>
      </c>
      <c r="F482" s="231" t="s">
        <v>1472</v>
      </c>
      <c r="G482" s="231" t="s">
        <v>1680</v>
      </c>
      <c r="H482" s="231">
        <v>1156126</v>
      </c>
      <c r="I482" s="231" t="s">
        <v>1501</v>
      </c>
      <c r="J482" s="231" t="s">
        <v>7</v>
      </c>
      <c r="K482" s="231" t="str">
        <f t="shared" si="8"/>
        <v>RIOS</v>
      </c>
    </row>
    <row r="483" spans="2:11" s="230" customFormat="1" ht="27" customHeight="1">
      <c r="B483" s="231">
        <v>172</v>
      </c>
      <c r="C483" s="231">
        <v>43300</v>
      </c>
      <c r="D483" s="231" t="s">
        <v>1545</v>
      </c>
      <c r="E483" s="231" t="s">
        <v>1471</v>
      </c>
      <c r="F483" s="231" t="s">
        <v>1472</v>
      </c>
      <c r="G483" s="231" t="s">
        <v>1681</v>
      </c>
      <c r="H483" s="231">
        <v>11519491</v>
      </c>
      <c r="I483" s="231" t="s">
        <v>1501</v>
      </c>
      <c r="J483" s="231" t="s">
        <v>7</v>
      </c>
      <c r="K483" s="231" t="str">
        <f t="shared" si="8"/>
        <v>RIOS</v>
      </c>
    </row>
    <row r="484" spans="2:11" s="230" customFormat="1" ht="27" customHeight="1">
      <c r="B484" s="231">
        <v>173</v>
      </c>
      <c r="C484" s="231">
        <v>43300</v>
      </c>
      <c r="D484" s="231" t="s">
        <v>1545</v>
      </c>
      <c r="E484" s="231" t="s">
        <v>1471</v>
      </c>
      <c r="F484" s="231" t="s">
        <v>1472</v>
      </c>
      <c r="G484" s="231" t="s">
        <v>1682</v>
      </c>
      <c r="H484" s="231">
        <v>1154899</v>
      </c>
      <c r="I484" s="231" t="s">
        <v>1501</v>
      </c>
      <c r="J484" s="231" t="s">
        <v>7</v>
      </c>
      <c r="K484" s="231" t="str">
        <f t="shared" si="8"/>
        <v>RIOS</v>
      </c>
    </row>
    <row r="485" spans="2:11" s="230" customFormat="1" ht="27" customHeight="1">
      <c r="B485" s="231">
        <v>174</v>
      </c>
      <c r="C485" s="231">
        <v>43300</v>
      </c>
      <c r="D485" s="231" t="s">
        <v>1545</v>
      </c>
      <c r="E485" s="231" t="s">
        <v>1471</v>
      </c>
      <c r="F485" s="231" t="s">
        <v>1472</v>
      </c>
      <c r="G485" s="231" t="s">
        <v>1683</v>
      </c>
      <c r="H485" s="231"/>
      <c r="I485" s="231" t="s">
        <v>1501</v>
      </c>
      <c r="J485" s="231" t="s">
        <v>7</v>
      </c>
      <c r="K485" s="231" t="str">
        <f t="shared" si="8"/>
        <v>RIOS</v>
      </c>
    </row>
    <row r="486" spans="2:11" s="230" customFormat="1" ht="27" customHeight="1">
      <c r="B486" s="231">
        <v>175</v>
      </c>
      <c r="C486" s="231">
        <v>43300</v>
      </c>
      <c r="D486" s="231" t="s">
        <v>1545</v>
      </c>
      <c r="E486" s="231" t="s">
        <v>1471</v>
      </c>
      <c r="F486" s="231" t="s">
        <v>1472</v>
      </c>
      <c r="G486" s="231" t="s">
        <v>1684</v>
      </c>
      <c r="H486" s="231"/>
      <c r="I486" s="231" t="s">
        <v>1501</v>
      </c>
      <c r="J486" s="231" t="s">
        <v>7</v>
      </c>
      <c r="K486" s="231" t="str">
        <f t="shared" si="8"/>
        <v>RIOS</v>
      </c>
    </row>
    <row r="487" spans="2:11" s="230" customFormat="1" ht="27" customHeight="1">
      <c r="B487" s="231">
        <v>176</v>
      </c>
      <c r="C487" s="231">
        <v>43300</v>
      </c>
      <c r="D487" s="231" t="s">
        <v>1545</v>
      </c>
      <c r="E487" s="231" t="s">
        <v>1471</v>
      </c>
      <c r="F487" s="231" t="s">
        <v>1472</v>
      </c>
      <c r="G487" s="231" t="s">
        <v>1685</v>
      </c>
      <c r="H487" s="231">
        <v>1153985</v>
      </c>
      <c r="I487" s="231" t="s">
        <v>1501</v>
      </c>
      <c r="J487" s="231" t="s">
        <v>7</v>
      </c>
      <c r="K487" s="231" t="str">
        <f t="shared" si="8"/>
        <v>RIOS</v>
      </c>
    </row>
    <row r="488" spans="2:11" s="230" customFormat="1" ht="27" customHeight="1">
      <c r="B488" s="231">
        <v>177</v>
      </c>
      <c r="C488" s="231">
        <v>43300</v>
      </c>
      <c r="D488" s="231" t="s">
        <v>1545</v>
      </c>
      <c r="E488" s="231" t="s">
        <v>1471</v>
      </c>
      <c r="F488" s="231" t="s">
        <v>1472</v>
      </c>
      <c r="G488" s="231" t="s">
        <v>1686</v>
      </c>
      <c r="H488" s="231">
        <v>1.0002580098064E+17</v>
      </c>
      <c r="I488" s="231" t="s">
        <v>1501</v>
      </c>
      <c r="J488" s="231" t="s">
        <v>7</v>
      </c>
      <c r="K488" s="231" t="str">
        <f t="shared" si="8"/>
        <v>RIOS</v>
      </c>
    </row>
    <row r="489" spans="2:11" s="230" customFormat="1" ht="27" customHeight="1">
      <c r="B489" s="231">
        <v>178</v>
      </c>
      <c r="C489" s="231">
        <v>43300</v>
      </c>
      <c r="D489" s="231" t="s">
        <v>1545</v>
      </c>
      <c r="E489" s="231" t="s">
        <v>1471</v>
      </c>
      <c r="F489" s="231" t="s">
        <v>1472</v>
      </c>
      <c r="G489" s="231" t="s">
        <v>1687</v>
      </c>
      <c r="H489" s="231">
        <v>1151704</v>
      </c>
      <c r="I489" s="231" t="s">
        <v>1501</v>
      </c>
      <c r="J489" s="231" t="s">
        <v>7</v>
      </c>
      <c r="K489" s="231" t="str">
        <f t="shared" si="8"/>
        <v>RIOS</v>
      </c>
    </row>
    <row r="490" spans="2:11" s="230" customFormat="1" ht="27" customHeight="1">
      <c r="B490" s="231">
        <v>179</v>
      </c>
      <c r="C490" s="231">
        <v>43300</v>
      </c>
      <c r="D490" s="231" t="s">
        <v>1545</v>
      </c>
      <c r="E490" s="231" t="s">
        <v>1471</v>
      </c>
      <c r="F490" s="231" t="s">
        <v>1472</v>
      </c>
      <c r="G490" s="231" t="s">
        <v>1688</v>
      </c>
      <c r="H490" s="231">
        <v>1152573</v>
      </c>
      <c r="I490" s="231" t="s">
        <v>1501</v>
      </c>
      <c r="J490" s="231" t="s">
        <v>7</v>
      </c>
      <c r="K490" s="231" t="str">
        <f t="shared" si="8"/>
        <v>RIOS</v>
      </c>
    </row>
    <row r="491" spans="2:11" s="230" customFormat="1" ht="27" customHeight="1">
      <c r="B491" s="231">
        <v>180</v>
      </c>
      <c r="C491" s="231">
        <v>43300</v>
      </c>
      <c r="D491" s="231" t="s">
        <v>1545</v>
      </c>
      <c r="E491" s="231" t="s">
        <v>1471</v>
      </c>
      <c r="F491" s="231" t="s">
        <v>1472</v>
      </c>
      <c r="G491" s="231" t="s">
        <v>1689</v>
      </c>
      <c r="H491" s="231">
        <v>10001270031129</v>
      </c>
      <c r="I491" s="231" t="s">
        <v>1501</v>
      </c>
      <c r="J491" s="231" t="s">
        <v>7</v>
      </c>
      <c r="K491" s="231" t="str">
        <f t="shared" si="8"/>
        <v>RIOS</v>
      </c>
    </row>
    <row r="492" spans="2:11" s="230" customFormat="1" ht="27" customHeight="1">
      <c r="B492" s="231">
        <v>181</v>
      </c>
      <c r="C492" s="231">
        <v>43300</v>
      </c>
      <c r="D492" s="231" t="s">
        <v>1545</v>
      </c>
      <c r="E492" s="231" t="s">
        <v>1471</v>
      </c>
      <c r="F492" s="231" t="s">
        <v>1472</v>
      </c>
      <c r="G492" s="231" t="s">
        <v>1690</v>
      </c>
      <c r="H492" s="231">
        <v>1157284</v>
      </c>
      <c r="I492" s="231" t="s">
        <v>1501</v>
      </c>
      <c r="J492" s="231" t="s">
        <v>7</v>
      </c>
      <c r="K492" s="231" t="str">
        <f t="shared" si="8"/>
        <v>RIOS</v>
      </c>
    </row>
    <row r="493" spans="2:11" s="230" customFormat="1" ht="27" customHeight="1">
      <c r="B493" s="231">
        <v>182</v>
      </c>
      <c r="C493" s="231">
        <v>43300</v>
      </c>
      <c r="D493" s="231" t="s">
        <v>1545</v>
      </c>
      <c r="E493" s="231" t="s">
        <v>1471</v>
      </c>
      <c r="F493" s="231" t="s">
        <v>1472</v>
      </c>
      <c r="G493" s="231" t="s">
        <v>1691</v>
      </c>
      <c r="H493" s="231">
        <v>115839</v>
      </c>
      <c r="I493" s="231" t="s">
        <v>1501</v>
      </c>
      <c r="J493" s="231" t="s">
        <v>7</v>
      </c>
      <c r="K493" s="231" t="str">
        <f t="shared" si="8"/>
        <v>RIOS</v>
      </c>
    </row>
    <row r="494" spans="2:11" s="230" customFormat="1" ht="27" customHeight="1">
      <c r="B494" s="231">
        <v>183</v>
      </c>
      <c r="C494" s="231">
        <v>43300</v>
      </c>
      <c r="D494" s="231" t="s">
        <v>1545</v>
      </c>
      <c r="E494" s="231" t="s">
        <v>1471</v>
      </c>
      <c r="F494" s="231" t="s">
        <v>1472</v>
      </c>
      <c r="G494" s="231" t="s">
        <v>1692</v>
      </c>
      <c r="H494" s="231">
        <v>1151</v>
      </c>
      <c r="I494" s="231" t="s">
        <v>1501</v>
      </c>
      <c r="J494" s="231" t="s">
        <v>7</v>
      </c>
      <c r="K494" s="231" t="str">
        <f t="shared" si="8"/>
        <v>RIOS</v>
      </c>
    </row>
    <row r="495" spans="2:11" s="230" customFormat="1" ht="27" customHeight="1">
      <c r="B495" s="231">
        <v>184</v>
      </c>
      <c r="C495" s="231">
        <v>43300</v>
      </c>
      <c r="D495" s="231" t="s">
        <v>1545</v>
      </c>
      <c r="E495" s="231" t="s">
        <v>1471</v>
      </c>
      <c r="F495" s="231" t="s">
        <v>1472</v>
      </c>
      <c r="G495" s="231" t="s">
        <v>1693</v>
      </c>
      <c r="H495" s="231">
        <v>11515116</v>
      </c>
      <c r="I495" s="231" t="s">
        <v>1501</v>
      </c>
      <c r="J495" s="231" t="s">
        <v>7</v>
      </c>
      <c r="K495" s="231" t="str">
        <f t="shared" si="8"/>
        <v>RIOS</v>
      </c>
    </row>
    <row r="496" spans="2:11" s="230" customFormat="1" ht="27" customHeight="1">
      <c r="B496" s="231">
        <v>185</v>
      </c>
      <c r="C496" s="231">
        <v>43300</v>
      </c>
      <c r="D496" s="231" t="s">
        <v>1545</v>
      </c>
      <c r="E496" s="231" t="s">
        <v>1471</v>
      </c>
      <c r="F496" s="231" t="s">
        <v>1472</v>
      </c>
      <c r="G496" s="231" t="s">
        <v>1694</v>
      </c>
      <c r="H496" s="231">
        <v>1154387</v>
      </c>
      <c r="I496" s="231" t="s">
        <v>1501</v>
      </c>
      <c r="J496" s="231" t="s">
        <v>7</v>
      </c>
      <c r="K496" s="231" t="str">
        <f t="shared" si="8"/>
        <v>RIOS</v>
      </c>
    </row>
    <row r="497" spans="2:11" s="230" customFormat="1" ht="27" customHeight="1">
      <c r="B497" s="231">
        <v>186</v>
      </c>
      <c r="C497" s="231">
        <v>43300</v>
      </c>
      <c r="D497" s="231" t="s">
        <v>1545</v>
      </c>
      <c r="E497" s="231" t="s">
        <v>1471</v>
      </c>
      <c r="F497" s="231" t="s">
        <v>1472</v>
      </c>
      <c r="G497" s="231" t="s">
        <v>1695</v>
      </c>
      <c r="H497" s="231">
        <v>1152101</v>
      </c>
      <c r="I497" s="231" t="s">
        <v>1501</v>
      </c>
      <c r="J497" s="231" t="s">
        <v>7</v>
      </c>
      <c r="K497" s="231" t="str">
        <f t="shared" si="8"/>
        <v>RIOS</v>
      </c>
    </row>
    <row r="498" spans="2:11" s="230" customFormat="1" ht="27" customHeight="1">
      <c r="B498" s="231">
        <v>187</v>
      </c>
      <c r="C498" s="231">
        <v>43300</v>
      </c>
      <c r="D498" s="231" t="s">
        <v>1545</v>
      </c>
      <c r="E498" s="231" t="s">
        <v>1471</v>
      </c>
      <c r="F498" s="231" t="s">
        <v>1472</v>
      </c>
      <c r="G498" s="231" t="s">
        <v>1696</v>
      </c>
      <c r="H498" s="231">
        <v>1154410</v>
      </c>
      <c r="I498" s="231" t="s">
        <v>1501</v>
      </c>
      <c r="J498" s="231" t="s">
        <v>7</v>
      </c>
      <c r="K498" s="231" t="str">
        <f t="shared" si="8"/>
        <v>RIOS</v>
      </c>
    </row>
    <row r="499" spans="2:11" s="230" customFormat="1" ht="27" customHeight="1">
      <c r="B499" s="231">
        <v>188</v>
      </c>
      <c r="C499" s="231">
        <v>43300</v>
      </c>
      <c r="D499" s="231" t="s">
        <v>1545</v>
      </c>
      <c r="E499" s="231" t="s">
        <v>1471</v>
      </c>
      <c r="F499" s="231" t="s">
        <v>1472</v>
      </c>
      <c r="G499" s="231" t="s">
        <v>1697</v>
      </c>
      <c r="H499" s="231">
        <v>1152638</v>
      </c>
      <c r="I499" s="231" t="s">
        <v>1501</v>
      </c>
      <c r="J499" s="231" t="s">
        <v>7</v>
      </c>
      <c r="K499" s="231" t="str">
        <f t="shared" si="8"/>
        <v>RIOS</v>
      </c>
    </row>
    <row r="500" spans="2:11" s="230" customFormat="1" ht="27" customHeight="1">
      <c r="B500" s="231">
        <v>189</v>
      </c>
      <c r="C500" s="231">
        <v>43300</v>
      </c>
      <c r="D500" s="231" t="s">
        <v>1545</v>
      </c>
      <c r="E500" s="231" t="s">
        <v>1471</v>
      </c>
      <c r="F500" s="231" t="s">
        <v>1472</v>
      </c>
      <c r="G500" s="231" t="s">
        <v>1698</v>
      </c>
      <c r="H500" s="231">
        <v>115394</v>
      </c>
      <c r="I500" s="231" t="s">
        <v>1501</v>
      </c>
      <c r="J500" s="231" t="s">
        <v>7</v>
      </c>
      <c r="K500" s="231" t="str">
        <f t="shared" si="8"/>
        <v>RIOS</v>
      </c>
    </row>
    <row r="501" spans="2:11" s="230" customFormat="1" ht="27" customHeight="1">
      <c r="B501" s="231">
        <v>190</v>
      </c>
      <c r="C501" s="231">
        <v>43300</v>
      </c>
      <c r="D501" s="231" t="s">
        <v>1545</v>
      </c>
      <c r="E501" s="231" t="s">
        <v>1471</v>
      </c>
      <c r="F501" s="231" t="s">
        <v>1472</v>
      </c>
      <c r="G501" s="231" t="s">
        <v>1699</v>
      </c>
      <c r="H501" s="231"/>
      <c r="I501" s="231" t="s">
        <v>1501</v>
      </c>
      <c r="J501" s="231" t="s">
        <v>7</v>
      </c>
      <c r="K501" s="231" t="str">
        <f t="shared" si="8"/>
        <v>RIOS</v>
      </c>
    </row>
    <row r="502" spans="2:11" s="230" customFormat="1" ht="27" customHeight="1">
      <c r="B502" s="231">
        <v>191</v>
      </c>
      <c r="C502" s="231">
        <v>43300</v>
      </c>
      <c r="D502" s="231" t="s">
        <v>1545</v>
      </c>
      <c r="E502" s="231" t="s">
        <v>1471</v>
      </c>
      <c r="F502" s="231" t="s">
        <v>1472</v>
      </c>
      <c r="G502" s="231" t="s">
        <v>1700</v>
      </c>
      <c r="H502" s="231"/>
      <c r="I502" s="231" t="s">
        <v>1573</v>
      </c>
      <c r="J502" s="231" t="s">
        <v>7</v>
      </c>
      <c r="K502" s="231" t="str">
        <f t="shared" si="8"/>
        <v>RIOS</v>
      </c>
    </row>
    <row r="503" spans="2:11" s="230" customFormat="1" ht="27" customHeight="1">
      <c r="B503" s="231">
        <v>192</v>
      </c>
      <c r="C503" s="231">
        <v>43300</v>
      </c>
      <c r="D503" s="231" t="s">
        <v>1545</v>
      </c>
      <c r="E503" s="231" t="s">
        <v>1471</v>
      </c>
      <c r="F503" s="231" t="s">
        <v>1472</v>
      </c>
      <c r="G503" s="231" t="s">
        <v>1701</v>
      </c>
      <c r="H503" s="231">
        <v>11513913</v>
      </c>
      <c r="I503" s="231" t="s">
        <v>1501</v>
      </c>
      <c r="J503" s="231" t="s">
        <v>7</v>
      </c>
      <c r="K503" s="231" t="str">
        <f t="shared" si="8"/>
        <v>RIOS</v>
      </c>
    </row>
    <row r="504" spans="2:11" s="230" customFormat="1" ht="27" customHeight="1">
      <c r="B504" s="231">
        <v>193</v>
      </c>
      <c r="C504" s="231">
        <v>43300</v>
      </c>
      <c r="D504" s="231" t="s">
        <v>1545</v>
      </c>
      <c r="E504" s="231" t="s">
        <v>1471</v>
      </c>
      <c r="F504" s="231" t="s">
        <v>1472</v>
      </c>
      <c r="G504" s="231" t="s">
        <v>1702</v>
      </c>
      <c r="H504" s="231">
        <v>11514689</v>
      </c>
      <c r="I504" s="231" t="s">
        <v>1501</v>
      </c>
      <c r="J504" s="231" t="s">
        <v>7</v>
      </c>
      <c r="K504" s="231" t="str">
        <f t="shared" si="8"/>
        <v>RIOS</v>
      </c>
    </row>
    <row r="505" spans="2:11" s="230" customFormat="1" ht="27" customHeight="1">
      <c r="B505" s="231">
        <v>194</v>
      </c>
      <c r="C505" s="231">
        <v>43300</v>
      </c>
      <c r="D505" s="231" t="s">
        <v>1545</v>
      </c>
      <c r="E505" s="231" t="s">
        <v>1471</v>
      </c>
      <c r="F505" s="231" t="s">
        <v>1472</v>
      </c>
      <c r="G505" s="231" t="s">
        <v>1703</v>
      </c>
      <c r="H505" s="231"/>
      <c r="I505" s="231" t="s">
        <v>1501</v>
      </c>
      <c r="J505" s="231" t="s">
        <v>7</v>
      </c>
      <c r="K505" s="231" t="str">
        <f t="shared" si="8"/>
        <v>RIOS</v>
      </c>
    </row>
    <row r="506" spans="2:11" s="230" customFormat="1" ht="27" customHeight="1">
      <c r="B506" s="231">
        <v>195</v>
      </c>
      <c r="C506" s="231">
        <v>43300</v>
      </c>
      <c r="D506" s="231" t="s">
        <v>1545</v>
      </c>
      <c r="E506" s="231" t="s">
        <v>1471</v>
      </c>
      <c r="F506" s="231" t="s">
        <v>1472</v>
      </c>
      <c r="G506" s="231" t="s">
        <v>1704</v>
      </c>
      <c r="H506" s="231"/>
      <c r="I506" s="231" t="s">
        <v>1573</v>
      </c>
      <c r="J506" s="231" t="s">
        <v>7</v>
      </c>
      <c r="K506" s="231" t="str">
        <f t="shared" si="8"/>
        <v>RIOS</v>
      </c>
    </row>
    <row r="507" spans="2:11" s="230" customFormat="1" ht="27" customHeight="1">
      <c r="B507" s="231">
        <v>196</v>
      </c>
      <c r="C507" s="231">
        <v>43300</v>
      </c>
      <c r="D507" s="231" t="s">
        <v>1545</v>
      </c>
      <c r="E507" s="231" t="s">
        <v>1471</v>
      </c>
      <c r="F507" s="231" t="s">
        <v>1472</v>
      </c>
      <c r="G507" s="231" t="s">
        <v>1705</v>
      </c>
      <c r="H507" s="231">
        <v>11514005</v>
      </c>
      <c r="I507" s="231" t="s">
        <v>1501</v>
      </c>
      <c r="J507" s="231" t="s">
        <v>7</v>
      </c>
      <c r="K507" s="231" t="str">
        <f t="shared" si="8"/>
        <v>RIOS</v>
      </c>
    </row>
    <row r="508" spans="2:11" s="230" customFormat="1" ht="27" customHeight="1">
      <c r="B508" s="231">
        <v>197</v>
      </c>
      <c r="C508" s="231">
        <v>43300</v>
      </c>
      <c r="D508" s="231" t="s">
        <v>1545</v>
      </c>
      <c r="E508" s="231" t="s">
        <v>1471</v>
      </c>
      <c r="F508" s="231" t="s">
        <v>1472</v>
      </c>
      <c r="G508" s="231" t="s">
        <v>1706</v>
      </c>
      <c r="H508" s="231">
        <v>1151279</v>
      </c>
      <c r="I508" s="231" t="s">
        <v>1501</v>
      </c>
      <c r="J508" s="231" t="s">
        <v>7</v>
      </c>
      <c r="K508" s="231" t="str">
        <f t="shared" si="8"/>
        <v>RIOS</v>
      </c>
    </row>
    <row r="509" spans="2:11" s="230" customFormat="1" ht="27" customHeight="1">
      <c r="B509" s="231">
        <v>198</v>
      </c>
      <c r="C509" s="231">
        <v>43300</v>
      </c>
      <c r="D509" s="231" t="s">
        <v>1545</v>
      </c>
      <c r="E509" s="231" t="s">
        <v>1471</v>
      </c>
      <c r="F509" s="231" t="s">
        <v>1472</v>
      </c>
      <c r="G509" s="231" t="s">
        <v>1707</v>
      </c>
      <c r="H509" s="231">
        <v>11516186</v>
      </c>
      <c r="I509" s="231" t="s">
        <v>1501</v>
      </c>
      <c r="J509" s="231" t="s">
        <v>7</v>
      </c>
      <c r="K509" s="231" t="str">
        <f t="shared" si="8"/>
        <v>RIOS</v>
      </c>
    </row>
    <row r="510" spans="2:11" s="230" customFormat="1" ht="27" customHeight="1">
      <c r="B510" s="231">
        <v>199</v>
      </c>
      <c r="C510" s="231">
        <v>43300</v>
      </c>
      <c r="D510" s="231" t="s">
        <v>1545</v>
      </c>
      <c r="E510" s="231" t="s">
        <v>1471</v>
      </c>
      <c r="F510" s="231" t="s">
        <v>1472</v>
      </c>
      <c r="G510" s="231" t="s">
        <v>1708</v>
      </c>
      <c r="H510" s="231">
        <v>11511000</v>
      </c>
      <c r="I510" s="231" t="s">
        <v>1573</v>
      </c>
      <c r="J510" s="231" t="s">
        <v>7</v>
      </c>
      <c r="K510" s="231" t="str">
        <f t="shared" si="8"/>
        <v>RIOS</v>
      </c>
    </row>
    <row r="511" spans="2:11" s="230" customFormat="1" ht="27" customHeight="1">
      <c r="B511" s="231">
        <v>200</v>
      </c>
      <c r="C511" s="231">
        <v>43300</v>
      </c>
      <c r="D511" s="231" t="s">
        <v>1545</v>
      </c>
      <c r="E511" s="231" t="s">
        <v>1471</v>
      </c>
      <c r="F511" s="231" t="s">
        <v>1472</v>
      </c>
      <c r="G511" s="231" t="s">
        <v>1709</v>
      </c>
      <c r="H511" s="231">
        <v>11514041</v>
      </c>
      <c r="I511" s="231" t="s">
        <v>1501</v>
      </c>
      <c r="J511" s="231" t="s">
        <v>7</v>
      </c>
      <c r="K511" s="231" t="str">
        <f t="shared" si="8"/>
        <v>RIOS</v>
      </c>
    </row>
    <row r="512" spans="2:11" s="230" customFormat="1" ht="27" customHeight="1">
      <c r="B512" s="231">
        <v>201</v>
      </c>
      <c r="C512" s="231">
        <v>43300</v>
      </c>
      <c r="D512" s="231" t="s">
        <v>1545</v>
      </c>
      <c r="E512" s="231" t="s">
        <v>1471</v>
      </c>
      <c r="F512" s="231" t="s">
        <v>1472</v>
      </c>
      <c r="G512" s="231" t="s">
        <v>1710</v>
      </c>
      <c r="H512" s="231">
        <v>11515344</v>
      </c>
      <c r="I512" s="231" t="s">
        <v>1501</v>
      </c>
      <c r="J512" s="231" t="s">
        <v>7</v>
      </c>
      <c r="K512" s="231" t="str">
        <f t="shared" si="8"/>
        <v>RIOS</v>
      </c>
    </row>
    <row r="513" spans="2:11" s="230" customFormat="1" ht="27" customHeight="1">
      <c r="B513" s="231">
        <v>202</v>
      </c>
      <c r="C513" s="231">
        <v>43300</v>
      </c>
      <c r="D513" s="231" t="s">
        <v>1545</v>
      </c>
      <c r="E513" s="231" t="s">
        <v>1471</v>
      </c>
      <c r="F513" s="231" t="s">
        <v>1472</v>
      </c>
      <c r="G513" s="231" t="s">
        <v>1711</v>
      </c>
      <c r="H513" s="231">
        <v>11515342</v>
      </c>
      <c r="I513" s="231" t="s">
        <v>1501</v>
      </c>
      <c r="J513" s="231" t="s">
        <v>7</v>
      </c>
      <c r="K513" s="231" t="str">
        <f t="shared" si="8"/>
        <v>RIOS</v>
      </c>
    </row>
    <row r="514" spans="2:11" s="230" customFormat="1" ht="27" customHeight="1">
      <c r="B514" s="231">
        <v>203</v>
      </c>
      <c r="C514" s="231">
        <v>43300</v>
      </c>
      <c r="D514" s="231" t="s">
        <v>1545</v>
      </c>
      <c r="E514" s="231" t="s">
        <v>1471</v>
      </c>
      <c r="F514" s="231" t="s">
        <v>1472</v>
      </c>
      <c r="G514" s="231" t="s">
        <v>1712</v>
      </c>
      <c r="H514" s="231">
        <v>11515343</v>
      </c>
      <c r="I514" s="231" t="s">
        <v>1501</v>
      </c>
      <c r="J514" s="231" t="s">
        <v>7</v>
      </c>
      <c r="K514" s="231" t="str">
        <f t="shared" si="8"/>
        <v>RIOS</v>
      </c>
    </row>
    <row r="515" spans="2:11" s="230" customFormat="1" ht="27" customHeight="1">
      <c r="B515" s="231">
        <v>204</v>
      </c>
      <c r="C515" s="231">
        <v>43300</v>
      </c>
      <c r="D515" s="231" t="s">
        <v>1545</v>
      </c>
      <c r="E515" s="231" t="s">
        <v>1471</v>
      </c>
      <c r="F515" s="231" t="s">
        <v>1472</v>
      </c>
      <c r="G515" s="231" t="s">
        <v>1713</v>
      </c>
      <c r="H515" s="231">
        <v>11517824</v>
      </c>
      <c r="I515" s="231" t="s">
        <v>1501</v>
      </c>
      <c r="J515" s="231" t="s">
        <v>7</v>
      </c>
      <c r="K515" s="231" t="str">
        <f t="shared" si="8"/>
        <v>RIOS</v>
      </c>
    </row>
    <row r="516" spans="2:11" s="230" customFormat="1" ht="27" customHeight="1">
      <c r="B516" s="231">
        <v>205</v>
      </c>
      <c r="C516" s="231">
        <v>43300</v>
      </c>
      <c r="D516" s="231" t="s">
        <v>1545</v>
      </c>
      <c r="E516" s="231" t="s">
        <v>1471</v>
      </c>
      <c r="F516" s="231" t="s">
        <v>1472</v>
      </c>
      <c r="G516" s="231" t="s">
        <v>1714</v>
      </c>
      <c r="H516" s="231">
        <v>1154411</v>
      </c>
      <c r="I516" s="231" t="s">
        <v>1501</v>
      </c>
      <c r="J516" s="231" t="s">
        <v>7</v>
      </c>
      <c r="K516" s="231" t="str">
        <f t="shared" si="8"/>
        <v>RIOS</v>
      </c>
    </row>
    <row r="517" spans="2:11" s="230" customFormat="1" ht="27" customHeight="1">
      <c r="B517" s="231">
        <v>206</v>
      </c>
      <c r="C517" s="231">
        <v>43300</v>
      </c>
      <c r="D517" s="231" t="s">
        <v>1545</v>
      </c>
      <c r="E517" s="231" t="s">
        <v>1471</v>
      </c>
      <c r="F517" s="231" t="s">
        <v>1472</v>
      </c>
      <c r="G517" s="231" t="s">
        <v>1715</v>
      </c>
      <c r="H517" s="231">
        <v>1150000077</v>
      </c>
      <c r="I517" s="231" t="s">
        <v>1501</v>
      </c>
      <c r="J517" s="231" t="s">
        <v>7</v>
      </c>
      <c r="K517" s="231" t="str">
        <f t="shared" si="8"/>
        <v>RIOS</v>
      </c>
    </row>
    <row r="518" spans="2:11" s="230" customFormat="1" ht="27" customHeight="1">
      <c r="B518" s="231">
        <v>207</v>
      </c>
      <c r="C518" s="231">
        <v>43300</v>
      </c>
      <c r="D518" s="231" t="s">
        <v>1545</v>
      </c>
      <c r="E518" s="231" t="s">
        <v>1471</v>
      </c>
      <c r="F518" s="231" t="s">
        <v>1472</v>
      </c>
      <c r="G518" s="231" t="s">
        <v>1716</v>
      </c>
      <c r="H518" s="231">
        <v>11519587</v>
      </c>
      <c r="I518" s="231" t="s">
        <v>1501</v>
      </c>
      <c r="J518" s="231" t="s">
        <v>7</v>
      </c>
      <c r="K518" s="231" t="str">
        <f t="shared" si="8"/>
        <v>RIOS</v>
      </c>
    </row>
    <row r="519" spans="2:11" s="230" customFormat="1" ht="27" customHeight="1">
      <c r="B519" s="231">
        <v>208</v>
      </c>
      <c r="C519" s="231">
        <v>43300</v>
      </c>
      <c r="D519" s="231" t="s">
        <v>1545</v>
      </c>
      <c r="E519" s="231" t="s">
        <v>1471</v>
      </c>
      <c r="F519" s="231" t="s">
        <v>1472</v>
      </c>
      <c r="G519" s="231" t="s">
        <v>1717</v>
      </c>
      <c r="H519" s="231">
        <v>11511970</v>
      </c>
      <c r="I519" s="231" t="s">
        <v>1501</v>
      </c>
      <c r="J519" s="231" t="s">
        <v>7</v>
      </c>
      <c r="K519" s="231" t="str">
        <f t="shared" si="8"/>
        <v>RIOS</v>
      </c>
    </row>
    <row r="520" spans="2:11" s="230" customFormat="1" ht="27" customHeight="1">
      <c r="B520" s="231">
        <v>209</v>
      </c>
      <c r="C520" s="231">
        <v>43300</v>
      </c>
      <c r="D520" s="231" t="s">
        <v>1545</v>
      </c>
      <c r="E520" s="231" t="s">
        <v>1471</v>
      </c>
      <c r="F520" s="231" t="s">
        <v>1472</v>
      </c>
      <c r="G520" s="231" t="s">
        <v>1718</v>
      </c>
      <c r="H520" s="231">
        <v>11517813</v>
      </c>
      <c r="I520" s="231" t="s">
        <v>1501</v>
      </c>
      <c r="J520" s="231" t="s">
        <v>7</v>
      </c>
      <c r="K520" s="231" t="str">
        <f t="shared" si="8"/>
        <v>RIOS</v>
      </c>
    </row>
    <row r="521" spans="2:11" s="230" customFormat="1" ht="27" customHeight="1">
      <c r="B521" s="231">
        <v>210</v>
      </c>
      <c r="C521" s="231">
        <v>43300</v>
      </c>
      <c r="D521" s="231" t="s">
        <v>1545</v>
      </c>
      <c r="E521" s="231" t="s">
        <v>1471</v>
      </c>
      <c r="F521" s="231" t="s">
        <v>1472</v>
      </c>
      <c r="G521" s="231" t="s">
        <v>1719</v>
      </c>
      <c r="H521" s="231">
        <v>11517815</v>
      </c>
      <c r="I521" s="231" t="s">
        <v>1501</v>
      </c>
      <c r="J521" s="231" t="s">
        <v>7</v>
      </c>
      <c r="K521" s="231" t="str">
        <f t="shared" si="8"/>
        <v>RIOS</v>
      </c>
    </row>
    <row r="522" spans="2:11" s="230" customFormat="1" ht="27" customHeight="1">
      <c r="B522" s="231">
        <v>211</v>
      </c>
      <c r="C522" s="231">
        <v>43300</v>
      </c>
      <c r="D522" s="231" t="s">
        <v>1545</v>
      </c>
      <c r="E522" s="231" t="s">
        <v>1471</v>
      </c>
      <c r="F522" s="231" t="s">
        <v>1472</v>
      </c>
      <c r="G522" s="231" t="s">
        <v>1720</v>
      </c>
      <c r="H522" s="231">
        <v>11517818</v>
      </c>
      <c r="I522" s="231" t="s">
        <v>1501</v>
      </c>
      <c r="J522" s="231" t="s">
        <v>7</v>
      </c>
      <c r="K522" s="231" t="str">
        <f t="shared" si="8"/>
        <v>RIOS</v>
      </c>
    </row>
    <row r="523" spans="2:11" s="230" customFormat="1" ht="27" customHeight="1">
      <c r="B523" s="231">
        <v>212</v>
      </c>
      <c r="C523" s="231">
        <v>43300</v>
      </c>
      <c r="D523" s="231" t="s">
        <v>1545</v>
      </c>
      <c r="E523" s="231" t="s">
        <v>1471</v>
      </c>
      <c r="F523" s="231" t="s">
        <v>1472</v>
      </c>
      <c r="G523" s="231" t="s">
        <v>1721</v>
      </c>
      <c r="H523" s="231">
        <v>11518625</v>
      </c>
      <c r="I523" s="231" t="s">
        <v>1501</v>
      </c>
      <c r="J523" s="231" t="s">
        <v>7</v>
      </c>
      <c r="K523" s="231" t="str">
        <f t="shared" si="8"/>
        <v>RIOS</v>
      </c>
    </row>
    <row r="524" spans="2:11" s="230" customFormat="1" ht="27" customHeight="1">
      <c r="B524" s="231">
        <v>213</v>
      </c>
      <c r="C524" s="231">
        <v>43300</v>
      </c>
      <c r="D524" s="231" t="s">
        <v>1545</v>
      </c>
      <c r="E524" s="231" t="s">
        <v>1471</v>
      </c>
      <c r="F524" s="231" t="s">
        <v>1472</v>
      </c>
      <c r="G524" s="231" t="s">
        <v>1722</v>
      </c>
      <c r="H524" s="231">
        <v>11515809</v>
      </c>
      <c r="I524" s="231" t="s">
        <v>1501</v>
      </c>
      <c r="J524" s="231" t="s">
        <v>7</v>
      </c>
      <c r="K524" s="231" t="str">
        <f t="shared" si="8"/>
        <v>RIOS</v>
      </c>
    </row>
    <row r="525" spans="2:11" s="230" customFormat="1" ht="27" customHeight="1">
      <c r="B525" s="231">
        <v>214</v>
      </c>
      <c r="C525" s="231">
        <v>43300</v>
      </c>
      <c r="D525" s="231" t="s">
        <v>1545</v>
      </c>
      <c r="E525" s="231" t="s">
        <v>1471</v>
      </c>
      <c r="F525" s="231" t="s">
        <v>1472</v>
      </c>
      <c r="G525" s="231" t="s">
        <v>1723</v>
      </c>
      <c r="H525" s="231">
        <v>1151272</v>
      </c>
      <c r="I525" s="231" t="s">
        <v>1501</v>
      </c>
      <c r="J525" s="231" t="s">
        <v>7</v>
      </c>
      <c r="K525" s="231" t="str">
        <f t="shared" si="8"/>
        <v>RIOS</v>
      </c>
    </row>
    <row r="526" spans="2:11" s="230" customFormat="1" ht="27" customHeight="1">
      <c r="B526" s="231">
        <v>215</v>
      </c>
      <c r="C526" s="231">
        <v>43300</v>
      </c>
      <c r="D526" s="231" t="s">
        <v>1545</v>
      </c>
      <c r="E526" s="231" t="s">
        <v>1471</v>
      </c>
      <c r="F526" s="231" t="s">
        <v>1472</v>
      </c>
      <c r="G526" s="231" t="s">
        <v>1724</v>
      </c>
      <c r="H526" s="231">
        <v>1155670</v>
      </c>
      <c r="I526" s="231" t="s">
        <v>1501</v>
      </c>
      <c r="J526" s="231" t="s">
        <v>7</v>
      </c>
      <c r="K526" s="231" t="str">
        <f t="shared" ref="K526:K589" si="9">MID(I526,1,4)</f>
        <v>RIOS</v>
      </c>
    </row>
    <row r="527" spans="2:11" s="230" customFormat="1" ht="27" customHeight="1">
      <c r="B527" s="231">
        <v>216</v>
      </c>
      <c r="C527" s="231">
        <v>43300</v>
      </c>
      <c r="D527" s="231" t="s">
        <v>1545</v>
      </c>
      <c r="E527" s="231" t="s">
        <v>1471</v>
      </c>
      <c r="F527" s="231" t="s">
        <v>1472</v>
      </c>
      <c r="G527" s="231" t="s">
        <v>1725</v>
      </c>
      <c r="H527" s="231">
        <v>11510928</v>
      </c>
      <c r="I527" s="231" t="s">
        <v>1501</v>
      </c>
      <c r="J527" s="231" t="s">
        <v>7</v>
      </c>
      <c r="K527" s="231" t="str">
        <f t="shared" si="9"/>
        <v>RIOS</v>
      </c>
    </row>
    <row r="528" spans="2:11" s="230" customFormat="1" ht="27" customHeight="1">
      <c r="B528" s="231">
        <v>217</v>
      </c>
      <c r="C528" s="231">
        <v>43300</v>
      </c>
      <c r="D528" s="231" t="s">
        <v>1545</v>
      </c>
      <c r="E528" s="231" t="s">
        <v>1471</v>
      </c>
      <c r="F528" s="231" t="s">
        <v>1472</v>
      </c>
      <c r="G528" s="231" t="s">
        <v>1726</v>
      </c>
      <c r="H528" s="231"/>
      <c r="I528" s="231" t="s">
        <v>1501</v>
      </c>
      <c r="J528" s="231" t="s">
        <v>7</v>
      </c>
      <c r="K528" s="231" t="str">
        <f t="shared" si="9"/>
        <v>RIOS</v>
      </c>
    </row>
    <row r="529" spans="2:11" s="230" customFormat="1" ht="27" customHeight="1">
      <c r="B529" s="231">
        <v>218</v>
      </c>
      <c r="C529" s="231">
        <v>43300</v>
      </c>
      <c r="D529" s="231" t="s">
        <v>1545</v>
      </c>
      <c r="E529" s="231" t="s">
        <v>1471</v>
      </c>
      <c r="F529" s="231" t="s">
        <v>1472</v>
      </c>
      <c r="G529" s="231" t="s">
        <v>1727</v>
      </c>
      <c r="H529" s="231">
        <v>1159024</v>
      </c>
      <c r="I529" s="231" t="s">
        <v>1501</v>
      </c>
      <c r="J529" s="231" t="s">
        <v>7</v>
      </c>
      <c r="K529" s="231" t="str">
        <f t="shared" si="9"/>
        <v>RIOS</v>
      </c>
    </row>
    <row r="530" spans="2:11" s="230" customFormat="1" ht="27" customHeight="1">
      <c r="B530" s="231">
        <v>219</v>
      </c>
      <c r="C530" s="231">
        <v>43300</v>
      </c>
      <c r="D530" s="231" t="s">
        <v>1545</v>
      </c>
      <c r="E530" s="231" t="s">
        <v>1471</v>
      </c>
      <c r="F530" s="231" t="s">
        <v>1472</v>
      </c>
      <c r="G530" s="231" t="s">
        <v>1728</v>
      </c>
      <c r="H530" s="231"/>
      <c r="I530" s="231" t="s">
        <v>1573</v>
      </c>
      <c r="J530" s="231" t="s">
        <v>7</v>
      </c>
      <c r="K530" s="231" t="str">
        <f t="shared" si="9"/>
        <v>RIOS</v>
      </c>
    </row>
    <row r="531" spans="2:11" s="230" customFormat="1" ht="27" customHeight="1">
      <c r="B531" s="231">
        <v>220</v>
      </c>
      <c r="C531" s="231">
        <v>43300</v>
      </c>
      <c r="D531" s="231" t="s">
        <v>1545</v>
      </c>
      <c r="E531" s="231" t="s">
        <v>1471</v>
      </c>
      <c r="F531" s="231" t="s">
        <v>1472</v>
      </c>
      <c r="G531" s="231" t="s">
        <v>1729</v>
      </c>
      <c r="H531" s="231">
        <v>1150000123</v>
      </c>
      <c r="I531" s="231" t="s">
        <v>1501</v>
      </c>
      <c r="J531" s="231" t="s">
        <v>7</v>
      </c>
      <c r="K531" s="231" t="str">
        <f t="shared" si="9"/>
        <v>RIOS</v>
      </c>
    </row>
    <row r="532" spans="2:11" s="230" customFormat="1" ht="27" customHeight="1">
      <c r="B532" s="231">
        <v>221</v>
      </c>
      <c r="C532" s="231">
        <v>43300</v>
      </c>
      <c r="D532" s="231" t="s">
        <v>1545</v>
      </c>
      <c r="E532" s="231" t="s">
        <v>1471</v>
      </c>
      <c r="F532" s="231" t="s">
        <v>1472</v>
      </c>
      <c r="G532" s="231" t="s">
        <v>1730</v>
      </c>
      <c r="H532" s="231"/>
      <c r="I532" s="231" t="s">
        <v>1501</v>
      </c>
      <c r="J532" s="231" t="s">
        <v>7</v>
      </c>
      <c r="K532" s="231" t="str">
        <f t="shared" si="9"/>
        <v>RIOS</v>
      </c>
    </row>
    <row r="533" spans="2:11" s="230" customFormat="1" ht="27" customHeight="1">
      <c r="B533" s="231">
        <v>222</v>
      </c>
      <c r="C533" s="231">
        <v>43300</v>
      </c>
      <c r="D533" s="231" t="s">
        <v>1545</v>
      </c>
      <c r="E533" s="231" t="s">
        <v>1471</v>
      </c>
      <c r="F533" s="231" t="s">
        <v>1472</v>
      </c>
      <c r="G533" s="231" t="s">
        <v>1731</v>
      </c>
      <c r="H533" s="231"/>
      <c r="I533" s="231" t="s">
        <v>1501</v>
      </c>
      <c r="J533" s="231" t="s">
        <v>7</v>
      </c>
      <c r="K533" s="231" t="str">
        <f t="shared" si="9"/>
        <v>RIOS</v>
      </c>
    </row>
    <row r="534" spans="2:11" s="230" customFormat="1" ht="27" customHeight="1">
      <c r="B534" s="231">
        <v>223</v>
      </c>
      <c r="C534" s="231">
        <v>43300</v>
      </c>
      <c r="D534" s="231" t="s">
        <v>1545</v>
      </c>
      <c r="E534" s="231" t="s">
        <v>1471</v>
      </c>
      <c r="F534" s="231" t="s">
        <v>1472</v>
      </c>
      <c r="G534" s="231" t="s">
        <v>1732</v>
      </c>
      <c r="H534" s="231"/>
      <c r="I534" s="231" t="s">
        <v>1573</v>
      </c>
      <c r="J534" s="231" t="s">
        <v>7</v>
      </c>
      <c r="K534" s="231" t="str">
        <f t="shared" si="9"/>
        <v>RIOS</v>
      </c>
    </row>
    <row r="535" spans="2:11" s="230" customFormat="1" ht="27" customHeight="1">
      <c r="B535" s="231">
        <v>224</v>
      </c>
      <c r="C535" s="231">
        <v>43300</v>
      </c>
      <c r="D535" s="231" t="s">
        <v>1545</v>
      </c>
      <c r="E535" s="231" t="s">
        <v>1471</v>
      </c>
      <c r="F535" s="231" t="s">
        <v>1472</v>
      </c>
      <c r="G535" s="231" t="s">
        <v>1733</v>
      </c>
      <c r="H535" s="231"/>
      <c r="I535" s="231" t="s">
        <v>1501</v>
      </c>
      <c r="J535" s="231" t="s">
        <v>7</v>
      </c>
      <c r="K535" s="231" t="str">
        <f t="shared" si="9"/>
        <v>RIOS</v>
      </c>
    </row>
    <row r="536" spans="2:11" s="230" customFormat="1" ht="27" customHeight="1">
      <c r="B536" s="231">
        <v>225</v>
      </c>
      <c r="C536" s="231">
        <v>43300</v>
      </c>
      <c r="D536" s="231" t="s">
        <v>1545</v>
      </c>
      <c r="E536" s="231" t="s">
        <v>1471</v>
      </c>
      <c r="F536" s="231" t="s">
        <v>1472</v>
      </c>
      <c r="G536" s="231" t="s">
        <v>1734</v>
      </c>
      <c r="H536" s="231"/>
      <c r="I536" s="231" t="s">
        <v>1573</v>
      </c>
      <c r="J536" s="231" t="s">
        <v>7</v>
      </c>
      <c r="K536" s="231" t="str">
        <f t="shared" si="9"/>
        <v>RIOS</v>
      </c>
    </row>
    <row r="537" spans="2:11" s="230" customFormat="1" ht="27" customHeight="1">
      <c r="B537" s="231">
        <v>226</v>
      </c>
      <c r="C537" s="231">
        <v>43300</v>
      </c>
      <c r="D537" s="231" t="s">
        <v>1545</v>
      </c>
      <c r="E537" s="231" t="s">
        <v>1471</v>
      </c>
      <c r="F537" s="231" t="s">
        <v>1472</v>
      </c>
      <c r="G537" s="231" t="s">
        <v>1735</v>
      </c>
      <c r="H537" s="231"/>
      <c r="I537" s="231" t="s">
        <v>1573</v>
      </c>
      <c r="J537" s="231" t="s">
        <v>7</v>
      </c>
      <c r="K537" s="231" t="str">
        <f t="shared" si="9"/>
        <v>RIOS</v>
      </c>
    </row>
    <row r="538" spans="2:11" s="230" customFormat="1" ht="27" customHeight="1">
      <c r="B538" s="231">
        <v>227</v>
      </c>
      <c r="C538" s="231">
        <v>43300</v>
      </c>
      <c r="D538" s="231" t="s">
        <v>1545</v>
      </c>
      <c r="E538" s="231" t="s">
        <v>1471</v>
      </c>
      <c r="F538" s="231" t="s">
        <v>1472</v>
      </c>
      <c r="G538" s="231" t="s">
        <v>1736</v>
      </c>
      <c r="H538" s="231"/>
      <c r="I538" s="231" t="s">
        <v>1573</v>
      </c>
      <c r="J538" s="231" t="s">
        <v>7</v>
      </c>
      <c r="K538" s="231" t="str">
        <f t="shared" si="9"/>
        <v>RIOS</v>
      </c>
    </row>
    <row r="539" spans="2:11" s="230" customFormat="1" ht="27" customHeight="1">
      <c r="B539" s="231">
        <v>228</v>
      </c>
      <c r="C539" s="231">
        <v>43300</v>
      </c>
      <c r="D539" s="231" t="s">
        <v>1545</v>
      </c>
      <c r="E539" s="231" t="s">
        <v>1471</v>
      </c>
      <c r="F539" s="231" t="s">
        <v>1472</v>
      </c>
      <c r="G539" s="231" t="s">
        <v>1737</v>
      </c>
      <c r="H539" s="231"/>
      <c r="I539" s="231" t="s">
        <v>1573</v>
      </c>
      <c r="J539" s="231" t="s">
        <v>7</v>
      </c>
      <c r="K539" s="231" t="str">
        <f t="shared" si="9"/>
        <v>RIOS</v>
      </c>
    </row>
    <row r="540" spans="2:11" s="230" customFormat="1" ht="27" customHeight="1">
      <c r="B540" s="231">
        <v>229</v>
      </c>
      <c r="C540" s="231">
        <v>43300</v>
      </c>
      <c r="D540" s="231" t="s">
        <v>1545</v>
      </c>
      <c r="E540" s="231" t="s">
        <v>1471</v>
      </c>
      <c r="F540" s="231" t="s">
        <v>1472</v>
      </c>
      <c r="G540" s="231" t="s">
        <v>1738</v>
      </c>
      <c r="H540" s="231"/>
      <c r="I540" s="231" t="s">
        <v>1573</v>
      </c>
      <c r="J540" s="231" t="s">
        <v>7</v>
      </c>
      <c r="K540" s="231" t="str">
        <f t="shared" si="9"/>
        <v>RIOS</v>
      </c>
    </row>
    <row r="541" spans="2:11" s="230" customFormat="1" ht="27" customHeight="1">
      <c r="B541" s="231">
        <v>230</v>
      </c>
      <c r="C541" s="231">
        <v>43300</v>
      </c>
      <c r="D541" s="231" t="s">
        <v>1545</v>
      </c>
      <c r="E541" s="231" t="s">
        <v>1471</v>
      </c>
      <c r="F541" s="231" t="s">
        <v>1472</v>
      </c>
      <c r="G541" s="231" t="s">
        <v>1739</v>
      </c>
      <c r="H541" s="231"/>
      <c r="I541" s="231" t="s">
        <v>1573</v>
      </c>
      <c r="J541" s="231" t="s">
        <v>7</v>
      </c>
      <c r="K541" s="231" t="str">
        <f t="shared" si="9"/>
        <v>RIOS</v>
      </c>
    </row>
    <row r="542" spans="2:11" s="230" customFormat="1" ht="27" customHeight="1">
      <c r="B542" s="231">
        <v>231</v>
      </c>
      <c r="C542" s="231">
        <v>43300</v>
      </c>
      <c r="D542" s="231" t="s">
        <v>1545</v>
      </c>
      <c r="E542" s="231" t="s">
        <v>1471</v>
      </c>
      <c r="F542" s="231" t="s">
        <v>1472</v>
      </c>
      <c r="G542" s="231" t="s">
        <v>1740</v>
      </c>
      <c r="H542" s="231"/>
      <c r="I542" s="231" t="s">
        <v>1501</v>
      </c>
      <c r="J542" s="231" t="s">
        <v>7</v>
      </c>
      <c r="K542" s="231" t="str">
        <f t="shared" si="9"/>
        <v>RIOS</v>
      </c>
    </row>
    <row r="543" spans="2:11" s="230" customFormat="1" ht="27" customHeight="1">
      <c r="B543" s="231">
        <v>232</v>
      </c>
      <c r="C543" s="231">
        <v>43300</v>
      </c>
      <c r="D543" s="231" t="s">
        <v>1545</v>
      </c>
      <c r="E543" s="231" t="s">
        <v>1471</v>
      </c>
      <c r="F543" s="231" t="s">
        <v>1472</v>
      </c>
      <c r="G543" s="231" t="s">
        <v>1741</v>
      </c>
      <c r="H543" s="231"/>
      <c r="I543" s="231" t="s">
        <v>1573</v>
      </c>
      <c r="J543" s="231" t="s">
        <v>7</v>
      </c>
      <c r="K543" s="231" t="str">
        <f t="shared" si="9"/>
        <v>RIOS</v>
      </c>
    </row>
    <row r="544" spans="2:11" s="230" customFormat="1" ht="27" customHeight="1">
      <c r="B544" s="231">
        <v>233</v>
      </c>
      <c r="C544" s="231">
        <v>43300</v>
      </c>
      <c r="D544" s="231" t="s">
        <v>1545</v>
      </c>
      <c r="E544" s="231" t="s">
        <v>1471</v>
      </c>
      <c r="F544" s="231" t="s">
        <v>1472</v>
      </c>
      <c r="G544" s="231" t="s">
        <v>1742</v>
      </c>
      <c r="H544" s="231"/>
      <c r="I544" s="231" t="s">
        <v>1501</v>
      </c>
      <c r="J544" s="231" t="s">
        <v>7</v>
      </c>
      <c r="K544" s="231" t="str">
        <f t="shared" si="9"/>
        <v>RIOS</v>
      </c>
    </row>
    <row r="545" spans="2:11" s="230" customFormat="1" ht="27" customHeight="1">
      <c r="B545" s="231">
        <v>234</v>
      </c>
      <c r="C545" s="231">
        <v>43300</v>
      </c>
      <c r="D545" s="231" t="s">
        <v>1545</v>
      </c>
      <c r="E545" s="231" t="s">
        <v>1471</v>
      </c>
      <c r="F545" s="231" t="s">
        <v>1472</v>
      </c>
      <c r="G545" s="231" t="s">
        <v>1743</v>
      </c>
      <c r="H545" s="231"/>
      <c r="I545" s="231" t="s">
        <v>1501</v>
      </c>
      <c r="J545" s="231" t="s">
        <v>7</v>
      </c>
      <c r="K545" s="231" t="str">
        <f t="shared" si="9"/>
        <v>RIOS</v>
      </c>
    </row>
    <row r="546" spans="2:11" s="230" customFormat="1" ht="27" customHeight="1">
      <c r="B546" s="231">
        <v>235</v>
      </c>
      <c r="C546" s="231">
        <v>43300</v>
      </c>
      <c r="D546" s="231" t="s">
        <v>1545</v>
      </c>
      <c r="E546" s="231" t="s">
        <v>1471</v>
      </c>
      <c r="F546" s="231" t="s">
        <v>1472</v>
      </c>
      <c r="G546" s="231" t="s">
        <v>1744</v>
      </c>
      <c r="H546" s="231">
        <v>1159023</v>
      </c>
      <c r="I546" s="231" t="s">
        <v>1501</v>
      </c>
      <c r="J546" s="231" t="s">
        <v>7</v>
      </c>
      <c r="K546" s="231" t="str">
        <f t="shared" si="9"/>
        <v>RIOS</v>
      </c>
    </row>
    <row r="547" spans="2:11" s="230" customFormat="1" ht="27" customHeight="1">
      <c r="B547" s="231">
        <v>236</v>
      </c>
      <c r="C547" s="231">
        <v>43300</v>
      </c>
      <c r="D547" s="231" t="s">
        <v>1545</v>
      </c>
      <c r="E547" s="231" t="s">
        <v>1471</v>
      </c>
      <c r="F547" s="231" t="s">
        <v>1472</v>
      </c>
      <c r="G547" s="231" t="s">
        <v>1745</v>
      </c>
      <c r="H547" s="231">
        <v>11510476</v>
      </c>
      <c r="I547" s="231" t="s">
        <v>1501</v>
      </c>
      <c r="J547" s="231" t="s">
        <v>7</v>
      </c>
      <c r="K547" s="231" t="str">
        <f t="shared" si="9"/>
        <v>RIOS</v>
      </c>
    </row>
    <row r="548" spans="2:11" s="230" customFormat="1" ht="27" customHeight="1">
      <c r="B548" s="231">
        <v>237</v>
      </c>
      <c r="C548" s="231">
        <v>43300</v>
      </c>
      <c r="D548" s="231" t="s">
        <v>1545</v>
      </c>
      <c r="E548" s="231" t="s">
        <v>1471</v>
      </c>
      <c r="F548" s="231" t="s">
        <v>1472</v>
      </c>
      <c r="G548" s="231" t="s">
        <v>1746</v>
      </c>
      <c r="H548" s="231">
        <v>1158745</v>
      </c>
      <c r="I548" s="231" t="s">
        <v>1501</v>
      </c>
      <c r="J548" s="231" t="s">
        <v>7</v>
      </c>
      <c r="K548" s="231" t="str">
        <f t="shared" si="9"/>
        <v>RIOS</v>
      </c>
    </row>
    <row r="549" spans="2:11" s="230" customFormat="1" ht="27" customHeight="1">
      <c r="B549" s="231">
        <v>238</v>
      </c>
      <c r="C549" s="231">
        <v>43300</v>
      </c>
      <c r="D549" s="231" t="s">
        <v>1545</v>
      </c>
      <c r="E549" s="231" t="s">
        <v>1471</v>
      </c>
      <c r="F549" s="231" t="s">
        <v>1472</v>
      </c>
      <c r="G549" s="231" t="s">
        <v>1747</v>
      </c>
      <c r="H549" s="231"/>
      <c r="I549" s="231" t="s">
        <v>1573</v>
      </c>
      <c r="J549" s="231" t="s">
        <v>7</v>
      </c>
      <c r="K549" s="231" t="str">
        <f t="shared" si="9"/>
        <v>RIOS</v>
      </c>
    </row>
    <row r="550" spans="2:11" s="230" customFormat="1" ht="27" customHeight="1">
      <c r="B550" s="231">
        <v>239</v>
      </c>
      <c r="C550" s="231">
        <v>43300</v>
      </c>
      <c r="D550" s="231" t="s">
        <v>1545</v>
      </c>
      <c r="E550" s="231" t="s">
        <v>1471</v>
      </c>
      <c r="F550" s="231" t="s">
        <v>1472</v>
      </c>
      <c r="G550" s="231" t="s">
        <v>1748</v>
      </c>
      <c r="H550" s="231"/>
      <c r="I550" s="231" t="s">
        <v>1501</v>
      </c>
      <c r="J550" s="231" t="s">
        <v>7</v>
      </c>
      <c r="K550" s="231" t="str">
        <f t="shared" si="9"/>
        <v>RIOS</v>
      </c>
    </row>
    <row r="551" spans="2:11" s="230" customFormat="1" ht="27" customHeight="1">
      <c r="B551" s="231">
        <v>240</v>
      </c>
      <c r="C551" s="231">
        <v>43300</v>
      </c>
      <c r="D551" s="231" t="s">
        <v>1545</v>
      </c>
      <c r="E551" s="231" t="s">
        <v>1471</v>
      </c>
      <c r="F551" s="231" t="s">
        <v>1472</v>
      </c>
      <c r="G551" s="231" t="s">
        <v>1749</v>
      </c>
      <c r="H551" s="231"/>
      <c r="I551" s="231" t="s">
        <v>1501</v>
      </c>
      <c r="J551" s="231" t="s">
        <v>7</v>
      </c>
      <c r="K551" s="231" t="str">
        <f t="shared" si="9"/>
        <v>RIOS</v>
      </c>
    </row>
    <row r="552" spans="2:11" s="230" customFormat="1" ht="27" customHeight="1">
      <c r="B552" s="231">
        <v>241</v>
      </c>
      <c r="C552" s="231">
        <v>43300</v>
      </c>
      <c r="D552" s="231" t="s">
        <v>1545</v>
      </c>
      <c r="E552" s="231" t="s">
        <v>1471</v>
      </c>
      <c r="F552" s="231" t="s">
        <v>1472</v>
      </c>
      <c r="G552" s="231" t="s">
        <v>1750</v>
      </c>
      <c r="H552" s="231"/>
      <c r="I552" s="231" t="s">
        <v>1573</v>
      </c>
      <c r="J552" s="231" t="s">
        <v>7</v>
      </c>
      <c r="K552" s="231" t="str">
        <f t="shared" si="9"/>
        <v>RIOS</v>
      </c>
    </row>
    <row r="553" spans="2:11" s="230" customFormat="1" ht="27" customHeight="1">
      <c r="B553" s="231">
        <v>242</v>
      </c>
      <c r="C553" s="231">
        <v>43300</v>
      </c>
      <c r="D553" s="231" t="s">
        <v>1545</v>
      </c>
      <c r="E553" s="231" t="s">
        <v>1471</v>
      </c>
      <c r="F553" s="231" t="s">
        <v>1472</v>
      </c>
      <c r="G553" s="231" t="s">
        <v>1751</v>
      </c>
      <c r="H553" s="231">
        <v>11513513</v>
      </c>
      <c r="I553" s="231" t="s">
        <v>1501</v>
      </c>
      <c r="J553" s="231" t="s">
        <v>7</v>
      </c>
      <c r="K553" s="231" t="str">
        <f t="shared" si="9"/>
        <v>RIOS</v>
      </c>
    </row>
    <row r="554" spans="2:11" s="230" customFormat="1" ht="27" customHeight="1">
      <c r="B554" s="231">
        <v>243</v>
      </c>
      <c r="C554" s="231">
        <v>43300</v>
      </c>
      <c r="D554" s="231" t="s">
        <v>1545</v>
      </c>
      <c r="E554" s="231" t="s">
        <v>1471</v>
      </c>
      <c r="F554" s="231" t="s">
        <v>1472</v>
      </c>
      <c r="G554" s="231" t="s">
        <v>1752</v>
      </c>
      <c r="H554" s="231">
        <v>1158243</v>
      </c>
      <c r="I554" s="231" t="s">
        <v>1501</v>
      </c>
      <c r="J554" s="231" t="s">
        <v>7</v>
      </c>
      <c r="K554" s="231" t="str">
        <f t="shared" si="9"/>
        <v>RIOS</v>
      </c>
    </row>
    <row r="555" spans="2:11" s="230" customFormat="1" ht="27" customHeight="1">
      <c r="B555" s="231">
        <v>244</v>
      </c>
      <c r="C555" s="231">
        <v>43300</v>
      </c>
      <c r="D555" s="231" t="s">
        <v>1545</v>
      </c>
      <c r="E555" s="231" t="s">
        <v>1471</v>
      </c>
      <c r="F555" s="231" t="s">
        <v>1472</v>
      </c>
      <c r="G555" s="231" t="s">
        <v>1753</v>
      </c>
      <c r="H555" s="231">
        <v>11512796</v>
      </c>
      <c r="I555" s="231" t="s">
        <v>1501</v>
      </c>
      <c r="J555" s="231" t="s">
        <v>7</v>
      </c>
      <c r="K555" s="231" t="str">
        <f t="shared" si="9"/>
        <v>RIOS</v>
      </c>
    </row>
    <row r="556" spans="2:11" s="230" customFormat="1" ht="27" customHeight="1">
      <c r="B556" s="231">
        <v>245</v>
      </c>
      <c r="C556" s="231">
        <v>43300</v>
      </c>
      <c r="D556" s="231" t="s">
        <v>1545</v>
      </c>
      <c r="E556" s="231" t="s">
        <v>1471</v>
      </c>
      <c r="F556" s="231" t="s">
        <v>1472</v>
      </c>
      <c r="G556" s="231" t="s">
        <v>1754</v>
      </c>
      <c r="H556" s="231">
        <v>1157906</v>
      </c>
      <c r="I556" s="231" t="s">
        <v>1501</v>
      </c>
      <c r="J556" s="231" t="s">
        <v>7</v>
      </c>
      <c r="K556" s="231" t="str">
        <f t="shared" si="9"/>
        <v>RIOS</v>
      </c>
    </row>
    <row r="557" spans="2:11" s="230" customFormat="1" ht="27" customHeight="1">
      <c r="B557" s="231">
        <v>246</v>
      </c>
      <c r="C557" s="231">
        <v>43300</v>
      </c>
      <c r="D557" s="231" t="s">
        <v>1545</v>
      </c>
      <c r="E557" s="231" t="s">
        <v>1471</v>
      </c>
      <c r="F557" s="231" t="s">
        <v>1472</v>
      </c>
      <c r="G557" s="231" t="s">
        <v>1755</v>
      </c>
      <c r="H557" s="231">
        <v>1157907</v>
      </c>
      <c r="I557" s="231" t="s">
        <v>1501</v>
      </c>
      <c r="J557" s="231" t="s">
        <v>7</v>
      </c>
      <c r="K557" s="231" t="str">
        <f t="shared" si="9"/>
        <v>RIOS</v>
      </c>
    </row>
    <row r="558" spans="2:11" s="230" customFormat="1" ht="27" customHeight="1">
      <c r="B558" s="231">
        <v>247</v>
      </c>
      <c r="C558" s="231">
        <v>43300</v>
      </c>
      <c r="D558" s="231" t="s">
        <v>1545</v>
      </c>
      <c r="E558" s="231" t="s">
        <v>1471</v>
      </c>
      <c r="F558" s="231" t="s">
        <v>1472</v>
      </c>
      <c r="G558" s="231" t="s">
        <v>1756</v>
      </c>
      <c r="H558" s="231">
        <v>1157908</v>
      </c>
      <c r="I558" s="231" t="s">
        <v>1501</v>
      </c>
      <c r="J558" s="231" t="s">
        <v>7</v>
      </c>
      <c r="K558" s="231" t="str">
        <f t="shared" si="9"/>
        <v>RIOS</v>
      </c>
    </row>
    <row r="559" spans="2:11" s="230" customFormat="1" ht="27" customHeight="1">
      <c r="B559" s="231">
        <v>248</v>
      </c>
      <c r="C559" s="231">
        <v>43300</v>
      </c>
      <c r="D559" s="231" t="s">
        <v>1545</v>
      </c>
      <c r="E559" s="231" t="s">
        <v>1471</v>
      </c>
      <c r="F559" s="231" t="s">
        <v>1472</v>
      </c>
      <c r="G559" s="231" t="s">
        <v>1757</v>
      </c>
      <c r="H559" s="231">
        <v>1157909</v>
      </c>
      <c r="I559" s="231" t="s">
        <v>1501</v>
      </c>
      <c r="J559" s="231" t="s">
        <v>7</v>
      </c>
      <c r="K559" s="231" t="str">
        <f t="shared" si="9"/>
        <v>RIOS</v>
      </c>
    </row>
    <row r="560" spans="2:11" s="230" customFormat="1" ht="27" customHeight="1">
      <c r="B560" s="231">
        <v>249</v>
      </c>
      <c r="C560" s="231">
        <v>43300</v>
      </c>
      <c r="D560" s="231" t="s">
        <v>1545</v>
      </c>
      <c r="E560" s="231" t="s">
        <v>1471</v>
      </c>
      <c r="F560" s="231" t="s">
        <v>1472</v>
      </c>
      <c r="G560" s="231" t="s">
        <v>1758</v>
      </c>
      <c r="H560" s="231">
        <v>1157910</v>
      </c>
      <c r="I560" s="231" t="s">
        <v>1501</v>
      </c>
      <c r="J560" s="231" t="s">
        <v>7</v>
      </c>
      <c r="K560" s="231" t="str">
        <f t="shared" si="9"/>
        <v>RIOS</v>
      </c>
    </row>
    <row r="561" spans="2:11" s="230" customFormat="1" ht="27" customHeight="1">
      <c r="B561" s="231">
        <v>250</v>
      </c>
      <c r="C561" s="231">
        <v>43300</v>
      </c>
      <c r="D561" s="231" t="s">
        <v>1545</v>
      </c>
      <c r="E561" s="231" t="s">
        <v>1471</v>
      </c>
      <c r="F561" s="231" t="s">
        <v>1472</v>
      </c>
      <c r="G561" s="231" t="s">
        <v>1759</v>
      </c>
      <c r="H561" s="231">
        <v>1157911</v>
      </c>
      <c r="I561" s="231" t="s">
        <v>1501</v>
      </c>
      <c r="J561" s="231" t="s">
        <v>7</v>
      </c>
      <c r="K561" s="231" t="str">
        <f t="shared" si="9"/>
        <v>RIOS</v>
      </c>
    </row>
    <row r="562" spans="2:11" s="230" customFormat="1" ht="27" customHeight="1">
      <c r="B562" s="231">
        <v>251</v>
      </c>
      <c r="C562" s="231">
        <v>43300</v>
      </c>
      <c r="D562" s="231" t="s">
        <v>1545</v>
      </c>
      <c r="E562" s="231" t="s">
        <v>1471</v>
      </c>
      <c r="F562" s="231" t="s">
        <v>1472</v>
      </c>
      <c r="G562" s="231" t="s">
        <v>1760</v>
      </c>
      <c r="H562" s="231">
        <v>1157912</v>
      </c>
      <c r="I562" s="231" t="s">
        <v>1501</v>
      </c>
      <c r="J562" s="231" t="s">
        <v>7</v>
      </c>
      <c r="K562" s="231" t="str">
        <f t="shared" si="9"/>
        <v>RIOS</v>
      </c>
    </row>
    <row r="563" spans="2:11" s="230" customFormat="1" ht="27" customHeight="1">
      <c r="B563" s="231">
        <v>252</v>
      </c>
      <c r="C563" s="231">
        <v>43300</v>
      </c>
      <c r="D563" s="231" t="s">
        <v>1545</v>
      </c>
      <c r="E563" s="231" t="s">
        <v>1471</v>
      </c>
      <c r="F563" s="231" t="s">
        <v>1472</v>
      </c>
      <c r="G563" s="231" t="s">
        <v>1761</v>
      </c>
      <c r="H563" s="231">
        <v>1157913</v>
      </c>
      <c r="I563" s="231" t="s">
        <v>1501</v>
      </c>
      <c r="J563" s="231" t="s">
        <v>7</v>
      </c>
      <c r="K563" s="231" t="str">
        <f t="shared" si="9"/>
        <v>RIOS</v>
      </c>
    </row>
    <row r="564" spans="2:11" s="230" customFormat="1" ht="27" customHeight="1">
      <c r="B564" s="231">
        <v>253</v>
      </c>
      <c r="C564" s="231">
        <v>43300</v>
      </c>
      <c r="D564" s="231" t="s">
        <v>1545</v>
      </c>
      <c r="E564" s="231" t="s">
        <v>1471</v>
      </c>
      <c r="F564" s="231" t="s">
        <v>1472</v>
      </c>
      <c r="G564" s="231" t="s">
        <v>1762</v>
      </c>
      <c r="H564" s="231">
        <v>11512795</v>
      </c>
      <c r="I564" s="231" t="s">
        <v>1501</v>
      </c>
      <c r="J564" s="231" t="s">
        <v>7</v>
      </c>
      <c r="K564" s="231" t="str">
        <f t="shared" si="9"/>
        <v>RIOS</v>
      </c>
    </row>
    <row r="565" spans="2:11" s="230" customFormat="1" ht="27" customHeight="1">
      <c r="B565" s="231">
        <v>254</v>
      </c>
      <c r="C565" s="231">
        <v>43300</v>
      </c>
      <c r="D565" s="231" t="s">
        <v>1545</v>
      </c>
      <c r="E565" s="231" t="s">
        <v>1471</v>
      </c>
      <c r="F565" s="231" t="s">
        <v>1472</v>
      </c>
      <c r="G565" s="231" t="s">
        <v>1763</v>
      </c>
      <c r="H565" s="231">
        <v>1156127</v>
      </c>
      <c r="I565" s="231" t="s">
        <v>1501</v>
      </c>
      <c r="J565" s="231" t="s">
        <v>7</v>
      </c>
      <c r="K565" s="231" t="str">
        <f t="shared" si="9"/>
        <v>RIOS</v>
      </c>
    </row>
    <row r="566" spans="2:11" s="230" customFormat="1" ht="27" customHeight="1">
      <c r="B566" s="231">
        <v>255</v>
      </c>
      <c r="C566" s="231">
        <v>43300</v>
      </c>
      <c r="D566" s="231" t="s">
        <v>1545</v>
      </c>
      <c r="E566" s="231" t="s">
        <v>1471</v>
      </c>
      <c r="F566" s="231" t="s">
        <v>1472</v>
      </c>
      <c r="G566" s="231" t="s">
        <v>1764</v>
      </c>
      <c r="H566" s="231">
        <v>1150000986</v>
      </c>
      <c r="I566" s="231" t="s">
        <v>1501</v>
      </c>
      <c r="J566" s="231" t="s">
        <v>7</v>
      </c>
      <c r="K566" s="231" t="str">
        <f t="shared" si="9"/>
        <v>RIOS</v>
      </c>
    </row>
    <row r="567" spans="2:11" s="230" customFormat="1" ht="27" customHeight="1">
      <c r="B567" s="231">
        <v>256</v>
      </c>
      <c r="C567" s="231">
        <v>43300</v>
      </c>
      <c r="D567" s="231" t="s">
        <v>1545</v>
      </c>
      <c r="E567" s="231" t="s">
        <v>1471</v>
      </c>
      <c r="F567" s="231" t="s">
        <v>1472</v>
      </c>
      <c r="G567" s="231" t="s">
        <v>1765</v>
      </c>
      <c r="H567" s="231">
        <v>1159484</v>
      </c>
      <c r="I567" s="231" t="s">
        <v>1501</v>
      </c>
      <c r="J567" s="231" t="s">
        <v>7</v>
      </c>
      <c r="K567" s="231" t="str">
        <f t="shared" si="9"/>
        <v>RIOS</v>
      </c>
    </row>
    <row r="568" spans="2:11" s="230" customFormat="1" ht="27" customHeight="1">
      <c r="B568" s="231">
        <v>257</v>
      </c>
      <c r="C568" s="231">
        <v>43300</v>
      </c>
      <c r="D568" s="231" t="s">
        <v>1545</v>
      </c>
      <c r="E568" s="231" t="s">
        <v>1471</v>
      </c>
      <c r="F568" s="231" t="s">
        <v>1472</v>
      </c>
      <c r="G568" s="231" t="s">
        <v>1766</v>
      </c>
      <c r="H568" s="231">
        <v>1158091</v>
      </c>
      <c r="I568" s="231" t="s">
        <v>1501</v>
      </c>
      <c r="J568" s="231" t="s">
        <v>7</v>
      </c>
      <c r="K568" s="231" t="str">
        <f t="shared" si="9"/>
        <v>RIOS</v>
      </c>
    </row>
    <row r="569" spans="2:11" s="230" customFormat="1" ht="27" customHeight="1">
      <c r="B569" s="231">
        <v>258</v>
      </c>
      <c r="C569" s="231">
        <v>43300</v>
      </c>
      <c r="D569" s="231" t="s">
        <v>1545</v>
      </c>
      <c r="E569" s="231" t="s">
        <v>1471</v>
      </c>
      <c r="F569" s="231" t="s">
        <v>1472</v>
      </c>
      <c r="G569" s="231" t="s">
        <v>1767</v>
      </c>
      <c r="H569" s="231">
        <v>11511782</v>
      </c>
      <c r="I569" s="231" t="s">
        <v>1501</v>
      </c>
      <c r="J569" s="231" t="s">
        <v>7</v>
      </c>
      <c r="K569" s="231" t="str">
        <f t="shared" si="9"/>
        <v>RIOS</v>
      </c>
    </row>
    <row r="570" spans="2:11" s="230" customFormat="1" ht="27" customHeight="1">
      <c r="B570" s="231">
        <v>259</v>
      </c>
      <c r="C570" s="231">
        <v>43300</v>
      </c>
      <c r="D570" s="231" t="s">
        <v>1545</v>
      </c>
      <c r="E570" s="231" t="s">
        <v>1471</v>
      </c>
      <c r="F570" s="231" t="s">
        <v>1472</v>
      </c>
      <c r="G570" s="231" t="s">
        <v>1768</v>
      </c>
      <c r="H570" s="231">
        <v>11510428</v>
      </c>
      <c r="I570" s="231" t="s">
        <v>1501</v>
      </c>
      <c r="J570" s="231" t="s">
        <v>7</v>
      </c>
      <c r="K570" s="231" t="str">
        <f t="shared" si="9"/>
        <v>RIOS</v>
      </c>
    </row>
    <row r="571" spans="2:11" s="230" customFormat="1" ht="27" customHeight="1">
      <c r="B571" s="231">
        <v>260</v>
      </c>
      <c r="C571" s="231">
        <v>43300</v>
      </c>
      <c r="D571" s="231" t="s">
        <v>1545</v>
      </c>
      <c r="E571" s="231" t="s">
        <v>1471</v>
      </c>
      <c r="F571" s="231" t="s">
        <v>1472</v>
      </c>
      <c r="G571" s="231" t="s">
        <v>1769</v>
      </c>
      <c r="H571" s="231"/>
      <c r="I571" s="231" t="s">
        <v>1501</v>
      </c>
      <c r="J571" s="231" t="s">
        <v>7</v>
      </c>
      <c r="K571" s="231" t="str">
        <f t="shared" si="9"/>
        <v>RIOS</v>
      </c>
    </row>
    <row r="572" spans="2:11" s="230" customFormat="1" ht="27" customHeight="1">
      <c r="B572" s="231">
        <v>261</v>
      </c>
      <c r="C572" s="231">
        <v>43300</v>
      </c>
      <c r="D572" s="231" t="s">
        <v>1545</v>
      </c>
      <c r="E572" s="231" t="s">
        <v>1471</v>
      </c>
      <c r="F572" s="231" t="s">
        <v>1472</v>
      </c>
      <c r="G572" s="231" t="s">
        <v>1770</v>
      </c>
      <c r="H572" s="231">
        <v>11513045</v>
      </c>
      <c r="I572" s="231" t="s">
        <v>1501</v>
      </c>
      <c r="J572" s="231" t="s">
        <v>7</v>
      </c>
      <c r="K572" s="231" t="str">
        <f t="shared" si="9"/>
        <v>RIOS</v>
      </c>
    </row>
    <row r="573" spans="2:11" s="230" customFormat="1" ht="27" customHeight="1">
      <c r="B573" s="231">
        <v>262</v>
      </c>
      <c r="C573" s="231">
        <v>43300</v>
      </c>
      <c r="D573" s="231" t="s">
        <v>1545</v>
      </c>
      <c r="E573" s="231" t="s">
        <v>1471</v>
      </c>
      <c r="F573" s="231" t="s">
        <v>1472</v>
      </c>
      <c r="G573" s="231" t="s">
        <v>1771</v>
      </c>
      <c r="H573" s="231">
        <v>1156730</v>
      </c>
      <c r="I573" s="231" t="s">
        <v>1542</v>
      </c>
      <c r="J573" s="231" t="s">
        <v>7</v>
      </c>
      <c r="K573" s="231" t="str">
        <f t="shared" si="9"/>
        <v>RIOS</v>
      </c>
    </row>
    <row r="574" spans="2:11" s="230" customFormat="1" ht="27" customHeight="1">
      <c r="B574" s="231">
        <v>263</v>
      </c>
      <c r="C574" s="231">
        <v>43300</v>
      </c>
      <c r="D574" s="231" t="s">
        <v>1545</v>
      </c>
      <c r="E574" s="231" t="s">
        <v>1471</v>
      </c>
      <c r="F574" s="231" t="s">
        <v>1472</v>
      </c>
      <c r="G574" s="231" t="s">
        <v>1772</v>
      </c>
      <c r="H574" s="231">
        <v>1158783</v>
      </c>
      <c r="I574" s="231" t="s">
        <v>1501</v>
      </c>
      <c r="J574" s="231" t="s">
        <v>7</v>
      </c>
      <c r="K574" s="231" t="str">
        <f t="shared" si="9"/>
        <v>RIOS</v>
      </c>
    </row>
    <row r="575" spans="2:11" s="230" customFormat="1" ht="27" customHeight="1">
      <c r="B575" s="231">
        <v>264</v>
      </c>
      <c r="C575" s="231">
        <v>43300</v>
      </c>
      <c r="D575" s="231" t="s">
        <v>1545</v>
      </c>
      <c r="E575" s="231" t="s">
        <v>1471</v>
      </c>
      <c r="F575" s="231" t="s">
        <v>1472</v>
      </c>
      <c r="G575" s="231" t="s">
        <v>1773</v>
      </c>
      <c r="H575" s="231">
        <v>1156753</v>
      </c>
      <c r="I575" s="231" t="s">
        <v>1542</v>
      </c>
      <c r="J575" s="231" t="s">
        <v>7</v>
      </c>
      <c r="K575" s="231" t="str">
        <f t="shared" si="9"/>
        <v>RIOS</v>
      </c>
    </row>
    <row r="576" spans="2:11" s="230" customFormat="1" ht="27" customHeight="1">
      <c r="B576" s="231">
        <v>265</v>
      </c>
      <c r="C576" s="231">
        <v>43300</v>
      </c>
      <c r="D576" s="231" t="s">
        <v>1545</v>
      </c>
      <c r="E576" s="231" t="s">
        <v>1471</v>
      </c>
      <c r="F576" s="231" t="s">
        <v>1472</v>
      </c>
      <c r="G576" s="231" t="s">
        <v>1774</v>
      </c>
      <c r="H576" s="231"/>
      <c r="I576" s="231" t="s">
        <v>1501</v>
      </c>
      <c r="J576" s="231" t="s">
        <v>7</v>
      </c>
      <c r="K576" s="231" t="str">
        <f t="shared" si="9"/>
        <v>RIOS</v>
      </c>
    </row>
    <row r="577" spans="2:11" s="230" customFormat="1" ht="27" customHeight="1">
      <c r="B577" s="231">
        <v>266</v>
      </c>
      <c r="C577" s="231">
        <v>43300</v>
      </c>
      <c r="D577" s="231" t="s">
        <v>1545</v>
      </c>
      <c r="E577" s="231" t="s">
        <v>1471</v>
      </c>
      <c r="F577" s="231" t="s">
        <v>1472</v>
      </c>
      <c r="G577" s="231" t="s">
        <v>1775</v>
      </c>
      <c r="H577" s="231">
        <v>1154409</v>
      </c>
      <c r="I577" s="231" t="s">
        <v>1501</v>
      </c>
      <c r="J577" s="231" t="s">
        <v>7</v>
      </c>
      <c r="K577" s="231" t="str">
        <f t="shared" si="9"/>
        <v>RIOS</v>
      </c>
    </row>
    <row r="578" spans="2:11" s="230" customFormat="1" ht="27" customHeight="1">
      <c r="B578" s="231">
        <v>267</v>
      </c>
      <c r="C578" s="231">
        <v>43300</v>
      </c>
      <c r="D578" s="231" t="s">
        <v>1545</v>
      </c>
      <c r="E578" s="231" t="s">
        <v>1471</v>
      </c>
      <c r="F578" s="231" t="s">
        <v>1472</v>
      </c>
      <c r="G578" s="231" t="s">
        <v>1776</v>
      </c>
      <c r="H578" s="231">
        <v>1150008018</v>
      </c>
      <c r="I578" s="231" t="s">
        <v>1501</v>
      </c>
      <c r="J578" s="231" t="s">
        <v>7</v>
      </c>
      <c r="K578" s="231" t="str">
        <f t="shared" si="9"/>
        <v>RIOS</v>
      </c>
    </row>
    <row r="579" spans="2:11" s="230" customFormat="1" ht="27" customHeight="1">
      <c r="B579" s="231">
        <v>268</v>
      </c>
      <c r="C579" s="231">
        <v>43300</v>
      </c>
      <c r="D579" s="231" t="s">
        <v>1545</v>
      </c>
      <c r="E579" s="231" t="s">
        <v>1471</v>
      </c>
      <c r="F579" s="231" t="s">
        <v>1472</v>
      </c>
      <c r="G579" s="231" t="s">
        <v>1777</v>
      </c>
      <c r="H579" s="231">
        <v>1158019</v>
      </c>
      <c r="I579" s="231" t="s">
        <v>1501</v>
      </c>
      <c r="J579" s="231" t="s">
        <v>7</v>
      </c>
      <c r="K579" s="231" t="str">
        <f t="shared" si="9"/>
        <v>RIOS</v>
      </c>
    </row>
    <row r="580" spans="2:11" s="230" customFormat="1" ht="27" customHeight="1">
      <c r="B580" s="231">
        <v>269</v>
      </c>
      <c r="C580" s="231">
        <v>43300</v>
      </c>
      <c r="D580" s="231" t="s">
        <v>1545</v>
      </c>
      <c r="E580" s="231" t="s">
        <v>1471</v>
      </c>
      <c r="F580" s="231" t="s">
        <v>1472</v>
      </c>
      <c r="G580" s="231" t="s">
        <v>1778</v>
      </c>
      <c r="H580" s="231">
        <v>1158020</v>
      </c>
      <c r="I580" s="231" t="s">
        <v>1501</v>
      </c>
      <c r="J580" s="231" t="s">
        <v>7</v>
      </c>
      <c r="K580" s="231" t="str">
        <f t="shared" si="9"/>
        <v>RIOS</v>
      </c>
    </row>
    <row r="581" spans="2:11" s="230" customFormat="1" ht="27" customHeight="1">
      <c r="B581" s="231">
        <v>270</v>
      </c>
      <c r="C581" s="231">
        <v>43300</v>
      </c>
      <c r="D581" s="231" t="s">
        <v>1545</v>
      </c>
      <c r="E581" s="231" t="s">
        <v>1471</v>
      </c>
      <c r="F581" s="231" t="s">
        <v>1472</v>
      </c>
      <c r="G581" s="231" t="s">
        <v>1779</v>
      </c>
      <c r="H581" s="231">
        <v>1158021</v>
      </c>
      <c r="I581" s="231" t="s">
        <v>1501</v>
      </c>
      <c r="J581" s="231" t="s">
        <v>7</v>
      </c>
      <c r="K581" s="231" t="str">
        <f t="shared" si="9"/>
        <v>RIOS</v>
      </c>
    </row>
    <row r="582" spans="2:11" s="230" customFormat="1" ht="27" customHeight="1">
      <c r="B582" s="231">
        <v>271</v>
      </c>
      <c r="C582" s="231">
        <v>43300</v>
      </c>
      <c r="D582" s="231" t="s">
        <v>1545</v>
      </c>
      <c r="E582" s="231" t="s">
        <v>1471</v>
      </c>
      <c r="F582" s="231" t="s">
        <v>1472</v>
      </c>
      <c r="G582" s="231" t="s">
        <v>1780</v>
      </c>
      <c r="H582" s="231">
        <v>1158022</v>
      </c>
      <c r="I582" s="231" t="s">
        <v>1501</v>
      </c>
      <c r="J582" s="231" t="s">
        <v>7</v>
      </c>
      <c r="K582" s="231" t="str">
        <f t="shared" si="9"/>
        <v>RIOS</v>
      </c>
    </row>
    <row r="583" spans="2:11" s="230" customFormat="1" ht="27" customHeight="1">
      <c r="B583" s="231">
        <v>272</v>
      </c>
      <c r="C583" s="231">
        <v>43300</v>
      </c>
      <c r="D583" s="231" t="s">
        <v>1545</v>
      </c>
      <c r="E583" s="231" t="s">
        <v>1471</v>
      </c>
      <c r="F583" s="231" t="s">
        <v>1472</v>
      </c>
      <c r="G583" s="231" t="s">
        <v>1781</v>
      </c>
      <c r="H583" s="231">
        <v>1158023</v>
      </c>
      <c r="I583" s="231" t="s">
        <v>1501</v>
      </c>
      <c r="J583" s="231" t="s">
        <v>7</v>
      </c>
      <c r="K583" s="231" t="str">
        <f t="shared" si="9"/>
        <v>RIOS</v>
      </c>
    </row>
    <row r="584" spans="2:11" s="230" customFormat="1" ht="27" customHeight="1">
      <c r="B584" s="231">
        <v>273</v>
      </c>
      <c r="C584" s="231">
        <v>43300</v>
      </c>
      <c r="D584" s="231" t="s">
        <v>1545</v>
      </c>
      <c r="E584" s="231" t="s">
        <v>1471</v>
      </c>
      <c r="F584" s="231" t="s">
        <v>1472</v>
      </c>
      <c r="G584" s="231" t="s">
        <v>1782</v>
      </c>
      <c r="H584" s="231">
        <v>1150008024</v>
      </c>
      <c r="I584" s="231" t="s">
        <v>1501</v>
      </c>
      <c r="J584" s="231" t="s">
        <v>7</v>
      </c>
      <c r="K584" s="231" t="str">
        <f t="shared" si="9"/>
        <v>RIOS</v>
      </c>
    </row>
    <row r="585" spans="2:11" s="230" customFormat="1" ht="27" customHeight="1">
      <c r="B585" s="231">
        <v>274</v>
      </c>
      <c r="C585" s="231">
        <v>43300</v>
      </c>
      <c r="D585" s="231" t="s">
        <v>1545</v>
      </c>
      <c r="E585" s="231" t="s">
        <v>1471</v>
      </c>
      <c r="F585" s="231" t="s">
        <v>1472</v>
      </c>
      <c r="G585" s="231" t="s">
        <v>1783</v>
      </c>
      <c r="H585" s="231">
        <v>1152500</v>
      </c>
      <c r="I585" s="231" t="s">
        <v>1573</v>
      </c>
      <c r="J585" s="231" t="s">
        <v>7</v>
      </c>
      <c r="K585" s="231" t="str">
        <f t="shared" si="9"/>
        <v>RIOS</v>
      </c>
    </row>
    <row r="586" spans="2:11" s="230" customFormat="1" ht="27" customHeight="1">
      <c r="B586" s="231">
        <v>275</v>
      </c>
      <c r="C586" s="231">
        <v>43300</v>
      </c>
      <c r="D586" s="231" t="s">
        <v>1545</v>
      </c>
      <c r="E586" s="231" t="s">
        <v>1471</v>
      </c>
      <c r="F586" s="231" t="s">
        <v>1472</v>
      </c>
      <c r="G586" s="231" t="s">
        <v>1784</v>
      </c>
      <c r="H586" s="231">
        <v>1153998</v>
      </c>
      <c r="I586" s="231" t="s">
        <v>1501</v>
      </c>
      <c r="J586" s="231" t="s">
        <v>7</v>
      </c>
      <c r="K586" s="231" t="str">
        <f t="shared" si="9"/>
        <v>RIOS</v>
      </c>
    </row>
    <row r="587" spans="2:11" s="230" customFormat="1" ht="27" customHeight="1">
      <c r="B587" s="231">
        <v>276</v>
      </c>
      <c r="C587" s="231">
        <v>43300</v>
      </c>
      <c r="D587" s="231" t="s">
        <v>1545</v>
      </c>
      <c r="E587" s="231" t="s">
        <v>1471</v>
      </c>
      <c r="F587" s="231" t="s">
        <v>1472</v>
      </c>
      <c r="G587" s="231" t="s">
        <v>1785</v>
      </c>
      <c r="H587" s="231">
        <v>1150013912</v>
      </c>
      <c r="I587" s="231" t="s">
        <v>1501</v>
      </c>
      <c r="J587" s="231" t="s">
        <v>7</v>
      </c>
      <c r="K587" s="231" t="str">
        <f t="shared" si="9"/>
        <v>RIOS</v>
      </c>
    </row>
    <row r="588" spans="2:11" s="230" customFormat="1" ht="27" customHeight="1">
      <c r="B588" s="231">
        <v>277</v>
      </c>
      <c r="C588" s="231">
        <v>43300</v>
      </c>
      <c r="D588" s="231" t="s">
        <v>1545</v>
      </c>
      <c r="E588" s="231" t="s">
        <v>1471</v>
      </c>
      <c r="F588" s="231" t="s">
        <v>1472</v>
      </c>
      <c r="G588" s="231" t="s">
        <v>1786</v>
      </c>
      <c r="H588" s="231">
        <v>1159026</v>
      </c>
      <c r="I588" s="231" t="s">
        <v>1501</v>
      </c>
      <c r="J588" s="231" t="s">
        <v>7</v>
      </c>
      <c r="K588" s="231" t="str">
        <f t="shared" si="9"/>
        <v>RIOS</v>
      </c>
    </row>
    <row r="589" spans="2:11" s="230" customFormat="1" ht="27" customHeight="1">
      <c r="B589" s="231">
        <v>278</v>
      </c>
      <c r="C589" s="231">
        <v>43300</v>
      </c>
      <c r="D589" s="231" t="s">
        <v>1545</v>
      </c>
      <c r="E589" s="231" t="s">
        <v>1471</v>
      </c>
      <c r="F589" s="231" t="s">
        <v>1472</v>
      </c>
      <c r="G589" s="231" t="s">
        <v>1787</v>
      </c>
      <c r="H589" s="231">
        <v>1155092</v>
      </c>
      <c r="I589" s="231" t="s">
        <v>1501</v>
      </c>
      <c r="J589" s="231" t="s">
        <v>7</v>
      </c>
      <c r="K589" s="231" t="str">
        <f t="shared" si="9"/>
        <v>RIOS</v>
      </c>
    </row>
    <row r="590" spans="2:11" s="230" customFormat="1" ht="27" customHeight="1">
      <c r="B590" s="231">
        <v>279</v>
      </c>
      <c r="C590" s="231">
        <v>43300</v>
      </c>
      <c r="D590" s="231" t="s">
        <v>1545</v>
      </c>
      <c r="E590" s="231" t="s">
        <v>1471</v>
      </c>
      <c r="F590" s="231" t="s">
        <v>1472</v>
      </c>
      <c r="G590" s="231" t="s">
        <v>1788</v>
      </c>
      <c r="H590" s="231">
        <v>1151581</v>
      </c>
      <c r="I590" s="231" t="s">
        <v>1501</v>
      </c>
      <c r="J590" s="231" t="s">
        <v>7</v>
      </c>
      <c r="K590" s="231" t="str">
        <f t="shared" ref="K590:K653" si="10">MID(I590,1,4)</f>
        <v>RIOS</v>
      </c>
    </row>
    <row r="591" spans="2:11" s="230" customFormat="1" ht="27" customHeight="1">
      <c r="B591" s="231">
        <v>280</v>
      </c>
      <c r="C591" s="231">
        <v>43300</v>
      </c>
      <c r="D591" s="231" t="s">
        <v>1545</v>
      </c>
      <c r="E591" s="231" t="s">
        <v>1471</v>
      </c>
      <c r="F591" s="231" t="s">
        <v>1472</v>
      </c>
      <c r="G591" s="231" t="s">
        <v>1789</v>
      </c>
      <c r="H591" s="231">
        <v>115810</v>
      </c>
      <c r="I591" s="231" t="s">
        <v>1501</v>
      </c>
      <c r="J591" s="231" t="s">
        <v>7</v>
      </c>
      <c r="K591" s="231" t="str">
        <f t="shared" si="10"/>
        <v>RIOS</v>
      </c>
    </row>
    <row r="592" spans="2:11" s="230" customFormat="1" ht="27" customHeight="1">
      <c r="B592" s="231">
        <v>281</v>
      </c>
      <c r="C592" s="231">
        <v>43300</v>
      </c>
      <c r="D592" s="231" t="s">
        <v>1545</v>
      </c>
      <c r="E592" s="231" t="s">
        <v>1471</v>
      </c>
      <c r="F592" s="231" t="s">
        <v>1472</v>
      </c>
      <c r="G592" s="231" t="s">
        <v>1790</v>
      </c>
      <c r="H592" s="231">
        <v>1155918</v>
      </c>
      <c r="I592" s="231" t="s">
        <v>1501</v>
      </c>
      <c r="J592" s="231" t="s">
        <v>7</v>
      </c>
      <c r="K592" s="231" t="str">
        <f t="shared" si="10"/>
        <v>RIOS</v>
      </c>
    </row>
    <row r="593" spans="2:11" s="230" customFormat="1" ht="27" customHeight="1">
      <c r="B593" s="231">
        <v>282</v>
      </c>
      <c r="C593" s="231">
        <v>43300</v>
      </c>
      <c r="D593" s="231" t="s">
        <v>1545</v>
      </c>
      <c r="E593" s="231" t="s">
        <v>1471</v>
      </c>
      <c r="F593" s="231" t="s">
        <v>1472</v>
      </c>
      <c r="G593" s="231" t="s">
        <v>1791</v>
      </c>
      <c r="H593" s="231">
        <v>1158016</v>
      </c>
      <c r="I593" s="231" t="s">
        <v>1501</v>
      </c>
      <c r="J593" s="231" t="s">
        <v>7</v>
      </c>
      <c r="K593" s="231" t="str">
        <f t="shared" si="10"/>
        <v>RIOS</v>
      </c>
    </row>
    <row r="594" spans="2:11" s="230" customFormat="1" ht="27" customHeight="1">
      <c r="B594" s="231">
        <v>283</v>
      </c>
      <c r="C594" s="231">
        <v>43300</v>
      </c>
      <c r="D594" s="231" t="s">
        <v>1545</v>
      </c>
      <c r="E594" s="231" t="s">
        <v>1471</v>
      </c>
      <c r="F594" s="231" t="s">
        <v>1472</v>
      </c>
      <c r="G594" s="231" t="s">
        <v>1792</v>
      </c>
      <c r="H594" s="231">
        <v>1158015</v>
      </c>
      <c r="I594" s="231" t="s">
        <v>1501</v>
      </c>
      <c r="J594" s="231" t="s">
        <v>7</v>
      </c>
      <c r="K594" s="231" t="str">
        <f t="shared" si="10"/>
        <v>RIOS</v>
      </c>
    </row>
    <row r="595" spans="2:11" s="230" customFormat="1" ht="27" customHeight="1">
      <c r="B595" s="231">
        <v>284</v>
      </c>
      <c r="C595" s="231">
        <v>43300</v>
      </c>
      <c r="D595" s="231" t="s">
        <v>1545</v>
      </c>
      <c r="E595" s="231" t="s">
        <v>1471</v>
      </c>
      <c r="F595" s="231" t="s">
        <v>1472</v>
      </c>
      <c r="G595" s="231" t="s">
        <v>1793</v>
      </c>
      <c r="H595" s="231">
        <v>11514235</v>
      </c>
      <c r="I595" s="231" t="s">
        <v>1501</v>
      </c>
      <c r="J595" s="231" t="s">
        <v>7</v>
      </c>
      <c r="K595" s="231" t="str">
        <f t="shared" si="10"/>
        <v>RIOS</v>
      </c>
    </row>
    <row r="596" spans="2:11" s="230" customFormat="1" ht="27" customHeight="1">
      <c r="B596" s="231">
        <v>285</v>
      </c>
      <c r="C596" s="231">
        <v>43300</v>
      </c>
      <c r="D596" s="231" t="s">
        <v>1545</v>
      </c>
      <c r="E596" s="231" t="s">
        <v>1471</v>
      </c>
      <c r="F596" s="231" t="s">
        <v>1472</v>
      </c>
      <c r="G596" s="231" t="s">
        <v>1794</v>
      </c>
      <c r="H596" s="231"/>
      <c r="I596" s="231" t="s">
        <v>1501</v>
      </c>
      <c r="J596" s="231" t="s">
        <v>7</v>
      </c>
      <c r="K596" s="231" t="str">
        <f t="shared" si="10"/>
        <v>RIOS</v>
      </c>
    </row>
    <row r="597" spans="2:11" s="230" customFormat="1" ht="27" customHeight="1">
      <c r="B597" s="231">
        <v>286</v>
      </c>
      <c r="C597" s="231">
        <v>43300</v>
      </c>
      <c r="D597" s="231" t="s">
        <v>1545</v>
      </c>
      <c r="E597" s="231" t="s">
        <v>1471</v>
      </c>
      <c r="F597" s="231" t="s">
        <v>1472</v>
      </c>
      <c r="G597" s="231" t="s">
        <v>1795</v>
      </c>
      <c r="H597" s="231">
        <v>11510429</v>
      </c>
      <c r="I597" s="231" t="s">
        <v>1501</v>
      </c>
      <c r="J597" s="231" t="s">
        <v>7</v>
      </c>
      <c r="K597" s="231" t="str">
        <f t="shared" si="10"/>
        <v>RIOS</v>
      </c>
    </row>
    <row r="598" spans="2:11" s="230" customFormat="1" ht="27" customHeight="1">
      <c r="B598" s="231">
        <v>287</v>
      </c>
      <c r="C598" s="231">
        <v>43300</v>
      </c>
      <c r="D598" s="231" t="s">
        <v>1545</v>
      </c>
      <c r="E598" s="231" t="s">
        <v>1471</v>
      </c>
      <c r="F598" s="231" t="s">
        <v>1472</v>
      </c>
      <c r="G598" s="231" t="s">
        <v>1796</v>
      </c>
      <c r="H598" s="231"/>
      <c r="I598" s="231" t="s">
        <v>1501</v>
      </c>
      <c r="J598" s="231" t="s">
        <v>7</v>
      </c>
      <c r="K598" s="231" t="str">
        <f t="shared" si="10"/>
        <v>RIOS</v>
      </c>
    </row>
    <row r="599" spans="2:11" s="230" customFormat="1" ht="27" customHeight="1">
      <c r="B599" s="231">
        <v>288</v>
      </c>
      <c r="C599" s="231">
        <v>43300</v>
      </c>
      <c r="D599" s="231" t="s">
        <v>1545</v>
      </c>
      <c r="E599" s="231" t="s">
        <v>1471</v>
      </c>
      <c r="F599" s="231" t="s">
        <v>1472</v>
      </c>
      <c r="G599" s="231" t="s">
        <v>1797</v>
      </c>
      <c r="H599" s="231">
        <v>11511945</v>
      </c>
      <c r="I599" s="231" t="s">
        <v>1501</v>
      </c>
      <c r="J599" s="231" t="s">
        <v>7</v>
      </c>
      <c r="K599" s="231" t="str">
        <f t="shared" si="10"/>
        <v>RIOS</v>
      </c>
    </row>
    <row r="600" spans="2:11" s="230" customFormat="1" ht="27" customHeight="1">
      <c r="B600" s="231">
        <v>289</v>
      </c>
      <c r="C600" s="231">
        <v>43300</v>
      </c>
      <c r="D600" s="231" t="s">
        <v>1545</v>
      </c>
      <c r="E600" s="231" t="s">
        <v>1471</v>
      </c>
      <c r="F600" s="231" t="s">
        <v>1472</v>
      </c>
      <c r="G600" s="231" t="s">
        <v>1798</v>
      </c>
      <c r="H600" s="231">
        <v>1155672</v>
      </c>
      <c r="I600" s="231" t="s">
        <v>1501</v>
      </c>
      <c r="J600" s="231" t="s">
        <v>7</v>
      </c>
      <c r="K600" s="231" t="str">
        <f t="shared" si="10"/>
        <v>RIOS</v>
      </c>
    </row>
    <row r="601" spans="2:11" s="230" customFormat="1" ht="27" customHeight="1">
      <c r="B601" s="231">
        <v>290</v>
      </c>
      <c r="C601" s="231">
        <v>43300</v>
      </c>
      <c r="D601" s="231" t="s">
        <v>1545</v>
      </c>
      <c r="E601" s="231" t="s">
        <v>1471</v>
      </c>
      <c r="F601" s="231" t="s">
        <v>1472</v>
      </c>
      <c r="G601" s="231" t="s">
        <v>1799</v>
      </c>
      <c r="H601" s="231">
        <v>1155666</v>
      </c>
      <c r="I601" s="231" t="s">
        <v>1501</v>
      </c>
      <c r="J601" s="231" t="s">
        <v>7</v>
      </c>
      <c r="K601" s="231" t="str">
        <f t="shared" si="10"/>
        <v>RIOS</v>
      </c>
    </row>
    <row r="602" spans="2:11" s="230" customFormat="1" ht="27" customHeight="1">
      <c r="B602" s="231">
        <v>291</v>
      </c>
      <c r="C602" s="231">
        <v>43300</v>
      </c>
      <c r="D602" s="231" t="s">
        <v>1545</v>
      </c>
      <c r="E602" s="231" t="s">
        <v>1471</v>
      </c>
      <c r="F602" s="231" t="s">
        <v>1472</v>
      </c>
      <c r="G602" s="231" t="s">
        <v>1800</v>
      </c>
      <c r="H602" s="231">
        <v>1151151</v>
      </c>
      <c r="I602" s="231" t="s">
        <v>1501</v>
      </c>
      <c r="J602" s="231" t="s">
        <v>7</v>
      </c>
      <c r="K602" s="231" t="str">
        <f t="shared" si="10"/>
        <v>RIOS</v>
      </c>
    </row>
    <row r="603" spans="2:11" s="230" customFormat="1" ht="27" customHeight="1">
      <c r="B603" s="231">
        <v>292</v>
      </c>
      <c r="C603" s="231">
        <v>43300</v>
      </c>
      <c r="D603" s="231" t="s">
        <v>1545</v>
      </c>
      <c r="E603" s="231" t="s">
        <v>1471</v>
      </c>
      <c r="F603" s="231" t="s">
        <v>1472</v>
      </c>
      <c r="G603" s="231" t="s">
        <v>1801</v>
      </c>
      <c r="H603" s="231">
        <v>10104510054475</v>
      </c>
      <c r="I603" s="231" t="s">
        <v>1501</v>
      </c>
      <c r="J603" s="231" t="s">
        <v>7</v>
      </c>
      <c r="K603" s="231" t="str">
        <f t="shared" si="10"/>
        <v>RIOS</v>
      </c>
    </row>
    <row r="604" spans="2:11" s="230" customFormat="1" ht="27" customHeight="1">
      <c r="B604" s="231">
        <v>293</v>
      </c>
      <c r="C604" s="231">
        <v>43300</v>
      </c>
      <c r="D604" s="231" t="s">
        <v>1545</v>
      </c>
      <c r="E604" s="231" t="s">
        <v>1471</v>
      </c>
      <c r="F604" s="231" t="s">
        <v>1472</v>
      </c>
      <c r="G604" s="231" t="s">
        <v>1802</v>
      </c>
      <c r="H604" s="231">
        <v>11510777</v>
      </c>
      <c r="I604" s="231" t="s">
        <v>1501</v>
      </c>
      <c r="J604" s="231" t="s">
        <v>7</v>
      </c>
      <c r="K604" s="231" t="str">
        <f t="shared" si="10"/>
        <v>RIOS</v>
      </c>
    </row>
    <row r="605" spans="2:11" s="230" customFormat="1" ht="27" customHeight="1">
      <c r="B605" s="231">
        <v>294</v>
      </c>
      <c r="C605" s="231">
        <v>43300</v>
      </c>
      <c r="D605" s="231" t="s">
        <v>1545</v>
      </c>
      <c r="E605" s="231" t="s">
        <v>1471</v>
      </c>
      <c r="F605" s="231" t="s">
        <v>1472</v>
      </c>
      <c r="G605" s="231" t="s">
        <v>1803</v>
      </c>
      <c r="H605" s="231">
        <v>1155669</v>
      </c>
      <c r="I605" s="231" t="s">
        <v>1501</v>
      </c>
      <c r="J605" s="231" t="s">
        <v>7</v>
      </c>
      <c r="K605" s="231" t="str">
        <f t="shared" si="10"/>
        <v>RIOS</v>
      </c>
    </row>
    <row r="606" spans="2:11" s="230" customFormat="1" ht="27" customHeight="1">
      <c r="B606" s="231">
        <v>295</v>
      </c>
      <c r="C606" s="231">
        <v>43300</v>
      </c>
      <c r="D606" s="231" t="s">
        <v>1545</v>
      </c>
      <c r="E606" s="231" t="s">
        <v>1471</v>
      </c>
      <c r="F606" s="231" t="s">
        <v>1472</v>
      </c>
      <c r="G606" s="231" t="s">
        <v>1804</v>
      </c>
      <c r="H606" s="231">
        <v>1155820</v>
      </c>
      <c r="I606" s="231" t="s">
        <v>1501</v>
      </c>
      <c r="J606" s="231" t="s">
        <v>7</v>
      </c>
      <c r="K606" s="231" t="str">
        <f t="shared" si="10"/>
        <v>RIOS</v>
      </c>
    </row>
    <row r="607" spans="2:11" s="230" customFormat="1" ht="27" customHeight="1">
      <c r="B607" s="231">
        <v>296</v>
      </c>
      <c r="C607" s="231">
        <v>43300</v>
      </c>
      <c r="D607" s="231" t="s">
        <v>1545</v>
      </c>
      <c r="E607" s="231" t="s">
        <v>1471</v>
      </c>
      <c r="F607" s="231" t="s">
        <v>1472</v>
      </c>
      <c r="G607" s="231" t="s">
        <v>1805</v>
      </c>
      <c r="H607" s="231"/>
      <c r="I607" s="231" t="s">
        <v>1501</v>
      </c>
      <c r="J607" s="231" t="s">
        <v>7</v>
      </c>
      <c r="K607" s="231" t="str">
        <f t="shared" si="10"/>
        <v>RIOS</v>
      </c>
    </row>
    <row r="608" spans="2:11" s="230" customFormat="1" ht="27" customHeight="1">
      <c r="B608" s="231">
        <v>297</v>
      </c>
      <c r="C608" s="231">
        <v>43300</v>
      </c>
      <c r="D608" s="231" t="s">
        <v>1545</v>
      </c>
      <c r="E608" s="231" t="s">
        <v>1471</v>
      </c>
      <c r="F608" s="231" t="s">
        <v>1472</v>
      </c>
      <c r="G608" s="231" t="s">
        <v>1806</v>
      </c>
      <c r="H608" s="231"/>
      <c r="I608" s="231" t="s">
        <v>1501</v>
      </c>
      <c r="J608" s="231" t="s">
        <v>7</v>
      </c>
      <c r="K608" s="231" t="str">
        <f t="shared" si="10"/>
        <v>RIOS</v>
      </c>
    </row>
    <row r="609" spans="2:11" s="230" customFormat="1" ht="27" customHeight="1">
      <c r="B609" s="231">
        <v>298</v>
      </c>
      <c r="C609" s="231">
        <v>43300</v>
      </c>
      <c r="D609" s="231" t="s">
        <v>1545</v>
      </c>
      <c r="E609" s="231" t="s">
        <v>1471</v>
      </c>
      <c r="F609" s="231" t="s">
        <v>1472</v>
      </c>
      <c r="G609" s="231" t="s">
        <v>1807</v>
      </c>
      <c r="H609" s="231"/>
      <c r="I609" s="231" t="s">
        <v>1501</v>
      </c>
      <c r="J609" s="231" t="s">
        <v>7</v>
      </c>
      <c r="K609" s="231" t="str">
        <f t="shared" si="10"/>
        <v>RIOS</v>
      </c>
    </row>
    <row r="610" spans="2:11" s="230" customFormat="1" ht="27" customHeight="1">
      <c r="B610" s="231">
        <v>299</v>
      </c>
      <c r="C610" s="231">
        <v>43300</v>
      </c>
      <c r="D610" s="231" t="s">
        <v>1545</v>
      </c>
      <c r="E610" s="231" t="s">
        <v>1471</v>
      </c>
      <c r="F610" s="231" t="s">
        <v>1472</v>
      </c>
      <c r="G610" s="231" t="s">
        <v>1808</v>
      </c>
      <c r="H610" s="231"/>
      <c r="I610" s="231" t="s">
        <v>1501</v>
      </c>
      <c r="J610" s="231" t="s">
        <v>7</v>
      </c>
      <c r="K610" s="231" t="str">
        <f t="shared" si="10"/>
        <v>RIOS</v>
      </c>
    </row>
    <row r="611" spans="2:11" s="230" customFormat="1" ht="27" customHeight="1">
      <c r="B611" s="231">
        <v>300</v>
      </c>
      <c r="C611" s="231">
        <v>43300</v>
      </c>
      <c r="D611" s="231" t="s">
        <v>1545</v>
      </c>
      <c r="E611" s="231" t="s">
        <v>1471</v>
      </c>
      <c r="F611" s="231" t="s">
        <v>1472</v>
      </c>
      <c r="G611" s="231" t="s">
        <v>1809</v>
      </c>
      <c r="H611" s="231"/>
      <c r="I611" s="231" t="s">
        <v>1501</v>
      </c>
      <c r="J611" s="231" t="s">
        <v>7</v>
      </c>
      <c r="K611" s="231" t="str">
        <f t="shared" si="10"/>
        <v>RIOS</v>
      </c>
    </row>
    <row r="612" spans="2:11" s="230" customFormat="1" ht="27" customHeight="1">
      <c r="B612" s="231">
        <v>301</v>
      </c>
      <c r="C612" s="231">
        <v>43300</v>
      </c>
      <c r="D612" s="231" t="s">
        <v>1545</v>
      </c>
      <c r="E612" s="231" t="s">
        <v>1471</v>
      </c>
      <c r="F612" s="231" t="s">
        <v>1472</v>
      </c>
      <c r="G612" s="231" t="s">
        <v>1810</v>
      </c>
      <c r="H612" s="231"/>
      <c r="I612" s="231" t="s">
        <v>1501</v>
      </c>
      <c r="J612" s="231" t="s">
        <v>7</v>
      </c>
      <c r="K612" s="231" t="str">
        <f t="shared" si="10"/>
        <v>RIOS</v>
      </c>
    </row>
    <row r="613" spans="2:11" s="230" customFormat="1" ht="27" customHeight="1">
      <c r="B613" s="231">
        <v>302</v>
      </c>
      <c r="C613" s="231">
        <v>43300</v>
      </c>
      <c r="D613" s="231" t="s">
        <v>1545</v>
      </c>
      <c r="E613" s="231" t="s">
        <v>1471</v>
      </c>
      <c r="F613" s="231" t="s">
        <v>1472</v>
      </c>
      <c r="G613" s="231" t="s">
        <v>1811</v>
      </c>
      <c r="H613" s="231"/>
      <c r="I613" s="231" t="s">
        <v>1501</v>
      </c>
      <c r="J613" s="231" t="s">
        <v>7</v>
      </c>
      <c r="K613" s="231" t="str">
        <f t="shared" si="10"/>
        <v>RIOS</v>
      </c>
    </row>
    <row r="614" spans="2:11" s="230" customFormat="1" ht="27" customHeight="1">
      <c r="B614" s="231">
        <v>303</v>
      </c>
      <c r="C614" s="231">
        <v>43300</v>
      </c>
      <c r="D614" s="231" t="s">
        <v>1545</v>
      </c>
      <c r="E614" s="231" t="s">
        <v>1471</v>
      </c>
      <c r="F614" s="231" t="s">
        <v>1472</v>
      </c>
      <c r="G614" s="231" t="s">
        <v>1812</v>
      </c>
      <c r="H614" s="231"/>
      <c r="I614" s="231" t="s">
        <v>1573</v>
      </c>
      <c r="J614" s="231" t="s">
        <v>7</v>
      </c>
      <c r="K614" s="231" t="str">
        <f t="shared" si="10"/>
        <v>RIOS</v>
      </c>
    </row>
    <row r="615" spans="2:11" s="230" customFormat="1" ht="27" customHeight="1">
      <c r="B615" s="231">
        <v>304</v>
      </c>
      <c r="C615" s="231">
        <v>43300</v>
      </c>
      <c r="D615" s="231" t="s">
        <v>1545</v>
      </c>
      <c r="E615" s="231" t="s">
        <v>1471</v>
      </c>
      <c r="F615" s="231" t="s">
        <v>1472</v>
      </c>
      <c r="G615" s="231" t="s">
        <v>1813</v>
      </c>
      <c r="H615" s="231"/>
      <c r="I615" s="231" t="s">
        <v>1501</v>
      </c>
      <c r="J615" s="231" t="s">
        <v>7</v>
      </c>
      <c r="K615" s="231" t="str">
        <f t="shared" si="10"/>
        <v>RIOS</v>
      </c>
    </row>
    <row r="616" spans="2:11" s="230" customFormat="1" ht="27" customHeight="1">
      <c r="B616" s="231">
        <v>305</v>
      </c>
      <c r="C616" s="231">
        <v>43300</v>
      </c>
      <c r="D616" s="231" t="s">
        <v>1545</v>
      </c>
      <c r="E616" s="231" t="s">
        <v>1471</v>
      </c>
      <c r="F616" s="231" t="s">
        <v>1472</v>
      </c>
      <c r="G616" s="231" t="s">
        <v>1814</v>
      </c>
      <c r="H616" s="231">
        <v>1153253</v>
      </c>
      <c r="I616" s="231" t="s">
        <v>1501</v>
      </c>
      <c r="J616" s="231" t="s">
        <v>7</v>
      </c>
      <c r="K616" s="231" t="str">
        <f t="shared" si="10"/>
        <v>RIOS</v>
      </c>
    </row>
    <row r="617" spans="2:11" s="230" customFormat="1" ht="27" customHeight="1">
      <c r="B617" s="231">
        <v>306</v>
      </c>
      <c r="C617" s="231">
        <v>43300</v>
      </c>
      <c r="D617" s="231" t="s">
        <v>1545</v>
      </c>
      <c r="E617" s="231" t="s">
        <v>1471</v>
      </c>
      <c r="F617" s="231" t="s">
        <v>1472</v>
      </c>
      <c r="G617" s="231" t="s">
        <v>1815</v>
      </c>
      <c r="H617" s="231"/>
      <c r="I617" s="231" t="s">
        <v>1501</v>
      </c>
      <c r="J617" s="231" t="s">
        <v>7</v>
      </c>
      <c r="K617" s="231" t="str">
        <f t="shared" si="10"/>
        <v>RIOS</v>
      </c>
    </row>
    <row r="618" spans="2:11" s="230" customFormat="1" ht="27" customHeight="1">
      <c r="B618" s="231">
        <v>307</v>
      </c>
      <c r="C618" s="231">
        <v>43300</v>
      </c>
      <c r="D618" s="231" t="s">
        <v>1545</v>
      </c>
      <c r="E618" s="231" t="s">
        <v>1471</v>
      </c>
      <c r="F618" s="231" t="s">
        <v>1472</v>
      </c>
      <c r="G618" s="231" t="s">
        <v>1816</v>
      </c>
      <c r="H618" s="231"/>
      <c r="I618" s="231" t="s">
        <v>1501</v>
      </c>
      <c r="J618" s="231" t="s">
        <v>7</v>
      </c>
      <c r="K618" s="231" t="str">
        <f t="shared" si="10"/>
        <v>RIOS</v>
      </c>
    </row>
    <row r="619" spans="2:11" s="230" customFormat="1" ht="27" customHeight="1">
      <c r="B619" s="231">
        <v>308</v>
      </c>
      <c r="C619" s="231">
        <v>43300</v>
      </c>
      <c r="D619" s="231" t="s">
        <v>1545</v>
      </c>
      <c r="E619" s="231" t="s">
        <v>1471</v>
      </c>
      <c r="F619" s="231" t="s">
        <v>1472</v>
      </c>
      <c r="G619" s="231" t="s">
        <v>1817</v>
      </c>
      <c r="H619" s="231"/>
      <c r="I619" s="231" t="s">
        <v>1501</v>
      </c>
      <c r="J619" s="231" t="s">
        <v>7</v>
      </c>
      <c r="K619" s="231" t="str">
        <f t="shared" si="10"/>
        <v>RIOS</v>
      </c>
    </row>
    <row r="620" spans="2:11" s="230" customFormat="1" ht="27" customHeight="1">
      <c r="B620" s="231">
        <v>309</v>
      </c>
      <c r="C620" s="231">
        <v>43300</v>
      </c>
      <c r="D620" s="231" t="s">
        <v>1545</v>
      </c>
      <c r="E620" s="231" t="s">
        <v>1471</v>
      </c>
      <c r="F620" s="231" t="s">
        <v>1472</v>
      </c>
      <c r="G620" s="231" t="s">
        <v>1818</v>
      </c>
      <c r="H620" s="231"/>
      <c r="I620" s="231" t="s">
        <v>1573</v>
      </c>
      <c r="J620" s="231" t="s">
        <v>7</v>
      </c>
      <c r="K620" s="231" t="str">
        <f t="shared" si="10"/>
        <v>RIOS</v>
      </c>
    </row>
    <row r="621" spans="2:11" s="230" customFormat="1" ht="27" customHeight="1">
      <c r="B621" s="231">
        <v>310</v>
      </c>
      <c r="C621" s="231">
        <v>43300</v>
      </c>
      <c r="D621" s="231" t="s">
        <v>1545</v>
      </c>
      <c r="E621" s="231" t="s">
        <v>1471</v>
      </c>
      <c r="F621" s="231" t="s">
        <v>1472</v>
      </c>
      <c r="G621" s="231" t="s">
        <v>1819</v>
      </c>
      <c r="H621" s="231"/>
      <c r="I621" s="231" t="s">
        <v>1573</v>
      </c>
      <c r="J621" s="231" t="s">
        <v>7</v>
      </c>
      <c r="K621" s="231" t="str">
        <f t="shared" si="10"/>
        <v>RIOS</v>
      </c>
    </row>
    <row r="622" spans="2:11" s="230" customFormat="1" ht="27" customHeight="1">
      <c r="B622" s="231">
        <v>311</v>
      </c>
      <c r="C622" s="231">
        <v>43300</v>
      </c>
      <c r="D622" s="231" t="s">
        <v>1545</v>
      </c>
      <c r="E622" s="231" t="s">
        <v>1471</v>
      </c>
      <c r="F622" s="231" t="s">
        <v>1472</v>
      </c>
      <c r="G622" s="231" t="s">
        <v>1820</v>
      </c>
      <c r="H622" s="231">
        <v>1150014211</v>
      </c>
      <c r="I622" s="231" t="s">
        <v>1573</v>
      </c>
      <c r="J622" s="231" t="s">
        <v>7</v>
      </c>
      <c r="K622" s="231" t="str">
        <f t="shared" si="10"/>
        <v>RIOS</v>
      </c>
    </row>
    <row r="623" spans="2:11" s="230" customFormat="1" ht="27" customHeight="1">
      <c r="B623" s="231">
        <v>312</v>
      </c>
      <c r="C623" s="231">
        <v>43300</v>
      </c>
      <c r="D623" s="231" t="s">
        <v>1545</v>
      </c>
      <c r="E623" s="231" t="s">
        <v>1471</v>
      </c>
      <c r="F623" s="231" t="s">
        <v>1472</v>
      </c>
      <c r="G623" s="231" t="s">
        <v>1821</v>
      </c>
      <c r="H623" s="231">
        <v>115383</v>
      </c>
      <c r="I623" s="231" t="s">
        <v>1501</v>
      </c>
      <c r="J623" s="231" t="s">
        <v>7</v>
      </c>
      <c r="K623" s="231" t="str">
        <f t="shared" si="10"/>
        <v>RIOS</v>
      </c>
    </row>
    <row r="624" spans="2:11" s="230" customFormat="1" ht="27" customHeight="1">
      <c r="B624" s="231">
        <v>313</v>
      </c>
      <c r="C624" s="231">
        <v>43300</v>
      </c>
      <c r="D624" s="231" t="s">
        <v>1545</v>
      </c>
      <c r="E624" s="231" t="s">
        <v>1471</v>
      </c>
      <c r="F624" s="231" t="s">
        <v>1472</v>
      </c>
      <c r="G624" s="231" t="s">
        <v>1822</v>
      </c>
      <c r="H624" s="231"/>
      <c r="I624" s="231" t="s">
        <v>1501</v>
      </c>
      <c r="J624" s="231" t="s">
        <v>7</v>
      </c>
      <c r="K624" s="231" t="str">
        <f t="shared" si="10"/>
        <v>RIOS</v>
      </c>
    </row>
    <row r="625" spans="2:11" s="230" customFormat="1" ht="27" customHeight="1">
      <c r="B625" s="231">
        <v>314</v>
      </c>
      <c r="C625" s="231">
        <v>43300</v>
      </c>
      <c r="D625" s="231" t="s">
        <v>1545</v>
      </c>
      <c r="E625" s="231" t="s">
        <v>1471</v>
      </c>
      <c r="F625" s="231" t="s">
        <v>1472</v>
      </c>
      <c r="G625" s="231" t="s">
        <v>1823</v>
      </c>
      <c r="H625" s="231"/>
      <c r="I625" s="231" t="s">
        <v>1573</v>
      </c>
      <c r="J625" s="231" t="s">
        <v>7</v>
      </c>
      <c r="K625" s="231" t="str">
        <f t="shared" si="10"/>
        <v>RIOS</v>
      </c>
    </row>
    <row r="626" spans="2:11" s="230" customFormat="1" ht="27" customHeight="1">
      <c r="B626" s="231">
        <v>315</v>
      </c>
      <c r="C626" s="231">
        <v>43300</v>
      </c>
      <c r="D626" s="231" t="s">
        <v>1545</v>
      </c>
      <c r="E626" s="231" t="s">
        <v>1471</v>
      </c>
      <c r="F626" s="231" t="s">
        <v>1472</v>
      </c>
      <c r="G626" s="231" t="s">
        <v>1824</v>
      </c>
      <c r="H626" s="231"/>
      <c r="I626" s="231" t="s">
        <v>1573</v>
      </c>
      <c r="J626" s="231" t="s">
        <v>7</v>
      </c>
      <c r="K626" s="231" t="str">
        <f t="shared" si="10"/>
        <v>RIOS</v>
      </c>
    </row>
    <row r="627" spans="2:11" s="230" customFormat="1" ht="27" customHeight="1">
      <c r="B627" s="231">
        <v>316</v>
      </c>
      <c r="C627" s="231">
        <v>43300</v>
      </c>
      <c r="D627" s="231" t="s">
        <v>1545</v>
      </c>
      <c r="E627" s="231" t="s">
        <v>1471</v>
      </c>
      <c r="F627" s="231" t="s">
        <v>1472</v>
      </c>
      <c r="G627" s="231" t="s">
        <v>1825</v>
      </c>
      <c r="H627" s="231"/>
      <c r="I627" s="231" t="s">
        <v>1501</v>
      </c>
      <c r="J627" s="231" t="s">
        <v>7</v>
      </c>
      <c r="K627" s="231" t="str">
        <f t="shared" si="10"/>
        <v>RIOS</v>
      </c>
    </row>
    <row r="628" spans="2:11" s="230" customFormat="1" ht="27" customHeight="1">
      <c r="B628" s="231">
        <v>317</v>
      </c>
      <c r="C628" s="231">
        <v>43300</v>
      </c>
      <c r="D628" s="231" t="s">
        <v>1545</v>
      </c>
      <c r="E628" s="231" t="s">
        <v>1471</v>
      </c>
      <c r="F628" s="231" t="s">
        <v>1472</v>
      </c>
      <c r="G628" s="231" t="s">
        <v>1826</v>
      </c>
      <c r="H628" s="231"/>
      <c r="I628" s="231" t="s">
        <v>1573</v>
      </c>
      <c r="J628" s="231" t="s">
        <v>7</v>
      </c>
      <c r="K628" s="231" t="str">
        <f t="shared" si="10"/>
        <v>RIOS</v>
      </c>
    </row>
    <row r="629" spans="2:11" s="230" customFormat="1" ht="27" customHeight="1">
      <c r="B629" s="231">
        <v>318</v>
      </c>
      <c r="C629" s="231">
        <v>43300</v>
      </c>
      <c r="D629" s="231" t="s">
        <v>1545</v>
      </c>
      <c r="E629" s="231" t="s">
        <v>1471</v>
      </c>
      <c r="F629" s="231" t="s">
        <v>1472</v>
      </c>
      <c r="G629" s="231" t="s">
        <v>1827</v>
      </c>
      <c r="H629" s="231"/>
      <c r="I629" s="231" t="s">
        <v>1573</v>
      </c>
      <c r="J629" s="231" t="s">
        <v>7</v>
      </c>
      <c r="K629" s="231" t="str">
        <f t="shared" si="10"/>
        <v>RIOS</v>
      </c>
    </row>
    <row r="630" spans="2:11" s="230" customFormat="1" ht="27" customHeight="1">
      <c r="B630" s="231">
        <v>319</v>
      </c>
      <c r="C630" s="231">
        <v>43300</v>
      </c>
      <c r="D630" s="231" t="s">
        <v>1545</v>
      </c>
      <c r="E630" s="231" t="s">
        <v>1471</v>
      </c>
      <c r="F630" s="231" t="s">
        <v>1472</v>
      </c>
      <c r="G630" s="231" t="s">
        <v>1828</v>
      </c>
      <c r="H630" s="231"/>
      <c r="I630" s="231" t="s">
        <v>1501</v>
      </c>
      <c r="J630" s="231" t="s">
        <v>7</v>
      </c>
      <c r="K630" s="231" t="str">
        <f t="shared" si="10"/>
        <v>RIOS</v>
      </c>
    </row>
    <row r="631" spans="2:11" s="230" customFormat="1" ht="27" customHeight="1">
      <c r="B631" s="231">
        <v>320</v>
      </c>
      <c r="C631" s="231">
        <v>43300</v>
      </c>
      <c r="D631" s="231" t="s">
        <v>1545</v>
      </c>
      <c r="E631" s="231" t="s">
        <v>1471</v>
      </c>
      <c r="F631" s="231" t="s">
        <v>1472</v>
      </c>
      <c r="G631" s="231" t="s">
        <v>1829</v>
      </c>
      <c r="H631" s="231"/>
      <c r="I631" s="231" t="s">
        <v>1573</v>
      </c>
      <c r="J631" s="231" t="s">
        <v>7</v>
      </c>
      <c r="K631" s="231" t="str">
        <f t="shared" si="10"/>
        <v>RIOS</v>
      </c>
    </row>
    <row r="632" spans="2:11" s="230" customFormat="1" ht="27" customHeight="1">
      <c r="B632" s="231">
        <v>321</v>
      </c>
      <c r="C632" s="231">
        <v>43300</v>
      </c>
      <c r="D632" s="231" t="s">
        <v>1545</v>
      </c>
      <c r="E632" s="231" t="s">
        <v>1471</v>
      </c>
      <c r="F632" s="231" t="s">
        <v>1472</v>
      </c>
      <c r="G632" s="231" t="s">
        <v>1830</v>
      </c>
      <c r="H632" s="231"/>
      <c r="I632" s="231" t="s">
        <v>1573</v>
      </c>
      <c r="J632" s="231" t="s">
        <v>7</v>
      </c>
      <c r="K632" s="231" t="str">
        <f t="shared" si="10"/>
        <v>RIOS</v>
      </c>
    </row>
    <row r="633" spans="2:11" s="230" customFormat="1" ht="27" customHeight="1">
      <c r="B633" s="231">
        <v>322</v>
      </c>
      <c r="C633" s="231">
        <v>43300</v>
      </c>
      <c r="D633" s="231" t="s">
        <v>1545</v>
      </c>
      <c r="E633" s="231" t="s">
        <v>1471</v>
      </c>
      <c r="F633" s="231" t="s">
        <v>1472</v>
      </c>
      <c r="G633" s="231" t="s">
        <v>1831</v>
      </c>
      <c r="H633" s="231"/>
      <c r="I633" s="231" t="s">
        <v>1573</v>
      </c>
      <c r="J633" s="231" t="s">
        <v>7</v>
      </c>
      <c r="K633" s="231" t="str">
        <f t="shared" si="10"/>
        <v>RIOS</v>
      </c>
    </row>
    <row r="634" spans="2:11" s="230" customFormat="1" ht="27" customHeight="1">
      <c r="B634" s="231">
        <v>323</v>
      </c>
      <c r="C634" s="231">
        <v>43300</v>
      </c>
      <c r="D634" s="231" t="s">
        <v>1545</v>
      </c>
      <c r="E634" s="231" t="s">
        <v>1471</v>
      </c>
      <c r="F634" s="231" t="s">
        <v>1472</v>
      </c>
      <c r="G634" s="231" t="s">
        <v>1832</v>
      </c>
      <c r="H634" s="231"/>
      <c r="I634" s="231" t="s">
        <v>1501</v>
      </c>
      <c r="J634" s="231" t="s">
        <v>7</v>
      </c>
      <c r="K634" s="231" t="str">
        <f t="shared" si="10"/>
        <v>RIOS</v>
      </c>
    </row>
    <row r="635" spans="2:11" s="230" customFormat="1" ht="27" customHeight="1">
      <c r="B635" s="231">
        <v>324</v>
      </c>
      <c r="C635" s="231">
        <v>43300</v>
      </c>
      <c r="D635" s="231" t="s">
        <v>1545</v>
      </c>
      <c r="E635" s="231" t="s">
        <v>1471</v>
      </c>
      <c r="F635" s="231" t="s">
        <v>1472</v>
      </c>
      <c r="G635" s="231" t="s">
        <v>1833</v>
      </c>
      <c r="H635" s="231"/>
      <c r="I635" s="231" t="s">
        <v>1501</v>
      </c>
      <c r="J635" s="231" t="s">
        <v>7</v>
      </c>
      <c r="K635" s="231" t="str">
        <f t="shared" si="10"/>
        <v>RIOS</v>
      </c>
    </row>
    <row r="636" spans="2:11" s="230" customFormat="1" ht="27" customHeight="1">
      <c r="B636" s="231">
        <v>325</v>
      </c>
      <c r="C636" s="231">
        <v>43300</v>
      </c>
      <c r="D636" s="231" t="s">
        <v>1545</v>
      </c>
      <c r="E636" s="231" t="s">
        <v>1471</v>
      </c>
      <c r="F636" s="231" t="s">
        <v>1472</v>
      </c>
      <c r="G636" s="231" t="s">
        <v>1834</v>
      </c>
      <c r="H636" s="231"/>
      <c r="I636" s="231" t="s">
        <v>1573</v>
      </c>
      <c r="J636" s="231" t="s">
        <v>7</v>
      </c>
      <c r="K636" s="231" t="str">
        <f t="shared" si="10"/>
        <v>RIOS</v>
      </c>
    </row>
    <row r="637" spans="2:11" s="230" customFormat="1" ht="27" customHeight="1">
      <c r="B637" s="231">
        <v>326</v>
      </c>
      <c r="C637" s="231">
        <v>43300</v>
      </c>
      <c r="D637" s="231" t="s">
        <v>1545</v>
      </c>
      <c r="E637" s="231" t="s">
        <v>1471</v>
      </c>
      <c r="F637" s="231" t="s">
        <v>1472</v>
      </c>
      <c r="G637" s="231" t="s">
        <v>1835</v>
      </c>
      <c r="H637" s="231"/>
      <c r="I637" s="231" t="s">
        <v>1573</v>
      </c>
      <c r="J637" s="231" t="s">
        <v>7</v>
      </c>
      <c r="K637" s="231" t="str">
        <f t="shared" si="10"/>
        <v>RIOS</v>
      </c>
    </row>
    <row r="638" spans="2:11" s="230" customFormat="1" ht="27" customHeight="1">
      <c r="B638" s="231">
        <v>327</v>
      </c>
      <c r="C638" s="231">
        <v>43300</v>
      </c>
      <c r="D638" s="231" t="s">
        <v>1545</v>
      </c>
      <c r="E638" s="231" t="s">
        <v>1471</v>
      </c>
      <c r="F638" s="231" t="s">
        <v>1472</v>
      </c>
      <c r="G638" s="231" t="s">
        <v>1836</v>
      </c>
      <c r="H638" s="231"/>
      <c r="I638" s="231" t="s">
        <v>1573</v>
      </c>
      <c r="J638" s="231" t="s">
        <v>7</v>
      </c>
      <c r="K638" s="231" t="str">
        <f t="shared" si="10"/>
        <v>RIOS</v>
      </c>
    </row>
    <row r="639" spans="2:11" s="230" customFormat="1" ht="27" customHeight="1">
      <c r="B639" s="231">
        <v>328</v>
      </c>
      <c r="C639" s="231">
        <v>43300</v>
      </c>
      <c r="D639" s="231" t="s">
        <v>1545</v>
      </c>
      <c r="E639" s="231" t="s">
        <v>1471</v>
      </c>
      <c r="F639" s="231" t="s">
        <v>1472</v>
      </c>
      <c r="G639" s="231" t="s">
        <v>1837</v>
      </c>
      <c r="H639" s="231"/>
      <c r="I639" s="231" t="s">
        <v>1501</v>
      </c>
      <c r="J639" s="231" t="s">
        <v>7</v>
      </c>
      <c r="K639" s="231" t="str">
        <f t="shared" si="10"/>
        <v>RIOS</v>
      </c>
    </row>
    <row r="640" spans="2:11" s="230" customFormat="1" ht="27" customHeight="1">
      <c r="B640" s="231">
        <v>329</v>
      </c>
      <c r="C640" s="231">
        <v>43300</v>
      </c>
      <c r="D640" s="231" t="s">
        <v>1545</v>
      </c>
      <c r="E640" s="231" t="s">
        <v>1471</v>
      </c>
      <c r="F640" s="231" t="s">
        <v>1472</v>
      </c>
      <c r="G640" s="231" t="s">
        <v>1838</v>
      </c>
      <c r="H640" s="231"/>
      <c r="I640" s="231" t="s">
        <v>1573</v>
      </c>
      <c r="J640" s="231" t="s">
        <v>7</v>
      </c>
      <c r="K640" s="231" t="str">
        <f t="shared" si="10"/>
        <v>RIOS</v>
      </c>
    </row>
    <row r="641" spans="2:11" s="230" customFormat="1" ht="27" customHeight="1">
      <c r="B641" s="231">
        <v>330</v>
      </c>
      <c r="C641" s="231">
        <v>43300</v>
      </c>
      <c r="D641" s="231" t="s">
        <v>1545</v>
      </c>
      <c r="E641" s="231" t="s">
        <v>1471</v>
      </c>
      <c r="F641" s="231" t="s">
        <v>1472</v>
      </c>
      <c r="G641" s="231" t="s">
        <v>1839</v>
      </c>
      <c r="H641" s="231"/>
      <c r="I641" s="231" t="s">
        <v>1501</v>
      </c>
      <c r="J641" s="231" t="s">
        <v>7</v>
      </c>
      <c r="K641" s="231" t="str">
        <f t="shared" si="10"/>
        <v>RIOS</v>
      </c>
    </row>
    <row r="642" spans="2:11" s="230" customFormat="1" ht="27" customHeight="1">
      <c r="B642" s="231">
        <v>331</v>
      </c>
      <c r="C642" s="231">
        <v>43300</v>
      </c>
      <c r="D642" s="231" t="s">
        <v>1545</v>
      </c>
      <c r="E642" s="231" t="s">
        <v>1471</v>
      </c>
      <c r="F642" s="231" t="s">
        <v>1472</v>
      </c>
      <c r="G642" s="231" t="s">
        <v>1840</v>
      </c>
      <c r="H642" s="231"/>
      <c r="I642" s="231" t="s">
        <v>1573</v>
      </c>
      <c r="J642" s="231" t="s">
        <v>7</v>
      </c>
      <c r="K642" s="231" t="str">
        <f t="shared" si="10"/>
        <v>RIOS</v>
      </c>
    </row>
    <row r="643" spans="2:11" s="230" customFormat="1" ht="27" customHeight="1">
      <c r="B643" s="231">
        <v>332</v>
      </c>
      <c r="C643" s="231">
        <v>43300</v>
      </c>
      <c r="D643" s="231" t="s">
        <v>1545</v>
      </c>
      <c r="E643" s="231" t="s">
        <v>1471</v>
      </c>
      <c r="F643" s="231" t="s">
        <v>1472</v>
      </c>
      <c r="G643" s="231" t="s">
        <v>1841</v>
      </c>
      <c r="H643" s="231"/>
      <c r="I643" s="231" t="s">
        <v>1501</v>
      </c>
      <c r="J643" s="231" t="s">
        <v>7</v>
      </c>
      <c r="K643" s="231" t="str">
        <f t="shared" si="10"/>
        <v>RIOS</v>
      </c>
    </row>
    <row r="644" spans="2:11" s="230" customFormat="1" ht="27" customHeight="1">
      <c r="B644" s="231">
        <v>333</v>
      </c>
      <c r="C644" s="231">
        <v>43300</v>
      </c>
      <c r="D644" s="231" t="s">
        <v>1545</v>
      </c>
      <c r="E644" s="231" t="s">
        <v>1471</v>
      </c>
      <c r="F644" s="231" t="s">
        <v>1472</v>
      </c>
      <c r="G644" s="231" t="s">
        <v>1842</v>
      </c>
      <c r="H644" s="231"/>
      <c r="I644" s="231" t="s">
        <v>1501</v>
      </c>
      <c r="J644" s="231" t="s">
        <v>7</v>
      </c>
      <c r="K644" s="231" t="str">
        <f t="shared" si="10"/>
        <v>RIOS</v>
      </c>
    </row>
    <row r="645" spans="2:11" s="230" customFormat="1" ht="27" customHeight="1">
      <c r="B645" s="231">
        <v>334</v>
      </c>
      <c r="C645" s="231">
        <v>43300</v>
      </c>
      <c r="D645" s="231" t="s">
        <v>1545</v>
      </c>
      <c r="E645" s="231" t="s">
        <v>1471</v>
      </c>
      <c r="F645" s="231" t="s">
        <v>1472</v>
      </c>
      <c r="G645" s="231" t="s">
        <v>1843</v>
      </c>
      <c r="H645" s="231"/>
      <c r="I645" s="231" t="s">
        <v>1501</v>
      </c>
      <c r="J645" s="231" t="s">
        <v>7</v>
      </c>
      <c r="K645" s="231" t="str">
        <f t="shared" si="10"/>
        <v>RIOS</v>
      </c>
    </row>
    <row r="646" spans="2:11" s="230" customFormat="1" ht="27" customHeight="1">
      <c r="B646" s="231">
        <v>335</v>
      </c>
      <c r="C646" s="231">
        <v>43300</v>
      </c>
      <c r="D646" s="231" t="s">
        <v>1545</v>
      </c>
      <c r="E646" s="231" t="s">
        <v>1471</v>
      </c>
      <c r="F646" s="231" t="s">
        <v>1472</v>
      </c>
      <c r="G646" s="231" t="s">
        <v>1844</v>
      </c>
      <c r="H646" s="231"/>
      <c r="I646" s="231" t="s">
        <v>1573</v>
      </c>
      <c r="J646" s="231" t="s">
        <v>7</v>
      </c>
      <c r="K646" s="231" t="str">
        <f t="shared" si="10"/>
        <v>RIOS</v>
      </c>
    </row>
    <row r="647" spans="2:11" s="230" customFormat="1" ht="27" customHeight="1">
      <c r="B647" s="231">
        <v>336</v>
      </c>
      <c r="C647" s="231">
        <v>43300</v>
      </c>
      <c r="D647" s="231" t="s">
        <v>1545</v>
      </c>
      <c r="E647" s="231" t="s">
        <v>1471</v>
      </c>
      <c r="F647" s="231" t="s">
        <v>1472</v>
      </c>
      <c r="G647" s="231" t="s">
        <v>1845</v>
      </c>
      <c r="H647" s="231"/>
      <c r="I647" s="231" t="s">
        <v>1501</v>
      </c>
      <c r="J647" s="231" t="s">
        <v>7</v>
      </c>
      <c r="K647" s="231" t="str">
        <f t="shared" si="10"/>
        <v>RIOS</v>
      </c>
    </row>
    <row r="648" spans="2:11" s="230" customFormat="1" ht="27" customHeight="1">
      <c r="B648" s="231">
        <v>337</v>
      </c>
      <c r="C648" s="231">
        <v>43300</v>
      </c>
      <c r="D648" s="231" t="s">
        <v>1545</v>
      </c>
      <c r="E648" s="231" t="s">
        <v>1471</v>
      </c>
      <c r="F648" s="231" t="s">
        <v>1472</v>
      </c>
      <c r="G648" s="231" t="s">
        <v>1846</v>
      </c>
      <c r="H648" s="231">
        <v>1151262</v>
      </c>
      <c r="I648" s="231" t="s">
        <v>1501</v>
      </c>
      <c r="J648" s="231" t="s">
        <v>7</v>
      </c>
      <c r="K648" s="231" t="str">
        <f t="shared" si="10"/>
        <v>RIOS</v>
      </c>
    </row>
    <row r="649" spans="2:11" s="230" customFormat="1" ht="27" customHeight="1">
      <c r="B649" s="231">
        <v>338</v>
      </c>
      <c r="C649" s="231">
        <v>43300</v>
      </c>
      <c r="D649" s="231" t="s">
        <v>1545</v>
      </c>
      <c r="E649" s="231" t="s">
        <v>1471</v>
      </c>
      <c r="F649" s="231" t="s">
        <v>1472</v>
      </c>
      <c r="G649" s="231" t="s">
        <v>1847</v>
      </c>
      <c r="H649" s="231"/>
      <c r="I649" s="231" t="s">
        <v>1573</v>
      </c>
      <c r="J649" s="231" t="s">
        <v>7</v>
      </c>
      <c r="K649" s="231" t="str">
        <f t="shared" si="10"/>
        <v>RIOS</v>
      </c>
    </row>
    <row r="650" spans="2:11" s="230" customFormat="1" ht="27" customHeight="1">
      <c r="B650" s="231">
        <v>339</v>
      </c>
      <c r="C650" s="231">
        <v>43300</v>
      </c>
      <c r="D650" s="231" t="s">
        <v>1545</v>
      </c>
      <c r="E650" s="231" t="s">
        <v>1471</v>
      </c>
      <c r="F650" s="231" t="s">
        <v>1472</v>
      </c>
      <c r="G650" s="231" t="s">
        <v>1848</v>
      </c>
      <c r="H650" s="231"/>
      <c r="I650" s="231" t="s">
        <v>1501</v>
      </c>
      <c r="J650" s="231" t="s">
        <v>7</v>
      </c>
      <c r="K650" s="231" t="str">
        <f t="shared" si="10"/>
        <v>RIOS</v>
      </c>
    </row>
    <row r="651" spans="2:11" s="230" customFormat="1" ht="27" customHeight="1">
      <c r="B651" s="231">
        <v>340</v>
      </c>
      <c r="C651" s="231">
        <v>43300</v>
      </c>
      <c r="D651" s="231" t="s">
        <v>1545</v>
      </c>
      <c r="E651" s="231" t="s">
        <v>1471</v>
      </c>
      <c r="F651" s="231" t="s">
        <v>1472</v>
      </c>
      <c r="G651" s="231" t="s">
        <v>1849</v>
      </c>
      <c r="H651" s="231"/>
      <c r="I651" s="231" t="s">
        <v>1573</v>
      </c>
      <c r="J651" s="231" t="s">
        <v>7</v>
      </c>
      <c r="K651" s="231" t="str">
        <f t="shared" si="10"/>
        <v>RIOS</v>
      </c>
    </row>
    <row r="652" spans="2:11" s="230" customFormat="1" ht="27" customHeight="1">
      <c r="B652" s="231">
        <v>341</v>
      </c>
      <c r="C652" s="231">
        <v>43300</v>
      </c>
      <c r="D652" s="231" t="s">
        <v>1545</v>
      </c>
      <c r="E652" s="231" t="s">
        <v>1471</v>
      </c>
      <c r="F652" s="231" t="s">
        <v>1472</v>
      </c>
      <c r="G652" s="231" t="s">
        <v>1850</v>
      </c>
      <c r="H652" s="231"/>
      <c r="I652" s="231" t="s">
        <v>1501</v>
      </c>
      <c r="J652" s="231" t="s">
        <v>7</v>
      </c>
      <c r="K652" s="231" t="str">
        <f t="shared" si="10"/>
        <v>RIOS</v>
      </c>
    </row>
    <row r="653" spans="2:11" s="230" customFormat="1" ht="27" customHeight="1">
      <c r="B653" s="231">
        <v>342</v>
      </c>
      <c r="C653" s="231">
        <v>43300</v>
      </c>
      <c r="D653" s="231" t="s">
        <v>1545</v>
      </c>
      <c r="E653" s="231" t="s">
        <v>1471</v>
      </c>
      <c r="F653" s="231" t="s">
        <v>1472</v>
      </c>
      <c r="G653" s="231" t="s">
        <v>1851</v>
      </c>
      <c r="H653" s="231"/>
      <c r="I653" s="231" t="s">
        <v>1501</v>
      </c>
      <c r="J653" s="231" t="s">
        <v>7</v>
      </c>
      <c r="K653" s="231" t="str">
        <f t="shared" si="10"/>
        <v>RIOS</v>
      </c>
    </row>
    <row r="654" spans="2:11" s="230" customFormat="1" ht="27" customHeight="1">
      <c r="B654" s="231">
        <v>343</v>
      </c>
      <c r="C654" s="231">
        <v>43300</v>
      </c>
      <c r="D654" s="231" t="s">
        <v>1545</v>
      </c>
      <c r="E654" s="231" t="s">
        <v>1471</v>
      </c>
      <c r="F654" s="231" t="s">
        <v>1472</v>
      </c>
      <c r="G654" s="231" t="s">
        <v>1852</v>
      </c>
      <c r="H654" s="231"/>
      <c r="I654" s="231" t="s">
        <v>1573</v>
      </c>
      <c r="J654" s="231" t="s">
        <v>7</v>
      </c>
      <c r="K654" s="231" t="str">
        <f t="shared" ref="K654:K717" si="11">MID(I654,1,4)</f>
        <v>RIOS</v>
      </c>
    </row>
    <row r="655" spans="2:11" s="230" customFormat="1" ht="27" customHeight="1">
      <c r="B655" s="231">
        <v>344</v>
      </c>
      <c r="C655" s="231">
        <v>43300</v>
      </c>
      <c r="D655" s="231" t="s">
        <v>1545</v>
      </c>
      <c r="E655" s="231" t="s">
        <v>1471</v>
      </c>
      <c r="F655" s="231" t="s">
        <v>1472</v>
      </c>
      <c r="G655" s="231" t="s">
        <v>1853</v>
      </c>
      <c r="H655" s="231"/>
      <c r="I655" s="231" t="s">
        <v>1501</v>
      </c>
      <c r="J655" s="231" t="s">
        <v>7</v>
      </c>
      <c r="K655" s="231" t="str">
        <f t="shared" si="11"/>
        <v>RIOS</v>
      </c>
    </row>
    <row r="656" spans="2:11" s="230" customFormat="1" ht="27" customHeight="1">
      <c r="B656" s="231">
        <v>345</v>
      </c>
      <c r="C656" s="231">
        <v>43300</v>
      </c>
      <c r="D656" s="231" t="s">
        <v>1545</v>
      </c>
      <c r="E656" s="231" t="s">
        <v>1471</v>
      </c>
      <c r="F656" s="231" t="s">
        <v>1472</v>
      </c>
      <c r="G656" s="231" t="s">
        <v>1854</v>
      </c>
      <c r="H656" s="231"/>
      <c r="I656" s="231" t="s">
        <v>1573</v>
      </c>
      <c r="J656" s="231" t="s">
        <v>7</v>
      </c>
      <c r="K656" s="231" t="str">
        <f t="shared" si="11"/>
        <v>RIOS</v>
      </c>
    </row>
    <row r="657" spans="2:11" s="230" customFormat="1" ht="27" customHeight="1">
      <c r="B657" s="231">
        <v>346</v>
      </c>
      <c r="C657" s="231">
        <v>43300</v>
      </c>
      <c r="D657" s="231" t="s">
        <v>1545</v>
      </c>
      <c r="E657" s="231" t="s">
        <v>1471</v>
      </c>
      <c r="F657" s="231" t="s">
        <v>1472</v>
      </c>
      <c r="G657" s="231" t="s">
        <v>1855</v>
      </c>
      <c r="H657" s="231"/>
      <c r="I657" s="231" t="s">
        <v>1573</v>
      </c>
      <c r="J657" s="231" t="s">
        <v>7</v>
      </c>
      <c r="K657" s="231" t="str">
        <f t="shared" si="11"/>
        <v>RIOS</v>
      </c>
    </row>
    <row r="658" spans="2:11" s="230" customFormat="1" ht="27" customHeight="1">
      <c r="B658" s="231">
        <v>347</v>
      </c>
      <c r="C658" s="231">
        <v>43300</v>
      </c>
      <c r="D658" s="231" t="s">
        <v>1545</v>
      </c>
      <c r="E658" s="231" t="s">
        <v>1471</v>
      </c>
      <c r="F658" s="231" t="s">
        <v>1472</v>
      </c>
      <c r="G658" s="231" t="s">
        <v>1856</v>
      </c>
      <c r="H658" s="231"/>
      <c r="I658" s="231" t="s">
        <v>1573</v>
      </c>
      <c r="J658" s="231" t="s">
        <v>7</v>
      </c>
      <c r="K658" s="231" t="str">
        <f t="shared" si="11"/>
        <v>RIOS</v>
      </c>
    </row>
    <row r="659" spans="2:11" s="230" customFormat="1" ht="27" customHeight="1">
      <c r="B659" s="231">
        <v>348</v>
      </c>
      <c r="C659" s="231">
        <v>43300</v>
      </c>
      <c r="D659" s="231" t="s">
        <v>1545</v>
      </c>
      <c r="E659" s="231" t="s">
        <v>1471</v>
      </c>
      <c r="F659" s="231" t="s">
        <v>1472</v>
      </c>
      <c r="G659" s="231" t="s">
        <v>1857</v>
      </c>
      <c r="H659" s="231"/>
      <c r="I659" s="231" t="s">
        <v>1573</v>
      </c>
      <c r="J659" s="231" t="s">
        <v>7</v>
      </c>
      <c r="K659" s="231" t="str">
        <f t="shared" si="11"/>
        <v>RIOS</v>
      </c>
    </row>
    <row r="660" spans="2:11" s="230" customFormat="1" ht="27" customHeight="1">
      <c r="B660" s="231">
        <v>349</v>
      </c>
      <c r="C660" s="231">
        <v>43300</v>
      </c>
      <c r="D660" s="231" t="s">
        <v>1545</v>
      </c>
      <c r="E660" s="231" t="s">
        <v>1471</v>
      </c>
      <c r="F660" s="231" t="s">
        <v>1472</v>
      </c>
      <c r="G660" s="231" t="s">
        <v>1858</v>
      </c>
      <c r="H660" s="231"/>
      <c r="I660" s="231" t="s">
        <v>1573</v>
      </c>
      <c r="J660" s="231" t="s">
        <v>7</v>
      </c>
      <c r="K660" s="231" t="str">
        <f t="shared" si="11"/>
        <v>RIOS</v>
      </c>
    </row>
    <row r="661" spans="2:11" s="230" customFormat="1" ht="27" customHeight="1">
      <c r="B661" s="231">
        <v>350</v>
      </c>
      <c r="C661" s="231">
        <v>43300</v>
      </c>
      <c r="D661" s="231" t="s">
        <v>1545</v>
      </c>
      <c r="E661" s="231" t="s">
        <v>1471</v>
      </c>
      <c r="F661" s="231" t="s">
        <v>1472</v>
      </c>
      <c r="G661" s="231" t="s">
        <v>1859</v>
      </c>
      <c r="H661" s="231"/>
      <c r="I661" s="231" t="s">
        <v>1573</v>
      </c>
      <c r="J661" s="231" t="s">
        <v>7</v>
      </c>
      <c r="K661" s="231" t="str">
        <f t="shared" si="11"/>
        <v>RIOS</v>
      </c>
    </row>
    <row r="662" spans="2:11" s="230" customFormat="1" ht="27" customHeight="1">
      <c r="B662" s="231">
        <v>351</v>
      </c>
      <c r="C662" s="231">
        <v>43300</v>
      </c>
      <c r="D662" s="231" t="s">
        <v>1545</v>
      </c>
      <c r="E662" s="231" t="s">
        <v>1471</v>
      </c>
      <c r="F662" s="231" t="s">
        <v>1472</v>
      </c>
      <c r="G662" s="231" t="s">
        <v>1860</v>
      </c>
      <c r="H662" s="231"/>
      <c r="I662" s="231" t="s">
        <v>1573</v>
      </c>
      <c r="J662" s="231" t="s">
        <v>7</v>
      </c>
      <c r="K662" s="231" t="str">
        <f t="shared" si="11"/>
        <v>RIOS</v>
      </c>
    </row>
    <row r="663" spans="2:11" s="230" customFormat="1" ht="27" customHeight="1">
      <c r="B663" s="231">
        <v>352</v>
      </c>
      <c r="C663" s="231">
        <v>43300</v>
      </c>
      <c r="D663" s="231" t="s">
        <v>1545</v>
      </c>
      <c r="E663" s="231" t="s">
        <v>1471</v>
      </c>
      <c r="F663" s="231" t="s">
        <v>1472</v>
      </c>
      <c r="G663" s="231" t="s">
        <v>1861</v>
      </c>
      <c r="H663" s="231">
        <v>1150008015</v>
      </c>
      <c r="I663" s="231" t="s">
        <v>1501</v>
      </c>
      <c r="J663" s="231" t="s">
        <v>7</v>
      </c>
      <c r="K663" s="231" t="str">
        <f t="shared" si="11"/>
        <v>RIOS</v>
      </c>
    </row>
    <row r="664" spans="2:11" s="230" customFormat="1" ht="27" customHeight="1">
      <c r="B664" s="231">
        <v>353</v>
      </c>
      <c r="C664" s="231">
        <v>43300</v>
      </c>
      <c r="D664" s="231" t="s">
        <v>1545</v>
      </c>
      <c r="E664" s="231" t="s">
        <v>1471</v>
      </c>
      <c r="F664" s="231" t="s">
        <v>1472</v>
      </c>
      <c r="G664" s="231" t="s">
        <v>1862</v>
      </c>
      <c r="H664" s="231"/>
      <c r="I664" s="231" t="s">
        <v>1573</v>
      </c>
      <c r="J664" s="231" t="s">
        <v>7</v>
      </c>
      <c r="K664" s="231" t="str">
        <f t="shared" si="11"/>
        <v>RIOS</v>
      </c>
    </row>
    <row r="665" spans="2:11" s="230" customFormat="1" ht="27" customHeight="1">
      <c r="B665" s="231">
        <v>354</v>
      </c>
      <c r="C665" s="231">
        <v>43300</v>
      </c>
      <c r="D665" s="231" t="s">
        <v>1545</v>
      </c>
      <c r="E665" s="231" t="s">
        <v>1471</v>
      </c>
      <c r="F665" s="231" t="s">
        <v>1472</v>
      </c>
      <c r="G665" s="231" t="s">
        <v>1863</v>
      </c>
      <c r="H665" s="231"/>
      <c r="I665" s="231" t="s">
        <v>1573</v>
      </c>
      <c r="J665" s="231" t="s">
        <v>7</v>
      </c>
      <c r="K665" s="231" t="str">
        <f t="shared" si="11"/>
        <v>RIOS</v>
      </c>
    </row>
    <row r="666" spans="2:11" s="230" customFormat="1" ht="27" customHeight="1">
      <c r="B666" s="231">
        <v>355</v>
      </c>
      <c r="C666" s="231">
        <v>43300</v>
      </c>
      <c r="D666" s="231" t="s">
        <v>1545</v>
      </c>
      <c r="E666" s="231" t="s">
        <v>1471</v>
      </c>
      <c r="F666" s="231" t="s">
        <v>1472</v>
      </c>
      <c r="G666" s="231" t="s">
        <v>1864</v>
      </c>
      <c r="H666" s="231"/>
      <c r="I666" s="231" t="s">
        <v>1573</v>
      </c>
      <c r="J666" s="231" t="s">
        <v>7</v>
      </c>
      <c r="K666" s="231" t="str">
        <f t="shared" si="11"/>
        <v>RIOS</v>
      </c>
    </row>
    <row r="667" spans="2:11" s="230" customFormat="1" ht="27" customHeight="1">
      <c r="B667" s="231">
        <v>356</v>
      </c>
      <c r="C667" s="231">
        <v>43300</v>
      </c>
      <c r="D667" s="231" t="s">
        <v>1545</v>
      </c>
      <c r="E667" s="231" t="s">
        <v>1471</v>
      </c>
      <c r="F667" s="231" t="s">
        <v>1472</v>
      </c>
      <c r="G667" s="231" t="s">
        <v>1865</v>
      </c>
      <c r="H667" s="231"/>
      <c r="I667" s="231" t="s">
        <v>1501</v>
      </c>
      <c r="J667" s="231" t="s">
        <v>7</v>
      </c>
      <c r="K667" s="231" t="str">
        <f t="shared" si="11"/>
        <v>RIOS</v>
      </c>
    </row>
    <row r="668" spans="2:11" s="230" customFormat="1" ht="27" customHeight="1">
      <c r="B668" s="231">
        <v>357</v>
      </c>
      <c r="C668" s="231">
        <v>43300</v>
      </c>
      <c r="D668" s="231" t="s">
        <v>1545</v>
      </c>
      <c r="E668" s="231" t="s">
        <v>1471</v>
      </c>
      <c r="F668" s="231" t="s">
        <v>1472</v>
      </c>
      <c r="G668" s="231" t="s">
        <v>1866</v>
      </c>
      <c r="H668" s="231"/>
      <c r="I668" s="231" t="s">
        <v>1501</v>
      </c>
      <c r="J668" s="231" t="s">
        <v>7</v>
      </c>
      <c r="K668" s="231" t="str">
        <f t="shared" si="11"/>
        <v>RIOS</v>
      </c>
    </row>
    <row r="669" spans="2:11" s="230" customFormat="1" ht="27" customHeight="1">
      <c r="B669" s="231">
        <v>358</v>
      </c>
      <c r="C669" s="231">
        <v>43300</v>
      </c>
      <c r="D669" s="231" t="s">
        <v>1545</v>
      </c>
      <c r="E669" s="231" t="s">
        <v>1471</v>
      </c>
      <c r="F669" s="231" t="s">
        <v>1472</v>
      </c>
      <c r="G669" s="231" t="s">
        <v>1867</v>
      </c>
      <c r="H669" s="231"/>
      <c r="I669" s="231" t="s">
        <v>1501</v>
      </c>
      <c r="J669" s="231" t="s">
        <v>7</v>
      </c>
      <c r="K669" s="231" t="str">
        <f t="shared" si="11"/>
        <v>RIOS</v>
      </c>
    </row>
    <row r="670" spans="2:11" s="230" customFormat="1" ht="27" customHeight="1">
      <c r="B670" s="231">
        <v>359</v>
      </c>
      <c r="C670" s="231">
        <v>43300</v>
      </c>
      <c r="D670" s="231" t="s">
        <v>1545</v>
      </c>
      <c r="E670" s="231" t="s">
        <v>1471</v>
      </c>
      <c r="F670" s="231" t="s">
        <v>1472</v>
      </c>
      <c r="G670" s="231" t="s">
        <v>1868</v>
      </c>
      <c r="H670" s="231"/>
      <c r="I670" s="231" t="s">
        <v>1573</v>
      </c>
      <c r="J670" s="231" t="s">
        <v>7</v>
      </c>
      <c r="K670" s="231" t="str">
        <f t="shared" si="11"/>
        <v>RIOS</v>
      </c>
    </row>
    <row r="671" spans="2:11" s="230" customFormat="1" ht="27" customHeight="1">
      <c r="B671" s="231">
        <v>360</v>
      </c>
      <c r="C671" s="231">
        <v>43300</v>
      </c>
      <c r="D671" s="231" t="s">
        <v>1545</v>
      </c>
      <c r="E671" s="231" t="s">
        <v>1471</v>
      </c>
      <c r="F671" s="231" t="s">
        <v>1472</v>
      </c>
      <c r="G671" s="231" t="s">
        <v>1869</v>
      </c>
      <c r="H671" s="231"/>
      <c r="I671" s="231" t="s">
        <v>1573</v>
      </c>
      <c r="J671" s="231" t="s">
        <v>7</v>
      </c>
      <c r="K671" s="231" t="str">
        <f t="shared" si="11"/>
        <v>RIOS</v>
      </c>
    </row>
    <row r="672" spans="2:11" s="230" customFormat="1" ht="27" customHeight="1">
      <c r="B672" s="231">
        <v>361</v>
      </c>
      <c r="C672" s="231">
        <v>43300</v>
      </c>
      <c r="D672" s="231" t="s">
        <v>1545</v>
      </c>
      <c r="E672" s="231" t="s">
        <v>1471</v>
      </c>
      <c r="F672" s="231" t="s">
        <v>1472</v>
      </c>
      <c r="G672" s="231" t="s">
        <v>1870</v>
      </c>
      <c r="H672" s="231"/>
      <c r="I672" s="231" t="s">
        <v>1573</v>
      </c>
      <c r="J672" s="231" t="s">
        <v>7</v>
      </c>
      <c r="K672" s="231" t="str">
        <f t="shared" si="11"/>
        <v>RIOS</v>
      </c>
    </row>
    <row r="673" spans="2:11" s="230" customFormat="1" ht="27" customHeight="1">
      <c r="B673" s="231">
        <v>362</v>
      </c>
      <c r="C673" s="231">
        <v>43300</v>
      </c>
      <c r="D673" s="231" t="s">
        <v>1545</v>
      </c>
      <c r="E673" s="231" t="s">
        <v>1471</v>
      </c>
      <c r="F673" s="231" t="s">
        <v>1472</v>
      </c>
      <c r="G673" s="231" t="s">
        <v>1871</v>
      </c>
      <c r="H673" s="231"/>
      <c r="I673" s="231" t="s">
        <v>1573</v>
      </c>
      <c r="J673" s="231" t="s">
        <v>7</v>
      </c>
      <c r="K673" s="231" t="str">
        <f t="shared" si="11"/>
        <v>RIOS</v>
      </c>
    </row>
    <row r="674" spans="2:11" s="230" customFormat="1" ht="27" customHeight="1">
      <c r="B674" s="231">
        <v>363</v>
      </c>
      <c r="C674" s="231">
        <v>43300</v>
      </c>
      <c r="D674" s="231" t="s">
        <v>1545</v>
      </c>
      <c r="E674" s="231" t="s">
        <v>1471</v>
      </c>
      <c r="F674" s="231" t="s">
        <v>1472</v>
      </c>
      <c r="G674" s="231" t="s">
        <v>1872</v>
      </c>
      <c r="H674" s="231"/>
      <c r="I674" s="231" t="s">
        <v>1573</v>
      </c>
      <c r="J674" s="231" t="s">
        <v>7</v>
      </c>
      <c r="K674" s="231" t="str">
        <f t="shared" si="11"/>
        <v>RIOS</v>
      </c>
    </row>
    <row r="675" spans="2:11" s="230" customFormat="1" ht="27" customHeight="1">
      <c r="B675" s="231">
        <v>364</v>
      </c>
      <c r="C675" s="231">
        <v>43300</v>
      </c>
      <c r="D675" s="231" t="s">
        <v>1545</v>
      </c>
      <c r="E675" s="231" t="s">
        <v>1471</v>
      </c>
      <c r="F675" s="231" t="s">
        <v>1472</v>
      </c>
      <c r="G675" s="231" t="s">
        <v>1873</v>
      </c>
      <c r="H675" s="231"/>
      <c r="I675" s="231" t="s">
        <v>1573</v>
      </c>
      <c r="J675" s="231" t="s">
        <v>7</v>
      </c>
      <c r="K675" s="231" t="str">
        <f t="shared" si="11"/>
        <v>RIOS</v>
      </c>
    </row>
    <row r="676" spans="2:11" s="230" customFormat="1" ht="27" customHeight="1">
      <c r="B676" s="231">
        <v>365</v>
      </c>
      <c r="C676" s="231">
        <v>43300</v>
      </c>
      <c r="D676" s="231" t="s">
        <v>1545</v>
      </c>
      <c r="E676" s="231" t="s">
        <v>1471</v>
      </c>
      <c r="F676" s="231" t="s">
        <v>1472</v>
      </c>
      <c r="G676" s="231" t="s">
        <v>1874</v>
      </c>
      <c r="H676" s="231"/>
      <c r="I676" s="231" t="s">
        <v>1501</v>
      </c>
      <c r="J676" s="231" t="s">
        <v>7</v>
      </c>
      <c r="K676" s="231" t="str">
        <f t="shared" si="11"/>
        <v>RIOS</v>
      </c>
    </row>
    <row r="677" spans="2:11" s="230" customFormat="1" ht="27" customHeight="1">
      <c r="B677" s="231">
        <v>366</v>
      </c>
      <c r="C677" s="231">
        <v>43300</v>
      </c>
      <c r="D677" s="231" t="s">
        <v>1545</v>
      </c>
      <c r="E677" s="231" t="s">
        <v>1471</v>
      </c>
      <c r="F677" s="231" t="s">
        <v>1472</v>
      </c>
      <c r="G677" s="231" t="s">
        <v>1875</v>
      </c>
      <c r="H677" s="231"/>
      <c r="I677" s="231" t="s">
        <v>1573</v>
      </c>
      <c r="J677" s="231" t="s">
        <v>7</v>
      </c>
      <c r="K677" s="231" t="str">
        <f t="shared" si="11"/>
        <v>RIOS</v>
      </c>
    </row>
    <row r="678" spans="2:11" s="230" customFormat="1" ht="27" customHeight="1">
      <c r="B678" s="231">
        <v>367</v>
      </c>
      <c r="C678" s="231">
        <v>43300</v>
      </c>
      <c r="D678" s="231" t="s">
        <v>1545</v>
      </c>
      <c r="E678" s="231" t="s">
        <v>1471</v>
      </c>
      <c r="F678" s="231" t="s">
        <v>1472</v>
      </c>
      <c r="G678" s="231" t="s">
        <v>1876</v>
      </c>
      <c r="H678" s="231"/>
      <c r="I678" s="231" t="s">
        <v>1501</v>
      </c>
      <c r="J678" s="231" t="s">
        <v>7</v>
      </c>
      <c r="K678" s="231" t="str">
        <f t="shared" si="11"/>
        <v>RIOS</v>
      </c>
    </row>
    <row r="679" spans="2:11" s="230" customFormat="1" ht="27" customHeight="1">
      <c r="B679" s="231">
        <v>368</v>
      </c>
      <c r="C679" s="231">
        <v>43300</v>
      </c>
      <c r="D679" s="231" t="s">
        <v>1545</v>
      </c>
      <c r="E679" s="231" t="s">
        <v>1471</v>
      </c>
      <c r="F679" s="231" t="s">
        <v>1472</v>
      </c>
      <c r="G679" s="231" t="s">
        <v>1877</v>
      </c>
      <c r="H679" s="231"/>
      <c r="I679" s="231" t="s">
        <v>1501</v>
      </c>
      <c r="J679" s="231" t="s">
        <v>7</v>
      </c>
      <c r="K679" s="231" t="str">
        <f t="shared" si="11"/>
        <v>RIOS</v>
      </c>
    </row>
    <row r="680" spans="2:11" s="230" customFormat="1" ht="27" customHeight="1">
      <c r="B680" s="231">
        <v>369</v>
      </c>
      <c r="C680" s="231">
        <v>43300</v>
      </c>
      <c r="D680" s="231" t="s">
        <v>1545</v>
      </c>
      <c r="E680" s="231" t="s">
        <v>1471</v>
      </c>
      <c r="F680" s="231" t="s">
        <v>1472</v>
      </c>
      <c r="G680" s="231" t="s">
        <v>1878</v>
      </c>
      <c r="H680" s="231"/>
      <c r="I680" s="231" t="s">
        <v>1573</v>
      </c>
      <c r="J680" s="231" t="s">
        <v>7</v>
      </c>
      <c r="K680" s="231" t="str">
        <f t="shared" si="11"/>
        <v>RIOS</v>
      </c>
    </row>
    <row r="681" spans="2:11" s="230" customFormat="1" ht="27" customHeight="1">
      <c r="B681" s="231">
        <v>370</v>
      </c>
      <c r="C681" s="231">
        <v>43300</v>
      </c>
      <c r="D681" s="231" t="s">
        <v>1545</v>
      </c>
      <c r="E681" s="231" t="s">
        <v>1471</v>
      </c>
      <c r="F681" s="231" t="s">
        <v>1472</v>
      </c>
      <c r="G681" s="231" t="s">
        <v>1879</v>
      </c>
      <c r="H681" s="231"/>
      <c r="I681" s="231" t="s">
        <v>1573</v>
      </c>
      <c r="J681" s="231" t="s">
        <v>7</v>
      </c>
      <c r="K681" s="231" t="str">
        <f t="shared" si="11"/>
        <v>RIOS</v>
      </c>
    </row>
    <row r="682" spans="2:11" s="230" customFormat="1" ht="27" customHeight="1">
      <c r="B682" s="231">
        <v>371</v>
      </c>
      <c r="C682" s="231">
        <v>43300</v>
      </c>
      <c r="D682" s="231" t="s">
        <v>1545</v>
      </c>
      <c r="E682" s="231" t="s">
        <v>1471</v>
      </c>
      <c r="F682" s="231" t="s">
        <v>1472</v>
      </c>
      <c r="G682" s="231" t="s">
        <v>1880</v>
      </c>
      <c r="H682" s="231"/>
      <c r="I682" s="231" t="s">
        <v>1573</v>
      </c>
      <c r="J682" s="231" t="s">
        <v>7</v>
      </c>
      <c r="K682" s="231" t="str">
        <f t="shared" si="11"/>
        <v>RIOS</v>
      </c>
    </row>
    <row r="683" spans="2:11" s="230" customFormat="1" ht="27" customHeight="1">
      <c r="B683" s="231">
        <v>372</v>
      </c>
      <c r="C683" s="231">
        <v>43300</v>
      </c>
      <c r="D683" s="231" t="s">
        <v>1545</v>
      </c>
      <c r="E683" s="231" t="s">
        <v>1471</v>
      </c>
      <c r="F683" s="231" t="s">
        <v>1472</v>
      </c>
      <c r="G683" s="231" t="s">
        <v>1881</v>
      </c>
      <c r="H683" s="231"/>
      <c r="I683" s="231" t="s">
        <v>1501</v>
      </c>
      <c r="J683" s="231" t="s">
        <v>7</v>
      </c>
      <c r="K683" s="231" t="str">
        <f t="shared" si="11"/>
        <v>RIOS</v>
      </c>
    </row>
    <row r="684" spans="2:11" s="230" customFormat="1" ht="27" customHeight="1">
      <c r="B684" s="231">
        <v>373</v>
      </c>
      <c r="C684" s="231">
        <v>43300</v>
      </c>
      <c r="D684" s="231" t="s">
        <v>1545</v>
      </c>
      <c r="E684" s="231" t="s">
        <v>1471</v>
      </c>
      <c r="F684" s="231" t="s">
        <v>1472</v>
      </c>
      <c r="G684" s="231" t="s">
        <v>1882</v>
      </c>
      <c r="H684" s="231"/>
      <c r="I684" s="231" t="s">
        <v>1573</v>
      </c>
      <c r="J684" s="231" t="s">
        <v>7</v>
      </c>
      <c r="K684" s="231" t="str">
        <f t="shared" si="11"/>
        <v>RIOS</v>
      </c>
    </row>
    <row r="685" spans="2:11" s="230" customFormat="1" ht="27" customHeight="1">
      <c r="B685" s="231">
        <v>374</v>
      </c>
      <c r="C685" s="231">
        <v>43300</v>
      </c>
      <c r="D685" s="231" t="s">
        <v>1545</v>
      </c>
      <c r="E685" s="231" t="s">
        <v>1471</v>
      </c>
      <c r="F685" s="231" t="s">
        <v>1472</v>
      </c>
      <c r="G685" s="231" t="s">
        <v>1883</v>
      </c>
      <c r="H685" s="231"/>
      <c r="I685" s="231" t="s">
        <v>1573</v>
      </c>
      <c r="J685" s="231" t="s">
        <v>7</v>
      </c>
      <c r="K685" s="231" t="str">
        <f t="shared" si="11"/>
        <v>RIOS</v>
      </c>
    </row>
    <row r="686" spans="2:11" s="230" customFormat="1" ht="27" customHeight="1">
      <c r="B686" s="231">
        <v>375</v>
      </c>
      <c r="C686" s="231">
        <v>43300</v>
      </c>
      <c r="D686" s="231" t="s">
        <v>1545</v>
      </c>
      <c r="E686" s="231" t="s">
        <v>1471</v>
      </c>
      <c r="F686" s="231" t="s">
        <v>1472</v>
      </c>
      <c r="G686" s="231" t="s">
        <v>1884</v>
      </c>
      <c r="H686" s="231"/>
      <c r="I686" s="231" t="s">
        <v>1573</v>
      </c>
      <c r="J686" s="231" t="s">
        <v>7</v>
      </c>
      <c r="K686" s="231" t="str">
        <f t="shared" si="11"/>
        <v>RIOS</v>
      </c>
    </row>
    <row r="687" spans="2:11" s="230" customFormat="1" ht="27" customHeight="1">
      <c r="B687" s="231">
        <v>376</v>
      </c>
      <c r="C687" s="231">
        <v>43300</v>
      </c>
      <c r="D687" s="231" t="s">
        <v>1545</v>
      </c>
      <c r="E687" s="231" t="s">
        <v>1471</v>
      </c>
      <c r="F687" s="231" t="s">
        <v>1472</v>
      </c>
      <c r="G687" s="231" t="s">
        <v>1885</v>
      </c>
      <c r="H687" s="231"/>
      <c r="I687" s="231" t="s">
        <v>1573</v>
      </c>
      <c r="J687" s="231" t="s">
        <v>7</v>
      </c>
      <c r="K687" s="231" t="str">
        <f t="shared" si="11"/>
        <v>RIOS</v>
      </c>
    </row>
    <row r="688" spans="2:11" s="230" customFormat="1" ht="27" customHeight="1">
      <c r="B688" s="231">
        <v>377</v>
      </c>
      <c r="C688" s="231">
        <v>43300</v>
      </c>
      <c r="D688" s="231" t="s">
        <v>1545</v>
      </c>
      <c r="E688" s="231" t="s">
        <v>1471</v>
      </c>
      <c r="F688" s="231" t="s">
        <v>1472</v>
      </c>
      <c r="G688" s="231" t="s">
        <v>1886</v>
      </c>
      <c r="H688" s="231"/>
      <c r="I688" s="231" t="s">
        <v>1501</v>
      </c>
      <c r="J688" s="231" t="s">
        <v>7</v>
      </c>
      <c r="K688" s="231" t="str">
        <f t="shared" si="11"/>
        <v>RIOS</v>
      </c>
    </row>
    <row r="689" spans="2:11" s="230" customFormat="1" ht="27" customHeight="1">
      <c r="B689" s="231">
        <v>378</v>
      </c>
      <c r="C689" s="231">
        <v>43300</v>
      </c>
      <c r="D689" s="231" t="s">
        <v>1545</v>
      </c>
      <c r="E689" s="231" t="s">
        <v>1471</v>
      </c>
      <c r="F689" s="231" t="s">
        <v>1472</v>
      </c>
      <c r="G689" s="231" t="s">
        <v>1887</v>
      </c>
      <c r="H689" s="231"/>
      <c r="I689" s="231" t="s">
        <v>1573</v>
      </c>
      <c r="J689" s="231" t="s">
        <v>7</v>
      </c>
      <c r="K689" s="231" t="str">
        <f t="shared" si="11"/>
        <v>RIOS</v>
      </c>
    </row>
    <row r="690" spans="2:11" s="230" customFormat="1" ht="27" customHeight="1">
      <c r="B690" s="231">
        <v>379</v>
      </c>
      <c r="C690" s="231">
        <v>43300</v>
      </c>
      <c r="D690" s="231" t="s">
        <v>1545</v>
      </c>
      <c r="E690" s="231" t="s">
        <v>1471</v>
      </c>
      <c r="F690" s="231" t="s">
        <v>1472</v>
      </c>
      <c r="G690" s="231" t="s">
        <v>1888</v>
      </c>
      <c r="H690" s="231"/>
      <c r="I690" s="231" t="s">
        <v>1501</v>
      </c>
      <c r="J690" s="231" t="s">
        <v>7</v>
      </c>
      <c r="K690" s="231" t="str">
        <f t="shared" si="11"/>
        <v>RIOS</v>
      </c>
    </row>
    <row r="691" spans="2:11" s="230" customFormat="1" ht="27" customHeight="1">
      <c r="B691" s="231">
        <v>380</v>
      </c>
      <c r="C691" s="231">
        <v>43300</v>
      </c>
      <c r="D691" s="231" t="s">
        <v>1545</v>
      </c>
      <c r="E691" s="231" t="s">
        <v>1471</v>
      </c>
      <c r="F691" s="231" t="s">
        <v>1472</v>
      </c>
      <c r="G691" s="231" t="s">
        <v>1889</v>
      </c>
      <c r="H691" s="231"/>
      <c r="I691" s="231" t="s">
        <v>1501</v>
      </c>
      <c r="J691" s="231" t="s">
        <v>7</v>
      </c>
      <c r="K691" s="231" t="str">
        <f t="shared" si="11"/>
        <v>RIOS</v>
      </c>
    </row>
    <row r="692" spans="2:11" s="230" customFormat="1" ht="27" customHeight="1">
      <c r="B692" s="231">
        <v>381</v>
      </c>
      <c r="C692" s="231">
        <v>43300</v>
      </c>
      <c r="D692" s="231" t="s">
        <v>1545</v>
      </c>
      <c r="E692" s="231" t="s">
        <v>1471</v>
      </c>
      <c r="F692" s="231" t="s">
        <v>1472</v>
      </c>
      <c r="G692" s="231" t="s">
        <v>1890</v>
      </c>
      <c r="H692" s="231"/>
      <c r="I692" s="231" t="s">
        <v>1501</v>
      </c>
      <c r="J692" s="231" t="s">
        <v>7</v>
      </c>
      <c r="K692" s="231" t="str">
        <f t="shared" si="11"/>
        <v>RIOS</v>
      </c>
    </row>
    <row r="693" spans="2:11" s="230" customFormat="1" ht="27" customHeight="1">
      <c r="B693" s="231">
        <v>382</v>
      </c>
      <c r="C693" s="231">
        <v>43300</v>
      </c>
      <c r="D693" s="231" t="s">
        <v>1545</v>
      </c>
      <c r="E693" s="231" t="s">
        <v>1471</v>
      </c>
      <c r="F693" s="231" t="s">
        <v>1472</v>
      </c>
      <c r="G693" s="231" t="s">
        <v>1891</v>
      </c>
      <c r="H693" s="231"/>
      <c r="I693" s="231" t="s">
        <v>1573</v>
      </c>
      <c r="J693" s="231" t="s">
        <v>7</v>
      </c>
      <c r="K693" s="231" t="str">
        <f t="shared" si="11"/>
        <v>RIOS</v>
      </c>
    </row>
    <row r="694" spans="2:11" s="230" customFormat="1" ht="27" customHeight="1">
      <c r="B694" s="231">
        <v>383</v>
      </c>
      <c r="C694" s="231">
        <v>43300</v>
      </c>
      <c r="D694" s="231" t="s">
        <v>1545</v>
      </c>
      <c r="E694" s="231" t="s">
        <v>1471</v>
      </c>
      <c r="F694" s="231" t="s">
        <v>1472</v>
      </c>
      <c r="G694" s="231" t="s">
        <v>1892</v>
      </c>
      <c r="H694" s="231"/>
      <c r="I694" s="231" t="s">
        <v>1573</v>
      </c>
      <c r="J694" s="231" t="s">
        <v>7</v>
      </c>
      <c r="K694" s="231" t="str">
        <f t="shared" si="11"/>
        <v>RIOS</v>
      </c>
    </row>
    <row r="695" spans="2:11" s="230" customFormat="1" ht="27" customHeight="1">
      <c r="B695" s="231">
        <v>384</v>
      </c>
      <c r="C695" s="231">
        <v>43300</v>
      </c>
      <c r="D695" s="231" t="s">
        <v>1545</v>
      </c>
      <c r="E695" s="231" t="s">
        <v>1471</v>
      </c>
      <c r="F695" s="231" t="s">
        <v>1472</v>
      </c>
      <c r="G695" s="231" t="s">
        <v>1893</v>
      </c>
      <c r="H695" s="231"/>
      <c r="I695" s="231" t="s">
        <v>1501</v>
      </c>
      <c r="J695" s="231" t="s">
        <v>7</v>
      </c>
      <c r="K695" s="231" t="str">
        <f t="shared" si="11"/>
        <v>RIOS</v>
      </c>
    </row>
    <row r="696" spans="2:11" s="230" customFormat="1" ht="27" customHeight="1">
      <c r="B696" s="231">
        <v>385</v>
      </c>
      <c r="C696" s="231">
        <v>43300</v>
      </c>
      <c r="D696" s="231" t="s">
        <v>1545</v>
      </c>
      <c r="E696" s="231" t="s">
        <v>1471</v>
      </c>
      <c r="F696" s="231" t="s">
        <v>1472</v>
      </c>
      <c r="G696" s="231" t="s">
        <v>1894</v>
      </c>
      <c r="H696" s="231"/>
      <c r="I696" s="231" t="s">
        <v>1573</v>
      </c>
      <c r="J696" s="231" t="s">
        <v>7</v>
      </c>
      <c r="K696" s="231" t="str">
        <f t="shared" si="11"/>
        <v>RIOS</v>
      </c>
    </row>
    <row r="697" spans="2:11" s="230" customFormat="1" ht="27" customHeight="1">
      <c r="B697" s="231">
        <v>386</v>
      </c>
      <c r="C697" s="231">
        <v>43300</v>
      </c>
      <c r="D697" s="231" t="s">
        <v>1545</v>
      </c>
      <c r="E697" s="231" t="s">
        <v>1471</v>
      </c>
      <c r="F697" s="231" t="s">
        <v>1472</v>
      </c>
      <c r="G697" s="231" t="s">
        <v>1895</v>
      </c>
      <c r="H697" s="231"/>
      <c r="I697" s="231" t="s">
        <v>1501</v>
      </c>
      <c r="J697" s="231" t="s">
        <v>7</v>
      </c>
      <c r="K697" s="231" t="str">
        <f t="shared" si="11"/>
        <v>RIOS</v>
      </c>
    </row>
    <row r="698" spans="2:11" s="230" customFormat="1" ht="27" customHeight="1">
      <c r="B698" s="231">
        <v>387</v>
      </c>
      <c r="C698" s="231">
        <v>43300</v>
      </c>
      <c r="D698" s="231" t="s">
        <v>1545</v>
      </c>
      <c r="E698" s="231" t="s">
        <v>1471</v>
      </c>
      <c r="F698" s="231" t="s">
        <v>1472</v>
      </c>
      <c r="G698" s="231" t="s">
        <v>1896</v>
      </c>
      <c r="H698" s="231"/>
      <c r="I698" s="231" t="s">
        <v>1573</v>
      </c>
      <c r="J698" s="231" t="s">
        <v>7</v>
      </c>
      <c r="K698" s="231" t="str">
        <f t="shared" si="11"/>
        <v>RIOS</v>
      </c>
    </row>
    <row r="699" spans="2:11" s="230" customFormat="1" ht="27" customHeight="1">
      <c r="B699" s="231">
        <v>388</v>
      </c>
      <c r="C699" s="231">
        <v>43300</v>
      </c>
      <c r="D699" s="231" t="s">
        <v>1545</v>
      </c>
      <c r="E699" s="231" t="s">
        <v>1471</v>
      </c>
      <c r="F699" s="231" t="s">
        <v>1472</v>
      </c>
      <c r="G699" s="231" t="s">
        <v>1897</v>
      </c>
      <c r="H699" s="231"/>
      <c r="I699" s="231" t="s">
        <v>1573</v>
      </c>
      <c r="J699" s="231" t="s">
        <v>7</v>
      </c>
      <c r="K699" s="231" t="str">
        <f t="shared" si="11"/>
        <v>RIOS</v>
      </c>
    </row>
    <row r="700" spans="2:11" s="230" customFormat="1" ht="27" customHeight="1">
      <c r="B700" s="231">
        <v>389</v>
      </c>
      <c r="C700" s="231">
        <v>43300</v>
      </c>
      <c r="D700" s="231" t="s">
        <v>1545</v>
      </c>
      <c r="E700" s="231" t="s">
        <v>1471</v>
      </c>
      <c r="F700" s="231" t="s">
        <v>1472</v>
      </c>
      <c r="G700" s="231" t="s">
        <v>1898</v>
      </c>
      <c r="H700" s="231"/>
      <c r="I700" s="231" t="s">
        <v>1573</v>
      </c>
      <c r="J700" s="231" t="s">
        <v>7</v>
      </c>
      <c r="K700" s="231" t="str">
        <f t="shared" si="11"/>
        <v>RIOS</v>
      </c>
    </row>
    <row r="701" spans="2:11" s="230" customFormat="1" ht="27" customHeight="1">
      <c r="B701" s="231">
        <v>390</v>
      </c>
      <c r="C701" s="231">
        <v>43300</v>
      </c>
      <c r="D701" s="231" t="s">
        <v>1545</v>
      </c>
      <c r="E701" s="231" t="s">
        <v>1471</v>
      </c>
      <c r="F701" s="231" t="s">
        <v>1472</v>
      </c>
      <c r="G701" s="231" t="s">
        <v>1899</v>
      </c>
      <c r="H701" s="231"/>
      <c r="I701" s="231" t="s">
        <v>1573</v>
      </c>
      <c r="J701" s="231" t="s">
        <v>7</v>
      </c>
      <c r="K701" s="231" t="str">
        <f t="shared" si="11"/>
        <v>RIOS</v>
      </c>
    </row>
    <row r="702" spans="2:11" s="230" customFormat="1" ht="27" customHeight="1">
      <c r="B702" s="231">
        <v>391</v>
      </c>
      <c r="C702" s="231">
        <v>43300</v>
      </c>
      <c r="D702" s="231" t="s">
        <v>1545</v>
      </c>
      <c r="E702" s="231" t="s">
        <v>1471</v>
      </c>
      <c r="F702" s="231" t="s">
        <v>1472</v>
      </c>
      <c r="G702" s="231" t="s">
        <v>1900</v>
      </c>
      <c r="H702" s="231"/>
      <c r="I702" s="231" t="s">
        <v>1573</v>
      </c>
      <c r="J702" s="231" t="s">
        <v>7</v>
      </c>
      <c r="K702" s="231" t="str">
        <f t="shared" si="11"/>
        <v>RIOS</v>
      </c>
    </row>
    <row r="703" spans="2:11" s="230" customFormat="1" ht="27" customHeight="1">
      <c r="B703" s="231">
        <v>392</v>
      </c>
      <c r="C703" s="231">
        <v>43300</v>
      </c>
      <c r="D703" s="231" t="s">
        <v>1545</v>
      </c>
      <c r="E703" s="231" t="s">
        <v>1471</v>
      </c>
      <c r="F703" s="231" t="s">
        <v>1472</v>
      </c>
      <c r="G703" s="231" t="s">
        <v>1901</v>
      </c>
      <c r="H703" s="231"/>
      <c r="I703" s="231" t="s">
        <v>1573</v>
      </c>
      <c r="J703" s="231" t="s">
        <v>7</v>
      </c>
      <c r="K703" s="231" t="str">
        <f t="shared" si="11"/>
        <v>RIOS</v>
      </c>
    </row>
    <row r="704" spans="2:11" s="230" customFormat="1" ht="27" customHeight="1">
      <c r="B704" s="231">
        <v>393</v>
      </c>
      <c r="C704" s="231">
        <v>43300</v>
      </c>
      <c r="D704" s="231" t="s">
        <v>1545</v>
      </c>
      <c r="E704" s="231" t="s">
        <v>1471</v>
      </c>
      <c r="F704" s="231" t="s">
        <v>1472</v>
      </c>
      <c r="G704" s="231" t="s">
        <v>1902</v>
      </c>
      <c r="H704" s="231">
        <v>1151355</v>
      </c>
      <c r="I704" s="231" t="s">
        <v>1501</v>
      </c>
      <c r="J704" s="231" t="s">
        <v>7</v>
      </c>
      <c r="K704" s="231" t="str">
        <f t="shared" si="11"/>
        <v>RIOS</v>
      </c>
    </row>
    <row r="705" spans="2:11" s="230" customFormat="1" ht="27" customHeight="1">
      <c r="B705" s="231">
        <v>394</v>
      </c>
      <c r="C705" s="231">
        <v>43300</v>
      </c>
      <c r="D705" s="231" t="s">
        <v>1545</v>
      </c>
      <c r="E705" s="231" t="s">
        <v>1471</v>
      </c>
      <c r="F705" s="231" t="s">
        <v>1472</v>
      </c>
      <c r="G705" s="231" t="s">
        <v>1903</v>
      </c>
      <c r="H705" s="231">
        <v>1151536</v>
      </c>
      <c r="I705" s="231" t="s">
        <v>1501</v>
      </c>
      <c r="J705" s="231" t="s">
        <v>7</v>
      </c>
      <c r="K705" s="231" t="str">
        <f t="shared" si="11"/>
        <v>RIOS</v>
      </c>
    </row>
    <row r="706" spans="2:11" s="230" customFormat="1" ht="27" customHeight="1">
      <c r="B706" s="231">
        <v>395</v>
      </c>
      <c r="C706" s="231">
        <v>43300</v>
      </c>
      <c r="D706" s="231" t="s">
        <v>1545</v>
      </c>
      <c r="E706" s="231" t="s">
        <v>1471</v>
      </c>
      <c r="F706" s="231" t="s">
        <v>1472</v>
      </c>
      <c r="G706" s="231" t="s">
        <v>1904</v>
      </c>
      <c r="H706" s="231">
        <v>115342</v>
      </c>
      <c r="I706" s="231" t="s">
        <v>1501</v>
      </c>
      <c r="J706" s="231" t="s">
        <v>7</v>
      </c>
      <c r="K706" s="231" t="str">
        <f t="shared" si="11"/>
        <v>RIOS</v>
      </c>
    </row>
    <row r="707" spans="2:11" s="230" customFormat="1" ht="27" customHeight="1">
      <c r="B707" s="231">
        <v>396</v>
      </c>
      <c r="C707" s="231">
        <v>43300</v>
      </c>
      <c r="D707" s="231" t="s">
        <v>1545</v>
      </c>
      <c r="E707" s="231" t="s">
        <v>1471</v>
      </c>
      <c r="F707" s="231" t="s">
        <v>1472</v>
      </c>
      <c r="G707" s="231" t="s">
        <v>1905</v>
      </c>
      <c r="H707" s="231"/>
      <c r="I707" s="231" t="s">
        <v>1573</v>
      </c>
      <c r="J707" s="231" t="s">
        <v>7</v>
      </c>
      <c r="K707" s="231" t="str">
        <f t="shared" si="11"/>
        <v>RIOS</v>
      </c>
    </row>
    <row r="708" spans="2:11" s="230" customFormat="1" ht="27" customHeight="1">
      <c r="B708" s="231">
        <v>397</v>
      </c>
      <c r="C708" s="231">
        <v>43300</v>
      </c>
      <c r="D708" s="231" t="s">
        <v>1545</v>
      </c>
      <c r="E708" s="231" t="s">
        <v>1471</v>
      </c>
      <c r="F708" s="231" t="s">
        <v>1472</v>
      </c>
      <c r="G708" s="231" t="s">
        <v>1906</v>
      </c>
      <c r="H708" s="231">
        <v>1156717</v>
      </c>
      <c r="I708" s="231" t="s">
        <v>1501</v>
      </c>
      <c r="J708" s="231" t="s">
        <v>7</v>
      </c>
      <c r="K708" s="231" t="str">
        <f t="shared" si="11"/>
        <v>RIOS</v>
      </c>
    </row>
    <row r="709" spans="2:11" s="230" customFormat="1" ht="27" customHeight="1">
      <c r="B709" s="231">
        <v>398</v>
      </c>
      <c r="C709" s="231">
        <v>43300</v>
      </c>
      <c r="D709" s="231" t="s">
        <v>1545</v>
      </c>
      <c r="E709" s="231" t="s">
        <v>1471</v>
      </c>
      <c r="F709" s="231" t="s">
        <v>1472</v>
      </c>
      <c r="G709" s="231" t="s">
        <v>1907</v>
      </c>
      <c r="H709" s="231">
        <v>11513050</v>
      </c>
      <c r="I709" s="231" t="s">
        <v>1501</v>
      </c>
      <c r="J709" s="231" t="s">
        <v>7</v>
      </c>
      <c r="K709" s="231" t="str">
        <f t="shared" si="11"/>
        <v>RIOS</v>
      </c>
    </row>
    <row r="710" spans="2:11" s="230" customFormat="1" ht="27" customHeight="1">
      <c r="B710" s="231">
        <v>399</v>
      </c>
      <c r="C710" s="231">
        <v>43300</v>
      </c>
      <c r="D710" s="231" t="s">
        <v>1545</v>
      </c>
      <c r="E710" s="231" t="s">
        <v>1471</v>
      </c>
      <c r="F710" s="231" t="s">
        <v>1472</v>
      </c>
      <c r="G710" s="231" t="s">
        <v>1908</v>
      </c>
      <c r="H710" s="231">
        <v>1152639</v>
      </c>
      <c r="I710" s="231" t="s">
        <v>1501</v>
      </c>
      <c r="J710" s="231" t="s">
        <v>7</v>
      </c>
      <c r="K710" s="231" t="str">
        <f t="shared" si="11"/>
        <v>RIOS</v>
      </c>
    </row>
    <row r="711" spans="2:11" s="230" customFormat="1" ht="27" customHeight="1">
      <c r="B711" s="231">
        <v>400</v>
      </c>
      <c r="C711" s="231">
        <v>43300</v>
      </c>
      <c r="D711" s="231" t="s">
        <v>1545</v>
      </c>
      <c r="E711" s="231" t="s">
        <v>1471</v>
      </c>
      <c r="F711" s="231" t="s">
        <v>1472</v>
      </c>
      <c r="G711" s="231" t="s">
        <v>1909</v>
      </c>
      <c r="H711" s="231">
        <v>1154445</v>
      </c>
      <c r="I711" s="231" t="s">
        <v>1501</v>
      </c>
      <c r="J711" s="231" t="s">
        <v>7</v>
      </c>
      <c r="K711" s="231" t="str">
        <f t="shared" si="11"/>
        <v>RIOS</v>
      </c>
    </row>
    <row r="712" spans="2:11" s="230" customFormat="1" ht="27" customHeight="1">
      <c r="B712" s="231">
        <v>401</v>
      </c>
      <c r="C712" s="231">
        <v>43300</v>
      </c>
      <c r="D712" s="231" t="s">
        <v>1545</v>
      </c>
      <c r="E712" s="231" t="s">
        <v>1471</v>
      </c>
      <c r="F712" s="231" t="s">
        <v>1472</v>
      </c>
      <c r="G712" s="231" t="s">
        <v>1910</v>
      </c>
      <c r="H712" s="231">
        <v>1150004551</v>
      </c>
      <c r="I712" s="231" t="s">
        <v>1501</v>
      </c>
      <c r="J712" s="231" t="s">
        <v>7</v>
      </c>
      <c r="K712" s="231" t="str">
        <f t="shared" si="11"/>
        <v>RIOS</v>
      </c>
    </row>
    <row r="713" spans="2:11" s="230" customFormat="1" ht="27" customHeight="1">
      <c r="B713" s="231">
        <v>402</v>
      </c>
      <c r="C713" s="231">
        <v>43300</v>
      </c>
      <c r="D713" s="231" t="s">
        <v>1545</v>
      </c>
      <c r="E713" s="231" t="s">
        <v>1471</v>
      </c>
      <c r="F713" s="231" t="s">
        <v>1472</v>
      </c>
      <c r="G713" s="231" t="s">
        <v>1911</v>
      </c>
      <c r="H713" s="231">
        <v>11513049</v>
      </c>
      <c r="I713" s="231" t="s">
        <v>1501</v>
      </c>
      <c r="J713" s="231" t="s">
        <v>7</v>
      </c>
      <c r="K713" s="231" t="str">
        <f t="shared" si="11"/>
        <v>RIOS</v>
      </c>
    </row>
    <row r="714" spans="2:11" s="230" customFormat="1" ht="27" customHeight="1">
      <c r="B714" s="231">
        <v>403</v>
      </c>
      <c r="C714" s="231">
        <v>43371</v>
      </c>
      <c r="D714" s="231" t="s">
        <v>1912</v>
      </c>
      <c r="E714" s="231" t="s">
        <v>1471</v>
      </c>
      <c r="F714" s="231" t="s">
        <v>1472</v>
      </c>
      <c r="G714" s="231" t="s">
        <v>1913</v>
      </c>
      <c r="H714" s="231">
        <v>1153557</v>
      </c>
      <c r="I714" s="231" t="s">
        <v>1501</v>
      </c>
      <c r="J714" s="231" t="s">
        <v>7</v>
      </c>
      <c r="K714" s="231" t="str">
        <f t="shared" si="11"/>
        <v>RIOS</v>
      </c>
    </row>
    <row r="715" spans="2:11" s="230" customFormat="1" ht="27" customHeight="1">
      <c r="B715" s="231">
        <v>404</v>
      </c>
      <c r="C715" s="231">
        <v>43405</v>
      </c>
      <c r="D715" s="231" t="s">
        <v>1914</v>
      </c>
      <c r="E715" s="231" t="s">
        <v>1471</v>
      </c>
      <c r="F715" s="231" t="s">
        <v>1472</v>
      </c>
      <c r="G715" s="231" t="s">
        <v>1546</v>
      </c>
      <c r="H715" s="231">
        <v>1158394</v>
      </c>
      <c r="I715" s="231" t="s">
        <v>1501</v>
      </c>
      <c r="J715" s="231" t="s">
        <v>7</v>
      </c>
      <c r="K715" s="231" t="str">
        <f t="shared" si="11"/>
        <v>RIOS</v>
      </c>
    </row>
    <row r="716" spans="2:11" s="230" customFormat="1" ht="27" customHeight="1">
      <c r="B716" s="231">
        <v>405</v>
      </c>
      <c r="C716" s="231">
        <v>43405</v>
      </c>
      <c r="D716" s="231" t="s">
        <v>1914</v>
      </c>
      <c r="E716" s="231" t="s">
        <v>1471</v>
      </c>
      <c r="F716" s="231" t="s">
        <v>1472</v>
      </c>
      <c r="G716" s="231" t="s">
        <v>1547</v>
      </c>
      <c r="H716" s="231">
        <v>1150008388</v>
      </c>
      <c r="I716" s="231" t="s">
        <v>1501</v>
      </c>
      <c r="J716" s="231" t="s">
        <v>7</v>
      </c>
      <c r="K716" s="231" t="str">
        <f t="shared" si="11"/>
        <v>RIOS</v>
      </c>
    </row>
    <row r="717" spans="2:11" s="230" customFormat="1" ht="27" customHeight="1">
      <c r="B717" s="231">
        <v>406</v>
      </c>
      <c r="C717" s="231">
        <v>43405</v>
      </c>
      <c r="D717" s="231" t="s">
        <v>1914</v>
      </c>
      <c r="E717" s="231" t="s">
        <v>1471</v>
      </c>
      <c r="F717" s="231" t="s">
        <v>1472</v>
      </c>
      <c r="G717" s="231" t="s">
        <v>1548</v>
      </c>
      <c r="H717" s="231">
        <v>1150008401</v>
      </c>
      <c r="I717" s="231" t="s">
        <v>1501</v>
      </c>
      <c r="J717" s="231" t="s">
        <v>7</v>
      </c>
      <c r="K717" s="231" t="str">
        <f t="shared" si="11"/>
        <v>RIOS</v>
      </c>
    </row>
    <row r="718" spans="2:11" s="230" customFormat="1" ht="27" customHeight="1">
      <c r="B718" s="231">
        <v>407</v>
      </c>
      <c r="C718" s="231">
        <v>43405</v>
      </c>
      <c r="D718" s="231" t="s">
        <v>1914</v>
      </c>
      <c r="E718" s="231" t="s">
        <v>1471</v>
      </c>
      <c r="F718" s="231" t="s">
        <v>1472</v>
      </c>
      <c r="G718" s="231" t="s">
        <v>1549</v>
      </c>
      <c r="H718" s="231">
        <v>1150008403</v>
      </c>
      <c r="I718" s="231" t="s">
        <v>1501</v>
      </c>
      <c r="J718" s="231" t="s">
        <v>7</v>
      </c>
      <c r="K718" s="231" t="str">
        <f t="shared" ref="K718:K781" si="12">MID(I718,1,4)</f>
        <v>RIOS</v>
      </c>
    </row>
    <row r="719" spans="2:11" s="230" customFormat="1" ht="27" customHeight="1">
      <c r="B719" s="231">
        <v>408</v>
      </c>
      <c r="C719" s="231">
        <v>43405</v>
      </c>
      <c r="D719" s="231" t="s">
        <v>1914</v>
      </c>
      <c r="E719" s="231" t="s">
        <v>1471</v>
      </c>
      <c r="F719" s="231" t="s">
        <v>1472</v>
      </c>
      <c r="G719" s="231" t="s">
        <v>1550</v>
      </c>
      <c r="H719" s="231">
        <v>1150008405</v>
      </c>
      <c r="I719" s="231" t="s">
        <v>1501</v>
      </c>
      <c r="J719" s="231" t="s">
        <v>7</v>
      </c>
      <c r="K719" s="231" t="str">
        <f t="shared" si="12"/>
        <v>RIOS</v>
      </c>
    </row>
    <row r="720" spans="2:11" s="230" customFormat="1" ht="27" customHeight="1">
      <c r="B720" s="231">
        <v>409</v>
      </c>
      <c r="C720" s="231">
        <v>43405</v>
      </c>
      <c r="D720" s="231" t="s">
        <v>1914</v>
      </c>
      <c r="E720" s="231" t="s">
        <v>1471</v>
      </c>
      <c r="F720" s="231" t="s">
        <v>1472</v>
      </c>
      <c r="G720" s="231" t="s">
        <v>1551</v>
      </c>
      <c r="H720" s="231">
        <v>1150008406</v>
      </c>
      <c r="I720" s="231" t="s">
        <v>1501</v>
      </c>
      <c r="J720" s="231" t="s">
        <v>7</v>
      </c>
      <c r="K720" s="231" t="str">
        <f t="shared" si="12"/>
        <v>RIOS</v>
      </c>
    </row>
    <row r="721" spans="2:11" s="230" customFormat="1" ht="27" customHeight="1">
      <c r="B721" s="231">
        <v>410</v>
      </c>
      <c r="C721" s="231">
        <v>43405</v>
      </c>
      <c r="D721" s="231" t="s">
        <v>1914</v>
      </c>
      <c r="E721" s="231" t="s">
        <v>1471</v>
      </c>
      <c r="F721" s="231" t="s">
        <v>1472</v>
      </c>
      <c r="G721" s="231" t="s">
        <v>1552</v>
      </c>
      <c r="H721" s="231">
        <v>1150008407</v>
      </c>
      <c r="I721" s="231" t="s">
        <v>1501</v>
      </c>
      <c r="J721" s="231" t="s">
        <v>7</v>
      </c>
      <c r="K721" s="231" t="str">
        <f t="shared" si="12"/>
        <v>RIOS</v>
      </c>
    </row>
    <row r="722" spans="2:11" s="230" customFormat="1" ht="27" customHeight="1">
      <c r="B722" s="231">
        <v>411</v>
      </c>
      <c r="C722" s="231">
        <v>43405</v>
      </c>
      <c r="D722" s="231" t="s">
        <v>1914</v>
      </c>
      <c r="E722" s="231" t="s">
        <v>1471</v>
      </c>
      <c r="F722" s="231" t="s">
        <v>1472</v>
      </c>
      <c r="G722" s="231" t="s">
        <v>1553</v>
      </c>
      <c r="H722" s="231">
        <v>1158402</v>
      </c>
      <c r="I722" s="231" t="s">
        <v>1501</v>
      </c>
      <c r="J722" s="231" t="s">
        <v>7</v>
      </c>
      <c r="K722" s="231" t="str">
        <f t="shared" si="12"/>
        <v>RIOS</v>
      </c>
    </row>
    <row r="723" spans="2:11" s="230" customFormat="1" ht="27" customHeight="1">
      <c r="B723" s="231">
        <v>412</v>
      </c>
      <c r="C723" s="231">
        <v>43405</v>
      </c>
      <c r="D723" s="231" t="s">
        <v>1914</v>
      </c>
      <c r="E723" s="231" t="s">
        <v>1471</v>
      </c>
      <c r="F723" s="231" t="s">
        <v>1472</v>
      </c>
      <c r="G723" s="231" t="s">
        <v>1554</v>
      </c>
      <c r="H723" s="231">
        <v>1158404</v>
      </c>
      <c r="I723" s="231" t="s">
        <v>1501</v>
      </c>
      <c r="J723" s="231" t="s">
        <v>7</v>
      </c>
      <c r="K723" s="231" t="str">
        <f t="shared" si="12"/>
        <v>RIOS</v>
      </c>
    </row>
    <row r="724" spans="2:11" s="230" customFormat="1" ht="27" customHeight="1">
      <c r="B724" s="231">
        <v>413</v>
      </c>
      <c r="C724" s="231">
        <v>43405</v>
      </c>
      <c r="D724" s="231" t="s">
        <v>1914</v>
      </c>
      <c r="E724" s="231" t="s">
        <v>1471</v>
      </c>
      <c r="F724" s="231" t="s">
        <v>1472</v>
      </c>
      <c r="G724" s="231" t="s">
        <v>1555</v>
      </c>
      <c r="H724" s="231">
        <v>1150008389</v>
      </c>
      <c r="I724" s="231" t="s">
        <v>1501</v>
      </c>
      <c r="J724" s="231" t="s">
        <v>7</v>
      </c>
      <c r="K724" s="231" t="str">
        <f t="shared" si="12"/>
        <v>RIOS</v>
      </c>
    </row>
    <row r="725" spans="2:11" s="230" customFormat="1" ht="27" customHeight="1">
      <c r="B725" s="231">
        <v>414</v>
      </c>
      <c r="C725" s="231">
        <v>43405</v>
      </c>
      <c r="D725" s="231" t="s">
        <v>1914</v>
      </c>
      <c r="E725" s="231" t="s">
        <v>1471</v>
      </c>
      <c r="F725" s="231" t="s">
        <v>1472</v>
      </c>
      <c r="G725" s="231" t="s">
        <v>1556</v>
      </c>
      <c r="H725" s="231">
        <v>1150008395</v>
      </c>
      <c r="I725" s="231" t="s">
        <v>1501</v>
      </c>
      <c r="J725" s="231" t="s">
        <v>7</v>
      </c>
      <c r="K725" s="231" t="str">
        <f t="shared" si="12"/>
        <v>RIOS</v>
      </c>
    </row>
    <row r="726" spans="2:11" s="230" customFormat="1" ht="27" customHeight="1">
      <c r="B726" s="231">
        <v>415</v>
      </c>
      <c r="C726" s="231">
        <v>43405</v>
      </c>
      <c r="D726" s="231" t="s">
        <v>1914</v>
      </c>
      <c r="E726" s="231" t="s">
        <v>1471</v>
      </c>
      <c r="F726" s="231" t="s">
        <v>1472</v>
      </c>
      <c r="G726" s="231" t="s">
        <v>1557</v>
      </c>
      <c r="H726" s="231">
        <v>1150008396</v>
      </c>
      <c r="I726" s="231" t="s">
        <v>1501</v>
      </c>
      <c r="J726" s="231" t="s">
        <v>7</v>
      </c>
      <c r="K726" s="231" t="str">
        <f t="shared" si="12"/>
        <v>RIOS</v>
      </c>
    </row>
    <row r="727" spans="2:11" s="230" customFormat="1" ht="27" customHeight="1">
      <c r="B727" s="231">
        <v>416</v>
      </c>
      <c r="C727" s="231">
        <v>43405</v>
      </c>
      <c r="D727" s="231" t="s">
        <v>1914</v>
      </c>
      <c r="E727" s="231" t="s">
        <v>1471</v>
      </c>
      <c r="F727" s="231" t="s">
        <v>1472</v>
      </c>
      <c r="G727" s="231" t="s">
        <v>1558</v>
      </c>
      <c r="H727" s="231">
        <v>1150008390</v>
      </c>
      <c r="I727" s="231" t="s">
        <v>1501</v>
      </c>
      <c r="J727" s="231" t="s">
        <v>7</v>
      </c>
      <c r="K727" s="231" t="str">
        <f t="shared" si="12"/>
        <v>RIOS</v>
      </c>
    </row>
    <row r="728" spans="2:11" s="230" customFormat="1" ht="27" customHeight="1">
      <c r="B728" s="231">
        <v>417</v>
      </c>
      <c r="C728" s="231">
        <v>43405</v>
      </c>
      <c r="D728" s="231" t="s">
        <v>1914</v>
      </c>
      <c r="E728" s="231" t="s">
        <v>1471</v>
      </c>
      <c r="F728" s="231" t="s">
        <v>1472</v>
      </c>
      <c r="G728" s="231" t="s">
        <v>1559</v>
      </c>
      <c r="H728" s="231">
        <v>1158393</v>
      </c>
      <c r="I728" s="231" t="s">
        <v>1501</v>
      </c>
      <c r="J728" s="231" t="s">
        <v>7</v>
      </c>
      <c r="K728" s="231" t="str">
        <f t="shared" si="12"/>
        <v>RIOS</v>
      </c>
    </row>
    <row r="729" spans="2:11" s="230" customFormat="1" ht="27" customHeight="1">
      <c r="B729" s="231">
        <v>418</v>
      </c>
      <c r="C729" s="231">
        <v>43405</v>
      </c>
      <c r="D729" s="231" t="s">
        <v>1914</v>
      </c>
      <c r="E729" s="231" t="s">
        <v>1471</v>
      </c>
      <c r="F729" s="231" t="s">
        <v>1472</v>
      </c>
      <c r="G729" s="231" t="s">
        <v>1560</v>
      </c>
      <c r="H729" s="231">
        <v>1150008391</v>
      </c>
      <c r="I729" s="231" t="s">
        <v>1501</v>
      </c>
      <c r="J729" s="231" t="s">
        <v>7</v>
      </c>
      <c r="K729" s="231" t="str">
        <f t="shared" si="12"/>
        <v>RIOS</v>
      </c>
    </row>
    <row r="730" spans="2:11" s="230" customFormat="1" ht="27" customHeight="1">
      <c r="B730" s="231">
        <v>419</v>
      </c>
      <c r="C730" s="231">
        <v>43405</v>
      </c>
      <c r="D730" s="231" t="s">
        <v>1914</v>
      </c>
      <c r="E730" s="231" t="s">
        <v>1471</v>
      </c>
      <c r="F730" s="231" t="s">
        <v>1472</v>
      </c>
      <c r="G730" s="231" t="s">
        <v>1561</v>
      </c>
      <c r="H730" s="231">
        <v>1150008392</v>
      </c>
      <c r="I730" s="231" t="s">
        <v>1501</v>
      </c>
      <c r="J730" s="231" t="s">
        <v>7</v>
      </c>
      <c r="K730" s="231" t="str">
        <f t="shared" si="12"/>
        <v>RIOS</v>
      </c>
    </row>
    <row r="731" spans="2:11" s="230" customFormat="1" ht="27" customHeight="1">
      <c r="B731" s="231">
        <v>420</v>
      </c>
      <c r="C731" s="231">
        <v>43405</v>
      </c>
      <c r="D731" s="231" t="s">
        <v>1914</v>
      </c>
      <c r="E731" s="231" t="s">
        <v>1471</v>
      </c>
      <c r="F731" s="231" t="s">
        <v>1472</v>
      </c>
      <c r="G731" s="231" t="s">
        <v>1562</v>
      </c>
      <c r="H731" s="231">
        <v>1158411</v>
      </c>
      <c r="I731" s="231" t="s">
        <v>1501</v>
      </c>
      <c r="J731" s="231" t="s">
        <v>7</v>
      </c>
      <c r="K731" s="231" t="str">
        <f t="shared" si="12"/>
        <v>RIOS</v>
      </c>
    </row>
    <row r="732" spans="2:11" s="230" customFormat="1" ht="27" customHeight="1">
      <c r="B732" s="231">
        <v>421</v>
      </c>
      <c r="C732" s="231">
        <v>43405</v>
      </c>
      <c r="D732" s="231" t="s">
        <v>1914</v>
      </c>
      <c r="E732" s="231" t="s">
        <v>1471</v>
      </c>
      <c r="F732" s="231" t="s">
        <v>1472</v>
      </c>
      <c r="G732" s="231" t="s">
        <v>1563</v>
      </c>
      <c r="H732" s="231">
        <v>1158412</v>
      </c>
      <c r="I732" s="231" t="s">
        <v>1501</v>
      </c>
      <c r="J732" s="231" t="s">
        <v>7</v>
      </c>
      <c r="K732" s="231" t="str">
        <f t="shared" si="12"/>
        <v>RIOS</v>
      </c>
    </row>
    <row r="733" spans="2:11" s="230" customFormat="1" ht="27" customHeight="1">
      <c r="B733" s="231">
        <v>422</v>
      </c>
      <c r="C733" s="231">
        <v>43405</v>
      </c>
      <c r="D733" s="231" t="s">
        <v>1914</v>
      </c>
      <c r="E733" s="231" t="s">
        <v>1471</v>
      </c>
      <c r="F733" s="231" t="s">
        <v>1472</v>
      </c>
      <c r="G733" s="231" t="s">
        <v>1564</v>
      </c>
      <c r="H733" s="231">
        <v>1158409</v>
      </c>
      <c r="I733" s="231" t="s">
        <v>1501</v>
      </c>
      <c r="J733" s="231" t="s">
        <v>7</v>
      </c>
      <c r="K733" s="231" t="str">
        <f t="shared" si="12"/>
        <v>RIOS</v>
      </c>
    </row>
    <row r="734" spans="2:11" s="230" customFormat="1" ht="27" customHeight="1">
      <c r="B734" s="231">
        <v>423</v>
      </c>
      <c r="C734" s="231">
        <v>43405</v>
      </c>
      <c r="D734" s="231" t="s">
        <v>1914</v>
      </c>
      <c r="E734" s="231" t="s">
        <v>1471</v>
      </c>
      <c r="F734" s="231" t="s">
        <v>1472</v>
      </c>
      <c r="G734" s="231" t="s">
        <v>1565</v>
      </c>
      <c r="H734" s="231">
        <v>1150002405</v>
      </c>
      <c r="I734" s="231" t="s">
        <v>1501</v>
      </c>
      <c r="J734" s="231" t="s">
        <v>7</v>
      </c>
      <c r="K734" s="231" t="str">
        <f t="shared" si="12"/>
        <v>RIOS</v>
      </c>
    </row>
    <row r="735" spans="2:11" s="230" customFormat="1" ht="27" customHeight="1">
      <c r="B735" s="231">
        <v>424</v>
      </c>
      <c r="C735" s="231">
        <v>43405</v>
      </c>
      <c r="D735" s="231" t="s">
        <v>1914</v>
      </c>
      <c r="E735" s="231" t="s">
        <v>1471</v>
      </c>
      <c r="F735" s="231" t="s">
        <v>1472</v>
      </c>
      <c r="G735" s="231" t="s">
        <v>1566</v>
      </c>
      <c r="H735" s="231">
        <v>115251</v>
      </c>
      <c r="I735" s="231" t="s">
        <v>1501</v>
      </c>
      <c r="J735" s="231" t="s">
        <v>7</v>
      </c>
      <c r="K735" s="231" t="str">
        <f t="shared" si="12"/>
        <v>RIOS</v>
      </c>
    </row>
    <row r="736" spans="2:11" s="230" customFormat="1" ht="27" customHeight="1">
      <c r="B736" s="231">
        <v>425</v>
      </c>
      <c r="C736" s="231">
        <v>43405</v>
      </c>
      <c r="D736" s="231" t="s">
        <v>1914</v>
      </c>
      <c r="E736" s="231" t="s">
        <v>1471</v>
      </c>
      <c r="F736" s="231" t="s">
        <v>1472</v>
      </c>
      <c r="G736" s="231" t="s">
        <v>1567</v>
      </c>
      <c r="H736" s="231">
        <v>11511029</v>
      </c>
      <c r="I736" s="231" t="s">
        <v>1501</v>
      </c>
      <c r="J736" s="231" t="s">
        <v>7</v>
      </c>
      <c r="K736" s="231" t="str">
        <f t="shared" si="12"/>
        <v>RIOS</v>
      </c>
    </row>
    <row r="737" spans="2:11" s="230" customFormat="1" ht="27" customHeight="1">
      <c r="B737" s="231">
        <v>426</v>
      </c>
      <c r="C737" s="231">
        <v>43405</v>
      </c>
      <c r="D737" s="231" t="s">
        <v>1914</v>
      </c>
      <c r="E737" s="231" t="s">
        <v>1471</v>
      </c>
      <c r="F737" s="231" t="s">
        <v>1472</v>
      </c>
      <c r="G737" s="231" t="s">
        <v>1568</v>
      </c>
      <c r="H737" s="231">
        <v>1154388</v>
      </c>
      <c r="I737" s="231" t="s">
        <v>1501</v>
      </c>
      <c r="J737" s="231" t="s">
        <v>7</v>
      </c>
      <c r="K737" s="231" t="str">
        <f t="shared" si="12"/>
        <v>RIOS</v>
      </c>
    </row>
    <row r="738" spans="2:11" s="230" customFormat="1" ht="27" customHeight="1">
      <c r="B738" s="231">
        <v>427</v>
      </c>
      <c r="C738" s="231">
        <v>43405</v>
      </c>
      <c r="D738" s="231" t="s">
        <v>1914</v>
      </c>
      <c r="E738" s="231" t="s">
        <v>1471</v>
      </c>
      <c r="F738" s="231" t="s">
        <v>1472</v>
      </c>
      <c r="G738" s="231" t="s">
        <v>1569</v>
      </c>
      <c r="H738" s="231">
        <v>1152192</v>
      </c>
      <c r="I738" s="231" t="s">
        <v>1501</v>
      </c>
      <c r="J738" s="231" t="s">
        <v>7</v>
      </c>
      <c r="K738" s="231" t="str">
        <f t="shared" si="12"/>
        <v>RIOS</v>
      </c>
    </row>
    <row r="739" spans="2:11" s="230" customFormat="1" ht="27" customHeight="1">
      <c r="B739" s="231">
        <v>428</v>
      </c>
      <c r="C739" s="231">
        <v>43405</v>
      </c>
      <c r="D739" s="231" t="s">
        <v>1914</v>
      </c>
      <c r="E739" s="231" t="s">
        <v>1471</v>
      </c>
      <c r="F739" s="231" t="s">
        <v>1472</v>
      </c>
      <c r="G739" s="231" t="s">
        <v>1570</v>
      </c>
      <c r="H739" s="231">
        <v>11517810</v>
      </c>
      <c r="I739" s="231" t="s">
        <v>1501</v>
      </c>
      <c r="J739" s="231" t="s">
        <v>7</v>
      </c>
      <c r="K739" s="231" t="str">
        <f t="shared" si="12"/>
        <v>RIOS</v>
      </c>
    </row>
    <row r="740" spans="2:11" s="230" customFormat="1" ht="27" customHeight="1">
      <c r="B740" s="231">
        <v>429</v>
      </c>
      <c r="C740" s="231">
        <v>43405</v>
      </c>
      <c r="D740" s="231" t="s">
        <v>1914</v>
      </c>
      <c r="E740" s="231" t="s">
        <v>1471</v>
      </c>
      <c r="F740" s="231" t="s">
        <v>1472</v>
      </c>
      <c r="G740" s="231" t="s">
        <v>1571</v>
      </c>
      <c r="H740" s="231"/>
      <c r="I740" s="231" t="s">
        <v>1501</v>
      </c>
      <c r="J740" s="231" t="s">
        <v>7</v>
      </c>
      <c r="K740" s="231" t="str">
        <f t="shared" si="12"/>
        <v>RIOS</v>
      </c>
    </row>
    <row r="741" spans="2:11" s="230" customFormat="1" ht="27" customHeight="1">
      <c r="B741" s="231">
        <v>430</v>
      </c>
      <c r="C741" s="231">
        <v>43405</v>
      </c>
      <c r="D741" s="231" t="s">
        <v>1914</v>
      </c>
      <c r="E741" s="231" t="s">
        <v>1471</v>
      </c>
      <c r="F741" s="231" t="s">
        <v>1472</v>
      </c>
      <c r="G741" s="231" t="s">
        <v>1572</v>
      </c>
      <c r="H741" s="231"/>
      <c r="I741" s="231" t="s">
        <v>1573</v>
      </c>
      <c r="J741" s="231" t="s">
        <v>7</v>
      </c>
      <c r="K741" s="231" t="str">
        <f t="shared" si="12"/>
        <v>RIOS</v>
      </c>
    </row>
    <row r="742" spans="2:11" s="230" customFormat="1" ht="27" customHeight="1">
      <c r="B742" s="231">
        <v>431</v>
      </c>
      <c r="C742" s="231">
        <v>43405</v>
      </c>
      <c r="D742" s="231" t="s">
        <v>1914</v>
      </c>
      <c r="E742" s="231" t="s">
        <v>1471</v>
      </c>
      <c r="F742" s="231" t="s">
        <v>1472</v>
      </c>
      <c r="G742" s="231" t="s">
        <v>1574</v>
      </c>
      <c r="H742" s="231">
        <v>1151263</v>
      </c>
      <c r="I742" s="231" t="s">
        <v>1501</v>
      </c>
      <c r="J742" s="231" t="s">
        <v>7</v>
      </c>
      <c r="K742" s="231" t="str">
        <f t="shared" si="12"/>
        <v>RIOS</v>
      </c>
    </row>
    <row r="743" spans="2:11" s="230" customFormat="1" ht="27" customHeight="1">
      <c r="B743" s="231">
        <v>432</v>
      </c>
      <c r="C743" s="231">
        <v>43405</v>
      </c>
      <c r="D743" s="231" t="s">
        <v>1914</v>
      </c>
      <c r="E743" s="231" t="s">
        <v>1471</v>
      </c>
      <c r="F743" s="231" t="s">
        <v>1472</v>
      </c>
      <c r="G743" s="231" t="s">
        <v>1575</v>
      </c>
      <c r="H743" s="231">
        <v>115437</v>
      </c>
      <c r="I743" s="231" t="s">
        <v>1501</v>
      </c>
      <c r="J743" s="231" t="s">
        <v>7</v>
      </c>
      <c r="K743" s="231" t="str">
        <f t="shared" si="12"/>
        <v>RIOS</v>
      </c>
    </row>
    <row r="744" spans="2:11" s="230" customFormat="1" ht="27" customHeight="1">
      <c r="B744" s="231">
        <v>433</v>
      </c>
      <c r="C744" s="231">
        <v>43405</v>
      </c>
      <c r="D744" s="231" t="s">
        <v>1914</v>
      </c>
      <c r="E744" s="231" t="s">
        <v>1471</v>
      </c>
      <c r="F744" s="231" t="s">
        <v>1472</v>
      </c>
      <c r="G744" s="231" t="s">
        <v>1576</v>
      </c>
      <c r="H744" s="231">
        <v>1159859</v>
      </c>
      <c r="I744" s="231" t="s">
        <v>1501</v>
      </c>
      <c r="J744" s="231" t="s">
        <v>7</v>
      </c>
      <c r="K744" s="231" t="str">
        <f t="shared" si="12"/>
        <v>RIOS</v>
      </c>
    </row>
    <row r="745" spans="2:11" s="230" customFormat="1" ht="27" customHeight="1">
      <c r="B745" s="231">
        <v>434</v>
      </c>
      <c r="C745" s="231">
        <v>43405</v>
      </c>
      <c r="D745" s="231" t="s">
        <v>1914</v>
      </c>
      <c r="E745" s="231" t="s">
        <v>1471</v>
      </c>
      <c r="F745" s="231" t="s">
        <v>1472</v>
      </c>
      <c r="G745" s="231" t="s">
        <v>1577</v>
      </c>
      <c r="H745" s="231">
        <v>11517809</v>
      </c>
      <c r="I745" s="231" t="s">
        <v>1501</v>
      </c>
      <c r="J745" s="231" t="s">
        <v>7</v>
      </c>
      <c r="K745" s="231" t="str">
        <f t="shared" si="12"/>
        <v>RIOS</v>
      </c>
    </row>
    <row r="746" spans="2:11" s="230" customFormat="1" ht="27" customHeight="1">
      <c r="B746" s="231">
        <v>435</v>
      </c>
      <c r="C746" s="231">
        <v>43405</v>
      </c>
      <c r="D746" s="231" t="s">
        <v>1914</v>
      </c>
      <c r="E746" s="231" t="s">
        <v>1471</v>
      </c>
      <c r="F746" s="231" t="s">
        <v>1472</v>
      </c>
      <c r="G746" s="231" t="s">
        <v>1578</v>
      </c>
      <c r="H746" s="231">
        <v>1154710</v>
      </c>
      <c r="I746" s="231" t="s">
        <v>1501</v>
      </c>
      <c r="J746" s="231" t="s">
        <v>7</v>
      </c>
      <c r="K746" s="231" t="str">
        <f t="shared" si="12"/>
        <v>RIOS</v>
      </c>
    </row>
    <row r="747" spans="2:11" s="230" customFormat="1" ht="27" customHeight="1">
      <c r="B747" s="231">
        <v>436</v>
      </c>
      <c r="C747" s="231">
        <v>43405</v>
      </c>
      <c r="D747" s="231" t="s">
        <v>1914</v>
      </c>
      <c r="E747" s="231" t="s">
        <v>1471</v>
      </c>
      <c r="F747" s="231" t="s">
        <v>1472</v>
      </c>
      <c r="G747" s="231" t="s">
        <v>1579</v>
      </c>
      <c r="H747" s="231"/>
      <c r="I747" s="231" t="s">
        <v>1501</v>
      </c>
      <c r="J747" s="231" t="s">
        <v>7</v>
      </c>
      <c r="K747" s="231" t="str">
        <f t="shared" si="12"/>
        <v>RIOS</v>
      </c>
    </row>
    <row r="748" spans="2:11" s="230" customFormat="1" ht="27" customHeight="1">
      <c r="B748" s="231">
        <v>437</v>
      </c>
      <c r="C748" s="231">
        <v>43405</v>
      </c>
      <c r="D748" s="231" t="s">
        <v>1914</v>
      </c>
      <c r="E748" s="231" t="s">
        <v>1471</v>
      </c>
      <c r="F748" s="231" t="s">
        <v>1472</v>
      </c>
      <c r="G748" s="231" t="s">
        <v>1580</v>
      </c>
      <c r="H748" s="231"/>
      <c r="I748" s="231" t="s">
        <v>1501</v>
      </c>
      <c r="J748" s="231" t="s">
        <v>7</v>
      </c>
      <c r="K748" s="231" t="str">
        <f t="shared" si="12"/>
        <v>RIOS</v>
      </c>
    </row>
    <row r="749" spans="2:11" s="230" customFormat="1" ht="27" customHeight="1">
      <c r="B749" s="231">
        <v>438</v>
      </c>
      <c r="C749" s="231">
        <v>43405</v>
      </c>
      <c r="D749" s="231" t="s">
        <v>1914</v>
      </c>
      <c r="E749" s="231" t="s">
        <v>1471</v>
      </c>
      <c r="F749" s="231" t="s">
        <v>1472</v>
      </c>
      <c r="G749" s="231" t="s">
        <v>1581</v>
      </c>
      <c r="H749" s="231">
        <v>1154390</v>
      </c>
      <c r="I749" s="231" t="s">
        <v>1501</v>
      </c>
      <c r="J749" s="231" t="s">
        <v>7</v>
      </c>
      <c r="K749" s="231" t="str">
        <f t="shared" si="12"/>
        <v>RIOS</v>
      </c>
    </row>
    <row r="750" spans="2:11" s="230" customFormat="1" ht="27" customHeight="1">
      <c r="B750" s="231">
        <v>439</v>
      </c>
      <c r="C750" s="231">
        <v>43405</v>
      </c>
      <c r="D750" s="231" t="s">
        <v>1914</v>
      </c>
      <c r="E750" s="231" t="s">
        <v>1471</v>
      </c>
      <c r="F750" s="231" t="s">
        <v>1472</v>
      </c>
      <c r="G750" s="231" t="s">
        <v>1582</v>
      </c>
      <c r="H750" s="231" t="s">
        <v>1583</v>
      </c>
      <c r="I750" s="231" t="s">
        <v>1501</v>
      </c>
      <c r="J750" s="231" t="s">
        <v>7</v>
      </c>
      <c r="K750" s="231" t="str">
        <f t="shared" si="12"/>
        <v>RIOS</v>
      </c>
    </row>
    <row r="751" spans="2:11" s="230" customFormat="1" ht="27" customHeight="1">
      <c r="B751" s="231">
        <v>440</v>
      </c>
      <c r="C751" s="231">
        <v>43405</v>
      </c>
      <c r="D751" s="231" t="s">
        <v>1914</v>
      </c>
      <c r="E751" s="231" t="s">
        <v>1471</v>
      </c>
      <c r="F751" s="231" t="s">
        <v>1472</v>
      </c>
      <c r="G751" s="231" t="s">
        <v>1584</v>
      </c>
      <c r="H751" s="231"/>
      <c r="I751" s="231" t="s">
        <v>1501</v>
      </c>
      <c r="J751" s="231" t="s">
        <v>7</v>
      </c>
      <c r="K751" s="231" t="str">
        <f t="shared" si="12"/>
        <v>RIOS</v>
      </c>
    </row>
    <row r="752" spans="2:11" s="230" customFormat="1" ht="27" customHeight="1">
      <c r="B752" s="231">
        <v>441</v>
      </c>
      <c r="C752" s="231">
        <v>43405</v>
      </c>
      <c r="D752" s="231" t="s">
        <v>1914</v>
      </c>
      <c r="E752" s="231" t="s">
        <v>1471</v>
      </c>
      <c r="F752" s="231" t="s">
        <v>1472</v>
      </c>
      <c r="G752" s="231" t="s">
        <v>1585</v>
      </c>
      <c r="H752" s="231">
        <v>11514887</v>
      </c>
      <c r="I752" s="231" t="s">
        <v>1501</v>
      </c>
      <c r="J752" s="231" t="s">
        <v>7</v>
      </c>
      <c r="K752" s="231" t="str">
        <f t="shared" si="12"/>
        <v>RIOS</v>
      </c>
    </row>
    <row r="753" spans="2:11" s="230" customFormat="1" ht="27" customHeight="1">
      <c r="B753" s="231">
        <v>442</v>
      </c>
      <c r="C753" s="231">
        <v>43405</v>
      </c>
      <c r="D753" s="231" t="s">
        <v>1914</v>
      </c>
      <c r="E753" s="231" t="s">
        <v>1471</v>
      </c>
      <c r="F753" s="231" t="s">
        <v>1472</v>
      </c>
      <c r="G753" s="231" t="s">
        <v>1586</v>
      </c>
      <c r="H753" s="231">
        <v>1.0302580098064E+17</v>
      </c>
      <c r="I753" s="231" t="s">
        <v>1501</v>
      </c>
      <c r="J753" s="231" t="s">
        <v>7</v>
      </c>
      <c r="K753" s="231" t="str">
        <f t="shared" si="12"/>
        <v>RIOS</v>
      </c>
    </row>
    <row r="754" spans="2:11" s="230" customFormat="1" ht="27" customHeight="1">
      <c r="B754" s="231">
        <v>443</v>
      </c>
      <c r="C754" s="231">
        <v>43405</v>
      </c>
      <c r="D754" s="231" t="s">
        <v>1914</v>
      </c>
      <c r="E754" s="231" t="s">
        <v>1471</v>
      </c>
      <c r="F754" s="231" t="s">
        <v>1472</v>
      </c>
      <c r="G754" s="231" t="s">
        <v>1587</v>
      </c>
      <c r="H754" s="231">
        <v>115438</v>
      </c>
      <c r="I754" s="231" t="s">
        <v>1501</v>
      </c>
      <c r="J754" s="231" t="s">
        <v>7</v>
      </c>
      <c r="K754" s="231" t="str">
        <f t="shared" si="12"/>
        <v>RIOS</v>
      </c>
    </row>
    <row r="755" spans="2:11" s="230" customFormat="1" ht="27" customHeight="1">
      <c r="B755" s="231">
        <v>444</v>
      </c>
      <c r="C755" s="231">
        <v>43405</v>
      </c>
      <c r="D755" s="231" t="s">
        <v>1914</v>
      </c>
      <c r="E755" s="231" t="s">
        <v>1471</v>
      </c>
      <c r="F755" s="231" t="s">
        <v>1472</v>
      </c>
      <c r="G755" s="231" t="s">
        <v>1588</v>
      </c>
      <c r="H755" s="231">
        <v>11510778</v>
      </c>
      <c r="I755" s="231" t="s">
        <v>1501</v>
      </c>
      <c r="J755" s="231" t="s">
        <v>7</v>
      </c>
      <c r="K755" s="231" t="str">
        <f t="shared" si="12"/>
        <v>RIOS</v>
      </c>
    </row>
    <row r="756" spans="2:11" s="230" customFormat="1" ht="27" customHeight="1">
      <c r="B756" s="231">
        <v>445</v>
      </c>
      <c r="C756" s="231">
        <v>43405</v>
      </c>
      <c r="D756" s="231" t="s">
        <v>1914</v>
      </c>
      <c r="E756" s="231" t="s">
        <v>1471</v>
      </c>
      <c r="F756" s="231" t="s">
        <v>1472</v>
      </c>
      <c r="G756" s="231" t="s">
        <v>1589</v>
      </c>
      <c r="H756" s="231">
        <v>1154412</v>
      </c>
      <c r="I756" s="231" t="s">
        <v>1501</v>
      </c>
      <c r="J756" s="231" t="s">
        <v>7</v>
      </c>
      <c r="K756" s="231" t="str">
        <f t="shared" si="12"/>
        <v>RIOS</v>
      </c>
    </row>
    <row r="757" spans="2:11" s="230" customFormat="1" ht="27" customHeight="1">
      <c r="B757" s="231">
        <v>446</v>
      </c>
      <c r="C757" s="231">
        <v>43405</v>
      </c>
      <c r="D757" s="231" t="s">
        <v>1914</v>
      </c>
      <c r="E757" s="231" t="s">
        <v>1471</v>
      </c>
      <c r="F757" s="231" t="s">
        <v>1472</v>
      </c>
      <c r="G757" s="231" t="s">
        <v>1590</v>
      </c>
      <c r="H757" s="231"/>
      <c r="I757" s="231" t="s">
        <v>1501</v>
      </c>
      <c r="J757" s="231" t="s">
        <v>7</v>
      </c>
      <c r="K757" s="231" t="str">
        <f t="shared" si="12"/>
        <v>RIOS</v>
      </c>
    </row>
    <row r="758" spans="2:11" s="230" customFormat="1" ht="27" customHeight="1">
      <c r="B758" s="231">
        <v>447</v>
      </c>
      <c r="C758" s="231">
        <v>43405</v>
      </c>
      <c r="D758" s="231" t="s">
        <v>1914</v>
      </c>
      <c r="E758" s="231" t="s">
        <v>1471</v>
      </c>
      <c r="F758" s="231" t="s">
        <v>1472</v>
      </c>
      <c r="G758" s="231" t="s">
        <v>1591</v>
      </c>
      <c r="H758" s="231"/>
      <c r="I758" s="231" t="s">
        <v>1501</v>
      </c>
      <c r="J758" s="231" t="s">
        <v>7</v>
      </c>
      <c r="K758" s="231" t="str">
        <f t="shared" si="12"/>
        <v>RIOS</v>
      </c>
    </row>
    <row r="759" spans="2:11" s="230" customFormat="1" ht="27" customHeight="1">
      <c r="B759" s="231">
        <v>448</v>
      </c>
      <c r="C759" s="231">
        <v>43405</v>
      </c>
      <c r="D759" s="231" t="s">
        <v>1914</v>
      </c>
      <c r="E759" s="231" t="s">
        <v>1471</v>
      </c>
      <c r="F759" s="231" t="s">
        <v>1472</v>
      </c>
      <c r="G759" s="231" t="s">
        <v>1592</v>
      </c>
      <c r="H759" s="231"/>
      <c r="I759" s="231" t="s">
        <v>1501</v>
      </c>
      <c r="J759" s="231" t="s">
        <v>7</v>
      </c>
      <c r="K759" s="231" t="str">
        <f t="shared" si="12"/>
        <v>RIOS</v>
      </c>
    </row>
    <row r="760" spans="2:11" s="230" customFormat="1" ht="27" customHeight="1">
      <c r="B760" s="231">
        <v>449</v>
      </c>
      <c r="C760" s="231">
        <v>43405</v>
      </c>
      <c r="D760" s="231" t="s">
        <v>1914</v>
      </c>
      <c r="E760" s="231" t="s">
        <v>1471</v>
      </c>
      <c r="F760" s="231" t="s">
        <v>1472</v>
      </c>
      <c r="G760" s="231" t="s">
        <v>1593</v>
      </c>
      <c r="H760" s="231"/>
      <c r="I760" s="231" t="s">
        <v>1501</v>
      </c>
      <c r="J760" s="231" t="s">
        <v>7</v>
      </c>
      <c r="K760" s="231" t="str">
        <f t="shared" si="12"/>
        <v>RIOS</v>
      </c>
    </row>
    <row r="761" spans="2:11" s="230" customFormat="1" ht="27" customHeight="1">
      <c r="B761" s="231">
        <v>450</v>
      </c>
      <c r="C761" s="231">
        <v>43405</v>
      </c>
      <c r="D761" s="231" t="s">
        <v>1914</v>
      </c>
      <c r="E761" s="231" t="s">
        <v>1471</v>
      </c>
      <c r="F761" s="231" t="s">
        <v>1472</v>
      </c>
      <c r="G761" s="231" t="s">
        <v>1594</v>
      </c>
      <c r="H761" s="231">
        <v>1154389</v>
      </c>
      <c r="I761" s="231" t="s">
        <v>1501</v>
      </c>
      <c r="J761" s="231" t="s">
        <v>7</v>
      </c>
      <c r="K761" s="231" t="str">
        <f t="shared" si="12"/>
        <v>RIOS</v>
      </c>
    </row>
    <row r="762" spans="2:11" s="230" customFormat="1" ht="27" customHeight="1">
      <c r="B762" s="231">
        <v>451</v>
      </c>
      <c r="C762" s="231">
        <v>43405</v>
      </c>
      <c r="D762" s="231" t="s">
        <v>1914</v>
      </c>
      <c r="E762" s="231" t="s">
        <v>1471</v>
      </c>
      <c r="F762" s="231" t="s">
        <v>1472</v>
      </c>
      <c r="G762" s="231" t="s">
        <v>1595</v>
      </c>
      <c r="H762" s="231"/>
      <c r="I762" s="231" t="s">
        <v>1501</v>
      </c>
      <c r="J762" s="231" t="s">
        <v>7</v>
      </c>
      <c r="K762" s="231" t="str">
        <f t="shared" si="12"/>
        <v>RIOS</v>
      </c>
    </row>
    <row r="763" spans="2:11" s="230" customFormat="1" ht="27" customHeight="1">
      <c r="B763" s="231">
        <v>452</v>
      </c>
      <c r="C763" s="231">
        <v>43405</v>
      </c>
      <c r="D763" s="231" t="s">
        <v>1914</v>
      </c>
      <c r="E763" s="231" t="s">
        <v>1471</v>
      </c>
      <c r="F763" s="231" t="s">
        <v>1472</v>
      </c>
      <c r="G763" s="231" t="s">
        <v>1596</v>
      </c>
      <c r="H763" s="231">
        <v>11510406</v>
      </c>
      <c r="I763" s="231" t="s">
        <v>1501</v>
      </c>
      <c r="J763" s="231" t="s">
        <v>7</v>
      </c>
      <c r="K763" s="231" t="str">
        <f t="shared" si="12"/>
        <v>RIOS</v>
      </c>
    </row>
    <row r="764" spans="2:11" s="230" customFormat="1" ht="27" customHeight="1">
      <c r="B764" s="231">
        <v>453</v>
      </c>
      <c r="C764" s="231">
        <v>43405</v>
      </c>
      <c r="D764" s="231" t="s">
        <v>1914</v>
      </c>
      <c r="E764" s="231" t="s">
        <v>1471</v>
      </c>
      <c r="F764" s="231" t="s">
        <v>1472</v>
      </c>
      <c r="G764" s="231" t="s">
        <v>1597</v>
      </c>
      <c r="H764" s="231"/>
      <c r="I764" s="231" t="s">
        <v>1501</v>
      </c>
      <c r="J764" s="231" t="s">
        <v>7</v>
      </c>
      <c r="K764" s="231" t="str">
        <f t="shared" si="12"/>
        <v>RIOS</v>
      </c>
    </row>
    <row r="765" spans="2:11" s="230" customFormat="1" ht="27" customHeight="1">
      <c r="B765" s="231">
        <v>454</v>
      </c>
      <c r="C765" s="231">
        <v>43405</v>
      </c>
      <c r="D765" s="231" t="s">
        <v>1914</v>
      </c>
      <c r="E765" s="231" t="s">
        <v>1471</v>
      </c>
      <c r="F765" s="231" t="s">
        <v>1472</v>
      </c>
      <c r="G765" s="231" t="s">
        <v>1598</v>
      </c>
      <c r="H765" s="231">
        <v>1000084001126</v>
      </c>
      <c r="I765" s="231" t="s">
        <v>1501</v>
      </c>
      <c r="J765" s="231" t="s">
        <v>7</v>
      </c>
      <c r="K765" s="231" t="str">
        <f t="shared" si="12"/>
        <v>RIOS</v>
      </c>
    </row>
    <row r="766" spans="2:11" s="230" customFormat="1" ht="27" customHeight="1">
      <c r="B766" s="231">
        <v>455</v>
      </c>
      <c r="C766" s="231">
        <v>43405</v>
      </c>
      <c r="D766" s="231" t="s">
        <v>1914</v>
      </c>
      <c r="E766" s="231" t="s">
        <v>1471</v>
      </c>
      <c r="F766" s="231" t="s">
        <v>1472</v>
      </c>
      <c r="G766" s="231" t="s">
        <v>1599</v>
      </c>
      <c r="H766" s="231">
        <v>1150014830</v>
      </c>
      <c r="I766" s="231" t="s">
        <v>1573</v>
      </c>
      <c r="J766" s="231" t="s">
        <v>7</v>
      </c>
      <c r="K766" s="231" t="str">
        <f t="shared" si="12"/>
        <v>RIOS</v>
      </c>
    </row>
    <row r="767" spans="2:11" s="230" customFormat="1" ht="27" customHeight="1">
      <c r="B767" s="231">
        <v>456</v>
      </c>
      <c r="C767" s="231">
        <v>43405</v>
      </c>
      <c r="D767" s="231" t="s">
        <v>1914</v>
      </c>
      <c r="E767" s="231" t="s">
        <v>1471</v>
      </c>
      <c r="F767" s="231" t="s">
        <v>1472</v>
      </c>
      <c r="G767" s="231" t="s">
        <v>1600</v>
      </c>
      <c r="H767" s="231">
        <v>1150008885</v>
      </c>
      <c r="I767" s="231" t="s">
        <v>1501</v>
      </c>
      <c r="J767" s="231" t="s">
        <v>7</v>
      </c>
      <c r="K767" s="231" t="str">
        <f t="shared" si="12"/>
        <v>RIOS</v>
      </c>
    </row>
    <row r="768" spans="2:11" s="230" customFormat="1" ht="27" customHeight="1">
      <c r="B768" s="231">
        <v>457</v>
      </c>
      <c r="C768" s="231">
        <v>43405</v>
      </c>
      <c r="D768" s="231" t="s">
        <v>1914</v>
      </c>
      <c r="E768" s="231" t="s">
        <v>1471</v>
      </c>
      <c r="F768" s="231" t="s">
        <v>1472</v>
      </c>
      <c r="G768" s="231" t="s">
        <v>1601</v>
      </c>
      <c r="H768" s="231"/>
      <c r="I768" s="231" t="s">
        <v>1573</v>
      </c>
      <c r="J768" s="231" t="s">
        <v>7</v>
      </c>
      <c r="K768" s="231" t="str">
        <f t="shared" si="12"/>
        <v>RIOS</v>
      </c>
    </row>
    <row r="769" spans="2:11" s="230" customFormat="1" ht="27" customHeight="1">
      <c r="B769" s="231">
        <v>458</v>
      </c>
      <c r="C769" s="231">
        <v>43405</v>
      </c>
      <c r="D769" s="231" t="s">
        <v>1914</v>
      </c>
      <c r="E769" s="231" t="s">
        <v>1471</v>
      </c>
      <c r="F769" s="231" t="s">
        <v>1472</v>
      </c>
      <c r="G769" s="231" t="s">
        <v>1602</v>
      </c>
      <c r="H769" s="231">
        <v>11512737</v>
      </c>
      <c r="I769" s="231" t="s">
        <v>1501</v>
      </c>
      <c r="J769" s="231" t="s">
        <v>7</v>
      </c>
      <c r="K769" s="231" t="str">
        <f t="shared" si="12"/>
        <v>RIOS</v>
      </c>
    </row>
    <row r="770" spans="2:11" s="230" customFormat="1" ht="27" customHeight="1">
      <c r="B770" s="231">
        <v>459</v>
      </c>
      <c r="C770" s="231">
        <v>43405</v>
      </c>
      <c r="D770" s="231" t="s">
        <v>1914</v>
      </c>
      <c r="E770" s="231" t="s">
        <v>1471</v>
      </c>
      <c r="F770" s="231" t="s">
        <v>1472</v>
      </c>
      <c r="G770" s="231" t="s">
        <v>1603</v>
      </c>
      <c r="H770" s="231">
        <v>1154391</v>
      </c>
      <c r="I770" s="231" t="s">
        <v>1501</v>
      </c>
      <c r="J770" s="231" t="s">
        <v>7</v>
      </c>
      <c r="K770" s="231" t="str">
        <f t="shared" si="12"/>
        <v>RIOS</v>
      </c>
    </row>
    <row r="771" spans="2:11" s="230" customFormat="1" ht="27" customHeight="1">
      <c r="B771" s="231">
        <v>460</v>
      </c>
      <c r="C771" s="231">
        <v>43405</v>
      </c>
      <c r="D771" s="231" t="s">
        <v>1914</v>
      </c>
      <c r="E771" s="231" t="s">
        <v>1471</v>
      </c>
      <c r="F771" s="231" t="s">
        <v>1472</v>
      </c>
      <c r="G771" s="231" t="s">
        <v>1604</v>
      </c>
      <c r="H771" s="231">
        <v>1157871</v>
      </c>
      <c r="I771" s="231" t="s">
        <v>1501</v>
      </c>
      <c r="J771" s="231" t="s">
        <v>7</v>
      </c>
      <c r="K771" s="231" t="str">
        <f t="shared" si="12"/>
        <v>RIOS</v>
      </c>
    </row>
    <row r="772" spans="2:11" s="230" customFormat="1" ht="27" customHeight="1">
      <c r="B772" s="231">
        <v>461</v>
      </c>
      <c r="C772" s="231">
        <v>43405</v>
      </c>
      <c r="D772" s="231" t="s">
        <v>1914</v>
      </c>
      <c r="E772" s="231" t="s">
        <v>1471</v>
      </c>
      <c r="F772" s="231" t="s">
        <v>1472</v>
      </c>
      <c r="G772" s="231" t="s">
        <v>1605</v>
      </c>
      <c r="H772" s="231">
        <v>1151055</v>
      </c>
      <c r="I772" s="231" t="s">
        <v>1501</v>
      </c>
      <c r="J772" s="231" t="s">
        <v>7</v>
      </c>
      <c r="K772" s="231" t="str">
        <f t="shared" si="12"/>
        <v>RIOS</v>
      </c>
    </row>
    <row r="773" spans="2:11" s="230" customFormat="1" ht="27" customHeight="1">
      <c r="B773" s="231">
        <v>462</v>
      </c>
      <c r="C773" s="231">
        <v>43405</v>
      </c>
      <c r="D773" s="231" t="s">
        <v>1914</v>
      </c>
      <c r="E773" s="231" t="s">
        <v>1471</v>
      </c>
      <c r="F773" s="231" t="s">
        <v>1472</v>
      </c>
      <c r="G773" s="231" t="s">
        <v>1606</v>
      </c>
      <c r="H773" s="231">
        <v>1155479</v>
      </c>
      <c r="I773" s="231" t="s">
        <v>1501</v>
      </c>
      <c r="J773" s="231" t="s">
        <v>7</v>
      </c>
      <c r="K773" s="231" t="str">
        <f t="shared" si="12"/>
        <v>RIOS</v>
      </c>
    </row>
    <row r="774" spans="2:11" s="230" customFormat="1" ht="27" customHeight="1">
      <c r="B774" s="231">
        <v>463</v>
      </c>
      <c r="C774" s="231">
        <v>43405</v>
      </c>
      <c r="D774" s="231" t="s">
        <v>1914</v>
      </c>
      <c r="E774" s="231" t="s">
        <v>1471</v>
      </c>
      <c r="F774" s="231" t="s">
        <v>1472</v>
      </c>
      <c r="G774" s="231" t="s">
        <v>1607</v>
      </c>
      <c r="H774" s="231">
        <v>1150001904</v>
      </c>
      <c r="I774" s="231" t="s">
        <v>1501</v>
      </c>
      <c r="J774" s="231" t="s">
        <v>7</v>
      </c>
      <c r="K774" s="231" t="str">
        <f t="shared" si="12"/>
        <v>RIOS</v>
      </c>
    </row>
    <row r="775" spans="2:11" s="230" customFormat="1" ht="27" customHeight="1">
      <c r="B775" s="231">
        <v>464</v>
      </c>
      <c r="C775" s="231">
        <v>43405</v>
      </c>
      <c r="D775" s="231" t="s">
        <v>1914</v>
      </c>
      <c r="E775" s="231" t="s">
        <v>1471</v>
      </c>
      <c r="F775" s="231" t="s">
        <v>1472</v>
      </c>
      <c r="G775" s="231" t="s">
        <v>1608</v>
      </c>
      <c r="H775" s="231">
        <v>11518622</v>
      </c>
      <c r="I775" s="231" t="s">
        <v>1501</v>
      </c>
      <c r="J775" s="231" t="s">
        <v>7</v>
      </c>
      <c r="K775" s="231" t="str">
        <f t="shared" si="12"/>
        <v>RIOS</v>
      </c>
    </row>
    <row r="776" spans="2:11" s="230" customFormat="1" ht="27" customHeight="1">
      <c r="B776" s="231">
        <v>465</v>
      </c>
      <c r="C776" s="231">
        <v>43405</v>
      </c>
      <c r="D776" s="231" t="s">
        <v>1914</v>
      </c>
      <c r="E776" s="231" t="s">
        <v>1471</v>
      </c>
      <c r="F776" s="231" t="s">
        <v>1472</v>
      </c>
      <c r="G776" s="231" t="s">
        <v>1609</v>
      </c>
      <c r="H776" s="231">
        <v>1155662</v>
      </c>
      <c r="I776" s="231" t="s">
        <v>1501</v>
      </c>
      <c r="J776" s="231" t="s">
        <v>7</v>
      </c>
      <c r="K776" s="231" t="str">
        <f t="shared" si="12"/>
        <v>RIOS</v>
      </c>
    </row>
    <row r="777" spans="2:11" s="230" customFormat="1" ht="27" customHeight="1">
      <c r="B777" s="231">
        <v>466</v>
      </c>
      <c r="C777" s="231">
        <v>43405</v>
      </c>
      <c r="D777" s="231" t="s">
        <v>1914</v>
      </c>
      <c r="E777" s="231" t="s">
        <v>1471</v>
      </c>
      <c r="F777" s="231" t="s">
        <v>1472</v>
      </c>
      <c r="G777" s="231" t="s">
        <v>1610</v>
      </c>
      <c r="H777" s="231">
        <v>115343</v>
      </c>
      <c r="I777" s="231" t="s">
        <v>1501</v>
      </c>
      <c r="J777" s="231" t="s">
        <v>7</v>
      </c>
      <c r="K777" s="231" t="str">
        <f t="shared" si="12"/>
        <v>RIOS</v>
      </c>
    </row>
    <row r="778" spans="2:11" s="230" customFormat="1" ht="27" customHeight="1">
      <c r="B778" s="231">
        <v>467</v>
      </c>
      <c r="C778" s="231">
        <v>43405</v>
      </c>
      <c r="D778" s="231" t="s">
        <v>1914</v>
      </c>
      <c r="E778" s="231" t="s">
        <v>1471</v>
      </c>
      <c r="F778" s="231" t="s">
        <v>1472</v>
      </c>
      <c r="G778" s="231" t="s">
        <v>1611</v>
      </c>
      <c r="H778" s="231"/>
      <c r="I778" s="231" t="s">
        <v>1501</v>
      </c>
      <c r="J778" s="231" t="s">
        <v>7</v>
      </c>
      <c r="K778" s="231" t="str">
        <f t="shared" si="12"/>
        <v>RIOS</v>
      </c>
    </row>
    <row r="779" spans="2:11" s="230" customFormat="1" ht="27" customHeight="1">
      <c r="B779" s="231">
        <v>468</v>
      </c>
      <c r="C779" s="231">
        <v>43405</v>
      </c>
      <c r="D779" s="231" t="s">
        <v>1914</v>
      </c>
      <c r="E779" s="231" t="s">
        <v>1471</v>
      </c>
      <c r="F779" s="231" t="s">
        <v>1472</v>
      </c>
      <c r="G779" s="231" t="s">
        <v>1612</v>
      </c>
      <c r="H779" s="231">
        <v>1.0000220003660099E+17</v>
      </c>
      <c r="I779" s="231" t="s">
        <v>1501</v>
      </c>
      <c r="J779" s="231" t="s">
        <v>7</v>
      </c>
      <c r="K779" s="231" t="str">
        <f t="shared" si="12"/>
        <v>RIOS</v>
      </c>
    </row>
    <row r="780" spans="2:11" s="230" customFormat="1" ht="27" customHeight="1">
      <c r="B780" s="231">
        <v>469</v>
      </c>
      <c r="C780" s="231">
        <v>43405</v>
      </c>
      <c r="D780" s="231" t="s">
        <v>1914</v>
      </c>
      <c r="E780" s="231" t="s">
        <v>1471</v>
      </c>
      <c r="F780" s="231" t="s">
        <v>1472</v>
      </c>
      <c r="G780" s="231" t="s">
        <v>1613</v>
      </c>
      <c r="H780" s="231">
        <v>1152116</v>
      </c>
      <c r="I780" s="231" t="s">
        <v>1501</v>
      </c>
      <c r="J780" s="231" t="s">
        <v>7</v>
      </c>
      <c r="K780" s="231" t="str">
        <f t="shared" si="12"/>
        <v>RIOS</v>
      </c>
    </row>
    <row r="781" spans="2:11" s="230" customFormat="1" ht="27" customHeight="1">
      <c r="B781" s="231">
        <v>470</v>
      </c>
      <c r="C781" s="231">
        <v>43405</v>
      </c>
      <c r="D781" s="231" t="s">
        <v>1914</v>
      </c>
      <c r="E781" s="231" t="s">
        <v>1471</v>
      </c>
      <c r="F781" s="231" t="s">
        <v>1472</v>
      </c>
      <c r="G781" s="231" t="s">
        <v>1614</v>
      </c>
      <c r="H781" s="231">
        <v>1153599</v>
      </c>
      <c r="I781" s="231" t="s">
        <v>1501</v>
      </c>
      <c r="J781" s="231" t="s">
        <v>7</v>
      </c>
      <c r="K781" s="231" t="str">
        <f t="shared" si="12"/>
        <v>RIOS</v>
      </c>
    </row>
    <row r="782" spans="2:11" s="230" customFormat="1" ht="27" customHeight="1">
      <c r="B782" s="231">
        <v>471</v>
      </c>
      <c r="C782" s="231">
        <v>43405</v>
      </c>
      <c r="D782" s="231" t="s">
        <v>1914</v>
      </c>
      <c r="E782" s="231" t="s">
        <v>1471</v>
      </c>
      <c r="F782" s="231" t="s">
        <v>1472</v>
      </c>
      <c r="G782" s="231" t="s">
        <v>1615</v>
      </c>
      <c r="H782" s="231">
        <v>1158017</v>
      </c>
      <c r="I782" s="231" t="s">
        <v>1501</v>
      </c>
      <c r="J782" s="231" t="s">
        <v>7</v>
      </c>
      <c r="K782" s="231" t="str">
        <f t="shared" ref="K782:K845" si="13">MID(I782,1,4)</f>
        <v>RIOS</v>
      </c>
    </row>
    <row r="783" spans="2:11" s="230" customFormat="1" ht="27" customHeight="1">
      <c r="B783" s="231">
        <v>472</v>
      </c>
      <c r="C783" s="231">
        <v>43405</v>
      </c>
      <c r="D783" s="231" t="s">
        <v>1914</v>
      </c>
      <c r="E783" s="231" t="s">
        <v>1471</v>
      </c>
      <c r="F783" s="231" t="s">
        <v>1472</v>
      </c>
      <c r="G783" s="231" t="s">
        <v>1616</v>
      </c>
      <c r="H783" s="231">
        <v>11512995</v>
      </c>
      <c r="I783" s="231" t="s">
        <v>1501</v>
      </c>
      <c r="J783" s="231" t="s">
        <v>7</v>
      </c>
      <c r="K783" s="231" t="str">
        <f t="shared" si="13"/>
        <v>RIOS</v>
      </c>
    </row>
    <row r="784" spans="2:11" s="230" customFormat="1" ht="27" customHeight="1">
      <c r="B784" s="231">
        <v>473</v>
      </c>
      <c r="C784" s="231">
        <v>43405</v>
      </c>
      <c r="D784" s="231" t="s">
        <v>1914</v>
      </c>
      <c r="E784" s="231" t="s">
        <v>1471</v>
      </c>
      <c r="F784" s="231" t="s">
        <v>1472</v>
      </c>
      <c r="G784" s="231" t="s">
        <v>1617</v>
      </c>
      <c r="H784" s="231">
        <v>1154665</v>
      </c>
      <c r="I784" s="231" t="s">
        <v>1501</v>
      </c>
      <c r="J784" s="231" t="s">
        <v>7</v>
      </c>
      <c r="K784" s="231" t="str">
        <f t="shared" si="13"/>
        <v>RIOS</v>
      </c>
    </row>
    <row r="785" spans="2:11" s="230" customFormat="1" ht="27" customHeight="1">
      <c r="B785" s="231">
        <v>474</v>
      </c>
      <c r="C785" s="231">
        <v>43405</v>
      </c>
      <c r="D785" s="231" t="s">
        <v>1914</v>
      </c>
      <c r="E785" s="231" t="s">
        <v>1471</v>
      </c>
      <c r="F785" s="231" t="s">
        <v>1472</v>
      </c>
      <c r="G785" s="231" t="s">
        <v>1618</v>
      </c>
      <c r="H785" s="231"/>
      <c r="I785" s="231" t="s">
        <v>1501</v>
      </c>
      <c r="J785" s="231" t="s">
        <v>7</v>
      </c>
      <c r="K785" s="231" t="str">
        <f t="shared" si="13"/>
        <v>RIOS</v>
      </c>
    </row>
    <row r="786" spans="2:11" s="230" customFormat="1" ht="27" customHeight="1">
      <c r="B786" s="231">
        <v>475</v>
      </c>
      <c r="C786" s="231">
        <v>43405</v>
      </c>
      <c r="D786" s="231" t="s">
        <v>1914</v>
      </c>
      <c r="E786" s="231" t="s">
        <v>1471</v>
      </c>
      <c r="F786" s="231" t="s">
        <v>1472</v>
      </c>
      <c r="G786" s="231" t="s">
        <v>1619</v>
      </c>
      <c r="H786" s="231">
        <v>1158576</v>
      </c>
      <c r="I786" s="231" t="s">
        <v>1501</v>
      </c>
      <c r="J786" s="231" t="s">
        <v>7</v>
      </c>
      <c r="K786" s="231" t="str">
        <f t="shared" si="13"/>
        <v>RIOS</v>
      </c>
    </row>
    <row r="787" spans="2:11" s="230" customFormat="1" ht="27" customHeight="1">
      <c r="B787" s="231">
        <v>476</v>
      </c>
      <c r="C787" s="231">
        <v>43405</v>
      </c>
      <c r="D787" s="231" t="s">
        <v>1914</v>
      </c>
      <c r="E787" s="231" t="s">
        <v>1471</v>
      </c>
      <c r="F787" s="231" t="s">
        <v>1472</v>
      </c>
      <c r="G787" s="231" t="s">
        <v>1620</v>
      </c>
      <c r="H787" s="231">
        <v>1150017811</v>
      </c>
      <c r="I787" s="231" t="s">
        <v>1501</v>
      </c>
      <c r="J787" s="231" t="s">
        <v>7</v>
      </c>
      <c r="K787" s="231" t="str">
        <f t="shared" si="13"/>
        <v>RIOS</v>
      </c>
    </row>
    <row r="788" spans="2:11" s="230" customFormat="1" ht="27" customHeight="1">
      <c r="B788" s="231">
        <v>477</v>
      </c>
      <c r="C788" s="231">
        <v>43405</v>
      </c>
      <c r="D788" s="231" t="s">
        <v>1914</v>
      </c>
      <c r="E788" s="231" t="s">
        <v>1471</v>
      </c>
      <c r="F788" s="231" t="s">
        <v>1472</v>
      </c>
      <c r="G788" s="231" t="s">
        <v>1621</v>
      </c>
      <c r="H788" s="231"/>
      <c r="I788" s="231" t="s">
        <v>1501</v>
      </c>
      <c r="J788" s="231" t="s">
        <v>7</v>
      </c>
      <c r="K788" s="231" t="str">
        <f t="shared" si="13"/>
        <v>RIOS</v>
      </c>
    </row>
    <row r="789" spans="2:11" s="230" customFormat="1" ht="27" customHeight="1">
      <c r="B789" s="231">
        <v>478</v>
      </c>
      <c r="C789" s="231">
        <v>43405</v>
      </c>
      <c r="D789" s="231" t="s">
        <v>1914</v>
      </c>
      <c r="E789" s="231" t="s">
        <v>1471</v>
      </c>
      <c r="F789" s="231" t="s">
        <v>1472</v>
      </c>
      <c r="G789" s="231" t="s">
        <v>1622</v>
      </c>
      <c r="H789" s="231">
        <v>11512072</v>
      </c>
      <c r="I789" s="231" t="s">
        <v>1501</v>
      </c>
      <c r="J789" s="231" t="s">
        <v>7</v>
      </c>
      <c r="K789" s="231" t="str">
        <f t="shared" si="13"/>
        <v>RIOS</v>
      </c>
    </row>
    <row r="790" spans="2:11" s="230" customFormat="1" ht="27" customHeight="1">
      <c r="B790" s="231">
        <v>479</v>
      </c>
      <c r="C790" s="231">
        <v>43405</v>
      </c>
      <c r="D790" s="231" t="s">
        <v>1914</v>
      </c>
      <c r="E790" s="231" t="s">
        <v>1471</v>
      </c>
      <c r="F790" s="231" t="s">
        <v>1472</v>
      </c>
      <c r="G790" s="231" t="s">
        <v>1623</v>
      </c>
      <c r="H790" s="231">
        <v>1153731</v>
      </c>
      <c r="I790" s="231" t="s">
        <v>1501</v>
      </c>
      <c r="J790" s="231" t="s">
        <v>7</v>
      </c>
      <c r="K790" s="231" t="str">
        <f t="shared" si="13"/>
        <v>RIOS</v>
      </c>
    </row>
    <row r="791" spans="2:11" s="230" customFormat="1" ht="27" customHeight="1">
      <c r="B791" s="231">
        <v>480</v>
      </c>
      <c r="C791" s="231">
        <v>43405</v>
      </c>
      <c r="D791" s="231" t="s">
        <v>1914</v>
      </c>
      <c r="E791" s="231" t="s">
        <v>1471</v>
      </c>
      <c r="F791" s="231" t="s">
        <v>1472</v>
      </c>
      <c r="G791" s="231" t="s">
        <v>1624</v>
      </c>
      <c r="H791" s="231">
        <v>115227</v>
      </c>
      <c r="I791" s="231" t="s">
        <v>1501</v>
      </c>
      <c r="J791" s="231" t="s">
        <v>7</v>
      </c>
      <c r="K791" s="231" t="str">
        <f t="shared" si="13"/>
        <v>RIOS</v>
      </c>
    </row>
    <row r="792" spans="2:11" s="230" customFormat="1" ht="27" customHeight="1">
      <c r="B792" s="231">
        <v>481</v>
      </c>
      <c r="C792" s="231">
        <v>43405</v>
      </c>
      <c r="D792" s="231" t="s">
        <v>1914</v>
      </c>
      <c r="E792" s="231" t="s">
        <v>1471</v>
      </c>
      <c r="F792" s="231" t="s">
        <v>1472</v>
      </c>
      <c r="G792" s="231" t="s">
        <v>1625</v>
      </c>
      <c r="H792" s="231">
        <v>115917</v>
      </c>
      <c r="I792" s="231" t="s">
        <v>1501</v>
      </c>
      <c r="J792" s="231" t="s">
        <v>7</v>
      </c>
      <c r="K792" s="231" t="str">
        <f t="shared" si="13"/>
        <v>RIOS</v>
      </c>
    </row>
    <row r="793" spans="2:11" s="230" customFormat="1" ht="27" customHeight="1">
      <c r="B793" s="231">
        <v>482</v>
      </c>
      <c r="C793" s="231">
        <v>43405</v>
      </c>
      <c r="D793" s="231" t="s">
        <v>1914</v>
      </c>
      <c r="E793" s="231" t="s">
        <v>1471</v>
      </c>
      <c r="F793" s="231" t="s">
        <v>1472</v>
      </c>
      <c r="G793" s="231" t="s">
        <v>1626</v>
      </c>
      <c r="H793" s="231">
        <v>115124</v>
      </c>
      <c r="I793" s="231" t="s">
        <v>1501</v>
      </c>
      <c r="J793" s="231" t="s">
        <v>7</v>
      </c>
      <c r="K793" s="231" t="str">
        <f t="shared" si="13"/>
        <v>RIOS</v>
      </c>
    </row>
    <row r="794" spans="2:11" s="230" customFormat="1" ht="27" customHeight="1">
      <c r="B794" s="231">
        <v>483</v>
      </c>
      <c r="C794" s="231">
        <v>43405</v>
      </c>
      <c r="D794" s="231" t="s">
        <v>1914</v>
      </c>
      <c r="E794" s="231" t="s">
        <v>1471</v>
      </c>
      <c r="F794" s="231" t="s">
        <v>1472</v>
      </c>
      <c r="G794" s="231" t="s">
        <v>1627</v>
      </c>
      <c r="H794" s="231">
        <v>115585</v>
      </c>
      <c r="I794" s="231" t="s">
        <v>1501</v>
      </c>
      <c r="J794" s="231" t="s">
        <v>7</v>
      </c>
      <c r="K794" s="231" t="str">
        <f t="shared" si="13"/>
        <v>RIOS</v>
      </c>
    </row>
    <row r="795" spans="2:11" s="230" customFormat="1" ht="27" customHeight="1">
      <c r="B795" s="231">
        <v>484</v>
      </c>
      <c r="C795" s="231">
        <v>43405</v>
      </c>
      <c r="D795" s="231" t="s">
        <v>1914</v>
      </c>
      <c r="E795" s="231" t="s">
        <v>1471</v>
      </c>
      <c r="F795" s="231" t="s">
        <v>1472</v>
      </c>
      <c r="G795" s="231" t="s">
        <v>1628</v>
      </c>
      <c r="H795" s="231">
        <v>115987</v>
      </c>
      <c r="I795" s="231" t="s">
        <v>1501</v>
      </c>
      <c r="J795" s="231" t="s">
        <v>7</v>
      </c>
      <c r="K795" s="231" t="str">
        <f t="shared" si="13"/>
        <v>RIOS</v>
      </c>
    </row>
    <row r="796" spans="2:11" s="230" customFormat="1" ht="27" customHeight="1">
      <c r="B796" s="231">
        <v>485</v>
      </c>
      <c r="C796" s="231">
        <v>43405</v>
      </c>
      <c r="D796" s="231" t="s">
        <v>1914</v>
      </c>
      <c r="E796" s="231" t="s">
        <v>1471</v>
      </c>
      <c r="F796" s="231" t="s">
        <v>1472</v>
      </c>
      <c r="G796" s="231" t="s">
        <v>1629</v>
      </c>
      <c r="H796" s="231">
        <v>1155198</v>
      </c>
      <c r="I796" s="231" t="s">
        <v>1501</v>
      </c>
      <c r="J796" s="231" t="s">
        <v>7</v>
      </c>
      <c r="K796" s="231" t="str">
        <f t="shared" si="13"/>
        <v>RIOS</v>
      </c>
    </row>
    <row r="797" spans="2:11" s="230" customFormat="1" ht="27" customHeight="1">
      <c r="B797" s="231">
        <v>486</v>
      </c>
      <c r="C797" s="231">
        <v>43405</v>
      </c>
      <c r="D797" s="231" t="s">
        <v>1914</v>
      </c>
      <c r="E797" s="231" t="s">
        <v>1471</v>
      </c>
      <c r="F797" s="231" t="s">
        <v>1472</v>
      </c>
      <c r="G797" s="231" t="s">
        <v>1630</v>
      </c>
      <c r="H797" s="231">
        <v>1.0201590028374E+17</v>
      </c>
      <c r="I797" s="231" t="s">
        <v>1501</v>
      </c>
      <c r="J797" s="231" t="s">
        <v>7</v>
      </c>
      <c r="K797" s="231" t="str">
        <f t="shared" si="13"/>
        <v>RIOS</v>
      </c>
    </row>
    <row r="798" spans="2:11" s="230" customFormat="1" ht="27" customHeight="1">
      <c r="B798" s="231">
        <v>487</v>
      </c>
      <c r="C798" s="231">
        <v>43405</v>
      </c>
      <c r="D798" s="231" t="s">
        <v>1914</v>
      </c>
      <c r="E798" s="231" t="s">
        <v>1471</v>
      </c>
      <c r="F798" s="231" t="s">
        <v>1472</v>
      </c>
      <c r="G798" s="231" t="s">
        <v>1631</v>
      </c>
      <c r="H798" s="231">
        <v>1152386</v>
      </c>
      <c r="I798" s="231" t="s">
        <v>1501</v>
      </c>
      <c r="J798" s="231" t="s">
        <v>7</v>
      </c>
      <c r="K798" s="231" t="str">
        <f t="shared" si="13"/>
        <v>RIOS</v>
      </c>
    </row>
    <row r="799" spans="2:11" s="230" customFormat="1" ht="27" customHeight="1">
      <c r="B799" s="231">
        <v>488</v>
      </c>
      <c r="C799" s="231">
        <v>43405</v>
      </c>
      <c r="D799" s="231" t="s">
        <v>1914</v>
      </c>
      <c r="E799" s="231" t="s">
        <v>1471</v>
      </c>
      <c r="F799" s="231" t="s">
        <v>1472</v>
      </c>
      <c r="G799" s="231" t="s">
        <v>1632</v>
      </c>
      <c r="H799" s="231">
        <v>1.0002300013464E+17</v>
      </c>
      <c r="I799" s="231" t="s">
        <v>1501</v>
      </c>
      <c r="J799" s="231" t="s">
        <v>7</v>
      </c>
      <c r="K799" s="231" t="str">
        <f t="shared" si="13"/>
        <v>RIOS</v>
      </c>
    </row>
    <row r="800" spans="2:11" s="230" customFormat="1" ht="27" customHeight="1">
      <c r="B800" s="231">
        <v>489</v>
      </c>
      <c r="C800" s="231">
        <v>43405</v>
      </c>
      <c r="D800" s="231" t="s">
        <v>1914</v>
      </c>
      <c r="E800" s="231" t="s">
        <v>1471</v>
      </c>
      <c r="F800" s="231" t="s">
        <v>1472</v>
      </c>
      <c r="G800" s="231" t="s">
        <v>1633</v>
      </c>
      <c r="H800" s="231">
        <v>11511770</v>
      </c>
      <c r="I800" s="231" t="s">
        <v>1501</v>
      </c>
      <c r="J800" s="231" t="s">
        <v>7</v>
      </c>
      <c r="K800" s="231" t="str">
        <f t="shared" si="13"/>
        <v>RIOS</v>
      </c>
    </row>
    <row r="801" spans="2:11" s="230" customFormat="1" ht="27" customHeight="1">
      <c r="B801" s="231">
        <v>490</v>
      </c>
      <c r="C801" s="231">
        <v>43405</v>
      </c>
      <c r="D801" s="231" t="s">
        <v>1914</v>
      </c>
      <c r="E801" s="231" t="s">
        <v>1471</v>
      </c>
      <c r="F801" s="231" t="s">
        <v>1472</v>
      </c>
      <c r="G801" s="231" t="s">
        <v>1634</v>
      </c>
      <c r="H801" s="231">
        <v>1157870</v>
      </c>
      <c r="I801" s="231" t="s">
        <v>1501</v>
      </c>
      <c r="J801" s="231" t="s">
        <v>7</v>
      </c>
      <c r="K801" s="231" t="str">
        <f t="shared" si="13"/>
        <v>RIOS</v>
      </c>
    </row>
    <row r="802" spans="2:11" s="230" customFormat="1" ht="27" customHeight="1">
      <c r="B802" s="231">
        <v>491</v>
      </c>
      <c r="C802" s="231">
        <v>43405</v>
      </c>
      <c r="D802" s="231" t="s">
        <v>1914</v>
      </c>
      <c r="E802" s="231" t="s">
        <v>1471</v>
      </c>
      <c r="F802" s="231" t="s">
        <v>1472</v>
      </c>
      <c r="G802" s="231" t="s">
        <v>1635</v>
      </c>
      <c r="H802" s="231"/>
      <c r="I802" s="231" t="s">
        <v>1573</v>
      </c>
      <c r="J802" s="231" t="s">
        <v>7</v>
      </c>
      <c r="K802" s="231" t="str">
        <f t="shared" si="13"/>
        <v>RIOS</v>
      </c>
    </row>
    <row r="803" spans="2:11" s="230" customFormat="1" ht="27" customHeight="1">
      <c r="B803" s="231">
        <v>492</v>
      </c>
      <c r="C803" s="231">
        <v>43405</v>
      </c>
      <c r="D803" s="231" t="s">
        <v>1914</v>
      </c>
      <c r="E803" s="231" t="s">
        <v>1471</v>
      </c>
      <c r="F803" s="231" t="s">
        <v>1472</v>
      </c>
      <c r="G803" s="231" t="s">
        <v>1636</v>
      </c>
      <c r="H803" s="231">
        <v>11518621</v>
      </c>
      <c r="I803" s="231" t="s">
        <v>1501</v>
      </c>
      <c r="J803" s="231" t="s">
        <v>7</v>
      </c>
      <c r="K803" s="231" t="str">
        <f t="shared" si="13"/>
        <v>RIOS</v>
      </c>
    </row>
    <row r="804" spans="2:11" s="230" customFormat="1" ht="27" customHeight="1">
      <c r="B804" s="231">
        <v>493</v>
      </c>
      <c r="C804" s="231">
        <v>43405</v>
      </c>
      <c r="D804" s="231" t="s">
        <v>1914</v>
      </c>
      <c r="E804" s="231" t="s">
        <v>1471</v>
      </c>
      <c r="F804" s="231" t="s">
        <v>1472</v>
      </c>
      <c r="G804" s="231" t="s">
        <v>1637</v>
      </c>
      <c r="H804" s="231">
        <v>1159767</v>
      </c>
      <c r="I804" s="231" t="s">
        <v>1501</v>
      </c>
      <c r="J804" s="231" t="s">
        <v>7</v>
      </c>
      <c r="K804" s="231" t="str">
        <f t="shared" si="13"/>
        <v>RIOS</v>
      </c>
    </row>
    <row r="805" spans="2:11" s="230" customFormat="1" ht="27" customHeight="1">
      <c r="B805" s="231">
        <v>494</v>
      </c>
      <c r="C805" s="231">
        <v>43405</v>
      </c>
      <c r="D805" s="231" t="s">
        <v>1914</v>
      </c>
      <c r="E805" s="231" t="s">
        <v>1471</v>
      </c>
      <c r="F805" s="231" t="s">
        <v>1472</v>
      </c>
      <c r="G805" s="231" t="s">
        <v>1503</v>
      </c>
      <c r="H805" s="231">
        <v>1159768</v>
      </c>
      <c r="I805" s="231" t="s">
        <v>1504</v>
      </c>
      <c r="J805" s="231" t="s">
        <v>7</v>
      </c>
      <c r="K805" s="231" t="str">
        <f t="shared" si="13"/>
        <v>RIOS</v>
      </c>
    </row>
    <row r="806" spans="2:11" s="230" customFormat="1" ht="27" customHeight="1">
      <c r="B806" s="231">
        <v>495</v>
      </c>
      <c r="C806" s="231">
        <v>43405</v>
      </c>
      <c r="D806" s="231" t="s">
        <v>1914</v>
      </c>
      <c r="E806" s="231" t="s">
        <v>1471</v>
      </c>
      <c r="F806" s="231" t="s">
        <v>1472</v>
      </c>
      <c r="G806" s="231" t="s">
        <v>1638</v>
      </c>
      <c r="H806" s="231">
        <v>1154901</v>
      </c>
      <c r="I806" s="231" t="s">
        <v>1501</v>
      </c>
      <c r="J806" s="231" t="s">
        <v>7</v>
      </c>
      <c r="K806" s="231" t="str">
        <f t="shared" si="13"/>
        <v>RIOS</v>
      </c>
    </row>
    <row r="807" spans="2:11" s="230" customFormat="1" ht="27" customHeight="1">
      <c r="B807" s="231">
        <v>496</v>
      </c>
      <c r="C807" s="231">
        <v>43405</v>
      </c>
      <c r="D807" s="231" t="s">
        <v>1914</v>
      </c>
      <c r="E807" s="231" t="s">
        <v>1471</v>
      </c>
      <c r="F807" s="231" t="s">
        <v>1472</v>
      </c>
      <c r="G807" s="231" t="s">
        <v>1639</v>
      </c>
      <c r="H807" s="231"/>
      <c r="I807" s="231" t="s">
        <v>1501</v>
      </c>
      <c r="J807" s="231" t="s">
        <v>7</v>
      </c>
      <c r="K807" s="231" t="str">
        <f t="shared" si="13"/>
        <v>RIOS</v>
      </c>
    </row>
    <row r="808" spans="2:11" s="230" customFormat="1" ht="27" customHeight="1">
      <c r="B808" s="231">
        <v>497</v>
      </c>
      <c r="C808" s="231">
        <v>43405</v>
      </c>
      <c r="D808" s="231" t="s">
        <v>1914</v>
      </c>
      <c r="E808" s="231" t="s">
        <v>1471</v>
      </c>
      <c r="F808" s="231" t="s">
        <v>1472</v>
      </c>
      <c r="G808" s="231" t="s">
        <v>1640</v>
      </c>
      <c r="H808" s="231">
        <v>1154730</v>
      </c>
      <c r="I808" s="231" t="s">
        <v>1501</v>
      </c>
      <c r="J808" s="231" t="s">
        <v>7</v>
      </c>
      <c r="K808" s="231" t="str">
        <f t="shared" si="13"/>
        <v>RIOS</v>
      </c>
    </row>
    <row r="809" spans="2:11" s="230" customFormat="1" ht="27" customHeight="1">
      <c r="B809" s="231">
        <v>498</v>
      </c>
      <c r="C809" s="231">
        <v>43405</v>
      </c>
      <c r="D809" s="231" t="s">
        <v>1914</v>
      </c>
      <c r="E809" s="231" t="s">
        <v>1471</v>
      </c>
      <c r="F809" s="231" t="s">
        <v>1472</v>
      </c>
      <c r="G809" s="231" t="s">
        <v>1641</v>
      </c>
      <c r="H809" s="231">
        <v>1.0104380049576E+17</v>
      </c>
      <c r="I809" s="231" t="s">
        <v>1501</v>
      </c>
      <c r="J809" s="231" t="s">
        <v>7</v>
      </c>
      <c r="K809" s="231" t="str">
        <f t="shared" si="13"/>
        <v>RIOS</v>
      </c>
    </row>
    <row r="810" spans="2:11" s="230" customFormat="1" ht="27" customHeight="1">
      <c r="B810" s="231">
        <v>499</v>
      </c>
      <c r="C810" s="231">
        <v>43405</v>
      </c>
      <c r="D810" s="231" t="s">
        <v>1914</v>
      </c>
      <c r="E810" s="231" t="s">
        <v>1471</v>
      </c>
      <c r="F810" s="231" t="s">
        <v>1472</v>
      </c>
      <c r="G810" s="231" t="s">
        <v>1642</v>
      </c>
      <c r="H810" s="231">
        <v>1151024</v>
      </c>
      <c r="I810" s="231" t="s">
        <v>1501</v>
      </c>
      <c r="J810" s="231" t="s">
        <v>7</v>
      </c>
      <c r="K810" s="231" t="str">
        <f t="shared" si="13"/>
        <v>RIOS</v>
      </c>
    </row>
    <row r="811" spans="2:11" s="230" customFormat="1" ht="27" customHeight="1">
      <c r="B811" s="231">
        <v>500</v>
      </c>
      <c r="C811" s="231">
        <v>43405</v>
      </c>
      <c r="D811" s="231" t="s">
        <v>1914</v>
      </c>
      <c r="E811" s="231" t="s">
        <v>1471</v>
      </c>
      <c r="F811" s="231" t="s">
        <v>1472</v>
      </c>
      <c r="G811" s="231" t="s">
        <v>1643</v>
      </c>
      <c r="H811" s="231"/>
      <c r="I811" s="231" t="s">
        <v>1501</v>
      </c>
      <c r="J811" s="231" t="s">
        <v>7</v>
      </c>
      <c r="K811" s="231" t="str">
        <f t="shared" si="13"/>
        <v>RIOS</v>
      </c>
    </row>
    <row r="812" spans="2:11" s="230" customFormat="1" ht="27" customHeight="1">
      <c r="B812" s="231">
        <v>501</v>
      </c>
      <c r="C812" s="231">
        <v>43405</v>
      </c>
      <c r="D812" s="231" t="s">
        <v>1914</v>
      </c>
      <c r="E812" s="231" t="s">
        <v>1471</v>
      </c>
      <c r="F812" s="231" t="s">
        <v>1472</v>
      </c>
      <c r="G812" s="231" t="s">
        <v>1644</v>
      </c>
      <c r="H812" s="231">
        <v>11510305</v>
      </c>
      <c r="I812" s="231" t="s">
        <v>1501</v>
      </c>
      <c r="J812" s="231" t="s">
        <v>7</v>
      </c>
      <c r="K812" s="231" t="str">
        <f t="shared" si="13"/>
        <v>RIOS</v>
      </c>
    </row>
    <row r="813" spans="2:11" s="230" customFormat="1" ht="27" customHeight="1">
      <c r="B813" s="231">
        <v>502</v>
      </c>
      <c r="C813" s="231">
        <v>43405</v>
      </c>
      <c r="D813" s="231" t="s">
        <v>1914</v>
      </c>
      <c r="E813" s="231" t="s">
        <v>1471</v>
      </c>
      <c r="F813" s="231" t="s">
        <v>1472</v>
      </c>
      <c r="G813" s="231" t="s">
        <v>1645</v>
      </c>
      <c r="H813" s="231">
        <v>115363</v>
      </c>
      <c r="I813" s="231" t="s">
        <v>1501</v>
      </c>
      <c r="J813" s="231" t="s">
        <v>7</v>
      </c>
      <c r="K813" s="231" t="str">
        <f t="shared" si="13"/>
        <v>RIOS</v>
      </c>
    </row>
    <row r="814" spans="2:11" s="230" customFormat="1" ht="27" customHeight="1">
      <c r="B814" s="231">
        <v>503</v>
      </c>
      <c r="C814" s="231">
        <v>43405</v>
      </c>
      <c r="D814" s="231" t="s">
        <v>1914</v>
      </c>
      <c r="E814" s="231" t="s">
        <v>1471</v>
      </c>
      <c r="F814" s="231" t="s">
        <v>1472</v>
      </c>
      <c r="G814" s="231" t="s">
        <v>1646</v>
      </c>
      <c r="H814" s="231">
        <v>1.0103360004472E+17</v>
      </c>
      <c r="I814" s="231" t="s">
        <v>1501</v>
      </c>
      <c r="J814" s="231" t="s">
        <v>7</v>
      </c>
      <c r="K814" s="231" t="str">
        <f t="shared" si="13"/>
        <v>RIOS</v>
      </c>
    </row>
    <row r="815" spans="2:11" s="230" customFormat="1" ht="27" customHeight="1">
      <c r="B815" s="231">
        <v>504</v>
      </c>
      <c r="C815" s="231">
        <v>43405</v>
      </c>
      <c r="D815" s="231" t="s">
        <v>1914</v>
      </c>
      <c r="E815" s="231" t="s">
        <v>1471</v>
      </c>
      <c r="F815" s="231" t="s">
        <v>1472</v>
      </c>
      <c r="G815" s="231" t="s">
        <v>1647</v>
      </c>
      <c r="H815" s="231">
        <v>1150003943</v>
      </c>
      <c r="I815" s="231" t="s">
        <v>1501</v>
      </c>
      <c r="J815" s="231" t="s">
        <v>7</v>
      </c>
      <c r="K815" s="231" t="str">
        <f t="shared" si="13"/>
        <v>RIOS</v>
      </c>
    </row>
    <row r="816" spans="2:11" s="230" customFormat="1" ht="27" customHeight="1">
      <c r="B816" s="231">
        <v>505</v>
      </c>
      <c r="C816" s="231">
        <v>43405</v>
      </c>
      <c r="D816" s="231" t="s">
        <v>1914</v>
      </c>
      <c r="E816" s="231" t="s">
        <v>1471</v>
      </c>
      <c r="F816" s="231" t="s">
        <v>1472</v>
      </c>
      <c r="G816" s="231" t="s">
        <v>1648</v>
      </c>
      <c r="H816" s="231">
        <v>1155671</v>
      </c>
      <c r="I816" s="231" t="s">
        <v>1501</v>
      </c>
      <c r="J816" s="231" t="s">
        <v>7</v>
      </c>
      <c r="K816" s="231" t="str">
        <f t="shared" si="13"/>
        <v>RIOS</v>
      </c>
    </row>
    <row r="817" spans="2:11" s="230" customFormat="1" ht="27" customHeight="1">
      <c r="B817" s="231">
        <v>506</v>
      </c>
      <c r="C817" s="231">
        <v>43405</v>
      </c>
      <c r="D817" s="231" t="s">
        <v>1914</v>
      </c>
      <c r="E817" s="231" t="s">
        <v>1471</v>
      </c>
      <c r="F817" s="231" t="s">
        <v>1472</v>
      </c>
      <c r="G817" s="231" t="s">
        <v>1649</v>
      </c>
      <c r="H817" s="231">
        <v>1155648</v>
      </c>
      <c r="I817" s="231" t="s">
        <v>1501</v>
      </c>
      <c r="J817" s="231" t="s">
        <v>7</v>
      </c>
      <c r="K817" s="231" t="str">
        <f t="shared" si="13"/>
        <v>RIOS</v>
      </c>
    </row>
    <row r="818" spans="2:11" s="230" customFormat="1" ht="27" customHeight="1">
      <c r="B818" s="231">
        <v>507</v>
      </c>
      <c r="C818" s="231">
        <v>43405</v>
      </c>
      <c r="D818" s="231" t="s">
        <v>1914</v>
      </c>
      <c r="E818" s="231" t="s">
        <v>1471</v>
      </c>
      <c r="F818" s="231" t="s">
        <v>1472</v>
      </c>
      <c r="G818" s="231" t="s">
        <v>1650</v>
      </c>
      <c r="H818" s="231"/>
      <c r="I818" s="231" t="s">
        <v>1501</v>
      </c>
      <c r="J818" s="231" t="s">
        <v>7</v>
      </c>
      <c r="K818" s="231" t="str">
        <f t="shared" si="13"/>
        <v>RIOS</v>
      </c>
    </row>
    <row r="819" spans="2:11" s="230" customFormat="1" ht="27" customHeight="1">
      <c r="B819" s="231">
        <v>508</v>
      </c>
      <c r="C819" s="231">
        <v>43405</v>
      </c>
      <c r="D819" s="231" t="s">
        <v>1914</v>
      </c>
      <c r="E819" s="231" t="s">
        <v>1471</v>
      </c>
      <c r="F819" s="231" t="s">
        <v>1472</v>
      </c>
      <c r="G819" s="231" t="s">
        <v>1651</v>
      </c>
      <c r="H819" s="231">
        <v>1150008359</v>
      </c>
      <c r="I819" s="231" t="s">
        <v>1501</v>
      </c>
      <c r="J819" s="231" t="s">
        <v>7</v>
      </c>
      <c r="K819" s="231" t="str">
        <f t="shared" si="13"/>
        <v>RIOS</v>
      </c>
    </row>
    <row r="820" spans="2:11" s="230" customFormat="1" ht="27" customHeight="1">
      <c r="B820" s="231">
        <v>509</v>
      </c>
      <c r="C820" s="231">
        <v>43405</v>
      </c>
      <c r="D820" s="231" t="s">
        <v>1914</v>
      </c>
      <c r="E820" s="231" t="s">
        <v>1471</v>
      </c>
      <c r="F820" s="231" t="s">
        <v>1472</v>
      </c>
      <c r="G820" s="231" t="s">
        <v>1652</v>
      </c>
      <c r="H820" s="231">
        <v>115856</v>
      </c>
      <c r="I820" s="231" t="s">
        <v>1501</v>
      </c>
      <c r="J820" s="231" t="s">
        <v>7</v>
      </c>
      <c r="K820" s="231" t="str">
        <f t="shared" si="13"/>
        <v>RIOS</v>
      </c>
    </row>
    <row r="821" spans="2:11" s="230" customFormat="1" ht="27" customHeight="1">
      <c r="B821" s="231">
        <v>510</v>
      </c>
      <c r="C821" s="231">
        <v>43405</v>
      </c>
      <c r="D821" s="231" t="s">
        <v>1914</v>
      </c>
      <c r="E821" s="231" t="s">
        <v>1471</v>
      </c>
      <c r="F821" s="231" t="s">
        <v>1472</v>
      </c>
      <c r="G821" s="231" t="s">
        <v>1653</v>
      </c>
      <c r="H821" s="231">
        <v>1159692</v>
      </c>
      <c r="I821" s="231" t="s">
        <v>1501</v>
      </c>
      <c r="J821" s="231" t="s">
        <v>7</v>
      </c>
      <c r="K821" s="231" t="str">
        <f t="shared" si="13"/>
        <v>RIOS</v>
      </c>
    </row>
    <row r="822" spans="2:11" s="230" customFormat="1" ht="27" customHeight="1">
      <c r="B822" s="231">
        <v>511</v>
      </c>
      <c r="C822" s="231">
        <v>43405</v>
      </c>
      <c r="D822" s="231" t="s">
        <v>1914</v>
      </c>
      <c r="E822" s="231" t="s">
        <v>1471</v>
      </c>
      <c r="F822" s="231" t="s">
        <v>1472</v>
      </c>
      <c r="G822" s="231" t="s">
        <v>1654</v>
      </c>
      <c r="H822" s="231"/>
      <c r="I822" s="231" t="s">
        <v>1573</v>
      </c>
      <c r="J822" s="231" t="s">
        <v>7</v>
      </c>
      <c r="K822" s="231" t="str">
        <f t="shared" si="13"/>
        <v>RIOS</v>
      </c>
    </row>
    <row r="823" spans="2:11" s="230" customFormat="1" ht="27" customHeight="1">
      <c r="B823" s="231">
        <v>512</v>
      </c>
      <c r="C823" s="231">
        <v>43405</v>
      </c>
      <c r="D823" s="231" t="s">
        <v>1914</v>
      </c>
      <c r="E823" s="231" t="s">
        <v>1471</v>
      </c>
      <c r="F823" s="231" t="s">
        <v>1472</v>
      </c>
      <c r="G823" s="231" t="s">
        <v>1655</v>
      </c>
      <c r="H823" s="231">
        <v>1153028</v>
      </c>
      <c r="I823" s="231" t="s">
        <v>1501</v>
      </c>
      <c r="J823" s="231" t="s">
        <v>7</v>
      </c>
      <c r="K823" s="231" t="str">
        <f t="shared" si="13"/>
        <v>RIOS</v>
      </c>
    </row>
    <row r="824" spans="2:11" s="230" customFormat="1" ht="27" customHeight="1">
      <c r="B824" s="231">
        <v>513</v>
      </c>
      <c r="C824" s="231">
        <v>43405</v>
      </c>
      <c r="D824" s="231" t="s">
        <v>1914</v>
      </c>
      <c r="E824" s="231" t="s">
        <v>1471</v>
      </c>
      <c r="F824" s="231" t="s">
        <v>1472</v>
      </c>
      <c r="G824" s="231" t="s">
        <v>1656</v>
      </c>
      <c r="H824" s="231">
        <v>11511189</v>
      </c>
      <c r="I824" s="231" t="s">
        <v>1501</v>
      </c>
      <c r="J824" s="231" t="s">
        <v>7</v>
      </c>
      <c r="K824" s="231" t="str">
        <f t="shared" si="13"/>
        <v>RIOS</v>
      </c>
    </row>
    <row r="825" spans="2:11" s="230" customFormat="1" ht="27" customHeight="1">
      <c r="B825" s="231">
        <v>514</v>
      </c>
      <c r="C825" s="231">
        <v>43405</v>
      </c>
      <c r="D825" s="231" t="s">
        <v>1914</v>
      </c>
      <c r="E825" s="231" t="s">
        <v>1471</v>
      </c>
      <c r="F825" s="231" t="s">
        <v>1472</v>
      </c>
      <c r="G825" s="231" t="s">
        <v>1657</v>
      </c>
      <c r="H825" s="231">
        <v>1159318</v>
      </c>
      <c r="I825" s="231" t="s">
        <v>1501</v>
      </c>
      <c r="J825" s="231" t="s">
        <v>7</v>
      </c>
      <c r="K825" s="231" t="str">
        <f t="shared" si="13"/>
        <v>RIOS</v>
      </c>
    </row>
    <row r="826" spans="2:11" s="230" customFormat="1" ht="27" customHeight="1">
      <c r="B826" s="231">
        <v>515</v>
      </c>
      <c r="C826" s="231">
        <v>43405</v>
      </c>
      <c r="D826" s="231" t="s">
        <v>1914</v>
      </c>
      <c r="E826" s="231" t="s">
        <v>1471</v>
      </c>
      <c r="F826" s="231" t="s">
        <v>1472</v>
      </c>
      <c r="G826" s="231" t="s">
        <v>1658</v>
      </c>
      <c r="H826" s="231">
        <v>1.0101880014751101E+17</v>
      </c>
      <c r="I826" s="231" t="s">
        <v>1501</v>
      </c>
      <c r="J826" s="231" t="s">
        <v>7</v>
      </c>
      <c r="K826" s="231" t="str">
        <f t="shared" si="13"/>
        <v>RIOS</v>
      </c>
    </row>
    <row r="827" spans="2:11" s="230" customFormat="1" ht="27" customHeight="1">
      <c r="B827" s="231">
        <v>516</v>
      </c>
      <c r="C827" s="231">
        <v>43405</v>
      </c>
      <c r="D827" s="231" t="s">
        <v>1914</v>
      </c>
      <c r="E827" s="231" t="s">
        <v>1471</v>
      </c>
      <c r="F827" s="231" t="s">
        <v>1472</v>
      </c>
      <c r="G827" s="231" t="s">
        <v>1659</v>
      </c>
      <c r="H827" s="231"/>
      <c r="I827" s="231" t="s">
        <v>1501</v>
      </c>
      <c r="J827" s="231" t="s">
        <v>7</v>
      </c>
      <c r="K827" s="231" t="str">
        <f t="shared" si="13"/>
        <v>RIOS</v>
      </c>
    </row>
    <row r="828" spans="2:11" s="230" customFormat="1" ht="27" customHeight="1">
      <c r="B828" s="231">
        <v>517</v>
      </c>
      <c r="C828" s="231">
        <v>43405</v>
      </c>
      <c r="D828" s="231" t="s">
        <v>1914</v>
      </c>
      <c r="E828" s="231" t="s">
        <v>1471</v>
      </c>
      <c r="F828" s="231" t="s">
        <v>1472</v>
      </c>
      <c r="G828" s="231" t="s">
        <v>1660</v>
      </c>
      <c r="H828" s="231">
        <v>1157872</v>
      </c>
      <c r="I828" s="231" t="s">
        <v>1501</v>
      </c>
      <c r="J828" s="231" t="s">
        <v>7</v>
      </c>
      <c r="K828" s="231" t="str">
        <f t="shared" si="13"/>
        <v>RIOS</v>
      </c>
    </row>
    <row r="829" spans="2:11" s="230" customFormat="1" ht="27" customHeight="1">
      <c r="B829" s="231">
        <v>518</v>
      </c>
      <c r="C829" s="231">
        <v>43405</v>
      </c>
      <c r="D829" s="231" t="s">
        <v>1914</v>
      </c>
      <c r="E829" s="231" t="s">
        <v>1471</v>
      </c>
      <c r="F829" s="231" t="s">
        <v>1472</v>
      </c>
      <c r="G829" s="231" t="s">
        <v>1661</v>
      </c>
      <c r="H829" s="231">
        <v>1158569</v>
      </c>
      <c r="I829" s="231" t="s">
        <v>1501</v>
      </c>
      <c r="J829" s="231" t="s">
        <v>7</v>
      </c>
      <c r="K829" s="231" t="str">
        <f t="shared" si="13"/>
        <v>RIOS</v>
      </c>
    </row>
    <row r="830" spans="2:11" s="230" customFormat="1" ht="27" customHeight="1">
      <c r="B830" s="231">
        <v>519</v>
      </c>
      <c r="C830" s="231">
        <v>43405</v>
      </c>
      <c r="D830" s="231" t="s">
        <v>1914</v>
      </c>
      <c r="E830" s="231" t="s">
        <v>1471</v>
      </c>
      <c r="F830" s="231" t="s">
        <v>1472</v>
      </c>
      <c r="G830" s="231" t="s">
        <v>1662</v>
      </c>
      <c r="H830" s="231">
        <v>1157917</v>
      </c>
      <c r="I830" s="231" t="s">
        <v>1501</v>
      </c>
      <c r="J830" s="231" t="s">
        <v>7</v>
      </c>
      <c r="K830" s="231" t="str">
        <f t="shared" si="13"/>
        <v>RIOS</v>
      </c>
    </row>
    <row r="831" spans="2:11" s="230" customFormat="1" ht="27" customHeight="1">
      <c r="B831" s="231">
        <v>520</v>
      </c>
      <c r="C831" s="231">
        <v>43405</v>
      </c>
      <c r="D831" s="231" t="s">
        <v>1914</v>
      </c>
      <c r="E831" s="231" t="s">
        <v>1471</v>
      </c>
      <c r="F831" s="231" t="s">
        <v>1472</v>
      </c>
      <c r="G831" s="231" t="s">
        <v>1663</v>
      </c>
      <c r="H831" s="231">
        <v>1152938</v>
      </c>
      <c r="I831" s="231" t="s">
        <v>1501</v>
      </c>
      <c r="J831" s="231" t="s">
        <v>7</v>
      </c>
      <c r="K831" s="231" t="str">
        <f t="shared" si="13"/>
        <v>RIOS</v>
      </c>
    </row>
    <row r="832" spans="2:11" s="230" customFormat="1" ht="27" customHeight="1">
      <c r="B832" s="231">
        <v>521</v>
      </c>
      <c r="C832" s="231">
        <v>43405</v>
      </c>
      <c r="D832" s="231" t="s">
        <v>1914</v>
      </c>
      <c r="E832" s="231" t="s">
        <v>1471</v>
      </c>
      <c r="F832" s="231" t="s">
        <v>1472</v>
      </c>
      <c r="G832" s="231" t="s">
        <v>1664</v>
      </c>
      <c r="H832" s="231">
        <v>1155667</v>
      </c>
      <c r="I832" s="231" t="s">
        <v>1501</v>
      </c>
      <c r="J832" s="231" t="s">
        <v>7</v>
      </c>
      <c r="K832" s="231" t="str">
        <f t="shared" si="13"/>
        <v>RIOS</v>
      </c>
    </row>
    <row r="833" spans="2:11" s="230" customFormat="1" ht="27" customHeight="1">
      <c r="B833" s="231">
        <v>522</v>
      </c>
      <c r="C833" s="231">
        <v>43405</v>
      </c>
      <c r="D833" s="231" t="s">
        <v>1914</v>
      </c>
      <c r="E833" s="231" t="s">
        <v>1471</v>
      </c>
      <c r="F833" s="231" t="s">
        <v>1472</v>
      </c>
      <c r="G833" s="231" t="s">
        <v>1665</v>
      </c>
      <c r="H833" s="231">
        <v>1153433</v>
      </c>
      <c r="I833" s="231" t="s">
        <v>1501</v>
      </c>
      <c r="J833" s="231" t="s">
        <v>7</v>
      </c>
      <c r="K833" s="231" t="str">
        <f t="shared" si="13"/>
        <v>RIOS</v>
      </c>
    </row>
    <row r="834" spans="2:11" s="230" customFormat="1" ht="27" customHeight="1">
      <c r="B834" s="231">
        <v>523</v>
      </c>
      <c r="C834" s="231">
        <v>43405</v>
      </c>
      <c r="D834" s="231" t="s">
        <v>1914</v>
      </c>
      <c r="E834" s="231" t="s">
        <v>1471</v>
      </c>
      <c r="F834" s="231" t="s">
        <v>1472</v>
      </c>
      <c r="G834" s="231" t="s">
        <v>1666</v>
      </c>
      <c r="H834" s="231">
        <v>11515445</v>
      </c>
      <c r="I834" s="231" t="s">
        <v>1501</v>
      </c>
      <c r="J834" s="231" t="s">
        <v>7</v>
      </c>
      <c r="K834" s="231" t="str">
        <f t="shared" si="13"/>
        <v>RIOS</v>
      </c>
    </row>
    <row r="835" spans="2:11" s="230" customFormat="1" ht="27" customHeight="1">
      <c r="B835" s="231">
        <v>524</v>
      </c>
      <c r="C835" s="231">
        <v>43405</v>
      </c>
      <c r="D835" s="231" t="s">
        <v>1914</v>
      </c>
      <c r="E835" s="231" t="s">
        <v>1471</v>
      </c>
      <c r="F835" s="231" t="s">
        <v>1472</v>
      </c>
      <c r="G835" s="231" t="s">
        <v>1667</v>
      </c>
      <c r="H835" s="231">
        <v>11515890</v>
      </c>
      <c r="I835" s="231" t="s">
        <v>1501</v>
      </c>
      <c r="J835" s="231" t="s">
        <v>7</v>
      </c>
      <c r="K835" s="231" t="str">
        <f t="shared" si="13"/>
        <v>RIOS</v>
      </c>
    </row>
    <row r="836" spans="2:11" s="230" customFormat="1" ht="27" customHeight="1">
      <c r="B836" s="231">
        <v>525</v>
      </c>
      <c r="C836" s="231">
        <v>43405</v>
      </c>
      <c r="D836" s="231" t="s">
        <v>1914</v>
      </c>
      <c r="E836" s="231" t="s">
        <v>1471</v>
      </c>
      <c r="F836" s="231" t="s">
        <v>1472</v>
      </c>
      <c r="G836" s="231" t="s">
        <v>1668</v>
      </c>
      <c r="H836" s="231">
        <v>1150016166</v>
      </c>
      <c r="I836" s="231" t="s">
        <v>1573</v>
      </c>
      <c r="J836" s="231" t="s">
        <v>7</v>
      </c>
      <c r="K836" s="231" t="str">
        <f t="shared" si="13"/>
        <v>RIOS</v>
      </c>
    </row>
    <row r="837" spans="2:11" s="230" customFormat="1" ht="27" customHeight="1">
      <c r="B837" s="231">
        <v>526</v>
      </c>
      <c r="C837" s="231">
        <v>43405</v>
      </c>
      <c r="D837" s="231" t="s">
        <v>1914</v>
      </c>
      <c r="E837" s="231" t="s">
        <v>1471</v>
      </c>
      <c r="F837" s="231" t="s">
        <v>1472</v>
      </c>
      <c r="G837" s="231" t="s">
        <v>1669</v>
      </c>
      <c r="H837" s="231">
        <v>1154404</v>
      </c>
      <c r="I837" s="231" t="s">
        <v>1501</v>
      </c>
      <c r="J837" s="231" t="s">
        <v>7</v>
      </c>
      <c r="K837" s="231" t="str">
        <f t="shared" si="13"/>
        <v>RIOS</v>
      </c>
    </row>
    <row r="838" spans="2:11" s="230" customFormat="1" ht="27" customHeight="1">
      <c r="B838" s="231">
        <v>527</v>
      </c>
      <c r="C838" s="231">
        <v>43405</v>
      </c>
      <c r="D838" s="231" t="s">
        <v>1914</v>
      </c>
      <c r="E838" s="231" t="s">
        <v>1471</v>
      </c>
      <c r="F838" s="231" t="s">
        <v>1472</v>
      </c>
      <c r="G838" s="231" t="s">
        <v>1670</v>
      </c>
      <c r="H838" s="231">
        <v>1152146</v>
      </c>
      <c r="I838" s="231" t="s">
        <v>1501</v>
      </c>
      <c r="J838" s="231" t="s">
        <v>7</v>
      </c>
      <c r="K838" s="231" t="str">
        <f t="shared" si="13"/>
        <v>RIOS</v>
      </c>
    </row>
    <row r="839" spans="2:11" s="230" customFormat="1" ht="27" customHeight="1">
      <c r="B839" s="231">
        <v>528</v>
      </c>
      <c r="C839" s="231">
        <v>43405</v>
      </c>
      <c r="D839" s="231" t="s">
        <v>1914</v>
      </c>
      <c r="E839" s="231" t="s">
        <v>1471</v>
      </c>
      <c r="F839" s="231" t="s">
        <v>1472</v>
      </c>
      <c r="G839" s="231" t="s">
        <v>1671</v>
      </c>
      <c r="H839" s="231">
        <v>1152501</v>
      </c>
      <c r="I839" s="231" t="s">
        <v>1573</v>
      </c>
      <c r="J839" s="231" t="s">
        <v>7</v>
      </c>
      <c r="K839" s="231" t="str">
        <f t="shared" si="13"/>
        <v>RIOS</v>
      </c>
    </row>
    <row r="840" spans="2:11" s="230" customFormat="1" ht="27" customHeight="1">
      <c r="B840" s="231">
        <v>529</v>
      </c>
      <c r="C840" s="231">
        <v>43405</v>
      </c>
      <c r="D840" s="231" t="s">
        <v>1914</v>
      </c>
      <c r="E840" s="231" t="s">
        <v>1471</v>
      </c>
      <c r="F840" s="231" t="s">
        <v>1472</v>
      </c>
      <c r="G840" s="231" t="s">
        <v>1672</v>
      </c>
      <c r="H840" s="231">
        <v>115544</v>
      </c>
      <c r="I840" s="231" t="s">
        <v>1573</v>
      </c>
      <c r="J840" s="231" t="s">
        <v>7</v>
      </c>
      <c r="K840" s="231" t="str">
        <f t="shared" si="13"/>
        <v>RIOS</v>
      </c>
    </row>
    <row r="841" spans="2:11" s="230" customFormat="1" ht="27" customHeight="1">
      <c r="B841" s="231">
        <v>530</v>
      </c>
      <c r="C841" s="231">
        <v>43405</v>
      </c>
      <c r="D841" s="231" t="s">
        <v>1914</v>
      </c>
      <c r="E841" s="231" t="s">
        <v>1471</v>
      </c>
      <c r="F841" s="231" t="s">
        <v>1472</v>
      </c>
      <c r="G841" s="231" t="s">
        <v>1673</v>
      </c>
      <c r="H841" s="231">
        <v>1155665</v>
      </c>
      <c r="I841" s="231" t="s">
        <v>1501</v>
      </c>
      <c r="J841" s="231" t="s">
        <v>7</v>
      </c>
      <c r="K841" s="231" t="str">
        <f t="shared" si="13"/>
        <v>RIOS</v>
      </c>
    </row>
    <row r="842" spans="2:11" s="230" customFormat="1" ht="27" customHeight="1">
      <c r="B842" s="231">
        <v>531</v>
      </c>
      <c r="C842" s="231">
        <v>43405</v>
      </c>
      <c r="D842" s="231" t="s">
        <v>1914</v>
      </c>
      <c r="E842" s="231" t="s">
        <v>1471</v>
      </c>
      <c r="F842" s="231" t="s">
        <v>1472</v>
      </c>
      <c r="G842" s="231" t="s">
        <v>1674</v>
      </c>
      <c r="H842" s="231">
        <v>115344</v>
      </c>
      <c r="I842" s="231" t="s">
        <v>1501</v>
      </c>
      <c r="J842" s="231" t="s">
        <v>7</v>
      </c>
      <c r="K842" s="231" t="str">
        <f t="shared" si="13"/>
        <v>RIOS</v>
      </c>
    </row>
    <row r="843" spans="2:11" s="230" customFormat="1" ht="27" customHeight="1">
      <c r="B843" s="231">
        <v>532</v>
      </c>
      <c r="C843" s="231">
        <v>43405</v>
      </c>
      <c r="D843" s="231" t="s">
        <v>1914</v>
      </c>
      <c r="E843" s="231" t="s">
        <v>1471</v>
      </c>
      <c r="F843" s="231" t="s">
        <v>1472</v>
      </c>
      <c r="G843" s="231" t="s">
        <v>1675</v>
      </c>
      <c r="H843" s="231">
        <v>115341</v>
      </c>
      <c r="I843" s="231" t="s">
        <v>1501</v>
      </c>
      <c r="J843" s="231" t="s">
        <v>7</v>
      </c>
      <c r="K843" s="231" t="str">
        <f t="shared" si="13"/>
        <v>RIOS</v>
      </c>
    </row>
    <row r="844" spans="2:11" s="230" customFormat="1" ht="27" customHeight="1">
      <c r="B844" s="231">
        <v>533</v>
      </c>
      <c r="C844" s="231">
        <v>43405</v>
      </c>
      <c r="D844" s="231" t="s">
        <v>1914</v>
      </c>
      <c r="E844" s="231" t="s">
        <v>1471</v>
      </c>
      <c r="F844" s="231" t="s">
        <v>1472</v>
      </c>
      <c r="G844" s="231" t="s">
        <v>1676</v>
      </c>
      <c r="H844" s="231">
        <v>11510863</v>
      </c>
      <c r="I844" s="231" t="s">
        <v>1501</v>
      </c>
      <c r="J844" s="231" t="s">
        <v>7</v>
      </c>
      <c r="K844" s="231" t="str">
        <f t="shared" si="13"/>
        <v>RIOS</v>
      </c>
    </row>
    <row r="845" spans="2:11" s="230" customFormat="1" ht="27" customHeight="1">
      <c r="B845" s="231">
        <v>534</v>
      </c>
      <c r="C845" s="231">
        <v>43405</v>
      </c>
      <c r="D845" s="231" t="s">
        <v>1914</v>
      </c>
      <c r="E845" s="231" t="s">
        <v>1471</v>
      </c>
      <c r="F845" s="231" t="s">
        <v>1472</v>
      </c>
      <c r="G845" s="231" t="s">
        <v>1677</v>
      </c>
      <c r="H845" s="231">
        <v>1155755</v>
      </c>
      <c r="I845" s="231" t="s">
        <v>1501</v>
      </c>
      <c r="J845" s="231" t="s">
        <v>7</v>
      </c>
      <c r="K845" s="231" t="str">
        <f t="shared" si="13"/>
        <v>RIOS</v>
      </c>
    </row>
    <row r="846" spans="2:11" s="230" customFormat="1" ht="27" customHeight="1">
      <c r="B846" s="231">
        <v>535</v>
      </c>
      <c r="C846" s="231">
        <v>43405</v>
      </c>
      <c r="D846" s="231" t="s">
        <v>1914</v>
      </c>
      <c r="E846" s="231" t="s">
        <v>1471</v>
      </c>
      <c r="F846" s="231" t="s">
        <v>1472</v>
      </c>
      <c r="G846" s="231" t="s">
        <v>1678</v>
      </c>
      <c r="H846" s="231">
        <v>11516491</v>
      </c>
      <c r="I846" s="231" t="s">
        <v>1501</v>
      </c>
      <c r="J846" s="231" t="s">
        <v>7</v>
      </c>
      <c r="K846" s="231" t="str">
        <f t="shared" ref="K846:K909" si="14">MID(I846,1,4)</f>
        <v>RIOS</v>
      </c>
    </row>
    <row r="847" spans="2:11" s="230" customFormat="1" ht="27" customHeight="1">
      <c r="B847" s="231">
        <v>536</v>
      </c>
      <c r="C847" s="231">
        <v>43405</v>
      </c>
      <c r="D847" s="231" t="s">
        <v>1914</v>
      </c>
      <c r="E847" s="231" t="s">
        <v>1471</v>
      </c>
      <c r="F847" s="231" t="s">
        <v>1472</v>
      </c>
      <c r="G847" s="231" t="s">
        <v>1679</v>
      </c>
      <c r="H847" s="231"/>
      <c r="I847" s="231" t="s">
        <v>1501</v>
      </c>
      <c r="J847" s="231" t="s">
        <v>7</v>
      </c>
      <c r="K847" s="231" t="str">
        <f t="shared" si="14"/>
        <v>RIOS</v>
      </c>
    </row>
    <row r="848" spans="2:11" s="230" customFormat="1" ht="27" customHeight="1">
      <c r="B848" s="231">
        <v>537</v>
      </c>
      <c r="C848" s="231">
        <v>43405</v>
      </c>
      <c r="D848" s="231" t="s">
        <v>1914</v>
      </c>
      <c r="E848" s="231" t="s">
        <v>1471</v>
      </c>
      <c r="F848" s="231" t="s">
        <v>1472</v>
      </c>
      <c r="G848" s="231" t="s">
        <v>1680</v>
      </c>
      <c r="H848" s="231">
        <v>1156126</v>
      </c>
      <c r="I848" s="231" t="s">
        <v>1501</v>
      </c>
      <c r="J848" s="231" t="s">
        <v>7</v>
      </c>
      <c r="K848" s="231" t="str">
        <f t="shared" si="14"/>
        <v>RIOS</v>
      </c>
    </row>
    <row r="849" spans="2:11" s="230" customFormat="1" ht="27" customHeight="1">
      <c r="B849" s="231">
        <v>538</v>
      </c>
      <c r="C849" s="231">
        <v>43405</v>
      </c>
      <c r="D849" s="231" t="s">
        <v>1914</v>
      </c>
      <c r="E849" s="231" t="s">
        <v>1471</v>
      </c>
      <c r="F849" s="231" t="s">
        <v>1472</v>
      </c>
      <c r="G849" s="231" t="s">
        <v>1681</v>
      </c>
      <c r="H849" s="231">
        <v>11519491</v>
      </c>
      <c r="I849" s="231" t="s">
        <v>1501</v>
      </c>
      <c r="J849" s="231" t="s">
        <v>7</v>
      </c>
      <c r="K849" s="231" t="str">
        <f t="shared" si="14"/>
        <v>RIOS</v>
      </c>
    </row>
    <row r="850" spans="2:11" s="230" customFormat="1" ht="27" customHeight="1">
      <c r="B850" s="231">
        <v>539</v>
      </c>
      <c r="C850" s="231">
        <v>43405</v>
      </c>
      <c r="D850" s="231" t="s">
        <v>1914</v>
      </c>
      <c r="E850" s="231" t="s">
        <v>1471</v>
      </c>
      <c r="F850" s="231" t="s">
        <v>1472</v>
      </c>
      <c r="G850" s="231" t="s">
        <v>1682</v>
      </c>
      <c r="H850" s="231">
        <v>1154899</v>
      </c>
      <c r="I850" s="231" t="s">
        <v>1501</v>
      </c>
      <c r="J850" s="231" t="s">
        <v>7</v>
      </c>
      <c r="K850" s="231" t="str">
        <f t="shared" si="14"/>
        <v>RIOS</v>
      </c>
    </row>
    <row r="851" spans="2:11" s="230" customFormat="1" ht="27" customHeight="1">
      <c r="B851" s="231">
        <v>540</v>
      </c>
      <c r="C851" s="231">
        <v>43405</v>
      </c>
      <c r="D851" s="231" t="s">
        <v>1914</v>
      </c>
      <c r="E851" s="231" t="s">
        <v>1471</v>
      </c>
      <c r="F851" s="231" t="s">
        <v>1472</v>
      </c>
      <c r="G851" s="231" t="s">
        <v>1683</v>
      </c>
      <c r="H851" s="231"/>
      <c r="I851" s="231" t="s">
        <v>1501</v>
      </c>
      <c r="J851" s="231" t="s">
        <v>7</v>
      </c>
      <c r="K851" s="231" t="str">
        <f t="shared" si="14"/>
        <v>RIOS</v>
      </c>
    </row>
    <row r="852" spans="2:11" s="230" customFormat="1" ht="27" customHeight="1">
      <c r="B852" s="231">
        <v>541</v>
      </c>
      <c r="C852" s="231">
        <v>43405</v>
      </c>
      <c r="D852" s="231" t="s">
        <v>1914</v>
      </c>
      <c r="E852" s="231" t="s">
        <v>1471</v>
      </c>
      <c r="F852" s="231" t="s">
        <v>1472</v>
      </c>
      <c r="G852" s="231" t="s">
        <v>1684</v>
      </c>
      <c r="H852" s="231"/>
      <c r="I852" s="231" t="s">
        <v>1501</v>
      </c>
      <c r="J852" s="231" t="s">
        <v>7</v>
      </c>
      <c r="K852" s="231" t="str">
        <f t="shared" si="14"/>
        <v>RIOS</v>
      </c>
    </row>
    <row r="853" spans="2:11" s="230" customFormat="1" ht="27" customHeight="1">
      <c r="B853" s="231">
        <v>542</v>
      </c>
      <c r="C853" s="231">
        <v>43405</v>
      </c>
      <c r="D853" s="231" t="s">
        <v>1914</v>
      </c>
      <c r="E853" s="231" t="s">
        <v>1471</v>
      </c>
      <c r="F853" s="231" t="s">
        <v>1472</v>
      </c>
      <c r="G853" s="231" t="s">
        <v>1685</v>
      </c>
      <c r="H853" s="231">
        <v>1153985</v>
      </c>
      <c r="I853" s="231" t="s">
        <v>1501</v>
      </c>
      <c r="J853" s="231" t="s">
        <v>7</v>
      </c>
      <c r="K853" s="231" t="str">
        <f t="shared" si="14"/>
        <v>RIOS</v>
      </c>
    </row>
    <row r="854" spans="2:11" s="230" customFormat="1" ht="27" customHeight="1">
      <c r="B854" s="231">
        <v>543</v>
      </c>
      <c r="C854" s="231">
        <v>43405</v>
      </c>
      <c r="D854" s="231" t="s">
        <v>1914</v>
      </c>
      <c r="E854" s="231" t="s">
        <v>1471</v>
      </c>
      <c r="F854" s="231" t="s">
        <v>1472</v>
      </c>
      <c r="G854" s="231" t="s">
        <v>1686</v>
      </c>
      <c r="H854" s="231">
        <v>1.0002580098064E+17</v>
      </c>
      <c r="I854" s="231" t="s">
        <v>1501</v>
      </c>
      <c r="J854" s="231" t="s">
        <v>7</v>
      </c>
      <c r="K854" s="231" t="str">
        <f t="shared" si="14"/>
        <v>RIOS</v>
      </c>
    </row>
    <row r="855" spans="2:11" s="230" customFormat="1" ht="27" customHeight="1">
      <c r="B855" s="231">
        <v>544</v>
      </c>
      <c r="C855" s="231">
        <v>43405</v>
      </c>
      <c r="D855" s="231" t="s">
        <v>1914</v>
      </c>
      <c r="E855" s="231" t="s">
        <v>1471</v>
      </c>
      <c r="F855" s="231" t="s">
        <v>1472</v>
      </c>
      <c r="G855" s="231" t="s">
        <v>1687</v>
      </c>
      <c r="H855" s="231">
        <v>1151704</v>
      </c>
      <c r="I855" s="231" t="s">
        <v>1501</v>
      </c>
      <c r="J855" s="231" t="s">
        <v>7</v>
      </c>
      <c r="K855" s="231" t="str">
        <f t="shared" si="14"/>
        <v>RIOS</v>
      </c>
    </row>
    <row r="856" spans="2:11" s="230" customFormat="1" ht="27" customHeight="1">
      <c r="B856" s="231">
        <v>545</v>
      </c>
      <c r="C856" s="231">
        <v>43405</v>
      </c>
      <c r="D856" s="231" t="s">
        <v>1914</v>
      </c>
      <c r="E856" s="231" t="s">
        <v>1471</v>
      </c>
      <c r="F856" s="231" t="s">
        <v>1472</v>
      </c>
      <c r="G856" s="231" t="s">
        <v>1688</v>
      </c>
      <c r="H856" s="231">
        <v>1152573</v>
      </c>
      <c r="I856" s="231" t="s">
        <v>1501</v>
      </c>
      <c r="J856" s="231" t="s">
        <v>7</v>
      </c>
      <c r="K856" s="231" t="str">
        <f t="shared" si="14"/>
        <v>RIOS</v>
      </c>
    </row>
    <row r="857" spans="2:11" s="230" customFormat="1" ht="27" customHeight="1">
      <c r="B857" s="231">
        <v>546</v>
      </c>
      <c r="C857" s="231">
        <v>43405</v>
      </c>
      <c r="D857" s="231" t="s">
        <v>1914</v>
      </c>
      <c r="E857" s="231" t="s">
        <v>1471</v>
      </c>
      <c r="F857" s="231" t="s">
        <v>1472</v>
      </c>
      <c r="G857" s="231" t="s">
        <v>1689</v>
      </c>
      <c r="H857" s="231">
        <v>10001270031129</v>
      </c>
      <c r="I857" s="231" t="s">
        <v>1501</v>
      </c>
      <c r="J857" s="231" t="s">
        <v>7</v>
      </c>
      <c r="K857" s="231" t="str">
        <f t="shared" si="14"/>
        <v>RIOS</v>
      </c>
    </row>
    <row r="858" spans="2:11" s="230" customFormat="1" ht="27" customHeight="1">
      <c r="B858" s="231">
        <v>547</v>
      </c>
      <c r="C858" s="231">
        <v>43405</v>
      </c>
      <c r="D858" s="231" t="s">
        <v>1914</v>
      </c>
      <c r="E858" s="231" t="s">
        <v>1471</v>
      </c>
      <c r="F858" s="231" t="s">
        <v>1472</v>
      </c>
      <c r="G858" s="231" t="s">
        <v>1690</v>
      </c>
      <c r="H858" s="231">
        <v>1157284</v>
      </c>
      <c r="I858" s="231" t="s">
        <v>1501</v>
      </c>
      <c r="J858" s="231" t="s">
        <v>7</v>
      </c>
      <c r="K858" s="231" t="str">
        <f t="shared" si="14"/>
        <v>RIOS</v>
      </c>
    </row>
    <row r="859" spans="2:11" s="230" customFormat="1" ht="27" customHeight="1">
      <c r="B859" s="231">
        <v>548</v>
      </c>
      <c r="C859" s="231">
        <v>43405</v>
      </c>
      <c r="D859" s="231" t="s">
        <v>1914</v>
      </c>
      <c r="E859" s="231" t="s">
        <v>1471</v>
      </c>
      <c r="F859" s="231" t="s">
        <v>1472</v>
      </c>
      <c r="G859" s="231" t="s">
        <v>1691</v>
      </c>
      <c r="H859" s="231">
        <v>115839</v>
      </c>
      <c r="I859" s="231" t="s">
        <v>1501</v>
      </c>
      <c r="J859" s="231" t="s">
        <v>7</v>
      </c>
      <c r="K859" s="231" t="str">
        <f t="shared" si="14"/>
        <v>RIOS</v>
      </c>
    </row>
    <row r="860" spans="2:11" s="230" customFormat="1" ht="27" customHeight="1">
      <c r="B860" s="231">
        <v>549</v>
      </c>
      <c r="C860" s="231">
        <v>43405</v>
      </c>
      <c r="D860" s="231" t="s">
        <v>1914</v>
      </c>
      <c r="E860" s="231" t="s">
        <v>1471</v>
      </c>
      <c r="F860" s="231" t="s">
        <v>1472</v>
      </c>
      <c r="G860" s="231" t="s">
        <v>1692</v>
      </c>
      <c r="H860" s="231">
        <v>1151</v>
      </c>
      <c r="I860" s="231" t="s">
        <v>1501</v>
      </c>
      <c r="J860" s="231" t="s">
        <v>7</v>
      </c>
      <c r="K860" s="231" t="str">
        <f t="shared" si="14"/>
        <v>RIOS</v>
      </c>
    </row>
    <row r="861" spans="2:11" s="230" customFormat="1" ht="27" customHeight="1">
      <c r="B861" s="231">
        <v>550</v>
      </c>
      <c r="C861" s="231">
        <v>43405</v>
      </c>
      <c r="D861" s="231" t="s">
        <v>1914</v>
      </c>
      <c r="E861" s="231" t="s">
        <v>1471</v>
      </c>
      <c r="F861" s="231" t="s">
        <v>1472</v>
      </c>
      <c r="G861" s="231" t="s">
        <v>1693</v>
      </c>
      <c r="H861" s="231">
        <v>11515116</v>
      </c>
      <c r="I861" s="231" t="s">
        <v>1501</v>
      </c>
      <c r="J861" s="231" t="s">
        <v>7</v>
      </c>
      <c r="K861" s="231" t="str">
        <f t="shared" si="14"/>
        <v>RIOS</v>
      </c>
    </row>
    <row r="862" spans="2:11" s="230" customFormat="1" ht="27" customHeight="1">
      <c r="B862" s="231">
        <v>551</v>
      </c>
      <c r="C862" s="231">
        <v>43405</v>
      </c>
      <c r="D862" s="231" t="s">
        <v>1914</v>
      </c>
      <c r="E862" s="231" t="s">
        <v>1471</v>
      </c>
      <c r="F862" s="231" t="s">
        <v>1472</v>
      </c>
      <c r="G862" s="231" t="s">
        <v>1694</v>
      </c>
      <c r="H862" s="231">
        <v>1154387</v>
      </c>
      <c r="I862" s="231" t="s">
        <v>1501</v>
      </c>
      <c r="J862" s="231" t="s">
        <v>7</v>
      </c>
      <c r="K862" s="231" t="str">
        <f t="shared" si="14"/>
        <v>RIOS</v>
      </c>
    </row>
    <row r="863" spans="2:11" s="230" customFormat="1" ht="27" customHeight="1">
      <c r="B863" s="231">
        <v>552</v>
      </c>
      <c r="C863" s="231">
        <v>43405</v>
      </c>
      <c r="D863" s="231" t="s">
        <v>1914</v>
      </c>
      <c r="E863" s="231" t="s">
        <v>1471</v>
      </c>
      <c r="F863" s="231" t="s">
        <v>1472</v>
      </c>
      <c r="G863" s="231" t="s">
        <v>1695</v>
      </c>
      <c r="H863" s="231">
        <v>1152101</v>
      </c>
      <c r="I863" s="231" t="s">
        <v>1501</v>
      </c>
      <c r="J863" s="231" t="s">
        <v>7</v>
      </c>
      <c r="K863" s="231" t="str">
        <f t="shared" si="14"/>
        <v>RIOS</v>
      </c>
    </row>
    <row r="864" spans="2:11" s="230" customFormat="1" ht="27" customHeight="1">
      <c r="B864" s="231">
        <v>553</v>
      </c>
      <c r="C864" s="231">
        <v>43405</v>
      </c>
      <c r="D864" s="231" t="s">
        <v>1914</v>
      </c>
      <c r="E864" s="231" t="s">
        <v>1471</v>
      </c>
      <c r="F864" s="231" t="s">
        <v>1472</v>
      </c>
      <c r="G864" s="231" t="s">
        <v>1696</v>
      </c>
      <c r="H864" s="231">
        <v>1154410</v>
      </c>
      <c r="I864" s="231" t="s">
        <v>1501</v>
      </c>
      <c r="J864" s="231" t="s">
        <v>7</v>
      </c>
      <c r="K864" s="231" t="str">
        <f t="shared" si="14"/>
        <v>RIOS</v>
      </c>
    </row>
    <row r="865" spans="2:11" s="230" customFormat="1" ht="27" customHeight="1">
      <c r="B865" s="231">
        <v>554</v>
      </c>
      <c r="C865" s="231">
        <v>43405</v>
      </c>
      <c r="D865" s="231" t="s">
        <v>1914</v>
      </c>
      <c r="E865" s="231" t="s">
        <v>1471</v>
      </c>
      <c r="F865" s="231" t="s">
        <v>1472</v>
      </c>
      <c r="G865" s="231" t="s">
        <v>1697</v>
      </c>
      <c r="H865" s="231">
        <v>1152638</v>
      </c>
      <c r="I865" s="231" t="s">
        <v>1501</v>
      </c>
      <c r="J865" s="231" t="s">
        <v>7</v>
      </c>
      <c r="K865" s="231" t="str">
        <f t="shared" si="14"/>
        <v>RIOS</v>
      </c>
    </row>
    <row r="866" spans="2:11" s="230" customFormat="1" ht="27" customHeight="1">
      <c r="B866" s="231">
        <v>555</v>
      </c>
      <c r="C866" s="231">
        <v>43405</v>
      </c>
      <c r="D866" s="231" t="s">
        <v>1914</v>
      </c>
      <c r="E866" s="231" t="s">
        <v>1471</v>
      </c>
      <c r="F866" s="231" t="s">
        <v>1472</v>
      </c>
      <c r="G866" s="231" t="s">
        <v>1698</v>
      </c>
      <c r="H866" s="231">
        <v>115394</v>
      </c>
      <c r="I866" s="231" t="s">
        <v>1501</v>
      </c>
      <c r="J866" s="231" t="s">
        <v>7</v>
      </c>
      <c r="K866" s="231" t="str">
        <f t="shared" si="14"/>
        <v>RIOS</v>
      </c>
    </row>
    <row r="867" spans="2:11" s="230" customFormat="1" ht="27" customHeight="1">
      <c r="B867" s="231">
        <v>556</v>
      </c>
      <c r="C867" s="231">
        <v>43405</v>
      </c>
      <c r="D867" s="231" t="s">
        <v>1914</v>
      </c>
      <c r="E867" s="231" t="s">
        <v>1471</v>
      </c>
      <c r="F867" s="231" t="s">
        <v>1472</v>
      </c>
      <c r="G867" s="231" t="s">
        <v>1699</v>
      </c>
      <c r="H867" s="231"/>
      <c r="I867" s="231" t="s">
        <v>1501</v>
      </c>
      <c r="J867" s="231" t="s">
        <v>7</v>
      </c>
      <c r="K867" s="231" t="str">
        <f t="shared" si="14"/>
        <v>RIOS</v>
      </c>
    </row>
    <row r="868" spans="2:11" s="230" customFormat="1" ht="27" customHeight="1">
      <c r="B868" s="231">
        <v>557</v>
      </c>
      <c r="C868" s="231">
        <v>43405</v>
      </c>
      <c r="D868" s="231" t="s">
        <v>1914</v>
      </c>
      <c r="E868" s="231" t="s">
        <v>1471</v>
      </c>
      <c r="F868" s="231" t="s">
        <v>1472</v>
      </c>
      <c r="G868" s="231" t="s">
        <v>1700</v>
      </c>
      <c r="H868" s="231"/>
      <c r="I868" s="231" t="s">
        <v>1573</v>
      </c>
      <c r="J868" s="231" t="s">
        <v>7</v>
      </c>
      <c r="K868" s="231" t="str">
        <f t="shared" si="14"/>
        <v>RIOS</v>
      </c>
    </row>
    <row r="869" spans="2:11" s="230" customFormat="1" ht="27" customHeight="1">
      <c r="B869" s="231">
        <v>558</v>
      </c>
      <c r="C869" s="231">
        <v>43405</v>
      </c>
      <c r="D869" s="231" t="s">
        <v>1914</v>
      </c>
      <c r="E869" s="231" t="s">
        <v>1471</v>
      </c>
      <c r="F869" s="231" t="s">
        <v>1472</v>
      </c>
      <c r="G869" s="231" t="s">
        <v>1701</v>
      </c>
      <c r="H869" s="231">
        <v>11513913</v>
      </c>
      <c r="I869" s="231" t="s">
        <v>1501</v>
      </c>
      <c r="J869" s="231" t="s">
        <v>7</v>
      </c>
      <c r="K869" s="231" t="str">
        <f t="shared" si="14"/>
        <v>RIOS</v>
      </c>
    </row>
    <row r="870" spans="2:11" s="230" customFormat="1" ht="27" customHeight="1">
      <c r="B870" s="231">
        <v>559</v>
      </c>
      <c r="C870" s="231">
        <v>43405</v>
      </c>
      <c r="D870" s="231" t="s">
        <v>1914</v>
      </c>
      <c r="E870" s="231" t="s">
        <v>1471</v>
      </c>
      <c r="F870" s="231" t="s">
        <v>1472</v>
      </c>
      <c r="G870" s="231" t="s">
        <v>1702</v>
      </c>
      <c r="H870" s="231">
        <v>11514689</v>
      </c>
      <c r="I870" s="231" t="s">
        <v>1501</v>
      </c>
      <c r="J870" s="231" t="s">
        <v>7</v>
      </c>
      <c r="K870" s="231" t="str">
        <f t="shared" si="14"/>
        <v>RIOS</v>
      </c>
    </row>
    <row r="871" spans="2:11" s="230" customFormat="1" ht="27" customHeight="1">
      <c r="B871" s="231">
        <v>560</v>
      </c>
      <c r="C871" s="231">
        <v>43405</v>
      </c>
      <c r="D871" s="231" t="s">
        <v>1914</v>
      </c>
      <c r="E871" s="231" t="s">
        <v>1471</v>
      </c>
      <c r="F871" s="231" t="s">
        <v>1472</v>
      </c>
      <c r="G871" s="231" t="s">
        <v>1703</v>
      </c>
      <c r="H871" s="231"/>
      <c r="I871" s="231" t="s">
        <v>1501</v>
      </c>
      <c r="J871" s="231" t="s">
        <v>7</v>
      </c>
      <c r="K871" s="231" t="str">
        <f t="shared" si="14"/>
        <v>RIOS</v>
      </c>
    </row>
    <row r="872" spans="2:11" s="230" customFormat="1" ht="27" customHeight="1">
      <c r="B872" s="231">
        <v>561</v>
      </c>
      <c r="C872" s="231">
        <v>43405</v>
      </c>
      <c r="D872" s="231" t="s">
        <v>1914</v>
      </c>
      <c r="E872" s="231" t="s">
        <v>1471</v>
      </c>
      <c r="F872" s="231" t="s">
        <v>1472</v>
      </c>
      <c r="G872" s="231" t="s">
        <v>1704</v>
      </c>
      <c r="H872" s="231"/>
      <c r="I872" s="231" t="s">
        <v>1573</v>
      </c>
      <c r="J872" s="231" t="s">
        <v>7</v>
      </c>
      <c r="K872" s="231" t="str">
        <f t="shared" si="14"/>
        <v>RIOS</v>
      </c>
    </row>
    <row r="873" spans="2:11" s="230" customFormat="1" ht="27" customHeight="1">
      <c r="B873" s="231">
        <v>562</v>
      </c>
      <c r="C873" s="231">
        <v>43405</v>
      </c>
      <c r="D873" s="231" t="s">
        <v>1914</v>
      </c>
      <c r="E873" s="231" t="s">
        <v>1471</v>
      </c>
      <c r="F873" s="231" t="s">
        <v>1472</v>
      </c>
      <c r="G873" s="231" t="s">
        <v>1705</v>
      </c>
      <c r="H873" s="231">
        <v>11514005</v>
      </c>
      <c r="I873" s="231" t="s">
        <v>1501</v>
      </c>
      <c r="J873" s="231" t="s">
        <v>7</v>
      </c>
      <c r="K873" s="231" t="str">
        <f t="shared" si="14"/>
        <v>RIOS</v>
      </c>
    </row>
    <row r="874" spans="2:11" s="230" customFormat="1" ht="27" customHeight="1">
      <c r="B874" s="231">
        <v>563</v>
      </c>
      <c r="C874" s="231">
        <v>43405</v>
      </c>
      <c r="D874" s="231" t="s">
        <v>1914</v>
      </c>
      <c r="E874" s="231" t="s">
        <v>1471</v>
      </c>
      <c r="F874" s="231" t="s">
        <v>1472</v>
      </c>
      <c r="G874" s="231" t="s">
        <v>1706</v>
      </c>
      <c r="H874" s="231">
        <v>1151279</v>
      </c>
      <c r="I874" s="231" t="s">
        <v>1501</v>
      </c>
      <c r="J874" s="231" t="s">
        <v>7</v>
      </c>
      <c r="K874" s="231" t="str">
        <f t="shared" si="14"/>
        <v>RIOS</v>
      </c>
    </row>
    <row r="875" spans="2:11" s="230" customFormat="1" ht="27" customHeight="1">
      <c r="B875" s="231">
        <v>564</v>
      </c>
      <c r="C875" s="231">
        <v>43405</v>
      </c>
      <c r="D875" s="231" t="s">
        <v>1914</v>
      </c>
      <c r="E875" s="231" t="s">
        <v>1471</v>
      </c>
      <c r="F875" s="231" t="s">
        <v>1472</v>
      </c>
      <c r="G875" s="231" t="s">
        <v>1707</v>
      </c>
      <c r="H875" s="231">
        <v>11516186</v>
      </c>
      <c r="I875" s="231" t="s">
        <v>1501</v>
      </c>
      <c r="J875" s="231" t="s">
        <v>7</v>
      </c>
      <c r="K875" s="231" t="str">
        <f t="shared" si="14"/>
        <v>RIOS</v>
      </c>
    </row>
    <row r="876" spans="2:11" s="230" customFormat="1" ht="27" customHeight="1">
      <c r="B876" s="231">
        <v>565</v>
      </c>
      <c r="C876" s="231">
        <v>43405</v>
      </c>
      <c r="D876" s="231" t="s">
        <v>1914</v>
      </c>
      <c r="E876" s="231" t="s">
        <v>1471</v>
      </c>
      <c r="F876" s="231" t="s">
        <v>1472</v>
      </c>
      <c r="G876" s="231" t="s">
        <v>1708</v>
      </c>
      <c r="H876" s="231">
        <v>11511000</v>
      </c>
      <c r="I876" s="231" t="s">
        <v>1573</v>
      </c>
      <c r="J876" s="231" t="s">
        <v>7</v>
      </c>
      <c r="K876" s="231" t="str">
        <f t="shared" si="14"/>
        <v>RIOS</v>
      </c>
    </row>
    <row r="877" spans="2:11" s="230" customFormat="1" ht="27" customHeight="1">
      <c r="B877" s="231">
        <v>566</v>
      </c>
      <c r="C877" s="231">
        <v>43405</v>
      </c>
      <c r="D877" s="231" t="s">
        <v>1914</v>
      </c>
      <c r="E877" s="231" t="s">
        <v>1471</v>
      </c>
      <c r="F877" s="231" t="s">
        <v>1472</v>
      </c>
      <c r="G877" s="231" t="s">
        <v>1709</v>
      </c>
      <c r="H877" s="231">
        <v>11514041</v>
      </c>
      <c r="I877" s="231" t="s">
        <v>1501</v>
      </c>
      <c r="J877" s="231" t="s">
        <v>7</v>
      </c>
      <c r="K877" s="231" t="str">
        <f t="shared" si="14"/>
        <v>RIOS</v>
      </c>
    </row>
    <row r="878" spans="2:11" s="230" customFormat="1" ht="27" customHeight="1">
      <c r="B878" s="231">
        <v>567</v>
      </c>
      <c r="C878" s="231">
        <v>43405</v>
      </c>
      <c r="D878" s="231" t="s">
        <v>1914</v>
      </c>
      <c r="E878" s="231" t="s">
        <v>1471</v>
      </c>
      <c r="F878" s="231" t="s">
        <v>1472</v>
      </c>
      <c r="G878" s="231" t="s">
        <v>1710</v>
      </c>
      <c r="H878" s="231">
        <v>11515344</v>
      </c>
      <c r="I878" s="231" t="s">
        <v>1501</v>
      </c>
      <c r="J878" s="231" t="s">
        <v>7</v>
      </c>
      <c r="K878" s="231" t="str">
        <f t="shared" si="14"/>
        <v>RIOS</v>
      </c>
    </row>
    <row r="879" spans="2:11" s="230" customFormat="1" ht="27" customHeight="1">
      <c r="B879" s="231">
        <v>568</v>
      </c>
      <c r="C879" s="231">
        <v>43405</v>
      </c>
      <c r="D879" s="231" t="s">
        <v>1914</v>
      </c>
      <c r="E879" s="231" t="s">
        <v>1471</v>
      </c>
      <c r="F879" s="231" t="s">
        <v>1472</v>
      </c>
      <c r="G879" s="231" t="s">
        <v>1711</v>
      </c>
      <c r="H879" s="231">
        <v>11515342</v>
      </c>
      <c r="I879" s="231" t="s">
        <v>1501</v>
      </c>
      <c r="J879" s="231" t="s">
        <v>7</v>
      </c>
      <c r="K879" s="231" t="str">
        <f t="shared" si="14"/>
        <v>RIOS</v>
      </c>
    </row>
    <row r="880" spans="2:11" s="230" customFormat="1" ht="27" customHeight="1">
      <c r="B880" s="231">
        <v>569</v>
      </c>
      <c r="C880" s="231">
        <v>43405</v>
      </c>
      <c r="D880" s="231" t="s">
        <v>1914</v>
      </c>
      <c r="E880" s="231" t="s">
        <v>1471</v>
      </c>
      <c r="F880" s="231" t="s">
        <v>1472</v>
      </c>
      <c r="G880" s="231" t="s">
        <v>1712</v>
      </c>
      <c r="H880" s="231">
        <v>11515343</v>
      </c>
      <c r="I880" s="231" t="s">
        <v>1501</v>
      </c>
      <c r="J880" s="231" t="s">
        <v>7</v>
      </c>
      <c r="K880" s="231" t="str">
        <f t="shared" si="14"/>
        <v>RIOS</v>
      </c>
    </row>
    <row r="881" spans="2:11" s="230" customFormat="1" ht="27" customHeight="1">
      <c r="B881" s="231">
        <v>570</v>
      </c>
      <c r="C881" s="231">
        <v>43405</v>
      </c>
      <c r="D881" s="231" t="s">
        <v>1914</v>
      </c>
      <c r="E881" s="231" t="s">
        <v>1471</v>
      </c>
      <c r="F881" s="231" t="s">
        <v>1472</v>
      </c>
      <c r="G881" s="231" t="s">
        <v>1713</v>
      </c>
      <c r="H881" s="231">
        <v>11517824</v>
      </c>
      <c r="I881" s="231" t="s">
        <v>1501</v>
      </c>
      <c r="J881" s="231" t="s">
        <v>7</v>
      </c>
      <c r="K881" s="231" t="str">
        <f t="shared" si="14"/>
        <v>RIOS</v>
      </c>
    </row>
    <row r="882" spans="2:11" s="230" customFormat="1" ht="27" customHeight="1">
      <c r="B882" s="231">
        <v>571</v>
      </c>
      <c r="C882" s="231">
        <v>43405</v>
      </c>
      <c r="D882" s="231" t="s">
        <v>1914</v>
      </c>
      <c r="E882" s="231" t="s">
        <v>1471</v>
      </c>
      <c r="F882" s="231" t="s">
        <v>1472</v>
      </c>
      <c r="G882" s="231" t="s">
        <v>1714</v>
      </c>
      <c r="H882" s="231">
        <v>1154411</v>
      </c>
      <c r="I882" s="231" t="s">
        <v>1501</v>
      </c>
      <c r="J882" s="231" t="s">
        <v>7</v>
      </c>
      <c r="K882" s="231" t="str">
        <f t="shared" si="14"/>
        <v>RIOS</v>
      </c>
    </row>
    <row r="883" spans="2:11" s="230" customFormat="1" ht="27" customHeight="1">
      <c r="B883" s="231">
        <v>572</v>
      </c>
      <c r="C883" s="231">
        <v>43405</v>
      </c>
      <c r="D883" s="231" t="s">
        <v>1914</v>
      </c>
      <c r="E883" s="231" t="s">
        <v>1471</v>
      </c>
      <c r="F883" s="231" t="s">
        <v>1472</v>
      </c>
      <c r="G883" s="231" t="s">
        <v>1715</v>
      </c>
      <c r="H883" s="231">
        <v>1150000077</v>
      </c>
      <c r="I883" s="231" t="s">
        <v>1501</v>
      </c>
      <c r="J883" s="231" t="s">
        <v>7</v>
      </c>
      <c r="K883" s="231" t="str">
        <f t="shared" si="14"/>
        <v>RIOS</v>
      </c>
    </row>
    <row r="884" spans="2:11" s="230" customFormat="1" ht="27" customHeight="1">
      <c r="B884" s="231">
        <v>573</v>
      </c>
      <c r="C884" s="231">
        <v>43405</v>
      </c>
      <c r="D884" s="231" t="s">
        <v>1914</v>
      </c>
      <c r="E884" s="231" t="s">
        <v>1471</v>
      </c>
      <c r="F884" s="231" t="s">
        <v>1472</v>
      </c>
      <c r="G884" s="231" t="s">
        <v>1716</v>
      </c>
      <c r="H884" s="231">
        <v>11519587</v>
      </c>
      <c r="I884" s="231" t="s">
        <v>1501</v>
      </c>
      <c r="J884" s="231" t="s">
        <v>7</v>
      </c>
      <c r="K884" s="231" t="str">
        <f t="shared" si="14"/>
        <v>RIOS</v>
      </c>
    </row>
    <row r="885" spans="2:11" s="230" customFormat="1" ht="27" customHeight="1">
      <c r="B885" s="231">
        <v>574</v>
      </c>
      <c r="C885" s="231">
        <v>43405</v>
      </c>
      <c r="D885" s="231" t="s">
        <v>1914</v>
      </c>
      <c r="E885" s="231" t="s">
        <v>1471</v>
      </c>
      <c r="F885" s="231" t="s">
        <v>1472</v>
      </c>
      <c r="G885" s="231" t="s">
        <v>1717</v>
      </c>
      <c r="H885" s="231">
        <v>11511970</v>
      </c>
      <c r="I885" s="231" t="s">
        <v>1501</v>
      </c>
      <c r="J885" s="231" t="s">
        <v>7</v>
      </c>
      <c r="K885" s="231" t="str">
        <f t="shared" si="14"/>
        <v>RIOS</v>
      </c>
    </row>
    <row r="886" spans="2:11" s="230" customFormat="1" ht="27" customHeight="1">
      <c r="B886" s="231">
        <v>575</v>
      </c>
      <c r="C886" s="231">
        <v>43405</v>
      </c>
      <c r="D886" s="231" t="s">
        <v>1914</v>
      </c>
      <c r="E886" s="231" t="s">
        <v>1471</v>
      </c>
      <c r="F886" s="231" t="s">
        <v>1472</v>
      </c>
      <c r="G886" s="231" t="s">
        <v>1718</v>
      </c>
      <c r="H886" s="231">
        <v>11517813</v>
      </c>
      <c r="I886" s="231" t="s">
        <v>1501</v>
      </c>
      <c r="J886" s="231" t="s">
        <v>7</v>
      </c>
      <c r="K886" s="231" t="str">
        <f t="shared" si="14"/>
        <v>RIOS</v>
      </c>
    </row>
    <row r="887" spans="2:11" s="230" customFormat="1" ht="27" customHeight="1">
      <c r="B887" s="231">
        <v>576</v>
      </c>
      <c r="C887" s="231">
        <v>43405</v>
      </c>
      <c r="D887" s="231" t="s">
        <v>1914</v>
      </c>
      <c r="E887" s="231" t="s">
        <v>1471</v>
      </c>
      <c r="F887" s="231" t="s">
        <v>1472</v>
      </c>
      <c r="G887" s="231" t="s">
        <v>1719</v>
      </c>
      <c r="H887" s="231">
        <v>11517815</v>
      </c>
      <c r="I887" s="231" t="s">
        <v>1501</v>
      </c>
      <c r="J887" s="231" t="s">
        <v>7</v>
      </c>
      <c r="K887" s="231" t="str">
        <f t="shared" si="14"/>
        <v>RIOS</v>
      </c>
    </row>
    <row r="888" spans="2:11" s="230" customFormat="1" ht="27" customHeight="1">
      <c r="B888" s="231">
        <v>577</v>
      </c>
      <c r="C888" s="231">
        <v>43405</v>
      </c>
      <c r="D888" s="231" t="s">
        <v>1914</v>
      </c>
      <c r="E888" s="231" t="s">
        <v>1471</v>
      </c>
      <c r="F888" s="231" t="s">
        <v>1472</v>
      </c>
      <c r="G888" s="231" t="s">
        <v>1720</v>
      </c>
      <c r="H888" s="231">
        <v>11517818</v>
      </c>
      <c r="I888" s="231" t="s">
        <v>1501</v>
      </c>
      <c r="J888" s="231" t="s">
        <v>7</v>
      </c>
      <c r="K888" s="231" t="str">
        <f t="shared" si="14"/>
        <v>RIOS</v>
      </c>
    </row>
    <row r="889" spans="2:11" s="230" customFormat="1" ht="27" customHeight="1">
      <c r="B889" s="231">
        <v>578</v>
      </c>
      <c r="C889" s="231">
        <v>43405</v>
      </c>
      <c r="D889" s="231" t="s">
        <v>1914</v>
      </c>
      <c r="E889" s="231" t="s">
        <v>1471</v>
      </c>
      <c r="F889" s="231" t="s">
        <v>1472</v>
      </c>
      <c r="G889" s="231" t="s">
        <v>1721</v>
      </c>
      <c r="H889" s="231">
        <v>11518625</v>
      </c>
      <c r="I889" s="231" t="s">
        <v>1501</v>
      </c>
      <c r="J889" s="231" t="s">
        <v>7</v>
      </c>
      <c r="K889" s="231" t="str">
        <f t="shared" si="14"/>
        <v>RIOS</v>
      </c>
    </row>
    <row r="890" spans="2:11" s="230" customFormat="1" ht="27" customHeight="1">
      <c r="B890" s="231">
        <v>579</v>
      </c>
      <c r="C890" s="231">
        <v>43405</v>
      </c>
      <c r="D890" s="231" t="s">
        <v>1914</v>
      </c>
      <c r="E890" s="231" t="s">
        <v>1471</v>
      </c>
      <c r="F890" s="231" t="s">
        <v>1472</v>
      </c>
      <c r="G890" s="231" t="s">
        <v>1722</v>
      </c>
      <c r="H890" s="231">
        <v>11515809</v>
      </c>
      <c r="I890" s="231" t="s">
        <v>1501</v>
      </c>
      <c r="J890" s="231" t="s">
        <v>7</v>
      </c>
      <c r="K890" s="231" t="str">
        <f t="shared" si="14"/>
        <v>RIOS</v>
      </c>
    </row>
    <row r="891" spans="2:11" s="230" customFormat="1" ht="27" customHeight="1">
      <c r="B891" s="231">
        <v>580</v>
      </c>
      <c r="C891" s="231">
        <v>43405</v>
      </c>
      <c r="D891" s="231" t="s">
        <v>1914</v>
      </c>
      <c r="E891" s="231" t="s">
        <v>1471</v>
      </c>
      <c r="F891" s="231" t="s">
        <v>1472</v>
      </c>
      <c r="G891" s="231" t="s">
        <v>1723</v>
      </c>
      <c r="H891" s="231">
        <v>1151272</v>
      </c>
      <c r="I891" s="231" t="s">
        <v>1501</v>
      </c>
      <c r="J891" s="231" t="s">
        <v>7</v>
      </c>
      <c r="K891" s="231" t="str">
        <f t="shared" si="14"/>
        <v>RIOS</v>
      </c>
    </row>
    <row r="892" spans="2:11" s="230" customFormat="1" ht="27" customHeight="1">
      <c r="B892" s="231">
        <v>581</v>
      </c>
      <c r="C892" s="231">
        <v>43405</v>
      </c>
      <c r="D892" s="231" t="s">
        <v>1914</v>
      </c>
      <c r="E892" s="231" t="s">
        <v>1471</v>
      </c>
      <c r="F892" s="231" t="s">
        <v>1472</v>
      </c>
      <c r="G892" s="231" t="s">
        <v>1724</v>
      </c>
      <c r="H892" s="231">
        <v>1155670</v>
      </c>
      <c r="I892" s="231" t="s">
        <v>1501</v>
      </c>
      <c r="J892" s="231" t="s">
        <v>7</v>
      </c>
      <c r="K892" s="231" t="str">
        <f t="shared" si="14"/>
        <v>RIOS</v>
      </c>
    </row>
    <row r="893" spans="2:11" s="230" customFormat="1" ht="27" customHeight="1">
      <c r="B893" s="231">
        <v>582</v>
      </c>
      <c r="C893" s="231">
        <v>43405</v>
      </c>
      <c r="D893" s="231" t="s">
        <v>1914</v>
      </c>
      <c r="E893" s="231" t="s">
        <v>1471</v>
      </c>
      <c r="F893" s="231" t="s">
        <v>1472</v>
      </c>
      <c r="G893" s="231" t="s">
        <v>1725</v>
      </c>
      <c r="H893" s="231">
        <v>11510928</v>
      </c>
      <c r="I893" s="231" t="s">
        <v>1501</v>
      </c>
      <c r="J893" s="231" t="s">
        <v>7</v>
      </c>
      <c r="K893" s="231" t="str">
        <f t="shared" si="14"/>
        <v>RIOS</v>
      </c>
    </row>
    <row r="894" spans="2:11" s="230" customFormat="1" ht="27" customHeight="1">
      <c r="B894" s="231">
        <v>583</v>
      </c>
      <c r="C894" s="231">
        <v>43405</v>
      </c>
      <c r="D894" s="231" t="s">
        <v>1914</v>
      </c>
      <c r="E894" s="231" t="s">
        <v>1471</v>
      </c>
      <c r="F894" s="231" t="s">
        <v>1472</v>
      </c>
      <c r="G894" s="231" t="s">
        <v>1726</v>
      </c>
      <c r="H894" s="231"/>
      <c r="I894" s="231" t="s">
        <v>1501</v>
      </c>
      <c r="J894" s="231" t="s">
        <v>7</v>
      </c>
      <c r="K894" s="231" t="str">
        <f t="shared" si="14"/>
        <v>RIOS</v>
      </c>
    </row>
    <row r="895" spans="2:11" s="230" customFormat="1" ht="27" customHeight="1">
      <c r="B895" s="231">
        <v>584</v>
      </c>
      <c r="C895" s="231">
        <v>43405</v>
      </c>
      <c r="D895" s="231" t="s">
        <v>1914</v>
      </c>
      <c r="E895" s="231" t="s">
        <v>1471</v>
      </c>
      <c r="F895" s="231" t="s">
        <v>1472</v>
      </c>
      <c r="G895" s="231" t="s">
        <v>1727</v>
      </c>
      <c r="H895" s="231">
        <v>1159024</v>
      </c>
      <c r="I895" s="231" t="s">
        <v>1501</v>
      </c>
      <c r="J895" s="231" t="s">
        <v>7</v>
      </c>
      <c r="K895" s="231" t="str">
        <f t="shared" si="14"/>
        <v>RIOS</v>
      </c>
    </row>
    <row r="896" spans="2:11" s="230" customFormat="1" ht="27" customHeight="1">
      <c r="B896" s="231">
        <v>585</v>
      </c>
      <c r="C896" s="231">
        <v>43405</v>
      </c>
      <c r="D896" s="231" t="s">
        <v>1914</v>
      </c>
      <c r="E896" s="231" t="s">
        <v>1471</v>
      </c>
      <c r="F896" s="231" t="s">
        <v>1472</v>
      </c>
      <c r="G896" s="231" t="s">
        <v>1728</v>
      </c>
      <c r="H896" s="231"/>
      <c r="I896" s="231" t="s">
        <v>1573</v>
      </c>
      <c r="J896" s="231" t="s">
        <v>7</v>
      </c>
      <c r="K896" s="231" t="str">
        <f t="shared" si="14"/>
        <v>RIOS</v>
      </c>
    </row>
    <row r="897" spans="2:11" s="230" customFormat="1" ht="27" customHeight="1">
      <c r="B897" s="231">
        <v>586</v>
      </c>
      <c r="C897" s="231">
        <v>43405</v>
      </c>
      <c r="D897" s="231" t="s">
        <v>1914</v>
      </c>
      <c r="E897" s="231" t="s">
        <v>1471</v>
      </c>
      <c r="F897" s="231" t="s">
        <v>1472</v>
      </c>
      <c r="G897" s="231" t="s">
        <v>1729</v>
      </c>
      <c r="H897" s="231">
        <v>1150000123</v>
      </c>
      <c r="I897" s="231" t="s">
        <v>1501</v>
      </c>
      <c r="J897" s="231" t="s">
        <v>7</v>
      </c>
      <c r="K897" s="231" t="str">
        <f t="shared" si="14"/>
        <v>RIOS</v>
      </c>
    </row>
    <row r="898" spans="2:11" s="230" customFormat="1" ht="27" customHeight="1">
      <c r="B898" s="231">
        <v>587</v>
      </c>
      <c r="C898" s="231">
        <v>43405</v>
      </c>
      <c r="D898" s="231" t="s">
        <v>1914</v>
      </c>
      <c r="E898" s="231" t="s">
        <v>1471</v>
      </c>
      <c r="F898" s="231" t="s">
        <v>1472</v>
      </c>
      <c r="G898" s="231" t="s">
        <v>1730</v>
      </c>
      <c r="H898" s="231"/>
      <c r="I898" s="231" t="s">
        <v>1501</v>
      </c>
      <c r="J898" s="231" t="s">
        <v>7</v>
      </c>
      <c r="K898" s="231" t="str">
        <f t="shared" si="14"/>
        <v>RIOS</v>
      </c>
    </row>
    <row r="899" spans="2:11" s="230" customFormat="1" ht="27" customHeight="1">
      <c r="B899" s="231">
        <v>588</v>
      </c>
      <c r="C899" s="231">
        <v>43405</v>
      </c>
      <c r="D899" s="231" t="s">
        <v>1914</v>
      </c>
      <c r="E899" s="231" t="s">
        <v>1471</v>
      </c>
      <c r="F899" s="231" t="s">
        <v>1472</v>
      </c>
      <c r="G899" s="231" t="s">
        <v>1731</v>
      </c>
      <c r="H899" s="231"/>
      <c r="I899" s="231" t="s">
        <v>1501</v>
      </c>
      <c r="J899" s="231" t="s">
        <v>7</v>
      </c>
      <c r="K899" s="231" t="str">
        <f t="shared" si="14"/>
        <v>RIOS</v>
      </c>
    </row>
    <row r="900" spans="2:11" s="230" customFormat="1" ht="27" customHeight="1">
      <c r="B900" s="231">
        <v>589</v>
      </c>
      <c r="C900" s="231">
        <v>43405</v>
      </c>
      <c r="D900" s="231" t="s">
        <v>1914</v>
      </c>
      <c r="E900" s="231" t="s">
        <v>1471</v>
      </c>
      <c r="F900" s="231" t="s">
        <v>1472</v>
      </c>
      <c r="G900" s="231" t="s">
        <v>1732</v>
      </c>
      <c r="H900" s="231"/>
      <c r="I900" s="231" t="s">
        <v>1573</v>
      </c>
      <c r="J900" s="231" t="s">
        <v>7</v>
      </c>
      <c r="K900" s="231" t="str">
        <f t="shared" si="14"/>
        <v>RIOS</v>
      </c>
    </row>
    <row r="901" spans="2:11" s="230" customFormat="1" ht="27" customHeight="1">
      <c r="B901" s="231">
        <v>590</v>
      </c>
      <c r="C901" s="231">
        <v>43405</v>
      </c>
      <c r="D901" s="231" t="s">
        <v>1914</v>
      </c>
      <c r="E901" s="231" t="s">
        <v>1471</v>
      </c>
      <c r="F901" s="231" t="s">
        <v>1472</v>
      </c>
      <c r="G901" s="231" t="s">
        <v>1733</v>
      </c>
      <c r="H901" s="231"/>
      <c r="I901" s="231" t="s">
        <v>1501</v>
      </c>
      <c r="J901" s="231" t="s">
        <v>7</v>
      </c>
      <c r="K901" s="231" t="str">
        <f t="shared" si="14"/>
        <v>RIOS</v>
      </c>
    </row>
    <row r="902" spans="2:11" s="230" customFormat="1" ht="27" customHeight="1">
      <c r="B902" s="231">
        <v>591</v>
      </c>
      <c r="C902" s="231">
        <v>43405</v>
      </c>
      <c r="D902" s="231" t="s">
        <v>1914</v>
      </c>
      <c r="E902" s="231" t="s">
        <v>1471</v>
      </c>
      <c r="F902" s="231" t="s">
        <v>1472</v>
      </c>
      <c r="G902" s="231" t="s">
        <v>1734</v>
      </c>
      <c r="H902" s="231"/>
      <c r="I902" s="231" t="s">
        <v>1573</v>
      </c>
      <c r="J902" s="231" t="s">
        <v>7</v>
      </c>
      <c r="K902" s="231" t="str">
        <f t="shared" si="14"/>
        <v>RIOS</v>
      </c>
    </row>
    <row r="903" spans="2:11" s="230" customFormat="1" ht="27" customHeight="1">
      <c r="B903" s="231">
        <v>592</v>
      </c>
      <c r="C903" s="231">
        <v>43405</v>
      </c>
      <c r="D903" s="231" t="s">
        <v>1914</v>
      </c>
      <c r="E903" s="231" t="s">
        <v>1471</v>
      </c>
      <c r="F903" s="231" t="s">
        <v>1472</v>
      </c>
      <c r="G903" s="231" t="s">
        <v>1735</v>
      </c>
      <c r="H903" s="231"/>
      <c r="I903" s="231" t="s">
        <v>1573</v>
      </c>
      <c r="J903" s="231" t="s">
        <v>7</v>
      </c>
      <c r="K903" s="231" t="str">
        <f t="shared" si="14"/>
        <v>RIOS</v>
      </c>
    </row>
    <row r="904" spans="2:11" s="230" customFormat="1" ht="27" customHeight="1">
      <c r="B904" s="231">
        <v>593</v>
      </c>
      <c r="C904" s="231">
        <v>43405</v>
      </c>
      <c r="D904" s="231" t="s">
        <v>1914</v>
      </c>
      <c r="E904" s="231" t="s">
        <v>1471</v>
      </c>
      <c r="F904" s="231" t="s">
        <v>1472</v>
      </c>
      <c r="G904" s="231" t="s">
        <v>1736</v>
      </c>
      <c r="H904" s="231"/>
      <c r="I904" s="231" t="s">
        <v>1573</v>
      </c>
      <c r="J904" s="231" t="s">
        <v>7</v>
      </c>
      <c r="K904" s="231" t="str">
        <f t="shared" si="14"/>
        <v>RIOS</v>
      </c>
    </row>
    <row r="905" spans="2:11" s="230" customFormat="1" ht="27" customHeight="1">
      <c r="B905" s="231">
        <v>594</v>
      </c>
      <c r="C905" s="231">
        <v>43405</v>
      </c>
      <c r="D905" s="231" t="s">
        <v>1914</v>
      </c>
      <c r="E905" s="231" t="s">
        <v>1471</v>
      </c>
      <c r="F905" s="231" t="s">
        <v>1472</v>
      </c>
      <c r="G905" s="231" t="s">
        <v>1737</v>
      </c>
      <c r="H905" s="231"/>
      <c r="I905" s="231" t="s">
        <v>1573</v>
      </c>
      <c r="J905" s="231" t="s">
        <v>7</v>
      </c>
      <c r="K905" s="231" t="str">
        <f t="shared" si="14"/>
        <v>RIOS</v>
      </c>
    </row>
    <row r="906" spans="2:11" s="230" customFormat="1" ht="27" customHeight="1">
      <c r="B906" s="231">
        <v>595</v>
      </c>
      <c r="C906" s="231">
        <v>43405</v>
      </c>
      <c r="D906" s="231" t="s">
        <v>1914</v>
      </c>
      <c r="E906" s="231" t="s">
        <v>1471</v>
      </c>
      <c r="F906" s="231" t="s">
        <v>1472</v>
      </c>
      <c r="G906" s="231" t="s">
        <v>1738</v>
      </c>
      <c r="H906" s="231"/>
      <c r="I906" s="231" t="s">
        <v>1573</v>
      </c>
      <c r="J906" s="231" t="s">
        <v>7</v>
      </c>
      <c r="K906" s="231" t="str">
        <f t="shared" si="14"/>
        <v>RIOS</v>
      </c>
    </row>
    <row r="907" spans="2:11" s="230" customFormat="1" ht="27" customHeight="1">
      <c r="B907" s="231">
        <v>596</v>
      </c>
      <c r="C907" s="231">
        <v>43405</v>
      </c>
      <c r="D907" s="231" t="s">
        <v>1914</v>
      </c>
      <c r="E907" s="231" t="s">
        <v>1471</v>
      </c>
      <c r="F907" s="231" t="s">
        <v>1472</v>
      </c>
      <c r="G907" s="231" t="s">
        <v>1739</v>
      </c>
      <c r="H907" s="231"/>
      <c r="I907" s="231" t="s">
        <v>1573</v>
      </c>
      <c r="J907" s="231" t="s">
        <v>7</v>
      </c>
      <c r="K907" s="231" t="str">
        <f t="shared" si="14"/>
        <v>RIOS</v>
      </c>
    </row>
    <row r="908" spans="2:11" s="230" customFormat="1" ht="27" customHeight="1">
      <c r="B908" s="231">
        <v>597</v>
      </c>
      <c r="C908" s="231">
        <v>43405</v>
      </c>
      <c r="D908" s="231" t="s">
        <v>1914</v>
      </c>
      <c r="E908" s="231" t="s">
        <v>1471</v>
      </c>
      <c r="F908" s="231" t="s">
        <v>1472</v>
      </c>
      <c r="G908" s="231" t="s">
        <v>1740</v>
      </c>
      <c r="H908" s="231"/>
      <c r="I908" s="231" t="s">
        <v>1501</v>
      </c>
      <c r="J908" s="231" t="s">
        <v>7</v>
      </c>
      <c r="K908" s="231" t="str">
        <f t="shared" si="14"/>
        <v>RIOS</v>
      </c>
    </row>
    <row r="909" spans="2:11" s="230" customFormat="1" ht="27" customHeight="1">
      <c r="B909" s="231">
        <v>598</v>
      </c>
      <c r="C909" s="231">
        <v>43405</v>
      </c>
      <c r="D909" s="231" t="s">
        <v>1914</v>
      </c>
      <c r="E909" s="231" t="s">
        <v>1471</v>
      </c>
      <c r="F909" s="231" t="s">
        <v>1472</v>
      </c>
      <c r="G909" s="231" t="s">
        <v>1741</v>
      </c>
      <c r="H909" s="231"/>
      <c r="I909" s="231" t="s">
        <v>1573</v>
      </c>
      <c r="J909" s="231" t="s">
        <v>7</v>
      </c>
      <c r="K909" s="231" t="str">
        <f t="shared" si="14"/>
        <v>RIOS</v>
      </c>
    </row>
    <row r="910" spans="2:11" s="230" customFormat="1" ht="27" customHeight="1">
      <c r="B910" s="231">
        <v>599</v>
      </c>
      <c r="C910" s="231">
        <v>43405</v>
      </c>
      <c r="D910" s="231" t="s">
        <v>1914</v>
      </c>
      <c r="E910" s="231" t="s">
        <v>1471</v>
      </c>
      <c r="F910" s="231" t="s">
        <v>1472</v>
      </c>
      <c r="G910" s="231" t="s">
        <v>1742</v>
      </c>
      <c r="H910" s="231"/>
      <c r="I910" s="231" t="s">
        <v>1501</v>
      </c>
      <c r="J910" s="231" t="s">
        <v>7</v>
      </c>
      <c r="K910" s="231" t="str">
        <f t="shared" ref="K910:K973" si="15">MID(I910,1,4)</f>
        <v>RIOS</v>
      </c>
    </row>
    <row r="911" spans="2:11" s="230" customFormat="1" ht="27" customHeight="1">
      <c r="B911" s="231">
        <v>600</v>
      </c>
      <c r="C911" s="231">
        <v>43405</v>
      </c>
      <c r="D911" s="231" t="s">
        <v>1914</v>
      </c>
      <c r="E911" s="231" t="s">
        <v>1471</v>
      </c>
      <c r="F911" s="231" t="s">
        <v>1472</v>
      </c>
      <c r="G911" s="231" t="s">
        <v>1743</v>
      </c>
      <c r="H911" s="231"/>
      <c r="I911" s="231" t="s">
        <v>1501</v>
      </c>
      <c r="J911" s="231" t="s">
        <v>7</v>
      </c>
      <c r="K911" s="231" t="str">
        <f t="shared" si="15"/>
        <v>RIOS</v>
      </c>
    </row>
    <row r="912" spans="2:11" s="230" customFormat="1" ht="27" customHeight="1">
      <c r="B912" s="231">
        <v>601</v>
      </c>
      <c r="C912" s="231">
        <v>43405</v>
      </c>
      <c r="D912" s="231" t="s">
        <v>1914</v>
      </c>
      <c r="E912" s="231" t="s">
        <v>1471</v>
      </c>
      <c r="F912" s="231" t="s">
        <v>1472</v>
      </c>
      <c r="G912" s="231" t="s">
        <v>1744</v>
      </c>
      <c r="H912" s="231">
        <v>1159023</v>
      </c>
      <c r="I912" s="231" t="s">
        <v>1501</v>
      </c>
      <c r="J912" s="231" t="s">
        <v>7</v>
      </c>
      <c r="K912" s="231" t="str">
        <f t="shared" si="15"/>
        <v>RIOS</v>
      </c>
    </row>
    <row r="913" spans="2:11" s="230" customFormat="1" ht="27" customHeight="1">
      <c r="B913" s="231">
        <v>602</v>
      </c>
      <c r="C913" s="231">
        <v>43405</v>
      </c>
      <c r="D913" s="231" t="s">
        <v>1914</v>
      </c>
      <c r="E913" s="231" t="s">
        <v>1471</v>
      </c>
      <c r="F913" s="231" t="s">
        <v>1472</v>
      </c>
      <c r="G913" s="231" t="s">
        <v>1745</v>
      </c>
      <c r="H913" s="231">
        <v>11510476</v>
      </c>
      <c r="I913" s="231" t="s">
        <v>1501</v>
      </c>
      <c r="J913" s="231" t="s">
        <v>7</v>
      </c>
      <c r="K913" s="231" t="str">
        <f t="shared" si="15"/>
        <v>RIOS</v>
      </c>
    </row>
    <row r="914" spans="2:11" s="230" customFormat="1" ht="27" customHeight="1">
      <c r="B914" s="231">
        <v>603</v>
      </c>
      <c r="C914" s="231">
        <v>43405</v>
      </c>
      <c r="D914" s="231" t="s">
        <v>1914</v>
      </c>
      <c r="E914" s="231" t="s">
        <v>1471</v>
      </c>
      <c r="F914" s="231" t="s">
        <v>1472</v>
      </c>
      <c r="G914" s="231" t="s">
        <v>1746</v>
      </c>
      <c r="H914" s="231">
        <v>1158745</v>
      </c>
      <c r="I914" s="231" t="s">
        <v>1501</v>
      </c>
      <c r="J914" s="231" t="s">
        <v>7</v>
      </c>
      <c r="K914" s="231" t="str">
        <f t="shared" si="15"/>
        <v>RIOS</v>
      </c>
    </row>
    <row r="915" spans="2:11" s="230" customFormat="1" ht="27" customHeight="1">
      <c r="B915" s="231">
        <v>604</v>
      </c>
      <c r="C915" s="231">
        <v>43405</v>
      </c>
      <c r="D915" s="231" t="s">
        <v>1914</v>
      </c>
      <c r="E915" s="231" t="s">
        <v>1471</v>
      </c>
      <c r="F915" s="231" t="s">
        <v>1472</v>
      </c>
      <c r="G915" s="231" t="s">
        <v>1747</v>
      </c>
      <c r="H915" s="231"/>
      <c r="I915" s="231" t="s">
        <v>1573</v>
      </c>
      <c r="J915" s="231" t="s">
        <v>7</v>
      </c>
      <c r="K915" s="231" t="str">
        <f t="shared" si="15"/>
        <v>RIOS</v>
      </c>
    </row>
    <row r="916" spans="2:11" s="230" customFormat="1" ht="27" customHeight="1">
      <c r="B916" s="231">
        <v>605</v>
      </c>
      <c r="C916" s="231">
        <v>43405</v>
      </c>
      <c r="D916" s="231" t="s">
        <v>1914</v>
      </c>
      <c r="E916" s="231" t="s">
        <v>1471</v>
      </c>
      <c r="F916" s="231" t="s">
        <v>1472</v>
      </c>
      <c r="G916" s="231" t="s">
        <v>1748</v>
      </c>
      <c r="H916" s="231"/>
      <c r="I916" s="231" t="s">
        <v>1501</v>
      </c>
      <c r="J916" s="231" t="s">
        <v>7</v>
      </c>
      <c r="K916" s="231" t="str">
        <f t="shared" si="15"/>
        <v>RIOS</v>
      </c>
    </row>
    <row r="917" spans="2:11" s="230" customFormat="1" ht="27" customHeight="1">
      <c r="B917" s="231">
        <v>606</v>
      </c>
      <c r="C917" s="231">
        <v>43405</v>
      </c>
      <c r="D917" s="231" t="s">
        <v>1914</v>
      </c>
      <c r="E917" s="231" t="s">
        <v>1471</v>
      </c>
      <c r="F917" s="231" t="s">
        <v>1472</v>
      </c>
      <c r="G917" s="231" t="s">
        <v>1749</v>
      </c>
      <c r="H917" s="231"/>
      <c r="I917" s="231" t="s">
        <v>1501</v>
      </c>
      <c r="J917" s="231" t="s">
        <v>7</v>
      </c>
      <c r="K917" s="231" t="str">
        <f t="shared" si="15"/>
        <v>RIOS</v>
      </c>
    </row>
    <row r="918" spans="2:11" s="230" customFormat="1" ht="27" customHeight="1">
      <c r="B918" s="231">
        <v>607</v>
      </c>
      <c r="C918" s="231">
        <v>43405</v>
      </c>
      <c r="D918" s="231" t="s">
        <v>1914</v>
      </c>
      <c r="E918" s="231" t="s">
        <v>1471</v>
      </c>
      <c r="F918" s="231" t="s">
        <v>1472</v>
      </c>
      <c r="G918" s="231" t="s">
        <v>1750</v>
      </c>
      <c r="H918" s="231"/>
      <c r="I918" s="231" t="s">
        <v>1573</v>
      </c>
      <c r="J918" s="231" t="s">
        <v>7</v>
      </c>
      <c r="K918" s="231" t="str">
        <f t="shared" si="15"/>
        <v>RIOS</v>
      </c>
    </row>
    <row r="919" spans="2:11" s="230" customFormat="1" ht="27" customHeight="1">
      <c r="B919" s="231">
        <v>608</v>
      </c>
      <c r="C919" s="231">
        <v>43405</v>
      </c>
      <c r="D919" s="231" t="s">
        <v>1914</v>
      </c>
      <c r="E919" s="231" t="s">
        <v>1471</v>
      </c>
      <c r="F919" s="231" t="s">
        <v>1472</v>
      </c>
      <c r="G919" s="231" t="s">
        <v>1751</v>
      </c>
      <c r="H919" s="231">
        <v>11513513</v>
      </c>
      <c r="I919" s="231" t="s">
        <v>1501</v>
      </c>
      <c r="J919" s="231" t="s">
        <v>7</v>
      </c>
      <c r="K919" s="231" t="str">
        <f t="shared" si="15"/>
        <v>RIOS</v>
      </c>
    </row>
    <row r="920" spans="2:11" s="230" customFormat="1" ht="27" customHeight="1">
      <c r="B920" s="231">
        <v>609</v>
      </c>
      <c r="C920" s="231">
        <v>43405</v>
      </c>
      <c r="D920" s="231" t="s">
        <v>1914</v>
      </c>
      <c r="E920" s="231" t="s">
        <v>1471</v>
      </c>
      <c r="F920" s="231" t="s">
        <v>1472</v>
      </c>
      <c r="G920" s="231" t="s">
        <v>1752</v>
      </c>
      <c r="H920" s="231">
        <v>1158243</v>
      </c>
      <c r="I920" s="231" t="s">
        <v>1501</v>
      </c>
      <c r="J920" s="231" t="s">
        <v>7</v>
      </c>
      <c r="K920" s="231" t="str">
        <f t="shared" si="15"/>
        <v>RIOS</v>
      </c>
    </row>
    <row r="921" spans="2:11" s="230" customFormat="1" ht="27" customHeight="1">
      <c r="B921" s="231">
        <v>610</v>
      </c>
      <c r="C921" s="231">
        <v>43405</v>
      </c>
      <c r="D921" s="231" t="s">
        <v>1914</v>
      </c>
      <c r="E921" s="231" t="s">
        <v>1471</v>
      </c>
      <c r="F921" s="231" t="s">
        <v>1472</v>
      </c>
      <c r="G921" s="231" t="s">
        <v>1753</v>
      </c>
      <c r="H921" s="231">
        <v>11512796</v>
      </c>
      <c r="I921" s="231" t="s">
        <v>1501</v>
      </c>
      <c r="J921" s="231" t="s">
        <v>7</v>
      </c>
      <c r="K921" s="231" t="str">
        <f t="shared" si="15"/>
        <v>RIOS</v>
      </c>
    </row>
    <row r="922" spans="2:11" s="230" customFormat="1" ht="27" customHeight="1">
      <c r="B922" s="231">
        <v>611</v>
      </c>
      <c r="C922" s="231">
        <v>43405</v>
      </c>
      <c r="D922" s="231" t="s">
        <v>1914</v>
      </c>
      <c r="E922" s="231" t="s">
        <v>1471</v>
      </c>
      <c r="F922" s="231" t="s">
        <v>1472</v>
      </c>
      <c r="G922" s="231" t="s">
        <v>1754</v>
      </c>
      <c r="H922" s="231">
        <v>1157906</v>
      </c>
      <c r="I922" s="231" t="s">
        <v>1501</v>
      </c>
      <c r="J922" s="231" t="s">
        <v>7</v>
      </c>
      <c r="K922" s="231" t="str">
        <f t="shared" si="15"/>
        <v>RIOS</v>
      </c>
    </row>
    <row r="923" spans="2:11" s="230" customFormat="1" ht="27" customHeight="1">
      <c r="B923" s="231">
        <v>612</v>
      </c>
      <c r="C923" s="231">
        <v>43405</v>
      </c>
      <c r="D923" s="231" t="s">
        <v>1914</v>
      </c>
      <c r="E923" s="231" t="s">
        <v>1471</v>
      </c>
      <c r="F923" s="231" t="s">
        <v>1472</v>
      </c>
      <c r="G923" s="231" t="s">
        <v>1755</v>
      </c>
      <c r="H923" s="231">
        <v>1157907</v>
      </c>
      <c r="I923" s="231" t="s">
        <v>1501</v>
      </c>
      <c r="J923" s="231" t="s">
        <v>7</v>
      </c>
      <c r="K923" s="231" t="str">
        <f t="shared" si="15"/>
        <v>RIOS</v>
      </c>
    </row>
    <row r="924" spans="2:11" s="230" customFormat="1" ht="27" customHeight="1">
      <c r="B924" s="231">
        <v>613</v>
      </c>
      <c r="C924" s="231">
        <v>43405</v>
      </c>
      <c r="D924" s="231" t="s">
        <v>1914</v>
      </c>
      <c r="E924" s="231" t="s">
        <v>1471</v>
      </c>
      <c r="F924" s="231" t="s">
        <v>1472</v>
      </c>
      <c r="G924" s="231" t="s">
        <v>1756</v>
      </c>
      <c r="H924" s="231">
        <v>1157908</v>
      </c>
      <c r="I924" s="231" t="s">
        <v>1501</v>
      </c>
      <c r="J924" s="231" t="s">
        <v>7</v>
      </c>
      <c r="K924" s="231" t="str">
        <f t="shared" si="15"/>
        <v>RIOS</v>
      </c>
    </row>
    <row r="925" spans="2:11" s="230" customFormat="1" ht="27" customHeight="1">
      <c r="B925" s="231">
        <v>614</v>
      </c>
      <c r="C925" s="231">
        <v>43405</v>
      </c>
      <c r="D925" s="231" t="s">
        <v>1914</v>
      </c>
      <c r="E925" s="231" t="s">
        <v>1471</v>
      </c>
      <c r="F925" s="231" t="s">
        <v>1472</v>
      </c>
      <c r="G925" s="231" t="s">
        <v>1757</v>
      </c>
      <c r="H925" s="231">
        <v>1157909</v>
      </c>
      <c r="I925" s="231" t="s">
        <v>1501</v>
      </c>
      <c r="J925" s="231" t="s">
        <v>7</v>
      </c>
      <c r="K925" s="231" t="str">
        <f t="shared" si="15"/>
        <v>RIOS</v>
      </c>
    </row>
    <row r="926" spans="2:11" s="230" customFormat="1" ht="27" customHeight="1">
      <c r="B926" s="231">
        <v>615</v>
      </c>
      <c r="C926" s="231">
        <v>43405</v>
      </c>
      <c r="D926" s="231" t="s">
        <v>1914</v>
      </c>
      <c r="E926" s="231" t="s">
        <v>1471</v>
      </c>
      <c r="F926" s="231" t="s">
        <v>1472</v>
      </c>
      <c r="G926" s="231" t="s">
        <v>1758</v>
      </c>
      <c r="H926" s="231">
        <v>1157910</v>
      </c>
      <c r="I926" s="231" t="s">
        <v>1501</v>
      </c>
      <c r="J926" s="231" t="s">
        <v>7</v>
      </c>
      <c r="K926" s="231" t="str">
        <f t="shared" si="15"/>
        <v>RIOS</v>
      </c>
    </row>
    <row r="927" spans="2:11" s="230" customFormat="1" ht="27" customHeight="1">
      <c r="B927" s="231">
        <v>616</v>
      </c>
      <c r="C927" s="231">
        <v>43405</v>
      </c>
      <c r="D927" s="231" t="s">
        <v>1914</v>
      </c>
      <c r="E927" s="231" t="s">
        <v>1471</v>
      </c>
      <c r="F927" s="231" t="s">
        <v>1472</v>
      </c>
      <c r="G927" s="231" t="s">
        <v>1759</v>
      </c>
      <c r="H927" s="231">
        <v>1157911</v>
      </c>
      <c r="I927" s="231" t="s">
        <v>1501</v>
      </c>
      <c r="J927" s="231" t="s">
        <v>7</v>
      </c>
      <c r="K927" s="231" t="str">
        <f t="shared" si="15"/>
        <v>RIOS</v>
      </c>
    </row>
    <row r="928" spans="2:11" s="230" customFormat="1" ht="27" customHeight="1">
      <c r="B928" s="231">
        <v>617</v>
      </c>
      <c r="C928" s="231">
        <v>43405</v>
      </c>
      <c r="D928" s="231" t="s">
        <v>1914</v>
      </c>
      <c r="E928" s="231" t="s">
        <v>1471</v>
      </c>
      <c r="F928" s="231" t="s">
        <v>1472</v>
      </c>
      <c r="G928" s="231" t="s">
        <v>1760</v>
      </c>
      <c r="H928" s="231">
        <v>1157912</v>
      </c>
      <c r="I928" s="231" t="s">
        <v>1501</v>
      </c>
      <c r="J928" s="231" t="s">
        <v>7</v>
      </c>
      <c r="K928" s="231" t="str">
        <f t="shared" si="15"/>
        <v>RIOS</v>
      </c>
    </row>
    <row r="929" spans="2:11" s="230" customFormat="1" ht="27" customHeight="1">
      <c r="B929" s="231">
        <v>618</v>
      </c>
      <c r="C929" s="231">
        <v>43405</v>
      </c>
      <c r="D929" s="231" t="s">
        <v>1914</v>
      </c>
      <c r="E929" s="231" t="s">
        <v>1471</v>
      </c>
      <c r="F929" s="231" t="s">
        <v>1472</v>
      </c>
      <c r="G929" s="231" t="s">
        <v>1761</v>
      </c>
      <c r="H929" s="231">
        <v>1157913</v>
      </c>
      <c r="I929" s="231" t="s">
        <v>1501</v>
      </c>
      <c r="J929" s="231" t="s">
        <v>7</v>
      </c>
      <c r="K929" s="231" t="str">
        <f t="shared" si="15"/>
        <v>RIOS</v>
      </c>
    </row>
    <row r="930" spans="2:11" s="230" customFormat="1" ht="27" customHeight="1">
      <c r="B930" s="231">
        <v>619</v>
      </c>
      <c r="C930" s="231">
        <v>43405</v>
      </c>
      <c r="D930" s="231" t="s">
        <v>1914</v>
      </c>
      <c r="E930" s="231" t="s">
        <v>1471</v>
      </c>
      <c r="F930" s="231" t="s">
        <v>1472</v>
      </c>
      <c r="G930" s="231" t="s">
        <v>1762</v>
      </c>
      <c r="H930" s="231">
        <v>11512795</v>
      </c>
      <c r="I930" s="231" t="s">
        <v>1501</v>
      </c>
      <c r="J930" s="231" t="s">
        <v>7</v>
      </c>
      <c r="K930" s="231" t="str">
        <f t="shared" si="15"/>
        <v>RIOS</v>
      </c>
    </row>
    <row r="931" spans="2:11" s="230" customFormat="1" ht="27" customHeight="1">
      <c r="B931" s="231">
        <v>620</v>
      </c>
      <c r="C931" s="231">
        <v>43405</v>
      </c>
      <c r="D931" s="231" t="s">
        <v>1914</v>
      </c>
      <c r="E931" s="231" t="s">
        <v>1471</v>
      </c>
      <c r="F931" s="231" t="s">
        <v>1472</v>
      </c>
      <c r="G931" s="231" t="s">
        <v>1763</v>
      </c>
      <c r="H931" s="231">
        <v>1156127</v>
      </c>
      <c r="I931" s="231" t="s">
        <v>1501</v>
      </c>
      <c r="J931" s="231" t="s">
        <v>7</v>
      </c>
      <c r="K931" s="231" t="str">
        <f t="shared" si="15"/>
        <v>RIOS</v>
      </c>
    </row>
    <row r="932" spans="2:11" s="230" customFormat="1" ht="27" customHeight="1">
      <c r="B932" s="231">
        <v>621</v>
      </c>
      <c r="C932" s="231">
        <v>43405</v>
      </c>
      <c r="D932" s="231" t="s">
        <v>1914</v>
      </c>
      <c r="E932" s="231" t="s">
        <v>1471</v>
      </c>
      <c r="F932" s="231" t="s">
        <v>1472</v>
      </c>
      <c r="G932" s="231" t="s">
        <v>1764</v>
      </c>
      <c r="H932" s="231">
        <v>1150000986</v>
      </c>
      <c r="I932" s="231" t="s">
        <v>1501</v>
      </c>
      <c r="J932" s="231" t="s">
        <v>7</v>
      </c>
      <c r="K932" s="231" t="str">
        <f t="shared" si="15"/>
        <v>RIOS</v>
      </c>
    </row>
    <row r="933" spans="2:11" s="230" customFormat="1" ht="27" customHeight="1">
      <c r="B933" s="231">
        <v>622</v>
      </c>
      <c r="C933" s="231">
        <v>43405</v>
      </c>
      <c r="D933" s="231" t="s">
        <v>1914</v>
      </c>
      <c r="E933" s="231" t="s">
        <v>1471</v>
      </c>
      <c r="F933" s="231" t="s">
        <v>1472</v>
      </c>
      <c r="G933" s="231" t="s">
        <v>1765</v>
      </c>
      <c r="H933" s="231">
        <v>1159484</v>
      </c>
      <c r="I933" s="231" t="s">
        <v>1501</v>
      </c>
      <c r="J933" s="231" t="s">
        <v>7</v>
      </c>
      <c r="K933" s="231" t="str">
        <f t="shared" si="15"/>
        <v>RIOS</v>
      </c>
    </row>
    <row r="934" spans="2:11" s="230" customFormat="1" ht="27" customHeight="1">
      <c r="B934" s="231">
        <v>623</v>
      </c>
      <c r="C934" s="231">
        <v>43405</v>
      </c>
      <c r="D934" s="231" t="s">
        <v>1914</v>
      </c>
      <c r="E934" s="231" t="s">
        <v>1471</v>
      </c>
      <c r="F934" s="231" t="s">
        <v>1472</v>
      </c>
      <c r="G934" s="231" t="s">
        <v>1766</v>
      </c>
      <c r="H934" s="231">
        <v>1158091</v>
      </c>
      <c r="I934" s="231" t="s">
        <v>1501</v>
      </c>
      <c r="J934" s="231" t="s">
        <v>7</v>
      </c>
      <c r="K934" s="231" t="str">
        <f t="shared" si="15"/>
        <v>RIOS</v>
      </c>
    </row>
    <row r="935" spans="2:11" s="230" customFormat="1" ht="27" customHeight="1">
      <c r="B935" s="231">
        <v>624</v>
      </c>
      <c r="C935" s="231">
        <v>43405</v>
      </c>
      <c r="D935" s="231" t="s">
        <v>1914</v>
      </c>
      <c r="E935" s="231" t="s">
        <v>1471</v>
      </c>
      <c r="F935" s="231" t="s">
        <v>1472</v>
      </c>
      <c r="G935" s="231" t="s">
        <v>1767</v>
      </c>
      <c r="H935" s="231">
        <v>11511782</v>
      </c>
      <c r="I935" s="231" t="s">
        <v>1501</v>
      </c>
      <c r="J935" s="231" t="s">
        <v>7</v>
      </c>
      <c r="K935" s="231" t="str">
        <f t="shared" si="15"/>
        <v>RIOS</v>
      </c>
    </row>
    <row r="936" spans="2:11" s="230" customFormat="1" ht="27" customHeight="1">
      <c r="B936" s="231">
        <v>625</v>
      </c>
      <c r="C936" s="231">
        <v>43405</v>
      </c>
      <c r="D936" s="231" t="s">
        <v>1914</v>
      </c>
      <c r="E936" s="231" t="s">
        <v>1471</v>
      </c>
      <c r="F936" s="231" t="s">
        <v>1472</v>
      </c>
      <c r="G936" s="231" t="s">
        <v>1768</v>
      </c>
      <c r="H936" s="231">
        <v>11510428</v>
      </c>
      <c r="I936" s="231" t="s">
        <v>1501</v>
      </c>
      <c r="J936" s="231" t="s">
        <v>7</v>
      </c>
      <c r="K936" s="231" t="str">
        <f t="shared" si="15"/>
        <v>RIOS</v>
      </c>
    </row>
    <row r="937" spans="2:11" s="230" customFormat="1" ht="27" customHeight="1">
      <c r="B937" s="231">
        <v>626</v>
      </c>
      <c r="C937" s="231">
        <v>43405</v>
      </c>
      <c r="D937" s="231" t="s">
        <v>1914</v>
      </c>
      <c r="E937" s="231" t="s">
        <v>1471</v>
      </c>
      <c r="F937" s="231" t="s">
        <v>1472</v>
      </c>
      <c r="G937" s="231" t="s">
        <v>1769</v>
      </c>
      <c r="H937" s="231"/>
      <c r="I937" s="231" t="s">
        <v>1501</v>
      </c>
      <c r="J937" s="231" t="s">
        <v>7</v>
      </c>
      <c r="K937" s="231" t="str">
        <f t="shared" si="15"/>
        <v>RIOS</v>
      </c>
    </row>
    <row r="938" spans="2:11" s="230" customFormat="1" ht="27" customHeight="1">
      <c r="B938" s="231">
        <v>627</v>
      </c>
      <c r="C938" s="231">
        <v>43405</v>
      </c>
      <c r="D938" s="231" t="s">
        <v>1914</v>
      </c>
      <c r="E938" s="231" t="s">
        <v>1471</v>
      </c>
      <c r="F938" s="231" t="s">
        <v>1472</v>
      </c>
      <c r="G938" s="231" t="s">
        <v>1770</v>
      </c>
      <c r="H938" s="231">
        <v>11513045</v>
      </c>
      <c r="I938" s="231" t="s">
        <v>1501</v>
      </c>
      <c r="J938" s="231" t="s">
        <v>7</v>
      </c>
      <c r="K938" s="231" t="str">
        <f t="shared" si="15"/>
        <v>RIOS</v>
      </c>
    </row>
    <row r="939" spans="2:11" s="230" customFormat="1" ht="27" customHeight="1">
      <c r="B939" s="231">
        <v>628</v>
      </c>
      <c r="C939" s="231">
        <v>43405</v>
      </c>
      <c r="D939" s="231" t="s">
        <v>1914</v>
      </c>
      <c r="E939" s="231" t="s">
        <v>1471</v>
      </c>
      <c r="F939" s="231" t="s">
        <v>1472</v>
      </c>
      <c r="G939" s="231" t="s">
        <v>1771</v>
      </c>
      <c r="H939" s="231">
        <v>1156730</v>
      </c>
      <c r="I939" s="231" t="s">
        <v>1542</v>
      </c>
      <c r="J939" s="231" t="s">
        <v>7</v>
      </c>
      <c r="K939" s="231" t="str">
        <f t="shared" si="15"/>
        <v>RIOS</v>
      </c>
    </row>
    <row r="940" spans="2:11" s="230" customFormat="1" ht="27" customHeight="1">
      <c r="B940" s="231">
        <v>629</v>
      </c>
      <c r="C940" s="231">
        <v>43405</v>
      </c>
      <c r="D940" s="231" t="s">
        <v>1914</v>
      </c>
      <c r="E940" s="231" t="s">
        <v>1471</v>
      </c>
      <c r="F940" s="231" t="s">
        <v>1472</v>
      </c>
      <c r="G940" s="231" t="s">
        <v>1772</v>
      </c>
      <c r="H940" s="231">
        <v>1158783</v>
      </c>
      <c r="I940" s="231" t="s">
        <v>1501</v>
      </c>
      <c r="J940" s="231" t="s">
        <v>7</v>
      </c>
      <c r="K940" s="231" t="str">
        <f t="shared" si="15"/>
        <v>RIOS</v>
      </c>
    </row>
    <row r="941" spans="2:11" s="230" customFormat="1" ht="27" customHeight="1">
      <c r="B941" s="231">
        <v>630</v>
      </c>
      <c r="C941" s="231">
        <v>43405</v>
      </c>
      <c r="D941" s="231" t="s">
        <v>1914</v>
      </c>
      <c r="E941" s="231" t="s">
        <v>1471</v>
      </c>
      <c r="F941" s="231" t="s">
        <v>1472</v>
      </c>
      <c r="G941" s="231" t="s">
        <v>1773</v>
      </c>
      <c r="H941" s="231">
        <v>1156753</v>
      </c>
      <c r="I941" s="231" t="s">
        <v>1542</v>
      </c>
      <c r="J941" s="231" t="s">
        <v>7</v>
      </c>
      <c r="K941" s="231" t="str">
        <f t="shared" si="15"/>
        <v>RIOS</v>
      </c>
    </row>
    <row r="942" spans="2:11" s="230" customFormat="1" ht="27" customHeight="1">
      <c r="B942" s="231">
        <v>631</v>
      </c>
      <c r="C942" s="231">
        <v>43405</v>
      </c>
      <c r="D942" s="231" t="s">
        <v>1914</v>
      </c>
      <c r="E942" s="231" t="s">
        <v>1471</v>
      </c>
      <c r="F942" s="231" t="s">
        <v>1472</v>
      </c>
      <c r="G942" s="231" t="s">
        <v>1774</v>
      </c>
      <c r="H942" s="231"/>
      <c r="I942" s="231" t="s">
        <v>1501</v>
      </c>
      <c r="J942" s="231" t="s">
        <v>7</v>
      </c>
      <c r="K942" s="231" t="str">
        <f t="shared" si="15"/>
        <v>RIOS</v>
      </c>
    </row>
    <row r="943" spans="2:11" s="230" customFormat="1" ht="27" customHeight="1">
      <c r="B943" s="231">
        <v>632</v>
      </c>
      <c r="C943" s="231">
        <v>43405</v>
      </c>
      <c r="D943" s="231" t="s">
        <v>1914</v>
      </c>
      <c r="E943" s="231" t="s">
        <v>1471</v>
      </c>
      <c r="F943" s="231" t="s">
        <v>1472</v>
      </c>
      <c r="G943" s="231" t="s">
        <v>1775</v>
      </c>
      <c r="H943" s="231">
        <v>1154409</v>
      </c>
      <c r="I943" s="231" t="s">
        <v>1501</v>
      </c>
      <c r="J943" s="231" t="s">
        <v>7</v>
      </c>
      <c r="K943" s="231" t="str">
        <f t="shared" si="15"/>
        <v>RIOS</v>
      </c>
    </row>
    <row r="944" spans="2:11" s="230" customFormat="1" ht="27" customHeight="1">
      <c r="B944" s="231">
        <v>633</v>
      </c>
      <c r="C944" s="231">
        <v>43405</v>
      </c>
      <c r="D944" s="231" t="s">
        <v>1914</v>
      </c>
      <c r="E944" s="231" t="s">
        <v>1471</v>
      </c>
      <c r="F944" s="231" t="s">
        <v>1472</v>
      </c>
      <c r="G944" s="231" t="s">
        <v>1776</v>
      </c>
      <c r="H944" s="231">
        <v>1150008018</v>
      </c>
      <c r="I944" s="231" t="s">
        <v>1501</v>
      </c>
      <c r="J944" s="231" t="s">
        <v>7</v>
      </c>
      <c r="K944" s="231" t="str">
        <f t="shared" si="15"/>
        <v>RIOS</v>
      </c>
    </row>
    <row r="945" spans="2:11" s="230" customFormat="1" ht="27" customHeight="1">
      <c r="B945" s="231">
        <v>634</v>
      </c>
      <c r="C945" s="231">
        <v>43405</v>
      </c>
      <c r="D945" s="231" t="s">
        <v>1914</v>
      </c>
      <c r="E945" s="231" t="s">
        <v>1471</v>
      </c>
      <c r="F945" s="231" t="s">
        <v>1472</v>
      </c>
      <c r="G945" s="231" t="s">
        <v>1777</v>
      </c>
      <c r="H945" s="231">
        <v>1158019</v>
      </c>
      <c r="I945" s="231" t="s">
        <v>1501</v>
      </c>
      <c r="J945" s="231" t="s">
        <v>7</v>
      </c>
      <c r="K945" s="231" t="str">
        <f t="shared" si="15"/>
        <v>RIOS</v>
      </c>
    </row>
    <row r="946" spans="2:11" s="230" customFormat="1" ht="27" customHeight="1">
      <c r="B946" s="231">
        <v>635</v>
      </c>
      <c r="C946" s="231">
        <v>43405</v>
      </c>
      <c r="D946" s="231" t="s">
        <v>1914</v>
      </c>
      <c r="E946" s="231" t="s">
        <v>1471</v>
      </c>
      <c r="F946" s="231" t="s">
        <v>1472</v>
      </c>
      <c r="G946" s="231" t="s">
        <v>1778</v>
      </c>
      <c r="H946" s="231">
        <v>1158020</v>
      </c>
      <c r="I946" s="231" t="s">
        <v>1501</v>
      </c>
      <c r="J946" s="231" t="s">
        <v>7</v>
      </c>
      <c r="K946" s="231" t="str">
        <f t="shared" si="15"/>
        <v>RIOS</v>
      </c>
    </row>
    <row r="947" spans="2:11" s="230" customFormat="1" ht="27" customHeight="1">
      <c r="B947" s="231">
        <v>636</v>
      </c>
      <c r="C947" s="231">
        <v>43405</v>
      </c>
      <c r="D947" s="231" t="s">
        <v>1914</v>
      </c>
      <c r="E947" s="231" t="s">
        <v>1471</v>
      </c>
      <c r="F947" s="231" t="s">
        <v>1472</v>
      </c>
      <c r="G947" s="231" t="s">
        <v>1779</v>
      </c>
      <c r="H947" s="231">
        <v>1158021</v>
      </c>
      <c r="I947" s="231" t="s">
        <v>1501</v>
      </c>
      <c r="J947" s="231" t="s">
        <v>7</v>
      </c>
      <c r="K947" s="231" t="str">
        <f t="shared" si="15"/>
        <v>RIOS</v>
      </c>
    </row>
    <row r="948" spans="2:11" s="230" customFormat="1" ht="27" customHeight="1">
      <c r="B948" s="231">
        <v>637</v>
      </c>
      <c r="C948" s="231">
        <v>43405</v>
      </c>
      <c r="D948" s="231" t="s">
        <v>1914</v>
      </c>
      <c r="E948" s="231" t="s">
        <v>1471</v>
      </c>
      <c r="F948" s="231" t="s">
        <v>1472</v>
      </c>
      <c r="G948" s="231" t="s">
        <v>1780</v>
      </c>
      <c r="H948" s="231">
        <v>1158022</v>
      </c>
      <c r="I948" s="231" t="s">
        <v>1501</v>
      </c>
      <c r="J948" s="231" t="s">
        <v>7</v>
      </c>
      <c r="K948" s="231" t="str">
        <f t="shared" si="15"/>
        <v>RIOS</v>
      </c>
    </row>
    <row r="949" spans="2:11" s="230" customFormat="1" ht="27" customHeight="1">
      <c r="B949" s="231">
        <v>638</v>
      </c>
      <c r="C949" s="231">
        <v>43405</v>
      </c>
      <c r="D949" s="231" t="s">
        <v>1914</v>
      </c>
      <c r="E949" s="231" t="s">
        <v>1471</v>
      </c>
      <c r="F949" s="231" t="s">
        <v>1472</v>
      </c>
      <c r="G949" s="231" t="s">
        <v>1781</v>
      </c>
      <c r="H949" s="231">
        <v>1158023</v>
      </c>
      <c r="I949" s="231" t="s">
        <v>1501</v>
      </c>
      <c r="J949" s="231" t="s">
        <v>7</v>
      </c>
      <c r="K949" s="231" t="str">
        <f t="shared" si="15"/>
        <v>RIOS</v>
      </c>
    </row>
    <row r="950" spans="2:11" s="230" customFormat="1" ht="27" customHeight="1">
      <c r="B950" s="231">
        <v>639</v>
      </c>
      <c r="C950" s="231">
        <v>43405</v>
      </c>
      <c r="D950" s="231" t="s">
        <v>1914</v>
      </c>
      <c r="E950" s="231" t="s">
        <v>1471</v>
      </c>
      <c r="F950" s="231" t="s">
        <v>1472</v>
      </c>
      <c r="G950" s="231" t="s">
        <v>1782</v>
      </c>
      <c r="H950" s="231">
        <v>1150008024</v>
      </c>
      <c r="I950" s="231" t="s">
        <v>1501</v>
      </c>
      <c r="J950" s="231" t="s">
        <v>7</v>
      </c>
      <c r="K950" s="231" t="str">
        <f t="shared" si="15"/>
        <v>RIOS</v>
      </c>
    </row>
    <row r="951" spans="2:11" s="230" customFormat="1" ht="27" customHeight="1">
      <c r="B951" s="231">
        <v>640</v>
      </c>
      <c r="C951" s="231">
        <v>43405</v>
      </c>
      <c r="D951" s="231" t="s">
        <v>1914</v>
      </c>
      <c r="E951" s="231" t="s">
        <v>1471</v>
      </c>
      <c r="F951" s="231" t="s">
        <v>1472</v>
      </c>
      <c r="G951" s="231" t="s">
        <v>1783</v>
      </c>
      <c r="H951" s="231">
        <v>1152500</v>
      </c>
      <c r="I951" s="231" t="s">
        <v>1573</v>
      </c>
      <c r="J951" s="231" t="s">
        <v>7</v>
      </c>
      <c r="K951" s="231" t="str">
        <f t="shared" si="15"/>
        <v>RIOS</v>
      </c>
    </row>
    <row r="952" spans="2:11" s="230" customFormat="1" ht="27" customHeight="1">
      <c r="B952" s="231">
        <v>641</v>
      </c>
      <c r="C952" s="231">
        <v>43405</v>
      </c>
      <c r="D952" s="231" t="s">
        <v>1914</v>
      </c>
      <c r="E952" s="231" t="s">
        <v>1471</v>
      </c>
      <c r="F952" s="231" t="s">
        <v>1472</v>
      </c>
      <c r="G952" s="231" t="s">
        <v>1784</v>
      </c>
      <c r="H952" s="231">
        <v>1153998</v>
      </c>
      <c r="I952" s="231" t="s">
        <v>1501</v>
      </c>
      <c r="J952" s="231" t="s">
        <v>7</v>
      </c>
      <c r="K952" s="231" t="str">
        <f t="shared" si="15"/>
        <v>RIOS</v>
      </c>
    </row>
    <row r="953" spans="2:11" s="230" customFormat="1" ht="27" customHeight="1">
      <c r="B953" s="231">
        <v>642</v>
      </c>
      <c r="C953" s="231">
        <v>43405</v>
      </c>
      <c r="D953" s="231" t="s">
        <v>1914</v>
      </c>
      <c r="E953" s="231" t="s">
        <v>1471</v>
      </c>
      <c r="F953" s="231" t="s">
        <v>1472</v>
      </c>
      <c r="G953" s="231" t="s">
        <v>1785</v>
      </c>
      <c r="H953" s="231">
        <v>1150013912</v>
      </c>
      <c r="I953" s="231" t="s">
        <v>1501</v>
      </c>
      <c r="J953" s="231" t="s">
        <v>7</v>
      </c>
      <c r="K953" s="231" t="str">
        <f t="shared" si="15"/>
        <v>RIOS</v>
      </c>
    </row>
    <row r="954" spans="2:11" s="230" customFormat="1" ht="27" customHeight="1">
      <c r="B954" s="231">
        <v>643</v>
      </c>
      <c r="C954" s="231">
        <v>43405</v>
      </c>
      <c r="D954" s="231" t="s">
        <v>1914</v>
      </c>
      <c r="E954" s="231" t="s">
        <v>1471</v>
      </c>
      <c r="F954" s="231" t="s">
        <v>1472</v>
      </c>
      <c r="G954" s="231" t="s">
        <v>1786</v>
      </c>
      <c r="H954" s="231">
        <v>1159026</v>
      </c>
      <c r="I954" s="231" t="s">
        <v>1501</v>
      </c>
      <c r="J954" s="231" t="s">
        <v>7</v>
      </c>
      <c r="K954" s="231" t="str">
        <f t="shared" si="15"/>
        <v>RIOS</v>
      </c>
    </row>
    <row r="955" spans="2:11" s="230" customFormat="1" ht="27" customHeight="1">
      <c r="B955" s="231">
        <v>644</v>
      </c>
      <c r="C955" s="231">
        <v>43405</v>
      </c>
      <c r="D955" s="231" t="s">
        <v>1914</v>
      </c>
      <c r="E955" s="231" t="s">
        <v>1471</v>
      </c>
      <c r="F955" s="231" t="s">
        <v>1472</v>
      </c>
      <c r="G955" s="231" t="s">
        <v>1787</v>
      </c>
      <c r="H955" s="231">
        <v>1155092</v>
      </c>
      <c r="I955" s="231" t="s">
        <v>1501</v>
      </c>
      <c r="J955" s="231" t="s">
        <v>7</v>
      </c>
      <c r="K955" s="231" t="str">
        <f t="shared" si="15"/>
        <v>RIOS</v>
      </c>
    </row>
    <row r="956" spans="2:11" s="230" customFormat="1" ht="27" customHeight="1">
      <c r="B956" s="231">
        <v>645</v>
      </c>
      <c r="C956" s="231">
        <v>43405</v>
      </c>
      <c r="D956" s="231" t="s">
        <v>1914</v>
      </c>
      <c r="E956" s="231" t="s">
        <v>1471</v>
      </c>
      <c r="F956" s="231" t="s">
        <v>1472</v>
      </c>
      <c r="G956" s="231" t="s">
        <v>1788</v>
      </c>
      <c r="H956" s="231">
        <v>1151581</v>
      </c>
      <c r="I956" s="231" t="s">
        <v>1501</v>
      </c>
      <c r="J956" s="231" t="s">
        <v>7</v>
      </c>
      <c r="K956" s="231" t="str">
        <f t="shared" si="15"/>
        <v>RIOS</v>
      </c>
    </row>
    <row r="957" spans="2:11" s="230" customFormat="1" ht="27" customHeight="1">
      <c r="B957" s="231">
        <v>646</v>
      </c>
      <c r="C957" s="231">
        <v>43405</v>
      </c>
      <c r="D957" s="231" t="s">
        <v>1914</v>
      </c>
      <c r="E957" s="231" t="s">
        <v>1471</v>
      </c>
      <c r="F957" s="231" t="s">
        <v>1472</v>
      </c>
      <c r="G957" s="231" t="s">
        <v>1789</v>
      </c>
      <c r="H957" s="231">
        <v>115810</v>
      </c>
      <c r="I957" s="231" t="s">
        <v>1501</v>
      </c>
      <c r="J957" s="231" t="s">
        <v>7</v>
      </c>
      <c r="K957" s="231" t="str">
        <f t="shared" si="15"/>
        <v>RIOS</v>
      </c>
    </row>
    <row r="958" spans="2:11" s="230" customFormat="1" ht="27" customHeight="1">
      <c r="B958" s="231">
        <v>647</v>
      </c>
      <c r="C958" s="231">
        <v>43405</v>
      </c>
      <c r="D958" s="231" t="s">
        <v>1914</v>
      </c>
      <c r="E958" s="231" t="s">
        <v>1471</v>
      </c>
      <c r="F958" s="231" t="s">
        <v>1472</v>
      </c>
      <c r="G958" s="231" t="s">
        <v>1790</v>
      </c>
      <c r="H958" s="231">
        <v>1155918</v>
      </c>
      <c r="I958" s="231" t="s">
        <v>1501</v>
      </c>
      <c r="J958" s="231" t="s">
        <v>7</v>
      </c>
      <c r="K958" s="231" t="str">
        <f t="shared" si="15"/>
        <v>RIOS</v>
      </c>
    </row>
    <row r="959" spans="2:11" s="230" customFormat="1" ht="27" customHeight="1">
      <c r="B959" s="231">
        <v>648</v>
      </c>
      <c r="C959" s="231">
        <v>43405</v>
      </c>
      <c r="D959" s="231" t="s">
        <v>1914</v>
      </c>
      <c r="E959" s="231" t="s">
        <v>1471</v>
      </c>
      <c r="F959" s="231" t="s">
        <v>1472</v>
      </c>
      <c r="G959" s="231" t="s">
        <v>1791</v>
      </c>
      <c r="H959" s="231">
        <v>1158016</v>
      </c>
      <c r="I959" s="231" t="s">
        <v>1501</v>
      </c>
      <c r="J959" s="231" t="s">
        <v>7</v>
      </c>
      <c r="K959" s="231" t="str">
        <f t="shared" si="15"/>
        <v>RIOS</v>
      </c>
    </row>
    <row r="960" spans="2:11" s="230" customFormat="1" ht="27" customHeight="1">
      <c r="B960" s="231">
        <v>649</v>
      </c>
      <c r="C960" s="231">
        <v>43405</v>
      </c>
      <c r="D960" s="231" t="s">
        <v>1914</v>
      </c>
      <c r="E960" s="231" t="s">
        <v>1471</v>
      </c>
      <c r="F960" s="231" t="s">
        <v>1472</v>
      </c>
      <c r="G960" s="231" t="s">
        <v>1792</v>
      </c>
      <c r="H960" s="231">
        <v>1158015</v>
      </c>
      <c r="I960" s="231" t="s">
        <v>1501</v>
      </c>
      <c r="J960" s="231" t="s">
        <v>7</v>
      </c>
      <c r="K960" s="231" t="str">
        <f t="shared" si="15"/>
        <v>RIOS</v>
      </c>
    </row>
    <row r="961" spans="2:11" s="230" customFormat="1" ht="27" customHeight="1">
      <c r="B961" s="231">
        <v>650</v>
      </c>
      <c r="C961" s="231">
        <v>43405</v>
      </c>
      <c r="D961" s="231" t="s">
        <v>1914</v>
      </c>
      <c r="E961" s="231" t="s">
        <v>1471</v>
      </c>
      <c r="F961" s="231" t="s">
        <v>1472</v>
      </c>
      <c r="G961" s="231" t="s">
        <v>1793</v>
      </c>
      <c r="H961" s="231">
        <v>11514235</v>
      </c>
      <c r="I961" s="231" t="s">
        <v>1501</v>
      </c>
      <c r="J961" s="231" t="s">
        <v>7</v>
      </c>
      <c r="K961" s="231" t="str">
        <f t="shared" si="15"/>
        <v>RIOS</v>
      </c>
    </row>
    <row r="962" spans="2:11" s="230" customFormat="1" ht="27" customHeight="1">
      <c r="B962" s="231">
        <v>651</v>
      </c>
      <c r="C962" s="231">
        <v>43405</v>
      </c>
      <c r="D962" s="231" t="s">
        <v>1914</v>
      </c>
      <c r="E962" s="231" t="s">
        <v>1471</v>
      </c>
      <c r="F962" s="231" t="s">
        <v>1472</v>
      </c>
      <c r="G962" s="231" t="s">
        <v>1794</v>
      </c>
      <c r="H962" s="231"/>
      <c r="I962" s="231" t="s">
        <v>1501</v>
      </c>
      <c r="J962" s="231" t="s">
        <v>7</v>
      </c>
      <c r="K962" s="231" t="str">
        <f t="shared" si="15"/>
        <v>RIOS</v>
      </c>
    </row>
    <row r="963" spans="2:11" s="230" customFormat="1" ht="27" customHeight="1">
      <c r="B963" s="231">
        <v>652</v>
      </c>
      <c r="C963" s="231">
        <v>43405</v>
      </c>
      <c r="D963" s="231" t="s">
        <v>1914</v>
      </c>
      <c r="E963" s="231" t="s">
        <v>1471</v>
      </c>
      <c r="F963" s="231" t="s">
        <v>1472</v>
      </c>
      <c r="G963" s="231" t="s">
        <v>1795</v>
      </c>
      <c r="H963" s="231">
        <v>11510429</v>
      </c>
      <c r="I963" s="231" t="s">
        <v>1501</v>
      </c>
      <c r="J963" s="231" t="s">
        <v>7</v>
      </c>
      <c r="K963" s="231" t="str">
        <f t="shared" si="15"/>
        <v>RIOS</v>
      </c>
    </row>
    <row r="964" spans="2:11" s="230" customFormat="1" ht="27" customHeight="1">
      <c r="B964" s="231">
        <v>653</v>
      </c>
      <c r="C964" s="231">
        <v>43405</v>
      </c>
      <c r="D964" s="231" t="s">
        <v>1914</v>
      </c>
      <c r="E964" s="231" t="s">
        <v>1471</v>
      </c>
      <c r="F964" s="231" t="s">
        <v>1472</v>
      </c>
      <c r="G964" s="231" t="s">
        <v>1796</v>
      </c>
      <c r="H964" s="231"/>
      <c r="I964" s="231" t="s">
        <v>1501</v>
      </c>
      <c r="J964" s="231" t="s">
        <v>7</v>
      </c>
      <c r="K964" s="231" t="str">
        <f t="shared" si="15"/>
        <v>RIOS</v>
      </c>
    </row>
    <row r="965" spans="2:11" s="230" customFormat="1" ht="27" customHeight="1">
      <c r="B965" s="231">
        <v>654</v>
      </c>
      <c r="C965" s="231">
        <v>43405</v>
      </c>
      <c r="D965" s="231" t="s">
        <v>1914</v>
      </c>
      <c r="E965" s="231" t="s">
        <v>1471</v>
      </c>
      <c r="F965" s="231" t="s">
        <v>1472</v>
      </c>
      <c r="G965" s="231" t="s">
        <v>1797</v>
      </c>
      <c r="H965" s="231">
        <v>11511945</v>
      </c>
      <c r="I965" s="231" t="s">
        <v>1501</v>
      </c>
      <c r="J965" s="231" t="s">
        <v>7</v>
      </c>
      <c r="K965" s="231" t="str">
        <f t="shared" si="15"/>
        <v>RIOS</v>
      </c>
    </row>
    <row r="966" spans="2:11" s="230" customFormat="1" ht="27" customHeight="1">
      <c r="B966" s="231">
        <v>655</v>
      </c>
      <c r="C966" s="231">
        <v>43405</v>
      </c>
      <c r="D966" s="231" t="s">
        <v>1914</v>
      </c>
      <c r="E966" s="231" t="s">
        <v>1471</v>
      </c>
      <c r="F966" s="231" t="s">
        <v>1472</v>
      </c>
      <c r="G966" s="231" t="s">
        <v>1798</v>
      </c>
      <c r="H966" s="231">
        <v>1155672</v>
      </c>
      <c r="I966" s="231" t="s">
        <v>1501</v>
      </c>
      <c r="J966" s="231" t="s">
        <v>7</v>
      </c>
      <c r="K966" s="231" t="str">
        <f t="shared" si="15"/>
        <v>RIOS</v>
      </c>
    </row>
    <row r="967" spans="2:11" s="230" customFormat="1" ht="27" customHeight="1">
      <c r="B967" s="231">
        <v>656</v>
      </c>
      <c r="C967" s="231">
        <v>43405</v>
      </c>
      <c r="D967" s="231" t="s">
        <v>1914</v>
      </c>
      <c r="E967" s="231" t="s">
        <v>1471</v>
      </c>
      <c r="F967" s="231" t="s">
        <v>1472</v>
      </c>
      <c r="G967" s="231" t="s">
        <v>1799</v>
      </c>
      <c r="H967" s="231">
        <v>1155666</v>
      </c>
      <c r="I967" s="231" t="s">
        <v>1501</v>
      </c>
      <c r="J967" s="231" t="s">
        <v>7</v>
      </c>
      <c r="K967" s="231" t="str">
        <f t="shared" si="15"/>
        <v>RIOS</v>
      </c>
    </row>
    <row r="968" spans="2:11" s="230" customFormat="1" ht="27" customHeight="1">
      <c r="B968" s="231">
        <v>657</v>
      </c>
      <c r="C968" s="231">
        <v>43405</v>
      </c>
      <c r="D968" s="231" t="s">
        <v>1914</v>
      </c>
      <c r="E968" s="231" t="s">
        <v>1471</v>
      </c>
      <c r="F968" s="231" t="s">
        <v>1472</v>
      </c>
      <c r="G968" s="231" t="s">
        <v>1800</v>
      </c>
      <c r="H968" s="231">
        <v>1151151</v>
      </c>
      <c r="I968" s="231" t="s">
        <v>1501</v>
      </c>
      <c r="J968" s="231" t="s">
        <v>7</v>
      </c>
      <c r="K968" s="231" t="str">
        <f t="shared" si="15"/>
        <v>RIOS</v>
      </c>
    </row>
    <row r="969" spans="2:11" s="230" customFormat="1" ht="27" customHeight="1">
      <c r="B969" s="231">
        <v>658</v>
      </c>
      <c r="C969" s="231">
        <v>43405</v>
      </c>
      <c r="D969" s="231" t="s">
        <v>1914</v>
      </c>
      <c r="E969" s="231" t="s">
        <v>1471</v>
      </c>
      <c r="F969" s="231" t="s">
        <v>1472</v>
      </c>
      <c r="G969" s="231" t="s">
        <v>1801</v>
      </c>
      <c r="H969" s="231">
        <v>10104510054475</v>
      </c>
      <c r="I969" s="231" t="s">
        <v>1501</v>
      </c>
      <c r="J969" s="231" t="s">
        <v>7</v>
      </c>
      <c r="K969" s="231" t="str">
        <f t="shared" si="15"/>
        <v>RIOS</v>
      </c>
    </row>
    <row r="970" spans="2:11" s="230" customFormat="1" ht="27" customHeight="1">
      <c r="B970" s="231">
        <v>659</v>
      </c>
      <c r="C970" s="231">
        <v>43405</v>
      </c>
      <c r="D970" s="231" t="s">
        <v>1914</v>
      </c>
      <c r="E970" s="231" t="s">
        <v>1471</v>
      </c>
      <c r="F970" s="231" t="s">
        <v>1472</v>
      </c>
      <c r="G970" s="231" t="s">
        <v>1802</v>
      </c>
      <c r="H970" s="231">
        <v>11510777</v>
      </c>
      <c r="I970" s="231" t="s">
        <v>1501</v>
      </c>
      <c r="J970" s="231" t="s">
        <v>7</v>
      </c>
      <c r="K970" s="231" t="str">
        <f t="shared" si="15"/>
        <v>RIOS</v>
      </c>
    </row>
    <row r="971" spans="2:11" s="230" customFormat="1" ht="27" customHeight="1">
      <c r="B971" s="231">
        <v>660</v>
      </c>
      <c r="C971" s="231">
        <v>43405</v>
      </c>
      <c r="D971" s="231" t="s">
        <v>1914</v>
      </c>
      <c r="E971" s="231" t="s">
        <v>1471</v>
      </c>
      <c r="F971" s="231" t="s">
        <v>1472</v>
      </c>
      <c r="G971" s="231" t="s">
        <v>1803</v>
      </c>
      <c r="H971" s="231">
        <v>1155669</v>
      </c>
      <c r="I971" s="231" t="s">
        <v>1501</v>
      </c>
      <c r="J971" s="231" t="s">
        <v>7</v>
      </c>
      <c r="K971" s="231" t="str">
        <f t="shared" si="15"/>
        <v>RIOS</v>
      </c>
    </row>
    <row r="972" spans="2:11" s="230" customFormat="1" ht="27" customHeight="1">
      <c r="B972" s="231">
        <v>661</v>
      </c>
      <c r="C972" s="231">
        <v>43405</v>
      </c>
      <c r="D972" s="231" t="s">
        <v>1914</v>
      </c>
      <c r="E972" s="231" t="s">
        <v>1471</v>
      </c>
      <c r="F972" s="231" t="s">
        <v>1472</v>
      </c>
      <c r="G972" s="231" t="s">
        <v>1804</v>
      </c>
      <c r="H972" s="231">
        <v>1155820</v>
      </c>
      <c r="I972" s="231" t="s">
        <v>1501</v>
      </c>
      <c r="J972" s="231" t="s">
        <v>7</v>
      </c>
      <c r="K972" s="231" t="str">
        <f t="shared" si="15"/>
        <v>RIOS</v>
      </c>
    </row>
    <row r="973" spans="2:11" s="230" customFormat="1" ht="27" customHeight="1">
      <c r="B973" s="231">
        <v>662</v>
      </c>
      <c r="C973" s="231">
        <v>43405</v>
      </c>
      <c r="D973" s="231" t="s">
        <v>1914</v>
      </c>
      <c r="E973" s="231" t="s">
        <v>1471</v>
      </c>
      <c r="F973" s="231" t="s">
        <v>1472</v>
      </c>
      <c r="G973" s="231" t="s">
        <v>1805</v>
      </c>
      <c r="H973" s="231"/>
      <c r="I973" s="231" t="s">
        <v>1501</v>
      </c>
      <c r="J973" s="231" t="s">
        <v>7</v>
      </c>
      <c r="K973" s="231" t="str">
        <f t="shared" si="15"/>
        <v>RIOS</v>
      </c>
    </row>
    <row r="974" spans="2:11" s="230" customFormat="1" ht="27" customHeight="1">
      <c r="B974" s="231">
        <v>663</v>
      </c>
      <c r="C974" s="231">
        <v>43405</v>
      </c>
      <c r="D974" s="231" t="s">
        <v>1914</v>
      </c>
      <c r="E974" s="231" t="s">
        <v>1471</v>
      </c>
      <c r="F974" s="231" t="s">
        <v>1472</v>
      </c>
      <c r="G974" s="231" t="s">
        <v>1806</v>
      </c>
      <c r="H974" s="231"/>
      <c r="I974" s="231" t="s">
        <v>1501</v>
      </c>
      <c r="J974" s="231" t="s">
        <v>7</v>
      </c>
      <c r="K974" s="231" t="str">
        <f t="shared" ref="K974:K1037" si="16">MID(I974,1,4)</f>
        <v>RIOS</v>
      </c>
    </row>
    <row r="975" spans="2:11" s="230" customFormat="1" ht="27" customHeight="1">
      <c r="B975" s="231">
        <v>664</v>
      </c>
      <c r="C975" s="231">
        <v>43405</v>
      </c>
      <c r="D975" s="231" t="s">
        <v>1914</v>
      </c>
      <c r="E975" s="231" t="s">
        <v>1471</v>
      </c>
      <c r="F975" s="231" t="s">
        <v>1472</v>
      </c>
      <c r="G975" s="231" t="s">
        <v>1807</v>
      </c>
      <c r="H975" s="231"/>
      <c r="I975" s="231" t="s">
        <v>1501</v>
      </c>
      <c r="J975" s="231" t="s">
        <v>7</v>
      </c>
      <c r="K975" s="231" t="str">
        <f t="shared" si="16"/>
        <v>RIOS</v>
      </c>
    </row>
    <row r="976" spans="2:11" s="230" customFormat="1" ht="27" customHeight="1">
      <c r="B976" s="231">
        <v>665</v>
      </c>
      <c r="C976" s="231">
        <v>43405</v>
      </c>
      <c r="D976" s="231" t="s">
        <v>1914</v>
      </c>
      <c r="E976" s="231" t="s">
        <v>1471</v>
      </c>
      <c r="F976" s="231" t="s">
        <v>1472</v>
      </c>
      <c r="G976" s="231" t="s">
        <v>1808</v>
      </c>
      <c r="H976" s="231"/>
      <c r="I976" s="231" t="s">
        <v>1501</v>
      </c>
      <c r="J976" s="231" t="s">
        <v>7</v>
      </c>
      <c r="K976" s="231" t="str">
        <f t="shared" si="16"/>
        <v>RIOS</v>
      </c>
    </row>
    <row r="977" spans="2:11" s="230" customFormat="1" ht="27" customHeight="1">
      <c r="B977" s="231">
        <v>666</v>
      </c>
      <c r="C977" s="231">
        <v>43405</v>
      </c>
      <c r="D977" s="231" t="s">
        <v>1914</v>
      </c>
      <c r="E977" s="231" t="s">
        <v>1471</v>
      </c>
      <c r="F977" s="231" t="s">
        <v>1472</v>
      </c>
      <c r="G977" s="231" t="s">
        <v>1809</v>
      </c>
      <c r="H977" s="231"/>
      <c r="I977" s="231" t="s">
        <v>1501</v>
      </c>
      <c r="J977" s="231" t="s">
        <v>7</v>
      </c>
      <c r="K977" s="231" t="str">
        <f t="shared" si="16"/>
        <v>RIOS</v>
      </c>
    </row>
    <row r="978" spans="2:11" s="230" customFormat="1" ht="27" customHeight="1">
      <c r="B978" s="231">
        <v>667</v>
      </c>
      <c r="C978" s="231">
        <v>43405</v>
      </c>
      <c r="D978" s="231" t="s">
        <v>1914</v>
      </c>
      <c r="E978" s="231" t="s">
        <v>1471</v>
      </c>
      <c r="F978" s="231" t="s">
        <v>1472</v>
      </c>
      <c r="G978" s="231" t="s">
        <v>1810</v>
      </c>
      <c r="H978" s="231"/>
      <c r="I978" s="231" t="s">
        <v>1501</v>
      </c>
      <c r="J978" s="231" t="s">
        <v>7</v>
      </c>
      <c r="K978" s="231" t="str">
        <f t="shared" si="16"/>
        <v>RIOS</v>
      </c>
    </row>
    <row r="979" spans="2:11" s="230" customFormat="1" ht="27" customHeight="1">
      <c r="B979" s="231">
        <v>668</v>
      </c>
      <c r="C979" s="231">
        <v>43405</v>
      </c>
      <c r="D979" s="231" t="s">
        <v>1914</v>
      </c>
      <c r="E979" s="231" t="s">
        <v>1471</v>
      </c>
      <c r="F979" s="231" t="s">
        <v>1472</v>
      </c>
      <c r="G979" s="231" t="s">
        <v>1811</v>
      </c>
      <c r="H979" s="231"/>
      <c r="I979" s="231" t="s">
        <v>1501</v>
      </c>
      <c r="J979" s="231" t="s">
        <v>7</v>
      </c>
      <c r="K979" s="231" t="str">
        <f t="shared" si="16"/>
        <v>RIOS</v>
      </c>
    </row>
    <row r="980" spans="2:11" s="230" customFormat="1" ht="27" customHeight="1">
      <c r="B980" s="231">
        <v>669</v>
      </c>
      <c r="C980" s="231">
        <v>43405</v>
      </c>
      <c r="D980" s="231" t="s">
        <v>1914</v>
      </c>
      <c r="E980" s="231" t="s">
        <v>1471</v>
      </c>
      <c r="F980" s="231" t="s">
        <v>1472</v>
      </c>
      <c r="G980" s="231" t="s">
        <v>1812</v>
      </c>
      <c r="H980" s="231"/>
      <c r="I980" s="231" t="s">
        <v>1573</v>
      </c>
      <c r="J980" s="231" t="s">
        <v>7</v>
      </c>
      <c r="K980" s="231" t="str">
        <f t="shared" si="16"/>
        <v>RIOS</v>
      </c>
    </row>
    <row r="981" spans="2:11" s="230" customFormat="1" ht="27" customHeight="1">
      <c r="B981" s="231">
        <v>670</v>
      </c>
      <c r="C981" s="231">
        <v>43405</v>
      </c>
      <c r="D981" s="231" t="s">
        <v>1914</v>
      </c>
      <c r="E981" s="231" t="s">
        <v>1471</v>
      </c>
      <c r="F981" s="231" t="s">
        <v>1472</v>
      </c>
      <c r="G981" s="231" t="s">
        <v>1813</v>
      </c>
      <c r="H981" s="231"/>
      <c r="I981" s="231" t="s">
        <v>1501</v>
      </c>
      <c r="J981" s="231" t="s">
        <v>7</v>
      </c>
      <c r="K981" s="231" t="str">
        <f t="shared" si="16"/>
        <v>RIOS</v>
      </c>
    </row>
    <row r="982" spans="2:11" s="230" customFormat="1" ht="27" customHeight="1">
      <c r="B982" s="231">
        <v>671</v>
      </c>
      <c r="C982" s="231">
        <v>43405</v>
      </c>
      <c r="D982" s="231" t="s">
        <v>1914</v>
      </c>
      <c r="E982" s="231" t="s">
        <v>1471</v>
      </c>
      <c r="F982" s="231" t="s">
        <v>1472</v>
      </c>
      <c r="G982" s="231" t="s">
        <v>1814</v>
      </c>
      <c r="H982" s="231">
        <v>1153253</v>
      </c>
      <c r="I982" s="231" t="s">
        <v>1501</v>
      </c>
      <c r="J982" s="231" t="s">
        <v>7</v>
      </c>
      <c r="K982" s="231" t="str">
        <f t="shared" si="16"/>
        <v>RIOS</v>
      </c>
    </row>
    <row r="983" spans="2:11" s="230" customFormat="1" ht="27" customHeight="1">
      <c r="B983" s="231">
        <v>672</v>
      </c>
      <c r="C983" s="231">
        <v>43405</v>
      </c>
      <c r="D983" s="231" t="s">
        <v>1914</v>
      </c>
      <c r="E983" s="231" t="s">
        <v>1471</v>
      </c>
      <c r="F983" s="231" t="s">
        <v>1472</v>
      </c>
      <c r="G983" s="231" t="s">
        <v>1815</v>
      </c>
      <c r="H983" s="231"/>
      <c r="I983" s="231" t="s">
        <v>1501</v>
      </c>
      <c r="J983" s="231" t="s">
        <v>7</v>
      </c>
      <c r="K983" s="231" t="str">
        <f t="shared" si="16"/>
        <v>RIOS</v>
      </c>
    </row>
    <row r="984" spans="2:11" s="230" customFormat="1" ht="27" customHeight="1">
      <c r="B984" s="231">
        <v>673</v>
      </c>
      <c r="C984" s="231">
        <v>43405</v>
      </c>
      <c r="D984" s="231" t="s">
        <v>1914</v>
      </c>
      <c r="E984" s="231" t="s">
        <v>1471</v>
      </c>
      <c r="F984" s="231" t="s">
        <v>1472</v>
      </c>
      <c r="G984" s="231" t="s">
        <v>1816</v>
      </c>
      <c r="H984" s="231"/>
      <c r="I984" s="231" t="s">
        <v>1501</v>
      </c>
      <c r="J984" s="231" t="s">
        <v>7</v>
      </c>
      <c r="K984" s="231" t="str">
        <f t="shared" si="16"/>
        <v>RIOS</v>
      </c>
    </row>
    <row r="985" spans="2:11" s="230" customFormat="1" ht="27" customHeight="1">
      <c r="B985" s="231">
        <v>674</v>
      </c>
      <c r="C985" s="231">
        <v>43405</v>
      </c>
      <c r="D985" s="231" t="s">
        <v>1914</v>
      </c>
      <c r="E985" s="231" t="s">
        <v>1471</v>
      </c>
      <c r="F985" s="231" t="s">
        <v>1472</v>
      </c>
      <c r="G985" s="231" t="s">
        <v>1817</v>
      </c>
      <c r="H985" s="231"/>
      <c r="I985" s="231" t="s">
        <v>1501</v>
      </c>
      <c r="J985" s="231" t="s">
        <v>7</v>
      </c>
      <c r="K985" s="231" t="str">
        <f t="shared" si="16"/>
        <v>RIOS</v>
      </c>
    </row>
    <row r="986" spans="2:11" s="230" customFormat="1" ht="27" customHeight="1">
      <c r="B986" s="231">
        <v>675</v>
      </c>
      <c r="C986" s="231">
        <v>43405</v>
      </c>
      <c r="D986" s="231" t="s">
        <v>1914</v>
      </c>
      <c r="E986" s="231" t="s">
        <v>1471</v>
      </c>
      <c r="F986" s="231" t="s">
        <v>1472</v>
      </c>
      <c r="G986" s="231" t="s">
        <v>1818</v>
      </c>
      <c r="H986" s="231"/>
      <c r="I986" s="231" t="s">
        <v>1573</v>
      </c>
      <c r="J986" s="231" t="s">
        <v>7</v>
      </c>
      <c r="K986" s="231" t="str">
        <f t="shared" si="16"/>
        <v>RIOS</v>
      </c>
    </row>
    <row r="987" spans="2:11" s="230" customFormat="1" ht="27" customHeight="1">
      <c r="B987" s="231">
        <v>676</v>
      </c>
      <c r="C987" s="231">
        <v>43405</v>
      </c>
      <c r="D987" s="231" t="s">
        <v>1914</v>
      </c>
      <c r="E987" s="231" t="s">
        <v>1471</v>
      </c>
      <c r="F987" s="231" t="s">
        <v>1472</v>
      </c>
      <c r="G987" s="231" t="s">
        <v>1819</v>
      </c>
      <c r="H987" s="231"/>
      <c r="I987" s="231" t="s">
        <v>1573</v>
      </c>
      <c r="J987" s="231" t="s">
        <v>7</v>
      </c>
      <c r="K987" s="231" t="str">
        <f t="shared" si="16"/>
        <v>RIOS</v>
      </c>
    </row>
    <row r="988" spans="2:11" s="230" customFormat="1" ht="27" customHeight="1">
      <c r="B988" s="231">
        <v>677</v>
      </c>
      <c r="C988" s="231">
        <v>43405</v>
      </c>
      <c r="D988" s="231" t="s">
        <v>1914</v>
      </c>
      <c r="E988" s="231" t="s">
        <v>1471</v>
      </c>
      <c r="F988" s="231" t="s">
        <v>1472</v>
      </c>
      <c r="G988" s="231" t="s">
        <v>1820</v>
      </c>
      <c r="H988" s="231">
        <v>1150014211</v>
      </c>
      <c r="I988" s="231" t="s">
        <v>1573</v>
      </c>
      <c r="J988" s="231" t="s">
        <v>7</v>
      </c>
      <c r="K988" s="231" t="str">
        <f t="shared" si="16"/>
        <v>RIOS</v>
      </c>
    </row>
    <row r="989" spans="2:11" s="230" customFormat="1" ht="27" customHeight="1">
      <c r="B989" s="231">
        <v>678</v>
      </c>
      <c r="C989" s="231">
        <v>43405</v>
      </c>
      <c r="D989" s="231" t="s">
        <v>1914</v>
      </c>
      <c r="E989" s="231" t="s">
        <v>1471</v>
      </c>
      <c r="F989" s="231" t="s">
        <v>1472</v>
      </c>
      <c r="G989" s="231" t="s">
        <v>1821</v>
      </c>
      <c r="H989" s="231">
        <v>115383</v>
      </c>
      <c r="I989" s="231" t="s">
        <v>1501</v>
      </c>
      <c r="J989" s="231" t="s">
        <v>7</v>
      </c>
      <c r="K989" s="231" t="str">
        <f t="shared" si="16"/>
        <v>RIOS</v>
      </c>
    </row>
    <row r="990" spans="2:11" s="230" customFormat="1" ht="27" customHeight="1">
      <c r="B990" s="231">
        <v>679</v>
      </c>
      <c r="C990" s="231">
        <v>43405</v>
      </c>
      <c r="D990" s="231" t="s">
        <v>1914</v>
      </c>
      <c r="E990" s="231" t="s">
        <v>1471</v>
      </c>
      <c r="F990" s="231" t="s">
        <v>1472</v>
      </c>
      <c r="G990" s="231" t="s">
        <v>1822</v>
      </c>
      <c r="H990" s="231"/>
      <c r="I990" s="231" t="s">
        <v>1501</v>
      </c>
      <c r="J990" s="231" t="s">
        <v>7</v>
      </c>
      <c r="K990" s="231" t="str">
        <f t="shared" si="16"/>
        <v>RIOS</v>
      </c>
    </row>
    <row r="991" spans="2:11" s="230" customFormat="1" ht="27" customHeight="1">
      <c r="B991" s="231">
        <v>680</v>
      </c>
      <c r="C991" s="231">
        <v>43405</v>
      </c>
      <c r="D991" s="231" t="s">
        <v>1914</v>
      </c>
      <c r="E991" s="231" t="s">
        <v>1471</v>
      </c>
      <c r="F991" s="231" t="s">
        <v>1472</v>
      </c>
      <c r="G991" s="231" t="s">
        <v>1823</v>
      </c>
      <c r="H991" s="231"/>
      <c r="I991" s="231" t="s">
        <v>1573</v>
      </c>
      <c r="J991" s="231" t="s">
        <v>7</v>
      </c>
      <c r="K991" s="231" t="str">
        <f t="shared" si="16"/>
        <v>RIOS</v>
      </c>
    </row>
    <row r="992" spans="2:11" s="230" customFormat="1" ht="27" customHeight="1">
      <c r="B992" s="231">
        <v>681</v>
      </c>
      <c r="C992" s="231">
        <v>43405</v>
      </c>
      <c r="D992" s="231" t="s">
        <v>1914</v>
      </c>
      <c r="E992" s="231" t="s">
        <v>1471</v>
      </c>
      <c r="F992" s="231" t="s">
        <v>1472</v>
      </c>
      <c r="G992" s="231" t="s">
        <v>1824</v>
      </c>
      <c r="H992" s="231"/>
      <c r="I992" s="231" t="s">
        <v>1573</v>
      </c>
      <c r="J992" s="231" t="s">
        <v>7</v>
      </c>
      <c r="K992" s="231" t="str">
        <f t="shared" si="16"/>
        <v>RIOS</v>
      </c>
    </row>
    <row r="993" spans="2:11" s="230" customFormat="1" ht="27" customHeight="1">
      <c r="B993" s="231">
        <v>682</v>
      </c>
      <c r="C993" s="231">
        <v>43405</v>
      </c>
      <c r="D993" s="231" t="s">
        <v>1914</v>
      </c>
      <c r="E993" s="231" t="s">
        <v>1471</v>
      </c>
      <c r="F993" s="231" t="s">
        <v>1472</v>
      </c>
      <c r="G993" s="231" t="s">
        <v>1825</v>
      </c>
      <c r="H993" s="231"/>
      <c r="I993" s="231" t="s">
        <v>1501</v>
      </c>
      <c r="J993" s="231" t="s">
        <v>7</v>
      </c>
      <c r="K993" s="231" t="str">
        <f t="shared" si="16"/>
        <v>RIOS</v>
      </c>
    </row>
    <row r="994" spans="2:11" s="230" customFormat="1" ht="27" customHeight="1">
      <c r="B994" s="231">
        <v>683</v>
      </c>
      <c r="C994" s="231">
        <v>43405</v>
      </c>
      <c r="D994" s="231" t="s">
        <v>1914</v>
      </c>
      <c r="E994" s="231" t="s">
        <v>1471</v>
      </c>
      <c r="F994" s="231" t="s">
        <v>1472</v>
      </c>
      <c r="G994" s="231" t="s">
        <v>1826</v>
      </c>
      <c r="H994" s="231"/>
      <c r="I994" s="231" t="s">
        <v>1573</v>
      </c>
      <c r="J994" s="231" t="s">
        <v>7</v>
      </c>
      <c r="K994" s="231" t="str">
        <f t="shared" si="16"/>
        <v>RIOS</v>
      </c>
    </row>
    <row r="995" spans="2:11" s="230" customFormat="1" ht="27" customHeight="1">
      <c r="B995" s="231">
        <v>684</v>
      </c>
      <c r="C995" s="231">
        <v>43405</v>
      </c>
      <c r="D995" s="231" t="s">
        <v>1914</v>
      </c>
      <c r="E995" s="231" t="s">
        <v>1471</v>
      </c>
      <c r="F995" s="231" t="s">
        <v>1472</v>
      </c>
      <c r="G995" s="231" t="s">
        <v>1827</v>
      </c>
      <c r="H995" s="231"/>
      <c r="I995" s="231" t="s">
        <v>1573</v>
      </c>
      <c r="J995" s="231" t="s">
        <v>7</v>
      </c>
      <c r="K995" s="231" t="str">
        <f t="shared" si="16"/>
        <v>RIOS</v>
      </c>
    </row>
    <row r="996" spans="2:11" s="230" customFormat="1" ht="27" customHeight="1">
      <c r="B996" s="231">
        <v>685</v>
      </c>
      <c r="C996" s="231">
        <v>43405</v>
      </c>
      <c r="D996" s="231" t="s">
        <v>1914</v>
      </c>
      <c r="E996" s="231" t="s">
        <v>1471</v>
      </c>
      <c r="F996" s="231" t="s">
        <v>1472</v>
      </c>
      <c r="G996" s="231" t="s">
        <v>1828</v>
      </c>
      <c r="H996" s="231"/>
      <c r="I996" s="231" t="s">
        <v>1501</v>
      </c>
      <c r="J996" s="231" t="s">
        <v>7</v>
      </c>
      <c r="K996" s="231" t="str">
        <f t="shared" si="16"/>
        <v>RIOS</v>
      </c>
    </row>
    <row r="997" spans="2:11" s="230" customFormat="1" ht="27" customHeight="1">
      <c r="B997" s="231">
        <v>686</v>
      </c>
      <c r="C997" s="231">
        <v>43405</v>
      </c>
      <c r="D997" s="231" t="s">
        <v>1914</v>
      </c>
      <c r="E997" s="231" t="s">
        <v>1471</v>
      </c>
      <c r="F997" s="231" t="s">
        <v>1472</v>
      </c>
      <c r="G997" s="231" t="s">
        <v>1829</v>
      </c>
      <c r="H997" s="231"/>
      <c r="I997" s="231" t="s">
        <v>1573</v>
      </c>
      <c r="J997" s="231" t="s">
        <v>7</v>
      </c>
      <c r="K997" s="231" t="str">
        <f t="shared" si="16"/>
        <v>RIOS</v>
      </c>
    </row>
    <row r="998" spans="2:11" s="230" customFormat="1" ht="27" customHeight="1">
      <c r="B998" s="231">
        <v>687</v>
      </c>
      <c r="C998" s="231">
        <v>43405</v>
      </c>
      <c r="D998" s="231" t="s">
        <v>1914</v>
      </c>
      <c r="E998" s="231" t="s">
        <v>1471</v>
      </c>
      <c r="F998" s="231" t="s">
        <v>1472</v>
      </c>
      <c r="G998" s="231" t="s">
        <v>1830</v>
      </c>
      <c r="H998" s="231"/>
      <c r="I998" s="231" t="s">
        <v>1573</v>
      </c>
      <c r="J998" s="231" t="s">
        <v>7</v>
      </c>
      <c r="K998" s="231" t="str">
        <f t="shared" si="16"/>
        <v>RIOS</v>
      </c>
    </row>
    <row r="999" spans="2:11" s="230" customFormat="1" ht="27" customHeight="1">
      <c r="B999" s="231">
        <v>688</v>
      </c>
      <c r="C999" s="231">
        <v>43405</v>
      </c>
      <c r="D999" s="231" t="s">
        <v>1914</v>
      </c>
      <c r="E999" s="231" t="s">
        <v>1471</v>
      </c>
      <c r="F999" s="231" t="s">
        <v>1472</v>
      </c>
      <c r="G999" s="231" t="s">
        <v>1831</v>
      </c>
      <c r="H999" s="231"/>
      <c r="I999" s="231" t="s">
        <v>1573</v>
      </c>
      <c r="J999" s="231" t="s">
        <v>7</v>
      </c>
      <c r="K999" s="231" t="str">
        <f t="shared" si="16"/>
        <v>RIOS</v>
      </c>
    </row>
    <row r="1000" spans="2:11" s="230" customFormat="1" ht="27" customHeight="1">
      <c r="B1000" s="231">
        <v>689</v>
      </c>
      <c r="C1000" s="231">
        <v>43405</v>
      </c>
      <c r="D1000" s="231" t="s">
        <v>1914</v>
      </c>
      <c r="E1000" s="231" t="s">
        <v>1471</v>
      </c>
      <c r="F1000" s="231" t="s">
        <v>1472</v>
      </c>
      <c r="G1000" s="231" t="s">
        <v>1832</v>
      </c>
      <c r="H1000" s="231"/>
      <c r="I1000" s="231" t="s">
        <v>1501</v>
      </c>
      <c r="J1000" s="231" t="s">
        <v>7</v>
      </c>
      <c r="K1000" s="231" t="str">
        <f t="shared" si="16"/>
        <v>RIOS</v>
      </c>
    </row>
    <row r="1001" spans="2:11" s="230" customFormat="1" ht="27" customHeight="1">
      <c r="B1001" s="231">
        <v>690</v>
      </c>
      <c r="C1001" s="231">
        <v>43405</v>
      </c>
      <c r="D1001" s="231" t="s">
        <v>1914</v>
      </c>
      <c r="E1001" s="231" t="s">
        <v>1471</v>
      </c>
      <c r="F1001" s="231" t="s">
        <v>1472</v>
      </c>
      <c r="G1001" s="231" t="s">
        <v>1833</v>
      </c>
      <c r="H1001" s="231"/>
      <c r="I1001" s="231" t="s">
        <v>1501</v>
      </c>
      <c r="J1001" s="231" t="s">
        <v>7</v>
      </c>
      <c r="K1001" s="231" t="str">
        <f t="shared" si="16"/>
        <v>RIOS</v>
      </c>
    </row>
    <row r="1002" spans="2:11" s="230" customFormat="1" ht="27" customHeight="1">
      <c r="B1002" s="231">
        <v>691</v>
      </c>
      <c r="C1002" s="231">
        <v>43405</v>
      </c>
      <c r="D1002" s="231" t="s">
        <v>1914</v>
      </c>
      <c r="E1002" s="231" t="s">
        <v>1471</v>
      </c>
      <c r="F1002" s="231" t="s">
        <v>1472</v>
      </c>
      <c r="G1002" s="231" t="s">
        <v>1834</v>
      </c>
      <c r="H1002" s="231"/>
      <c r="I1002" s="231" t="s">
        <v>1573</v>
      </c>
      <c r="J1002" s="231" t="s">
        <v>7</v>
      </c>
      <c r="K1002" s="231" t="str">
        <f t="shared" si="16"/>
        <v>RIOS</v>
      </c>
    </row>
    <row r="1003" spans="2:11" s="230" customFormat="1" ht="27" customHeight="1">
      <c r="B1003" s="231">
        <v>692</v>
      </c>
      <c r="C1003" s="231">
        <v>43405</v>
      </c>
      <c r="D1003" s="231" t="s">
        <v>1914</v>
      </c>
      <c r="E1003" s="231" t="s">
        <v>1471</v>
      </c>
      <c r="F1003" s="231" t="s">
        <v>1472</v>
      </c>
      <c r="G1003" s="231" t="s">
        <v>1835</v>
      </c>
      <c r="H1003" s="231"/>
      <c r="I1003" s="231" t="s">
        <v>1573</v>
      </c>
      <c r="J1003" s="231" t="s">
        <v>7</v>
      </c>
      <c r="K1003" s="231" t="str">
        <f t="shared" si="16"/>
        <v>RIOS</v>
      </c>
    </row>
    <row r="1004" spans="2:11" s="230" customFormat="1" ht="27" customHeight="1">
      <c r="B1004" s="231">
        <v>693</v>
      </c>
      <c r="C1004" s="231">
        <v>43405</v>
      </c>
      <c r="D1004" s="231" t="s">
        <v>1914</v>
      </c>
      <c r="E1004" s="231" t="s">
        <v>1471</v>
      </c>
      <c r="F1004" s="231" t="s">
        <v>1472</v>
      </c>
      <c r="G1004" s="231" t="s">
        <v>1836</v>
      </c>
      <c r="H1004" s="231"/>
      <c r="I1004" s="231" t="s">
        <v>1573</v>
      </c>
      <c r="J1004" s="231" t="s">
        <v>7</v>
      </c>
      <c r="K1004" s="231" t="str">
        <f t="shared" si="16"/>
        <v>RIOS</v>
      </c>
    </row>
    <row r="1005" spans="2:11" s="230" customFormat="1" ht="27" customHeight="1">
      <c r="B1005" s="231">
        <v>694</v>
      </c>
      <c r="C1005" s="231">
        <v>43405</v>
      </c>
      <c r="D1005" s="231" t="s">
        <v>1914</v>
      </c>
      <c r="E1005" s="231" t="s">
        <v>1471</v>
      </c>
      <c r="F1005" s="231" t="s">
        <v>1472</v>
      </c>
      <c r="G1005" s="231" t="s">
        <v>1837</v>
      </c>
      <c r="H1005" s="231"/>
      <c r="I1005" s="231" t="s">
        <v>1501</v>
      </c>
      <c r="J1005" s="231" t="s">
        <v>7</v>
      </c>
      <c r="K1005" s="231" t="str">
        <f t="shared" si="16"/>
        <v>RIOS</v>
      </c>
    </row>
    <row r="1006" spans="2:11" s="230" customFormat="1" ht="27" customHeight="1">
      <c r="B1006" s="231">
        <v>695</v>
      </c>
      <c r="C1006" s="231">
        <v>43405</v>
      </c>
      <c r="D1006" s="231" t="s">
        <v>1914</v>
      </c>
      <c r="E1006" s="231" t="s">
        <v>1471</v>
      </c>
      <c r="F1006" s="231" t="s">
        <v>1472</v>
      </c>
      <c r="G1006" s="231" t="s">
        <v>1838</v>
      </c>
      <c r="H1006" s="231"/>
      <c r="I1006" s="231" t="s">
        <v>1573</v>
      </c>
      <c r="J1006" s="231" t="s">
        <v>7</v>
      </c>
      <c r="K1006" s="231" t="str">
        <f t="shared" si="16"/>
        <v>RIOS</v>
      </c>
    </row>
    <row r="1007" spans="2:11" s="230" customFormat="1" ht="27" customHeight="1">
      <c r="B1007" s="231">
        <v>696</v>
      </c>
      <c r="C1007" s="231">
        <v>43405</v>
      </c>
      <c r="D1007" s="231" t="s">
        <v>1914</v>
      </c>
      <c r="E1007" s="231" t="s">
        <v>1471</v>
      </c>
      <c r="F1007" s="231" t="s">
        <v>1472</v>
      </c>
      <c r="G1007" s="231" t="s">
        <v>1839</v>
      </c>
      <c r="H1007" s="231"/>
      <c r="I1007" s="231" t="s">
        <v>1501</v>
      </c>
      <c r="J1007" s="231" t="s">
        <v>7</v>
      </c>
      <c r="K1007" s="231" t="str">
        <f t="shared" si="16"/>
        <v>RIOS</v>
      </c>
    </row>
    <row r="1008" spans="2:11" s="230" customFormat="1" ht="27" customHeight="1">
      <c r="B1008" s="231">
        <v>697</v>
      </c>
      <c r="C1008" s="231">
        <v>43405</v>
      </c>
      <c r="D1008" s="231" t="s">
        <v>1914</v>
      </c>
      <c r="E1008" s="231" t="s">
        <v>1471</v>
      </c>
      <c r="F1008" s="231" t="s">
        <v>1472</v>
      </c>
      <c r="G1008" s="231" t="s">
        <v>1840</v>
      </c>
      <c r="H1008" s="231"/>
      <c r="I1008" s="231" t="s">
        <v>1573</v>
      </c>
      <c r="J1008" s="231" t="s">
        <v>7</v>
      </c>
      <c r="K1008" s="231" t="str">
        <f t="shared" si="16"/>
        <v>RIOS</v>
      </c>
    </row>
    <row r="1009" spans="2:11" s="230" customFormat="1" ht="27" customHeight="1">
      <c r="B1009" s="231">
        <v>698</v>
      </c>
      <c r="C1009" s="231">
        <v>43405</v>
      </c>
      <c r="D1009" s="231" t="s">
        <v>1914</v>
      </c>
      <c r="E1009" s="231" t="s">
        <v>1471</v>
      </c>
      <c r="F1009" s="231" t="s">
        <v>1472</v>
      </c>
      <c r="G1009" s="231" t="s">
        <v>1841</v>
      </c>
      <c r="H1009" s="231"/>
      <c r="I1009" s="231" t="s">
        <v>1501</v>
      </c>
      <c r="J1009" s="231" t="s">
        <v>7</v>
      </c>
      <c r="K1009" s="231" t="str">
        <f t="shared" si="16"/>
        <v>RIOS</v>
      </c>
    </row>
    <row r="1010" spans="2:11" s="230" customFormat="1" ht="27" customHeight="1">
      <c r="B1010" s="231">
        <v>699</v>
      </c>
      <c r="C1010" s="231">
        <v>43405</v>
      </c>
      <c r="D1010" s="231" t="s">
        <v>1914</v>
      </c>
      <c r="E1010" s="231" t="s">
        <v>1471</v>
      </c>
      <c r="F1010" s="231" t="s">
        <v>1472</v>
      </c>
      <c r="G1010" s="231" t="s">
        <v>1842</v>
      </c>
      <c r="H1010" s="231"/>
      <c r="I1010" s="231" t="s">
        <v>1501</v>
      </c>
      <c r="J1010" s="231" t="s">
        <v>7</v>
      </c>
      <c r="K1010" s="231" t="str">
        <f t="shared" si="16"/>
        <v>RIOS</v>
      </c>
    </row>
    <row r="1011" spans="2:11" s="230" customFormat="1" ht="27" customHeight="1">
      <c r="B1011" s="231">
        <v>700</v>
      </c>
      <c r="C1011" s="231">
        <v>43405</v>
      </c>
      <c r="D1011" s="231" t="s">
        <v>1914</v>
      </c>
      <c r="E1011" s="231" t="s">
        <v>1471</v>
      </c>
      <c r="F1011" s="231" t="s">
        <v>1472</v>
      </c>
      <c r="G1011" s="231" t="s">
        <v>1843</v>
      </c>
      <c r="H1011" s="231"/>
      <c r="I1011" s="231" t="s">
        <v>1501</v>
      </c>
      <c r="J1011" s="231" t="s">
        <v>7</v>
      </c>
      <c r="K1011" s="231" t="str">
        <f t="shared" si="16"/>
        <v>RIOS</v>
      </c>
    </row>
    <row r="1012" spans="2:11" s="230" customFormat="1" ht="27" customHeight="1">
      <c r="B1012" s="231">
        <v>701</v>
      </c>
      <c r="C1012" s="231">
        <v>43405</v>
      </c>
      <c r="D1012" s="231" t="s">
        <v>1914</v>
      </c>
      <c r="E1012" s="231" t="s">
        <v>1471</v>
      </c>
      <c r="F1012" s="231" t="s">
        <v>1472</v>
      </c>
      <c r="G1012" s="231" t="s">
        <v>1844</v>
      </c>
      <c r="H1012" s="231"/>
      <c r="I1012" s="231" t="s">
        <v>1573</v>
      </c>
      <c r="J1012" s="231" t="s">
        <v>7</v>
      </c>
      <c r="K1012" s="231" t="str">
        <f t="shared" si="16"/>
        <v>RIOS</v>
      </c>
    </row>
    <row r="1013" spans="2:11" s="230" customFormat="1" ht="27" customHeight="1">
      <c r="B1013" s="231">
        <v>702</v>
      </c>
      <c r="C1013" s="231">
        <v>43405</v>
      </c>
      <c r="D1013" s="231" t="s">
        <v>1914</v>
      </c>
      <c r="E1013" s="231" t="s">
        <v>1471</v>
      </c>
      <c r="F1013" s="231" t="s">
        <v>1472</v>
      </c>
      <c r="G1013" s="231" t="s">
        <v>1845</v>
      </c>
      <c r="H1013" s="231"/>
      <c r="I1013" s="231" t="s">
        <v>1501</v>
      </c>
      <c r="J1013" s="231" t="s">
        <v>7</v>
      </c>
      <c r="K1013" s="231" t="str">
        <f t="shared" si="16"/>
        <v>RIOS</v>
      </c>
    </row>
    <row r="1014" spans="2:11" s="230" customFormat="1" ht="27" customHeight="1">
      <c r="B1014" s="231">
        <v>703</v>
      </c>
      <c r="C1014" s="231">
        <v>43405</v>
      </c>
      <c r="D1014" s="231" t="s">
        <v>1914</v>
      </c>
      <c r="E1014" s="231" t="s">
        <v>1471</v>
      </c>
      <c r="F1014" s="231" t="s">
        <v>1472</v>
      </c>
      <c r="G1014" s="231" t="s">
        <v>1846</v>
      </c>
      <c r="H1014" s="231">
        <v>1151262</v>
      </c>
      <c r="I1014" s="231" t="s">
        <v>1501</v>
      </c>
      <c r="J1014" s="231" t="s">
        <v>7</v>
      </c>
      <c r="K1014" s="231" t="str">
        <f t="shared" si="16"/>
        <v>RIOS</v>
      </c>
    </row>
    <row r="1015" spans="2:11" s="230" customFormat="1" ht="27" customHeight="1">
      <c r="B1015" s="231">
        <v>704</v>
      </c>
      <c r="C1015" s="231">
        <v>43405</v>
      </c>
      <c r="D1015" s="231" t="s">
        <v>1914</v>
      </c>
      <c r="E1015" s="231" t="s">
        <v>1471</v>
      </c>
      <c r="F1015" s="231" t="s">
        <v>1472</v>
      </c>
      <c r="G1015" s="231" t="s">
        <v>1847</v>
      </c>
      <c r="H1015" s="231"/>
      <c r="I1015" s="231" t="s">
        <v>1573</v>
      </c>
      <c r="J1015" s="231" t="s">
        <v>7</v>
      </c>
      <c r="K1015" s="231" t="str">
        <f t="shared" si="16"/>
        <v>RIOS</v>
      </c>
    </row>
    <row r="1016" spans="2:11" s="230" customFormat="1" ht="27" customHeight="1">
      <c r="B1016" s="231">
        <v>705</v>
      </c>
      <c r="C1016" s="231">
        <v>43405</v>
      </c>
      <c r="D1016" s="231" t="s">
        <v>1914</v>
      </c>
      <c r="E1016" s="231" t="s">
        <v>1471</v>
      </c>
      <c r="F1016" s="231" t="s">
        <v>1472</v>
      </c>
      <c r="G1016" s="231" t="s">
        <v>1848</v>
      </c>
      <c r="H1016" s="231"/>
      <c r="I1016" s="231" t="s">
        <v>1501</v>
      </c>
      <c r="J1016" s="231" t="s">
        <v>7</v>
      </c>
      <c r="K1016" s="231" t="str">
        <f t="shared" si="16"/>
        <v>RIOS</v>
      </c>
    </row>
    <row r="1017" spans="2:11" s="230" customFormat="1" ht="27" customHeight="1">
      <c r="B1017" s="231">
        <v>706</v>
      </c>
      <c r="C1017" s="231">
        <v>43405</v>
      </c>
      <c r="D1017" s="231" t="s">
        <v>1914</v>
      </c>
      <c r="E1017" s="231" t="s">
        <v>1471</v>
      </c>
      <c r="F1017" s="231" t="s">
        <v>1472</v>
      </c>
      <c r="G1017" s="231" t="s">
        <v>1849</v>
      </c>
      <c r="H1017" s="231"/>
      <c r="I1017" s="231" t="s">
        <v>1573</v>
      </c>
      <c r="J1017" s="231" t="s">
        <v>7</v>
      </c>
      <c r="K1017" s="231" t="str">
        <f t="shared" si="16"/>
        <v>RIOS</v>
      </c>
    </row>
    <row r="1018" spans="2:11" s="230" customFormat="1" ht="27" customHeight="1">
      <c r="B1018" s="231">
        <v>707</v>
      </c>
      <c r="C1018" s="231">
        <v>43405</v>
      </c>
      <c r="D1018" s="231" t="s">
        <v>1914</v>
      </c>
      <c r="E1018" s="231" t="s">
        <v>1471</v>
      </c>
      <c r="F1018" s="231" t="s">
        <v>1472</v>
      </c>
      <c r="G1018" s="231" t="s">
        <v>1850</v>
      </c>
      <c r="H1018" s="231"/>
      <c r="I1018" s="231" t="s">
        <v>1501</v>
      </c>
      <c r="J1018" s="231" t="s">
        <v>7</v>
      </c>
      <c r="K1018" s="231" t="str">
        <f t="shared" si="16"/>
        <v>RIOS</v>
      </c>
    </row>
    <row r="1019" spans="2:11" s="230" customFormat="1" ht="27" customHeight="1">
      <c r="B1019" s="231">
        <v>708</v>
      </c>
      <c r="C1019" s="231">
        <v>43405</v>
      </c>
      <c r="D1019" s="231" t="s">
        <v>1914</v>
      </c>
      <c r="E1019" s="231" t="s">
        <v>1471</v>
      </c>
      <c r="F1019" s="231" t="s">
        <v>1472</v>
      </c>
      <c r="G1019" s="231" t="s">
        <v>1851</v>
      </c>
      <c r="H1019" s="231"/>
      <c r="I1019" s="231" t="s">
        <v>1501</v>
      </c>
      <c r="J1019" s="231" t="s">
        <v>7</v>
      </c>
      <c r="K1019" s="231" t="str">
        <f t="shared" si="16"/>
        <v>RIOS</v>
      </c>
    </row>
    <row r="1020" spans="2:11" s="230" customFormat="1" ht="27" customHeight="1">
      <c r="B1020" s="231">
        <v>709</v>
      </c>
      <c r="C1020" s="231">
        <v>43405</v>
      </c>
      <c r="D1020" s="231" t="s">
        <v>1914</v>
      </c>
      <c r="E1020" s="231" t="s">
        <v>1471</v>
      </c>
      <c r="F1020" s="231" t="s">
        <v>1472</v>
      </c>
      <c r="G1020" s="231" t="s">
        <v>1852</v>
      </c>
      <c r="H1020" s="231"/>
      <c r="I1020" s="231" t="s">
        <v>1573</v>
      </c>
      <c r="J1020" s="231" t="s">
        <v>7</v>
      </c>
      <c r="K1020" s="231" t="str">
        <f t="shared" si="16"/>
        <v>RIOS</v>
      </c>
    </row>
    <row r="1021" spans="2:11" s="230" customFormat="1" ht="27" customHeight="1">
      <c r="B1021" s="231">
        <v>710</v>
      </c>
      <c r="C1021" s="231">
        <v>43405</v>
      </c>
      <c r="D1021" s="231" t="s">
        <v>1914</v>
      </c>
      <c r="E1021" s="231" t="s">
        <v>1471</v>
      </c>
      <c r="F1021" s="231" t="s">
        <v>1472</v>
      </c>
      <c r="G1021" s="231" t="s">
        <v>1853</v>
      </c>
      <c r="H1021" s="231"/>
      <c r="I1021" s="231" t="s">
        <v>1501</v>
      </c>
      <c r="J1021" s="231" t="s">
        <v>7</v>
      </c>
      <c r="K1021" s="231" t="str">
        <f t="shared" si="16"/>
        <v>RIOS</v>
      </c>
    </row>
    <row r="1022" spans="2:11" s="230" customFormat="1" ht="27" customHeight="1">
      <c r="B1022" s="231">
        <v>711</v>
      </c>
      <c r="C1022" s="231">
        <v>43405</v>
      </c>
      <c r="D1022" s="231" t="s">
        <v>1914</v>
      </c>
      <c r="E1022" s="231" t="s">
        <v>1471</v>
      </c>
      <c r="F1022" s="231" t="s">
        <v>1472</v>
      </c>
      <c r="G1022" s="231" t="s">
        <v>1854</v>
      </c>
      <c r="H1022" s="231"/>
      <c r="I1022" s="231" t="s">
        <v>1573</v>
      </c>
      <c r="J1022" s="231" t="s">
        <v>7</v>
      </c>
      <c r="K1022" s="231" t="str">
        <f t="shared" si="16"/>
        <v>RIOS</v>
      </c>
    </row>
    <row r="1023" spans="2:11" s="230" customFormat="1" ht="27" customHeight="1">
      <c r="B1023" s="231">
        <v>712</v>
      </c>
      <c r="C1023" s="231">
        <v>43405</v>
      </c>
      <c r="D1023" s="231" t="s">
        <v>1914</v>
      </c>
      <c r="E1023" s="231" t="s">
        <v>1471</v>
      </c>
      <c r="F1023" s="231" t="s">
        <v>1472</v>
      </c>
      <c r="G1023" s="231" t="s">
        <v>1855</v>
      </c>
      <c r="H1023" s="231"/>
      <c r="I1023" s="231" t="s">
        <v>1573</v>
      </c>
      <c r="J1023" s="231" t="s">
        <v>7</v>
      </c>
      <c r="K1023" s="231" t="str">
        <f t="shared" si="16"/>
        <v>RIOS</v>
      </c>
    </row>
    <row r="1024" spans="2:11" s="230" customFormat="1" ht="27" customHeight="1">
      <c r="B1024" s="231">
        <v>713</v>
      </c>
      <c r="C1024" s="231">
        <v>43405</v>
      </c>
      <c r="D1024" s="231" t="s">
        <v>1914</v>
      </c>
      <c r="E1024" s="231" t="s">
        <v>1471</v>
      </c>
      <c r="F1024" s="231" t="s">
        <v>1472</v>
      </c>
      <c r="G1024" s="231" t="s">
        <v>1856</v>
      </c>
      <c r="H1024" s="231"/>
      <c r="I1024" s="231" t="s">
        <v>1573</v>
      </c>
      <c r="J1024" s="231" t="s">
        <v>7</v>
      </c>
      <c r="K1024" s="231" t="str">
        <f t="shared" si="16"/>
        <v>RIOS</v>
      </c>
    </row>
    <row r="1025" spans="2:11" s="230" customFormat="1" ht="27" customHeight="1">
      <c r="B1025" s="231">
        <v>714</v>
      </c>
      <c r="C1025" s="231">
        <v>43405</v>
      </c>
      <c r="D1025" s="231" t="s">
        <v>1914</v>
      </c>
      <c r="E1025" s="231" t="s">
        <v>1471</v>
      </c>
      <c r="F1025" s="231" t="s">
        <v>1472</v>
      </c>
      <c r="G1025" s="231" t="s">
        <v>1857</v>
      </c>
      <c r="H1025" s="231"/>
      <c r="I1025" s="231" t="s">
        <v>1573</v>
      </c>
      <c r="J1025" s="231" t="s">
        <v>7</v>
      </c>
      <c r="K1025" s="231" t="str">
        <f t="shared" si="16"/>
        <v>RIOS</v>
      </c>
    </row>
    <row r="1026" spans="2:11" s="230" customFormat="1" ht="27" customHeight="1">
      <c r="B1026" s="231">
        <v>715</v>
      </c>
      <c r="C1026" s="231">
        <v>43405</v>
      </c>
      <c r="D1026" s="231" t="s">
        <v>1914</v>
      </c>
      <c r="E1026" s="231" t="s">
        <v>1471</v>
      </c>
      <c r="F1026" s="231" t="s">
        <v>1472</v>
      </c>
      <c r="G1026" s="231" t="s">
        <v>1858</v>
      </c>
      <c r="H1026" s="231"/>
      <c r="I1026" s="231" t="s">
        <v>1573</v>
      </c>
      <c r="J1026" s="231" t="s">
        <v>7</v>
      </c>
      <c r="K1026" s="231" t="str">
        <f t="shared" si="16"/>
        <v>RIOS</v>
      </c>
    </row>
    <row r="1027" spans="2:11" s="230" customFormat="1" ht="27" customHeight="1">
      <c r="B1027" s="231">
        <v>716</v>
      </c>
      <c r="C1027" s="231">
        <v>43405</v>
      </c>
      <c r="D1027" s="231" t="s">
        <v>1914</v>
      </c>
      <c r="E1027" s="231" t="s">
        <v>1471</v>
      </c>
      <c r="F1027" s="231" t="s">
        <v>1472</v>
      </c>
      <c r="G1027" s="231" t="s">
        <v>1859</v>
      </c>
      <c r="H1027" s="231"/>
      <c r="I1027" s="231" t="s">
        <v>1573</v>
      </c>
      <c r="J1027" s="231" t="s">
        <v>7</v>
      </c>
      <c r="K1027" s="231" t="str">
        <f t="shared" si="16"/>
        <v>RIOS</v>
      </c>
    </row>
    <row r="1028" spans="2:11" s="230" customFormat="1" ht="27" customHeight="1">
      <c r="B1028" s="231">
        <v>717</v>
      </c>
      <c r="C1028" s="231">
        <v>43405</v>
      </c>
      <c r="D1028" s="231" t="s">
        <v>1914</v>
      </c>
      <c r="E1028" s="231" t="s">
        <v>1471</v>
      </c>
      <c r="F1028" s="231" t="s">
        <v>1472</v>
      </c>
      <c r="G1028" s="231" t="s">
        <v>1860</v>
      </c>
      <c r="H1028" s="231"/>
      <c r="I1028" s="231" t="s">
        <v>1573</v>
      </c>
      <c r="J1028" s="231" t="s">
        <v>7</v>
      </c>
      <c r="K1028" s="231" t="str">
        <f t="shared" si="16"/>
        <v>RIOS</v>
      </c>
    </row>
    <row r="1029" spans="2:11" s="230" customFormat="1" ht="27" customHeight="1">
      <c r="B1029" s="231">
        <v>718</v>
      </c>
      <c r="C1029" s="231">
        <v>43405</v>
      </c>
      <c r="D1029" s="231" t="s">
        <v>1914</v>
      </c>
      <c r="E1029" s="231" t="s">
        <v>1471</v>
      </c>
      <c r="F1029" s="231" t="s">
        <v>1472</v>
      </c>
      <c r="G1029" s="231" t="s">
        <v>1861</v>
      </c>
      <c r="H1029" s="231">
        <v>1150008015</v>
      </c>
      <c r="I1029" s="231" t="s">
        <v>1501</v>
      </c>
      <c r="J1029" s="231" t="s">
        <v>7</v>
      </c>
      <c r="K1029" s="231" t="str">
        <f t="shared" si="16"/>
        <v>RIOS</v>
      </c>
    </row>
    <row r="1030" spans="2:11" s="230" customFormat="1" ht="27" customHeight="1">
      <c r="B1030" s="231">
        <v>719</v>
      </c>
      <c r="C1030" s="231">
        <v>43405</v>
      </c>
      <c r="D1030" s="231" t="s">
        <v>1914</v>
      </c>
      <c r="E1030" s="231" t="s">
        <v>1471</v>
      </c>
      <c r="F1030" s="231" t="s">
        <v>1472</v>
      </c>
      <c r="G1030" s="231" t="s">
        <v>1862</v>
      </c>
      <c r="H1030" s="231"/>
      <c r="I1030" s="231" t="s">
        <v>1573</v>
      </c>
      <c r="J1030" s="231" t="s">
        <v>7</v>
      </c>
      <c r="K1030" s="231" t="str">
        <f t="shared" si="16"/>
        <v>RIOS</v>
      </c>
    </row>
    <row r="1031" spans="2:11" s="230" customFormat="1" ht="27" customHeight="1">
      <c r="B1031" s="231">
        <v>720</v>
      </c>
      <c r="C1031" s="231">
        <v>43405</v>
      </c>
      <c r="D1031" s="231" t="s">
        <v>1914</v>
      </c>
      <c r="E1031" s="231" t="s">
        <v>1471</v>
      </c>
      <c r="F1031" s="231" t="s">
        <v>1472</v>
      </c>
      <c r="G1031" s="231" t="s">
        <v>1863</v>
      </c>
      <c r="H1031" s="231"/>
      <c r="I1031" s="231" t="s">
        <v>1573</v>
      </c>
      <c r="J1031" s="231" t="s">
        <v>7</v>
      </c>
      <c r="K1031" s="231" t="str">
        <f t="shared" si="16"/>
        <v>RIOS</v>
      </c>
    </row>
    <row r="1032" spans="2:11" s="230" customFormat="1" ht="27" customHeight="1">
      <c r="B1032" s="231">
        <v>721</v>
      </c>
      <c r="C1032" s="231">
        <v>43405</v>
      </c>
      <c r="D1032" s="231" t="s">
        <v>1914</v>
      </c>
      <c r="E1032" s="231" t="s">
        <v>1471</v>
      </c>
      <c r="F1032" s="231" t="s">
        <v>1472</v>
      </c>
      <c r="G1032" s="231" t="s">
        <v>1864</v>
      </c>
      <c r="H1032" s="231"/>
      <c r="I1032" s="231" t="s">
        <v>1573</v>
      </c>
      <c r="J1032" s="231" t="s">
        <v>7</v>
      </c>
      <c r="K1032" s="231" t="str">
        <f t="shared" si="16"/>
        <v>RIOS</v>
      </c>
    </row>
    <row r="1033" spans="2:11" s="230" customFormat="1" ht="27" customHeight="1">
      <c r="B1033" s="231">
        <v>722</v>
      </c>
      <c r="C1033" s="231">
        <v>43405</v>
      </c>
      <c r="D1033" s="231" t="s">
        <v>1914</v>
      </c>
      <c r="E1033" s="231" t="s">
        <v>1471</v>
      </c>
      <c r="F1033" s="231" t="s">
        <v>1472</v>
      </c>
      <c r="G1033" s="231" t="s">
        <v>1865</v>
      </c>
      <c r="H1033" s="231"/>
      <c r="I1033" s="231" t="s">
        <v>1501</v>
      </c>
      <c r="J1033" s="231" t="s">
        <v>7</v>
      </c>
      <c r="K1033" s="231" t="str">
        <f t="shared" si="16"/>
        <v>RIOS</v>
      </c>
    </row>
    <row r="1034" spans="2:11" s="230" customFormat="1" ht="27" customHeight="1">
      <c r="B1034" s="231">
        <v>723</v>
      </c>
      <c r="C1034" s="231">
        <v>43405</v>
      </c>
      <c r="D1034" s="231" t="s">
        <v>1914</v>
      </c>
      <c r="E1034" s="231" t="s">
        <v>1471</v>
      </c>
      <c r="F1034" s="231" t="s">
        <v>1472</v>
      </c>
      <c r="G1034" s="231" t="s">
        <v>1866</v>
      </c>
      <c r="H1034" s="231"/>
      <c r="I1034" s="231" t="s">
        <v>1501</v>
      </c>
      <c r="J1034" s="231" t="s">
        <v>7</v>
      </c>
      <c r="K1034" s="231" t="str">
        <f t="shared" si="16"/>
        <v>RIOS</v>
      </c>
    </row>
    <row r="1035" spans="2:11" s="230" customFormat="1" ht="27" customHeight="1">
      <c r="B1035" s="231">
        <v>724</v>
      </c>
      <c r="C1035" s="231">
        <v>43405</v>
      </c>
      <c r="D1035" s="231" t="s">
        <v>1914</v>
      </c>
      <c r="E1035" s="231" t="s">
        <v>1471</v>
      </c>
      <c r="F1035" s="231" t="s">
        <v>1472</v>
      </c>
      <c r="G1035" s="231" t="s">
        <v>1867</v>
      </c>
      <c r="H1035" s="231"/>
      <c r="I1035" s="231" t="s">
        <v>1501</v>
      </c>
      <c r="J1035" s="231" t="s">
        <v>7</v>
      </c>
      <c r="K1035" s="231" t="str">
        <f t="shared" si="16"/>
        <v>RIOS</v>
      </c>
    </row>
    <row r="1036" spans="2:11" s="230" customFormat="1" ht="27" customHeight="1">
      <c r="B1036" s="231">
        <v>725</v>
      </c>
      <c r="C1036" s="231">
        <v>43405</v>
      </c>
      <c r="D1036" s="231" t="s">
        <v>1914</v>
      </c>
      <c r="E1036" s="231" t="s">
        <v>1471</v>
      </c>
      <c r="F1036" s="231" t="s">
        <v>1472</v>
      </c>
      <c r="G1036" s="231" t="s">
        <v>1868</v>
      </c>
      <c r="H1036" s="231"/>
      <c r="I1036" s="231" t="s">
        <v>1573</v>
      </c>
      <c r="J1036" s="231" t="s">
        <v>7</v>
      </c>
      <c r="K1036" s="231" t="str">
        <f t="shared" si="16"/>
        <v>RIOS</v>
      </c>
    </row>
    <row r="1037" spans="2:11" s="230" customFormat="1" ht="27" customHeight="1">
      <c r="B1037" s="231">
        <v>726</v>
      </c>
      <c r="C1037" s="231">
        <v>43405</v>
      </c>
      <c r="D1037" s="231" t="s">
        <v>1914</v>
      </c>
      <c r="E1037" s="231" t="s">
        <v>1471</v>
      </c>
      <c r="F1037" s="231" t="s">
        <v>1472</v>
      </c>
      <c r="G1037" s="231" t="s">
        <v>1869</v>
      </c>
      <c r="H1037" s="231"/>
      <c r="I1037" s="231" t="s">
        <v>1573</v>
      </c>
      <c r="J1037" s="231" t="s">
        <v>7</v>
      </c>
      <c r="K1037" s="231" t="str">
        <f t="shared" si="16"/>
        <v>RIOS</v>
      </c>
    </row>
    <row r="1038" spans="2:11" s="230" customFormat="1" ht="27" customHeight="1">
      <c r="B1038" s="231">
        <v>727</v>
      </c>
      <c r="C1038" s="231">
        <v>43405</v>
      </c>
      <c r="D1038" s="231" t="s">
        <v>1914</v>
      </c>
      <c r="E1038" s="231" t="s">
        <v>1471</v>
      </c>
      <c r="F1038" s="231" t="s">
        <v>1472</v>
      </c>
      <c r="G1038" s="231" t="s">
        <v>1870</v>
      </c>
      <c r="H1038" s="231"/>
      <c r="I1038" s="231" t="s">
        <v>1573</v>
      </c>
      <c r="J1038" s="231" t="s">
        <v>7</v>
      </c>
      <c r="K1038" s="231" t="str">
        <f t="shared" ref="K1038:K1101" si="17">MID(I1038,1,4)</f>
        <v>RIOS</v>
      </c>
    </row>
    <row r="1039" spans="2:11" s="230" customFormat="1" ht="27" customHeight="1">
      <c r="B1039" s="231">
        <v>728</v>
      </c>
      <c r="C1039" s="231">
        <v>43405</v>
      </c>
      <c r="D1039" s="231" t="s">
        <v>1914</v>
      </c>
      <c r="E1039" s="231" t="s">
        <v>1471</v>
      </c>
      <c r="F1039" s="231" t="s">
        <v>1472</v>
      </c>
      <c r="G1039" s="231" t="s">
        <v>1871</v>
      </c>
      <c r="H1039" s="231"/>
      <c r="I1039" s="231" t="s">
        <v>1573</v>
      </c>
      <c r="J1039" s="231" t="s">
        <v>7</v>
      </c>
      <c r="K1039" s="231" t="str">
        <f t="shared" si="17"/>
        <v>RIOS</v>
      </c>
    </row>
    <row r="1040" spans="2:11" s="230" customFormat="1" ht="27" customHeight="1">
      <c r="B1040" s="231">
        <v>729</v>
      </c>
      <c r="C1040" s="231">
        <v>43405</v>
      </c>
      <c r="D1040" s="231" t="s">
        <v>1914</v>
      </c>
      <c r="E1040" s="231" t="s">
        <v>1471</v>
      </c>
      <c r="F1040" s="231" t="s">
        <v>1472</v>
      </c>
      <c r="G1040" s="231" t="s">
        <v>1872</v>
      </c>
      <c r="H1040" s="231"/>
      <c r="I1040" s="231" t="s">
        <v>1573</v>
      </c>
      <c r="J1040" s="231" t="s">
        <v>7</v>
      </c>
      <c r="K1040" s="231" t="str">
        <f t="shared" si="17"/>
        <v>RIOS</v>
      </c>
    </row>
    <row r="1041" spans="2:11" s="230" customFormat="1" ht="27" customHeight="1">
      <c r="B1041" s="231">
        <v>730</v>
      </c>
      <c r="C1041" s="231">
        <v>43405</v>
      </c>
      <c r="D1041" s="231" t="s">
        <v>1914</v>
      </c>
      <c r="E1041" s="231" t="s">
        <v>1471</v>
      </c>
      <c r="F1041" s="231" t="s">
        <v>1472</v>
      </c>
      <c r="G1041" s="231" t="s">
        <v>1873</v>
      </c>
      <c r="H1041" s="231"/>
      <c r="I1041" s="231" t="s">
        <v>1573</v>
      </c>
      <c r="J1041" s="231" t="s">
        <v>7</v>
      </c>
      <c r="K1041" s="231" t="str">
        <f t="shared" si="17"/>
        <v>RIOS</v>
      </c>
    </row>
    <row r="1042" spans="2:11" s="230" customFormat="1" ht="27" customHeight="1">
      <c r="B1042" s="231">
        <v>731</v>
      </c>
      <c r="C1042" s="231">
        <v>43405</v>
      </c>
      <c r="D1042" s="231" t="s">
        <v>1914</v>
      </c>
      <c r="E1042" s="231" t="s">
        <v>1471</v>
      </c>
      <c r="F1042" s="231" t="s">
        <v>1472</v>
      </c>
      <c r="G1042" s="231" t="s">
        <v>1874</v>
      </c>
      <c r="H1042" s="231"/>
      <c r="I1042" s="231" t="s">
        <v>1501</v>
      </c>
      <c r="J1042" s="231" t="s">
        <v>7</v>
      </c>
      <c r="K1042" s="231" t="str">
        <f t="shared" si="17"/>
        <v>RIOS</v>
      </c>
    </row>
    <row r="1043" spans="2:11" s="230" customFormat="1" ht="27" customHeight="1">
      <c r="B1043" s="231">
        <v>732</v>
      </c>
      <c r="C1043" s="231">
        <v>43405</v>
      </c>
      <c r="D1043" s="231" t="s">
        <v>1914</v>
      </c>
      <c r="E1043" s="231" t="s">
        <v>1471</v>
      </c>
      <c r="F1043" s="231" t="s">
        <v>1472</v>
      </c>
      <c r="G1043" s="231" t="s">
        <v>1875</v>
      </c>
      <c r="H1043" s="231"/>
      <c r="I1043" s="231" t="s">
        <v>1573</v>
      </c>
      <c r="J1043" s="231" t="s">
        <v>7</v>
      </c>
      <c r="K1043" s="231" t="str">
        <f t="shared" si="17"/>
        <v>RIOS</v>
      </c>
    </row>
    <row r="1044" spans="2:11" s="230" customFormat="1" ht="27" customHeight="1">
      <c r="B1044" s="231">
        <v>733</v>
      </c>
      <c r="C1044" s="231">
        <v>43405</v>
      </c>
      <c r="D1044" s="231" t="s">
        <v>1914</v>
      </c>
      <c r="E1044" s="231" t="s">
        <v>1471</v>
      </c>
      <c r="F1044" s="231" t="s">
        <v>1472</v>
      </c>
      <c r="G1044" s="231" t="s">
        <v>1876</v>
      </c>
      <c r="H1044" s="231"/>
      <c r="I1044" s="231" t="s">
        <v>1501</v>
      </c>
      <c r="J1044" s="231" t="s">
        <v>7</v>
      </c>
      <c r="K1044" s="231" t="str">
        <f t="shared" si="17"/>
        <v>RIOS</v>
      </c>
    </row>
    <row r="1045" spans="2:11" s="230" customFormat="1" ht="27" customHeight="1">
      <c r="B1045" s="231">
        <v>734</v>
      </c>
      <c r="C1045" s="231">
        <v>43405</v>
      </c>
      <c r="D1045" s="231" t="s">
        <v>1914</v>
      </c>
      <c r="E1045" s="231" t="s">
        <v>1471</v>
      </c>
      <c r="F1045" s="231" t="s">
        <v>1472</v>
      </c>
      <c r="G1045" s="231" t="s">
        <v>1877</v>
      </c>
      <c r="H1045" s="231"/>
      <c r="I1045" s="231" t="s">
        <v>1501</v>
      </c>
      <c r="J1045" s="231" t="s">
        <v>7</v>
      </c>
      <c r="K1045" s="231" t="str">
        <f t="shared" si="17"/>
        <v>RIOS</v>
      </c>
    </row>
    <row r="1046" spans="2:11" s="230" customFormat="1" ht="27" customHeight="1">
      <c r="B1046" s="231">
        <v>735</v>
      </c>
      <c r="C1046" s="231">
        <v>43405</v>
      </c>
      <c r="D1046" s="231" t="s">
        <v>1914</v>
      </c>
      <c r="E1046" s="231" t="s">
        <v>1471</v>
      </c>
      <c r="F1046" s="231" t="s">
        <v>1472</v>
      </c>
      <c r="G1046" s="231" t="s">
        <v>1878</v>
      </c>
      <c r="H1046" s="231"/>
      <c r="I1046" s="231" t="s">
        <v>1573</v>
      </c>
      <c r="J1046" s="231" t="s">
        <v>7</v>
      </c>
      <c r="K1046" s="231" t="str">
        <f t="shared" si="17"/>
        <v>RIOS</v>
      </c>
    </row>
    <row r="1047" spans="2:11" s="230" customFormat="1" ht="27" customHeight="1">
      <c r="B1047" s="231">
        <v>736</v>
      </c>
      <c r="C1047" s="231">
        <v>43405</v>
      </c>
      <c r="D1047" s="231" t="s">
        <v>1914</v>
      </c>
      <c r="E1047" s="231" t="s">
        <v>1471</v>
      </c>
      <c r="F1047" s="231" t="s">
        <v>1472</v>
      </c>
      <c r="G1047" s="231" t="s">
        <v>1879</v>
      </c>
      <c r="H1047" s="231"/>
      <c r="I1047" s="231" t="s">
        <v>1573</v>
      </c>
      <c r="J1047" s="231" t="s">
        <v>7</v>
      </c>
      <c r="K1047" s="231" t="str">
        <f t="shared" si="17"/>
        <v>RIOS</v>
      </c>
    </row>
    <row r="1048" spans="2:11" s="230" customFormat="1" ht="27" customHeight="1">
      <c r="B1048" s="231">
        <v>737</v>
      </c>
      <c r="C1048" s="231">
        <v>43405</v>
      </c>
      <c r="D1048" s="231" t="s">
        <v>1914</v>
      </c>
      <c r="E1048" s="231" t="s">
        <v>1471</v>
      </c>
      <c r="F1048" s="231" t="s">
        <v>1472</v>
      </c>
      <c r="G1048" s="231" t="s">
        <v>1880</v>
      </c>
      <c r="H1048" s="231"/>
      <c r="I1048" s="231" t="s">
        <v>1573</v>
      </c>
      <c r="J1048" s="231" t="s">
        <v>7</v>
      </c>
      <c r="K1048" s="231" t="str">
        <f t="shared" si="17"/>
        <v>RIOS</v>
      </c>
    </row>
    <row r="1049" spans="2:11" s="230" customFormat="1" ht="27" customHeight="1">
      <c r="B1049" s="231">
        <v>738</v>
      </c>
      <c r="C1049" s="231">
        <v>43405</v>
      </c>
      <c r="D1049" s="231" t="s">
        <v>1914</v>
      </c>
      <c r="E1049" s="231" t="s">
        <v>1471</v>
      </c>
      <c r="F1049" s="231" t="s">
        <v>1472</v>
      </c>
      <c r="G1049" s="231" t="s">
        <v>1881</v>
      </c>
      <c r="H1049" s="231"/>
      <c r="I1049" s="231" t="s">
        <v>1501</v>
      </c>
      <c r="J1049" s="231" t="s">
        <v>7</v>
      </c>
      <c r="K1049" s="231" t="str">
        <f t="shared" si="17"/>
        <v>RIOS</v>
      </c>
    </row>
    <row r="1050" spans="2:11" s="230" customFormat="1" ht="27" customHeight="1">
      <c r="B1050" s="231">
        <v>739</v>
      </c>
      <c r="C1050" s="231">
        <v>43405</v>
      </c>
      <c r="D1050" s="231" t="s">
        <v>1914</v>
      </c>
      <c r="E1050" s="231" t="s">
        <v>1471</v>
      </c>
      <c r="F1050" s="231" t="s">
        <v>1472</v>
      </c>
      <c r="G1050" s="231" t="s">
        <v>1882</v>
      </c>
      <c r="H1050" s="231"/>
      <c r="I1050" s="231" t="s">
        <v>1573</v>
      </c>
      <c r="J1050" s="231" t="s">
        <v>7</v>
      </c>
      <c r="K1050" s="231" t="str">
        <f t="shared" si="17"/>
        <v>RIOS</v>
      </c>
    </row>
    <row r="1051" spans="2:11" s="230" customFormat="1" ht="27" customHeight="1">
      <c r="B1051" s="231">
        <v>740</v>
      </c>
      <c r="C1051" s="231">
        <v>43405</v>
      </c>
      <c r="D1051" s="231" t="s">
        <v>1914</v>
      </c>
      <c r="E1051" s="231" t="s">
        <v>1471</v>
      </c>
      <c r="F1051" s="231" t="s">
        <v>1472</v>
      </c>
      <c r="G1051" s="231" t="s">
        <v>1883</v>
      </c>
      <c r="H1051" s="231"/>
      <c r="I1051" s="231" t="s">
        <v>1573</v>
      </c>
      <c r="J1051" s="231" t="s">
        <v>7</v>
      </c>
      <c r="K1051" s="231" t="str">
        <f t="shared" si="17"/>
        <v>RIOS</v>
      </c>
    </row>
    <row r="1052" spans="2:11" s="230" customFormat="1" ht="27" customHeight="1">
      <c r="B1052" s="231">
        <v>741</v>
      </c>
      <c r="C1052" s="231">
        <v>43405</v>
      </c>
      <c r="D1052" s="231" t="s">
        <v>1914</v>
      </c>
      <c r="E1052" s="231" t="s">
        <v>1471</v>
      </c>
      <c r="F1052" s="231" t="s">
        <v>1472</v>
      </c>
      <c r="G1052" s="231" t="s">
        <v>1884</v>
      </c>
      <c r="H1052" s="231"/>
      <c r="I1052" s="231" t="s">
        <v>1573</v>
      </c>
      <c r="J1052" s="231" t="s">
        <v>7</v>
      </c>
      <c r="K1052" s="231" t="str">
        <f t="shared" si="17"/>
        <v>RIOS</v>
      </c>
    </row>
    <row r="1053" spans="2:11" s="230" customFormat="1" ht="27" customHeight="1">
      <c r="B1053" s="231">
        <v>742</v>
      </c>
      <c r="C1053" s="231">
        <v>43405</v>
      </c>
      <c r="D1053" s="231" t="s">
        <v>1914</v>
      </c>
      <c r="E1053" s="231" t="s">
        <v>1471</v>
      </c>
      <c r="F1053" s="231" t="s">
        <v>1472</v>
      </c>
      <c r="G1053" s="231" t="s">
        <v>1885</v>
      </c>
      <c r="H1053" s="231"/>
      <c r="I1053" s="231" t="s">
        <v>1573</v>
      </c>
      <c r="J1053" s="231" t="s">
        <v>7</v>
      </c>
      <c r="K1053" s="231" t="str">
        <f t="shared" si="17"/>
        <v>RIOS</v>
      </c>
    </row>
    <row r="1054" spans="2:11" s="230" customFormat="1" ht="27" customHeight="1">
      <c r="B1054" s="231">
        <v>743</v>
      </c>
      <c r="C1054" s="231">
        <v>43405</v>
      </c>
      <c r="D1054" s="231" t="s">
        <v>1914</v>
      </c>
      <c r="E1054" s="231" t="s">
        <v>1471</v>
      </c>
      <c r="F1054" s="231" t="s">
        <v>1472</v>
      </c>
      <c r="G1054" s="231" t="s">
        <v>1886</v>
      </c>
      <c r="H1054" s="231"/>
      <c r="I1054" s="231" t="s">
        <v>1501</v>
      </c>
      <c r="J1054" s="231" t="s">
        <v>7</v>
      </c>
      <c r="K1054" s="231" t="str">
        <f t="shared" si="17"/>
        <v>RIOS</v>
      </c>
    </row>
    <row r="1055" spans="2:11" s="230" customFormat="1" ht="27" customHeight="1">
      <c r="B1055" s="231">
        <v>744</v>
      </c>
      <c r="C1055" s="231">
        <v>43405</v>
      </c>
      <c r="D1055" s="231" t="s">
        <v>1914</v>
      </c>
      <c r="E1055" s="231" t="s">
        <v>1471</v>
      </c>
      <c r="F1055" s="231" t="s">
        <v>1472</v>
      </c>
      <c r="G1055" s="231" t="s">
        <v>1887</v>
      </c>
      <c r="H1055" s="231"/>
      <c r="I1055" s="231" t="s">
        <v>1573</v>
      </c>
      <c r="J1055" s="231" t="s">
        <v>7</v>
      </c>
      <c r="K1055" s="231" t="str">
        <f t="shared" si="17"/>
        <v>RIOS</v>
      </c>
    </row>
    <row r="1056" spans="2:11" s="230" customFormat="1" ht="27" customHeight="1">
      <c r="B1056" s="231">
        <v>745</v>
      </c>
      <c r="C1056" s="231">
        <v>43405</v>
      </c>
      <c r="D1056" s="231" t="s">
        <v>1914</v>
      </c>
      <c r="E1056" s="231" t="s">
        <v>1471</v>
      </c>
      <c r="F1056" s="231" t="s">
        <v>1472</v>
      </c>
      <c r="G1056" s="231" t="s">
        <v>1888</v>
      </c>
      <c r="H1056" s="231"/>
      <c r="I1056" s="231" t="s">
        <v>1501</v>
      </c>
      <c r="J1056" s="231" t="s">
        <v>7</v>
      </c>
      <c r="K1056" s="231" t="str">
        <f t="shared" si="17"/>
        <v>RIOS</v>
      </c>
    </row>
    <row r="1057" spans="2:11" s="230" customFormat="1" ht="27" customHeight="1">
      <c r="B1057" s="231">
        <v>746</v>
      </c>
      <c r="C1057" s="231">
        <v>43405</v>
      </c>
      <c r="D1057" s="231" t="s">
        <v>1914</v>
      </c>
      <c r="E1057" s="231" t="s">
        <v>1471</v>
      </c>
      <c r="F1057" s="231" t="s">
        <v>1472</v>
      </c>
      <c r="G1057" s="231" t="s">
        <v>1889</v>
      </c>
      <c r="H1057" s="231"/>
      <c r="I1057" s="231" t="s">
        <v>1501</v>
      </c>
      <c r="J1057" s="231" t="s">
        <v>7</v>
      </c>
      <c r="K1057" s="231" t="str">
        <f t="shared" si="17"/>
        <v>RIOS</v>
      </c>
    </row>
    <row r="1058" spans="2:11" s="230" customFormat="1" ht="27" customHeight="1">
      <c r="B1058" s="231">
        <v>747</v>
      </c>
      <c r="C1058" s="231">
        <v>43405</v>
      </c>
      <c r="D1058" s="231" t="s">
        <v>1914</v>
      </c>
      <c r="E1058" s="231" t="s">
        <v>1471</v>
      </c>
      <c r="F1058" s="231" t="s">
        <v>1472</v>
      </c>
      <c r="G1058" s="231" t="s">
        <v>1890</v>
      </c>
      <c r="H1058" s="231"/>
      <c r="I1058" s="231" t="s">
        <v>1501</v>
      </c>
      <c r="J1058" s="231" t="s">
        <v>7</v>
      </c>
      <c r="K1058" s="231" t="str">
        <f t="shared" si="17"/>
        <v>RIOS</v>
      </c>
    </row>
    <row r="1059" spans="2:11" s="230" customFormat="1" ht="27" customHeight="1">
      <c r="B1059" s="231">
        <v>748</v>
      </c>
      <c r="C1059" s="231">
        <v>43405</v>
      </c>
      <c r="D1059" s="231" t="s">
        <v>1914</v>
      </c>
      <c r="E1059" s="231" t="s">
        <v>1471</v>
      </c>
      <c r="F1059" s="231" t="s">
        <v>1472</v>
      </c>
      <c r="G1059" s="231" t="s">
        <v>1891</v>
      </c>
      <c r="H1059" s="231"/>
      <c r="I1059" s="231" t="s">
        <v>1573</v>
      </c>
      <c r="J1059" s="231" t="s">
        <v>7</v>
      </c>
      <c r="K1059" s="231" t="str">
        <f t="shared" si="17"/>
        <v>RIOS</v>
      </c>
    </row>
    <row r="1060" spans="2:11" s="230" customFormat="1" ht="27" customHeight="1">
      <c r="B1060" s="231">
        <v>749</v>
      </c>
      <c r="C1060" s="231">
        <v>43405</v>
      </c>
      <c r="D1060" s="231" t="s">
        <v>1914</v>
      </c>
      <c r="E1060" s="231" t="s">
        <v>1471</v>
      </c>
      <c r="F1060" s="231" t="s">
        <v>1472</v>
      </c>
      <c r="G1060" s="231" t="s">
        <v>1892</v>
      </c>
      <c r="H1060" s="231"/>
      <c r="I1060" s="231" t="s">
        <v>1573</v>
      </c>
      <c r="J1060" s="231" t="s">
        <v>7</v>
      </c>
      <c r="K1060" s="231" t="str">
        <f t="shared" si="17"/>
        <v>RIOS</v>
      </c>
    </row>
    <row r="1061" spans="2:11" s="230" customFormat="1" ht="27" customHeight="1">
      <c r="B1061" s="231">
        <v>750</v>
      </c>
      <c r="C1061" s="231">
        <v>43405</v>
      </c>
      <c r="D1061" s="231" t="s">
        <v>1914</v>
      </c>
      <c r="E1061" s="231" t="s">
        <v>1471</v>
      </c>
      <c r="F1061" s="231" t="s">
        <v>1472</v>
      </c>
      <c r="G1061" s="231" t="s">
        <v>1893</v>
      </c>
      <c r="H1061" s="231"/>
      <c r="I1061" s="231" t="s">
        <v>1501</v>
      </c>
      <c r="J1061" s="231" t="s">
        <v>7</v>
      </c>
      <c r="K1061" s="231" t="str">
        <f t="shared" si="17"/>
        <v>RIOS</v>
      </c>
    </row>
    <row r="1062" spans="2:11" s="230" customFormat="1" ht="27" customHeight="1">
      <c r="B1062" s="231">
        <v>751</v>
      </c>
      <c r="C1062" s="231">
        <v>43405</v>
      </c>
      <c r="D1062" s="231" t="s">
        <v>1914</v>
      </c>
      <c r="E1062" s="231" t="s">
        <v>1471</v>
      </c>
      <c r="F1062" s="231" t="s">
        <v>1472</v>
      </c>
      <c r="G1062" s="231" t="s">
        <v>1894</v>
      </c>
      <c r="H1062" s="231"/>
      <c r="I1062" s="231" t="s">
        <v>1573</v>
      </c>
      <c r="J1062" s="231" t="s">
        <v>7</v>
      </c>
      <c r="K1062" s="231" t="str">
        <f t="shared" si="17"/>
        <v>RIOS</v>
      </c>
    </row>
    <row r="1063" spans="2:11" s="230" customFormat="1" ht="27" customHeight="1">
      <c r="B1063" s="231">
        <v>752</v>
      </c>
      <c r="C1063" s="231">
        <v>43405</v>
      </c>
      <c r="D1063" s="231" t="s">
        <v>1914</v>
      </c>
      <c r="E1063" s="231" t="s">
        <v>1471</v>
      </c>
      <c r="F1063" s="231" t="s">
        <v>1472</v>
      </c>
      <c r="G1063" s="231" t="s">
        <v>1895</v>
      </c>
      <c r="H1063" s="231"/>
      <c r="I1063" s="231" t="s">
        <v>1501</v>
      </c>
      <c r="J1063" s="231" t="s">
        <v>7</v>
      </c>
      <c r="K1063" s="231" t="str">
        <f t="shared" si="17"/>
        <v>RIOS</v>
      </c>
    </row>
    <row r="1064" spans="2:11" s="230" customFormat="1" ht="27" customHeight="1">
      <c r="B1064" s="231">
        <v>753</v>
      </c>
      <c r="C1064" s="231">
        <v>43405</v>
      </c>
      <c r="D1064" s="231" t="s">
        <v>1914</v>
      </c>
      <c r="E1064" s="231" t="s">
        <v>1471</v>
      </c>
      <c r="F1064" s="231" t="s">
        <v>1472</v>
      </c>
      <c r="G1064" s="231" t="s">
        <v>1896</v>
      </c>
      <c r="H1064" s="231"/>
      <c r="I1064" s="231" t="s">
        <v>1573</v>
      </c>
      <c r="J1064" s="231" t="s">
        <v>7</v>
      </c>
      <c r="K1064" s="231" t="str">
        <f t="shared" si="17"/>
        <v>RIOS</v>
      </c>
    </row>
    <row r="1065" spans="2:11" s="230" customFormat="1" ht="27" customHeight="1">
      <c r="B1065" s="231">
        <v>754</v>
      </c>
      <c r="C1065" s="231">
        <v>43405</v>
      </c>
      <c r="D1065" s="231" t="s">
        <v>1914</v>
      </c>
      <c r="E1065" s="231" t="s">
        <v>1471</v>
      </c>
      <c r="F1065" s="231" t="s">
        <v>1472</v>
      </c>
      <c r="G1065" s="231" t="s">
        <v>1897</v>
      </c>
      <c r="H1065" s="231"/>
      <c r="I1065" s="231" t="s">
        <v>1573</v>
      </c>
      <c r="J1065" s="231" t="s">
        <v>7</v>
      </c>
      <c r="K1065" s="231" t="str">
        <f t="shared" si="17"/>
        <v>RIOS</v>
      </c>
    </row>
    <row r="1066" spans="2:11" s="230" customFormat="1" ht="27" customHeight="1">
      <c r="B1066" s="231">
        <v>755</v>
      </c>
      <c r="C1066" s="231">
        <v>43405</v>
      </c>
      <c r="D1066" s="231" t="s">
        <v>1914</v>
      </c>
      <c r="E1066" s="231" t="s">
        <v>1471</v>
      </c>
      <c r="F1066" s="231" t="s">
        <v>1472</v>
      </c>
      <c r="G1066" s="231" t="s">
        <v>1898</v>
      </c>
      <c r="H1066" s="231"/>
      <c r="I1066" s="231" t="s">
        <v>1573</v>
      </c>
      <c r="J1066" s="231" t="s">
        <v>7</v>
      </c>
      <c r="K1066" s="231" t="str">
        <f t="shared" si="17"/>
        <v>RIOS</v>
      </c>
    </row>
    <row r="1067" spans="2:11" s="230" customFormat="1" ht="27" customHeight="1">
      <c r="B1067" s="231">
        <v>756</v>
      </c>
      <c r="C1067" s="231">
        <v>43405</v>
      </c>
      <c r="D1067" s="231" t="s">
        <v>1914</v>
      </c>
      <c r="E1067" s="231" t="s">
        <v>1471</v>
      </c>
      <c r="F1067" s="231" t="s">
        <v>1472</v>
      </c>
      <c r="G1067" s="231" t="s">
        <v>1899</v>
      </c>
      <c r="H1067" s="231"/>
      <c r="I1067" s="231" t="s">
        <v>1573</v>
      </c>
      <c r="J1067" s="231" t="s">
        <v>7</v>
      </c>
      <c r="K1067" s="231" t="str">
        <f t="shared" si="17"/>
        <v>RIOS</v>
      </c>
    </row>
    <row r="1068" spans="2:11" s="230" customFormat="1" ht="27" customHeight="1">
      <c r="B1068" s="231">
        <v>757</v>
      </c>
      <c r="C1068" s="231">
        <v>43405</v>
      </c>
      <c r="D1068" s="231" t="s">
        <v>1914</v>
      </c>
      <c r="E1068" s="231" t="s">
        <v>1471</v>
      </c>
      <c r="F1068" s="231" t="s">
        <v>1472</v>
      </c>
      <c r="G1068" s="231" t="s">
        <v>1900</v>
      </c>
      <c r="H1068" s="231"/>
      <c r="I1068" s="231" t="s">
        <v>1573</v>
      </c>
      <c r="J1068" s="231" t="s">
        <v>7</v>
      </c>
      <c r="K1068" s="231" t="str">
        <f t="shared" si="17"/>
        <v>RIOS</v>
      </c>
    </row>
    <row r="1069" spans="2:11" s="230" customFormat="1" ht="27" customHeight="1">
      <c r="B1069" s="231">
        <v>758</v>
      </c>
      <c r="C1069" s="231">
        <v>43405</v>
      </c>
      <c r="D1069" s="231" t="s">
        <v>1914</v>
      </c>
      <c r="E1069" s="231" t="s">
        <v>1471</v>
      </c>
      <c r="F1069" s="231" t="s">
        <v>1472</v>
      </c>
      <c r="G1069" s="231" t="s">
        <v>1901</v>
      </c>
      <c r="H1069" s="231"/>
      <c r="I1069" s="231" t="s">
        <v>1573</v>
      </c>
      <c r="J1069" s="231" t="s">
        <v>7</v>
      </c>
      <c r="K1069" s="231" t="str">
        <f t="shared" si="17"/>
        <v>RIOS</v>
      </c>
    </row>
    <row r="1070" spans="2:11" s="230" customFormat="1" ht="27" customHeight="1">
      <c r="B1070" s="231">
        <v>759</v>
      </c>
      <c r="C1070" s="231">
        <v>43405</v>
      </c>
      <c r="D1070" s="231" t="s">
        <v>1914</v>
      </c>
      <c r="E1070" s="231" t="s">
        <v>1471</v>
      </c>
      <c r="F1070" s="231" t="s">
        <v>1472</v>
      </c>
      <c r="G1070" s="231" t="s">
        <v>1902</v>
      </c>
      <c r="H1070" s="231">
        <v>1151355</v>
      </c>
      <c r="I1070" s="231" t="s">
        <v>1501</v>
      </c>
      <c r="J1070" s="231" t="s">
        <v>7</v>
      </c>
      <c r="K1070" s="231" t="str">
        <f t="shared" si="17"/>
        <v>RIOS</v>
      </c>
    </row>
    <row r="1071" spans="2:11" s="230" customFormat="1" ht="27" customHeight="1">
      <c r="B1071" s="231">
        <v>760</v>
      </c>
      <c r="C1071" s="231">
        <v>43405</v>
      </c>
      <c r="D1071" s="231" t="s">
        <v>1914</v>
      </c>
      <c r="E1071" s="231" t="s">
        <v>1471</v>
      </c>
      <c r="F1071" s="231" t="s">
        <v>1472</v>
      </c>
      <c r="G1071" s="231" t="s">
        <v>1903</v>
      </c>
      <c r="H1071" s="231">
        <v>1151536</v>
      </c>
      <c r="I1071" s="231" t="s">
        <v>1501</v>
      </c>
      <c r="J1071" s="231" t="s">
        <v>7</v>
      </c>
      <c r="K1071" s="231" t="str">
        <f t="shared" si="17"/>
        <v>RIOS</v>
      </c>
    </row>
    <row r="1072" spans="2:11" s="230" customFormat="1" ht="27" customHeight="1">
      <c r="B1072" s="231">
        <v>761</v>
      </c>
      <c r="C1072" s="231">
        <v>43405</v>
      </c>
      <c r="D1072" s="231" t="s">
        <v>1914</v>
      </c>
      <c r="E1072" s="231" t="s">
        <v>1471</v>
      </c>
      <c r="F1072" s="231" t="s">
        <v>1472</v>
      </c>
      <c r="G1072" s="231" t="s">
        <v>1904</v>
      </c>
      <c r="H1072" s="231">
        <v>115342</v>
      </c>
      <c r="I1072" s="231" t="s">
        <v>1501</v>
      </c>
      <c r="J1072" s="231" t="s">
        <v>7</v>
      </c>
      <c r="K1072" s="231" t="str">
        <f t="shared" si="17"/>
        <v>RIOS</v>
      </c>
    </row>
    <row r="1073" spans="2:11" s="230" customFormat="1" ht="27" customHeight="1">
      <c r="B1073" s="231">
        <v>762</v>
      </c>
      <c r="C1073" s="231">
        <v>43405</v>
      </c>
      <c r="D1073" s="231" t="s">
        <v>1914</v>
      </c>
      <c r="E1073" s="231" t="s">
        <v>1471</v>
      </c>
      <c r="F1073" s="231" t="s">
        <v>1472</v>
      </c>
      <c r="G1073" s="231" t="s">
        <v>1905</v>
      </c>
      <c r="H1073" s="231"/>
      <c r="I1073" s="231" t="s">
        <v>1573</v>
      </c>
      <c r="J1073" s="231" t="s">
        <v>7</v>
      </c>
      <c r="K1073" s="231" t="str">
        <f t="shared" si="17"/>
        <v>RIOS</v>
      </c>
    </row>
    <row r="1074" spans="2:11" s="230" customFormat="1" ht="27" customHeight="1">
      <c r="B1074" s="231">
        <v>763</v>
      </c>
      <c r="C1074" s="231">
        <v>43405</v>
      </c>
      <c r="D1074" s="231" t="s">
        <v>1914</v>
      </c>
      <c r="E1074" s="231" t="s">
        <v>1471</v>
      </c>
      <c r="F1074" s="231" t="s">
        <v>1472</v>
      </c>
      <c r="G1074" s="231" t="s">
        <v>1906</v>
      </c>
      <c r="H1074" s="231">
        <v>1156717</v>
      </c>
      <c r="I1074" s="231" t="s">
        <v>1501</v>
      </c>
      <c r="J1074" s="231" t="s">
        <v>7</v>
      </c>
      <c r="K1074" s="231" t="str">
        <f t="shared" si="17"/>
        <v>RIOS</v>
      </c>
    </row>
    <row r="1075" spans="2:11" s="230" customFormat="1" ht="27" customHeight="1">
      <c r="B1075" s="231">
        <v>764</v>
      </c>
      <c r="C1075" s="231">
        <v>43405</v>
      </c>
      <c r="D1075" s="231" t="s">
        <v>1914</v>
      </c>
      <c r="E1075" s="231" t="s">
        <v>1471</v>
      </c>
      <c r="F1075" s="231" t="s">
        <v>1472</v>
      </c>
      <c r="G1075" s="231" t="s">
        <v>1907</v>
      </c>
      <c r="H1075" s="231">
        <v>11513050</v>
      </c>
      <c r="I1075" s="231" t="s">
        <v>1501</v>
      </c>
      <c r="J1075" s="231" t="s">
        <v>7</v>
      </c>
      <c r="K1075" s="231" t="str">
        <f t="shared" si="17"/>
        <v>RIOS</v>
      </c>
    </row>
    <row r="1076" spans="2:11" s="230" customFormat="1" ht="27" customHeight="1">
      <c r="B1076" s="231">
        <v>765</v>
      </c>
      <c r="C1076" s="231">
        <v>43405</v>
      </c>
      <c r="D1076" s="231" t="s">
        <v>1914</v>
      </c>
      <c r="E1076" s="231" t="s">
        <v>1471</v>
      </c>
      <c r="F1076" s="231" t="s">
        <v>1472</v>
      </c>
      <c r="G1076" s="231" t="s">
        <v>1908</v>
      </c>
      <c r="H1076" s="231">
        <v>1152639</v>
      </c>
      <c r="I1076" s="231" t="s">
        <v>1501</v>
      </c>
      <c r="J1076" s="231" t="s">
        <v>7</v>
      </c>
      <c r="K1076" s="231" t="str">
        <f t="shared" si="17"/>
        <v>RIOS</v>
      </c>
    </row>
    <row r="1077" spans="2:11" s="230" customFormat="1" ht="27" customHeight="1">
      <c r="B1077" s="231">
        <v>766</v>
      </c>
      <c r="C1077" s="231">
        <v>43405</v>
      </c>
      <c r="D1077" s="231" t="s">
        <v>1914</v>
      </c>
      <c r="E1077" s="231" t="s">
        <v>1471</v>
      </c>
      <c r="F1077" s="231" t="s">
        <v>1472</v>
      </c>
      <c r="G1077" s="231" t="s">
        <v>1909</v>
      </c>
      <c r="H1077" s="231">
        <v>1154445</v>
      </c>
      <c r="I1077" s="231" t="s">
        <v>1501</v>
      </c>
      <c r="J1077" s="231" t="s">
        <v>7</v>
      </c>
      <c r="K1077" s="231" t="str">
        <f t="shared" si="17"/>
        <v>RIOS</v>
      </c>
    </row>
    <row r="1078" spans="2:11" s="230" customFormat="1" ht="27" customHeight="1">
      <c r="B1078" s="231">
        <v>767</v>
      </c>
      <c r="C1078" s="231">
        <v>43405</v>
      </c>
      <c r="D1078" s="231" t="s">
        <v>1914</v>
      </c>
      <c r="E1078" s="231" t="s">
        <v>1471</v>
      </c>
      <c r="F1078" s="231" t="s">
        <v>1472</v>
      </c>
      <c r="G1078" s="231" t="s">
        <v>1910</v>
      </c>
      <c r="H1078" s="231">
        <v>1150004551</v>
      </c>
      <c r="I1078" s="231" t="s">
        <v>1501</v>
      </c>
      <c r="J1078" s="231" t="s">
        <v>7</v>
      </c>
      <c r="K1078" s="231" t="str">
        <f t="shared" si="17"/>
        <v>RIOS</v>
      </c>
    </row>
    <row r="1079" spans="2:11" s="230" customFormat="1" ht="27" customHeight="1">
      <c r="B1079" s="231">
        <v>768</v>
      </c>
      <c r="C1079" s="231">
        <v>43405</v>
      </c>
      <c r="D1079" s="231" t="s">
        <v>1914</v>
      </c>
      <c r="E1079" s="231" t="s">
        <v>1471</v>
      </c>
      <c r="F1079" s="231" t="s">
        <v>1472</v>
      </c>
      <c r="G1079" s="231" t="s">
        <v>1911</v>
      </c>
      <c r="H1079" s="231">
        <v>11513049</v>
      </c>
      <c r="I1079" s="231" t="s">
        <v>1501</v>
      </c>
      <c r="J1079" s="231" t="s">
        <v>7</v>
      </c>
      <c r="K1079" s="231" t="str">
        <f t="shared" si="17"/>
        <v>RIOS</v>
      </c>
    </row>
    <row r="1080" spans="2:11" s="230" customFormat="1" ht="27" customHeight="1">
      <c r="B1080" s="231">
        <v>769</v>
      </c>
      <c r="C1080" s="231">
        <v>44545</v>
      </c>
      <c r="D1080" s="231" t="s">
        <v>1915</v>
      </c>
      <c r="E1080" s="231" t="s">
        <v>1471</v>
      </c>
      <c r="F1080" s="231" t="s">
        <v>1472</v>
      </c>
      <c r="G1080" s="231" t="s">
        <v>1916</v>
      </c>
      <c r="H1080" s="231" t="s">
        <v>1917</v>
      </c>
      <c r="I1080" s="231" t="s">
        <v>1501</v>
      </c>
      <c r="J1080" s="231" t="s">
        <v>7</v>
      </c>
      <c r="K1080" s="231" t="str">
        <f t="shared" si="17"/>
        <v>RIOS</v>
      </c>
    </row>
    <row r="1081" spans="2:11" s="230" customFormat="1" ht="27" customHeight="1">
      <c r="B1081" s="231">
        <v>770</v>
      </c>
      <c r="C1081" s="231">
        <v>44862</v>
      </c>
      <c r="D1081" s="231" t="s">
        <v>1918</v>
      </c>
      <c r="E1081" s="231" t="s">
        <v>1471</v>
      </c>
      <c r="F1081" s="231" t="s">
        <v>1472</v>
      </c>
      <c r="G1081" s="231" t="s">
        <v>1919</v>
      </c>
      <c r="H1081" s="231" t="s">
        <v>1920</v>
      </c>
      <c r="I1081" s="231" t="s">
        <v>1501</v>
      </c>
      <c r="J1081" s="231" t="s">
        <v>7</v>
      </c>
      <c r="K1081" s="231" t="str">
        <f t="shared" si="17"/>
        <v>RIOS</v>
      </c>
    </row>
    <row r="1082" spans="2:11" s="230" customFormat="1" ht="27" customHeight="1">
      <c r="B1082" s="231">
        <v>771</v>
      </c>
      <c r="C1082" s="231">
        <v>44889</v>
      </c>
      <c r="D1082" s="231" t="s">
        <v>1921</v>
      </c>
      <c r="E1082" s="231" t="s">
        <v>1471</v>
      </c>
      <c r="F1082" s="231" t="s">
        <v>1472</v>
      </c>
      <c r="G1082" s="231" t="s">
        <v>1922</v>
      </c>
      <c r="H1082" s="231">
        <v>1153925</v>
      </c>
      <c r="I1082" s="231" t="s">
        <v>1501</v>
      </c>
      <c r="J1082" s="231" t="s">
        <v>7</v>
      </c>
      <c r="K1082" s="231" t="str">
        <f t="shared" si="17"/>
        <v>RIOS</v>
      </c>
    </row>
    <row r="1083" spans="2:11" s="230" customFormat="1" ht="27" customHeight="1">
      <c r="B1083" s="231">
        <v>1</v>
      </c>
      <c r="C1083" s="231">
        <v>41921</v>
      </c>
      <c r="D1083" s="231" t="s">
        <v>1923</v>
      </c>
      <c r="E1083" s="231" t="s">
        <v>1471</v>
      </c>
      <c r="F1083" s="231" t="s">
        <v>1472</v>
      </c>
      <c r="G1083" s="231" t="s">
        <v>1924</v>
      </c>
      <c r="H1083" s="231">
        <v>1181865</v>
      </c>
      <c r="I1083" s="231" t="s">
        <v>1925</v>
      </c>
      <c r="J1083" s="231" t="s">
        <v>7</v>
      </c>
      <c r="K1083" s="231" t="str">
        <f t="shared" si="17"/>
        <v>SALA</v>
      </c>
    </row>
    <row r="1084" spans="2:11" s="230" customFormat="1" ht="27" customHeight="1">
      <c r="B1084" s="231">
        <v>2</v>
      </c>
      <c r="C1084" s="231">
        <v>41921</v>
      </c>
      <c r="D1084" s="231" t="s">
        <v>1923</v>
      </c>
      <c r="E1084" s="231" t="s">
        <v>1471</v>
      </c>
      <c r="F1084" s="231" t="s">
        <v>1472</v>
      </c>
      <c r="G1084" s="231" t="s">
        <v>1926</v>
      </c>
      <c r="H1084" s="231">
        <v>11811054</v>
      </c>
      <c r="I1084" s="231" t="s">
        <v>1925</v>
      </c>
      <c r="J1084" s="231" t="s">
        <v>7</v>
      </c>
      <c r="K1084" s="231" t="str">
        <f t="shared" si="17"/>
        <v>SALA</v>
      </c>
    </row>
    <row r="1085" spans="2:11" s="230" customFormat="1" ht="27" customHeight="1">
      <c r="B1085" s="231">
        <v>3</v>
      </c>
      <c r="C1085" s="231">
        <v>41921</v>
      </c>
      <c r="D1085" s="231" t="s">
        <v>1927</v>
      </c>
      <c r="E1085" s="231" t="s">
        <v>1471</v>
      </c>
      <c r="F1085" s="231" t="s">
        <v>1472</v>
      </c>
      <c r="G1085" s="231" t="s">
        <v>1924</v>
      </c>
      <c r="H1085" s="231">
        <v>1181865</v>
      </c>
      <c r="I1085" s="231" t="s">
        <v>1925</v>
      </c>
      <c r="J1085" s="231" t="s">
        <v>7</v>
      </c>
      <c r="K1085" s="231" t="str">
        <f t="shared" si="17"/>
        <v>SALA</v>
      </c>
    </row>
    <row r="1086" spans="2:11" s="230" customFormat="1" ht="27" customHeight="1">
      <c r="B1086" s="231">
        <v>4</v>
      </c>
      <c r="C1086" s="231">
        <v>41921</v>
      </c>
      <c r="D1086" s="231" t="s">
        <v>1928</v>
      </c>
      <c r="E1086" s="231" t="s">
        <v>1471</v>
      </c>
      <c r="F1086" s="231" t="s">
        <v>1472</v>
      </c>
      <c r="G1086" s="231" t="s">
        <v>1929</v>
      </c>
      <c r="H1086" s="231">
        <v>11819119</v>
      </c>
      <c r="I1086" s="231" t="s">
        <v>1925</v>
      </c>
      <c r="J1086" s="231" t="s">
        <v>7</v>
      </c>
      <c r="K1086" s="231" t="str">
        <f t="shared" si="17"/>
        <v>SALA</v>
      </c>
    </row>
    <row r="1087" spans="2:11" s="230" customFormat="1" ht="27" customHeight="1">
      <c r="B1087" s="231">
        <v>5</v>
      </c>
      <c r="C1087" s="231">
        <v>41949</v>
      </c>
      <c r="D1087" s="231" t="s">
        <v>1930</v>
      </c>
      <c r="E1087" s="231" t="s">
        <v>1471</v>
      </c>
      <c r="F1087" s="231" t="s">
        <v>1472</v>
      </c>
      <c r="G1087" s="231" t="s">
        <v>1931</v>
      </c>
      <c r="H1087" s="231">
        <v>11812913</v>
      </c>
      <c r="I1087" s="231" t="s">
        <v>1925</v>
      </c>
      <c r="J1087" s="231" t="s">
        <v>7</v>
      </c>
      <c r="K1087" s="231" t="str">
        <f t="shared" si="17"/>
        <v>SALA</v>
      </c>
    </row>
    <row r="1088" spans="2:11" s="230" customFormat="1" ht="27" customHeight="1">
      <c r="B1088" s="231">
        <v>6</v>
      </c>
      <c r="C1088" s="231">
        <v>41949</v>
      </c>
      <c r="D1088" s="231" t="s">
        <v>1930</v>
      </c>
      <c r="E1088" s="231" t="s">
        <v>1471</v>
      </c>
      <c r="F1088" s="231" t="s">
        <v>1472</v>
      </c>
      <c r="G1088" s="231" t="s">
        <v>1932</v>
      </c>
      <c r="H1088" s="231">
        <v>11814727</v>
      </c>
      <c r="I1088" s="231" t="s">
        <v>1925</v>
      </c>
      <c r="J1088" s="231" t="s">
        <v>7</v>
      </c>
      <c r="K1088" s="231" t="str">
        <f t="shared" si="17"/>
        <v>SALA</v>
      </c>
    </row>
    <row r="1089" spans="2:11" s="230" customFormat="1" ht="27" customHeight="1">
      <c r="B1089" s="231">
        <v>7</v>
      </c>
      <c r="C1089" s="231">
        <v>41984</v>
      </c>
      <c r="D1089" s="231" t="s">
        <v>1933</v>
      </c>
      <c r="E1089" s="231" t="s">
        <v>1471</v>
      </c>
      <c r="F1089" s="231" t="s">
        <v>1472</v>
      </c>
      <c r="G1089" s="231" t="s">
        <v>1934</v>
      </c>
      <c r="H1089" s="231">
        <v>11813780</v>
      </c>
      <c r="I1089" s="231" t="s">
        <v>1925</v>
      </c>
      <c r="J1089" s="231" t="s">
        <v>7</v>
      </c>
      <c r="K1089" s="231" t="str">
        <f t="shared" si="17"/>
        <v>SALA</v>
      </c>
    </row>
    <row r="1090" spans="2:11" s="230" customFormat="1" ht="27" customHeight="1">
      <c r="B1090" s="231">
        <v>8</v>
      </c>
      <c r="C1090" s="231">
        <v>41984</v>
      </c>
      <c r="D1090" s="231" t="s">
        <v>1933</v>
      </c>
      <c r="E1090" s="231" t="s">
        <v>1471</v>
      </c>
      <c r="F1090" s="231" t="s">
        <v>1472</v>
      </c>
      <c r="G1090" s="231" t="s">
        <v>1935</v>
      </c>
      <c r="H1090" s="231">
        <v>11810070</v>
      </c>
      <c r="I1090" s="231" t="s">
        <v>1925</v>
      </c>
      <c r="J1090" s="231" t="s">
        <v>7</v>
      </c>
      <c r="K1090" s="231" t="str">
        <f t="shared" si="17"/>
        <v>SALA</v>
      </c>
    </row>
    <row r="1091" spans="2:11" s="230" customFormat="1" ht="27" customHeight="1">
      <c r="B1091" s="231">
        <v>9</v>
      </c>
      <c r="C1091" s="231">
        <v>41984</v>
      </c>
      <c r="D1091" s="231" t="s">
        <v>1933</v>
      </c>
      <c r="E1091" s="231" t="s">
        <v>1471</v>
      </c>
      <c r="F1091" s="231" t="s">
        <v>1472</v>
      </c>
      <c r="G1091" s="231" t="s">
        <v>1936</v>
      </c>
      <c r="H1091" s="231">
        <v>11810071</v>
      </c>
      <c r="I1091" s="231" t="s">
        <v>1925</v>
      </c>
      <c r="J1091" s="231" t="s">
        <v>7</v>
      </c>
      <c r="K1091" s="231" t="str">
        <f t="shared" si="17"/>
        <v>SALA</v>
      </c>
    </row>
    <row r="1092" spans="2:11" s="230" customFormat="1" ht="27" customHeight="1">
      <c r="B1092" s="231">
        <v>10</v>
      </c>
      <c r="C1092" s="231">
        <v>41984</v>
      </c>
      <c r="D1092" s="231" t="s">
        <v>1933</v>
      </c>
      <c r="E1092" s="231" t="s">
        <v>1471</v>
      </c>
      <c r="F1092" s="231" t="s">
        <v>1472</v>
      </c>
      <c r="G1092" s="231" t="s">
        <v>1937</v>
      </c>
      <c r="H1092" s="231">
        <v>11813781</v>
      </c>
      <c r="I1092" s="231" t="s">
        <v>1925</v>
      </c>
      <c r="J1092" s="231" t="s">
        <v>7</v>
      </c>
      <c r="K1092" s="231" t="str">
        <f t="shared" si="17"/>
        <v>SALA</v>
      </c>
    </row>
    <row r="1093" spans="2:11" s="230" customFormat="1" ht="27" customHeight="1">
      <c r="B1093" s="231">
        <v>11</v>
      </c>
      <c r="C1093" s="231">
        <v>41984</v>
      </c>
      <c r="D1093" s="231" t="s">
        <v>1933</v>
      </c>
      <c r="E1093" s="231" t="s">
        <v>1471</v>
      </c>
      <c r="F1093" s="231" t="s">
        <v>1472</v>
      </c>
      <c r="G1093" s="231" t="s">
        <v>1938</v>
      </c>
      <c r="H1093" s="231">
        <v>11810069</v>
      </c>
      <c r="I1093" s="231" t="s">
        <v>1925</v>
      </c>
      <c r="J1093" s="231" t="s">
        <v>7</v>
      </c>
      <c r="K1093" s="231" t="str">
        <f t="shared" si="17"/>
        <v>SALA</v>
      </c>
    </row>
    <row r="1094" spans="2:11" s="230" customFormat="1" ht="27" customHeight="1">
      <c r="B1094" s="231">
        <v>12</v>
      </c>
      <c r="C1094" s="231">
        <v>41984</v>
      </c>
      <c r="D1094" s="231" t="s">
        <v>1933</v>
      </c>
      <c r="E1094" s="231" t="s">
        <v>1471</v>
      </c>
      <c r="F1094" s="231" t="s">
        <v>1472</v>
      </c>
      <c r="G1094" s="231" t="s">
        <v>1939</v>
      </c>
      <c r="H1094" s="231">
        <v>11814826</v>
      </c>
      <c r="I1094" s="231" t="s">
        <v>1925</v>
      </c>
      <c r="J1094" s="231" t="s">
        <v>7</v>
      </c>
      <c r="K1094" s="231" t="str">
        <f t="shared" si="17"/>
        <v>SALA</v>
      </c>
    </row>
    <row r="1095" spans="2:11" s="230" customFormat="1" ht="27" customHeight="1">
      <c r="B1095" s="231">
        <v>13</v>
      </c>
      <c r="C1095" s="231">
        <v>41984</v>
      </c>
      <c r="D1095" s="231" t="s">
        <v>1933</v>
      </c>
      <c r="E1095" s="231" t="s">
        <v>1471</v>
      </c>
      <c r="F1095" s="231" t="s">
        <v>1472</v>
      </c>
      <c r="G1095" s="231" t="s">
        <v>1940</v>
      </c>
      <c r="H1095" s="231">
        <v>11810072</v>
      </c>
      <c r="I1095" s="231" t="s">
        <v>1925</v>
      </c>
      <c r="J1095" s="231" t="s">
        <v>7</v>
      </c>
      <c r="K1095" s="231" t="str">
        <f t="shared" si="17"/>
        <v>SALA</v>
      </c>
    </row>
    <row r="1096" spans="2:11" s="230" customFormat="1" ht="27" customHeight="1">
      <c r="B1096" s="231">
        <v>14</v>
      </c>
      <c r="C1096" s="231">
        <v>41984</v>
      </c>
      <c r="D1096" s="231" t="s">
        <v>1933</v>
      </c>
      <c r="E1096" s="231" t="s">
        <v>1471</v>
      </c>
      <c r="F1096" s="231" t="s">
        <v>1472</v>
      </c>
      <c r="G1096" s="231" t="s">
        <v>1941</v>
      </c>
      <c r="H1096" s="231">
        <v>1187274</v>
      </c>
      <c r="I1096" s="231" t="s">
        <v>1925</v>
      </c>
      <c r="J1096" s="231" t="s">
        <v>7</v>
      </c>
      <c r="K1096" s="231" t="str">
        <f t="shared" si="17"/>
        <v>SALA</v>
      </c>
    </row>
    <row r="1097" spans="2:11" s="230" customFormat="1" ht="27" customHeight="1">
      <c r="B1097" s="231">
        <v>15</v>
      </c>
      <c r="C1097" s="231">
        <v>41991</v>
      </c>
      <c r="D1097" s="231" t="s">
        <v>1942</v>
      </c>
      <c r="E1097" s="231" t="s">
        <v>1471</v>
      </c>
      <c r="F1097" s="231" t="s">
        <v>1472</v>
      </c>
      <c r="G1097" s="231" t="s">
        <v>1943</v>
      </c>
      <c r="H1097" s="231">
        <v>1184842</v>
      </c>
      <c r="I1097" s="231" t="s">
        <v>1925</v>
      </c>
      <c r="J1097" s="231" t="s">
        <v>7</v>
      </c>
      <c r="K1097" s="231" t="str">
        <f t="shared" si="17"/>
        <v>SALA</v>
      </c>
    </row>
    <row r="1098" spans="2:11" s="230" customFormat="1" ht="27" customHeight="1">
      <c r="B1098" s="231">
        <v>16</v>
      </c>
      <c r="C1098" s="231">
        <v>42312</v>
      </c>
      <c r="D1098" s="231" t="s">
        <v>1944</v>
      </c>
      <c r="E1098" s="231" t="s">
        <v>1471</v>
      </c>
      <c r="F1098" s="231" t="s">
        <v>1472</v>
      </c>
      <c r="G1098" s="231" t="s">
        <v>1945</v>
      </c>
      <c r="H1098" s="231">
        <v>11814303</v>
      </c>
      <c r="I1098" s="231" t="s">
        <v>1925</v>
      </c>
      <c r="J1098" s="231" t="s">
        <v>7</v>
      </c>
      <c r="K1098" s="231" t="str">
        <f t="shared" si="17"/>
        <v>SALA</v>
      </c>
    </row>
    <row r="1099" spans="2:11" s="230" customFormat="1" ht="27" customHeight="1">
      <c r="B1099" s="231">
        <v>17</v>
      </c>
      <c r="C1099" s="231">
        <v>42321</v>
      </c>
      <c r="D1099" s="231" t="s">
        <v>1946</v>
      </c>
      <c r="E1099" s="231" t="s">
        <v>1471</v>
      </c>
      <c r="F1099" s="231" t="s">
        <v>1472</v>
      </c>
      <c r="G1099" s="231" t="s">
        <v>1947</v>
      </c>
      <c r="H1099" s="231">
        <v>11810827</v>
      </c>
      <c r="I1099" s="231" t="s">
        <v>1925</v>
      </c>
      <c r="J1099" s="231" t="s">
        <v>7</v>
      </c>
      <c r="K1099" s="231" t="str">
        <f t="shared" si="17"/>
        <v>SALA</v>
      </c>
    </row>
    <row r="1100" spans="2:11" s="230" customFormat="1" ht="27" customHeight="1">
      <c r="B1100" s="231">
        <v>18</v>
      </c>
      <c r="C1100" s="231">
        <v>42356</v>
      </c>
      <c r="D1100" s="231" t="s">
        <v>1948</v>
      </c>
      <c r="E1100" s="231" t="s">
        <v>1471</v>
      </c>
      <c r="F1100" s="231" t="s">
        <v>1472</v>
      </c>
      <c r="G1100" s="231" t="s">
        <v>1949</v>
      </c>
      <c r="H1100" s="231">
        <v>1182948</v>
      </c>
      <c r="I1100" s="231" t="s">
        <v>1925</v>
      </c>
      <c r="J1100" s="231" t="s">
        <v>7</v>
      </c>
      <c r="K1100" s="231" t="str">
        <f t="shared" si="17"/>
        <v>SALA</v>
      </c>
    </row>
    <row r="1101" spans="2:11" s="230" customFormat="1" ht="27" customHeight="1">
      <c r="B1101" s="231">
        <v>19</v>
      </c>
      <c r="C1101" s="231">
        <v>42356</v>
      </c>
      <c r="D1101" s="231" t="s">
        <v>1950</v>
      </c>
      <c r="E1101" s="231" t="s">
        <v>1471</v>
      </c>
      <c r="F1101" s="231" t="s">
        <v>1472</v>
      </c>
      <c r="G1101" s="231" t="s">
        <v>1951</v>
      </c>
      <c r="H1101" s="231">
        <v>1182434</v>
      </c>
      <c r="I1101" s="231" t="s">
        <v>1925</v>
      </c>
      <c r="J1101" s="231" t="s">
        <v>7</v>
      </c>
      <c r="K1101" s="231" t="str">
        <f t="shared" si="17"/>
        <v>SALA</v>
      </c>
    </row>
    <row r="1102" spans="2:11" s="230" customFormat="1" ht="27" customHeight="1">
      <c r="B1102" s="231">
        <v>20</v>
      </c>
      <c r="C1102" s="231">
        <v>42356</v>
      </c>
      <c r="D1102" s="231" t="s">
        <v>1950</v>
      </c>
      <c r="E1102" s="231" t="s">
        <v>1471</v>
      </c>
      <c r="F1102" s="231" t="s">
        <v>1472</v>
      </c>
      <c r="G1102" s="231" t="s">
        <v>1952</v>
      </c>
      <c r="H1102" s="231">
        <v>1187016</v>
      </c>
      <c r="I1102" s="231" t="s">
        <v>1925</v>
      </c>
      <c r="J1102" s="231" t="s">
        <v>7</v>
      </c>
      <c r="K1102" s="231" t="str">
        <f t="shared" ref="K1102:K1165" si="18">MID(I1102,1,4)</f>
        <v>SALA</v>
      </c>
    </row>
    <row r="1103" spans="2:11" s="230" customFormat="1" ht="27" customHeight="1">
      <c r="B1103" s="231">
        <v>21</v>
      </c>
      <c r="C1103" s="231">
        <v>42550</v>
      </c>
      <c r="D1103" s="231" t="s">
        <v>1953</v>
      </c>
      <c r="E1103" s="231" t="s">
        <v>1471</v>
      </c>
      <c r="F1103" s="231" t="s">
        <v>1472</v>
      </c>
      <c r="G1103" s="231" t="s">
        <v>1954</v>
      </c>
      <c r="H1103" s="231">
        <v>1185181</v>
      </c>
      <c r="I1103" s="231" t="s">
        <v>1925</v>
      </c>
      <c r="J1103" s="231" t="s">
        <v>7</v>
      </c>
      <c r="K1103" s="231" t="str">
        <f t="shared" si="18"/>
        <v>SALA</v>
      </c>
    </row>
    <row r="1104" spans="2:11" s="230" customFormat="1" ht="27" customHeight="1">
      <c r="B1104" s="231">
        <v>22</v>
      </c>
      <c r="C1104" s="231">
        <v>43066</v>
      </c>
      <c r="D1104" s="231" t="s">
        <v>1955</v>
      </c>
      <c r="E1104" s="231" t="s">
        <v>1494</v>
      </c>
      <c r="F1104" s="231" t="s">
        <v>1495</v>
      </c>
      <c r="G1104" s="231" t="s">
        <v>1949</v>
      </c>
      <c r="H1104" s="231">
        <v>1182948</v>
      </c>
      <c r="I1104" s="231" t="s">
        <v>1925</v>
      </c>
      <c r="J1104" s="231" t="s">
        <v>7</v>
      </c>
      <c r="K1104" s="231" t="str">
        <f t="shared" si="18"/>
        <v>SALA</v>
      </c>
    </row>
    <row r="1105" spans="2:11" s="230" customFormat="1" ht="27" customHeight="1">
      <c r="B1105" s="231">
        <v>23</v>
      </c>
      <c r="C1105" s="231">
        <v>43196</v>
      </c>
      <c r="D1105" s="231" t="s">
        <v>1956</v>
      </c>
      <c r="E1105" s="231" t="s">
        <v>1494</v>
      </c>
      <c r="F1105" s="231" t="s">
        <v>1495</v>
      </c>
      <c r="G1105" s="231" t="s">
        <v>1945</v>
      </c>
      <c r="H1105" s="231">
        <v>11814303</v>
      </c>
      <c r="I1105" s="231" t="s">
        <v>1925</v>
      </c>
      <c r="J1105" s="231" t="s">
        <v>7</v>
      </c>
      <c r="K1105" s="231" t="str">
        <f t="shared" si="18"/>
        <v>SALA</v>
      </c>
    </row>
    <row r="1106" spans="2:11" s="230" customFormat="1" ht="27" customHeight="1">
      <c r="B1106" s="231">
        <v>24</v>
      </c>
      <c r="C1106" s="231">
        <v>43242</v>
      </c>
      <c r="D1106" s="231" t="s">
        <v>1957</v>
      </c>
      <c r="E1106" s="231" t="s">
        <v>1494</v>
      </c>
      <c r="F1106" s="231" t="s">
        <v>1495</v>
      </c>
      <c r="G1106" s="231" t="s">
        <v>1951</v>
      </c>
      <c r="H1106" s="231">
        <v>1182434</v>
      </c>
      <c r="I1106" s="231" t="s">
        <v>1925</v>
      </c>
      <c r="J1106" s="231" t="s">
        <v>7</v>
      </c>
      <c r="K1106" s="231" t="str">
        <f t="shared" si="18"/>
        <v>SALA</v>
      </c>
    </row>
    <row r="1107" spans="2:11" s="230" customFormat="1" ht="27" customHeight="1">
      <c r="B1107" s="231">
        <v>25</v>
      </c>
      <c r="C1107" s="231">
        <v>43242</v>
      </c>
      <c r="D1107" s="231" t="s">
        <v>1957</v>
      </c>
      <c r="E1107" s="231" t="s">
        <v>1494</v>
      </c>
      <c r="F1107" s="231" t="s">
        <v>1495</v>
      </c>
      <c r="G1107" s="231" t="s">
        <v>1952</v>
      </c>
      <c r="H1107" s="231">
        <v>1187016</v>
      </c>
      <c r="I1107" s="231" t="s">
        <v>1925</v>
      </c>
      <c r="J1107" s="231" t="s">
        <v>7</v>
      </c>
      <c r="K1107" s="231" t="str">
        <f t="shared" si="18"/>
        <v>SALA</v>
      </c>
    </row>
    <row r="1108" spans="2:11" s="230" customFormat="1" ht="27" customHeight="1">
      <c r="B1108" s="231">
        <v>26</v>
      </c>
      <c r="C1108" s="231">
        <v>44155</v>
      </c>
      <c r="D1108" s="231" t="s">
        <v>1958</v>
      </c>
      <c r="E1108" s="231" t="s">
        <v>1471</v>
      </c>
      <c r="F1108" s="231" t="s">
        <v>1472</v>
      </c>
      <c r="G1108" s="231" t="s">
        <v>1959</v>
      </c>
      <c r="H1108" s="231">
        <v>1182234</v>
      </c>
      <c r="I1108" s="231" t="s">
        <v>1960</v>
      </c>
      <c r="J1108" s="231" t="s">
        <v>7</v>
      </c>
      <c r="K1108" s="231" t="str">
        <f t="shared" si="18"/>
        <v>SALA</v>
      </c>
    </row>
    <row r="1109" spans="2:11" s="230" customFormat="1" ht="27" customHeight="1">
      <c r="B1109" s="231">
        <v>27</v>
      </c>
      <c r="C1109" s="231">
        <v>44168</v>
      </c>
      <c r="D1109" s="231" t="s">
        <v>1961</v>
      </c>
      <c r="E1109" s="231" t="s">
        <v>1471</v>
      </c>
      <c r="F1109" s="231" t="s">
        <v>1472</v>
      </c>
      <c r="G1109" s="231" t="s">
        <v>1962</v>
      </c>
      <c r="H1109" s="231" t="s">
        <v>1963</v>
      </c>
      <c r="I1109" s="231" t="s">
        <v>1960</v>
      </c>
      <c r="J1109" s="231" t="s">
        <v>7</v>
      </c>
      <c r="K1109" s="231" t="str">
        <f t="shared" si="18"/>
        <v>SALA</v>
      </c>
    </row>
    <row r="1110" spans="2:11" s="230" customFormat="1" ht="27" customHeight="1">
      <c r="B1110" s="231">
        <v>28</v>
      </c>
      <c r="C1110" s="231">
        <v>44319</v>
      </c>
      <c r="D1110" s="231" t="s">
        <v>1964</v>
      </c>
      <c r="E1110" s="231" t="s">
        <v>1471</v>
      </c>
      <c r="F1110" s="231" t="s">
        <v>1472</v>
      </c>
      <c r="G1110" s="231" t="s">
        <v>1965</v>
      </c>
      <c r="H1110" s="231" t="s">
        <v>1966</v>
      </c>
      <c r="I1110" s="231" t="s">
        <v>1960</v>
      </c>
      <c r="J1110" s="231" t="s">
        <v>7</v>
      </c>
      <c r="K1110" s="231" t="str">
        <f t="shared" si="18"/>
        <v>SALA</v>
      </c>
    </row>
    <row r="1111" spans="2:11" s="230" customFormat="1" ht="27" customHeight="1">
      <c r="B1111" s="231">
        <v>29</v>
      </c>
      <c r="C1111" s="231">
        <v>44319</v>
      </c>
      <c r="D1111" s="231" t="s">
        <v>1964</v>
      </c>
      <c r="E1111" s="231" t="s">
        <v>1471</v>
      </c>
      <c r="F1111" s="231" t="s">
        <v>1472</v>
      </c>
      <c r="G1111" s="231" t="s">
        <v>1967</v>
      </c>
      <c r="H1111" s="231" t="s">
        <v>1966</v>
      </c>
      <c r="I1111" s="231" t="s">
        <v>1960</v>
      </c>
      <c r="J1111" s="231" t="s">
        <v>7</v>
      </c>
      <c r="K1111" s="231" t="str">
        <f t="shared" si="18"/>
        <v>SALA</v>
      </c>
    </row>
    <row r="1112" spans="2:11" s="230" customFormat="1" ht="27" customHeight="1">
      <c r="B1112" s="231">
        <v>30</v>
      </c>
      <c r="C1112" s="231">
        <v>44319</v>
      </c>
      <c r="D1112" s="231" t="s">
        <v>1964</v>
      </c>
      <c r="E1112" s="231" t="s">
        <v>1471</v>
      </c>
      <c r="F1112" s="231" t="s">
        <v>1472</v>
      </c>
      <c r="G1112" s="231" t="s">
        <v>1968</v>
      </c>
      <c r="H1112" s="231" t="s">
        <v>1969</v>
      </c>
      <c r="I1112" s="231" t="s">
        <v>1960</v>
      </c>
      <c r="J1112" s="231" t="s">
        <v>7</v>
      </c>
      <c r="K1112" s="231" t="str">
        <f t="shared" si="18"/>
        <v>SALA</v>
      </c>
    </row>
    <row r="1113" spans="2:11" s="230" customFormat="1" ht="27" customHeight="1">
      <c r="B1113" s="231">
        <v>31</v>
      </c>
      <c r="C1113" s="231">
        <v>44410</v>
      </c>
      <c r="D1113" s="231" t="s">
        <v>1970</v>
      </c>
      <c r="E1113" s="231" t="s">
        <v>1471</v>
      </c>
      <c r="F1113" s="231" t="s">
        <v>1472</v>
      </c>
      <c r="G1113" s="231" t="s">
        <v>1971</v>
      </c>
      <c r="H1113" s="231" t="s">
        <v>1972</v>
      </c>
      <c r="I1113" s="231" t="s">
        <v>1973</v>
      </c>
      <c r="J1113" s="231" t="s">
        <v>7</v>
      </c>
      <c r="K1113" s="231" t="str">
        <f t="shared" si="18"/>
        <v>SALA</v>
      </c>
    </row>
    <row r="1114" spans="2:11" s="230" customFormat="1" ht="27" customHeight="1">
      <c r="B1114" s="231">
        <v>1</v>
      </c>
      <c r="C1114" s="231">
        <v>42902</v>
      </c>
      <c r="D1114" s="231" t="s">
        <v>1506</v>
      </c>
      <c r="E1114" s="231" t="s">
        <v>1471</v>
      </c>
      <c r="F1114" s="231" t="s">
        <v>1472</v>
      </c>
      <c r="G1114" s="231" t="s">
        <v>1974</v>
      </c>
      <c r="H1114" s="231">
        <v>1159643</v>
      </c>
      <c r="I1114" s="231" t="s">
        <v>1975</v>
      </c>
      <c r="J1114" s="231" t="s">
        <v>7</v>
      </c>
      <c r="K1114" s="231" t="str">
        <f t="shared" si="18"/>
        <v>SUPI</v>
      </c>
    </row>
    <row r="1115" spans="2:11" s="230" customFormat="1" ht="27" customHeight="1">
      <c r="B1115" s="231">
        <v>2</v>
      </c>
      <c r="C1115" s="231">
        <v>42902</v>
      </c>
      <c r="D1115" s="231" t="s">
        <v>1506</v>
      </c>
      <c r="E1115" s="231" t="s">
        <v>1471</v>
      </c>
      <c r="F1115" s="231" t="s">
        <v>1472</v>
      </c>
      <c r="G1115" s="231" t="s">
        <v>1976</v>
      </c>
      <c r="H1115" s="231">
        <v>115000205</v>
      </c>
      <c r="I1115" s="231" t="s">
        <v>1977</v>
      </c>
      <c r="J1115" s="231" t="s">
        <v>7</v>
      </c>
      <c r="K1115" s="231" t="str">
        <f t="shared" si="18"/>
        <v>SUPI</v>
      </c>
    </row>
    <row r="1116" spans="2:11" s="230" customFormat="1" ht="27" customHeight="1">
      <c r="B1116" s="231">
        <v>3</v>
      </c>
      <c r="C1116" s="231">
        <v>42902</v>
      </c>
      <c r="D1116" s="231" t="s">
        <v>1506</v>
      </c>
      <c r="E1116" s="231" t="s">
        <v>1471</v>
      </c>
      <c r="F1116" s="231" t="s">
        <v>1472</v>
      </c>
      <c r="G1116" s="231" t="s">
        <v>1978</v>
      </c>
      <c r="H1116" s="231">
        <v>1152204</v>
      </c>
      <c r="I1116" s="231" t="s">
        <v>1977</v>
      </c>
      <c r="J1116" s="231" t="s">
        <v>7</v>
      </c>
      <c r="K1116" s="231" t="str">
        <f t="shared" si="18"/>
        <v>SUPI</v>
      </c>
    </row>
    <row r="1117" spans="2:11" s="230" customFormat="1" ht="27" customHeight="1">
      <c r="B1117" s="231">
        <v>4</v>
      </c>
      <c r="C1117" s="231">
        <v>43300</v>
      </c>
      <c r="D1117" s="231" t="s">
        <v>1545</v>
      </c>
      <c r="E1117" s="231" t="s">
        <v>1471</v>
      </c>
      <c r="F1117" s="231" t="s">
        <v>1472</v>
      </c>
      <c r="G1117" s="231" t="s">
        <v>1979</v>
      </c>
      <c r="H1117" s="231">
        <v>1158014</v>
      </c>
      <c r="I1117" s="231" t="s">
        <v>1977</v>
      </c>
      <c r="J1117" s="231" t="s">
        <v>7</v>
      </c>
      <c r="K1117" s="231" t="str">
        <f t="shared" si="18"/>
        <v>SUPI</v>
      </c>
    </row>
    <row r="1118" spans="2:11" s="230" customFormat="1" ht="27" customHeight="1">
      <c r="B1118" s="231">
        <v>5</v>
      </c>
      <c r="C1118" s="231">
        <v>43300</v>
      </c>
      <c r="D1118" s="231" t="s">
        <v>1545</v>
      </c>
      <c r="E1118" s="231" t="s">
        <v>1471</v>
      </c>
      <c r="F1118" s="231" t="s">
        <v>1472</v>
      </c>
      <c r="G1118" s="231" t="s">
        <v>1980</v>
      </c>
      <c r="H1118" s="231">
        <v>1151133</v>
      </c>
      <c r="I1118" s="231" t="s">
        <v>1977</v>
      </c>
      <c r="J1118" s="231" t="s">
        <v>7</v>
      </c>
      <c r="K1118" s="231" t="str">
        <f t="shared" si="18"/>
        <v>SUPI</v>
      </c>
    </row>
    <row r="1119" spans="2:11" s="230" customFormat="1" ht="27" customHeight="1">
      <c r="B1119" s="231">
        <v>6</v>
      </c>
      <c r="C1119" s="231">
        <v>43300</v>
      </c>
      <c r="D1119" s="231" t="s">
        <v>1545</v>
      </c>
      <c r="E1119" s="231" t="s">
        <v>1471</v>
      </c>
      <c r="F1119" s="231" t="s">
        <v>1472</v>
      </c>
      <c r="G1119" s="231" t="s">
        <v>1981</v>
      </c>
      <c r="H1119" s="231">
        <v>1150004181</v>
      </c>
      <c r="I1119" s="231" t="s">
        <v>1977</v>
      </c>
      <c r="J1119" s="231" t="s">
        <v>7</v>
      </c>
      <c r="K1119" s="231" t="str">
        <f t="shared" si="18"/>
        <v>SUPI</v>
      </c>
    </row>
    <row r="1120" spans="2:11" s="230" customFormat="1" ht="27" customHeight="1">
      <c r="B1120" s="231">
        <v>7</v>
      </c>
      <c r="C1120" s="231">
        <v>43300</v>
      </c>
      <c r="D1120" s="231" t="s">
        <v>1545</v>
      </c>
      <c r="E1120" s="231" t="s">
        <v>1471</v>
      </c>
      <c r="F1120" s="231" t="s">
        <v>1472</v>
      </c>
      <c r="G1120" s="231" t="s">
        <v>1982</v>
      </c>
      <c r="H1120" s="231">
        <v>1.0202260053273E+17</v>
      </c>
      <c r="I1120" s="231" t="s">
        <v>1977</v>
      </c>
      <c r="J1120" s="231" t="s">
        <v>7</v>
      </c>
      <c r="K1120" s="231" t="str">
        <f t="shared" si="18"/>
        <v>SUPI</v>
      </c>
    </row>
    <row r="1121" spans="2:11" s="230" customFormat="1" ht="27" customHeight="1">
      <c r="B1121" s="231">
        <v>8</v>
      </c>
      <c r="C1121" s="231">
        <v>43300</v>
      </c>
      <c r="D1121" s="231" t="s">
        <v>1545</v>
      </c>
      <c r="E1121" s="231" t="s">
        <v>1471</v>
      </c>
      <c r="F1121" s="231" t="s">
        <v>1472</v>
      </c>
      <c r="G1121" s="231" t="s">
        <v>1983</v>
      </c>
      <c r="H1121" s="231">
        <v>1.00004570105266E+18</v>
      </c>
      <c r="I1121" s="231" t="s">
        <v>1977</v>
      </c>
      <c r="J1121" s="231" t="s">
        <v>7</v>
      </c>
      <c r="K1121" s="231" t="str">
        <f t="shared" si="18"/>
        <v>SUPI</v>
      </c>
    </row>
    <row r="1122" spans="2:11" s="230" customFormat="1" ht="27" customHeight="1">
      <c r="B1122" s="231">
        <v>9</v>
      </c>
      <c r="C1122" s="231">
        <v>43300</v>
      </c>
      <c r="D1122" s="231" t="s">
        <v>1545</v>
      </c>
      <c r="E1122" s="231" t="s">
        <v>1471</v>
      </c>
      <c r="F1122" s="231" t="s">
        <v>1472</v>
      </c>
      <c r="G1122" s="231" t="s">
        <v>1984</v>
      </c>
      <c r="H1122" s="231">
        <v>1157548</v>
      </c>
      <c r="I1122" s="231" t="s">
        <v>1977</v>
      </c>
      <c r="J1122" s="231" t="s">
        <v>7</v>
      </c>
      <c r="K1122" s="231" t="str">
        <f t="shared" si="18"/>
        <v>SUPI</v>
      </c>
    </row>
    <row r="1123" spans="2:11" s="230" customFormat="1" ht="27" customHeight="1">
      <c r="B1123" s="231">
        <v>10</v>
      </c>
      <c r="C1123" s="231">
        <v>43300</v>
      </c>
      <c r="D1123" s="231" t="s">
        <v>1545</v>
      </c>
      <c r="E1123" s="231" t="s">
        <v>1471</v>
      </c>
      <c r="F1123" s="231" t="s">
        <v>1472</v>
      </c>
      <c r="G1123" s="231" t="s">
        <v>1985</v>
      </c>
      <c r="H1123" s="231">
        <v>1154979</v>
      </c>
      <c r="I1123" s="231" t="s">
        <v>1977</v>
      </c>
      <c r="J1123" s="231" t="s">
        <v>7</v>
      </c>
      <c r="K1123" s="231" t="str">
        <f t="shared" si="18"/>
        <v>SUPI</v>
      </c>
    </row>
    <row r="1124" spans="2:11" s="230" customFormat="1" ht="27" customHeight="1">
      <c r="B1124" s="231">
        <v>11</v>
      </c>
      <c r="C1124" s="231">
        <v>43300</v>
      </c>
      <c r="D1124" s="231" t="s">
        <v>1545</v>
      </c>
      <c r="E1124" s="231" t="s">
        <v>1471</v>
      </c>
      <c r="F1124" s="231" t="s">
        <v>1472</v>
      </c>
      <c r="G1124" s="231" t="s">
        <v>1986</v>
      </c>
      <c r="H1124" s="231">
        <v>1158742</v>
      </c>
      <c r="I1124" s="231" t="s">
        <v>1977</v>
      </c>
      <c r="J1124" s="231" t="s">
        <v>7</v>
      </c>
      <c r="K1124" s="231" t="str">
        <f t="shared" si="18"/>
        <v>SUPI</v>
      </c>
    </row>
    <row r="1125" spans="2:11" s="230" customFormat="1" ht="27" customHeight="1">
      <c r="B1125" s="231">
        <v>12</v>
      </c>
      <c r="C1125" s="231">
        <v>43300</v>
      </c>
      <c r="D1125" s="231" t="s">
        <v>1545</v>
      </c>
      <c r="E1125" s="231" t="s">
        <v>1471</v>
      </c>
      <c r="F1125" s="231" t="s">
        <v>1472</v>
      </c>
      <c r="G1125" s="231" t="s">
        <v>1987</v>
      </c>
      <c r="H1125" s="231">
        <v>1152688</v>
      </c>
      <c r="I1125" s="231" t="s">
        <v>1977</v>
      </c>
      <c r="J1125" s="231" t="s">
        <v>7</v>
      </c>
      <c r="K1125" s="231" t="str">
        <f t="shared" si="18"/>
        <v>SUPI</v>
      </c>
    </row>
    <row r="1126" spans="2:11" s="230" customFormat="1" ht="27" customHeight="1">
      <c r="B1126" s="231">
        <v>13</v>
      </c>
      <c r="C1126" s="231">
        <v>43300</v>
      </c>
      <c r="D1126" s="231" t="s">
        <v>1545</v>
      </c>
      <c r="E1126" s="231" t="s">
        <v>1471</v>
      </c>
      <c r="F1126" s="231" t="s">
        <v>1472</v>
      </c>
      <c r="G1126" s="231" t="s">
        <v>1988</v>
      </c>
      <c r="H1126" s="231">
        <v>1.0100360002951E+17</v>
      </c>
      <c r="I1126" s="231" t="s">
        <v>1977</v>
      </c>
      <c r="J1126" s="231" t="s">
        <v>7</v>
      </c>
      <c r="K1126" s="231" t="str">
        <f t="shared" si="18"/>
        <v>SUPI</v>
      </c>
    </row>
    <row r="1127" spans="2:11" s="230" customFormat="1" ht="27" customHeight="1">
      <c r="B1127" s="231">
        <v>14</v>
      </c>
      <c r="C1127" s="231">
        <v>43300</v>
      </c>
      <c r="D1127" s="231" t="s">
        <v>1545</v>
      </c>
      <c r="E1127" s="231" t="s">
        <v>1471</v>
      </c>
      <c r="F1127" s="231" t="s">
        <v>1472</v>
      </c>
      <c r="G1127" s="231" t="s">
        <v>1989</v>
      </c>
      <c r="H1127" s="231">
        <v>1.0101110004177E+17</v>
      </c>
      <c r="I1127" s="231" t="s">
        <v>1977</v>
      </c>
      <c r="J1127" s="231" t="s">
        <v>7</v>
      </c>
      <c r="K1127" s="231" t="str">
        <f t="shared" si="18"/>
        <v>SUPI</v>
      </c>
    </row>
    <row r="1128" spans="2:11" s="230" customFormat="1" ht="27" customHeight="1">
      <c r="B1128" s="231">
        <v>15</v>
      </c>
      <c r="C1128" s="231">
        <v>43300</v>
      </c>
      <c r="D1128" s="231" t="s">
        <v>1545</v>
      </c>
      <c r="E1128" s="231" t="s">
        <v>1471</v>
      </c>
      <c r="F1128" s="231" t="s">
        <v>1472</v>
      </c>
      <c r="G1128" s="231" t="s">
        <v>1990</v>
      </c>
      <c r="H1128" s="231">
        <v>1.0002350056259E+17</v>
      </c>
      <c r="I1128" s="231" t="s">
        <v>1977</v>
      </c>
      <c r="J1128" s="231" t="s">
        <v>7</v>
      </c>
      <c r="K1128" s="231" t="str">
        <f t="shared" si="18"/>
        <v>SUPI</v>
      </c>
    </row>
    <row r="1129" spans="2:11" s="230" customFormat="1" ht="27" customHeight="1">
      <c r="B1129" s="231">
        <v>16</v>
      </c>
      <c r="C1129" s="231">
        <v>43300</v>
      </c>
      <c r="D1129" s="231" t="s">
        <v>1545</v>
      </c>
      <c r="E1129" s="231" t="s">
        <v>1471</v>
      </c>
      <c r="F1129" s="231" t="s">
        <v>1472</v>
      </c>
      <c r="G1129" s="231" t="s">
        <v>1991</v>
      </c>
      <c r="H1129" s="231">
        <v>1150007598</v>
      </c>
      <c r="I1129" s="231" t="s">
        <v>1977</v>
      </c>
      <c r="J1129" s="231" t="s">
        <v>7</v>
      </c>
      <c r="K1129" s="231" t="str">
        <f t="shared" si="18"/>
        <v>SUPI</v>
      </c>
    </row>
    <row r="1130" spans="2:11" s="230" customFormat="1" ht="27" customHeight="1">
      <c r="B1130" s="231">
        <v>17</v>
      </c>
      <c r="C1130" s="231">
        <v>43300</v>
      </c>
      <c r="D1130" s="231" t="s">
        <v>1545</v>
      </c>
      <c r="E1130" s="231" t="s">
        <v>1471</v>
      </c>
      <c r="F1130" s="231" t="s">
        <v>1472</v>
      </c>
      <c r="G1130" s="231" t="s">
        <v>1992</v>
      </c>
      <c r="H1130" s="231">
        <v>1150014173</v>
      </c>
      <c r="I1130" s="231" t="s">
        <v>1977</v>
      </c>
      <c r="J1130" s="231" t="s">
        <v>7</v>
      </c>
      <c r="K1130" s="231" t="str">
        <f t="shared" si="18"/>
        <v>SUPI</v>
      </c>
    </row>
    <row r="1131" spans="2:11" s="230" customFormat="1" ht="27" customHeight="1">
      <c r="B1131" s="231">
        <v>18</v>
      </c>
      <c r="C1131" s="231">
        <v>43300</v>
      </c>
      <c r="D1131" s="231" t="s">
        <v>1545</v>
      </c>
      <c r="E1131" s="231" t="s">
        <v>1471</v>
      </c>
      <c r="F1131" s="231" t="s">
        <v>1472</v>
      </c>
      <c r="G1131" s="231" t="s">
        <v>1993</v>
      </c>
      <c r="H1131" s="231">
        <v>1.00004100067261E+18</v>
      </c>
      <c r="I1131" s="231" t="s">
        <v>1977</v>
      </c>
      <c r="J1131" s="231" t="s">
        <v>7</v>
      </c>
      <c r="K1131" s="231" t="str">
        <f t="shared" si="18"/>
        <v>SUPI</v>
      </c>
    </row>
    <row r="1132" spans="2:11" s="230" customFormat="1" ht="27" customHeight="1">
      <c r="B1132" s="231">
        <v>19</v>
      </c>
      <c r="C1132" s="231">
        <v>43300</v>
      </c>
      <c r="D1132" s="231" t="s">
        <v>1545</v>
      </c>
      <c r="E1132" s="231" t="s">
        <v>1471</v>
      </c>
      <c r="F1132" s="231" t="s">
        <v>1472</v>
      </c>
      <c r="G1132" s="231" t="s">
        <v>1994</v>
      </c>
      <c r="H1132" s="231">
        <v>1156001</v>
      </c>
      <c r="I1132" s="231" t="s">
        <v>1977</v>
      </c>
      <c r="J1132" s="231" t="s">
        <v>7</v>
      </c>
      <c r="K1132" s="231" t="str">
        <f t="shared" si="18"/>
        <v>SUPI</v>
      </c>
    </row>
    <row r="1133" spans="2:11" s="230" customFormat="1" ht="27" customHeight="1">
      <c r="B1133" s="231">
        <v>20</v>
      </c>
      <c r="C1133" s="231">
        <v>43300</v>
      </c>
      <c r="D1133" s="231" t="s">
        <v>1545</v>
      </c>
      <c r="E1133" s="231" t="s">
        <v>1471</v>
      </c>
      <c r="F1133" s="231" t="s">
        <v>1472</v>
      </c>
      <c r="G1133" s="231" t="s">
        <v>1995</v>
      </c>
      <c r="H1133" s="231">
        <v>1153850</v>
      </c>
      <c r="I1133" s="231" t="s">
        <v>1977</v>
      </c>
      <c r="J1133" s="231" t="s">
        <v>7</v>
      </c>
      <c r="K1133" s="231" t="str">
        <f t="shared" si="18"/>
        <v>SUPI</v>
      </c>
    </row>
    <row r="1134" spans="2:11" s="230" customFormat="1" ht="27" customHeight="1">
      <c r="B1134" s="231">
        <v>21</v>
      </c>
      <c r="C1134" s="231">
        <v>43300</v>
      </c>
      <c r="D1134" s="231" t="s">
        <v>1545</v>
      </c>
      <c r="E1134" s="231" t="s">
        <v>1471</v>
      </c>
      <c r="F1134" s="231" t="s">
        <v>1472</v>
      </c>
      <c r="G1134" s="231" t="s">
        <v>1996</v>
      </c>
      <c r="H1134" s="231">
        <v>1156941</v>
      </c>
      <c r="I1134" s="231" t="s">
        <v>1977</v>
      </c>
      <c r="J1134" s="231" t="s">
        <v>7</v>
      </c>
      <c r="K1134" s="231" t="str">
        <f t="shared" si="18"/>
        <v>SUPI</v>
      </c>
    </row>
    <row r="1135" spans="2:11" s="230" customFormat="1" ht="27" customHeight="1">
      <c r="B1135" s="231">
        <v>22</v>
      </c>
      <c r="C1135" s="231">
        <v>43300</v>
      </c>
      <c r="D1135" s="231" t="s">
        <v>1545</v>
      </c>
      <c r="E1135" s="231" t="s">
        <v>1471</v>
      </c>
      <c r="F1135" s="231" t="s">
        <v>1472</v>
      </c>
      <c r="G1135" s="231" t="s">
        <v>1997</v>
      </c>
      <c r="H1135" s="231">
        <v>1157651</v>
      </c>
      <c r="I1135" s="231" t="s">
        <v>1977</v>
      </c>
      <c r="J1135" s="231" t="s">
        <v>7</v>
      </c>
      <c r="K1135" s="231" t="str">
        <f t="shared" si="18"/>
        <v>SUPI</v>
      </c>
    </row>
    <row r="1136" spans="2:11" s="230" customFormat="1" ht="27" customHeight="1">
      <c r="B1136" s="231">
        <v>23</v>
      </c>
      <c r="C1136" s="231">
        <v>43300</v>
      </c>
      <c r="D1136" s="231" t="s">
        <v>1545</v>
      </c>
      <c r="E1136" s="231" t="s">
        <v>1471</v>
      </c>
      <c r="F1136" s="231" t="s">
        <v>1472</v>
      </c>
      <c r="G1136" s="231" t="s">
        <v>1998</v>
      </c>
      <c r="H1136" s="231">
        <v>1154368</v>
      </c>
      <c r="I1136" s="231" t="s">
        <v>1977</v>
      </c>
      <c r="J1136" s="231" t="s">
        <v>7</v>
      </c>
      <c r="K1136" s="231" t="str">
        <f t="shared" si="18"/>
        <v>SUPI</v>
      </c>
    </row>
    <row r="1137" spans="2:11" s="230" customFormat="1" ht="27" customHeight="1">
      <c r="B1137" s="231">
        <v>24</v>
      </c>
      <c r="C1137" s="231">
        <v>43300</v>
      </c>
      <c r="D1137" s="231" t="s">
        <v>1545</v>
      </c>
      <c r="E1137" s="231" t="s">
        <v>1471</v>
      </c>
      <c r="F1137" s="231" t="s">
        <v>1472</v>
      </c>
      <c r="G1137" s="231" t="s">
        <v>1999</v>
      </c>
      <c r="H1137" s="231">
        <v>1.0101090010776E+17</v>
      </c>
      <c r="I1137" s="231" t="s">
        <v>1977</v>
      </c>
      <c r="J1137" s="231" t="s">
        <v>7</v>
      </c>
      <c r="K1137" s="231" t="str">
        <f t="shared" si="18"/>
        <v>SUPI</v>
      </c>
    </row>
    <row r="1138" spans="2:11" s="230" customFormat="1" ht="27" customHeight="1">
      <c r="B1138" s="231">
        <v>25</v>
      </c>
      <c r="C1138" s="231">
        <v>43300</v>
      </c>
      <c r="D1138" s="231" t="s">
        <v>1545</v>
      </c>
      <c r="E1138" s="231" t="s">
        <v>1471</v>
      </c>
      <c r="F1138" s="231" t="s">
        <v>1472</v>
      </c>
      <c r="G1138" s="231" t="s">
        <v>2000</v>
      </c>
      <c r="H1138" s="231">
        <v>1.0104100046077E+17</v>
      </c>
      <c r="I1138" s="231" t="s">
        <v>1977</v>
      </c>
      <c r="J1138" s="231" t="s">
        <v>7</v>
      </c>
      <c r="K1138" s="231" t="str">
        <f t="shared" si="18"/>
        <v>SUPI</v>
      </c>
    </row>
    <row r="1139" spans="2:11" s="230" customFormat="1" ht="27" customHeight="1">
      <c r="B1139" s="231">
        <v>26</v>
      </c>
      <c r="C1139" s="231">
        <v>43300</v>
      </c>
      <c r="D1139" s="231" t="s">
        <v>1545</v>
      </c>
      <c r="E1139" s="231" t="s">
        <v>1471</v>
      </c>
      <c r="F1139" s="231" t="s">
        <v>1472</v>
      </c>
      <c r="G1139" s="231" t="s">
        <v>2001</v>
      </c>
      <c r="H1139" s="231">
        <v>1.0200250019248E+17</v>
      </c>
      <c r="I1139" s="231" t="s">
        <v>1977</v>
      </c>
      <c r="J1139" s="231" t="s">
        <v>7</v>
      </c>
      <c r="K1139" s="231" t="str">
        <f t="shared" si="18"/>
        <v>SUPI</v>
      </c>
    </row>
    <row r="1140" spans="2:11" s="230" customFormat="1" ht="27" customHeight="1">
      <c r="B1140" s="231">
        <v>27</v>
      </c>
      <c r="C1140" s="231">
        <v>43300</v>
      </c>
      <c r="D1140" s="231" t="s">
        <v>1545</v>
      </c>
      <c r="E1140" s="231" t="s">
        <v>1471</v>
      </c>
      <c r="F1140" s="231" t="s">
        <v>1472</v>
      </c>
      <c r="G1140" s="231" t="s">
        <v>2002</v>
      </c>
      <c r="H1140" s="231">
        <v>1.0001050032424E+17</v>
      </c>
      <c r="I1140" s="231" t="s">
        <v>1977</v>
      </c>
      <c r="J1140" s="231" t="s">
        <v>7</v>
      </c>
      <c r="K1140" s="231" t="str">
        <f t="shared" si="18"/>
        <v>SUPI</v>
      </c>
    </row>
    <row r="1141" spans="2:11" s="230" customFormat="1" ht="27" customHeight="1">
      <c r="B1141" s="231">
        <v>28</v>
      </c>
      <c r="C1141" s="231">
        <v>43300</v>
      </c>
      <c r="D1141" s="231" t="s">
        <v>1545</v>
      </c>
      <c r="E1141" s="231" t="s">
        <v>1471</v>
      </c>
      <c r="F1141" s="231" t="s">
        <v>1472</v>
      </c>
      <c r="G1141" s="231" t="s">
        <v>2003</v>
      </c>
      <c r="H1141" s="231">
        <v>1157228</v>
      </c>
      <c r="I1141" s="231" t="s">
        <v>1977</v>
      </c>
      <c r="J1141" s="231" t="s">
        <v>7</v>
      </c>
      <c r="K1141" s="231" t="str">
        <f t="shared" si="18"/>
        <v>SUPI</v>
      </c>
    </row>
    <row r="1142" spans="2:11" s="230" customFormat="1" ht="27" customHeight="1">
      <c r="B1142" s="231">
        <v>29</v>
      </c>
      <c r="C1142" s="231">
        <v>43300</v>
      </c>
      <c r="D1142" s="231" t="s">
        <v>1545</v>
      </c>
      <c r="E1142" s="231" t="s">
        <v>1471</v>
      </c>
      <c r="F1142" s="231" t="s">
        <v>1472</v>
      </c>
      <c r="G1142" s="231" t="s">
        <v>2004</v>
      </c>
      <c r="H1142" s="231">
        <v>1.0200360025773E+17</v>
      </c>
      <c r="I1142" s="231" t="s">
        <v>1977</v>
      </c>
      <c r="J1142" s="231" t="s">
        <v>7</v>
      </c>
      <c r="K1142" s="231" t="str">
        <f t="shared" si="18"/>
        <v>SUPI</v>
      </c>
    </row>
    <row r="1143" spans="2:11" s="230" customFormat="1" ht="27" customHeight="1">
      <c r="B1143" s="231">
        <v>30</v>
      </c>
      <c r="C1143" s="231">
        <v>43300</v>
      </c>
      <c r="D1143" s="231" t="s">
        <v>1545</v>
      </c>
      <c r="E1143" s="231" t="s">
        <v>1471</v>
      </c>
      <c r="F1143" s="231" t="s">
        <v>1472</v>
      </c>
      <c r="G1143" s="231" t="s">
        <v>2005</v>
      </c>
      <c r="H1143" s="231">
        <v>1151140</v>
      </c>
      <c r="I1143" s="231" t="s">
        <v>1977</v>
      </c>
      <c r="J1143" s="231" t="s">
        <v>7</v>
      </c>
      <c r="K1143" s="231" t="str">
        <f t="shared" si="18"/>
        <v>SUPI</v>
      </c>
    </row>
    <row r="1144" spans="2:11" s="230" customFormat="1" ht="27" customHeight="1">
      <c r="B1144" s="231">
        <v>31</v>
      </c>
      <c r="C1144" s="231">
        <v>43300</v>
      </c>
      <c r="D1144" s="231" t="s">
        <v>1545</v>
      </c>
      <c r="E1144" s="231" t="s">
        <v>1471</v>
      </c>
      <c r="F1144" s="231" t="s">
        <v>1472</v>
      </c>
      <c r="G1144" s="231" t="s">
        <v>2006</v>
      </c>
      <c r="H1144" s="231">
        <v>1157665</v>
      </c>
      <c r="I1144" s="231" t="s">
        <v>1977</v>
      </c>
      <c r="J1144" s="231" t="s">
        <v>7</v>
      </c>
      <c r="K1144" s="231" t="str">
        <f t="shared" si="18"/>
        <v>SUPI</v>
      </c>
    </row>
    <row r="1145" spans="2:11" s="230" customFormat="1" ht="27" customHeight="1">
      <c r="B1145" s="231">
        <v>32</v>
      </c>
      <c r="C1145" s="231">
        <v>43300</v>
      </c>
      <c r="D1145" s="231" t="s">
        <v>1545</v>
      </c>
      <c r="E1145" s="231" t="s">
        <v>1471</v>
      </c>
      <c r="F1145" s="231" t="s">
        <v>1472</v>
      </c>
      <c r="G1145" s="231" t="s">
        <v>2007</v>
      </c>
      <c r="H1145" s="231">
        <v>11515093</v>
      </c>
      <c r="I1145" s="231" t="s">
        <v>1977</v>
      </c>
      <c r="J1145" s="231" t="s">
        <v>7</v>
      </c>
      <c r="K1145" s="231" t="str">
        <f t="shared" si="18"/>
        <v>SUPI</v>
      </c>
    </row>
    <row r="1146" spans="2:11" s="230" customFormat="1" ht="27" customHeight="1">
      <c r="B1146" s="231">
        <v>33</v>
      </c>
      <c r="C1146" s="231">
        <v>43300</v>
      </c>
      <c r="D1146" s="231" t="s">
        <v>1545</v>
      </c>
      <c r="E1146" s="231" t="s">
        <v>1471</v>
      </c>
      <c r="F1146" s="231" t="s">
        <v>1472</v>
      </c>
      <c r="G1146" s="231" t="s">
        <v>2008</v>
      </c>
      <c r="H1146" s="231">
        <v>1150004984</v>
      </c>
      <c r="I1146" s="231" t="s">
        <v>1977</v>
      </c>
      <c r="J1146" s="231" t="s">
        <v>7</v>
      </c>
      <c r="K1146" s="231" t="str">
        <f t="shared" si="18"/>
        <v>SUPI</v>
      </c>
    </row>
    <row r="1147" spans="2:11" s="230" customFormat="1" ht="27" customHeight="1">
      <c r="B1147" s="231">
        <v>34</v>
      </c>
      <c r="C1147" s="231">
        <v>43300</v>
      </c>
      <c r="D1147" s="231" t="s">
        <v>1545</v>
      </c>
      <c r="E1147" s="231" t="s">
        <v>1471</v>
      </c>
      <c r="F1147" s="231" t="s">
        <v>1472</v>
      </c>
      <c r="G1147" s="231" t="s">
        <v>2009</v>
      </c>
      <c r="H1147" s="231">
        <v>1.0104080008073E+17</v>
      </c>
      <c r="I1147" s="231" t="s">
        <v>1977</v>
      </c>
      <c r="J1147" s="231" t="s">
        <v>7</v>
      </c>
      <c r="K1147" s="231" t="str">
        <f t="shared" si="18"/>
        <v>SUPI</v>
      </c>
    </row>
    <row r="1148" spans="2:11" s="230" customFormat="1" ht="27" customHeight="1">
      <c r="B1148" s="231">
        <v>35</v>
      </c>
      <c r="C1148" s="231">
        <v>43300</v>
      </c>
      <c r="D1148" s="231" t="s">
        <v>1545</v>
      </c>
      <c r="E1148" s="231" t="s">
        <v>1471</v>
      </c>
      <c r="F1148" s="231" t="s">
        <v>1472</v>
      </c>
      <c r="G1148" s="231" t="s">
        <v>2010</v>
      </c>
      <c r="H1148" s="231">
        <v>11510636</v>
      </c>
      <c r="I1148" s="231" t="s">
        <v>1977</v>
      </c>
      <c r="J1148" s="231" t="s">
        <v>7</v>
      </c>
      <c r="K1148" s="231" t="str">
        <f t="shared" si="18"/>
        <v>SUPI</v>
      </c>
    </row>
    <row r="1149" spans="2:11" s="230" customFormat="1" ht="27" customHeight="1">
      <c r="B1149" s="231">
        <v>36</v>
      </c>
      <c r="C1149" s="231">
        <v>43300</v>
      </c>
      <c r="D1149" s="231" t="s">
        <v>1545</v>
      </c>
      <c r="E1149" s="231" t="s">
        <v>1471</v>
      </c>
      <c r="F1149" s="231" t="s">
        <v>1472</v>
      </c>
      <c r="G1149" s="231" t="s">
        <v>2011</v>
      </c>
      <c r="H1149" s="231">
        <v>10000450011420</v>
      </c>
      <c r="I1149" s="231" t="s">
        <v>1977</v>
      </c>
      <c r="J1149" s="231" t="s">
        <v>7</v>
      </c>
      <c r="K1149" s="231" t="str">
        <f t="shared" si="18"/>
        <v>SUPI</v>
      </c>
    </row>
    <row r="1150" spans="2:11" s="230" customFormat="1" ht="27" customHeight="1">
      <c r="B1150" s="231">
        <v>37</v>
      </c>
      <c r="C1150" s="231">
        <v>43300</v>
      </c>
      <c r="D1150" s="231" t="s">
        <v>1545</v>
      </c>
      <c r="E1150" s="231" t="s">
        <v>1471</v>
      </c>
      <c r="F1150" s="231" t="s">
        <v>1472</v>
      </c>
      <c r="G1150" s="231" t="s">
        <v>2012</v>
      </c>
      <c r="H1150" s="231">
        <v>1157959</v>
      </c>
      <c r="I1150" s="231" t="s">
        <v>1977</v>
      </c>
      <c r="J1150" s="231" t="s">
        <v>7</v>
      </c>
      <c r="K1150" s="231" t="str">
        <f t="shared" si="18"/>
        <v>SUPI</v>
      </c>
    </row>
    <row r="1151" spans="2:11" s="230" customFormat="1" ht="27" customHeight="1">
      <c r="B1151" s="231">
        <v>38</v>
      </c>
      <c r="C1151" s="231">
        <v>43300</v>
      </c>
      <c r="D1151" s="231" t="s">
        <v>1545</v>
      </c>
      <c r="E1151" s="231" t="s">
        <v>1471</v>
      </c>
      <c r="F1151" s="231" t="s">
        <v>1472</v>
      </c>
      <c r="G1151" s="231" t="s">
        <v>2013</v>
      </c>
      <c r="H1151" s="231">
        <v>1.0104100046076E+17</v>
      </c>
      <c r="I1151" s="231" t="s">
        <v>1977</v>
      </c>
      <c r="J1151" s="231" t="s">
        <v>7</v>
      </c>
      <c r="K1151" s="231" t="str">
        <f t="shared" si="18"/>
        <v>SUPI</v>
      </c>
    </row>
    <row r="1152" spans="2:11" s="230" customFormat="1" ht="27" customHeight="1">
      <c r="B1152" s="231">
        <v>39</v>
      </c>
      <c r="C1152" s="231">
        <v>43300</v>
      </c>
      <c r="D1152" s="231" t="s">
        <v>1545</v>
      </c>
      <c r="E1152" s="231" t="s">
        <v>1471</v>
      </c>
      <c r="F1152" s="231" t="s">
        <v>1472</v>
      </c>
      <c r="G1152" s="231" t="s">
        <v>2014</v>
      </c>
      <c r="H1152" s="231">
        <v>11516612</v>
      </c>
      <c r="I1152" s="231" t="s">
        <v>1977</v>
      </c>
      <c r="J1152" s="231" t="s">
        <v>7</v>
      </c>
      <c r="K1152" s="231" t="str">
        <f t="shared" si="18"/>
        <v>SUPI</v>
      </c>
    </row>
    <row r="1153" spans="2:11" s="230" customFormat="1" ht="27" customHeight="1">
      <c r="B1153" s="231">
        <v>40</v>
      </c>
      <c r="C1153" s="231">
        <v>43300</v>
      </c>
      <c r="D1153" s="231" t="s">
        <v>1545</v>
      </c>
      <c r="E1153" s="231" t="s">
        <v>1471</v>
      </c>
      <c r="F1153" s="231" t="s">
        <v>1472</v>
      </c>
      <c r="G1153" s="231" t="s">
        <v>2015</v>
      </c>
      <c r="H1153" s="231">
        <v>1.0100880007975E+17</v>
      </c>
      <c r="I1153" s="231" t="s">
        <v>1977</v>
      </c>
      <c r="J1153" s="231" t="s">
        <v>7</v>
      </c>
      <c r="K1153" s="231" t="str">
        <f t="shared" si="18"/>
        <v>SUPI</v>
      </c>
    </row>
    <row r="1154" spans="2:11" s="230" customFormat="1" ht="27" customHeight="1">
      <c r="B1154" s="231">
        <v>41</v>
      </c>
      <c r="C1154" s="231">
        <v>43300</v>
      </c>
      <c r="D1154" s="231" t="s">
        <v>1545</v>
      </c>
      <c r="E1154" s="231" t="s">
        <v>1471</v>
      </c>
      <c r="F1154" s="231" t="s">
        <v>1472</v>
      </c>
      <c r="G1154" s="231" t="s">
        <v>2016</v>
      </c>
      <c r="H1154" s="231">
        <v>1.0202850058569E+17</v>
      </c>
      <c r="I1154" s="231" t="s">
        <v>1977</v>
      </c>
      <c r="J1154" s="231" t="s">
        <v>7</v>
      </c>
      <c r="K1154" s="231" t="str">
        <f t="shared" si="18"/>
        <v>SUPI</v>
      </c>
    </row>
    <row r="1155" spans="2:11" s="230" customFormat="1" ht="27" customHeight="1">
      <c r="B1155" s="231">
        <v>42</v>
      </c>
      <c r="C1155" s="231">
        <v>43300</v>
      </c>
      <c r="D1155" s="231" t="s">
        <v>1545</v>
      </c>
      <c r="E1155" s="231" t="s">
        <v>1471</v>
      </c>
      <c r="F1155" s="231" t="s">
        <v>1472</v>
      </c>
      <c r="G1155" s="231" t="s">
        <v>2017</v>
      </c>
      <c r="H1155" s="231">
        <v>1.0000430009714E+17</v>
      </c>
      <c r="I1155" s="231" t="s">
        <v>1977</v>
      </c>
      <c r="J1155" s="231" t="s">
        <v>7</v>
      </c>
      <c r="K1155" s="231" t="str">
        <f t="shared" si="18"/>
        <v>SUPI</v>
      </c>
    </row>
    <row r="1156" spans="2:11" s="230" customFormat="1" ht="27" customHeight="1">
      <c r="B1156" s="231">
        <v>43</v>
      </c>
      <c r="C1156" s="231">
        <v>43300</v>
      </c>
      <c r="D1156" s="231" t="s">
        <v>1545</v>
      </c>
      <c r="E1156" s="231" t="s">
        <v>1471</v>
      </c>
      <c r="F1156" s="231" t="s">
        <v>1472</v>
      </c>
      <c r="G1156" s="231" t="s">
        <v>2018</v>
      </c>
      <c r="H1156" s="231">
        <v>1.0104400079776E+17</v>
      </c>
      <c r="I1156" s="231" t="s">
        <v>1977</v>
      </c>
      <c r="J1156" s="231" t="s">
        <v>7</v>
      </c>
      <c r="K1156" s="231" t="str">
        <f t="shared" si="18"/>
        <v>SUPI</v>
      </c>
    </row>
    <row r="1157" spans="2:11" s="230" customFormat="1" ht="27" customHeight="1">
      <c r="B1157" s="231">
        <v>44</v>
      </c>
      <c r="C1157" s="231">
        <v>43300</v>
      </c>
      <c r="D1157" s="231" t="s">
        <v>1545</v>
      </c>
      <c r="E1157" s="231" t="s">
        <v>1471</v>
      </c>
      <c r="F1157" s="231" t="s">
        <v>1472</v>
      </c>
      <c r="G1157" s="231" t="s">
        <v>2019</v>
      </c>
      <c r="H1157" s="231">
        <v>1.0004570105266E+17</v>
      </c>
      <c r="I1157" s="231" t="s">
        <v>1977</v>
      </c>
      <c r="J1157" s="231" t="s">
        <v>7</v>
      </c>
      <c r="K1157" s="231" t="str">
        <f t="shared" si="18"/>
        <v>SUPI</v>
      </c>
    </row>
    <row r="1158" spans="2:11" s="230" customFormat="1" ht="27" customHeight="1">
      <c r="B1158" s="231">
        <v>45</v>
      </c>
      <c r="C1158" s="231">
        <v>43300</v>
      </c>
      <c r="D1158" s="231" t="s">
        <v>1545</v>
      </c>
      <c r="E1158" s="231" t="s">
        <v>1471</v>
      </c>
      <c r="F1158" s="231" t="s">
        <v>1472</v>
      </c>
      <c r="G1158" s="231" t="s">
        <v>2020</v>
      </c>
      <c r="H1158" s="231">
        <v>1159168</v>
      </c>
      <c r="I1158" s="231" t="s">
        <v>1977</v>
      </c>
      <c r="J1158" s="231" t="s">
        <v>7</v>
      </c>
      <c r="K1158" s="231" t="str">
        <f t="shared" si="18"/>
        <v>SUPI</v>
      </c>
    </row>
    <row r="1159" spans="2:11" s="230" customFormat="1" ht="27" customHeight="1">
      <c r="B1159" s="231">
        <v>46</v>
      </c>
      <c r="C1159" s="231">
        <v>43300</v>
      </c>
      <c r="D1159" s="231" t="s">
        <v>1545</v>
      </c>
      <c r="E1159" s="231" t="s">
        <v>1471</v>
      </c>
      <c r="F1159" s="231" t="s">
        <v>1472</v>
      </c>
      <c r="G1159" s="231" t="s">
        <v>2021</v>
      </c>
      <c r="H1159" s="231">
        <v>11517854</v>
      </c>
      <c r="I1159" s="231" t="s">
        <v>1977</v>
      </c>
      <c r="J1159" s="231" t="s">
        <v>7</v>
      </c>
      <c r="K1159" s="231" t="str">
        <f t="shared" si="18"/>
        <v>SUPI</v>
      </c>
    </row>
    <row r="1160" spans="2:11" s="230" customFormat="1" ht="27" customHeight="1">
      <c r="B1160" s="231">
        <v>47</v>
      </c>
      <c r="C1160" s="231">
        <v>43300</v>
      </c>
      <c r="D1160" s="231" t="s">
        <v>1545</v>
      </c>
      <c r="E1160" s="231" t="s">
        <v>1471</v>
      </c>
      <c r="F1160" s="231" t="s">
        <v>1472</v>
      </c>
      <c r="G1160" s="231" t="s">
        <v>2022</v>
      </c>
      <c r="H1160" s="231">
        <v>1156766</v>
      </c>
      <c r="I1160" s="231" t="s">
        <v>1977</v>
      </c>
      <c r="J1160" s="231" t="s">
        <v>7</v>
      </c>
      <c r="K1160" s="231" t="str">
        <f t="shared" si="18"/>
        <v>SUPI</v>
      </c>
    </row>
    <row r="1161" spans="2:11" s="230" customFormat="1" ht="27" customHeight="1">
      <c r="B1161" s="231">
        <v>48</v>
      </c>
      <c r="C1161" s="231">
        <v>43300</v>
      </c>
      <c r="D1161" s="231" t="s">
        <v>1545</v>
      </c>
      <c r="E1161" s="231" t="s">
        <v>1471</v>
      </c>
      <c r="F1161" s="231" t="s">
        <v>1472</v>
      </c>
      <c r="G1161" s="231" t="s">
        <v>2023</v>
      </c>
      <c r="H1161" s="231">
        <v>1.0200480081661E+17</v>
      </c>
      <c r="I1161" s="231" t="s">
        <v>1977</v>
      </c>
      <c r="J1161" s="231" t="s">
        <v>7</v>
      </c>
      <c r="K1161" s="231" t="str">
        <f t="shared" si="18"/>
        <v>SUPI</v>
      </c>
    </row>
    <row r="1162" spans="2:11" s="230" customFormat="1" ht="27" customHeight="1">
      <c r="B1162" s="231">
        <v>49</v>
      </c>
      <c r="C1162" s="231">
        <v>43300</v>
      </c>
      <c r="D1162" s="231" t="s">
        <v>1545</v>
      </c>
      <c r="E1162" s="231" t="s">
        <v>1471</v>
      </c>
      <c r="F1162" s="231" t="s">
        <v>1472</v>
      </c>
      <c r="G1162" s="231" t="s">
        <v>2024</v>
      </c>
      <c r="H1162" s="231">
        <v>11511822</v>
      </c>
      <c r="I1162" s="231" t="s">
        <v>1977</v>
      </c>
      <c r="J1162" s="231" t="s">
        <v>7</v>
      </c>
      <c r="K1162" s="231" t="str">
        <f t="shared" si="18"/>
        <v>SUPI</v>
      </c>
    </row>
    <row r="1163" spans="2:11" s="230" customFormat="1" ht="27" customHeight="1">
      <c r="B1163" s="231">
        <v>50</v>
      </c>
      <c r="C1163" s="231">
        <v>43300</v>
      </c>
      <c r="D1163" s="231" t="s">
        <v>1545</v>
      </c>
      <c r="E1163" s="231" t="s">
        <v>1471</v>
      </c>
      <c r="F1163" s="231" t="s">
        <v>1472</v>
      </c>
      <c r="G1163" s="231" t="s">
        <v>2025</v>
      </c>
      <c r="H1163" s="231">
        <v>1150004886</v>
      </c>
      <c r="I1163" s="231" t="s">
        <v>1977</v>
      </c>
      <c r="J1163" s="231" t="s">
        <v>7</v>
      </c>
      <c r="K1163" s="231" t="str">
        <f t="shared" si="18"/>
        <v>SUPI</v>
      </c>
    </row>
    <row r="1164" spans="2:11" s="230" customFormat="1" ht="27" customHeight="1">
      <c r="B1164" s="231">
        <v>51</v>
      </c>
      <c r="C1164" s="231">
        <v>43300</v>
      </c>
      <c r="D1164" s="231" t="s">
        <v>1545</v>
      </c>
      <c r="E1164" s="231" t="s">
        <v>1471</v>
      </c>
      <c r="F1164" s="231" t="s">
        <v>1472</v>
      </c>
      <c r="G1164" s="231" t="s">
        <v>2026</v>
      </c>
      <c r="H1164" s="231">
        <v>115488</v>
      </c>
      <c r="I1164" s="231" t="s">
        <v>1977</v>
      </c>
      <c r="J1164" s="231" t="s">
        <v>7</v>
      </c>
      <c r="K1164" s="231" t="str">
        <f t="shared" si="18"/>
        <v>SUPI</v>
      </c>
    </row>
    <row r="1165" spans="2:11" s="230" customFormat="1" ht="27" customHeight="1">
      <c r="B1165" s="231">
        <v>52</v>
      </c>
      <c r="C1165" s="231">
        <v>43300</v>
      </c>
      <c r="D1165" s="231" t="s">
        <v>1545</v>
      </c>
      <c r="E1165" s="231" t="s">
        <v>1471</v>
      </c>
      <c r="F1165" s="231" t="s">
        <v>1472</v>
      </c>
      <c r="G1165" s="231" t="s">
        <v>2027</v>
      </c>
      <c r="H1165" s="231">
        <v>1157035</v>
      </c>
      <c r="I1165" s="231" t="s">
        <v>1977</v>
      </c>
      <c r="J1165" s="231" t="s">
        <v>7</v>
      </c>
      <c r="K1165" s="231" t="str">
        <f t="shared" si="18"/>
        <v>SUPI</v>
      </c>
    </row>
    <row r="1166" spans="2:11" s="230" customFormat="1" ht="27" customHeight="1">
      <c r="B1166" s="231">
        <v>53</v>
      </c>
      <c r="C1166" s="231">
        <v>43300</v>
      </c>
      <c r="D1166" s="231" t="s">
        <v>1545</v>
      </c>
      <c r="E1166" s="231" t="s">
        <v>1471</v>
      </c>
      <c r="F1166" s="231" t="s">
        <v>1472</v>
      </c>
      <c r="G1166" s="231" t="s">
        <v>2028</v>
      </c>
      <c r="H1166" s="231">
        <v>1.00003400062568E+17</v>
      </c>
      <c r="I1166" s="231" t="s">
        <v>1977</v>
      </c>
      <c r="J1166" s="231" t="s">
        <v>7</v>
      </c>
      <c r="K1166" s="231" t="str">
        <f t="shared" ref="K1166:K1229" si="19">MID(I1166,1,4)</f>
        <v>SUPI</v>
      </c>
    </row>
    <row r="1167" spans="2:11" s="230" customFormat="1" ht="27" customHeight="1">
      <c r="B1167" s="231">
        <v>54</v>
      </c>
      <c r="C1167" s="231">
        <v>43300</v>
      </c>
      <c r="D1167" s="231" t="s">
        <v>1545</v>
      </c>
      <c r="E1167" s="231" t="s">
        <v>1471</v>
      </c>
      <c r="F1167" s="231" t="s">
        <v>1472</v>
      </c>
      <c r="G1167" s="231" t="s">
        <v>2029</v>
      </c>
      <c r="H1167" s="231">
        <v>115421</v>
      </c>
      <c r="I1167" s="231" t="s">
        <v>1977</v>
      </c>
      <c r="J1167" s="231" t="s">
        <v>7</v>
      </c>
      <c r="K1167" s="231" t="str">
        <f t="shared" si="19"/>
        <v>SUPI</v>
      </c>
    </row>
    <row r="1168" spans="2:11" s="230" customFormat="1" ht="27" customHeight="1">
      <c r="B1168" s="231">
        <v>55</v>
      </c>
      <c r="C1168" s="231">
        <v>43300</v>
      </c>
      <c r="D1168" s="231" t="s">
        <v>1545</v>
      </c>
      <c r="E1168" s="231" t="s">
        <v>1471</v>
      </c>
      <c r="F1168" s="231" t="s">
        <v>1472</v>
      </c>
      <c r="G1168" s="231" t="s">
        <v>2030</v>
      </c>
      <c r="H1168" s="231">
        <v>1153906</v>
      </c>
      <c r="I1168" s="231" t="s">
        <v>1977</v>
      </c>
      <c r="J1168" s="231" t="s">
        <v>7</v>
      </c>
      <c r="K1168" s="231" t="str">
        <f t="shared" si="19"/>
        <v>SUPI</v>
      </c>
    </row>
    <row r="1169" spans="2:11" s="230" customFormat="1" ht="27" customHeight="1">
      <c r="B1169" s="231">
        <v>56</v>
      </c>
      <c r="C1169" s="231">
        <v>43300</v>
      </c>
      <c r="D1169" s="231" t="s">
        <v>1545</v>
      </c>
      <c r="E1169" s="231" t="s">
        <v>1471</v>
      </c>
      <c r="F1169" s="231" t="s">
        <v>1472</v>
      </c>
      <c r="G1169" s="231" t="s">
        <v>2031</v>
      </c>
      <c r="H1169" s="231">
        <v>1.0202290070762E+17</v>
      </c>
      <c r="I1169" s="231" t="s">
        <v>1977</v>
      </c>
      <c r="J1169" s="231" t="s">
        <v>7</v>
      </c>
      <c r="K1169" s="231" t="str">
        <f t="shared" si="19"/>
        <v>SUPI</v>
      </c>
    </row>
    <row r="1170" spans="2:11" s="230" customFormat="1" ht="27" customHeight="1">
      <c r="B1170" s="231">
        <v>57</v>
      </c>
      <c r="C1170" s="231">
        <v>43300</v>
      </c>
      <c r="D1170" s="231" t="s">
        <v>1545</v>
      </c>
      <c r="E1170" s="231" t="s">
        <v>1471</v>
      </c>
      <c r="F1170" s="231" t="s">
        <v>1472</v>
      </c>
      <c r="G1170" s="231" t="s">
        <v>2032</v>
      </c>
      <c r="H1170" s="231">
        <v>1157849</v>
      </c>
      <c r="I1170" s="231" t="s">
        <v>1977</v>
      </c>
      <c r="J1170" s="231" t="s">
        <v>7</v>
      </c>
      <c r="K1170" s="231" t="str">
        <f t="shared" si="19"/>
        <v>SUPI</v>
      </c>
    </row>
    <row r="1171" spans="2:11" s="230" customFormat="1" ht="27" customHeight="1">
      <c r="B1171" s="231">
        <v>58</v>
      </c>
      <c r="C1171" s="231">
        <v>43300</v>
      </c>
      <c r="D1171" s="231" t="s">
        <v>1545</v>
      </c>
      <c r="E1171" s="231" t="s">
        <v>1471</v>
      </c>
      <c r="F1171" s="231" t="s">
        <v>1472</v>
      </c>
      <c r="G1171" s="231" t="s">
        <v>2033</v>
      </c>
      <c r="H1171" s="231">
        <v>1.0001540049419E+17</v>
      </c>
      <c r="I1171" s="231" t="s">
        <v>1977</v>
      </c>
      <c r="J1171" s="231" t="s">
        <v>7</v>
      </c>
      <c r="K1171" s="231" t="str">
        <f t="shared" si="19"/>
        <v>SUPI</v>
      </c>
    </row>
    <row r="1172" spans="2:11" s="230" customFormat="1" ht="27" customHeight="1">
      <c r="B1172" s="231">
        <v>59</v>
      </c>
      <c r="C1172" s="231">
        <v>43300</v>
      </c>
      <c r="D1172" s="231" t="s">
        <v>1545</v>
      </c>
      <c r="E1172" s="231" t="s">
        <v>1471</v>
      </c>
      <c r="F1172" s="231" t="s">
        <v>1472</v>
      </c>
      <c r="G1172" s="231" t="s">
        <v>2034</v>
      </c>
      <c r="H1172" s="231">
        <v>1150000480</v>
      </c>
      <c r="I1172" s="231" t="s">
        <v>1977</v>
      </c>
      <c r="J1172" s="231" t="s">
        <v>7</v>
      </c>
      <c r="K1172" s="231" t="str">
        <f t="shared" si="19"/>
        <v>SUPI</v>
      </c>
    </row>
    <row r="1173" spans="2:11" s="230" customFormat="1" ht="27" customHeight="1">
      <c r="B1173" s="231">
        <v>60</v>
      </c>
      <c r="C1173" s="231">
        <v>43300</v>
      </c>
      <c r="D1173" s="231" t="s">
        <v>1545</v>
      </c>
      <c r="E1173" s="231" t="s">
        <v>1471</v>
      </c>
      <c r="F1173" s="231" t="s">
        <v>1472</v>
      </c>
      <c r="G1173" s="231" t="s">
        <v>2035</v>
      </c>
      <c r="H1173" s="231">
        <v>1159567</v>
      </c>
      <c r="I1173" s="231" t="s">
        <v>1977</v>
      </c>
      <c r="J1173" s="231" t="s">
        <v>7</v>
      </c>
      <c r="K1173" s="231" t="str">
        <f t="shared" si="19"/>
        <v>SUPI</v>
      </c>
    </row>
    <row r="1174" spans="2:11" s="230" customFormat="1" ht="27" customHeight="1">
      <c r="B1174" s="231">
        <v>61</v>
      </c>
      <c r="C1174" s="231">
        <v>43300</v>
      </c>
      <c r="D1174" s="231" t="s">
        <v>1545</v>
      </c>
      <c r="E1174" s="231" t="s">
        <v>1471</v>
      </c>
      <c r="F1174" s="231" t="s">
        <v>1472</v>
      </c>
      <c r="G1174" s="231" t="s">
        <v>2036</v>
      </c>
      <c r="H1174" s="231">
        <v>1156767</v>
      </c>
      <c r="I1174" s="231" t="s">
        <v>1977</v>
      </c>
      <c r="J1174" s="231" t="s">
        <v>7</v>
      </c>
      <c r="K1174" s="231" t="str">
        <f t="shared" si="19"/>
        <v>SUPI</v>
      </c>
    </row>
    <row r="1175" spans="2:11" s="230" customFormat="1" ht="27" customHeight="1">
      <c r="B1175" s="231">
        <v>62</v>
      </c>
      <c r="C1175" s="231">
        <v>43300</v>
      </c>
      <c r="D1175" s="231" t="s">
        <v>1545</v>
      </c>
      <c r="E1175" s="231" t="s">
        <v>1471</v>
      </c>
      <c r="F1175" s="231" t="s">
        <v>1472</v>
      </c>
      <c r="G1175" s="231" t="s">
        <v>2037</v>
      </c>
      <c r="H1175" s="231">
        <v>100004160043322</v>
      </c>
      <c r="I1175" s="231" t="s">
        <v>1977</v>
      </c>
      <c r="J1175" s="231" t="s">
        <v>7</v>
      </c>
      <c r="K1175" s="231" t="str">
        <f t="shared" si="19"/>
        <v>SUPI</v>
      </c>
    </row>
    <row r="1176" spans="2:11" s="230" customFormat="1" ht="27" customHeight="1">
      <c r="B1176" s="231">
        <v>63</v>
      </c>
      <c r="C1176" s="231">
        <v>43300</v>
      </c>
      <c r="D1176" s="231" t="s">
        <v>1545</v>
      </c>
      <c r="E1176" s="231" t="s">
        <v>1471</v>
      </c>
      <c r="F1176" s="231" t="s">
        <v>1472</v>
      </c>
      <c r="G1176" s="231" t="s">
        <v>2038</v>
      </c>
      <c r="H1176" s="231">
        <v>1155869</v>
      </c>
      <c r="I1176" s="231" t="s">
        <v>1977</v>
      </c>
      <c r="J1176" s="231" t="s">
        <v>7</v>
      </c>
      <c r="K1176" s="231" t="str">
        <f t="shared" si="19"/>
        <v>SUPI</v>
      </c>
    </row>
    <row r="1177" spans="2:11" s="230" customFormat="1" ht="27" customHeight="1">
      <c r="B1177" s="231">
        <v>64</v>
      </c>
      <c r="C1177" s="231">
        <v>43300</v>
      </c>
      <c r="D1177" s="231" t="s">
        <v>1545</v>
      </c>
      <c r="E1177" s="231" t="s">
        <v>1471</v>
      </c>
      <c r="F1177" s="231" t="s">
        <v>1472</v>
      </c>
      <c r="G1177" s="231" t="s">
        <v>2039</v>
      </c>
      <c r="H1177" s="231">
        <v>1.0100250005125E+17</v>
      </c>
      <c r="I1177" s="231" t="s">
        <v>1977</v>
      </c>
      <c r="J1177" s="231" t="s">
        <v>7</v>
      </c>
      <c r="K1177" s="231" t="str">
        <f t="shared" si="19"/>
        <v>SUPI</v>
      </c>
    </row>
    <row r="1178" spans="2:11" s="230" customFormat="1" ht="27" customHeight="1">
      <c r="B1178" s="231">
        <v>65</v>
      </c>
      <c r="C1178" s="231">
        <v>43300</v>
      </c>
      <c r="D1178" s="231" t="s">
        <v>1545</v>
      </c>
      <c r="E1178" s="231" t="s">
        <v>1471</v>
      </c>
      <c r="F1178" s="231" t="s">
        <v>1472</v>
      </c>
      <c r="G1178" s="231" t="s">
        <v>2040</v>
      </c>
      <c r="H1178" s="231">
        <v>1.01013600204532E+17</v>
      </c>
      <c r="I1178" s="231" t="s">
        <v>1977</v>
      </c>
      <c r="J1178" s="231" t="s">
        <v>7</v>
      </c>
      <c r="K1178" s="231" t="str">
        <f t="shared" si="19"/>
        <v>SUPI</v>
      </c>
    </row>
    <row r="1179" spans="2:11" s="230" customFormat="1" ht="27" customHeight="1">
      <c r="B1179" s="231">
        <v>66</v>
      </c>
      <c r="C1179" s="231">
        <v>43300</v>
      </c>
      <c r="D1179" s="231" t="s">
        <v>1545</v>
      </c>
      <c r="E1179" s="231" t="s">
        <v>1471</v>
      </c>
      <c r="F1179" s="231" t="s">
        <v>1472</v>
      </c>
      <c r="G1179" s="231" t="s">
        <v>2041</v>
      </c>
      <c r="H1179" s="231">
        <v>11514129</v>
      </c>
      <c r="I1179" s="231" t="s">
        <v>1977</v>
      </c>
      <c r="J1179" s="231" t="s">
        <v>7</v>
      </c>
      <c r="K1179" s="231" t="str">
        <f t="shared" si="19"/>
        <v>SUPI</v>
      </c>
    </row>
    <row r="1180" spans="2:11" s="230" customFormat="1" ht="27" customHeight="1">
      <c r="B1180" s="231">
        <v>67</v>
      </c>
      <c r="C1180" s="231">
        <v>43300</v>
      </c>
      <c r="D1180" s="231" t="s">
        <v>1545</v>
      </c>
      <c r="E1180" s="231" t="s">
        <v>1471</v>
      </c>
      <c r="F1180" s="231" t="s">
        <v>1472</v>
      </c>
      <c r="G1180" s="231" t="s">
        <v>2042</v>
      </c>
      <c r="H1180" s="231">
        <v>1157242</v>
      </c>
      <c r="I1180" s="231" t="s">
        <v>1977</v>
      </c>
      <c r="J1180" s="231" t="s">
        <v>7</v>
      </c>
      <c r="K1180" s="231" t="str">
        <f t="shared" si="19"/>
        <v>SUPI</v>
      </c>
    </row>
    <row r="1181" spans="2:11" s="230" customFormat="1" ht="27" customHeight="1">
      <c r="B1181" s="231">
        <v>68</v>
      </c>
      <c r="C1181" s="231">
        <v>43300</v>
      </c>
      <c r="D1181" s="231" t="s">
        <v>1545</v>
      </c>
      <c r="E1181" s="231" t="s">
        <v>1471</v>
      </c>
      <c r="F1181" s="231" t="s">
        <v>1472</v>
      </c>
      <c r="G1181" s="231" t="s">
        <v>2043</v>
      </c>
      <c r="H1181" s="231">
        <v>1.0101660019075E+17</v>
      </c>
      <c r="I1181" s="231" t="s">
        <v>1977</v>
      </c>
      <c r="J1181" s="231" t="s">
        <v>7</v>
      </c>
      <c r="K1181" s="231" t="str">
        <f t="shared" si="19"/>
        <v>SUPI</v>
      </c>
    </row>
    <row r="1182" spans="2:11" s="230" customFormat="1" ht="27" customHeight="1">
      <c r="B1182" s="231">
        <v>69</v>
      </c>
      <c r="C1182" s="231">
        <v>43300</v>
      </c>
      <c r="D1182" s="231" t="s">
        <v>1545</v>
      </c>
      <c r="E1182" s="231" t="s">
        <v>1471</v>
      </c>
      <c r="F1182" s="231" t="s">
        <v>1472</v>
      </c>
      <c r="G1182" s="231" t="s">
        <v>2044</v>
      </c>
      <c r="H1182" s="231">
        <v>1153429</v>
      </c>
      <c r="I1182" s="231" t="s">
        <v>1977</v>
      </c>
      <c r="J1182" s="231" t="s">
        <v>7</v>
      </c>
      <c r="K1182" s="231" t="str">
        <f t="shared" si="19"/>
        <v>SUPI</v>
      </c>
    </row>
    <row r="1183" spans="2:11" s="230" customFormat="1" ht="27" customHeight="1">
      <c r="B1183" s="231">
        <v>70</v>
      </c>
      <c r="C1183" s="231">
        <v>43300</v>
      </c>
      <c r="D1183" s="231" t="s">
        <v>1545</v>
      </c>
      <c r="E1183" s="231" t="s">
        <v>1471</v>
      </c>
      <c r="F1183" s="231" t="s">
        <v>1472</v>
      </c>
      <c r="G1183" s="231" t="s">
        <v>2045</v>
      </c>
      <c r="H1183" s="231">
        <v>1157733</v>
      </c>
      <c r="I1183" s="231" t="s">
        <v>1977</v>
      </c>
      <c r="J1183" s="231" t="s">
        <v>7</v>
      </c>
      <c r="K1183" s="231" t="str">
        <f t="shared" si="19"/>
        <v>SUPI</v>
      </c>
    </row>
    <row r="1184" spans="2:11" s="230" customFormat="1" ht="27" customHeight="1">
      <c r="B1184" s="231">
        <v>71</v>
      </c>
      <c r="C1184" s="231">
        <v>43300</v>
      </c>
      <c r="D1184" s="231" t="s">
        <v>1545</v>
      </c>
      <c r="E1184" s="231" t="s">
        <v>1471</v>
      </c>
      <c r="F1184" s="231" t="s">
        <v>1472</v>
      </c>
      <c r="G1184" s="231" t="s">
        <v>2046</v>
      </c>
      <c r="H1184" s="231">
        <v>1.04001900566522E+17</v>
      </c>
      <c r="I1184" s="231" t="s">
        <v>1977</v>
      </c>
      <c r="J1184" s="231" t="s">
        <v>7</v>
      </c>
      <c r="K1184" s="231" t="str">
        <f t="shared" si="19"/>
        <v>SUPI</v>
      </c>
    </row>
    <row r="1185" spans="2:11" s="230" customFormat="1" ht="27" customHeight="1">
      <c r="B1185" s="231">
        <v>72</v>
      </c>
      <c r="C1185" s="231">
        <v>43300</v>
      </c>
      <c r="D1185" s="231" t="s">
        <v>1545</v>
      </c>
      <c r="E1185" s="231" t="s">
        <v>1471</v>
      </c>
      <c r="F1185" s="231" t="s">
        <v>1472</v>
      </c>
      <c r="G1185" s="231" t="s">
        <v>2047</v>
      </c>
      <c r="H1185" s="231">
        <v>1.00041800281582E+17</v>
      </c>
      <c r="I1185" s="231" t="s">
        <v>1977</v>
      </c>
      <c r="J1185" s="231" t="s">
        <v>7</v>
      </c>
      <c r="K1185" s="231" t="str">
        <f t="shared" si="19"/>
        <v>SUPI</v>
      </c>
    </row>
    <row r="1186" spans="2:11" s="230" customFormat="1" ht="27" customHeight="1">
      <c r="B1186" s="231">
        <v>73</v>
      </c>
      <c r="C1186" s="231">
        <v>43300</v>
      </c>
      <c r="D1186" s="231" t="s">
        <v>1545</v>
      </c>
      <c r="E1186" s="231" t="s">
        <v>1471</v>
      </c>
      <c r="F1186" s="231" t="s">
        <v>1472</v>
      </c>
      <c r="G1186" s="231" t="s">
        <v>2048</v>
      </c>
      <c r="H1186" s="231">
        <v>1158663</v>
      </c>
      <c r="I1186" s="231" t="s">
        <v>1977</v>
      </c>
      <c r="J1186" s="231" t="s">
        <v>7</v>
      </c>
      <c r="K1186" s="231" t="str">
        <f t="shared" si="19"/>
        <v>SUPI</v>
      </c>
    </row>
    <row r="1187" spans="2:11" s="230" customFormat="1" ht="27" customHeight="1">
      <c r="B1187" s="231">
        <v>74</v>
      </c>
      <c r="C1187" s="231">
        <v>43300</v>
      </c>
      <c r="D1187" s="231" t="s">
        <v>1545</v>
      </c>
      <c r="E1187" s="231" t="s">
        <v>1471</v>
      </c>
      <c r="F1187" s="231" t="s">
        <v>1472</v>
      </c>
      <c r="G1187" s="231" t="s">
        <v>2049</v>
      </c>
      <c r="H1187" s="231">
        <v>1159350</v>
      </c>
      <c r="I1187" s="231" t="s">
        <v>1977</v>
      </c>
      <c r="J1187" s="231" t="s">
        <v>7</v>
      </c>
      <c r="K1187" s="231" t="str">
        <f t="shared" si="19"/>
        <v>SUPI</v>
      </c>
    </row>
    <row r="1188" spans="2:11" s="230" customFormat="1" ht="27" customHeight="1">
      <c r="B1188" s="231">
        <v>75</v>
      </c>
      <c r="C1188" s="231">
        <v>43300</v>
      </c>
      <c r="D1188" s="231" t="s">
        <v>1545</v>
      </c>
      <c r="E1188" s="231" t="s">
        <v>1471</v>
      </c>
      <c r="F1188" s="231" t="s">
        <v>1472</v>
      </c>
      <c r="G1188" s="231" t="s">
        <v>2050</v>
      </c>
      <c r="H1188" s="231">
        <v>1150008400</v>
      </c>
      <c r="I1188" s="231" t="s">
        <v>1977</v>
      </c>
      <c r="J1188" s="231" t="s">
        <v>7</v>
      </c>
      <c r="K1188" s="231" t="str">
        <f t="shared" si="19"/>
        <v>SUPI</v>
      </c>
    </row>
    <row r="1189" spans="2:11" s="230" customFormat="1" ht="27" customHeight="1">
      <c r="B1189" s="231">
        <v>76</v>
      </c>
      <c r="C1189" s="231">
        <v>43300</v>
      </c>
      <c r="D1189" s="231" t="s">
        <v>1545</v>
      </c>
      <c r="E1189" s="231" t="s">
        <v>1471</v>
      </c>
      <c r="F1189" s="231" t="s">
        <v>1472</v>
      </c>
      <c r="G1189" s="231" t="s">
        <v>2051</v>
      </c>
      <c r="H1189" s="231">
        <v>1150008399</v>
      </c>
      <c r="I1189" s="231" t="s">
        <v>1977</v>
      </c>
      <c r="J1189" s="231" t="s">
        <v>7</v>
      </c>
      <c r="K1189" s="231" t="str">
        <f t="shared" si="19"/>
        <v>SUPI</v>
      </c>
    </row>
    <row r="1190" spans="2:11" s="230" customFormat="1" ht="27" customHeight="1">
      <c r="B1190" s="231">
        <v>77</v>
      </c>
      <c r="C1190" s="231">
        <v>43300</v>
      </c>
      <c r="D1190" s="231" t="s">
        <v>1545</v>
      </c>
      <c r="E1190" s="231" t="s">
        <v>1471</v>
      </c>
      <c r="F1190" s="231" t="s">
        <v>1472</v>
      </c>
      <c r="G1190" s="231" t="s">
        <v>2052</v>
      </c>
      <c r="H1190" s="231">
        <v>1150008398</v>
      </c>
      <c r="I1190" s="231" t="s">
        <v>1977</v>
      </c>
      <c r="J1190" s="231" t="s">
        <v>7</v>
      </c>
      <c r="K1190" s="231" t="str">
        <f t="shared" si="19"/>
        <v>SUPI</v>
      </c>
    </row>
    <row r="1191" spans="2:11" s="230" customFormat="1" ht="27" customHeight="1">
      <c r="B1191" s="231">
        <v>78</v>
      </c>
      <c r="C1191" s="231">
        <v>43300</v>
      </c>
      <c r="D1191" s="231" t="s">
        <v>1545</v>
      </c>
      <c r="E1191" s="231" t="s">
        <v>1471</v>
      </c>
      <c r="F1191" s="231" t="s">
        <v>1472</v>
      </c>
      <c r="G1191" s="231" t="s">
        <v>2053</v>
      </c>
      <c r="H1191" s="231">
        <v>1150008397</v>
      </c>
      <c r="I1191" s="231" t="s">
        <v>1977</v>
      </c>
      <c r="J1191" s="231" t="s">
        <v>7</v>
      </c>
      <c r="K1191" s="231" t="str">
        <f t="shared" si="19"/>
        <v>SUPI</v>
      </c>
    </row>
    <row r="1192" spans="2:11" s="230" customFormat="1" ht="27" customHeight="1">
      <c r="B1192" s="231">
        <v>79</v>
      </c>
      <c r="C1192" s="231">
        <v>43300</v>
      </c>
      <c r="D1192" s="231" t="s">
        <v>1545</v>
      </c>
      <c r="E1192" s="231" t="s">
        <v>1471</v>
      </c>
      <c r="F1192" s="231" t="s">
        <v>1472</v>
      </c>
      <c r="G1192" s="231" t="s">
        <v>2054</v>
      </c>
      <c r="H1192" s="231" t="s">
        <v>2055</v>
      </c>
      <c r="I1192" s="231" t="s">
        <v>1977</v>
      </c>
      <c r="J1192" s="231" t="s">
        <v>7</v>
      </c>
      <c r="K1192" s="231" t="str">
        <f t="shared" si="19"/>
        <v>SUPI</v>
      </c>
    </row>
    <row r="1193" spans="2:11" s="230" customFormat="1" ht="27" customHeight="1">
      <c r="B1193" s="231">
        <v>80</v>
      </c>
      <c r="C1193" s="231">
        <v>43300</v>
      </c>
      <c r="D1193" s="231" t="s">
        <v>1545</v>
      </c>
      <c r="E1193" s="231" t="s">
        <v>1471</v>
      </c>
      <c r="F1193" s="231" t="s">
        <v>1472</v>
      </c>
      <c r="G1193" s="231" t="s">
        <v>2056</v>
      </c>
      <c r="H1193" s="231">
        <v>1158410</v>
      </c>
      <c r="I1193" s="231" t="s">
        <v>1977</v>
      </c>
      <c r="J1193" s="231" t="s">
        <v>7</v>
      </c>
      <c r="K1193" s="231" t="str">
        <f t="shared" si="19"/>
        <v>SUPI</v>
      </c>
    </row>
    <row r="1194" spans="2:11" s="230" customFormat="1" ht="27" customHeight="1">
      <c r="B1194" s="231">
        <v>81</v>
      </c>
      <c r="C1194" s="231">
        <v>43300</v>
      </c>
      <c r="D1194" s="231" t="s">
        <v>1545</v>
      </c>
      <c r="E1194" s="231" t="s">
        <v>1471</v>
      </c>
      <c r="F1194" s="231" t="s">
        <v>1472</v>
      </c>
      <c r="G1194" s="231" t="s">
        <v>2057</v>
      </c>
      <c r="H1194" s="231" t="s">
        <v>2058</v>
      </c>
      <c r="I1194" s="231" t="s">
        <v>1977</v>
      </c>
      <c r="J1194" s="231" t="s">
        <v>7</v>
      </c>
      <c r="K1194" s="231" t="str">
        <f t="shared" si="19"/>
        <v>SUPI</v>
      </c>
    </row>
    <row r="1195" spans="2:11" s="230" customFormat="1" ht="27" customHeight="1">
      <c r="B1195" s="231">
        <v>82</v>
      </c>
      <c r="C1195" s="231">
        <v>43300</v>
      </c>
      <c r="D1195" s="231" t="s">
        <v>1545</v>
      </c>
      <c r="E1195" s="231" t="s">
        <v>1471</v>
      </c>
      <c r="F1195" s="231" t="s">
        <v>1472</v>
      </c>
      <c r="G1195" s="231" t="s">
        <v>2059</v>
      </c>
      <c r="H1195" s="231">
        <v>1155020</v>
      </c>
      <c r="I1195" s="231" t="s">
        <v>1977</v>
      </c>
      <c r="J1195" s="231" t="s">
        <v>7</v>
      </c>
      <c r="K1195" s="231" t="str">
        <f t="shared" si="19"/>
        <v>SUPI</v>
      </c>
    </row>
    <row r="1196" spans="2:11" s="230" customFormat="1" ht="27" customHeight="1">
      <c r="B1196" s="231">
        <v>83</v>
      </c>
      <c r="C1196" s="231">
        <v>43300</v>
      </c>
      <c r="D1196" s="231" t="s">
        <v>1545</v>
      </c>
      <c r="E1196" s="231" t="s">
        <v>1471</v>
      </c>
      <c r="F1196" s="231" t="s">
        <v>1472</v>
      </c>
      <c r="G1196" s="231" t="s">
        <v>2060</v>
      </c>
      <c r="H1196" s="231">
        <v>1.0003400062568E+17</v>
      </c>
      <c r="I1196" s="231" t="s">
        <v>1977</v>
      </c>
      <c r="J1196" s="231" t="s">
        <v>7</v>
      </c>
      <c r="K1196" s="231" t="str">
        <f t="shared" si="19"/>
        <v>SUPI</v>
      </c>
    </row>
    <row r="1197" spans="2:11" s="230" customFormat="1" ht="27" customHeight="1">
      <c r="B1197" s="231">
        <v>84</v>
      </c>
      <c r="C1197" s="231">
        <v>43300</v>
      </c>
      <c r="D1197" s="231" t="s">
        <v>1545</v>
      </c>
      <c r="E1197" s="231" t="s">
        <v>1471</v>
      </c>
      <c r="F1197" s="231" t="s">
        <v>1472</v>
      </c>
      <c r="G1197" s="231" t="s">
        <v>2061</v>
      </c>
      <c r="H1197" s="231">
        <v>1150002522</v>
      </c>
      <c r="I1197" s="231" t="s">
        <v>1977</v>
      </c>
      <c r="J1197" s="231" t="s">
        <v>7</v>
      </c>
      <c r="K1197" s="231" t="str">
        <f t="shared" si="19"/>
        <v>SUPI</v>
      </c>
    </row>
    <row r="1198" spans="2:11" s="230" customFormat="1" ht="27" customHeight="1">
      <c r="B1198" s="231">
        <v>85</v>
      </c>
      <c r="C1198" s="231">
        <v>43300</v>
      </c>
      <c r="D1198" s="231" t="s">
        <v>1545</v>
      </c>
      <c r="E1198" s="231" t="s">
        <v>1471</v>
      </c>
      <c r="F1198" s="231" t="s">
        <v>1472</v>
      </c>
      <c r="G1198" s="231" t="s">
        <v>2062</v>
      </c>
      <c r="H1198" s="231">
        <v>1.01023800475542E+17</v>
      </c>
      <c r="I1198" s="231" t="s">
        <v>1977</v>
      </c>
      <c r="J1198" s="231" t="s">
        <v>7</v>
      </c>
      <c r="K1198" s="231" t="str">
        <f t="shared" si="19"/>
        <v>SUPI</v>
      </c>
    </row>
    <row r="1199" spans="2:11" s="230" customFormat="1" ht="27" customHeight="1">
      <c r="B1199" s="231">
        <v>86</v>
      </c>
      <c r="C1199" s="231">
        <v>43300</v>
      </c>
      <c r="D1199" s="231" t="s">
        <v>1545</v>
      </c>
      <c r="E1199" s="231" t="s">
        <v>1471</v>
      </c>
      <c r="F1199" s="231" t="s">
        <v>1472</v>
      </c>
      <c r="G1199" s="231" t="s">
        <v>2063</v>
      </c>
      <c r="H1199" s="231">
        <v>1152574</v>
      </c>
      <c r="I1199" s="231" t="s">
        <v>1977</v>
      </c>
      <c r="J1199" s="231" t="s">
        <v>7</v>
      </c>
      <c r="K1199" s="231" t="str">
        <f t="shared" si="19"/>
        <v>SUPI</v>
      </c>
    </row>
    <row r="1200" spans="2:11" s="230" customFormat="1" ht="27" customHeight="1">
      <c r="B1200" s="231">
        <v>87</v>
      </c>
      <c r="C1200" s="231">
        <v>43300</v>
      </c>
      <c r="D1200" s="231" t="s">
        <v>1545</v>
      </c>
      <c r="E1200" s="231" t="s">
        <v>1471</v>
      </c>
      <c r="F1200" s="231" t="s">
        <v>1472</v>
      </c>
      <c r="G1200" s="231" t="s">
        <v>2064</v>
      </c>
      <c r="H1200" s="231">
        <v>1150008264</v>
      </c>
      <c r="I1200" s="231" t="s">
        <v>1977</v>
      </c>
      <c r="J1200" s="231" t="s">
        <v>7</v>
      </c>
      <c r="K1200" s="231" t="str">
        <f t="shared" si="19"/>
        <v>SUPI</v>
      </c>
    </row>
    <row r="1201" spans="2:11" s="230" customFormat="1" ht="27" customHeight="1">
      <c r="B1201" s="231">
        <v>88</v>
      </c>
      <c r="C1201" s="231">
        <v>43300</v>
      </c>
      <c r="D1201" s="231" t="s">
        <v>1545</v>
      </c>
      <c r="E1201" s="231" t="s">
        <v>1471</v>
      </c>
      <c r="F1201" s="231" t="s">
        <v>1472</v>
      </c>
      <c r="G1201" s="231" t="s">
        <v>2065</v>
      </c>
      <c r="H1201" s="231">
        <v>1152942</v>
      </c>
      <c r="I1201" s="231" t="s">
        <v>1977</v>
      </c>
      <c r="J1201" s="231" t="s">
        <v>7</v>
      </c>
      <c r="K1201" s="231" t="str">
        <f t="shared" si="19"/>
        <v>SUPI</v>
      </c>
    </row>
    <row r="1202" spans="2:11" s="230" customFormat="1" ht="27" customHeight="1">
      <c r="B1202" s="231">
        <v>89</v>
      </c>
      <c r="C1202" s="231">
        <v>43300</v>
      </c>
      <c r="D1202" s="231" t="s">
        <v>1545</v>
      </c>
      <c r="E1202" s="231" t="s">
        <v>1471</v>
      </c>
      <c r="F1202" s="231" t="s">
        <v>1472</v>
      </c>
      <c r="G1202" s="231" t="s">
        <v>2066</v>
      </c>
      <c r="H1202" s="231">
        <v>11511666</v>
      </c>
      <c r="I1202" s="231" t="s">
        <v>1977</v>
      </c>
      <c r="J1202" s="231" t="s">
        <v>7</v>
      </c>
      <c r="K1202" s="231" t="str">
        <f t="shared" si="19"/>
        <v>SUPI</v>
      </c>
    </row>
    <row r="1203" spans="2:11" s="230" customFormat="1" ht="27" customHeight="1">
      <c r="B1203" s="231">
        <v>90</v>
      </c>
      <c r="C1203" s="231">
        <v>43300</v>
      </c>
      <c r="D1203" s="231" t="s">
        <v>1545</v>
      </c>
      <c r="E1203" s="231" t="s">
        <v>1471</v>
      </c>
      <c r="F1203" s="231" t="s">
        <v>1472</v>
      </c>
      <c r="G1203" s="231" t="s">
        <v>2067</v>
      </c>
      <c r="H1203" s="231"/>
      <c r="I1203" s="231" t="s">
        <v>1977</v>
      </c>
      <c r="J1203" s="231" t="s">
        <v>7</v>
      </c>
      <c r="K1203" s="231" t="str">
        <f t="shared" si="19"/>
        <v>SUPI</v>
      </c>
    </row>
    <row r="1204" spans="2:11" s="230" customFormat="1" ht="27" customHeight="1">
      <c r="B1204" s="231">
        <v>91</v>
      </c>
      <c r="C1204" s="231">
        <v>43300</v>
      </c>
      <c r="D1204" s="231" t="s">
        <v>1545</v>
      </c>
      <c r="E1204" s="231" t="s">
        <v>1471</v>
      </c>
      <c r="F1204" s="231" t="s">
        <v>1472</v>
      </c>
      <c r="G1204" s="231" t="s">
        <v>2068</v>
      </c>
      <c r="H1204" s="231" t="s">
        <v>2069</v>
      </c>
      <c r="I1204" s="231" t="s">
        <v>1977</v>
      </c>
      <c r="J1204" s="231" t="s">
        <v>7</v>
      </c>
      <c r="K1204" s="231" t="str">
        <f t="shared" si="19"/>
        <v>SUPI</v>
      </c>
    </row>
    <row r="1205" spans="2:11" s="230" customFormat="1" ht="27" customHeight="1">
      <c r="B1205" s="231">
        <v>92</v>
      </c>
      <c r="C1205" s="231">
        <v>43300</v>
      </c>
      <c r="D1205" s="231" t="s">
        <v>1545</v>
      </c>
      <c r="E1205" s="231" t="s">
        <v>1471</v>
      </c>
      <c r="F1205" s="231" t="s">
        <v>1472</v>
      </c>
      <c r="G1205" s="231" t="s">
        <v>2070</v>
      </c>
      <c r="H1205" s="231" t="s">
        <v>2071</v>
      </c>
      <c r="I1205" s="231" t="s">
        <v>1977</v>
      </c>
      <c r="J1205" s="231" t="s">
        <v>7</v>
      </c>
      <c r="K1205" s="231" t="str">
        <f t="shared" si="19"/>
        <v>SUPI</v>
      </c>
    </row>
    <row r="1206" spans="2:11" s="230" customFormat="1" ht="27" customHeight="1">
      <c r="B1206" s="231">
        <v>93</v>
      </c>
      <c r="C1206" s="231">
        <v>43300</v>
      </c>
      <c r="D1206" s="231" t="s">
        <v>1545</v>
      </c>
      <c r="E1206" s="231" t="s">
        <v>1471</v>
      </c>
      <c r="F1206" s="231" t="s">
        <v>1472</v>
      </c>
      <c r="G1206" s="231" t="s">
        <v>2072</v>
      </c>
      <c r="H1206" s="231">
        <v>1150006049</v>
      </c>
      <c r="I1206" s="231" t="s">
        <v>1977</v>
      </c>
      <c r="J1206" s="231" t="s">
        <v>7</v>
      </c>
      <c r="K1206" s="231" t="str">
        <f t="shared" si="19"/>
        <v>SUPI</v>
      </c>
    </row>
    <row r="1207" spans="2:11" s="230" customFormat="1" ht="27" customHeight="1">
      <c r="B1207" s="231">
        <v>94</v>
      </c>
      <c r="C1207" s="231">
        <v>43300</v>
      </c>
      <c r="D1207" s="231" t="s">
        <v>1545</v>
      </c>
      <c r="E1207" s="231" t="s">
        <v>1471</v>
      </c>
      <c r="F1207" s="231" t="s">
        <v>1472</v>
      </c>
      <c r="G1207" s="231" t="s">
        <v>2073</v>
      </c>
      <c r="H1207" s="231">
        <v>1513044</v>
      </c>
      <c r="I1207" s="231" t="s">
        <v>1977</v>
      </c>
      <c r="J1207" s="231" t="s">
        <v>7</v>
      </c>
      <c r="K1207" s="231" t="str">
        <f t="shared" si="19"/>
        <v>SUPI</v>
      </c>
    </row>
    <row r="1208" spans="2:11" s="230" customFormat="1" ht="27" customHeight="1">
      <c r="B1208" s="231">
        <v>95</v>
      </c>
      <c r="C1208" s="231">
        <v>43300</v>
      </c>
      <c r="D1208" s="231" t="s">
        <v>1545</v>
      </c>
      <c r="E1208" s="231" t="s">
        <v>1471</v>
      </c>
      <c r="F1208" s="231" t="s">
        <v>1472</v>
      </c>
      <c r="G1208" s="231" t="s">
        <v>2074</v>
      </c>
      <c r="H1208" s="231">
        <v>11510962</v>
      </c>
      <c r="I1208" s="231" t="s">
        <v>1977</v>
      </c>
      <c r="J1208" s="231" t="s">
        <v>7</v>
      </c>
      <c r="K1208" s="231" t="str">
        <f t="shared" si="19"/>
        <v>SUPI</v>
      </c>
    </row>
    <row r="1209" spans="2:11" s="230" customFormat="1" ht="27" customHeight="1">
      <c r="B1209" s="231">
        <v>96</v>
      </c>
      <c r="C1209" s="231">
        <v>43300</v>
      </c>
      <c r="D1209" s="231" t="s">
        <v>1545</v>
      </c>
      <c r="E1209" s="231" t="s">
        <v>1471</v>
      </c>
      <c r="F1209" s="231" t="s">
        <v>1472</v>
      </c>
      <c r="G1209" s="231" t="s">
        <v>2075</v>
      </c>
      <c r="H1209" s="231">
        <v>11514899</v>
      </c>
      <c r="I1209" s="231" t="s">
        <v>1977</v>
      </c>
      <c r="J1209" s="231" t="s">
        <v>7</v>
      </c>
      <c r="K1209" s="231" t="str">
        <f t="shared" si="19"/>
        <v>SUPI</v>
      </c>
    </row>
    <row r="1210" spans="2:11" s="230" customFormat="1" ht="27" customHeight="1">
      <c r="B1210" s="231">
        <v>97</v>
      </c>
      <c r="C1210" s="231">
        <v>43300</v>
      </c>
      <c r="D1210" s="231" t="s">
        <v>1545</v>
      </c>
      <c r="E1210" s="231" t="s">
        <v>1471</v>
      </c>
      <c r="F1210" s="231" t="s">
        <v>1472</v>
      </c>
      <c r="G1210" s="231" t="s">
        <v>2076</v>
      </c>
      <c r="H1210" s="231">
        <v>11516868</v>
      </c>
      <c r="I1210" s="231" t="s">
        <v>1977</v>
      </c>
      <c r="J1210" s="231" t="s">
        <v>7</v>
      </c>
      <c r="K1210" s="231" t="str">
        <f t="shared" si="19"/>
        <v>SUPI</v>
      </c>
    </row>
    <row r="1211" spans="2:11" s="230" customFormat="1" ht="27" customHeight="1">
      <c r="B1211" s="231">
        <v>98</v>
      </c>
      <c r="C1211" s="231">
        <v>43300</v>
      </c>
      <c r="D1211" s="231" t="s">
        <v>1545</v>
      </c>
      <c r="E1211" s="231" t="s">
        <v>1471</v>
      </c>
      <c r="F1211" s="231" t="s">
        <v>1472</v>
      </c>
      <c r="G1211" s="231" t="s">
        <v>2077</v>
      </c>
      <c r="H1211" s="231">
        <v>1154663</v>
      </c>
      <c r="I1211" s="231" t="s">
        <v>1977</v>
      </c>
      <c r="J1211" s="231" t="s">
        <v>7</v>
      </c>
      <c r="K1211" s="231" t="str">
        <f t="shared" si="19"/>
        <v>SUPI</v>
      </c>
    </row>
    <row r="1212" spans="2:11" s="230" customFormat="1" ht="27" customHeight="1">
      <c r="B1212" s="231">
        <v>99</v>
      </c>
      <c r="C1212" s="231">
        <v>43300</v>
      </c>
      <c r="D1212" s="231" t="s">
        <v>1545</v>
      </c>
      <c r="E1212" s="231" t="s">
        <v>1471</v>
      </c>
      <c r="F1212" s="231" t="s">
        <v>1472</v>
      </c>
      <c r="G1212" s="231" t="s">
        <v>2078</v>
      </c>
      <c r="H1212" s="231">
        <v>1158070</v>
      </c>
      <c r="I1212" s="231" t="s">
        <v>1977</v>
      </c>
      <c r="J1212" s="231" t="s">
        <v>7</v>
      </c>
      <c r="K1212" s="231" t="str">
        <f t="shared" si="19"/>
        <v>SUPI</v>
      </c>
    </row>
    <row r="1213" spans="2:11" s="230" customFormat="1" ht="27" customHeight="1">
      <c r="B1213" s="231">
        <v>100</v>
      </c>
      <c r="C1213" s="231">
        <v>43300</v>
      </c>
      <c r="D1213" s="231" t="s">
        <v>1545</v>
      </c>
      <c r="E1213" s="231" t="s">
        <v>1471</v>
      </c>
      <c r="F1213" s="231" t="s">
        <v>1472</v>
      </c>
      <c r="G1213" s="231" t="s">
        <v>2079</v>
      </c>
      <c r="H1213" s="231">
        <v>1158437</v>
      </c>
      <c r="I1213" s="231" t="s">
        <v>1977</v>
      </c>
      <c r="J1213" s="231" t="s">
        <v>7</v>
      </c>
      <c r="K1213" s="231" t="str">
        <f t="shared" si="19"/>
        <v>SUPI</v>
      </c>
    </row>
    <row r="1214" spans="2:11" s="230" customFormat="1" ht="27" customHeight="1">
      <c r="B1214" s="231">
        <v>101</v>
      </c>
      <c r="C1214" s="231">
        <v>43300</v>
      </c>
      <c r="D1214" s="231" t="s">
        <v>1545</v>
      </c>
      <c r="E1214" s="231" t="s">
        <v>1471</v>
      </c>
      <c r="F1214" s="231" t="s">
        <v>1472</v>
      </c>
      <c r="G1214" s="231" t="s">
        <v>2080</v>
      </c>
      <c r="H1214" s="231">
        <v>11511934</v>
      </c>
      <c r="I1214" s="231" t="s">
        <v>1977</v>
      </c>
      <c r="J1214" s="231" t="s">
        <v>7</v>
      </c>
      <c r="K1214" s="231" t="str">
        <f t="shared" si="19"/>
        <v>SUPI</v>
      </c>
    </row>
    <row r="1215" spans="2:11" s="230" customFormat="1" ht="27" customHeight="1">
      <c r="B1215" s="231">
        <v>102</v>
      </c>
      <c r="C1215" s="231">
        <v>43300</v>
      </c>
      <c r="D1215" s="231" t="s">
        <v>1545</v>
      </c>
      <c r="E1215" s="231" t="s">
        <v>1471</v>
      </c>
      <c r="F1215" s="231" t="s">
        <v>1472</v>
      </c>
      <c r="G1215" s="231" t="s">
        <v>2081</v>
      </c>
      <c r="H1215" s="231">
        <v>1157230</v>
      </c>
      <c r="I1215" s="231" t="s">
        <v>1977</v>
      </c>
      <c r="J1215" s="231" t="s">
        <v>7</v>
      </c>
      <c r="K1215" s="231" t="str">
        <f t="shared" si="19"/>
        <v>SUPI</v>
      </c>
    </row>
    <row r="1216" spans="2:11" s="230" customFormat="1" ht="27" customHeight="1">
      <c r="B1216" s="231">
        <v>103</v>
      </c>
      <c r="C1216" s="231">
        <v>43300</v>
      </c>
      <c r="D1216" s="231" t="s">
        <v>1545</v>
      </c>
      <c r="E1216" s="231" t="s">
        <v>1471</v>
      </c>
      <c r="F1216" s="231" t="s">
        <v>1472</v>
      </c>
      <c r="G1216" s="231" t="s">
        <v>2082</v>
      </c>
      <c r="H1216" s="231">
        <v>13352420</v>
      </c>
      <c r="I1216" s="231" t="s">
        <v>1977</v>
      </c>
      <c r="J1216" s="231" t="s">
        <v>7</v>
      </c>
      <c r="K1216" s="231" t="str">
        <f t="shared" si="19"/>
        <v>SUPI</v>
      </c>
    </row>
    <row r="1217" spans="2:11" s="230" customFormat="1" ht="27" customHeight="1">
      <c r="B1217" s="231">
        <v>104</v>
      </c>
      <c r="C1217" s="231">
        <v>43300</v>
      </c>
      <c r="D1217" s="231" t="s">
        <v>1545</v>
      </c>
      <c r="E1217" s="231" t="s">
        <v>1471</v>
      </c>
      <c r="F1217" s="231" t="s">
        <v>1472</v>
      </c>
      <c r="G1217" s="231" t="s">
        <v>2083</v>
      </c>
      <c r="H1217" s="231">
        <v>11517812</v>
      </c>
      <c r="I1217" s="231" t="s">
        <v>1977</v>
      </c>
      <c r="J1217" s="231" t="s">
        <v>7</v>
      </c>
      <c r="K1217" s="231" t="str">
        <f t="shared" si="19"/>
        <v>SUPI</v>
      </c>
    </row>
    <row r="1218" spans="2:11" s="230" customFormat="1" ht="27" customHeight="1">
      <c r="B1218" s="231">
        <v>105</v>
      </c>
      <c r="C1218" s="231">
        <v>43300</v>
      </c>
      <c r="D1218" s="231" t="s">
        <v>1545</v>
      </c>
      <c r="E1218" s="231" t="s">
        <v>1471</v>
      </c>
      <c r="F1218" s="231" t="s">
        <v>1472</v>
      </c>
      <c r="G1218" s="231" t="s">
        <v>2084</v>
      </c>
      <c r="H1218" s="231">
        <v>1159007</v>
      </c>
      <c r="I1218" s="231" t="s">
        <v>1977</v>
      </c>
      <c r="J1218" s="231" t="s">
        <v>7</v>
      </c>
      <c r="K1218" s="231" t="str">
        <f t="shared" si="19"/>
        <v>SUPI</v>
      </c>
    </row>
    <row r="1219" spans="2:11" s="230" customFormat="1" ht="27" customHeight="1">
      <c r="B1219" s="231">
        <v>106</v>
      </c>
      <c r="C1219" s="231">
        <v>43300</v>
      </c>
      <c r="D1219" s="231" t="s">
        <v>1545</v>
      </c>
      <c r="E1219" s="231" t="s">
        <v>1471</v>
      </c>
      <c r="F1219" s="231" t="s">
        <v>1472</v>
      </c>
      <c r="G1219" s="231" t="s">
        <v>2085</v>
      </c>
      <c r="H1219" s="231">
        <v>15914584</v>
      </c>
      <c r="I1219" s="231" t="s">
        <v>1977</v>
      </c>
      <c r="J1219" s="231" t="s">
        <v>7</v>
      </c>
      <c r="K1219" s="231" t="str">
        <f t="shared" si="19"/>
        <v>SUPI</v>
      </c>
    </row>
    <row r="1220" spans="2:11" s="230" customFormat="1" ht="27" customHeight="1">
      <c r="B1220" s="231">
        <v>107</v>
      </c>
      <c r="C1220" s="231">
        <v>43300</v>
      </c>
      <c r="D1220" s="231" t="s">
        <v>1545</v>
      </c>
      <c r="E1220" s="231" t="s">
        <v>1471</v>
      </c>
      <c r="F1220" s="231" t="s">
        <v>1472</v>
      </c>
      <c r="G1220" s="231" t="s">
        <v>2086</v>
      </c>
      <c r="H1220" s="231">
        <v>1150014236</v>
      </c>
      <c r="I1220" s="231" t="s">
        <v>1977</v>
      </c>
      <c r="J1220" s="231" t="s">
        <v>7</v>
      </c>
      <c r="K1220" s="231" t="str">
        <f t="shared" si="19"/>
        <v>SUPI</v>
      </c>
    </row>
    <row r="1221" spans="2:11" s="230" customFormat="1" ht="27" customHeight="1">
      <c r="B1221" s="231">
        <v>108</v>
      </c>
      <c r="C1221" s="231">
        <v>43300</v>
      </c>
      <c r="D1221" s="231" t="s">
        <v>1545</v>
      </c>
      <c r="E1221" s="231" t="s">
        <v>1471</v>
      </c>
      <c r="F1221" s="231" t="s">
        <v>1472</v>
      </c>
      <c r="G1221" s="231" t="s">
        <v>2087</v>
      </c>
      <c r="H1221" s="231">
        <v>11516070</v>
      </c>
      <c r="I1221" s="231" t="s">
        <v>1977</v>
      </c>
      <c r="J1221" s="231" t="s">
        <v>7</v>
      </c>
      <c r="K1221" s="231" t="str">
        <f t="shared" si="19"/>
        <v>SUPI</v>
      </c>
    </row>
    <row r="1222" spans="2:11" s="230" customFormat="1" ht="27" customHeight="1">
      <c r="B1222" s="231">
        <v>109</v>
      </c>
      <c r="C1222" s="231">
        <v>43300</v>
      </c>
      <c r="D1222" s="231" t="s">
        <v>1545</v>
      </c>
      <c r="E1222" s="231" t="s">
        <v>1471</v>
      </c>
      <c r="F1222" s="231" t="s">
        <v>1472</v>
      </c>
      <c r="G1222" s="231" t="s">
        <v>2088</v>
      </c>
      <c r="H1222" s="231">
        <v>1156708</v>
      </c>
      <c r="I1222" s="231" t="s">
        <v>2089</v>
      </c>
      <c r="J1222" s="231" t="s">
        <v>7</v>
      </c>
      <c r="K1222" s="231" t="str">
        <f t="shared" si="19"/>
        <v>SUPI</v>
      </c>
    </row>
    <row r="1223" spans="2:11" s="230" customFormat="1" ht="27" customHeight="1">
      <c r="B1223" s="231">
        <v>110</v>
      </c>
      <c r="C1223" s="231">
        <v>43300</v>
      </c>
      <c r="D1223" s="231" t="s">
        <v>1545</v>
      </c>
      <c r="E1223" s="231" t="s">
        <v>1471</v>
      </c>
      <c r="F1223" s="231" t="s">
        <v>1472</v>
      </c>
      <c r="G1223" s="231" t="s">
        <v>2090</v>
      </c>
      <c r="H1223" s="231">
        <v>1158972</v>
      </c>
      <c r="I1223" s="231" t="s">
        <v>1977</v>
      </c>
      <c r="J1223" s="231" t="s">
        <v>7</v>
      </c>
      <c r="K1223" s="231" t="str">
        <f t="shared" si="19"/>
        <v>SUPI</v>
      </c>
    </row>
    <row r="1224" spans="2:11" s="230" customFormat="1" ht="27" customHeight="1">
      <c r="B1224" s="231">
        <v>111</v>
      </c>
      <c r="C1224" s="231">
        <v>43300</v>
      </c>
      <c r="D1224" s="231" t="s">
        <v>1545</v>
      </c>
      <c r="E1224" s="231" t="s">
        <v>1471</v>
      </c>
      <c r="F1224" s="231" t="s">
        <v>1472</v>
      </c>
      <c r="G1224" s="231" t="s">
        <v>2091</v>
      </c>
      <c r="H1224" s="231">
        <v>11520673</v>
      </c>
      <c r="I1224" s="231" t="s">
        <v>1977</v>
      </c>
      <c r="J1224" s="231" t="s">
        <v>7</v>
      </c>
      <c r="K1224" s="231" t="str">
        <f t="shared" si="19"/>
        <v>SUPI</v>
      </c>
    </row>
    <row r="1225" spans="2:11" s="230" customFormat="1" ht="27" customHeight="1">
      <c r="B1225" s="231">
        <v>112</v>
      </c>
      <c r="C1225" s="231">
        <v>43300</v>
      </c>
      <c r="D1225" s="231" t="s">
        <v>1545</v>
      </c>
      <c r="E1225" s="231" t="s">
        <v>1471</v>
      </c>
      <c r="F1225" s="231" t="s">
        <v>1472</v>
      </c>
      <c r="G1225" s="231" t="s">
        <v>2092</v>
      </c>
      <c r="H1225" s="231">
        <v>11511373</v>
      </c>
      <c r="I1225" s="231" t="s">
        <v>1977</v>
      </c>
      <c r="J1225" s="231" t="s">
        <v>7</v>
      </c>
      <c r="K1225" s="231" t="str">
        <f t="shared" si="19"/>
        <v>SUPI</v>
      </c>
    </row>
    <row r="1226" spans="2:11" s="230" customFormat="1" ht="27" customHeight="1">
      <c r="B1226" s="231">
        <v>113</v>
      </c>
      <c r="C1226" s="231">
        <v>43300</v>
      </c>
      <c r="D1226" s="231" t="s">
        <v>1545</v>
      </c>
      <c r="E1226" s="231" t="s">
        <v>1471</v>
      </c>
      <c r="F1226" s="231" t="s">
        <v>1472</v>
      </c>
      <c r="G1226" s="231" t="s">
        <v>2093</v>
      </c>
      <c r="H1226" s="231">
        <v>11514506</v>
      </c>
      <c r="I1226" s="231" t="s">
        <v>1977</v>
      </c>
      <c r="J1226" s="231" t="s">
        <v>7</v>
      </c>
      <c r="K1226" s="231" t="str">
        <f t="shared" si="19"/>
        <v>SUPI</v>
      </c>
    </row>
    <row r="1227" spans="2:11" s="230" customFormat="1" ht="27" customHeight="1">
      <c r="B1227" s="231">
        <v>114</v>
      </c>
      <c r="C1227" s="231">
        <v>43300</v>
      </c>
      <c r="D1227" s="231" t="s">
        <v>1545</v>
      </c>
      <c r="E1227" s="231" t="s">
        <v>1471</v>
      </c>
      <c r="F1227" s="231" t="s">
        <v>1472</v>
      </c>
      <c r="G1227" s="231" t="s">
        <v>2094</v>
      </c>
      <c r="H1227" s="231">
        <v>1159734</v>
      </c>
      <c r="I1227" s="231" t="s">
        <v>1977</v>
      </c>
      <c r="J1227" s="231" t="s">
        <v>7</v>
      </c>
      <c r="K1227" s="231" t="str">
        <f t="shared" si="19"/>
        <v>SUPI</v>
      </c>
    </row>
    <row r="1228" spans="2:11" s="230" customFormat="1" ht="27" customHeight="1">
      <c r="B1228" s="231">
        <v>115</v>
      </c>
      <c r="C1228" s="231">
        <v>43300</v>
      </c>
      <c r="D1228" s="231" t="s">
        <v>1545</v>
      </c>
      <c r="E1228" s="231" t="s">
        <v>1471</v>
      </c>
      <c r="F1228" s="231" t="s">
        <v>1472</v>
      </c>
      <c r="G1228" s="231" t="s">
        <v>2095</v>
      </c>
      <c r="H1228" s="231">
        <v>11516390</v>
      </c>
      <c r="I1228" s="231" t="s">
        <v>1977</v>
      </c>
      <c r="J1228" s="231" t="s">
        <v>7</v>
      </c>
      <c r="K1228" s="231" t="str">
        <f t="shared" si="19"/>
        <v>SUPI</v>
      </c>
    </row>
    <row r="1229" spans="2:11" s="230" customFormat="1" ht="27" customHeight="1">
      <c r="B1229" s="231">
        <v>116</v>
      </c>
      <c r="C1229" s="231">
        <v>43300</v>
      </c>
      <c r="D1229" s="231" t="s">
        <v>1545</v>
      </c>
      <c r="E1229" s="231" t="s">
        <v>1471</v>
      </c>
      <c r="F1229" s="231" t="s">
        <v>1472</v>
      </c>
      <c r="G1229" s="231" t="s">
        <v>2096</v>
      </c>
      <c r="H1229" s="231">
        <v>1153941</v>
      </c>
      <c r="I1229" s="231" t="s">
        <v>1977</v>
      </c>
      <c r="J1229" s="231" t="s">
        <v>7</v>
      </c>
      <c r="K1229" s="231" t="str">
        <f t="shared" si="19"/>
        <v>SUPI</v>
      </c>
    </row>
    <row r="1230" spans="2:11" s="230" customFormat="1" ht="27" customHeight="1">
      <c r="B1230" s="231">
        <v>117</v>
      </c>
      <c r="C1230" s="231">
        <v>43300</v>
      </c>
      <c r="D1230" s="231" t="s">
        <v>1545</v>
      </c>
      <c r="E1230" s="231" t="s">
        <v>1471</v>
      </c>
      <c r="F1230" s="231" t="s">
        <v>1472</v>
      </c>
      <c r="G1230" s="231" t="s">
        <v>2097</v>
      </c>
      <c r="H1230" s="231">
        <v>1150013911</v>
      </c>
      <c r="I1230" s="231" t="s">
        <v>1977</v>
      </c>
      <c r="J1230" s="231" t="s">
        <v>7</v>
      </c>
      <c r="K1230" s="231" t="str">
        <f t="shared" ref="K1230:K1293" si="20">MID(I1230,1,4)</f>
        <v>SUPI</v>
      </c>
    </row>
    <row r="1231" spans="2:11" s="230" customFormat="1" ht="27" customHeight="1">
      <c r="B1231" s="231">
        <v>118</v>
      </c>
      <c r="C1231" s="231">
        <v>43300</v>
      </c>
      <c r="D1231" s="231" t="s">
        <v>1545</v>
      </c>
      <c r="E1231" s="231" t="s">
        <v>1471</v>
      </c>
      <c r="F1231" s="231" t="s">
        <v>1472</v>
      </c>
      <c r="G1231" s="231" t="s">
        <v>2098</v>
      </c>
      <c r="H1231" s="231">
        <v>1156165</v>
      </c>
      <c r="I1231" s="231" t="s">
        <v>2089</v>
      </c>
      <c r="J1231" s="231" t="s">
        <v>7</v>
      </c>
      <c r="K1231" s="231" t="str">
        <f t="shared" si="20"/>
        <v>SUPI</v>
      </c>
    </row>
    <row r="1232" spans="2:11" s="230" customFormat="1" ht="27" customHeight="1">
      <c r="B1232" s="231">
        <v>119</v>
      </c>
      <c r="C1232" s="231">
        <v>43300</v>
      </c>
      <c r="D1232" s="231" t="s">
        <v>1545</v>
      </c>
      <c r="E1232" s="231" t="s">
        <v>1471</v>
      </c>
      <c r="F1232" s="231" t="s">
        <v>1472</v>
      </c>
      <c r="G1232" s="231" t="s">
        <v>2099</v>
      </c>
      <c r="H1232" s="231">
        <v>115648</v>
      </c>
      <c r="I1232" s="231" t="s">
        <v>1977</v>
      </c>
      <c r="J1232" s="231" t="s">
        <v>7</v>
      </c>
      <c r="K1232" s="231" t="str">
        <f t="shared" si="20"/>
        <v>SUPI</v>
      </c>
    </row>
    <row r="1233" spans="2:11" s="230" customFormat="1" ht="27" customHeight="1">
      <c r="B1233" s="231">
        <v>120</v>
      </c>
      <c r="C1233" s="231">
        <v>43300</v>
      </c>
      <c r="D1233" s="231" t="s">
        <v>1545</v>
      </c>
      <c r="E1233" s="231" t="s">
        <v>1471</v>
      </c>
      <c r="F1233" s="231" t="s">
        <v>1472</v>
      </c>
      <c r="G1233" s="231" t="s">
        <v>2100</v>
      </c>
      <c r="H1233" s="231">
        <v>1152297</v>
      </c>
      <c r="I1233" s="231" t="s">
        <v>1977</v>
      </c>
      <c r="J1233" s="231" t="s">
        <v>7</v>
      </c>
      <c r="K1233" s="231" t="str">
        <f t="shared" si="20"/>
        <v>SUPI</v>
      </c>
    </row>
    <row r="1234" spans="2:11" s="230" customFormat="1" ht="27" customHeight="1">
      <c r="B1234" s="231">
        <v>121</v>
      </c>
      <c r="C1234" s="231">
        <v>43300</v>
      </c>
      <c r="D1234" s="231" t="s">
        <v>1545</v>
      </c>
      <c r="E1234" s="231" t="s">
        <v>1471</v>
      </c>
      <c r="F1234" s="231" t="s">
        <v>1472</v>
      </c>
      <c r="G1234" s="231" t="s">
        <v>2101</v>
      </c>
      <c r="H1234" s="231">
        <v>11515781</v>
      </c>
      <c r="I1234" s="231" t="s">
        <v>1977</v>
      </c>
      <c r="J1234" s="231" t="s">
        <v>7</v>
      </c>
      <c r="K1234" s="231" t="str">
        <f t="shared" si="20"/>
        <v>SUPI</v>
      </c>
    </row>
    <row r="1235" spans="2:11" s="230" customFormat="1" ht="27" customHeight="1">
      <c r="B1235" s="231">
        <v>122</v>
      </c>
      <c r="C1235" s="231">
        <v>43300</v>
      </c>
      <c r="D1235" s="231" t="s">
        <v>1545</v>
      </c>
      <c r="E1235" s="231" t="s">
        <v>1471</v>
      </c>
      <c r="F1235" s="231" t="s">
        <v>1472</v>
      </c>
      <c r="G1235" s="231" t="s">
        <v>2102</v>
      </c>
      <c r="H1235" s="231">
        <v>1150006051</v>
      </c>
      <c r="I1235" s="231" t="s">
        <v>1977</v>
      </c>
      <c r="J1235" s="231" t="s">
        <v>7</v>
      </c>
      <c r="K1235" s="231" t="str">
        <f t="shared" si="20"/>
        <v>SUPI</v>
      </c>
    </row>
    <row r="1236" spans="2:11" s="230" customFormat="1" ht="27" customHeight="1">
      <c r="B1236" s="231">
        <v>123</v>
      </c>
      <c r="C1236" s="231">
        <v>43300</v>
      </c>
      <c r="D1236" s="231" t="s">
        <v>1545</v>
      </c>
      <c r="E1236" s="231" t="s">
        <v>1471</v>
      </c>
      <c r="F1236" s="231" t="s">
        <v>1472</v>
      </c>
      <c r="G1236" s="231" t="s">
        <v>2103</v>
      </c>
      <c r="H1236" s="231">
        <v>1158408</v>
      </c>
      <c r="I1236" s="231" t="s">
        <v>1977</v>
      </c>
      <c r="J1236" s="231" t="s">
        <v>7</v>
      </c>
      <c r="K1236" s="231" t="str">
        <f t="shared" si="20"/>
        <v>SUPI</v>
      </c>
    </row>
    <row r="1237" spans="2:11" s="230" customFormat="1" ht="27" customHeight="1">
      <c r="B1237" s="231">
        <v>124</v>
      </c>
      <c r="C1237" s="231">
        <v>43405</v>
      </c>
      <c r="D1237" s="231" t="s">
        <v>1914</v>
      </c>
      <c r="E1237" s="231" t="s">
        <v>1471</v>
      </c>
      <c r="F1237" s="231" t="s">
        <v>1472</v>
      </c>
      <c r="G1237" s="231" t="s">
        <v>1979</v>
      </c>
      <c r="H1237" s="231">
        <v>1158014</v>
      </c>
      <c r="I1237" s="231" t="s">
        <v>1977</v>
      </c>
      <c r="J1237" s="231" t="s">
        <v>7</v>
      </c>
      <c r="K1237" s="231" t="str">
        <f t="shared" si="20"/>
        <v>SUPI</v>
      </c>
    </row>
    <row r="1238" spans="2:11" s="230" customFormat="1" ht="27" customHeight="1">
      <c r="B1238" s="231">
        <v>125</v>
      </c>
      <c r="C1238" s="231">
        <v>43405</v>
      </c>
      <c r="D1238" s="231" t="s">
        <v>1914</v>
      </c>
      <c r="E1238" s="231" t="s">
        <v>1471</v>
      </c>
      <c r="F1238" s="231" t="s">
        <v>1472</v>
      </c>
      <c r="G1238" s="231" t="s">
        <v>1980</v>
      </c>
      <c r="H1238" s="231">
        <v>1151133</v>
      </c>
      <c r="I1238" s="231" t="s">
        <v>1977</v>
      </c>
      <c r="J1238" s="231" t="s">
        <v>7</v>
      </c>
      <c r="K1238" s="231" t="str">
        <f t="shared" si="20"/>
        <v>SUPI</v>
      </c>
    </row>
    <row r="1239" spans="2:11" s="230" customFormat="1" ht="27" customHeight="1">
      <c r="B1239" s="231">
        <v>126</v>
      </c>
      <c r="C1239" s="231">
        <v>43405</v>
      </c>
      <c r="D1239" s="231" t="s">
        <v>1914</v>
      </c>
      <c r="E1239" s="231" t="s">
        <v>1471</v>
      </c>
      <c r="F1239" s="231" t="s">
        <v>1472</v>
      </c>
      <c r="G1239" s="231" t="s">
        <v>1981</v>
      </c>
      <c r="H1239" s="231">
        <v>1150004181</v>
      </c>
      <c r="I1239" s="231" t="s">
        <v>1977</v>
      </c>
      <c r="J1239" s="231" t="s">
        <v>7</v>
      </c>
      <c r="K1239" s="231" t="str">
        <f t="shared" si="20"/>
        <v>SUPI</v>
      </c>
    </row>
    <row r="1240" spans="2:11" s="230" customFormat="1" ht="27" customHeight="1">
      <c r="B1240" s="231">
        <v>127</v>
      </c>
      <c r="C1240" s="231">
        <v>43405</v>
      </c>
      <c r="D1240" s="231" t="s">
        <v>1914</v>
      </c>
      <c r="E1240" s="231" t="s">
        <v>1471</v>
      </c>
      <c r="F1240" s="231" t="s">
        <v>1472</v>
      </c>
      <c r="G1240" s="231" t="s">
        <v>1982</v>
      </c>
      <c r="H1240" s="231">
        <v>1.0202260053273E+17</v>
      </c>
      <c r="I1240" s="231" t="s">
        <v>1977</v>
      </c>
      <c r="J1240" s="231" t="s">
        <v>7</v>
      </c>
      <c r="K1240" s="231" t="str">
        <f t="shared" si="20"/>
        <v>SUPI</v>
      </c>
    </row>
    <row r="1241" spans="2:11" s="230" customFormat="1" ht="27" customHeight="1">
      <c r="B1241" s="231">
        <v>128</v>
      </c>
      <c r="C1241" s="231">
        <v>43405</v>
      </c>
      <c r="D1241" s="231" t="s">
        <v>1914</v>
      </c>
      <c r="E1241" s="231" t="s">
        <v>1471</v>
      </c>
      <c r="F1241" s="231" t="s">
        <v>1472</v>
      </c>
      <c r="G1241" s="231" t="s">
        <v>1983</v>
      </c>
      <c r="H1241" s="231">
        <v>1.00004570105266E+18</v>
      </c>
      <c r="I1241" s="231" t="s">
        <v>1977</v>
      </c>
      <c r="J1241" s="231" t="s">
        <v>7</v>
      </c>
      <c r="K1241" s="231" t="str">
        <f t="shared" si="20"/>
        <v>SUPI</v>
      </c>
    </row>
    <row r="1242" spans="2:11" s="230" customFormat="1" ht="27" customHeight="1">
      <c r="B1242" s="231">
        <v>129</v>
      </c>
      <c r="C1242" s="231">
        <v>43405</v>
      </c>
      <c r="D1242" s="231" t="s">
        <v>1914</v>
      </c>
      <c r="E1242" s="231" t="s">
        <v>1471</v>
      </c>
      <c r="F1242" s="231" t="s">
        <v>1472</v>
      </c>
      <c r="G1242" s="231" t="s">
        <v>1984</v>
      </c>
      <c r="H1242" s="231">
        <v>1157548</v>
      </c>
      <c r="I1242" s="231" t="s">
        <v>1977</v>
      </c>
      <c r="J1242" s="231" t="s">
        <v>7</v>
      </c>
      <c r="K1242" s="231" t="str">
        <f t="shared" si="20"/>
        <v>SUPI</v>
      </c>
    </row>
    <row r="1243" spans="2:11" s="230" customFormat="1" ht="27" customHeight="1">
      <c r="B1243" s="231">
        <v>130</v>
      </c>
      <c r="C1243" s="231">
        <v>43405</v>
      </c>
      <c r="D1243" s="231" t="s">
        <v>1914</v>
      </c>
      <c r="E1243" s="231" t="s">
        <v>1471</v>
      </c>
      <c r="F1243" s="231" t="s">
        <v>1472</v>
      </c>
      <c r="G1243" s="231" t="s">
        <v>1985</v>
      </c>
      <c r="H1243" s="231">
        <v>1154979</v>
      </c>
      <c r="I1243" s="231" t="s">
        <v>1977</v>
      </c>
      <c r="J1243" s="231" t="s">
        <v>7</v>
      </c>
      <c r="K1243" s="231" t="str">
        <f t="shared" si="20"/>
        <v>SUPI</v>
      </c>
    </row>
    <row r="1244" spans="2:11" s="230" customFormat="1" ht="27" customHeight="1">
      <c r="B1244" s="231">
        <v>131</v>
      </c>
      <c r="C1244" s="231">
        <v>43405</v>
      </c>
      <c r="D1244" s="231" t="s">
        <v>1914</v>
      </c>
      <c r="E1244" s="231" t="s">
        <v>1471</v>
      </c>
      <c r="F1244" s="231" t="s">
        <v>1472</v>
      </c>
      <c r="G1244" s="231" t="s">
        <v>1986</v>
      </c>
      <c r="H1244" s="231">
        <v>1158742</v>
      </c>
      <c r="I1244" s="231" t="s">
        <v>1977</v>
      </c>
      <c r="J1244" s="231" t="s">
        <v>7</v>
      </c>
      <c r="K1244" s="231" t="str">
        <f t="shared" si="20"/>
        <v>SUPI</v>
      </c>
    </row>
    <row r="1245" spans="2:11" s="230" customFormat="1" ht="27" customHeight="1">
      <c r="B1245" s="231">
        <v>132</v>
      </c>
      <c r="C1245" s="231">
        <v>43405</v>
      </c>
      <c r="D1245" s="231" t="s">
        <v>1914</v>
      </c>
      <c r="E1245" s="231" t="s">
        <v>1471</v>
      </c>
      <c r="F1245" s="231" t="s">
        <v>1472</v>
      </c>
      <c r="G1245" s="231" t="s">
        <v>1987</v>
      </c>
      <c r="H1245" s="231">
        <v>1152688</v>
      </c>
      <c r="I1245" s="231" t="s">
        <v>1977</v>
      </c>
      <c r="J1245" s="231" t="s">
        <v>7</v>
      </c>
      <c r="K1245" s="231" t="str">
        <f t="shared" si="20"/>
        <v>SUPI</v>
      </c>
    </row>
    <row r="1246" spans="2:11" s="230" customFormat="1" ht="27" customHeight="1">
      <c r="B1246" s="231">
        <v>133</v>
      </c>
      <c r="C1246" s="231">
        <v>43405</v>
      </c>
      <c r="D1246" s="231" t="s">
        <v>1914</v>
      </c>
      <c r="E1246" s="231" t="s">
        <v>1471</v>
      </c>
      <c r="F1246" s="231" t="s">
        <v>1472</v>
      </c>
      <c r="G1246" s="231" t="s">
        <v>1988</v>
      </c>
      <c r="H1246" s="231">
        <v>1.0100360002951E+17</v>
      </c>
      <c r="I1246" s="231" t="s">
        <v>1977</v>
      </c>
      <c r="J1246" s="231" t="s">
        <v>7</v>
      </c>
      <c r="K1246" s="231" t="str">
        <f t="shared" si="20"/>
        <v>SUPI</v>
      </c>
    </row>
    <row r="1247" spans="2:11" s="230" customFormat="1" ht="27" customHeight="1">
      <c r="B1247" s="231">
        <v>134</v>
      </c>
      <c r="C1247" s="231">
        <v>43405</v>
      </c>
      <c r="D1247" s="231" t="s">
        <v>1914</v>
      </c>
      <c r="E1247" s="231" t="s">
        <v>1471</v>
      </c>
      <c r="F1247" s="231" t="s">
        <v>1472</v>
      </c>
      <c r="G1247" s="231" t="s">
        <v>1989</v>
      </c>
      <c r="H1247" s="231">
        <v>1.0101110004177E+17</v>
      </c>
      <c r="I1247" s="231" t="s">
        <v>1977</v>
      </c>
      <c r="J1247" s="231" t="s">
        <v>7</v>
      </c>
      <c r="K1247" s="231" t="str">
        <f t="shared" si="20"/>
        <v>SUPI</v>
      </c>
    </row>
    <row r="1248" spans="2:11" s="230" customFormat="1" ht="27" customHeight="1">
      <c r="B1248" s="231">
        <v>135</v>
      </c>
      <c r="C1248" s="231">
        <v>43405</v>
      </c>
      <c r="D1248" s="231" t="s">
        <v>1914</v>
      </c>
      <c r="E1248" s="231" t="s">
        <v>1471</v>
      </c>
      <c r="F1248" s="231" t="s">
        <v>1472</v>
      </c>
      <c r="G1248" s="231" t="s">
        <v>1990</v>
      </c>
      <c r="H1248" s="231">
        <v>1.0002350056259E+17</v>
      </c>
      <c r="I1248" s="231" t="s">
        <v>1977</v>
      </c>
      <c r="J1248" s="231" t="s">
        <v>7</v>
      </c>
      <c r="K1248" s="231" t="str">
        <f t="shared" si="20"/>
        <v>SUPI</v>
      </c>
    </row>
    <row r="1249" spans="2:11" s="230" customFormat="1" ht="27" customHeight="1">
      <c r="B1249" s="231">
        <v>136</v>
      </c>
      <c r="C1249" s="231">
        <v>43405</v>
      </c>
      <c r="D1249" s="231" t="s">
        <v>1914</v>
      </c>
      <c r="E1249" s="231" t="s">
        <v>1471</v>
      </c>
      <c r="F1249" s="231" t="s">
        <v>1472</v>
      </c>
      <c r="G1249" s="231" t="s">
        <v>1991</v>
      </c>
      <c r="H1249" s="231">
        <v>1150007598</v>
      </c>
      <c r="I1249" s="231" t="s">
        <v>1977</v>
      </c>
      <c r="J1249" s="231" t="s">
        <v>7</v>
      </c>
      <c r="K1249" s="231" t="str">
        <f t="shared" si="20"/>
        <v>SUPI</v>
      </c>
    </row>
    <row r="1250" spans="2:11" s="230" customFormat="1" ht="27" customHeight="1">
      <c r="B1250" s="231">
        <v>137</v>
      </c>
      <c r="C1250" s="231">
        <v>43405</v>
      </c>
      <c r="D1250" s="231" t="s">
        <v>1914</v>
      </c>
      <c r="E1250" s="231" t="s">
        <v>1471</v>
      </c>
      <c r="F1250" s="231" t="s">
        <v>1472</v>
      </c>
      <c r="G1250" s="231" t="s">
        <v>1992</v>
      </c>
      <c r="H1250" s="231">
        <v>1150014173</v>
      </c>
      <c r="I1250" s="231" t="s">
        <v>1977</v>
      </c>
      <c r="J1250" s="231" t="s">
        <v>7</v>
      </c>
      <c r="K1250" s="231" t="str">
        <f t="shared" si="20"/>
        <v>SUPI</v>
      </c>
    </row>
    <row r="1251" spans="2:11" s="230" customFormat="1" ht="27" customHeight="1">
      <c r="B1251" s="231">
        <v>138</v>
      </c>
      <c r="C1251" s="231">
        <v>43405</v>
      </c>
      <c r="D1251" s="231" t="s">
        <v>1914</v>
      </c>
      <c r="E1251" s="231" t="s">
        <v>1471</v>
      </c>
      <c r="F1251" s="231" t="s">
        <v>1472</v>
      </c>
      <c r="G1251" s="231" t="s">
        <v>1993</v>
      </c>
      <c r="H1251" s="231">
        <v>1.00004100067261E+18</v>
      </c>
      <c r="I1251" s="231" t="s">
        <v>1977</v>
      </c>
      <c r="J1251" s="231" t="s">
        <v>7</v>
      </c>
      <c r="K1251" s="231" t="str">
        <f t="shared" si="20"/>
        <v>SUPI</v>
      </c>
    </row>
    <row r="1252" spans="2:11" s="230" customFormat="1" ht="27" customHeight="1">
      <c r="B1252" s="231">
        <v>139</v>
      </c>
      <c r="C1252" s="231">
        <v>43405</v>
      </c>
      <c r="D1252" s="231" t="s">
        <v>1914</v>
      </c>
      <c r="E1252" s="231" t="s">
        <v>1471</v>
      </c>
      <c r="F1252" s="231" t="s">
        <v>1472</v>
      </c>
      <c r="G1252" s="231" t="s">
        <v>1994</v>
      </c>
      <c r="H1252" s="231">
        <v>1156001</v>
      </c>
      <c r="I1252" s="231" t="s">
        <v>1977</v>
      </c>
      <c r="J1252" s="231" t="s">
        <v>7</v>
      </c>
      <c r="K1252" s="231" t="str">
        <f t="shared" si="20"/>
        <v>SUPI</v>
      </c>
    </row>
    <row r="1253" spans="2:11" s="230" customFormat="1" ht="27" customHeight="1">
      <c r="B1253" s="231">
        <v>140</v>
      </c>
      <c r="C1253" s="231">
        <v>43405</v>
      </c>
      <c r="D1253" s="231" t="s">
        <v>1914</v>
      </c>
      <c r="E1253" s="231" t="s">
        <v>1471</v>
      </c>
      <c r="F1253" s="231" t="s">
        <v>1472</v>
      </c>
      <c r="G1253" s="231" t="s">
        <v>1995</v>
      </c>
      <c r="H1253" s="231">
        <v>1153850</v>
      </c>
      <c r="I1253" s="231" t="s">
        <v>1977</v>
      </c>
      <c r="J1253" s="231" t="s">
        <v>7</v>
      </c>
      <c r="K1253" s="231" t="str">
        <f t="shared" si="20"/>
        <v>SUPI</v>
      </c>
    </row>
    <row r="1254" spans="2:11" s="230" customFormat="1" ht="27" customHeight="1">
      <c r="B1254" s="231">
        <v>141</v>
      </c>
      <c r="C1254" s="231">
        <v>43405</v>
      </c>
      <c r="D1254" s="231" t="s">
        <v>1914</v>
      </c>
      <c r="E1254" s="231" t="s">
        <v>1471</v>
      </c>
      <c r="F1254" s="231" t="s">
        <v>1472</v>
      </c>
      <c r="G1254" s="231" t="s">
        <v>1996</v>
      </c>
      <c r="H1254" s="231">
        <v>1156941</v>
      </c>
      <c r="I1254" s="231" t="s">
        <v>1977</v>
      </c>
      <c r="J1254" s="231" t="s">
        <v>7</v>
      </c>
      <c r="K1254" s="231" t="str">
        <f t="shared" si="20"/>
        <v>SUPI</v>
      </c>
    </row>
    <row r="1255" spans="2:11" s="230" customFormat="1" ht="27" customHeight="1">
      <c r="B1255" s="231">
        <v>142</v>
      </c>
      <c r="C1255" s="231">
        <v>43405</v>
      </c>
      <c r="D1255" s="231" t="s">
        <v>1914</v>
      </c>
      <c r="E1255" s="231" t="s">
        <v>1471</v>
      </c>
      <c r="F1255" s="231" t="s">
        <v>1472</v>
      </c>
      <c r="G1255" s="231" t="s">
        <v>1997</v>
      </c>
      <c r="H1255" s="231">
        <v>1157651</v>
      </c>
      <c r="I1255" s="231" t="s">
        <v>1977</v>
      </c>
      <c r="J1255" s="231" t="s">
        <v>7</v>
      </c>
      <c r="K1255" s="231" t="str">
        <f t="shared" si="20"/>
        <v>SUPI</v>
      </c>
    </row>
    <row r="1256" spans="2:11" s="230" customFormat="1" ht="27" customHeight="1">
      <c r="B1256" s="231">
        <v>143</v>
      </c>
      <c r="C1256" s="231">
        <v>43405</v>
      </c>
      <c r="D1256" s="231" t="s">
        <v>1914</v>
      </c>
      <c r="E1256" s="231" t="s">
        <v>1471</v>
      </c>
      <c r="F1256" s="231" t="s">
        <v>1472</v>
      </c>
      <c r="G1256" s="231" t="s">
        <v>1998</v>
      </c>
      <c r="H1256" s="231">
        <v>1154368</v>
      </c>
      <c r="I1256" s="231" t="s">
        <v>1977</v>
      </c>
      <c r="J1256" s="231" t="s">
        <v>7</v>
      </c>
      <c r="K1256" s="231" t="str">
        <f t="shared" si="20"/>
        <v>SUPI</v>
      </c>
    </row>
    <row r="1257" spans="2:11" s="230" customFormat="1" ht="27" customHeight="1">
      <c r="B1257" s="231">
        <v>144</v>
      </c>
      <c r="C1257" s="231">
        <v>43405</v>
      </c>
      <c r="D1257" s="231" t="s">
        <v>1914</v>
      </c>
      <c r="E1257" s="231" t="s">
        <v>1471</v>
      </c>
      <c r="F1257" s="231" t="s">
        <v>1472</v>
      </c>
      <c r="G1257" s="231" t="s">
        <v>1999</v>
      </c>
      <c r="H1257" s="231">
        <v>1.0101090010776E+17</v>
      </c>
      <c r="I1257" s="231" t="s">
        <v>1977</v>
      </c>
      <c r="J1257" s="231" t="s">
        <v>7</v>
      </c>
      <c r="K1257" s="231" t="str">
        <f t="shared" si="20"/>
        <v>SUPI</v>
      </c>
    </row>
    <row r="1258" spans="2:11" s="230" customFormat="1" ht="27" customHeight="1">
      <c r="B1258" s="231">
        <v>145</v>
      </c>
      <c r="C1258" s="231">
        <v>43405</v>
      </c>
      <c r="D1258" s="231" t="s">
        <v>1914</v>
      </c>
      <c r="E1258" s="231" t="s">
        <v>1471</v>
      </c>
      <c r="F1258" s="231" t="s">
        <v>1472</v>
      </c>
      <c r="G1258" s="231" t="s">
        <v>2000</v>
      </c>
      <c r="H1258" s="231">
        <v>1.0104100046077E+17</v>
      </c>
      <c r="I1258" s="231" t="s">
        <v>1977</v>
      </c>
      <c r="J1258" s="231" t="s">
        <v>7</v>
      </c>
      <c r="K1258" s="231" t="str">
        <f t="shared" si="20"/>
        <v>SUPI</v>
      </c>
    </row>
    <row r="1259" spans="2:11" s="230" customFormat="1" ht="27" customHeight="1">
      <c r="B1259" s="231">
        <v>146</v>
      </c>
      <c r="C1259" s="231">
        <v>43405</v>
      </c>
      <c r="D1259" s="231" t="s">
        <v>1914</v>
      </c>
      <c r="E1259" s="231" t="s">
        <v>1471</v>
      </c>
      <c r="F1259" s="231" t="s">
        <v>1472</v>
      </c>
      <c r="G1259" s="231" t="s">
        <v>2001</v>
      </c>
      <c r="H1259" s="231">
        <v>1.0200250019248E+17</v>
      </c>
      <c r="I1259" s="231" t="s">
        <v>1977</v>
      </c>
      <c r="J1259" s="231" t="s">
        <v>7</v>
      </c>
      <c r="K1259" s="231" t="str">
        <f t="shared" si="20"/>
        <v>SUPI</v>
      </c>
    </row>
    <row r="1260" spans="2:11" s="230" customFormat="1" ht="27" customHeight="1">
      <c r="B1260" s="231">
        <v>147</v>
      </c>
      <c r="C1260" s="231">
        <v>43405</v>
      </c>
      <c r="D1260" s="231" t="s">
        <v>1914</v>
      </c>
      <c r="E1260" s="231" t="s">
        <v>1471</v>
      </c>
      <c r="F1260" s="231" t="s">
        <v>1472</v>
      </c>
      <c r="G1260" s="231" t="s">
        <v>2002</v>
      </c>
      <c r="H1260" s="231">
        <v>1.0001050032424E+17</v>
      </c>
      <c r="I1260" s="231" t="s">
        <v>1977</v>
      </c>
      <c r="J1260" s="231" t="s">
        <v>7</v>
      </c>
      <c r="K1260" s="231" t="str">
        <f t="shared" si="20"/>
        <v>SUPI</v>
      </c>
    </row>
    <row r="1261" spans="2:11" s="230" customFormat="1" ht="27" customHeight="1">
      <c r="B1261" s="231">
        <v>148</v>
      </c>
      <c r="C1261" s="231">
        <v>43405</v>
      </c>
      <c r="D1261" s="231" t="s">
        <v>1914</v>
      </c>
      <c r="E1261" s="231" t="s">
        <v>1471</v>
      </c>
      <c r="F1261" s="231" t="s">
        <v>1472</v>
      </c>
      <c r="G1261" s="231" t="s">
        <v>2003</v>
      </c>
      <c r="H1261" s="231">
        <v>1157228</v>
      </c>
      <c r="I1261" s="231" t="s">
        <v>1977</v>
      </c>
      <c r="J1261" s="231" t="s">
        <v>7</v>
      </c>
      <c r="K1261" s="231" t="str">
        <f t="shared" si="20"/>
        <v>SUPI</v>
      </c>
    </row>
    <row r="1262" spans="2:11" s="230" customFormat="1" ht="27" customHeight="1">
      <c r="B1262" s="231">
        <v>149</v>
      </c>
      <c r="C1262" s="231">
        <v>43405</v>
      </c>
      <c r="D1262" s="231" t="s">
        <v>1914</v>
      </c>
      <c r="E1262" s="231" t="s">
        <v>1471</v>
      </c>
      <c r="F1262" s="231" t="s">
        <v>1472</v>
      </c>
      <c r="G1262" s="231" t="s">
        <v>2004</v>
      </c>
      <c r="H1262" s="231">
        <v>1.0200360025773E+17</v>
      </c>
      <c r="I1262" s="231" t="s">
        <v>1977</v>
      </c>
      <c r="J1262" s="231" t="s">
        <v>7</v>
      </c>
      <c r="K1262" s="231" t="str">
        <f t="shared" si="20"/>
        <v>SUPI</v>
      </c>
    </row>
    <row r="1263" spans="2:11" s="230" customFormat="1" ht="27" customHeight="1">
      <c r="B1263" s="231">
        <v>150</v>
      </c>
      <c r="C1263" s="231">
        <v>43405</v>
      </c>
      <c r="D1263" s="231" t="s">
        <v>1914</v>
      </c>
      <c r="E1263" s="231" t="s">
        <v>1471</v>
      </c>
      <c r="F1263" s="231" t="s">
        <v>1472</v>
      </c>
      <c r="G1263" s="231" t="s">
        <v>2005</v>
      </c>
      <c r="H1263" s="231">
        <v>1151140</v>
      </c>
      <c r="I1263" s="231" t="s">
        <v>1977</v>
      </c>
      <c r="J1263" s="231" t="s">
        <v>7</v>
      </c>
      <c r="K1263" s="231" t="str">
        <f t="shared" si="20"/>
        <v>SUPI</v>
      </c>
    </row>
    <row r="1264" spans="2:11" s="230" customFormat="1" ht="27" customHeight="1">
      <c r="B1264" s="231">
        <v>151</v>
      </c>
      <c r="C1264" s="231">
        <v>43405</v>
      </c>
      <c r="D1264" s="231" t="s">
        <v>1914</v>
      </c>
      <c r="E1264" s="231" t="s">
        <v>1471</v>
      </c>
      <c r="F1264" s="231" t="s">
        <v>1472</v>
      </c>
      <c r="G1264" s="231" t="s">
        <v>2006</v>
      </c>
      <c r="H1264" s="231">
        <v>1157665</v>
      </c>
      <c r="I1264" s="231" t="s">
        <v>1977</v>
      </c>
      <c r="J1264" s="231" t="s">
        <v>7</v>
      </c>
      <c r="K1264" s="231" t="str">
        <f t="shared" si="20"/>
        <v>SUPI</v>
      </c>
    </row>
    <row r="1265" spans="2:11" s="230" customFormat="1" ht="27" customHeight="1">
      <c r="B1265" s="231">
        <v>152</v>
      </c>
      <c r="C1265" s="231">
        <v>43405</v>
      </c>
      <c r="D1265" s="231" t="s">
        <v>1914</v>
      </c>
      <c r="E1265" s="231" t="s">
        <v>1471</v>
      </c>
      <c r="F1265" s="231" t="s">
        <v>1472</v>
      </c>
      <c r="G1265" s="231" t="s">
        <v>2007</v>
      </c>
      <c r="H1265" s="231">
        <v>11515093</v>
      </c>
      <c r="I1265" s="231" t="s">
        <v>1977</v>
      </c>
      <c r="J1265" s="231" t="s">
        <v>7</v>
      </c>
      <c r="K1265" s="231" t="str">
        <f t="shared" si="20"/>
        <v>SUPI</v>
      </c>
    </row>
    <row r="1266" spans="2:11" s="230" customFormat="1" ht="27" customHeight="1">
      <c r="B1266" s="231">
        <v>153</v>
      </c>
      <c r="C1266" s="231">
        <v>43405</v>
      </c>
      <c r="D1266" s="231" t="s">
        <v>1914</v>
      </c>
      <c r="E1266" s="231" t="s">
        <v>1471</v>
      </c>
      <c r="F1266" s="231" t="s">
        <v>1472</v>
      </c>
      <c r="G1266" s="231" t="s">
        <v>2008</v>
      </c>
      <c r="H1266" s="231">
        <v>1150004984</v>
      </c>
      <c r="I1266" s="231" t="s">
        <v>1977</v>
      </c>
      <c r="J1266" s="231" t="s">
        <v>7</v>
      </c>
      <c r="K1266" s="231" t="str">
        <f t="shared" si="20"/>
        <v>SUPI</v>
      </c>
    </row>
    <row r="1267" spans="2:11" s="230" customFormat="1" ht="27" customHeight="1">
      <c r="B1267" s="231">
        <v>154</v>
      </c>
      <c r="C1267" s="231">
        <v>43405</v>
      </c>
      <c r="D1267" s="231" t="s">
        <v>1914</v>
      </c>
      <c r="E1267" s="231" t="s">
        <v>1471</v>
      </c>
      <c r="F1267" s="231" t="s">
        <v>1472</v>
      </c>
      <c r="G1267" s="231" t="s">
        <v>2009</v>
      </c>
      <c r="H1267" s="231">
        <v>1.0104080008073E+17</v>
      </c>
      <c r="I1267" s="231" t="s">
        <v>1977</v>
      </c>
      <c r="J1267" s="231" t="s">
        <v>7</v>
      </c>
      <c r="K1267" s="231" t="str">
        <f t="shared" si="20"/>
        <v>SUPI</v>
      </c>
    </row>
    <row r="1268" spans="2:11" s="230" customFormat="1" ht="27" customHeight="1">
      <c r="B1268" s="231">
        <v>155</v>
      </c>
      <c r="C1268" s="231">
        <v>43405</v>
      </c>
      <c r="D1268" s="231" t="s">
        <v>1914</v>
      </c>
      <c r="E1268" s="231" t="s">
        <v>1471</v>
      </c>
      <c r="F1268" s="231" t="s">
        <v>1472</v>
      </c>
      <c r="G1268" s="231" t="s">
        <v>2010</v>
      </c>
      <c r="H1268" s="231">
        <v>11510636</v>
      </c>
      <c r="I1268" s="231" t="s">
        <v>1977</v>
      </c>
      <c r="J1268" s="231" t="s">
        <v>7</v>
      </c>
      <c r="K1268" s="231" t="str">
        <f t="shared" si="20"/>
        <v>SUPI</v>
      </c>
    </row>
    <row r="1269" spans="2:11" s="230" customFormat="1" ht="27" customHeight="1">
      <c r="B1269" s="231">
        <v>156</v>
      </c>
      <c r="C1269" s="231">
        <v>43405</v>
      </c>
      <c r="D1269" s="231" t="s">
        <v>1914</v>
      </c>
      <c r="E1269" s="231" t="s">
        <v>1471</v>
      </c>
      <c r="F1269" s="231" t="s">
        <v>1472</v>
      </c>
      <c r="G1269" s="231" t="s">
        <v>2011</v>
      </c>
      <c r="H1269" s="231">
        <v>10000450011420</v>
      </c>
      <c r="I1269" s="231" t="s">
        <v>1977</v>
      </c>
      <c r="J1269" s="231" t="s">
        <v>7</v>
      </c>
      <c r="K1269" s="231" t="str">
        <f t="shared" si="20"/>
        <v>SUPI</v>
      </c>
    </row>
    <row r="1270" spans="2:11" s="230" customFormat="1" ht="27" customHeight="1">
      <c r="B1270" s="231">
        <v>157</v>
      </c>
      <c r="C1270" s="231">
        <v>43405</v>
      </c>
      <c r="D1270" s="231" t="s">
        <v>1914</v>
      </c>
      <c r="E1270" s="231" t="s">
        <v>1471</v>
      </c>
      <c r="F1270" s="231" t="s">
        <v>1472</v>
      </c>
      <c r="G1270" s="231" t="s">
        <v>2012</v>
      </c>
      <c r="H1270" s="231">
        <v>1157959</v>
      </c>
      <c r="I1270" s="231" t="s">
        <v>1977</v>
      </c>
      <c r="J1270" s="231" t="s">
        <v>7</v>
      </c>
      <c r="K1270" s="231" t="str">
        <f t="shared" si="20"/>
        <v>SUPI</v>
      </c>
    </row>
    <row r="1271" spans="2:11" s="230" customFormat="1" ht="27" customHeight="1">
      <c r="B1271" s="231">
        <v>158</v>
      </c>
      <c r="C1271" s="231">
        <v>43405</v>
      </c>
      <c r="D1271" s="231" t="s">
        <v>1914</v>
      </c>
      <c r="E1271" s="231" t="s">
        <v>1471</v>
      </c>
      <c r="F1271" s="231" t="s">
        <v>1472</v>
      </c>
      <c r="G1271" s="231" t="s">
        <v>2013</v>
      </c>
      <c r="H1271" s="231">
        <v>1.0104100046076E+17</v>
      </c>
      <c r="I1271" s="231" t="s">
        <v>1977</v>
      </c>
      <c r="J1271" s="231" t="s">
        <v>7</v>
      </c>
      <c r="K1271" s="231" t="str">
        <f t="shared" si="20"/>
        <v>SUPI</v>
      </c>
    </row>
    <row r="1272" spans="2:11" s="230" customFormat="1" ht="27" customHeight="1">
      <c r="B1272" s="231">
        <v>159</v>
      </c>
      <c r="C1272" s="231">
        <v>43405</v>
      </c>
      <c r="D1272" s="231" t="s">
        <v>1914</v>
      </c>
      <c r="E1272" s="231" t="s">
        <v>1471</v>
      </c>
      <c r="F1272" s="231" t="s">
        <v>1472</v>
      </c>
      <c r="G1272" s="231" t="s">
        <v>2014</v>
      </c>
      <c r="H1272" s="231">
        <v>11516612</v>
      </c>
      <c r="I1272" s="231" t="s">
        <v>1977</v>
      </c>
      <c r="J1272" s="231" t="s">
        <v>7</v>
      </c>
      <c r="K1272" s="231" t="str">
        <f t="shared" si="20"/>
        <v>SUPI</v>
      </c>
    </row>
    <row r="1273" spans="2:11" s="230" customFormat="1" ht="27" customHeight="1">
      <c r="B1273" s="231">
        <v>160</v>
      </c>
      <c r="C1273" s="231">
        <v>43405</v>
      </c>
      <c r="D1273" s="231" t="s">
        <v>1914</v>
      </c>
      <c r="E1273" s="231" t="s">
        <v>1471</v>
      </c>
      <c r="F1273" s="231" t="s">
        <v>1472</v>
      </c>
      <c r="G1273" s="231" t="s">
        <v>2015</v>
      </c>
      <c r="H1273" s="231">
        <v>1.0100880007975E+17</v>
      </c>
      <c r="I1273" s="231" t="s">
        <v>1977</v>
      </c>
      <c r="J1273" s="231" t="s">
        <v>7</v>
      </c>
      <c r="K1273" s="231" t="str">
        <f t="shared" si="20"/>
        <v>SUPI</v>
      </c>
    </row>
    <row r="1274" spans="2:11" s="230" customFormat="1" ht="27" customHeight="1">
      <c r="B1274" s="231">
        <v>161</v>
      </c>
      <c r="C1274" s="231">
        <v>43405</v>
      </c>
      <c r="D1274" s="231" t="s">
        <v>1914</v>
      </c>
      <c r="E1274" s="231" t="s">
        <v>1471</v>
      </c>
      <c r="F1274" s="231" t="s">
        <v>1472</v>
      </c>
      <c r="G1274" s="231" t="s">
        <v>2016</v>
      </c>
      <c r="H1274" s="231">
        <v>1.0202850058569E+17</v>
      </c>
      <c r="I1274" s="231" t="s">
        <v>1977</v>
      </c>
      <c r="J1274" s="231" t="s">
        <v>7</v>
      </c>
      <c r="K1274" s="231" t="str">
        <f t="shared" si="20"/>
        <v>SUPI</v>
      </c>
    </row>
    <row r="1275" spans="2:11" s="230" customFormat="1" ht="27" customHeight="1">
      <c r="B1275" s="231">
        <v>162</v>
      </c>
      <c r="C1275" s="231">
        <v>43405</v>
      </c>
      <c r="D1275" s="231" t="s">
        <v>1914</v>
      </c>
      <c r="E1275" s="231" t="s">
        <v>1471</v>
      </c>
      <c r="F1275" s="231" t="s">
        <v>1472</v>
      </c>
      <c r="G1275" s="231" t="s">
        <v>2017</v>
      </c>
      <c r="H1275" s="231">
        <v>1.0000430009714E+17</v>
      </c>
      <c r="I1275" s="231" t="s">
        <v>1977</v>
      </c>
      <c r="J1275" s="231" t="s">
        <v>7</v>
      </c>
      <c r="K1275" s="231" t="str">
        <f t="shared" si="20"/>
        <v>SUPI</v>
      </c>
    </row>
    <row r="1276" spans="2:11" s="230" customFormat="1" ht="27" customHeight="1">
      <c r="B1276" s="231">
        <v>163</v>
      </c>
      <c r="C1276" s="231">
        <v>43405</v>
      </c>
      <c r="D1276" s="231" t="s">
        <v>1914</v>
      </c>
      <c r="E1276" s="231" t="s">
        <v>1471</v>
      </c>
      <c r="F1276" s="231" t="s">
        <v>1472</v>
      </c>
      <c r="G1276" s="231" t="s">
        <v>2018</v>
      </c>
      <c r="H1276" s="231">
        <v>1.0104400079776E+17</v>
      </c>
      <c r="I1276" s="231" t="s">
        <v>1977</v>
      </c>
      <c r="J1276" s="231" t="s">
        <v>7</v>
      </c>
      <c r="K1276" s="231" t="str">
        <f t="shared" si="20"/>
        <v>SUPI</v>
      </c>
    </row>
    <row r="1277" spans="2:11" s="230" customFormat="1" ht="27" customHeight="1">
      <c r="B1277" s="231">
        <v>164</v>
      </c>
      <c r="C1277" s="231">
        <v>43405</v>
      </c>
      <c r="D1277" s="231" t="s">
        <v>1914</v>
      </c>
      <c r="E1277" s="231" t="s">
        <v>1471</v>
      </c>
      <c r="F1277" s="231" t="s">
        <v>1472</v>
      </c>
      <c r="G1277" s="231" t="s">
        <v>2019</v>
      </c>
      <c r="H1277" s="231">
        <v>1.0004570105266E+17</v>
      </c>
      <c r="I1277" s="231" t="s">
        <v>1977</v>
      </c>
      <c r="J1277" s="231" t="s">
        <v>7</v>
      </c>
      <c r="K1277" s="231" t="str">
        <f t="shared" si="20"/>
        <v>SUPI</v>
      </c>
    </row>
    <row r="1278" spans="2:11" s="230" customFormat="1" ht="27" customHeight="1">
      <c r="B1278" s="231">
        <v>165</v>
      </c>
      <c r="C1278" s="231">
        <v>43405</v>
      </c>
      <c r="D1278" s="231" t="s">
        <v>1914</v>
      </c>
      <c r="E1278" s="231" t="s">
        <v>1471</v>
      </c>
      <c r="F1278" s="231" t="s">
        <v>1472</v>
      </c>
      <c r="G1278" s="231" t="s">
        <v>2020</v>
      </c>
      <c r="H1278" s="231">
        <v>1159168</v>
      </c>
      <c r="I1278" s="231" t="s">
        <v>1977</v>
      </c>
      <c r="J1278" s="231" t="s">
        <v>7</v>
      </c>
      <c r="K1278" s="231" t="str">
        <f t="shared" si="20"/>
        <v>SUPI</v>
      </c>
    </row>
    <row r="1279" spans="2:11" s="230" customFormat="1" ht="27" customHeight="1">
      <c r="B1279" s="231">
        <v>166</v>
      </c>
      <c r="C1279" s="231">
        <v>43405</v>
      </c>
      <c r="D1279" s="231" t="s">
        <v>1914</v>
      </c>
      <c r="E1279" s="231" t="s">
        <v>1471</v>
      </c>
      <c r="F1279" s="231" t="s">
        <v>1472</v>
      </c>
      <c r="G1279" s="231" t="s">
        <v>2021</v>
      </c>
      <c r="H1279" s="231">
        <v>11517854</v>
      </c>
      <c r="I1279" s="231" t="s">
        <v>1977</v>
      </c>
      <c r="J1279" s="231" t="s">
        <v>7</v>
      </c>
      <c r="K1279" s="231" t="str">
        <f t="shared" si="20"/>
        <v>SUPI</v>
      </c>
    </row>
    <row r="1280" spans="2:11" s="230" customFormat="1" ht="27" customHeight="1">
      <c r="B1280" s="231">
        <v>167</v>
      </c>
      <c r="C1280" s="231">
        <v>43405</v>
      </c>
      <c r="D1280" s="231" t="s">
        <v>1914</v>
      </c>
      <c r="E1280" s="231" t="s">
        <v>1471</v>
      </c>
      <c r="F1280" s="231" t="s">
        <v>1472</v>
      </c>
      <c r="G1280" s="231" t="s">
        <v>2022</v>
      </c>
      <c r="H1280" s="231">
        <v>1156766</v>
      </c>
      <c r="I1280" s="231" t="s">
        <v>1977</v>
      </c>
      <c r="J1280" s="231" t="s">
        <v>7</v>
      </c>
      <c r="K1280" s="231" t="str">
        <f t="shared" si="20"/>
        <v>SUPI</v>
      </c>
    </row>
    <row r="1281" spans="2:11" s="230" customFormat="1" ht="27" customHeight="1">
      <c r="B1281" s="231">
        <v>168</v>
      </c>
      <c r="C1281" s="231">
        <v>43405</v>
      </c>
      <c r="D1281" s="231" t="s">
        <v>1914</v>
      </c>
      <c r="E1281" s="231" t="s">
        <v>1471</v>
      </c>
      <c r="F1281" s="231" t="s">
        <v>1472</v>
      </c>
      <c r="G1281" s="231" t="s">
        <v>2023</v>
      </c>
      <c r="H1281" s="231">
        <v>1.0200480081661E+17</v>
      </c>
      <c r="I1281" s="231" t="s">
        <v>1977</v>
      </c>
      <c r="J1281" s="231" t="s">
        <v>7</v>
      </c>
      <c r="K1281" s="231" t="str">
        <f t="shared" si="20"/>
        <v>SUPI</v>
      </c>
    </row>
    <row r="1282" spans="2:11" s="230" customFormat="1" ht="27" customHeight="1">
      <c r="B1282" s="231">
        <v>169</v>
      </c>
      <c r="C1282" s="231">
        <v>43405</v>
      </c>
      <c r="D1282" s="231" t="s">
        <v>1914</v>
      </c>
      <c r="E1282" s="231" t="s">
        <v>1471</v>
      </c>
      <c r="F1282" s="231" t="s">
        <v>1472</v>
      </c>
      <c r="G1282" s="231" t="s">
        <v>2024</v>
      </c>
      <c r="H1282" s="231">
        <v>11511822</v>
      </c>
      <c r="I1282" s="231" t="s">
        <v>1977</v>
      </c>
      <c r="J1282" s="231" t="s">
        <v>7</v>
      </c>
      <c r="K1282" s="231" t="str">
        <f t="shared" si="20"/>
        <v>SUPI</v>
      </c>
    </row>
    <row r="1283" spans="2:11" s="230" customFormat="1" ht="27" customHeight="1">
      <c r="B1283" s="231">
        <v>170</v>
      </c>
      <c r="C1283" s="231">
        <v>43405</v>
      </c>
      <c r="D1283" s="231" t="s">
        <v>1914</v>
      </c>
      <c r="E1283" s="231" t="s">
        <v>1471</v>
      </c>
      <c r="F1283" s="231" t="s">
        <v>1472</v>
      </c>
      <c r="G1283" s="231" t="s">
        <v>2025</v>
      </c>
      <c r="H1283" s="231">
        <v>1150004886</v>
      </c>
      <c r="I1283" s="231" t="s">
        <v>1977</v>
      </c>
      <c r="J1283" s="231" t="s">
        <v>7</v>
      </c>
      <c r="K1283" s="231" t="str">
        <f t="shared" si="20"/>
        <v>SUPI</v>
      </c>
    </row>
    <row r="1284" spans="2:11" s="230" customFormat="1" ht="27" customHeight="1">
      <c r="B1284" s="231">
        <v>171</v>
      </c>
      <c r="C1284" s="231">
        <v>43405</v>
      </c>
      <c r="D1284" s="231" t="s">
        <v>1914</v>
      </c>
      <c r="E1284" s="231" t="s">
        <v>1471</v>
      </c>
      <c r="F1284" s="231" t="s">
        <v>1472</v>
      </c>
      <c r="G1284" s="231" t="s">
        <v>2026</v>
      </c>
      <c r="H1284" s="231">
        <v>115488</v>
      </c>
      <c r="I1284" s="231" t="s">
        <v>1977</v>
      </c>
      <c r="J1284" s="231" t="s">
        <v>7</v>
      </c>
      <c r="K1284" s="231" t="str">
        <f t="shared" si="20"/>
        <v>SUPI</v>
      </c>
    </row>
    <row r="1285" spans="2:11" s="230" customFormat="1" ht="27" customHeight="1">
      <c r="B1285" s="231">
        <v>172</v>
      </c>
      <c r="C1285" s="231">
        <v>43405</v>
      </c>
      <c r="D1285" s="231" t="s">
        <v>1914</v>
      </c>
      <c r="E1285" s="231" t="s">
        <v>1471</v>
      </c>
      <c r="F1285" s="231" t="s">
        <v>1472</v>
      </c>
      <c r="G1285" s="231" t="s">
        <v>2027</v>
      </c>
      <c r="H1285" s="231">
        <v>1157035</v>
      </c>
      <c r="I1285" s="231" t="s">
        <v>1977</v>
      </c>
      <c r="J1285" s="231" t="s">
        <v>7</v>
      </c>
      <c r="K1285" s="231" t="str">
        <f t="shared" si="20"/>
        <v>SUPI</v>
      </c>
    </row>
    <row r="1286" spans="2:11" s="230" customFormat="1" ht="27" customHeight="1">
      <c r="B1286" s="231">
        <v>173</v>
      </c>
      <c r="C1286" s="231">
        <v>43405</v>
      </c>
      <c r="D1286" s="231" t="s">
        <v>1914</v>
      </c>
      <c r="E1286" s="231" t="s">
        <v>1471</v>
      </c>
      <c r="F1286" s="231" t="s">
        <v>1472</v>
      </c>
      <c r="G1286" s="231" t="s">
        <v>2028</v>
      </c>
      <c r="H1286" s="231">
        <v>1.00003400062568E+17</v>
      </c>
      <c r="I1286" s="231" t="s">
        <v>1977</v>
      </c>
      <c r="J1286" s="231" t="s">
        <v>7</v>
      </c>
      <c r="K1286" s="231" t="str">
        <f t="shared" si="20"/>
        <v>SUPI</v>
      </c>
    </row>
    <row r="1287" spans="2:11" s="230" customFormat="1" ht="27" customHeight="1">
      <c r="B1287" s="231">
        <v>174</v>
      </c>
      <c r="C1287" s="231">
        <v>43405</v>
      </c>
      <c r="D1287" s="231" t="s">
        <v>1914</v>
      </c>
      <c r="E1287" s="231" t="s">
        <v>1471</v>
      </c>
      <c r="F1287" s="231" t="s">
        <v>1472</v>
      </c>
      <c r="G1287" s="231" t="s">
        <v>2029</v>
      </c>
      <c r="H1287" s="231">
        <v>115421</v>
      </c>
      <c r="I1287" s="231" t="s">
        <v>1977</v>
      </c>
      <c r="J1287" s="231" t="s">
        <v>7</v>
      </c>
      <c r="K1287" s="231" t="str">
        <f t="shared" si="20"/>
        <v>SUPI</v>
      </c>
    </row>
    <row r="1288" spans="2:11" s="230" customFormat="1" ht="27" customHeight="1">
      <c r="B1288" s="231">
        <v>175</v>
      </c>
      <c r="C1288" s="231">
        <v>43405</v>
      </c>
      <c r="D1288" s="231" t="s">
        <v>1914</v>
      </c>
      <c r="E1288" s="231" t="s">
        <v>1471</v>
      </c>
      <c r="F1288" s="231" t="s">
        <v>1472</v>
      </c>
      <c r="G1288" s="231" t="s">
        <v>2030</v>
      </c>
      <c r="H1288" s="231">
        <v>1153906</v>
      </c>
      <c r="I1288" s="231" t="s">
        <v>1977</v>
      </c>
      <c r="J1288" s="231" t="s">
        <v>7</v>
      </c>
      <c r="K1288" s="231" t="str">
        <f t="shared" si="20"/>
        <v>SUPI</v>
      </c>
    </row>
    <row r="1289" spans="2:11" s="230" customFormat="1" ht="27" customHeight="1">
      <c r="B1289" s="231">
        <v>176</v>
      </c>
      <c r="C1289" s="231">
        <v>43405</v>
      </c>
      <c r="D1289" s="231" t="s">
        <v>1914</v>
      </c>
      <c r="E1289" s="231" t="s">
        <v>1471</v>
      </c>
      <c r="F1289" s="231" t="s">
        <v>1472</v>
      </c>
      <c r="G1289" s="231" t="s">
        <v>2031</v>
      </c>
      <c r="H1289" s="231">
        <v>1.0202290070762E+17</v>
      </c>
      <c r="I1289" s="231" t="s">
        <v>1977</v>
      </c>
      <c r="J1289" s="231" t="s">
        <v>7</v>
      </c>
      <c r="K1289" s="231" t="str">
        <f t="shared" si="20"/>
        <v>SUPI</v>
      </c>
    </row>
    <row r="1290" spans="2:11" s="230" customFormat="1" ht="27" customHeight="1">
      <c r="B1290" s="231">
        <v>177</v>
      </c>
      <c r="C1290" s="231">
        <v>43405</v>
      </c>
      <c r="D1290" s="231" t="s">
        <v>1914</v>
      </c>
      <c r="E1290" s="231" t="s">
        <v>1471</v>
      </c>
      <c r="F1290" s="231" t="s">
        <v>1472</v>
      </c>
      <c r="G1290" s="231" t="s">
        <v>2032</v>
      </c>
      <c r="H1290" s="231">
        <v>1157849</v>
      </c>
      <c r="I1290" s="231" t="s">
        <v>1977</v>
      </c>
      <c r="J1290" s="231" t="s">
        <v>7</v>
      </c>
      <c r="K1290" s="231" t="str">
        <f t="shared" si="20"/>
        <v>SUPI</v>
      </c>
    </row>
    <row r="1291" spans="2:11" s="230" customFormat="1" ht="27" customHeight="1">
      <c r="B1291" s="231">
        <v>178</v>
      </c>
      <c r="C1291" s="231">
        <v>43405</v>
      </c>
      <c r="D1291" s="231" t="s">
        <v>1914</v>
      </c>
      <c r="E1291" s="231" t="s">
        <v>1471</v>
      </c>
      <c r="F1291" s="231" t="s">
        <v>1472</v>
      </c>
      <c r="G1291" s="231" t="s">
        <v>2033</v>
      </c>
      <c r="H1291" s="231">
        <v>1.0001540049419E+17</v>
      </c>
      <c r="I1291" s="231" t="s">
        <v>1977</v>
      </c>
      <c r="J1291" s="231" t="s">
        <v>7</v>
      </c>
      <c r="K1291" s="231" t="str">
        <f t="shared" si="20"/>
        <v>SUPI</v>
      </c>
    </row>
    <row r="1292" spans="2:11" s="230" customFormat="1" ht="27" customHeight="1">
      <c r="B1292" s="231">
        <v>179</v>
      </c>
      <c r="C1292" s="231">
        <v>43405</v>
      </c>
      <c r="D1292" s="231" t="s">
        <v>1914</v>
      </c>
      <c r="E1292" s="231" t="s">
        <v>1471</v>
      </c>
      <c r="F1292" s="231" t="s">
        <v>1472</v>
      </c>
      <c r="G1292" s="231" t="s">
        <v>2034</v>
      </c>
      <c r="H1292" s="231">
        <v>1150000480</v>
      </c>
      <c r="I1292" s="231" t="s">
        <v>1977</v>
      </c>
      <c r="J1292" s="231" t="s">
        <v>7</v>
      </c>
      <c r="K1292" s="231" t="str">
        <f t="shared" si="20"/>
        <v>SUPI</v>
      </c>
    </row>
    <row r="1293" spans="2:11" s="230" customFormat="1" ht="27" customHeight="1">
      <c r="B1293" s="231">
        <v>180</v>
      </c>
      <c r="C1293" s="231">
        <v>43405</v>
      </c>
      <c r="D1293" s="231" t="s">
        <v>1914</v>
      </c>
      <c r="E1293" s="231" t="s">
        <v>1471</v>
      </c>
      <c r="F1293" s="231" t="s">
        <v>1472</v>
      </c>
      <c r="G1293" s="231" t="s">
        <v>2035</v>
      </c>
      <c r="H1293" s="231">
        <v>1159567</v>
      </c>
      <c r="I1293" s="231" t="s">
        <v>1977</v>
      </c>
      <c r="J1293" s="231" t="s">
        <v>7</v>
      </c>
      <c r="K1293" s="231" t="str">
        <f t="shared" si="20"/>
        <v>SUPI</v>
      </c>
    </row>
    <row r="1294" spans="2:11" s="230" customFormat="1" ht="27" customHeight="1">
      <c r="B1294" s="231">
        <v>181</v>
      </c>
      <c r="C1294" s="231">
        <v>43405</v>
      </c>
      <c r="D1294" s="231" t="s">
        <v>1914</v>
      </c>
      <c r="E1294" s="231" t="s">
        <v>1471</v>
      </c>
      <c r="F1294" s="231" t="s">
        <v>1472</v>
      </c>
      <c r="G1294" s="231" t="s">
        <v>2036</v>
      </c>
      <c r="H1294" s="231">
        <v>1156767</v>
      </c>
      <c r="I1294" s="231" t="s">
        <v>1977</v>
      </c>
      <c r="J1294" s="231" t="s">
        <v>7</v>
      </c>
      <c r="K1294" s="231" t="str">
        <f t="shared" ref="K1294:K1357" si="21">MID(I1294,1,4)</f>
        <v>SUPI</v>
      </c>
    </row>
    <row r="1295" spans="2:11" s="230" customFormat="1" ht="27" customHeight="1">
      <c r="B1295" s="231">
        <v>182</v>
      </c>
      <c r="C1295" s="231">
        <v>43405</v>
      </c>
      <c r="D1295" s="231" t="s">
        <v>1914</v>
      </c>
      <c r="E1295" s="231" t="s">
        <v>1471</v>
      </c>
      <c r="F1295" s="231" t="s">
        <v>1472</v>
      </c>
      <c r="G1295" s="231" t="s">
        <v>2037</v>
      </c>
      <c r="H1295" s="231">
        <v>100004160043322</v>
      </c>
      <c r="I1295" s="231" t="s">
        <v>1977</v>
      </c>
      <c r="J1295" s="231" t="s">
        <v>7</v>
      </c>
      <c r="K1295" s="231" t="str">
        <f t="shared" si="21"/>
        <v>SUPI</v>
      </c>
    </row>
    <row r="1296" spans="2:11" s="230" customFormat="1" ht="27" customHeight="1">
      <c r="B1296" s="231">
        <v>183</v>
      </c>
      <c r="C1296" s="231">
        <v>43405</v>
      </c>
      <c r="D1296" s="231" t="s">
        <v>1914</v>
      </c>
      <c r="E1296" s="231" t="s">
        <v>1471</v>
      </c>
      <c r="F1296" s="231" t="s">
        <v>1472</v>
      </c>
      <c r="G1296" s="231" t="s">
        <v>2038</v>
      </c>
      <c r="H1296" s="231">
        <v>1155869</v>
      </c>
      <c r="I1296" s="231" t="s">
        <v>1977</v>
      </c>
      <c r="J1296" s="231" t="s">
        <v>7</v>
      </c>
      <c r="K1296" s="231" t="str">
        <f t="shared" si="21"/>
        <v>SUPI</v>
      </c>
    </row>
    <row r="1297" spans="2:11" s="230" customFormat="1" ht="27" customHeight="1">
      <c r="B1297" s="231">
        <v>184</v>
      </c>
      <c r="C1297" s="231">
        <v>43405</v>
      </c>
      <c r="D1297" s="231" t="s">
        <v>1914</v>
      </c>
      <c r="E1297" s="231" t="s">
        <v>1471</v>
      </c>
      <c r="F1297" s="231" t="s">
        <v>1472</v>
      </c>
      <c r="G1297" s="231" t="s">
        <v>2039</v>
      </c>
      <c r="H1297" s="231">
        <v>1.0100250005125E+17</v>
      </c>
      <c r="I1297" s="231" t="s">
        <v>1977</v>
      </c>
      <c r="J1297" s="231" t="s">
        <v>7</v>
      </c>
      <c r="K1297" s="231" t="str">
        <f t="shared" si="21"/>
        <v>SUPI</v>
      </c>
    </row>
    <row r="1298" spans="2:11" s="230" customFormat="1" ht="27" customHeight="1">
      <c r="B1298" s="231">
        <v>185</v>
      </c>
      <c r="C1298" s="231">
        <v>43405</v>
      </c>
      <c r="D1298" s="231" t="s">
        <v>1914</v>
      </c>
      <c r="E1298" s="231" t="s">
        <v>1471</v>
      </c>
      <c r="F1298" s="231" t="s">
        <v>1472</v>
      </c>
      <c r="G1298" s="231" t="s">
        <v>2040</v>
      </c>
      <c r="H1298" s="231">
        <v>1.01013600204532E+17</v>
      </c>
      <c r="I1298" s="231" t="s">
        <v>1977</v>
      </c>
      <c r="J1298" s="231" t="s">
        <v>7</v>
      </c>
      <c r="K1298" s="231" t="str">
        <f t="shared" si="21"/>
        <v>SUPI</v>
      </c>
    </row>
    <row r="1299" spans="2:11" s="230" customFormat="1" ht="27" customHeight="1">
      <c r="B1299" s="231">
        <v>186</v>
      </c>
      <c r="C1299" s="231">
        <v>43405</v>
      </c>
      <c r="D1299" s="231" t="s">
        <v>1914</v>
      </c>
      <c r="E1299" s="231" t="s">
        <v>1471</v>
      </c>
      <c r="F1299" s="231" t="s">
        <v>1472</v>
      </c>
      <c r="G1299" s="231" t="s">
        <v>2041</v>
      </c>
      <c r="H1299" s="231">
        <v>11514129</v>
      </c>
      <c r="I1299" s="231" t="s">
        <v>1977</v>
      </c>
      <c r="J1299" s="231" t="s">
        <v>7</v>
      </c>
      <c r="K1299" s="231" t="str">
        <f t="shared" si="21"/>
        <v>SUPI</v>
      </c>
    </row>
    <row r="1300" spans="2:11" s="230" customFormat="1" ht="27" customHeight="1">
      <c r="B1300" s="231">
        <v>187</v>
      </c>
      <c r="C1300" s="231">
        <v>43405</v>
      </c>
      <c r="D1300" s="231" t="s">
        <v>1914</v>
      </c>
      <c r="E1300" s="231" t="s">
        <v>1471</v>
      </c>
      <c r="F1300" s="231" t="s">
        <v>1472</v>
      </c>
      <c r="G1300" s="231" t="s">
        <v>2042</v>
      </c>
      <c r="H1300" s="231">
        <v>1157242</v>
      </c>
      <c r="I1300" s="231" t="s">
        <v>1977</v>
      </c>
      <c r="J1300" s="231" t="s">
        <v>7</v>
      </c>
      <c r="K1300" s="231" t="str">
        <f t="shared" si="21"/>
        <v>SUPI</v>
      </c>
    </row>
    <row r="1301" spans="2:11" s="230" customFormat="1" ht="27" customHeight="1">
      <c r="B1301" s="231">
        <v>188</v>
      </c>
      <c r="C1301" s="231">
        <v>43405</v>
      </c>
      <c r="D1301" s="231" t="s">
        <v>1914</v>
      </c>
      <c r="E1301" s="231" t="s">
        <v>1471</v>
      </c>
      <c r="F1301" s="231" t="s">
        <v>1472</v>
      </c>
      <c r="G1301" s="231" t="s">
        <v>2043</v>
      </c>
      <c r="H1301" s="231">
        <v>1.0101660019075E+17</v>
      </c>
      <c r="I1301" s="231" t="s">
        <v>1977</v>
      </c>
      <c r="J1301" s="231" t="s">
        <v>7</v>
      </c>
      <c r="K1301" s="231" t="str">
        <f t="shared" si="21"/>
        <v>SUPI</v>
      </c>
    </row>
    <row r="1302" spans="2:11" s="230" customFormat="1" ht="27" customHeight="1">
      <c r="B1302" s="231">
        <v>189</v>
      </c>
      <c r="C1302" s="231">
        <v>43405</v>
      </c>
      <c r="D1302" s="231" t="s">
        <v>1914</v>
      </c>
      <c r="E1302" s="231" t="s">
        <v>1471</v>
      </c>
      <c r="F1302" s="231" t="s">
        <v>1472</v>
      </c>
      <c r="G1302" s="231" t="s">
        <v>2044</v>
      </c>
      <c r="H1302" s="231">
        <v>1153429</v>
      </c>
      <c r="I1302" s="231" t="s">
        <v>1977</v>
      </c>
      <c r="J1302" s="231" t="s">
        <v>7</v>
      </c>
      <c r="K1302" s="231" t="str">
        <f t="shared" si="21"/>
        <v>SUPI</v>
      </c>
    </row>
    <row r="1303" spans="2:11" s="230" customFormat="1" ht="27" customHeight="1">
      <c r="B1303" s="231">
        <v>190</v>
      </c>
      <c r="C1303" s="231">
        <v>43405</v>
      </c>
      <c r="D1303" s="231" t="s">
        <v>1914</v>
      </c>
      <c r="E1303" s="231" t="s">
        <v>1471</v>
      </c>
      <c r="F1303" s="231" t="s">
        <v>1472</v>
      </c>
      <c r="G1303" s="231" t="s">
        <v>2045</v>
      </c>
      <c r="H1303" s="231">
        <v>1157733</v>
      </c>
      <c r="I1303" s="231" t="s">
        <v>1977</v>
      </c>
      <c r="J1303" s="231" t="s">
        <v>7</v>
      </c>
      <c r="K1303" s="231" t="str">
        <f t="shared" si="21"/>
        <v>SUPI</v>
      </c>
    </row>
    <row r="1304" spans="2:11" s="230" customFormat="1" ht="27" customHeight="1">
      <c r="B1304" s="231">
        <v>191</v>
      </c>
      <c r="C1304" s="231">
        <v>43405</v>
      </c>
      <c r="D1304" s="231" t="s">
        <v>1914</v>
      </c>
      <c r="E1304" s="231" t="s">
        <v>1471</v>
      </c>
      <c r="F1304" s="231" t="s">
        <v>1472</v>
      </c>
      <c r="G1304" s="231" t="s">
        <v>2046</v>
      </c>
      <c r="H1304" s="231">
        <v>1.04001900566522E+17</v>
      </c>
      <c r="I1304" s="231" t="s">
        <v>1977</v>
      </c>
      <c r="J1304" s="231" t="s">
        <v>7</v>
      </c>
      <c r="K1304" s="231" t="str">
        <f t="shared" si="21"/>
        <v>SUPI</v>
      </c>
    </row>
    <row r="1305" spans="2:11" s="230" customFormat="1" ht="27" customHeight="1">
      <c r="B1305" s="231">
        <v>192</v>
      </c>
      <c r="C1305" s="231">
        <v>43405</v>
      </c>
      <c r="D1305" s="231" t="s">
        <v>1914</v>
      </c>
      <c r="E1305" s="231" t="s">
        <v>1471</v>
      </c>
      <c r="F1305" s="231" t="s">
        <v>1472</v>
      </c>
      <c r="G1305" s="231" t="s">
        <v>2047</v>
      </c>
      <c r="H1305" s="231">
        <v>1.00041800281582E+17</v>
      </c>
      <c r="I1305" s="231" t="s">
        <v>1977</v>
      </c>
      <c r="J1305" s="231" t="s">
        <v>7</v>
      </c>
      <c r="K1305" s="231" t="str">
        <f t="shared" si="21"/>
        <v>SUPI</v>
      </c>
    </row>
    <row r="1306" spans="2:11" s="230" customFormat="1" ht="27" customHeight="1">
      <c r="B1306" s="231">
        <v>193</v>
      </c>
      <c r="C1306" s="231">
        <v>43405</v>
      </c>
      <c r="D1306" s="231" t="s">
        <v>1914</v>
      </c>
      <c r="E1306" s="231" t="s">
        <v>1471</v>
      </c>
      <c r="F1306" s="231" t="s">
        <v>1472</v>
      </c>
      <c r="G1306" s="231" t="s">
        <v>2048</v>
      </c>
      <c r="H1306" s="231">
        <v>1158663</v>
      </c>
      <c r="I1306" s="231" t="s">
        <v>1977</v>
      </c>
      <c r="J1306" s="231" t="s">
        <v>7</v>
      </c>
      <c r="K1306" s="231" t="str">
        <f t="shared" si="21"/>
        <v>SUPI</v>
      </c>
    </row>
    <row r="1307" spans="2:11" s="230" customFormat="1" ht="27" customHeight="1">
      <c r="B1307" s="231">
        <v>194</v>
      </c>
      <c r="C1307" s="231">
        <v>43405</v>
      </c>
      <c r="D1307" s="231" t="s">
        <v>1914</v>
      </c>
      <c r="E1307" s="231" t="s">
        <v>1471</v>
      </c>
      <c r="F1307" s="231" t="s">
        <v>1472</v>
      </c>
      <c r="G1307" s="231" t="s">
        <v>2049</v>
      </c>
      <c r="H1307" s="231">
        <v>1159350</v>
      </c>
      <c r="I1307" s="231" t="s">
        <v>1977</v>
      </c>
      <c r="J1307" s="231" t="s">
        <v>7</v>
      </c>
      <c r="K1307" s="231" t="str">
        <f t="shared" si="21"/>
        <v>SUPI</v>
      </c>
    </row>
    <row r="1308" spans="2:11" s="230" customFormat="1" ht="27" customHeight="1">
      <c r="B1308" s="231">
        <v>195</v>
      </c>
      <c r="C1308" s="231">
        <v>43405</v>
      </c>
      <c r="D1308" s="231" t="s">
        <v>1914</v>
      </c>
      <c r="E1308" s="231" t="s">
        <v>1471</v>
      </c>
      <c r="F1308" s="231" t="s">
        <v>1472</v>
      </c>
      <c r="G1308" s="231" t="s">
        <v>2050</v>
      </c>
      <c r="H1308" s="231">
        <v>1150008400</v>
      </c>
      <c r="I1308" s="231" t="s">
        <v>1977</v>
      </c>
      <c r="J1308" s="231" t="s">
        <v>7</v>
      </c>
      <c r="K1308" s="231" t="str">
        <f t="shared" si="21"/>
        <v>SUPI</v>
      </c>
    </row>
    <row r="1309" spans="2:11" s="230" customFormat="1" ht="27" customHeight="1">
      <c r="B1309" s="231">
        <v>196</v>
      </c>
      <c r="C1309" s="231">
        <v>43405</v>
      </c>
      <c r="D1309" s="231" t="s">
        <v>1914</v>
      </c>
      <c r="E1309" s="231" t="s">
        <v>1471</v>
      </c>
      <c r="F1309" s="231" t="s">
        <v>1472</v>
      </c>
      <c r="G1309" s="231" t="s">
        <v>2051</v>
      </c>
      <c r="H1309" s="231">
        <v>1150008399</v>
      </c>
      <c r="I1309" s="231" t="s">
        <v>1977</v>
      </c>
      <c r="J1309" s="231" t="s">
        <v>7</v>
      </c>
      <c r="K1309" s="231" t="str">
        <f t="shared" si="21"/>
        <v>SUPI</v>
      </c>
    </row>
    <row r="1310" spans="2:11" s="230" customFormat="1" ht="27" customHeight="1">
      <c r="B1310" s="231">
        <v>197</v>
      </c>
      <c r="C1310" s="231">
        <v>43405</v>
      </c>
      <c r="D1310" s="231" t="s">
        <v>1914</v>
      </c>
      <c r="E1310" s="231" t="s">
        <v>1471</v>
      </c>
      <c r="F1310" s="231" t="s">
        <v>1472</v>
      </c>
      <c r="G1310" s="231" t="s">
        <v>2052</v>
      </c>
      <c r="H1310" s="231">
        <v>1150008398</v>
      </c>
      <c r="I1310" s="231" t="s">
        <v>1977</v>
      </c>
      <c r="J1310" s="231" t="s">
        <v>7</v>
      </c>
      <c r="K1310" s="231" t="str">
        <f t="shared" si="21"/>
        <v>SUPI</v>
      </c>
    </row>
    <row r="1311" spans="2:11" s="230" customFormat="1" ht="27" customHeight="1">
      <c r="B1311" s="231">
        <v>198</v>
      </c>
      <c r="C1311" s="231">
        <v>43405</v>
      </c>
      <c r="D1311" s="231" t="s">
        <v>1914</v>
      </c>
      <c r="E1311" s="231" t="s">
        <v>1471</v>
      </c>
      <c r="F1311" s="231" t="s">
        <v>1472</v>
      </c>
      <c r="G1311" s="231" t="s">
        <v>2053</v>
      </c>
      <c r="H1311" s="231">
        <v>1150008397</v>
      </c>
      <c r="I1311" s="231" t="s">
        <v>1977</v>
      </c>
      <c r="J1311" s="231" t="s">
        <v>7</v>
      </c>
      <c r="K1311" s="231" t="str">
        <f t="shared" si="21"/>
        <v>SUPI</v>
      </c>
    </row>
    <row r="1312" spans="2:11" s="230" customFormat="1" ht="27" customHeight="1">
      <c r="B1312" s="231">
        <v>199</v>
      </c>
      <c r="C1312" s="231">
        <v>43405</v>
      </c>
      <c r="D1312" s="231" t="s">
        <v>1914</v>
      </c>
      <c r="E1312" s="231" t="s">
        <v>1471</v>
      </c>
      <c r="F1312" s="231" t="s">
        <v>1472</v>
      </c>
      <c r="G1312" s="231" t="s">
        <v>2054</v>
      </c>
      <c r="H1312" s="231" t="s">
        <v>2055</v>
      </c>
      <c r="I1312" s="231" t="s">
        <v>1977</v>
      </c>
      <c r="J1312" s="231" t="s">
        <v>7</v>
      </c>
      <c r="K1312" s="231" t="str">
        <f t="shared" si="21"/>
        <v>SUPI</v>
      </c>
    </row>
    <row r="1313" spans="2:11" s="230" customFormat="1" ht="27" customHeight="1">
      <c r="B1313" s="231">
        <v>200</v>
      </c>
      <c r="C1313" s="231">
        <v>43405</v>
      </c>
      <c r="D1313" s="231" t="s">
        <v>1914</v>
      </c>
      <c r="E1313" s="231" t="s">
        <v>1471</v>
      </c>
      <c r="F1313" s="231" t="s">
        <v>1472</v>
      </c>
      <c r="G1313" s="231" t="s">
        <v>2056</v>
      </c>
      <c r="H1313" s="231">
        <v>1158410</v>
      </c>
      <c r="I1313" s="231" t="s">
        <v>1977</v>
      </c>
      <c r="J1313" s="231" t="s">
        <v>7</v>
      </c>
      <c r="K1313" s="231" t="str">
        <f t="shared" si="21"/>
        <v>SUPI</v>
      </c>
    </row>
    <row r="1314" spans="2:11" s="230" customFormat="1" ht="27" customHeight="1">
      <c r="B1314" s="231">
        <v>201</v>
      </c>
      <c r="C1314" s="231">
        <v>43405</v>
      </c>
      <c r="D1314" s="231" t="s">
        <v>1914</v>
      </c>
      <c r="E1314" s="231" t="s">
        <v>1471</v>
      </c>
      <c r="F1314" s="231" t="s">
        <v>1472</v>
      </c>
      <c r="G1314" s="231" t="s">
        <v>2057</v>
      </c>
      <c r="H1314" s="231" t="s">
        <v>2058</v>
      </c>
      <c r="I1314" s="231" t="s">
        <v>1977</v>
      </c>
      <c r="J1314" s="231" t="s">
        <v>7</v>
      </c>
      <c r="K1314" s="231" t="str">
        <f t="shared" si="21"/>
        <v>SUPI</v>
      </c>
    </row>
    <row r="1315" spans="2:11" s="230" customFormat="1" ht="27" customHeight="1">
      <c r="B1315" s="231">
        <v>202</v>
      </c>
      <c r="C1315" s="231">
        <v>43405</v>
      </c>
      <c r="D1315" s="231" t="s">
        <v>1914</v>
      </c>
      <c r="E1315" s="231" t="s">
        <v>1471</v>
      </c>
      <c r="F1315" s="231" t="s">
        <v>1472</v>
      </c>
      <c r="G1315" s="231" t="s">
        <v>2059</v>
      </c>
      <c r="H1315" s="231">
        <v>1155020</v>
      </c>
      <c r="I1315" s="231" t="s">
        <v>1977</v>
      </c>
      <c r="J1315" s="231" t="s">
        <v>7</v>
      </c>
      <c r="K1315" s="231" t="str">
        <f t="shared" si="21"/>
        <v>SUPI</v>
      </c>
    </row>
    <row r="1316" spans="2:11" s="230" customFormat="1" ht="27" customHeight="1">
      <c r="B1316" s="231">
        <v>203</v>
      </c>
      <c r="C1316" s="231">
        <v>43405</v>
      </c>
      <c r="D1316" s="231" t="s">
        <v>1914</v>
      </c>
      <c r="E1316" s="231" t="s">
        <v>1471</v>
      </c>
      <c r="F1316" s="231" t="s">
        <v>1472</v>
      </c>
      <c r="G1316" s="231" t="s">
        <v>2060</v>
      </c>
      <c r="H1316" s="231">
        <v>1.0003400062568E+17</v>
      </c>
      <c r="I1316" s="231" t="s">
        <v>1977</v>
      </c>
      <c r="J1316" s="231" t="s">
        <v>7</v>
      </c>
      <c r="K1316" s="231" t="str">
        <f t="shared" si="21"/>
        <v>SUPI</v>
      </c>
    </row>
    <row r="1317" spans="2:11" s="230" customFormat="1" ht="27" customHeight="1">
      <c r="B1317" s="231">
        <v>204</v>
      </c>
      <c r="C1317" s="231">
        <v>43405</v>
      </c>
      <c r="D1317" s="231" t="s">
        <v>1914</v>
      </c>
      <c r="E1317" s="231" t="s">
        <v>1471</v>
      </c>
      <c r="F1317" s="231" t="s">
        <v>1472</v>
      </c>
      <c r="G1317" s="231" t="s">
        <v>2061</v>
      </c>
      <c r="H1317" s="231">
        <v>1150002522</v>
      </c>
      <c r="I1317" s="231" t="s">
        <v>1977</v>
      </c>
      <c r="J1317" s="231" t="s">
        <v>7</v>
      </c>
      <c r="K1317" s="231" t="str">
        <f t="shared" si="21"/>
        <v>SUPI</v>
      </c>
    </row>
    <row r="1318" spans="2:11" s="230" customFormat="1" ht="27" customHeight="1">
      <c r="B1318" s="231">
        <v>205</v>
      </c>
      <c r="C1318" s="231">
        <v>43405</v>
      </c>
      <c r="D1318" s="231" t="s">
        <v>1914</v>
      </c>
      <c r="E1318" s="231" t="s">
        <v>1471</v>
      </c>
      <c r="F1318" s="231" t="s">
        <v>1472</v>
      </c>
      <c r="G1318" s="231" t="s">
        <v>2062</v>
      </c>
      <c r="H1318" s="231">
        <v>1.01023800475542E+17</v>
      </c>
      <c r="I1318" s="231" t="s">
        <v>1977</v>
      </c>
      <c r="J1318" s="231" t="s">
        <v>7</v>
      </c>
      <c r="K1318" s="231" t="str">
        <f t="shared" si="21"/>
        <v>SUPI</v>
      </c>
    </row>
    <row r="1319" spans="2:11" s="230" customFormat="1" ht="27" customHeight="1">
      <c r="B1319" s="231">
        <v>206</v>
      </c>
      <c r="C1319" s="231">
        <v>43405</v>
      </c>
      <c r="D1319" s="231" t="s">
        <v>1914</v>
      </c>
      <c r="E1319" s="231" t="s">
        <v>1471</v>
      </c>
      <c r="F1319" s="231" t="s">
        <v>1472</v>
      </c>
      <c r="G1319" s="231" t="s">
        <v>2063</v>
      </c>
      <c r="H1319" s="231">
        <v>1152574</v>
      </c>
      <c r="I1319" s="231" t="s">
        <v>1977</v>
      </c>
      <c r="J1319" s="231" t="s">
        <v>7</v>
      </c>
      <c r="K1319" s="231" t="str">
        <f t="shared" si="21"/>
        <v>SUPI</v>
      </c>
    </row>
    <row r="1320" spans="2:11" s="230" customFormat="1" ht="27" customHeight="1">
      <c r="B1320" s="231">
        <v>207</v>
      </c>
      <c r="C1320" s="231">
        <v>43405</v>
      </c>
      <c r="D1320" s="231" t="s">
        <v>1914</v>
      </c>
      <c r="E1320" s="231" t="s">
        <v>1471</v>
      </c>
      <c r="F1320" s="231" t="s">
        <v>1472</v>
      </c>
      <c r="G1320" s="231" t="s">
        <v>2064</v>
      </c>
      <c r="H1320" s="231">
        <v>1150008264</v>
      </c>
      <c r="I1320" s="231" t="s">
        <v>1977</v>
      </c>
      <c r="J1320" s="231" t="s">
        <v>7</v>
      </c>
      <c r="K1320" s="231" t="str">
        <f t="shared" si="21"/>
        <v>SUPI</v>
      </c>
    </row>
    <row r="1321" spans="2:11" s="230" customFormat="1" ht="27" customHeight="1">
      <c r="B1321" s="231">
        <v>208</v>
      </c>
      <c r="C1321" s="231">
        <v>43405</v>
      </c>
      <c r="D1321" s="231" t="s">
        <v>1914</v>
      </c>
      <c r="E1321" s="231" t="s">
        <v>1471</v>
      </c>
      <c r="F1321" s="231" t="s">
        <v>1472</v>
      </c>
      <c r="G1321" s="231" t="s">
        <v>2065</v>
      </c>
      <c r="H1321" s="231">
        <v>1152942</v>
      </c>
      <c r="I1321" s="231" t="s">
        <v>1977</v>
      </c>
      <c r="J1321" s="231" t="s">
        <v>7</v>
      </c>
      <c r="K1321" s="231" t="str">
        <f t="shared" si="21"/>
        <v>SUPI</v>
      </c>
    </row>
    <row r="1322" spans="2:11" s="230" customFormat="1" ht="27" customHeight="1">
      <c r="B1322" s="231">
        <v>209</v>
      </c>
      <c r="C1322" s="231">
        <v>43405</v>
      </c>
      <c r="D1322" s="231" t="s">
        <v>1914</v>
      </c>
      <c r="E1322" s="231" t="s">
        <v>1471</v>
      </c>
      <c r="F1322" s="231" t="s">
        <v>1472</v>
      </c>
      <c r="G1322" s="231" t="s">
        <v>2066</v>
      </c>
      <c r="H1322" s="231">
        <v>11511666</v>
      </c>
      <c r="I1322" s="231" t="s">
        <v>1977</v>
      </c>
      <c r="J1322" s="231" t="s">
        <v>7</v>
      </c>
      <c r="K1322" s="231" t="str">
        <f t="shared" si="21"/>
        <v>SUPI</v>
      </c>
    </row>
    <row r="1323" spans="2:11" s="230" customFormat="1" ht="27" customHeight="1">
      <c r="B1323" s="231">
        <v>210</v>
      </c>
      <c r="C1323" s="231">
        <v>43405</v>
      </c>
      <c r="D1323" s="231" t="s">
        <v>1914</v>
      </c>
      <c r="E1323" s="231" t="s">
        <v>1471</v>
      </c>
      <c r="F1323" s="231" t="s">
        <v>1472</v>
      </c>
      <c r="G1323" s="231" t="s">
        <v>2067</v>
      </c>
      <c r="H1323" s="231"/>
      <c r="I1323" s="231" t="s">
        <v>1977</v>
      </c>
      <c r="J1323" s="231" t="s">
        <v>7</v>
      </c>
      <c r="K1323" s="231" t="str">
        <f t="shared" si="21"/>
        <v>SUPI</v>
      </c>
    </row>
    <row r="1324" spans="2:11" s="230" customFormat="1" ht="27" customHeight="1">
      <c r="B1324" s="231">
        <v>211</v>
      </c>
      <c r="C1324" s="231">
        <v>43405</v>
      </c>
      <c r="D1324" s="231" t="s">
        <v>1914</v>
      </c>
      <c r="E1324" s="231" t="s">
        <v>1471</v>
      </c>
      <c r="F1324" s="231" t="s">
        <v>1472</v>
      </c>
      <c r="G1324" s="231" t="s">
        <v>2068</v>
      </c>
      <c r="H1324" s="231" t="s">
        <v>2069</v>
      </c>
      <c r="I1324" s="231" t="s">
        <v>1977</v>
      </c>
      <c r="J1324" s="231" t="s">
        <v>7</v>
      </c>
      <c r="K1324" s="231" t="str">
        <f t="shared" si="21"/>
        <v>SUPI</v>
      </c>
    </row>
    <row r="1325" spans="2:11" s="230" customFormat="1" ht="27" customHeight="1">
      <c r="B1325" s="231">
        <v>212</v>
      </c>
      <c r="C1325" s="231">
        <v>43405</v>
      </c>
      <c r="D1325" s="231" t="s">
        <v>1914</v>
      </c>
      <c r="E1325" s="231" t="s">
        <v>1471</v>
      </c>
      <c r="F1325" s="231" t="s">
        <v>1472</v>
      </c>
      <c r="G1325" s="231" t="s">
        <v>2070</v>
      </c>
      <c r="H1325" s="231" t="s">
        <v>2071</v>
      </c>
      <c r="I1325" s="231" t="s">
        <v>1977</v>
      </c>
      <c r="J1325" s="231" t="s">
        <v>7</v>
      </c>
      <c r="K1325" s="231" t="str">
        <f t="shared" si="21"/>
        <v>SUPI</v>
      </c>
    </row>
    <row r="1326" spans="2:11" s="230" customFormat="1" ht="27" customHeight="1">
      <c r="B1326" s="231">
        <v>213</v>
      </c>
      <c r="C1326" s="231">
        <v>43405</v>
      </c>
      <c r="D1326" s="231" t="s">
        <v>1914</v>
      </c>
      <c r="E1326" s="231" t="s">
        <v>1471</v>
      </c>
      <c r="F1326" s="231" t="s">
        <v>1472</v>
      </c>
      <c r="G1326" s="231" t="s">
        <v>2072</v>
      </c>
      <c r="H1326" s="231">
        <v>1150006049</v>
      </c>
      <c r="I1326" s="231" t="s">
        <v>1977</v>
      </c>
      <c r="J1326" s="231" t="s">
        <v>7</v>
      </c>
      <c r="K1326" s="231" t="str">
        <f t="shared" si="21"/>
        <v>SUPI</v>
      </c>
    </row>
    <row r="1327" spans="2:11" s="230" customFormat="1" ht="27" customHeight="1">
      <c r="B1327" s="231">
        <v>214</v>
      </c>
      <c r="C1327" s="231">
        <v>43405</v>
      </c>
      <c r="D1327" s="231" t="s">
        <v>1914</v>
      </c>
      <c r="E1327" s="231" t="s">
        <v>1471</v>
      </c>
      <c r="F1327" s="231" t="s">
        <v>1472</v>
      </c>
      <c r="G1327" s="231" t="s">
        <v>2073</v>
      </c>
      <c r="H1327" s="231">
        <v>1513044</v>
      </c>
      <c r="I1327" s="231" t="s">
        <v>1977</v>
      </c>
      <c r="J1327" s="231" t="s">
        <v>7</v>
      </c>
      <c r="K1327" s="231" t="str">
        <f t="shared" si="21"/>
        <v>SUPI</v>
      </c>
    </row>
    <row r="1328" spans="2:11" s="230" customFormat="1" ht="27" customHeight="1">
      <c r="B1328" s="231">
        <v>215</v>
      </c>
      <c r="C1328" s="231">
        <v>43405</v>
      </c>
      <c r="D1328" s="231" t="s">
        <v>1914</v>
      </c>
      <c r="E1328" s="231" t="s">
        <v>1471</v>
      </c>
      <c r="F1328" s="231" t="s">
        <v>1472</v>
      </c>
      <c r="G1328" s="231" t="s">
        <v>2074</v>
      </c>
      <c r="H1328" s="231">
        <v>11510962</v>
      </c>
      <c r="I1328" s="231" t="s">
        <v>1977</v>
      </c>
      <c r="J1328" s="231" t="s">
        <v>7</v>
      </c>
      <c r="K1328" s="231" t="str">
        <f t="shared" si="21"/>
        <v>SUPI</v>
      </c>
    </row>
    <row r="1329" spans="2:11" s="230" customFormat="1" ht="27" customHeight="1">
      <c r="B1329" s="231">
        <v>216</v>
      </c>
      <c r="C1329" s="231">
        <v>43405</v>
      </c>
      <c r="D1329" s="231" t="s">
        <v>1914</v>
      </c>
      <c r="E1329" s="231" t="s">
        <v>1471</v>
      </c>
      <c r="F1329" s="231" t="s">
        <v>1472</v>
      </c>
      <c r="G1329" s="231" t="s">
        <v>2075</v>
      </c>
      <c r="H1329" s="231">
        <v>11514899</v>
      </c>
      <c r="I1329" s="231" t="s">
        <v>1977</v>
      </c>
      <c r="J1329" s="231" t="s">
        <v>7</v>
      </c>
      <c r="K1329" s="231" t="str">
        <f t="shared" si="21"/>
        <v>SUPI</v>
      </c>
    </row>
    <row r="1330" spans="2:11" s="230" customFormat="1" ht="27" customHeight="1">
      <c r="B1330" s="231">
        <v>217</v>
      </c>
      <c r="C1330" s="231">
        <v>43405</v>
      </c>
      <c r="D1330" s="231" t="s">
        <v>1914</v>
      </c>
      <c r="E1330" s="231" t="s">
        <v>1471</v>
      </c>
      <c r="F1330" s="231" t="s">
        <v>1472</v>
      </c>
      <c r="G1330" s="231" t="s">
        <v>2076</v>
      </c>
      <c r="H1330" s="231">
        <v>11516868</v>
      </c>
      <c r="I1330" s="231" t="s">
        <v>1977</v>
      </c>
      <c r="J1330" s="231" t="s">
        <v>7</v>
      </c>
      <c r="K1330" s="231" t="str">
        <f t="shared" si="21"/>
        <v>SUPI</v>
      </c>
    </row>
    <row r="1331" spans="2:11" s="230" customFormat="1" ht="27" customHeight="1">
      <c r="B1331" s="231">
        <v>218</v>
      </c>
      <c r="C1331" s="231">
        <v>43405</v>
      </c>
      <c r="D1331" s="231" t="s">
        <v>1914</v>
      </c>
      <c r="E1331" s="231" t="s">
        <v>1471</v>
      </c>
      <c r="F1331" s="231" t="s">
        <v>1472</v>
      </c>
      <c r="G1331" s="231" t="s">
        <v>2077</v>
      </c>
      <c r="H1331" s="231">
        <v>1154663</v>
      </c>
      <c r="I1331" s="231" t="s">
        <v>1977</v>
      </c>
      <c r="J1331" s="231" t="s">
        <v>7</v>
      </c>
      <c r="K1331" s="231" t="str">
        <f t="shared" si="21"/>
        <v>SUPI</v>
      </c>
    </row>
    <row r="1332" spans="2:11" s="230" customFormat="1" ht="27" customHeight="1">
      <c r="B1332" s="231">
        <v>219</v>
      </c>
      <c r="C1332" s="231">
        <v>43405</v>
      </c>
      <c r="D1332" s="231" t="s">
        <v>1914</v>
      </c>
      <c r="E1332" s="231" t="s">
        <v>1471</v>
      </c>
      <c r="F1332" s="231" t="s">
        <v>1472</v>
      </c>
      <c r="G1332" s="231" t="s">
        <v>2078</v>
      </c>
      <c r="H1332" s="231">
        <v>1158070</v>
      </c>
      <c r="I1332" s="231" t="s">
        <v>1977</v>
      </c>
      <c r="J1332" s="231" t="s">
        <v>7</v>
      </c>
      <c r="K1332" s="231" t="str">
        <f t="shared" si="21"/>
        <v>SUPI</v>
      </c>
    </row>
    <row r="1333" spans="2:11" s="230" customFormat="1" ht="27" customHeight="1">
      <c r="B1333" s="231">
        <v>220</v>
      </c>
      <c r="C1333" s="231">
        <v>43405</v>
      </c>
      <c r="D1333" s="231" t="s">
        <v>1914</v>
      </c>
      <c r="E1333" s="231" t="s">
        <v>1471</v>
      </c>
      <c r="F1333" s="231" t="s">
        <v>1472</v>
      </c>
      <c r="G1333" s="231" t="s">
        <v>2079</v>
      </c>
      <c r="H1333" s="231">
        <v>1158437</v>
      </c>
      <c r="I1333" s="231" t="s">
        <v>1977</v>
      </c>
      <c r="J1333" s="231" t="s">
        <v>7</v>
      </c>
      <c r="K1333" s="231" t="str">
        <f t="shared" si="21"/>
        <v>SUPI</v>
      </c>
    </row>
    <row r="1334" spans="2:11" s="230" customFormat="1" ht="27" customHeight="1">
      <c r="B1334" s="231">
        <v>221</v>
      </c>
      <c r="C1334" s="231">
        <v>43405</v>
      </c>
      <c r="D1334" s="231" t="s">
        <v>1914</v>
      </c>
      <c r="E1334" s="231" t="s">
        <v>1471</v>
      </c>
      <c r="F1334" s="231" t="s">
        <v>1472</v>
      </c>
      <c r="G1334" s="231" t="s">
        <v>2080</v>
      </c>
      <c r="H1334" s="231">
        <v>11511934</v>
      </c>
      <c r="I1334" s="231" t="s">
        <v>1977</v>
      </c>
      <c r="J1334" s="231" t="s">
        <v>7</v>
      </c>
      <c r="K1334" s="231" t="str">
        <f t="shared" si="21"/>
        <v>SUPI</v>
      </c>
    </row>
    <row r="1335" spans="2:11" s="230" customFormat="1" ht="27" customHeight="1">
      <c r="B1335" s="231">
        <v>222</v>
      </c>
      <c r="C1335" s="231">
        <v>43405</v>
      </c>
      <c r="D1335" s="231" t="s">
        <v>1914</v>
      </c>
      <c r="E1335" s="231" t="s">
        <v>1471</v>
      </c>
      <c r="F1335" s="231" t="s">
        <v>1472</v>
      </c>
      <c r="G1335" s="231" t="s">
        <v>2081</v>
      </c>
      <c r="H1335" s="231">
        <v>1157230</v>
      </c>
      <c r="I1335" s="231" t="s">
        <v>1977</v>
      </c>
      <c r="J1335" s="231" t="s">
        <v>7</v>
      </c>
      <c r="K1335" s="231" t="str">
        <f t="shared" si="21"/>
        <v>SUPI</v>
      </c>
    </row>
    <row r="1336" spans="2:11" s="230" customFormat="1" ht="27" customHeight="1">
      <c r="B1336" s="231">
        <v>223</v>
      </c>
      <c r="C1336" s="231">
        <v>43405</v>
      </c>
      <c r="D1336" s="231" t="s">
        <v>1914</v>
      </c>
      <c r="E1336" s="231" t="s">
        <v>1471</v>
      </c>
      <c r="F1336" s="231" t="s">
        <v>1472</v>
      </c>
      <c r="G1336" s="231" t="s">
        <v>2082</v>
      </c>
      <c r="H1336" s="231">
        <v>13352420</v>
      </c>
      <c r="I1336" s="231" t="s">
        <v>1977</v>
      </c>
      <c r="J1336" s="231" t="s">
        <v>7</v>
      </c>
      <c r="K1336" s="231" t="str">
        <f t="shared" si="21"/>
        <v>SUPI</v>
      </c>
    </row>
    <row r="1337" spans="2:11" s="230" customFormat="1" ht="27" customHeight="1">
      <c r="B1337" s="231">
        <v>224</v>
      </c>
      <c r="C1337" s="231">
        <v>43405</v>
      </c>
      <c r="D1337" s="231" t="s">
        <v>1914</v>
      </c>
      <c r="E1337" s="231" t="s">
        <v>1471</v>
      </c>
      <c r="F1337" s="231" t="s">
        <v>1472</v>
      </c>
      <c r="G1337" s="231" t="s">
        <v>2083</v>
      </c>
      <c r="H1337" s="231">
        <v>11517812</v>
      </c>
      <c r="I1337" s="231" t="s">
        <v>1977</v>
      </c>
      <c r="J1337" s="231" t="s">
        <v>7</v>
      </c>
      <c r="K1337" s="231" t="str">
        <f t="shared" si="21"/>
        <v>SUPI</v>
      </c>
    </row>
    <row r="1338" spans="2:11" s="230" customFormat="1" ht="27" customHeight="1">
      <c r="B1338" s="231">
        <v>225</v>
      </c>
      <c r="C1338" s="231">
        <v>43405</v>
      </c>
      <c r="D1338" s="231" t="s">
        <v>1914</v>
      </c>
      <c r="E1338" s="231" t="s">
        <v>1471</v>
      </c>
      <c r="F1338" s="231" t="s">
        <v>1472</v>
      </c>
      <c r="G1338" s="231" t="s">
        <v>2084</v>
      </c>
      <c r="H1338" s="231">
        <v>1159007</v>
      </c>
      <c r="I1338" s="231" t="s">
        <v>1977</v>
      </c>
      <c r="J1338" s="231" t="s">
        <v>7</v>
      </c>
      <c r="K1338" s="231" t="str">
        <f t="shared" si="21"/>
        <v>SUPI</v>
      </c>
    </row>
    <row r="1339" spans="2:11" s="230" customFormat="1" ht="27" customHeight="1">
      <c r="B1339" s="231">
        <v>226</v>
      </c>
      <c r="C1339" s="231">
        <v>43405</v>
      </c>
      <c r="D1339" s="231" t="s">
        <v>1914</v>
      </c>
      <c r="E1339" s="231" t="s">
        <v>1471</v>
      </c>
      <c r="F1339" s="231" t="s">
        <v>1472</v>
      </c>
      <c r="G1339" s="231" t="s">
        <v>2085</v>
      </c>
      <c r="H1339" s="231">
        <v>15914584</v>
      </c>
      <c r="I1339" s="231" t="s">
        <v>1977</v>
      </c>
      <c r="J1339" s="231" t="s">
        <v>7</v>
      </c>
      <c r="K1339" s="231" t="str">
        <f t="shared" si="21"/>
        <v>SUPI</v>
      </c>
    </row>
    <row r="1340" spans="2:11" s="230" customFormat="1" ht="27" customHeight="1">
      <c r="B1340" s="231">
        <v>227</v>
      </c>
      <c r="C1340" s="231">
        <v>43405</v>
      </c>
      <c r="D1340" s="231" t="s">
        <v>1914</v>
      </c>
      <c r="E1340" s="231" t="s">
        <v>1471</v>
      </c>
      <c r="F1340" s="231" t="s">
        <v>1472</v>
      </c>
      <c r="G1340" s="231" t="s">
        <v>2086</v>
      </c>
      <c r="H1340" s="231">
        <v>1150014236</v>
      </c>
      <c r="I1340" s="231" t="s">
        <v>1977</v>
      </c>
      <c r="J1340" s="231" t="s">
        <v>7</v>
      </c>
      <c r="K1340" s="231" t="str">
        <f t="shared" si="21"/>
        <v>SUPI</v>
      </c>
    </row>
    <row r="1341" spans="2:11" s="230" customFormat="1" ht="27" customHeight="1">
      <c r="B1341" s="231">
        <v>228</v>
      </c>
      <c r="C1341" s="231">
        <v>43405</v>
      </c>
      <c r="D1341" s="231" t="s">
        <v>1914</v>
      </c>
      <c r="E1341" s="231" t="s">
        <v>1471</v>
      </c>
      <c r="F1341" s="231" t="s">
        <v>1472</v>
      </c>
      <c r="G1341" s="231" t="s">
        <v>2087</v>
      </c>
      <c r="H1341" s="231">
        <v>11516070</v>
      </c>
      <c r="I1341" s="231" t="s">
        <v>1977</v>
      </c>
      <c r="J1341" s="231" t="s">
        <v>7</v>
      </c>
      <c r="K1341" s="231" t="str">
        <f t="shared" si="21"/>
        <v>SUPI</v>
      </c>
    </row>
    <row r="1342" spans="2:11" s="230" customFormat="1" ht="27" customHeight="1">
      <c r="B1342" s="231">
        <v>229</v>
      </c>
      <c r="C1342" s="231">
        <v>43405</v>
      </c>
      <c r="D1342" s="231" t="s">
        <v>1914</v>
      </c>
      <c r="E1342" s="231" t="s">
        <v>1471</v>
      </c>
      <c r="F1342" s="231" t="s">
        <v>1472</v>
      </c>
      <c r="G1342" s="231" t="s">
        <v>2088</v>
      </c>
      <c r="H1342" s="231">
        <v>1156708</v>
      </c>
      <c r="I1342" s="231" t="s">
        <v>2089</v>
      </c>
      <c r="J1342" s="231" t="s">
        <v>7</v>
      </c>
      <c r="K1342" s="231" t="str">
        <f t="shared" si="21"/>
        <v>SUPI</v>
      </c>
    </row>
    <row r="1343" spans="2:11" s="230" customFormat="1" ht="27" customHeight="1">
      <c r="B1343" s="231">
        <v>230</v>
      </c>
      <c r="C1343" s="231">
        <v>43405</v>
      </c>
      <c r="D1343" s="231" t="s">
        <v>1914</v>
      </c>
      <c r="E1343" s="231" t="s">
        <v>1471</v>
      </c>
      <c r="F1343" s="231" t="s">
        <v>1472</v>
      </c>
      <c r="G1343" s="231" t="s">
        <v>2090</v>
      </c>
      <c r="H1343" s="231">
        <v>1158972</v>
      </c>
      <c r="I1343" s="231" t="s">
        <v>1977</v>
      </c>
      <c r="J1343" s="231" t="s">
        <v>7</v>
      </c>
      <c r="K1343" s="231" t="str">
        <f t="shared" si="21"/>
        <v>SUPI</v>
      </c>
    </row>
    <row r="1344" spans="2:11" s="230" customFormat="1" ht="27" customHeight="1">
      <c r="B1344" s="231">
        <v>231</v>
      </c>
      <c r="C1344" s="231">
        <v>43405</v>
      </c>
      <c r="D1344" s="231" t="s">
        <v>1914</v>
      </c>
      <c r="E1344" s="231" t="s">
        <v>1471</v>
      </c>
      <c r="F1344" s="231" t="s">
        <v>1472</v>
      </c>
      <c r="G1344" s="231" t="s">
        <v>2091</v>
      </c>
      <c r="H1344" s="231">
        <v>11520673</v>
      </c>
      <c r="I1344" s="231" t="s">
        <v>1977</v>
      </c>
      <c r="J1344" s="231" t="s">
        <v>7</v>
      </c>
      <c r="K1344" s="231" t="str">
        <f t="shared" si="21"/>
        <v>SUPI</v>
      </c>
    </row>
    <row r="1345" spans="2:11" s="230" customFormat="1" ht="27" customHeight="1">
      <c r="B1345" s="231">
        <v>232</v>
      </c>
      <c r="C1345" s="231">
        <v>43405</v>
      </c>
      <c r="D1345" s="231" t="s">
        <v>1914</v>
      </c>
      <c r="E1345" s="231" t="s">
        <v>1471</v>
      </c>
      <c r="F1345" s="231" t="s">
        <v>1472</v>
      </c>
      <c r="G1345" s="231" t="s">
        <v>2092</v>
      </c>
      <c r="H1345" s="231">
        <v>11511373</v>
      </c>
      <c r="I1345" s="231" t="s">
        <v>1977</v>
      </c>
      <c r="J1345" s="231" t="s">
        <v>7</v>
      </c>
      <c r="K1345" s="231" t="str">
        <f t="shared" si="21"/>
        <v>SUPI</v>
      </c>
    </row>
    <row r="1346" spans="2:11" s="230" customFormat="1" ht="27" customHeight="1">
      <c r="B1346" s="231">
        <v>233</v>
      </c>
      <c r="C1346" s="231">
        <v>43405</v>
      </c>
      <c r="D1346" s="231" t="s">
        <v>1914</v>
      </c>
      <c r="E1346" s="231" t="s">
        <v>1471</v>
      </c>
      <c r="F1346" s="231" t="s">
        <v>1472</v>
      </c>
      <c r="G1346" s="231" t="s">
        <v>2093</v>
      </c>
      <c r="H1346" s="231">
        <v>11514506</v>
      </c>
      <c r="I1346" s="231" t="s">
        <v>1977</v>
      </c>
      <c r="J1346" s="231" t="s">
        <v>7</v>
      </c>
      <c r="K1346" s="231" t="str">
        <f t="shared" si="21"/>
        <v>SUPI</v>
      </c>
    </row>
    <row r="1347" spans="2:11" s="230" customFormat="1" ht="27" customHeight="1">
      <c r="B1347" s="231">
        <v>234</v>
      </c>
      <c r="C1347" s="231">
        <v>43405</v>
      </c>
      <c r="D1347" s="231" t="s">
        <v>1914</v>
      </c>
      <c r="E1347" s="231" t="s">
        <v>1471</v>
      </c>
      <c r="F1347" s="231" t="s">
        <v>1472</v>
      </c>
      <c r="G1347" s="231" t="s">
        <v>2094</v>
      </c>
      <c r="H1347" s="231">
        <v>1159734</v>
      </c>
      <c r="I1347" s="231" t="s">
        <v>1977</v>
      </c>
      <c r="J1347" s="231" t="s">
        <v>7</v>
      </c>
      <c r="K1347" s="231" t="str">
        <f t="shared" si="21"/>
        <v>SUPI</v>
      </c>
    </row>
    <row r="1348" spans="2:11" s="230" customFormat="1" ht="27" customHeight="1">
      <c r="B1348" s="231">
        <v>235</v>
      </c>
      <c r="C1348" s="231">
        <v>43405</v>
      </c>
      <c r="D1348" s="231" t="s">
        <v>1914</v>
      </c>
      <c r="E1348" s="231" t="s">
        <v>1471</v>
      </c>
      <c r="F1348" s="231" t="s">
        <v>1472</v>
      </c>
      <c r="G1348" s="231" t="s">
        <v>2095</v>
      </c>
      <c r="H1348" s="231">
        <v>11516390</v>
      </c>
      <c r="I1348" s="231" t="s">
        <v>1977</v>
      </c>
      <c r="J1348" s="231" t="s">
        <v>7</v>
      </c>
      <c r="K1348" s="231" t="str">
        <f t="shared" si="21"/>
        <v>SUPI</v>
      </c>
    </row>
    <row r="1349" spans="2:11" s="230" customFormat="1" ht="27" customHeight="1">
      <c r="B1349" s="231">
        <v>236</v>
      </c>
      <c r="C1349" s="231">
        <v>43405</v>
      </c>
      <c r="D1349" s="231" t="s">
        <v>1914</v>
      </c>
      <c r="E1349" s="231" t="s">
        <v>1471</v>
      </c>
      <c r="F1349" s="231" t="s">
        <v>1472</v>
      </c>
      <c r="G1349" s="231" t="s">
        <v>2096</v>
      </c>
      <c r="H1349" s="231">
        <v>1153941</v>
      </c>
      <c r="I1349" s="231" t="s">
        <v>1977</v>
      </c>
      <c r="J1349" s="231" t="s">
        <v>7</v>
      </c>
      <c r="K1349" s="231" t="str">
        <f t="shared" si="21"/>
        <v>SUPI</v>
      </c>
    </row>
    <row r="1350" spans="2:11" s="230" customFormat="1" ht="27" customHeight="1">
      <c r="B1350" s="231">
        <v>237</v>
      </c>
      <c r="C1350" s="231">
        <v>43405</v>
      </c>
      <c r="D1350" s="231" t="s">
        <v>1914</v>
      </c>
      <c r="E1350" s="231" t="s">
        <v>1471</v>
      </c>
      <c r="F1350" s="231" t="s">
        <v>1472</v>
      </c>
      <c r="G1350" s="231" t="s">
        <v>2097</v>
      </c>
      <c r="H1350" s="231">
        <v>1150013911</v>
      </c>
      <c r="I1350" s="231" t="s">
        <v>1977</v>
      </c>
      <c r="J1350" s="231" t="s">
        <v>7</v>
      </c>
      <c r="K1350" s="231" t="str">
        <f t="shared" si="21"/>
        <v>SUPI</v>
      </c>
    </row>
    <row r="1351" spans="2:11" s="230" customFormat="1" ht="27" customHeight="1">
      <c r="B1351" s="231">
        <v>238</v>
      </c>
      <c r="C1351" s="231">
        <v>43405</v>
      </c>
      <c r="D1351" s="231" t="s">
        <v>1914</v>
      </c>
      <c r="E1351" s="231" t="s">
        <v>1471</v>
      </c>
      <c r="F1351" s="231" t="s">
        <v>1472</v>
      </c>
      <c r="G1351" s="231" t="s">
        <v>2098</v>
      </c>
      <c r="H1351" s="231">
        <v>1156165</v>
      </c>
      <c r="I1351" s="231" t="s">
        <v>2089</v>
      </c>
      <c r="J1351" s="231" t="s">
        <v>7</v>
      </c>
      <c r="K1351" s="231" t="str">
        <f t="shared" si="21"/>
        <v>SUPI</v>
      </c>
    </row>
    <row r="1352" spans="2:11" s="230" customFormat="1" ht="27" customHeight="1">
      <c r="B1352" s="231">
        <v>239</v>
      </c>
      <c r="C1352" s="231">
        <v>43405</v>
      </c>
      <c r="D1352" s="231" t="s">
        <v>1914</v>
      </c>
      <c r="E1352" s="231" t="s">
        <v>1471</v>
      </c>
      <c r="F1352" s="231" t="s">
        <v>1472</v>
      </c>
      <c r="G1352" s="231" t="s">
        <v>2099</v>
      </c>
      <c r="H1352" s="231">
        <v>115648</v>
      </c>
      <c r="I1352" s="231" t="s">
        <v>1977</v>
      </c>
      <c r="J1352" s="231" t="s">
        <v>7</v>
      </c>
      <c r="K1352" s="231" t="str">
        <f t="shared" si="21"/>
        <v>SUPI</v>
      </c>
    </row>
    <row r="1353" spans="2:11" s="230" customFormat="1" ht="27" customHeight="1">
      <c r="B1353" s="231">
        <v>240</v>
      </c>
      <c r="C1353" s="231">
        <v>43405</v>
      </c>
      <c r="D1353" s="231" t="s">
        <v>1914</v>
      </c>
      <c r="E1353" s="231" t="s">
        <v>1471</v>
      </c>
      <c r="F1353" s="231" t="s">
        <v>1472</v>
      </c>
      <c r="G1353" s="231" t="s">
        <v>2100</v>
      </c>
      <c r="H1353" s="231">
        <v>1152297</v>
      </c>
      <c r="I1353" s="231" t="s">
        <v>1977</v>
      </c>
      <c r="J1353" s="231" t="s">
        <v>7</v>
      </c>
      <c r="K1353" s="231" t="str">
        <f t="shared" si="21"/>
        <v>SUPI</v>
      </c>
    </row>
    <row r="1354" spans="2:11" s="230" customFormat="1" ht="27" customHeight="1">
      <c r="B1354" s="231">
        <v>241</v>
      </c>
      <c r="C1354" s="231">
        <v>43405</v>
      </c>
      <c r="D1354" s="231" t="s">
        <v>1914</v>
      </c>
      <c r="E1354" s="231" t="s">
        <v>1471</v>
      </c>
      <c r="F1354" s="231" t="s">
        <v>1472</v>
      </c>
      <c r="G1354" s="231" t="s">
        <v>2101</v>
      </c>
      <c r="H1354" s="231">
        <v>11515781</v>
      </c>
      <c r="I1354" s="231" t="s">
        <v>1977</v>
      </c>
      <c r="J1354" s="231" t="s">
        <v>7</v>
      </c>
      <c r="K1354" s="231" t="str">
        <f t="shared" si="21"/>
        <v>SUPI</v>
      </c>
    </row>
    <row r="1355" spans="2:11" s="230" customFormat="1" ht="27" customHeight="1">
      <c r="B1355" s="231">
        <v>242</v>
      </c>
      <c r="C1355" s="231">
        <v>43405</v>
      </c>
      <c r="D1355" s="231" t="s">
        <v>1914</v>
      </c>
      <c r="E1355" s="231" t="s">
        <v>1471</v>
      </c>
      <c r="F1355" s="231" t="s">
        <v>1472</v>
      </c>
      <c r="G1355" s="231" t="s">
        <v>2102</v>
      </c>
      <c r="H1355" s="231">
        <v>1150006051</v>
      </c>
      <c r="I1355" s="231" t="s">
        <v>1977</v>
      </c>
      <c r="J1355" s="231" t="s">
        <v>7</v>
      </c>
      <c r="K1355" s="231" t="str">
        <f t="shared" si="21"/>
        <v>SUPI</v>
      </c>
    </row>
    <row r="1356" spans="2:11" s="230" customFormat="1" ht="27" customHeight="1">
      <c r="B1356" s="231">
        <v>243</v>
      </c>
      <c r="C1356" s="231">
        <v>43405</v>
      </c>
      <c r="D1356" s="231" t="s">
        <v>1914</v>
      </c>
      <c r="E1356" s="231" t="s">
        <v>1471</v>
      </c>
      <c r="F1356" s="231" t="s">
        <v>1472</v>
      </c>
      <c r="G1356" s="231" t="s">
        <v>2103</v>
      </c>
      <c r="H1356" s="231">
        <v>1158408</v>
      </c>
      <c r="I1356" s="231" t="s">
        <v>1977</v>
      </c>
      <c r="J1356" s="231" t="s">
        <v>7</v>
      </c>
      <c r="K1356" s="231" t="str">
        <f t="shared" si="21"/>
        <v>SUPI</v>
      </c>
    </row>
    <row r="1357" spans="2:11" s="230" customFormat="1" ht="27" customHeight="1">
      <c r="B1357" s="231">
        <v>244</v>
      </c>
      <c r="C1357" s="231">
        <v>43481</v>
      </c>
      <c r="D1357" s="231" t="s">
        <v>2104</v>
      </c>
      <c r="E1357" s="231" t="s">
        <v>1471</v>
      </c>
      <c r="F1357" s="231" t="s">
        <v>1472</v>
      </c>
      <c r="G1357" s="231" t="s">
        <v>2105</v>
      </c>
      <c r="H1357" s="231">
        <v>11514103</v>
      </c>
      <c r="I1357" s="231" t="s">
        <v>1977</v>
      </c>
      <c r="J1357" s="231" t="s">
        <v>7</v>
      </c>
      <c r="K1357" s="231" t="str">
        <f t="shared" si="21"/>
        <v>SUPI</v>
      </c>
    </row>
    <row r="1358" spans="2:11" s="230" customFormat="1" ht="27" customHeight="1">
      <c r="B1358" s="231">
        <v>245</v>
      </c>
      <c r="C1358" s="231">
        <v>43481</v>
      </c>
      <c r="D1358" s="231" t="s">
        <v>2104</v>
      </c>
      <c r="E1358" s="231" t="s">
        <v>1471</v>
      </c>
      <c r="F1358" s="231" t="s">
        <v>1472</v>
      </c>
      <c r="G1358" s="231" t="s">
        <v>2106</v>
      </c>
      <c r="H1358" s="231">
        <v>1156840</v>
      </c>
      <c r="I1358" s="231" t="s">
        <v>1977</v>
      </c>
      <c r="J1358" s="231" t="s">
        <v>7</v>
      </c>
      <c r="K1358" s="231" t="str">
        <f t="shared" ref="K1358:K1421" si="22">MID(I1358,1,4)</f>
        <v>SUPI</v>
      </c>
    </row>
    <row r="1359" spans="2:11" s="230" customFormat="1" ht="27" customHeight="1">
      <c r="B1359" s="231">
        <v>246</v>
      </c>
      <c r="C1359" s="231">
        <v>44252</v>
      </c>
      <c r="D1359" s="231" t="s">
        <v>2107</v>
      </c>
      <c r="E1359" s="231" t="s">
        <v>1471</v>
      </c>
      <c r="F1359" s="231" t="s">
        <v>1472</v>
      </c>
      <c r="G1359" s="231" t="s">
        <v>2108</v>
      </c>
      <c r="H1359" s="231" t="s">
        <v>2109</v>
      </c>
      <c r="I1359" s="231" t="s">
        <v>1977</v>
      </c>
      <c r="J1359" s="231" t="s">
        <v>7</v>
      </c>
      <c r="K1359" s="231" t="str">
        <f t="shared" si="22"/>
        <v>SUPI</v>
      </c>
    </row>
    <row r="1360" spans="2:11" s="230" customFormat="1" ht="27" customHeight="1">
      <c r="B1360" s="231">
        <v>247</v>
      </c>
      <c r="C1360" s="231">
        <v>44252</v>
      </c>
      <c r="D1360" s="231" t="s">
        <v>2107</v>
      </c>
      <c r="E1360" s="231" t="s">
        <v>1471</v>
      </c>
      <c r="F1360" s="231" t="s">
        <v>1472</v>
      </c>
      <c r="G1360" s="231" t="s">
        <v>2110</v>
      </c>
      <c r="H1360" s="231" t="s">
        <v>2109</v>
      </c>
      <c r="I1360" s="231" t="s">
        <v>1977</v>
      </c>
      <c r="J1360" s="231" t="s">
        <v>7</v>
      </c>
      <c r="K1360" s="231" t="str">
        <f t="shared" si="22"/>
        <v>SUPI</v>
      </c>
    </row>
    <row r="1361" spans="2:11" s="230" customFormat="1" ht="27" customHeight="1">
      <c r="B1361" s="231">
        <v>248</v>
      </c>
      <c r="C1361" s="231">
        <v>44252</v>
      </c>
      <c r="D1361" s="231" t="s">
        <v>2107</v>
      </c>
      <c r="E1361" s="231" t="s">
        <v>1471</v>
      </c>
      <c r="F1361" s="231" t="s">
        <v>1472</v>
      </c>
      <c r="G1361" s="231" t="s">
        <v>2111</v>
      </c>
      <c r="H1361" s="231" t="s">
        <v>2109</v>
      </c>
      <c r="I1361" s="231" t="s">
        <v>1977</v>
      </c>
      <c r="J1361" s="231" t="s">
        <v>7</v>
      </c>
      <c r="K1361" s="231" t="str">
        <f t="shared" si="22"/>
        <v>SUPI</v>
      </c>
    </row>
    <row r="1362" spans="2:11" s="230" customFormat="1" ht="27" customHeight="1">
      <c r="B1362" s="231">
        <v>249</v>
      </c>
      <c r="C1362" s="231">
        <v>44281</v>
      </c>
      <c r="D1362" s="231" t="s">
        <v>2112</v>
      </c>
      <c r="E1362" s="231" t="s">
        <v>1471</v>
      </c>
      <c r="F1362" s="231" t="s">
        <v>1472</v>
      </c>
      <c r="G1362" s="231" t="s">
        <v>2113</v>
      </c>
      <c r="H1362" s="231" t="s">
        <v>2114</v>
      </c>
      <c r="I1362" s="231" t="s">
        <v>2115</v>
      </c>
      <c r="J1362" s="231" t="s">
        <v>7</v>
      </c>
      <c r="K1362" s="231" t="str">
        <f t="shared" si="22"/>
        <v>SUPI</v>
      </c>
    </row>
    <row r="1363" spans="2:11" s="230" customFormat="1" ht="27" customHeight="1">
      <c r="B1363" s="231">
        <v>250</v>
      </c>
      <c r="C1363" s="231">
        <v>44434</v>
      </c>
      <c r="D1363" s="231" t="s">
        <v>2116</v>
      </c>
      <c r="E1363" s="231" t="s">
        <v>1494</v>
      </c>
      <c r="F1363" s="231" t="s">
        <v>1495</v>
      </c>
      <c r="G1363" s="231" t="s">
        <v>2117</v>
      </c>
      <c r="H1363" s="231">
        <v>115140103</v>
      </c>
      <c r="I1363" s="231" t="s">
        <v>1977</v>
      </c>
      <c r="J1363" s="231" t="s">
        <v>7</v>
      </c>
      <c r="K1363" s="231" t="str">
        <f t="shared" si="22"/>
        <v>SUPI</v>
      </c>
    </row>
    <row r="1364" spans="2:11" s="230" customFormat="1" ht="27" customHeight="1">
      <c r="B1364" s="231">
        <v>251</v>
      </c>
      <c r="C1364" s="231">
        <v>44434</v>
      </c>
      <c r="D1364" s="231" t="s">
        <v>2116</v>
      </c>
      <c r="E1364" s="231" t="s">
        <v>1494</v>
      </c>
      <c r="F1364" s="231" t="s">
        <v>1495</v>
      </c>
      <c r="G1364" s="231" t="s">
        <v>2106</v>
      </c>
      <c r="H1364" s="231">
        <v>1156840</v>
      </c>
      <c r="I1364" s="231" t="s">
        <v>1977</v>
      </c>
      <c r="J1364" s="231" t="s">
        <v>7</v>
      </c>
      <c r="K1364" s="231" t="str">
        <f t="shared" si="22"/>
        <v>SUPI</v>
      </c>
    </row>
    <row r="1365" spans="2:11" s="230" customFormat="1" ht="27" customHeight="1">
      <c r="B1365" s="231">
        <v>1</v>
      </c>
      <c r="C1365" s="231">
        <v>42338</v>
      </c>
      <c r="D1365" s="231" t="s">
        <v>2118</v>
      </c>
      <c r="E1365" s="231" t="s">
        <v>1471</v>
      </c>
      <c r="F1365" s="231" t="s">
        <v>1472</v>
      </c>
      <c r="G1365" s="231" t="s">
        <v>2119</v>
      </c>
      <c r="H1365" s="231">
        <v>29314722</v>
      </c>
      <c r="I1365" s="231" t="s">
        <v>2120</v>
      </c>
      <c r="J1365" s="231" t="s">
        <v>13</v>
      </c>
      <c r="K1365" s="231" t="str">
        <f t="shared" si="22"/>
        <v>GUAT</v>
      </c>
    </row>
    <row r="1366" spans="2:11" s="230" customFormat="1" ht="27" customHeight="1">
      <c r="B1366" s="231">
        <v>2</v>
      </c>
      <c r="C1366" s="231">
        <v>42352</v>
      </c>
      <c r="D1366" s="231" t="s">
        <v>2121</v>
      </c>
      <c r="E1366" s="231" t="s">
        <v>1471</v>
      </c>
      <c r="F1366" s="231" t="s">
        <v>1472</v>
      </c>
      <c r="G1366" s="231" t="s">
        <v>2122</v>
      </c>
      <c r="H1366" s="231">
        <v>2933677</v>
      </c>
      <c r="I1366" s="231" t="s">
        <v>2123</v>
      </c>
      <c r="J1366" s="231" t="s">
        <v>13</v>
      </c>
      <c r="K1366" s="231" t="str">
        <f t="shared" si="22"/>
        <v>GUAT</v>
      </c>
    </row>
    <row r="1367" spans="2:11" s="230" customFormat="1" ht="27" customHeight="1">
      <c r="B1367" s="231">
        <v>3</v>
      </c>
      <c r="C1367" s="231">
        <v>42352</v>
      </c>
      <c r="D1367" s="231" t="s">
        <v>2124</v>
      </c>
      <c r="E1367" s="231" t="s">
        <v>1471</v>
      </c>
      <c r="F1367" s="231" t="s">
        <v>1472</v>
      </c>
      <c r="G1367" s="231" t="s">
        <v>2125</v>
      </c>
      <c r="H1367" s="231">
        <v>29311531</v>
      </c>
      <c r="I1367" s="231" t="s">
        <v>2126</v>
      </c>
      <c r="J1367" s="231" t="s">
        <v>13</v>
      </c>
      <c r="K1367" s="231" t="str">
        <f t="shared" si="22"/>
        <v>GUAT</v>
      </c>
    </row>
    <row r="1368" spans="2:11" s="230" customFormat="1" ht="27" customHeight="1">
      <c r="B1368" s="231">
        <v>4</v>
      </c>
      <c r="C1368" s="231">
        <v>42352</v>
      </c>
      <c r="D1368" s="231" t="s">
        <v>2124</v>
      </c>
      <c r="E1368" s="231" t="s">
        <v>1471</v>
      </c>
      <c r="F1368" s="231" t="s">
        <v>1472</v>
      </c>
      <c r="G1368" s="231" t="s">
        <v>2127</v>
      </c>
      <c r="H1368" s="231">
        <v>29316507</v>
      </c>
      <c r="I1368" s="231" t="s">
        <v>2126</v>
      </c>
      <c r="J1368" s="231" t="s">
        <v>13</v>
      </c>
      <c r="K1368" s="231" t="str">
        <f t="shared" si="22"/>
        <v>GUAT</v>
      </c>
    </row>
    <row r="1369" spans="2:11" s="230" customFormat="1" ht="27" customHeight="1">
      <c r="B1369" s="231">
        <v>5</v>
      </c>
      <c r="C1369" s="231">
        <v>42353</v>
      </c>
      <c r="D1369" s="231" t="s">
        <v>2128</v>
      </c>
      <c r="E1369" s="231" t="s">
        <v>1471</v>
      </c>
      <c r="F1369" s="231" t="s">
        <v>1472</v>
      </c>
      <c r="G1369" s="231" t="s">
        <v>2129</v>
      </c>
      <c r="H1369" s="231">
        <v>2938401</v>
      </c>
      <c r="I1369" s="231" t="s">
        <v>2130</v>
      </c>
      <c r="J1369" s="231" t="s">
        <v>13</v>
      </c>
      <c r="K1369" s="231" t="str">
        <f t="shared" si="22"/>
        <v>GUAT</v>
      </c>
    </row>
    <row r="1370" spans="2:11" s="230" customFormat="1" ht="27" customHeight="1">
      <c r="B1370" s="231">
        <v>6</v>
      </c>
      <c r="C1370" s="231">
        <v>42353</v>
      </c>
      <c r="D1370" s="231" t="s">
        <v>2131</v>
      </c>
      <c r="E1370" s="231" t="s">
        <v>1471</v>
      </c>
      <c r="F1370" s="231" t="s">
        <v>1472</v>
      </c>
      <c r="G1370" s="231" t="s">
        <v>2132</v>
      </c>
      <c r="H1370" s="231">
        <v>29310046</v>
      </c>
      <c r="I1370" s="231" t="s">
        <v>2120</v>
      </c>
      <c r="J1370" s="231" t="s">
        <v>13</v>
      </c>
      <c r="K1370" s="231" t="str">
        <f t="shared" si="22"/>
        <v>GUAT</v>
      </c>
    </row>
    <row r="1371" spans="2:11" s="230" customFormat="1" ht="27" customHeight="1">
      <c r="B1371" s="231">
        <v>7</v>
      </c>
      <c r="C1371" s="231">
        <v>42353</v>
      </c>
      <c r="D1371" s="231" t="s">
        <v>2131</v>
      </c>
      <c r="E1371" s="231" t="s">
        <v>1471</v>
      </c>
      <c r="F1371" s="231" t="s">
        <v>1472</v>
      </c>
      <c r="G1371" s="231" t="s">
        <v>2133</v>
      </c>
      <c r="H1371" s="231">
        <v>2939592</v>
      </c>
      <c r="I1371" s="231" t="s">
        <v>2120</v>
      </c>
      <c r="J1371" s="231" t="s">
        <v>13</v>
      </c>
      <c r="K1371" s="231" t="str">
        <f t="shared" si="22"/>
        <v>GUAT</v>
      </c>
    </row>
    <row r="1372" spans="2:11" s="230" customFormat="1" ht="27" customHeight="1">
      <c r="B1372" s="231">
        <v>8</v>
      </c>
      <c r="C1372" s="231">
        <v>42356</v>
      </c>
      <c r="D1372" s="231" t="s">
        <v>2134</v>
      </c>
      <c r="E1372" s="231" t="s">
        <v>1471</v>
      </c>
      <c r="F1372" s="231" t="s">
        <v>1472</v>
      </c>
      <c r="G1372" s="231" t="s">
        <v>2135</v>
      </c>
      <c r="H1372" s="231">
        <v>29321143</v>
      </c>
      <c r="I1372" s="231" t="s">
        <v>2126</v>
      </c>
      <c r="J1372" s="231" t="s">
        <v>13</v>
      </c>
      <c r="K1372" s="231" t="str">
        <f t="shared" si="22"/>
        <v>GUAT</v>
      </c>
    </row>
    <row r="1373" spans="2:11" s="230" customFormat="1" ht="27" customHeight="1">
      <c r="B1373" s="231">
        <v>9</v>
      </c>
      <c r="C1373" s="231">
        <v>42356</v>
      </c>
      <c r="D1373" s="231" t="s">
        <v>2136</v>
      </c>
      <c r="E1373" s="231" t="s">
        <v>1471</v>
      </c>
      <c r="F1373" s="231" t="s">
        <v>1472</v>
      </c>
      <c r="G1373" s="231" t="s">
        <v>2137</v>
      </c>
      <c r="H1373" s="231">
        <v>29323045</v>
      </c>
      <c r="I1373" s="231" t="s">
        <v>2138</v>
      </c>
      <c r="J1373" s="231" t="s">
        <v>13</v>
      </c>
      <c r="K1373" s="231" t="str">
        <f t="shared" si="22"/>
        <v>GUAT</v>
      </c>
    </row>
    <row r="1374" spans="2:11" s="230" customFormat="1" ht="27" customHeight="1">
      <c r="B1374" s="231">
        <v>10</v>
      </c>
      <c r="C1374" s="231">
        <v>42356</v>
      </c>
      <c r="D1374" s="231" t="s">
        <v>2139</v>
      </c>
      <c r="E1374" s="231" t="s">
        <v>1471</v>
      </c>
      <c r="F1374" s="231" t="s">
        <v>1472</v>
      </c>
      <c r="G1374" s="231" t="s">
        <v>2140</v>
      </c>
      <c r="H1374" s="231">
        <v>2933830</v>
      </c>
      <c r="I1374" s="231" t="s">
        <v>2126</v>
      </c>
      <c r="J1374" s="231" t="s">
        <v>13</v>
      </c>
      <c r="K1374" s="231" t="str">
        <f t="shared" si="22"/>
        <v>GUAT</v>
      </c>
    </row>
    <row r="1375" spans="2:11" s="230" customFormat="1" ht="27" customHeight="1">
      <c r="B1375" s="231">
        <v>11</v>
      </c>
      <c r="C1375" s="231">
        <v>42356</v>
      </c>
      <c r="D1375" s="231" t="s">
        <v>2141</v>
      </c>
      <c r="E1375" s="231" t="s">
        <v>1471</v>
      </c>
      <c r="F1375" s="231" t="s">
        <v>1472</v>
      </c>
      <c r="G1375" s="231" t="s">
        <v>2142</v>
      </c>
      <c r="H1375" s="231">
        <v>2938371</v>
      </c>
      <c r="I1375" s="231" t="s">
        <v>2126</v>
      </c>
      <c r="J1375" s="231" t="s">
        <v>13</v>
      </c>
      <c r="K1375" s="231" t="str">
        <f t="shared" si="22"/>
        <v>GUAT</v>
      </c>
    </row>
    <row r="1376" spans="2:11" s="230" customFormat="1" ht="27" customHeight="1">
      <c r="B1376" s="231">
        <v>12</v>
      </c>
      <c r="C1376" s="231">
        <v>42356</v>
      </c>
      <c r="D1376" s="231" t="s">
        <v>2141</v>
      </c>
      <c r="E1376" s="231" t="s">
        <v>1471</v>
      </c>
      <c r="F1376" s="231" t="s">
        <v>1472</v>
      </c>
      <c r="G1376" s="231" t="s">
        <v>2143</v>
      </c>
      <c r="H1376" s="231">
        <v>2938372</v>
      </c>
      <c r="I1376" s="231" t="s">
        <v>2126</v>
      </c>
      <c r="J1376" s="231" t="s">
        <v>13</v>
      </c>
      <c r="K1376" s="231" t="str">
        <f t="shared" si="22"/>
        <v>GUAT</v>
      </c>
    </row>
    <row r="1377" spans="2:11" s="230" customFormat="1" ht="27" customHeight="1">
      <c r="B1377" s="231">
        <v>13</v>
      </c>
      <c r="C1377" s="231">
        <v>42356</v>
      </c>
      <c r="D1377" s="231" t="s">
        <v>2144</v>
      </c>
      <c r="E1377" s="231" t="s">
        <v>1471</v>
      </c>
      <c r="F1377" s="231" t="s">
        <v>1472</v>
      </c>
      <c r="G1377" s="231" t="s">
        <v>2145</v>
      </c>
      <c r="H1377" s="231">
        <v>29317879</v>
      </c>
      <c r="I1377" s="231" t="s">
        <v>2126</v>
      </c>
      <c r="J1377" s="231" t="s">
        <v>13</v>
      </c>
      <c r="K1377" s="231" t="str">
        <f t="shared" si="22"/>
        <v>GUAT</v>
      </c>
    </row>
    <row r="1378" spans="2:11" s="230" customFormat="1" ht="27" customHeight="1">
      <c r="B1378" s="231">
        <v>14</v>
      </c>
      <c r="C1378" s="231">
        <v>42356</v>
      </c>
      <c r="D1378" s="231" t="s">
        <v>2146</v>
      </c>
      <c r="E1378" s="231" t="s">
        <v>1471</v>
      </c>
      <c r="F1378" s="231" t="s">
        <v>1472</v>
      </c>
      <c r="G1378" s="231" t="s">
        <v>2147</v>
      </c>
      <c r="H1378" s="231">
        <v>29314515</v>
      </c>
      <c r="I1378" s="231" t="s">
        <v>2120</v>
      </c>
      <c r="J1378" s="231" t="s">
        <v>13</v>
      </c>
      <c r="K1378" s="231" t="str">
        <f t="shared" si="22"/>
        <v>GUAT</v>
      </c>
    </row>
    <row r="1379" spans="2:11" s="230" customFormat="1" ht="27" customHeight="1">
      <c r="B1379" s="231">
        <v>15</v>
      </c>
      <c r="C1379" s="231">
        <v>42356</v>
      </c>
      <c r="D1379" s="231" t="s">
        <v>2146</v>
      </c>
      <c r="E1379" s="231" t="s">
        <v>1471</v>
      </c>
      <c r="F1379" s="231" t="s">
        <v>1472</v>
      </c>
      <c r="G1379" s="231" t="s">
        <v>2148</v>
      </c>
      <c r="H1379" s="231">
        <v>29323341</v>
      </c>
      <c r="I1379" s="231" t="s">
        <v>2120</v>
      </c>
      <c r="J1379" s="231" t="s">
        <v>13</v>
      </c>
      <c r="K1379" s="231" t="str">
        <f t="shared" si="22"/>
        <v>GUAT</v>
      </c>
    </row>
    <row r="1380" spans="2:11" s="230" customFormat="1" ht="27" customHeight="1">
      <c r="B1380" s="231">
        <v>16</v>
      </c>
      <c r="C1380" s="231">
        <v>42356</v>
      </c>
      <c r="D1380" s="231" t="s">
        <v>2146</v>
      </c>
      <c r="E1380" s="231" t="s">
        <v>1471</v>
      </c>
      <c r="F1380" s="231" t="s">
        <v>1472</v>
      </c>
      <c r="G1380" s="231" t="s">
        <v>2149</v>
      </c>
      <c r="H1380" s="231">
        <v>29314185</v>
      </c>
      <c r="I1380" s="231" t="s">
        <v>2120</v>
      </c>
      <c r="J1380" s="231" t="s">
        <v>13</v>
      </c>
      <c r="K1380" s="231" t="str">
        <f t="shared" si="22"/>
        <v>GUAT</v>
      </c>
    </row>
    <row r="1381" spans="2:11" s="230" customFormat="1" ht="27" customHeight="1">
      <c r="B1381" s="231">
        <v>17</v>
      </c>
      <c r="C1381" s="231">
        <v>42356</v>
      </c>
      <c r="D1381" s="231" t="s">
        <v>2150</v>
      </c>
      <c r="E1381" s="231" t="s">
        <v>1471</v>
      </c>
      <c r="F1381" s="231" t="s">
        <v>1472</v>
      </c>
      <c r="G1381" s="231" t="s">
        <v>2151</v>
      </c>
      <c r="H1381" s="231">
        <v>29317927</v>
      </c>
      <c r="I1381" s="231" t="s">
        <v>2120</v>
      </c>
      <c r="J1381" s="231" t="s">
        <v>13</v>
      </c>
      <c r="K1381" s="231" t="str">
        <f t="shared" si="22"/>
        <v>GUAT</v>
      </c>
    </row>
    <row r="1382" spans="2:11" s="230" customFormat="1" ht="27" customHeight="1">
      <c r="B1382" s="231">
        <v>18</v>
      </c>
      <c r="C1382" s="231">
        <v>42356</v>
      </c>
      <c r="D1382" s="231" t="s">
        <v>2150</v>
      </c>
      <c r="E1382" s="231" t="s">
        <v>1471</v>
      </c>
      <c r="F1382" s="231" t="s">
        <v>1472</v>
      </c>
      <c r="G1382" s="231" t="s">
        <v>2152</v>
      </c>
      <c r="H1382" s="231">
        <v>2938795</v>
      </c>
      <c r="I1382" s="231" t="s">
        <v>2120</v>
      </c>
      <c r="J1382" s="231" t="s">
        <v>13</v>
      </c>
      <c r="K1382" s="231" t="str">
        <f t="shared" si="22"/>
        <v>GUAT</v>
      </c>
    </row>
    <row r="1383" spans="2:11" s="230" customFormat="1" ht="27" customHeight="1">
      <c r="B1383" s="231">
        <v>19</v>
      </c>
      <c r="C1383" s="231">
        <v>42356</v>
      </c>
      <c r="D1383" s="231" t="s">
        <v>2150</v>
      </c>
      <c r="E1383" s="231" t="s">
        <v>1471</v>
      </c>
      <c r="F1383" s="231" t="s">
        <v>1472</v>
      </c>
      <c r="G1383" s="231" t="s">
        <v>2153</v>
      </c>
      <c r="H1383" s="231">
        <v>29318703</v>
      </c>
      <c r="I1383" s="231" t="s">
        <v>2120</v>
      </c>
      <c r="J1383" s="231" t="s">
        <v>13</v>
      </c>
      <c r="K1383" s="231" t="str">
        <f t="shared" si="22"/>
        <v>GUAT</v>
      </c>
    </row>
    <row r="1384" spans="2:11" s="230" customFormat="1" ht="27" customHeight="1">
      <c r="B1384" s="231">
        <v>20</v>
      </c>
      <c r="C1384" s="231">
        <v>42356</v>
      </c>
      <c r="D1384" s="231" t="s">
        <v>2150</v>
      </c>
      <c r="E1384" s="231" t="s">
        <v>1471</v>
      </c>
      <c r="F1384" s="231" t="s">
        <v>1472</v>
      </c>
      <c r="G1384" s="231" t="s">
        <v>2154</v>
      </c>
      <c r="H1384" s="231">
        <v>2938795</v>
      </c>
      <c r="I1384" s="231" t="s">
        <v>2120</v>
      </c>
      <c r="J1384" s="231" t="s">
        <v>13</v>
      </c>
      <c r="K1384" s="231" t="str">
        <f t="shared" si="22"/>
        <v>GUAT</v>
      </c>
    </row>
    <row r="1385" spans="2:11" s="230" customFormat="1" ht="27" customHeight="1">
      <c r="B1385" s="231">
        <v>21</v>
      </c>
      <c r="C1385" s="231">
        <v>42356</v>
      </c>
      <c r="D1385" s="231" t="s">
        <v>2150</v>
      </c>
      <c r="E1385" s="231" t="s">
        <v>1471</v>
      </c>
      <c r="F1385" s="231" t="s">
        <v>1472</v>
      </c>
      <c r="G1385" s="231" t="s">
        <v>2155</v>
      </c>
      <c r="H1385" s="231">
        <v>2932185</v>
      </c>
      <c r="I1385" s="231" t="s">
        <v>2120</v>
      </c>
      <c r="J1385" s="231" t="s">
        <v>13</v>
      </c>
      <c r="K1385" s="231" t="str">
        <f t="shared" si="22"/>
        <v>GUAT</v>
      </c>
    </row>
    <row r="1386" spans="2:11" s="230" customFormat="1" ht="27" customHeight="1">
      <c r="B1386" s="231">
        <v>22</v>
      </c>
      <c r="C1386" s="231">
        <v>42489</v>
      </c>
      <c r="D1386" s="231" t="s">
        <v>2156</v>
      </c>
      <c r="E1386" s="231" t="s">
        <v>1471</v>
      </c>
      <c r="F1386" s="231" t="s">
        <v>1472</v>
      </c>
      <c r="G1386" s="231" t="s">
        <v>2157</v>
      </c>
      <c r="H1386" s="231">
        <v>2933868</v>
      </c>
      <c r="I1386" s="231" t="s">
        <v>2123</v>
      </c>
      <c r="J1386" s="231" t="s">
        <v>13</v>
      </c>
      <c r="K1386" s="231" t="str">
        <f t="shared" si="22"/>
        <v>GUAT</v>
      </c>
    </row>
    <row r="1387" spans="2:11" s="230" customFormat="1" ht="27" customHeight="1">
      <c r="B1387" s="231">
        <v>23</v>
      </c>
      <c r="C1387" s="231">
        <v>42489</v>
      </c>
      <c r="D1387" s="231" t="s">
        <v>2156</v>
      </c>
      <c r="E1387" s="231" t="s">
        <v>1471</v>
      </c>
      <c r="F1387" s="231" t="s">
        <v>1472</v>
      </c>
      <c r="G1387" s="231" t="s">
        <v>2158</v>
      </c>
      <c r="H1387" s="231">
        <v>29315159</v>
      </c>
      <c r="I1387" s="231" t="s">
        <v>2126</v>
      </c>
      <c r="J1387" s="231" t="s">
        <v>13</v>
      </c>
      <c r="K1387" s="231" t="str">
        <f t="shared" si="22"/>
        <v>GUAT</v>
      </c>
    </row>
    <row r="1388" spans="2:11" s="230" customFormat="1" ht="27" customHeight="1">
      <c r="B1388" s="231">
        <v>24</v>
      </c>
      <c r="C1388" s="231">
        <v>42517</v>
      </c>
      <c r="D1388" s="231" t="s">
        <v>2159</v>
      </c>
      <c r="E1388" s="231" t="s">
        <v>1471</v>
      </c>
      <c r="F1388" s="231" t="s">
        <v>1472</v>
      </c>
      <c r="G1388" s="231" t="s">
        <v>2160</v>
      </c>
      <c r="H1388" s="231">
        <v>29323034</v>
      </c>
      <c r="I1388" s="231" t="s">
        <v>2126</v>
      </c>
      <c r="J1388" s="231" t="s">
        <v>13</v>
      </c>
      <c r="K1388" s="231" t="str">
        <f t="shared" si="22"/>
        <v>GUAT</v>
      </c>
    </row>
    <row r="1389" spans="2:11" s="230" customFormat="1" ht="27" customHeight="1">
      <c r="B1389" s="231">
        <v>25</v>
      </c>
      <c r="C1389" s="231">
        <v>42608</v>
      </c>
      <c r="D1389" s="231" t="s">
        <v>2161</v>
      </c>
      <c r="E1389" s="231" t="s">
        <v>1471</v>
      </c>
      <c r="F1389" s="231" t="s">
        <v>1472</v>
      </c>
      <c r="G1389" s="231" t="s">
        <v>2157</v>
      </c>
      <c r="H1389" s="231">
        <v>2933868</v>
      </c>
      <c r="I1389" s="231" t="s">
        <v>2123</v>
      </c>
      <c r="J1389" s="231" t="s">
        <v>13</v>
      </c>
      <c r="K1389" s="231" t="str">
        <f t="shared" si="22"/>
        <v>GUAT</v>
      </c>
    </row>
    <row r="1390" spans="2:11" s="230" customFormat="1" ht="27" customHeight="1">
      <c r="B1390" s="231">
        <v>26</v>
      </c>
      <c r="C1390" s="231">
        <v>42618</v>
      </c>
      <c r="D1390" s="231" t="s">
        <v>2162</v>
      </c>
      <c r="E1390" s="231" t="s">
        <v>1471</v>
      </c>
      <c r="F1390" s="231" t="s">
        <v>1472</v>
      </c>
      <c r="G1390" s="231" t="s">
        <v>2158</v>
      </c>
      <c r="H1390" s="231">
        <v>29315159</v>
      </c>
      <c r="I1390" s="231" t="s">
        <v>2126</v>
      </c>
      <c r="J1390" s="231" t="s">
        <v>13</v>
      </c>
      <c r="K1390" s="231" t="str">
        <f t="shared" si="22"/>
        <v>GUAT</v>
      </c>
    </row>
    <row r="1391" spans="2:11" s="230" customFormat="1" ht="27" customHeight="1">
      <c r="B1391" s="231">
        <v>27</v>
      </c>
      <c r="C1391" s="231">
        <v>42627</v>
      </c>
      <c r="D1391" s="231" t="s">
        <v>2163</v>
      </c>
      <c r="E1391" s="231" t="s">
        <v>1471</v>
      </c>
      <c r="F1391" s="231" t="s">
        <v>1472</v>
      </c>
      <c r="G1391" s="231" t="s">
        <v>2164</v>
      </c>
      <c r="H1391" s="231">
        <v>29316373</v>
      </c>
      <c r="I1391" s="231" t="s">
        <v>2165</v>
      </c>
      <c r="J1391" s="231" t="s">
        <v>13</v>
      </c>
      <c r="K1391" s="231" t="str">
        <f t="shared" si="22"/>
        <v>GUAT</v>
      </c>
    </row>
    <row r="1392" spans="2:11" s="230" customFormat="1" ht="27" customHeight="1">
      <c r="B1392" s="231">
        <v>28</v>
      </c>
      <c r="C1392" s="231">
        <v>43059</v>
      </c>
      <c r="D1392" s="231" t="s">
        <v>2166</v>
      </c>
      <c r="E1392" s="231" t="s">
        <v>1494</v>
      </c>
      <c r="F1392" s="231" t="s">
        <v>1495</v>
      </c>
      <c r="G1392" s="231" t="s">
        <v>2119</v>
      </c>
      <c r="H1392" s="231">
        <v>29314722</v>
      </c>
      <c r="I1392" s="231" t="s">
        <v>2120</v>
      </c>
      <c r="J1392" s="231" t="s">
        <v>13</v>
      </c>
      <c r="K1392" s="231" t="str">
        <f t="shared" si="22"/>
        <v>GUAT</v>
      </c>
    </row>
    <row r="1393" spans="2:11" s="230" customFormat="1" ht="27" customHeight="1">
      <c r="B1393" s="231">
        <v>29</v>
      </c>
      <c r="C1393" s="231">
        <v>43088</v>
      </c>
      <c r="D1393" s="231" t="s">
        <v>2167</v>
      </c>
      <c r="E1393" s="231" t="s">
        <v>1494</v>
      </c>
      <c r="F1393" s="231" t="s">
        <v>1495</v>
      </c>
      <c r="G1393" s="231" t="s">
        <v>2142</v>
      </c>
      <c r="H1393" s="231">
        <v>2938371</v>
      </c>
      <c r="I1393" s="231" t="s">
        <v>2126</v>
      </c>
      <c r="J1393" s="231" t="s">
        <v>13</v>
      </c>
      <c r="K1393" s="231" t="str">
        <f t="shared" si="22"/>
        <v>GUAT</v>
      </c>
    </row>
    <row r="1394" spans="2:11" s="230" customFormat="1" ht="27" customHeight="1">
      <c r="B1394" s="231">
        <v>30</v>
      </c>
      <c r="C1394" s="231">
        <v>43131</v>
      </c>
      <c r="D1394" s="231" t="s">
        <v>2168</v>
      </c>
      <c r="E1394" s="231" t="s">
        <v>1471</v>
      </c>
      <c r="F1394" s="231" t="s">
        <v>1472</v>
      </c>
      <c r="G1394" s="231" t="s">
        <v>2169</v>
      </c>
      <c r="H1394" s="231">
        <v>2932232</v>
      </c>
      <c r="I1394" s="231" t="s">
        <v>2130</v>
      </c>
      <c r="J1394" s="231" t="s">
        <v>13</v>
      </c>
      <c r="K1394" s="231" t="str">
        <f t="shared" si="22"/>
        <v>GUAT</v>
      </c>
    </row>
    <row r="1395" spans="2:11" s="230" customFormat="1" ht="27" customHeight="1">
      <c r="B1395" s="231">
        <v>31</v>
      </c>
      <c r="C1395" s="231">
        <v>43131</v>
      </c>
      <c r="D1395" s="231" t="s">
        <v>2168</v>
      </c>
      <c r="E1395" s="231" t="s">
        <v>1471</v>
      </c>
      <c r="F1395" s="231" t="s">
        <v>1472</v>
      </c>
      <c r="G1395" s="231" t="s">
        <v>2170</v>
      </c>
      <c r="H1395" s="231">
        <v>2938691</v>
      </c>
      <c r="I1395" s="231" t="s">
        <v>2130</v>
      </c>
      <c r="J1395" s="231" t="s">
        <v>13</v>
      </c>
      <c r="K1395" s="231" t="str">
        <f t="shared" si="22"/>
        <v>GUAT</v>
      </c>
    </row>
    <row r="1396" spans="2:11" s="230" customFormat="1" ht="27" customHeight="1">
      <c r="B1396" s="231">
        <v>32</v>
      </c>
      <c r="C1396" s="231">
        <v>43228</v>
      </c>
      <c r="D1396" s="231" t="s">
        <v>2171</v>
      </c>
      <c r="E1396" s="231" t="s">
        <v>2172</v>
      </c>
      <c r="F1396" s="231" t="s">
        <v>2173</v>
      </c>
      <c r="G1396" s="231" t="s">
        <v>2174</v>
      </c>
      <c r="H1396" s="231">
        <v>29312849</v>
      </c>
      <c r="I1396" s="231" t="s">
        <v>2126</v>
      </c>
      <c r="J1396" s="231" t="s">
        <v>13</v>
      </c>
      <c r="K1396" s="231" t="str">
        <f t="shared" si="22"/>
        <v>GUAT</v>
      </c>
    </row>
    <row r="1397" spans="2:11" s="230" customFormat="1" ht="27" customHeight="1">
      <c r="B1397" s="231">
        <v>33</v>
      </c>
      <c r="C1397" s="231">
        <v>43300</v>
      </c>
      <c r="D1397" s="231" t="s">
        <v>2175</v>
      </c>
      <c r="E1397" s="231" t="s">
        <v>1494</v>
      </c>
      <c r="F1397" s="231" t="s">
        <v>1495</v>
      </c>
      <c r="G1397" s="231" t="s">
        <v>2153</v>
      </c>
      <c r="H1397" s="231">
        <v>29318703</v>
      </c>
      <c r="I1397" s="231" t="s">
        <v>2120</v>
      </c>
      <c r="J1397" s="231" t="s">
        <v>13</v>
      </c>
      <c r="K1397" s="231" t="str">
        <f t="shared" si="22"/>
        <v>GUAT</v>
      </c>
    </row>
    <row r="1398" spans="2:11" s="230" customFormat="1" ht="27" customHeight="1">
      <c r="B1398" s="231">
        <v>34</v>
      </c>
      <c r="C1398" s="231">
        <v>43339</v>
      </c>
      <c r="D1398" s="231" t="s">
        <v>2176</v>
      </c>
      <c r="E1398" s="231" t="s">
        <v>1471</v>
      </c>
      <c r="F1398" s="231" t="s">
        <v>1472</v>
      </c>
      <c r="G1398" s="231" t="s">
        <v>2151</v>
      </c>
      <c r="H1398" s="231">
        <v>29317927</v>
      </c>
      <c r="I1398" s="231" t="s">
        <v>2120</v>
      </c>
      <c r="J1398" s="231" t="s">
        <v>13</v>
      </c>
      <c r="K1398" s="231" t="str">
        <f t="shared" si="22"/>
        <v>GUAT</v>
      </c>
    </row>
    <row r="1399" spans="2:11" s="230" customFormat="1" ht="27" customHeight="1">
      <c r="B1399" s="231">
        <v>35</v>
      </c>
      <c r="C1399" s="231">
        <v>43339</v>
      </c>
      <c r="D1399" s="231" t="s">
        <v>2176</v>
      </c>
      <c r="E1399" s="231" t="s">
        <v>1471</v>
      </c>
      <c r="F1399" s="231" t="s">
        <v>1472</v>
      </c>
      <c r="G1399" s="231" t="s">
        <v>2153</v>
      </c>
      <c r="H1399" s="231">
        <v>29318703</v>
      </c>
      <c r="I1399" s="231" t="s">
        <v>2120</v>
      </c>
      <c r="J1399" s="231" t="s">
        <v>13</v>
      </c>
      <c r="K1399" s="231" t="str">
        <f t="shared" si="22"/>
        <v>GUAT</v>
      </c>
    </row>
    <row r="1400" spans="2:11" s="230" customFormat="1" ht="27" customHeight="1">
      <c r="B1400" s="231">
        <v>36</v>
      </c>
      <c r="C1400" s="231">
        <v>43339</v>
      </c>
      <c r="D1400" s="231" t="s">
        <v>2176</v>
      </c>
      <c r="E1400" s="231" t="s">
        <v>1471</v>
      </c>
      <c r="F1400" s="231" t="s">
        <v>1472</v>
      </c>
      <c r="G1400" s="231" t="s">
        <v>2154</v>
      </c>
      <c r="H1400" s="231">
        <v>2938795</v>
      </c>
      <c r="I1400" s="231" t="s">
        <v>2120</v>
      </c>
      <c r="J1400" s="231" t="s">
        <v>13</v>
      </c>
      <c r="K1400" s="231" t="str">
        <f t="shared" si="22"/>
        <v>GUAT</v>
      </c>
    </row>
    <row r="1401" spans="2:11" s="230" customFormat="1" ht="27" customHeight="1">
      <c r="B1401" s="231">
        <v>37</v>
      </c>
      <c r="C1401" s="231">
        <v>43339</v>
      </c>
      <c r="D1401" s="231" t="s">
        <v>2176</v>
      </c>
      <c r="E1401" s="231" t="s">
        <v>1471</v>
      </c>
      <c r="F1401" s="231" t="s">
        <v>1472</v>
      </c>
      <c r="G1401" s="231" t="s">
        <v>2155</v>
      </c>
      <c r="H1401" s="231">
        <v>2932185</v>
      </c>
      <c r="I1401" s="231" t="s">
        <v>2120</v>
      </c>
      <c r="J1401" s="231" t="s">
        <v>13</v>
      </c>
      <c r="K1401" s="231" t="str">
        <f t="shared" si="22"/>
        <v>GUAT</v>
      </c>
    </row>
    <row r="1402" spans="2:11" s="230" customFormat="1" ht="27" customHeight="1">
      <c r="B1402" s="231">
        <v>38</v>
      </c>
      <c r="C1402" s="231">
        <v>43350</v>
      </c>
      <c r="D1402" s="231" t="s">
        <v>2177</v>
      </c>
      <c r="E1402" s="231" t="s">
        <v>1471</v>
      </c>
      <c r="F1402" s="231" t="s">
        <v>1472</v>
      </c>
      <c r="G1402" s="231" t="s">
        <v>2178</v>
      </c>
      <c r="H1402" s="231">
        <v>29312046</v>
      </c>
      <c r="I1402" s="231" t="s">
        <v>2130</v>
      </c>
      <c r="J1402" s="231" t="s">
        <v>13</v>
      </c>
      <c r="K1402" s="231" t="str">
        <f t="shared" si="22"/>
        <v>GUAT</v>
      </c>
    </row>
    <row r="1403" spans="2:11" s="230" customFormat="1" ht="27" customHeight="1">
      <c r="B1403" s="231">
        <v>39</v>
      </c>
      <c r="C1403" s="231">
        <v>43397</v>
      </c>
      <c r="D1403" s="231" t="s">
        <v>2179</v>
      </c>
      <c r="E1403" s="231" t="s">
        <v>1471</v>
      </c>
      <c r="F1403" s="231" t="s">
        <v>1472</v>
      </c>
      <c r="G1403" s="231" t="s">
        <v>2180</v>
      </c>
      <c r="H1403" s="231">
        <v>29327390</v>
      </c>
      <c r="I1403" s="231" t="s">
        <v>2126</v>
      </c>
      <c r="J1403" s="231" t="s">
        <v>13</v>
      </c>
      <c r="K1403" s="231" t="str">
        <f t="shared" si="22"/>
        <v>GUAT</v>
      </c>
    </row>
    <row r="1404" spans="2:11" s="230" customFormat="1" ht="27" customHeight="1">
      <c r="B1404" s="231">
        <v>40</v>
      </c>
      <c r="C1404" s="231">
        <v>43398</v>
      </c>
      <c r="D1404" s="231" t="s">
        <v>2181</v>
      </c>
      <c r="E1404" s="231" t="s">
        <v>1471</v>
      </c>
      <c r="F1404" s="231" t="s">
        <v>1472</v>
      </c>
      <c r="G1404" s="231" t="s">
        <v>2182</v>
      </c>
      <c r="H1404" s="231">
        <v>29310862</v>
      </c>
      <c r="I1404" s="231" t="s">
        <v>2126</v>
      </c>
      <c r="J1404" s="231" t="s">
        <v>13</v>
      </c>
      <c r="K1404" s="231" t="str">
        <f t="shared" si="22"/>
        <v>GUAT</v>
      </c>
    </row>
    <row r="1405" spans="2:11" s="230" customFormat="1" ht="27" customHeight="1">
      <c r="B1405" s="231">
        <v>41</v>
      </c>
      <c r="C1405" s="231">
        <v>43398</v>
      </c>
      <c r="D1405" s="231" t="s">
        <v>2181</v>
      </c>
      <c r="E1405" s="231" t="s">
        <v>1471</v>
      </c>
      <c r="F1405" s="231" t="s">
        <v>1472</v>
      </c>
      <c r="G1405" s="231" t="s">
        <v>2183</v>
      </c>
      <c r="H1405" s="231">
        <v>2933833</v>
      </c>
      <c r="I1405" s="231" t="s">
        <v>2126</v>
      </c>
      <c r="J1405" s="231" t="s">
        <v>13</v>
      </c>
      <c r="K1405" s="231" t="str">
        <f t="shared" si="22"/>
        <v>GUAT</v>
      </c>
    </row>
    <row r="1406" spans="2:11" s="230" customFormat="1" ht="27" customHeight="1">
      <c r="B1406" s="231">
        <v>42</v>
      </c>
      <c r="C1406" s="231">
        <v>43669</v>
      </c>
      <c r="D1406" s="231" t="s">
        <v>2184</v>
      </c>
      <c r="E1406" s="231" t="s">
        <v>1494</v>
      </c>
      <c r="F1406" s="231" t="s">
        <v>1495</v>
      </c>
      <c r="G1406" s="231" t="s">
        <v>2164</v>
      </c>
      <c r="H1406" s="231">
        <v>29316373</v>
      </c>
      <c r="I1406" s="231" t="s">
        <v>2165</v>
      </c>
      <c r="J1406" s="231" t="s">
        <v>13</v>
      </c>
      <c r="K1406" s="231" t="str">
        <f t="shared" si="22"/>
        <v>GUAT</v>
      </c>
    </row>
    <row r="1407" spans="2:11" s="230" customFormat="1" ht="27" customHeight="1">
      <c r="B1407" s="231">
        <v>43</v>
      </c>
      <c r="C1407" s="231">
        <v>44141</v>
      </c>
      <c r="D1407" s="231" t="s">
        <v>2185</v>
      </c>
      <c r="E1407" s="231" t="s">
        <v>1471</v>
      </c>
      <c r="F1407" s="231" t="s">
        <v>1472</v>
      </c>
      <c r="G1407" s="231" t="s">
        <v>2186</v>
      </c>
      <c r="H1407" s="231">
        <v>293521</v>
      </c>
      <c r="I1407" s="231" t="s">
        <v>2126</v>
      </c>
      <c r="J1407" s="231" t="s">
        <v>13</v>
      </c>
      <c r="K1407" s="231" t="str">
        <f t="shared" si="22"/>
        <v>GUAT</v>
      </c>
    </row>
    <row r="1408" spans="2:11" s="230" customFormat="1" ht="27" customHeight="1">
      <c r="B1408" s="231">
        <v>44</v>
      </c>
      <c r="C1408" s="231">
        <v>44141</v>
      </c>
      <c r="D1408" s="231" t="s">
        <v>2187</v>
      </c>
      <c r="E1408" s="231" t="s">
        <v>1471</v>
      </c>
      <c r="F1408" s="231" t="s">
        <v>1472</v>
      </c>
      <c r="G1408" s="231" t="s">
        <v>2188</v>
      </c>
      <c r="H1408" s="231">
        <v>29314720</v>
      </c>
      <c r="I1408" s="231" t="s">
        <v>2126</v>
      </c>
      <c r="J1408" s="231" t="s">
        <v>13</v>
      </c>
      <c r="K1408" s="231" t="str">
        <f t="shared" si="22"/>
        <v>GUAT</v>
      </c>
    </row>
    <row r="1409" spans="2:11" s="230" customFormat="1" ht="27" customHeight="1">
      <c r="B1409" s="231">
        <v>45</v>
      </c>
      <c r="C1409" s="231">
        <v>44141</v>
      </c>
      <c r="D1409" s="231" t="s">
        <v>2187</v>
      </c>
      <c r="E1409" s="231" t="s">
        <v>1471</v>
      </c>
      <c r="F1409" s="231" t="s">
        <v>1472</v>
      </c>
      <c r="G1409" s="231" t="s">
        <v>2189</v>
      </c>
      <c r="H1409" s="231">
        <v>29326216</v>
      </c>
      <c r="I1409" s="231" t="s">
        <v>2126</v>
      </c>
      <c r="J1409" s="231" t="s">
        <v>13</v>
      </c>
      <c r="K1409" s="231" t="str">
        <f t="shared" si="22"/>
        <v>GUAT</v>
      </c>
    </row>
    <row r="1410" spans="2:11" s="230" customFormat="1" ht="27" customHeight="1">
      <c r="B1410" s="231">
        <v>46</v>
      </c>
      <c r="C1410" s="231">
        <v>44169</v>
      </c>
      <c r="D1410" s="231" t="s">
        <v>2190</v>
      </c>
      <c r="E1410" s="231" t="s">
        <v>1471</v>
      </c>
      <c r="F1410" s="231" t="s">
        <v>1472</v>
      </c>
      <c r="G1410" s="231" t="s">
        <v>2188</v>
      </c>
      <c r="H1410" s="231">
        <v>29314720</v>
      </c>
      <c r="I1410" s="231" t="s">
        <v>2126</v>
      </c>
      <c r="J1410" s="231" t="s">
        <v>13</v>
      </c>
      <c r="K1410" s="231" t="str">
        <f t="shared" si="22"/>
        <v>GUAT</v>
      </c>
    </row>
    <row r="1411" spans="2:11" s="230" customFormat="1" ht="27" customHeight="1">
      <c r="B1411" s="231">
        <v>47</v>
      </c>
      <c r="C1411" s="231">
        <v>44180</v>
      </c>
      <c r="D1411" s="231" t="s">
        <v>2191</v>
      </c>
      <c r="E1411" s="231" t="s">
        <v>1494</v>
      </c>
      <c r="F1411" s="231" t="s">
        <v>1495</v>
      </c>
      <c r="G1411" s="231" t="s">
        <v>2178</v>
      </c>
      <c r="H1411" s="231">
        <v>29312046</v>
      </c>
      <c r="I1411" s="231" t="s">
        <v>2130</v>
      </c>
      <c r="J1411" s="231" t="s">
        <v>13</v>
      </c>
      <c r="K1411" s="231" t="str">
        <f t="shared" si="22"/>
        <v>GUAT</v>
      </c>
    </row>
    <row r="1412" spans="2:11" s="230" customFormat="1" ht="27" customHeight="1">
      <c r="B1412" s="231">
        <v>48</v>
      </c>
      <c r="C1412" s="231">
        <v>44274</v>
      </c>
      <c r="D1412" s="231" t="s">
        <v>2192</v>
      </c>
      <c r="E1412" s="231" t="s">
        <v>1471</v>
      </c>
      <c r="F1412" s="231" t="s">
        <v>1472</v>
      </c>
      <c r="G1412" s="231" t="s">
        <v>2193</v>
      </c>
      <c r="H1412" s="231" t="s">
        <v>2194</v>
      </c>
      <c r="I1412" s="231" t="s">
        <v>2126</v>
      </c>
      <c r="J1412" s="231" t="s">
        <v>13</v>
      </c>
      <c r="K1412" s="231" t="str">
        <f t="shared" si="22"/>
        <v>GUAT</v>
      </c>
    </row>
    <row r="1413" spans="2:11" s="230" customFormat="1" ht="27" customHeight="1">
      <c r="B1413" s="231">
        <v>49</v>
      </c>
      <c r="C1413" s="231">
        <v>44889</v>
      </c>
      <c r="D1413" s="231" t="s">
        <v>2195</v>
      </c>
      <c r="E1413" s="231" t="s">
        <v>1471</v>
      </c>
      <c r="F1413" s="231" t="s">
        <v>1472</v>
      </c>
      <c r="G1413" s="231" t="s">
        <v>2196</v>
      </c>
      <c r="H1413" s="231" t="s">
        <v>2197</v>
      </c>
      <c r="I1413" s="231" t="s">
        <v>2198</v>
      </c>
      <c r="J1413" s="231" t="s">
        <v>13</v>
      </c>
      <c r="K1413" s="231" t="str">
        <f t="shared" si="22"/>
        <v>GUAT</v>
      </c>
    </row>
    <row r="1414" spans="2:11" s="230" customFormat="1" ht="27" customHeight="1">
      <c r="B1414" s="231">
        <v>1</v>
      </c>
      <c r="C1414" s="231">
        <v>41992</v>
      </c>
      <c r="D1414" s="231" t="s">
        <v>2199</v>
      </c>
      <c r="E1414" s="231" t="s">
        <v>1471</v>
      </c>
      <c r="F1414" s="231" t="s">
        <v>1472</v>
      </c>
      <c r="G1414" s="231" t="s">
        <v>2200</v>
      </c>
      <c r="H1414" s="231">
        <v>29315133</v>
      </c>
      <c r="I1414" s="231" t="s">
        <v>2201</v>
      </c>
      <c r="J1414" s="231" t="s">
        <v>13</v>
      </c>
      <c r="K1414" s="231" t="str">
        <f t="shared" si="22"/>
        <v>QUIN</v>
      </c>
    </row>
    <row r="1415" spans="2:11" s="230" customFormat="1" ht="27" customHeight="1">
      <c r="B1415" s="231">
        <v>2</v>
      </c>
      <c r="C1415" s="231">
        <v>41992</v>
      </c>
      <c r="D1415" s="231" t="s">
        <v>2199</v>
      </c>
      <c r="E1415" s="231" t="s">
        <v>1471</v>
      </c>
      <c r="F1415" s="231" t="s">
        <v>1472</v>
      </c>
      <c r="G1415" s="231" t="s">
        <v>2202</v>
      </c>
      <c r="H1415" s="231">
        <v>29324488</v>
      </c>
      <c r="I1415" s="231" t="s">
        <v>2201</v>
      </c>
      <c r="J1415" s="231" t="s">
        <v>13</v>
      </c>
      <c r="K1415" s="231" t="str">
        <f t="shared" si="22"/>
        <v>QUIN</v>
      </c>
    </row>
    <row r="1416" spans="2:11" s="230" customFormat="1" ht="27" customHeight="1">
      <c r="B1416" s="231">
        <v>3</v>
      </c>
      <c r="C1416" s="231">
        <v>41992</v>
      </c>
      <c r="D1416" s="231" t="s">
        <v>2203</v>
      </c>
      <c r="E1416" s="231" t="s">
        <v>1471</v>
      </c>
      <c r="F1416" s="231" t="s">
        <v>1472</v>
      </c>
      <c r="G1416" s="231" t="s">
        <v>2200</v>
      </c>
      <c r="H1416" s="231">
        <v>29315133</v>
      </c>
      <c r="I1416" s="231" t="s">
        <v>2201</v>
      </c>
      <c r="J1416" s="231" t="s">
        <v>13</v>
      </c>
      <c r="K1416" s="231" t="str">
        <f t="shared" si="22"/>
        <v>QUIN</v>
      </c>
    </row>
    <row r="1417" spans="2:11" s="230" customFormat="1" ht="27" customHeight="1">
      <c r="B1417" s="231">
        <v>4</v>
      </c>
      <c r="C1417" s="231">
        <v>42083</v>
      </c>
      <c r="D1417" s="231" t="s">
        <v>2204</v>
      </c>
      <c r="E1417" s="231" t="s">
        <v>1471</v>
      </c>
      <c r="F1417" s="231" t="s">
        <v>1472</v>
      </c>
      <c r="G1417" s="231" t="s">
        <v>2205</v>
      </c>
      <c r="H1417" s="231">
        <v>29327034</v>
      </c>
      <c r="I1417" s="231" t="s">
        <v>2206</v>
      </c>
      <c r="J1417" s="231" t="s">
        <v>13</v>
      </c>
      <c r="K1417" s="231" t="str">
        <f t="shared" si="22"/>
        <v>QUIN</v>
      </c>
    </row>
    <row r="1418" spans="2:11" s="230" customFormat="1" ht="27" customHeight="1">
      <c r="B1418" s="231">
        <v>5</v>
      </c>
      <c r="C1418" s="231">
        <v>42083</v>
      </c>
      <c r="D1418" s="231" t="s">
        <v>2204</v>
      </c>
      <c r="E1418" s="231" t="s">
        <v>1471</v>
      </c>
      <c r="F1418" s="231" t="s">
        <v>1472</v>
      </c>
      <c r="G1418" s="231" t="s">
        <v>2207</v>
      </c>
      <c r="H1418" s="231">
        <v>29327033</v>
      </c>
      <c r="I1418" s="231" t="s">
        <v>2208</v>
      </c>
      <c r="J1418" s="231" t="s">
        <v>13</v>
      </c>
      <c r="K1418" s="231" t="str">
        <f t="shared" si="22"/>
        <v>QUIN</v>
      </c>
    </row>
    <row r="1419" spans="2:11" s="230" customFormat="1" ht="27" customHeight="1">
      <c r="B1419" s="231">
        <v>6</v>
      </c>
      <c r="C1419" s="231">
        <v>42083</v>
      </c>
      <c r="D1419" s="231" t="s">
        <v>2209</v>
      </c>
      <c r="E1419" s="231" t="s">
        <v>1471</v>
      </c>
      <c r="F1419" s="231" t="s">
        <v>1472</v>
      </c>
      <c r="G1419" s="231" t="s">
        <v>2207</v>
      </c>
      <c r="H1419" s="231">
        <v>29327033</v>
      </c>
      <c r="I1419" s="231" t="s">
        <v>2208</v>
      </c>
      <c r="J1419" s="231" t="s">
        <v>13</v>
      </c>
      <c r="K1419" s="231" t="str">
        <f t="shared" si="22"/>
        <v>QUIN</v>
      </c>
    </row>
    <row r="1420" spans="2:11" s="230" customFormat="1" ht="27" customHeight="1">
      <c r="B1420" s="231">
        <v>7</v>
      </c>
      <c r="C1420" s="231">
        <v>42307</v>
      </c>
      <c r="D1420" s="231" t="s">
        <v>2210</v>
      </c>
      <c r="E1420" s="231" t="s">
        <v>1471</v>
      </c>
      <c r="F1420" s="231" t="s">
        <v>1472</v>
      </c>
      <c r="G1420" s="231" t="s">
        <v>2211</v>
      </c>
      <c r="H1420" s="231">
        <v>2935403</v>
      </c>
      <c r="I1420" s="231" t="s">
        <v>2201</v>
      </c>
      <c r="J1420" s="231" t="s">
        <v>13</v>
      </c>
      <c r="K1420" s="231" t="str">
        <f t="shared" si="22"/>
        <v>QUIN</v>
      </c>
    </row>
    <row r="1421" spans="2:11" s="230" customFormat="1" ht="27" customHeight="1">
      <c r="B1421" s="231">
        <v>8</v>
      </c>
      <c r="C1421" s="231">
        <v>42312</v>
      </c>
      <c r="D1421" s="231" t="s">
        <v>2212</v>
      </c>
      <c r="E1421" s="231" t="s">
        <v>1471</v>
      </c>
      <c r="F1421" s="231" t="s">
        <v>1472</v>
      </c>
      <c r="G1421" s="231" t="s">
        <v>2213</v>
      </c>
      <c r="H1421" s="231">
        <v>29324877</v>
      </c>
      <c r="I1421" s="231" t="s">
        <v>2214</v>
      </c>
      <c r="J1421" s="231" t="s">
        <v>13</v>
      </c>
      <c r="K1421" s="231" t="str">
        <f t="shared" si="22"/>
        <v>QUIN</v>
      </c>
    </row>
    <row r="1422" spans="2:11" s="230" customFormat="1" ht="27" customHeight="1">
      <c r="B1422" s="231">
        <v>9</v>
      </c>
      <c r="C1422" s="231">
        <v>42312</v>
      </c>
      <c r="D1422" s="231" t="s">
        <v>2212</v>
      </c>
      <c r="E1422" s="231" t="s">
        <v>1471</v>
      </c>
      <c r="F1422" s="231" t="s">
        <v>1472</v>
      </c>
      <c r="G1422" s="231" t="s">
        <v>2215</v>
      </c>
      <c r="H1422" s="231">
        <v>2936973</v>
      </c>
      <c r="I1422" s="231" t="s">
        <v>2214</v>
      </c>
      <c r="J1422" s="231" t="s">
        <v>13</v>
      </c>
      <c r="K1422" s="231" t="str">
        <f t="shared" ref="K1422:K1485" si="23">MID(I1422,1,4)</f>
        <v>QUIN</v>
      </c>
    </row>
    <row r="1423" spans="2:11" s="230" customFormat="1" ht="27" customHeight="1">
      <c r="B1423" s="231">
        <v>10</v>
      </c>
      <c r="C1423" s="231">
        <v>42312</v>
      </c>
      <c r="D1423" s="231" t="s">
        <v>2212</v>
      </c>
      <c r="E1423" s="231" t="s">
        <v>1471</v>
      </c>
      <c r="F1423" s="231" t="s">
        <v>1472</v>
      </c>
      <c r="G1423" s="231" t="s">
        <v>2216</v>
      </c>
      <c r="H1423" s="231">
        <v>29320362</v>
      </c>
      <c r="I1423" s="231" t="s">
        <v>2214</v>
      </c>
      <c r="J1423" s="231" t="s">
        <v>13</v>
      </c>
      <c r="K1423" s="231" t="str">
        <f t="shared" si="23"/>
        <v>QUIN</v>
      </c>
    </row>
    <row r="1424" spans="2:11" s="230" customFormat="1" ht="27" customHeight="1">
      <c r="B1424" s="231">
        <v>11</v>
      </c>
      <c r="C1424" s="231">
        <v>42331</v>
      </c>
      <c r="D1424" s="231" t="s">
        <v>2217</v>
      </c>
      <c r="E1424" s="231" t="s">
        <v>1471</v>
      </c>
      <c r="F1424" s="231" t="s">
        <v>1472</v>
      </c>
      <c r="G1424" s="231" t="s">
        <v>2218</v>
      </c>
      <c r="H1424" s="231">
        <v>29316447</v>
      </c>
      <c r="I1424" s="231" t="s">
        <v>2219</v>
      </c>
      <c r="J1424" s="231" t="s">
        <v>13</v>
      </c>
      <c r="K1424" s="231" t="str">
        <f t="shared" si="23"/>
        <v>QUIN</v>
      </c>
    </row>
    <row r="1425" spans="2:11" s="230" customFormat="1" ht="27" customHeight="1">
      <c r="B1425" s="231">
        <v>12</v>
      </c>
      <c r="C1425" s="231">
        <v>42331</v>
      </c>
      <c r="D1425" s="231" t="s">
        <v>2217</v>
      </c>
      <c r="E1425" s="231" t="s">
        <v>1471</v>
      </c>
      <c r="F1425" s="231" t="s">
        <v>1472</v>
      </c>
      <c r="G1425" s="231" t="s">
        <v>2220</v>
      </c>
      <c r="H1425" s="231">
        <v>29325376</v>
      </c>
      <c r="I1425" s="231" t="s">
        <v>2219</v>
      </c>
      <c r="J1425" s="231" t="s">
        <v>13</v>
      </c>
      <c r="K1425" s="231" t="str">
        <f t="shared" si="23"/>
        <v>QUIN</v>
      </c>
    </row>
    <row r="1426" spans="2:11" s="230" customFormat="1" ht="27" customHeight="1">
      <c r="B1426" s="231">
        <v>13</v>
      </c>
      <c r="C1426" s="231">
        <v>42339</v>
      </c>
      <c r="D1426" s="231" t="s">
        <v>2221</v>
      </c>
      <c r="E1426" s="231" t="s">
        <v>1471</v>
      </c>
      <c r="F1426" s="231" t="s">
        <v>1472</v>
      </c>
      <c r="G1426" s="231" t="s">
        <v>2222</v>
      </c>
      <c r="H1426" s="231">
        <v>29327161</v>
      </c>
      <c r="I1426" s="231" t="s">
        <v>2223</v>
      </c>
      <c r="J1426" s="231" t="s">
        <v>13</v>
      </c>
      <c r="K1426" s="231" t="str">
        <f t="shared" si="23"/>
        <v>QUIN</v>
      </c>
    </row>
    <row r="1427" spans="2:11" s="230" customFormat="1" ht="27" customHeight="1">
      <c r="B1427" s="231">
        <v>14</v>
      </c>
      <c r="C1427" s="231">
        <v>42339</v>
      </c>
      <c r="D1427" s="231" t="s">
        <v>2224</v>
      </c>
      <c r="E1427" s="231" t="s">
        <v>1471</v>
      </c>
      <c r="F1427" s="231" t="s">
        <v>1472</v>
      </c>
      <c r="G1427" s="231" t="s">
        <v>2225</v>
      </c>
      <c r="H1427" s="231">
        <v>29327357</v>
      </c>
      <c r="I1427" s="231" t="s">
        <v>2206</v>
      </c>
      <c r="J1427" s="231" t="s">
        <v>13</v>
      </c>
      <c r="K1427" s="231" t="str">
        <f t="shared" si="23"/>
        <v>QUIN</v>
      </c>
    </row>
    <row r="1428" spans="2:11" s="230" customFormat="1" ht="27" customHeight="1">
      <c r="B1428" s="231">
        <v>15</v>
      </c>
      <c r="C1428" s="231">
        <v>42339</v>
      </c>
      <c r="D1428" s="231" t="s">
        <v>2226</v>
      </c>
      <c r="E1428" s="231" t="s">
        <v>1471</v>
      </c>
      <c r="F1428" s="231" t="s">
        <v>1472</v>
      </c>
      <c r="G1428" s="231" t="s">
        <v>2227</v>
      </c>
      <c r="H1428" s="231">
        <v>29321503</v>
      </c>
      <c r="I1428" s="231" t="s">
        <v>2228</v>
      </c>
      <c r="J1428" s="231" t="s">
        <v>13</v>
      </c>
      <c r="K1428" s="231" t="str">
        <f t="shared" si="23"/>
        <v>QUIN</v>
      </c>
    </row>
    <row r="1429" spans="2:11" s="230" customFormat="1" ht="27" customHeight="1">
      <c r="B1429" s="231">
        <v>16</v>
      </c>
      <c r="C1429" s="231">
        <v>42339</v>
      </c>
      <c r="D1429" s="231" t="s">
        <v>2229</v>
      </c>
      <c r="E1429" s="231" t="s">
        <v>1471</v>
      </c>
      <c r="F1429" s="231" t="s">
        <v>1472</v>
      </c>
      <c r="G1429" s="231" t="s">
        <v>2230</v>
      </c>
      <c r="H1429" s="231">
        <v>29323300</v>
      </c>
      <c r="I1429" s="231" t="s">
        <v>2214</v>
      </c>
      <c r="J1429" s="231" t="s">
        <v>13</v>
      </c>
      <c r="K1429" s="231" t="str">
        <f t="shared" si="23"/>
        <v>QUIN</v>
      </c>
    </row>
    <row r="1430" spans="2:11" s="230" customFormat="1" ht="27" customHeight="1">
      <c r="B1430" s="231">
        <v>17</v>
      </c>
      <c r="C1430" s="231">
        <v>42339</v>
      </c>
      <c r="D1430" s="231" t="s">
        <v>2231</v>
      </c>
      <c r="E1430" s="231" t="s">
        <v>1471</v>
      </c>
      <c r="F1430" s="231" t="s">
        <v>1472</v>
      </c>
      <c r="G1430" s="231" t="s">
        <v>2232</v>
      </c>
      <c r="H1430" s="231">
        <v>29310248</v>
      </c>
      <c r="I1430" s="231" t="s">
        <v>2206</v>
      </c>
      <c r="J1430" s="231" t="s">
        <v>13</v>
      </c>
      <c r="K1430" s="231" t="str">
        <f t="shared" si="23"/>
        <v>QUIN</v>
      </c>
    </row>
    <row r="1431" spans="2:11" s="230" customFormat="1" ht="27" customHeight="1">
      <c r="B1431" s="231">
        <v>18</v>
      </c>
      <c r="C1431" s="231">
        <v>42339</v>
      </c>
      <c r="D1431" s="231" t="s">
        <v>2231</v>
      </c>
      <c r="E1431" s="231" t="s">
        <v>1471</v>
      </c>
      <c r="F1431" s="231" t="s">
        <v>1472</v>
      </c>
      <c r="G1431" s="231" t="s">
        <v>2233</v>
      </c>
      <c r="H1431" s="231">
        <v>29323492</v>
      </c>
      <c r="I1431" s="231" t="s">
        <v>2206</v>
      </c>
      <c r="J1431" s="231" t="s">
        <v>13</v>
      </c>
      <c r="K1431" s="231" t="str">
        <f t="shared" si="23"/>
        <v>QUIN</v>
      </c>
    </row>
    <row r="1432" spans="2:11" s="230" customFormat="1" ht="27" customHeight="1">
      <c r="B1432" s="231">
        <v>19</v>
      </c>
      <c r="C1432" s="231">
        <v>42339</v>
      </c>
      <c r="D1432" s="231" t="s">
        <v>2234</v>
      </c>
      <c r="E1432" s="231" t="s">
        <v>1471</v>
      </c>
      <c r="F1432" s="231" t="s">
        <v>1472</v>
      </c>
      <c r="G1432" s="231" t="s">
        <v>2235</v>
      </c>
      <c r="H1432" s="231">
        <v>29310014</v>
      </c>
      <c r="I1432" s="231" t="s">
        <v>2206</v>
      </c>
      <c r="J1432" s="231" t="s">
        <v>13</v>
      </c>
      <c r="K1432" s="231" t="str">
        <f t="shared" si="23"/>
        <v>QUIN</v>
      </c>
    </row>
    <row r="1433" spans="2:11" s="230" customFormat="1" ht="27" customHeight="1">
      <c r="B1433" s="231">
        <v>20</v>
      </c>
      <c r="C1433" s="231">
        <v>42339</v>
      </c>
      <c r="D1433" s="231" t="s">
        <v>2236</v>
      </c>
      <c r="E1433" s="231" t="s">
        <v>1471</v>
      </c>
      <c r="F1433" s="231" t="s">
        <v>1472</v>
      </c>
      <c r="G1433" s="231" t="s">
        <v>2237</v>
      </c>
      <c r="H1433" s="231">
        <v>29327356</v>
      </c>
      <c r="I1433" s="231" t="s">
        <v>2206</v>
      </c>
      <c r="J1433" s="231" t="s">
        <v>13</v>
      </c>
      <c r="K1433" s="231" t="str">
        <f t="shared" si="23"/>
        <v>QUIN</v>
      </c>
    </row>
    <row r="1434" spans="2:11" s="230" customFormat="1" ht="27" customHeight="1">
      <c r="B1434" s="231">
        <v>21</v>
      </c>
      <c r="C1434" s="231">
        <v>42339</v>
      </c>
      <c r="D1434" s="231" t="s">
        <v>2236</v>
      </c>
      <c r="E1434" s="231" t="s">
        <v>1471</v>
      </c>
      <c r="F1434" s="231" t="s">
        <v>1472</v>
      </c>
      <c r="G1434" s="231" t="s">
        <v>2238</v>
      </c>
      <c r="H1434" s="231">
        <v>29327353</v>
      </c>
      <c r="I1434" s="231" t="s">
        <v>2206</v>
      </c>
      <c r="J1434" s="231" t="s">
        <v>13</v>
      </c>
      <c r="K1434" s="231" t="str">
        <f t="shared" si="23"/>
        <v>QUIN</v>
      </c>
    </row>
    <row r="1435" spans="2:11" s="230" customFormat="1" ht="27" customHeight="1">
      <c r="B1435" s="231">
        <v>22</v>
      </c>
      <c r="C1435" s="231">
        <v>42339</v>
      </c>
      <c r="D1435" s="231" t="s">
        <v>2239</v>
      </c>
      <c r="E1435" s="231" t="s">
        <v>1471</v>
      </c>
      <c r="F1435" s="231" t="s">
        <v>1472</v>
      </c>
      <c r="G1435" s="231" t="s">
        <v>2240</v>
      </c>
      <c r="H1435" s="231">
        <v>2939493</v>
      </c>
      <c r="I1435" s="231" t="s">
        <v>2206</v>
      </c>
      <c r="J1435" s="231" t="s">
        <v>13</v>
      </c>
      <c r="K1435" s="231" t="str">
        <f t="shared" si="23"/>
        <v>QUIN</v>
      </c>
    </row>
    <row r="1436" spans="2:11" s="230" customFormat="1" ht="27" customHeight="1">
      <c r="B1436" s="231">
        <v>23</v>
      </c>
      <c r="C1436" s="231">
        <v>42339</v>
      </c>
      <c r="D1436" s="231" t="s">
        <v>2239</v>
      </c>
      <c r="E1436" s="231" t="s">
        <v>1471</v>
      </c>
      <c r="F1436" s="231" t="s">
        <v>1472</v>
      </c>
      <c r="G1436" s="231" t="s">
        <v>2241</v>
      </c>
      <c r="H1436" s="231">
        <v>29315612</v>
      </c>
      <c r="I1436" s="231" t="s">
        <v>2242</v>
      </c>
      <c r="J1436" s="231" t="s">
        <v>13</v>
      </c>
      <c r="K1436" s="231" t="str">
        <f t="shared" si="23"/>
        <v>QUIN</v>
      </c>
    </row>
    <row r="1437" spans="2:11" s="230" customFormat="1" ht="27" customHeight="1">
      <c r="B1437" s="231">
        <v>24</v>
      </c>
      <c r="C1437" s="231">
        <v>42339</v>
      </c>
      <c r="D1437" s="231" t="s">
        <v>2239</v>
      </c>
      <c r="E1437" s="231" t="s">
        <v>1471</v>
      </c>
      <c r="F1437" s="231" t="s">
        <v>1472</v>
      </c>
      <c r="G1437" s="231" t="s">
        <v>2243</v>
      </c>
      <c r="H1437" s="231">
        <v>29314761</v>
      </c>
      <c r="I1437" s="231" t="s">
        <v>2242</v>
      </c>
      <c r="J1437" s="231" t="s">
        <v>13</v>
      </c>
      <c r="K1437" s="231" t="str">
        <f t="shared" si="23"/>
        <v>QUIN</v>
      </c>
    </row>
    <row r="1438" spans="2:11" s="230" customFormat="1" ht="27" customHeight="1">
      <c r="B1438" s="231">
        <v>25</v>
      </c>
      <c r="C1438" s="231">
        <v>42342</v>
      </c>
      <c r="D1438" s="231" t="s">
        <v>2244</v>
      </c>
      <c r="E1438" s="231" t="s">
        <v>1471</v>
      </c>
      <c r="F1438" s="231" t="s">
        <v>1472</v>
      </c>
      <c r="G1438" s="231" t="s">
        <v>2245</v>
      </c>
      <c r="H1438" s="231">
        <v>2933024</v>
      </c>
      <c r="I1438" s="231" t="s">
        <v>2242</v>
      </c>
      <c r="J1438" s="231" t="s">
        <v>13</v>
      </c>
      <c r="K1438" s="231" t="str">
        <f t="shared" si="23"/>
        <v>QUIN</v>
      </c>
    </row>
    <row r="1439" spans="2:11" s="230" customFormat="1" ht="27" customHeight="1">
      <c r="B1439" s="231">
        <v>26</v>
      </c>
      <c r="C1439" s="231">
        <v>42352</v>
      </c>
      <c r="D1439" s="231" t="s">
        <v>2246</v>
      </c>
      <c r="E1439" s="231" t="s">
        <v>1471</v>
      </c>
      <c r="F1439" s="231" t="s">
        <v>1472</v>
      </c>
      <c r="G1439" s="231" t="s">
        <v>2247</v>
      </c>
      <c r="H1439" s="231">
        <v>29315194</v>
      </c>
      <c r="I1439" s="231" t="s">
        <v>2208</v>
      </c>
      <c r="J1439" s="231" t="s">
        <v>13</v>
      </c>
      <c r="K1439" s="231" t="str">
        <f t="shared" si="23"/>
        <v>QUIN</v>
      </c>
    </row>
    <row r="1440" spans="2:11" s="230" customFormat="1" ht="27" customHeight="1">
      <c r="B1440" s="231">
        <v>27</v>
      </c>
      <c r="C1440" s="231">
        <v>42353</v>
      </c>
      <c r="D1440" s="231" t="s">
        <v>2248</v>
      </c>
      <c r="E1440" s="231" t="s">
        <v>1471</v>
      </c>
      <c r="F1440" s="231" t="s">
        <v>1472</v>
      </c>
      <c r="G1440" s="231" t="s">
        <v>2249</v>
      </c>
      <c r="H1440" s="231">
        <v>2935244</v>
      </c>
      <c r="I1440" s="231" t="s">
        <v>2214</v>
      </c>
      <c r="J1440" s="231" t="s">
        <v>13</v>
      </c>
      <c r="K1440" s="231" t="str">
        <f t="shared" si="23"/>
        <v>QUIN</v>
      </c>
    </row>
    <row r="1441" spans="2:11" s="230" customFormat="1" ht="27" customHeight="1">
      <c r="B1441" s="231">
        <v>28</v>
      </c>
      <c r="C1441" s="231">
        <v>42353</v>
      </c>
      <c r="D1441" s="231" t="s">
        <v>2250</v>
      </c>
      <c r="E1441" s="231" t="s">
        <v>1471</v>
      </c>
      <c r="F1441" s="231" t="s">
        <v>1472</v>
      </c>
      <c r="G1441" s="231" t="s">
        <v>2213</v>
      </c>
      <c r="H1441" s="231">
        <v>29324877</v>
      </c>
      <c r="I1441" s="231" t="s">
        <v>2214</v>
      </c>
      <c r="J1441" s="231" t="s">
        <v>13</v>
      </c>
      <c r="K1441" s="231" t="str">
        <f t="shared" si="23"/>
        <v>QUIN</v>
      </c>
    </row>
    <row r="1442" spans="2:11" s="230" customFormat="1" ht="27" customHeight="1">
      <c r="B1442" s="231">
        <v>29</v>
      </c>
      <c r="C1442" s="231">
        <v>42353</v>
      </c>
      <c r="D1442" s="231" t="s">
        <v>2251</v>
      </c>
      <c r="E1442" s="231" t="s">
        <v>1471</v>
      </c>
      <c r="F1442" s="231" t="s">
        <v>1472</v>
      </c>
      <c r="G1442" s="231" t="s">
        <v>2252</v>
      </c>
      <c r="H1442" s="231">
        <v>2935246</v>
      </c>
      <c r="I1442" s="231" t="s">
        <v>2214</v>
      </c>
      <c r="J1442" s="231" t="s">
        <v>13</v>
      </c>
      <c r="K1442" s="231" t="str">
        <f t="shared" si="23"/>
        <v>QUIN</v>
      </c>
    </row>
    <row r="1443" spans="2:11" s="230" customFormat="1" ht="27" customHeight="1">
      <c r="B1443" s="231">
        <v>30</v>
      </c>
      <c r="C1443" s="231">
        <v>42353</v>
      </c>
      <c r="D1443" s="231" t="s">
        <v>2251</v>
      </c>
      <c r="E1443" s="231" t="s">
        <v>1471</v>
      </c>
      <c r="F1443" s="231" t="s">
        <v>1472</v>
      </c>
      <c r="G1443" s="231" t="s">
        <v>2253</v>
      </c>
      <c r="H1443" s="231">
        <v>2935243</v>
      </c>
      <c r="I1443" s="231" t="s">
        <v>2214</v>
      </c>
      <c r="J1443" s="231" t="s">
        <v>13</v>
      </c>
      <c r="K1443" s="231" t="str">
        <f t="shared" si="23"/>
        <v>QUIN</v>
      </c>
    </row>
    <row r="1444" spans="2:11" s="230" customFormat="1" ht="27" customHeight="1">
      <c r="B1444" s="231">
        <v>31</v>
      </c>
      <c r="C1444" s="231">
        <v>42353</v>
      </c>
      <c r="D1444" s="231" t="s">
        <v>2251</v>
      </c>
      <c r="E1444" s="231" t="s">
        <v>1471</v>
      </c>
      <c r="F1444" s="231" t="s">
        <v>1472</v>
      </c>
      <c r="G1444" s="231" t="s">
        <v>2254</v>
      </c>
      <c r="H1444" s="231">
        <v>2935247</v>
      </c>
      <c r="I1444" s="231" t="s">
        <v>2214</v>
      </c>
      <c r="J1444" s="231" t="s">
        <v>13</v>
      </c>
      <c r="K1444" s="231" t="str">
        <f t="shared" si="23"/>
        <v>QUIN</v>
      </c>
    </row>
    <row r="1445" spans="2:11" s="230" customFormat="1" ht="27" customHeight="1">
      <c r="B1445" s="231">
        <v>32</v>
      </c>
      <c r="C1445" s="231">
        <v>42356</v>
      </c>
      <c r="D1445" s="231" t="s">
        <v>2255</v>
      </c>
      <c r="E1445" s="231" t="s">
        <v>1471</v>
      </c>
      <c r="F1445" s="231" t="s">
        <v>1472</v>
      </c>
      <c r="G1445" s="231" t="s">
        <v>2256</v>
      </c>
      <c r="H1445" s="231">
        <v>29327335</v>
      </c>
      <c r="I1445" s="231" t="s">
        <v>2206</v>
      </c>
      <c r="J1445" s="231" t="s">
        <v>13</v>
      </c>
      <c r="K1445" s="231" t="str">
        <f t="shared" si="23"/>
        <v>QUIN</v>
      </c>
    </row>
    <row r="1446" spans="2:11" s="230" customFormat="1" ht="27" customHeight="1">
      <c r="B1446" s="231">
        <v>33</v>
      </c>
      <c r="C1446" s="231">
        <v>42356</v>
      </c>
      <c r="D1446" s="231" t="s">
        <v>2257</v>
      </c>
      <c r="E1446" s="231" t="s">
        <v>1471</v>
      </c>
      <c r="F1446" s="231" t="s">
        <v>1472</v>
      </c>
      <c r="G1446" s="231" t="s">
        <v>2258</v>
      </c>
      <c r="H1446" s="231">
        <v>2932579</v>
      </c>
      <c r="I1446" s="231" t="s">
        <v>2206</v>
      </c>
      <c r="J1446" s="231" t="s">
        <v>13</v>
      </c>
      <c r="K1446" s="231" t="str">
        <f t="shared" si="23"/>
        <v>QUIN</v>
      </c>
    </row>
    <row r="1447" spans="2:11" s="230" customFormat="1" ht="27" customHeight="1">
      <c r="B1447" s="231">
        <v>34</v>
      </c>
      <c r="C1447" s="231">
        <v>42356</v>
      </c>
      <c r="D1447" s="231" t="s">
        <v>2259</v>
      </c>
      <c r="E1447" s="231" t="s">
        <v>1471</v>
      </c>
      <c r="F1447" s="231" t="s">
        <v>1472</v>
      </c>
      <c r="G1447" s="231" t="s">
        <v>2260</v>
      </c>
      <c r="H1447" s="231">
        <v>29327336</v>
      </c>
      <c r="I1447" s="231" t="s">
        <v>2206</v>
      </c>
      <c r="J1447" s="231" t="s">
        <v>13</v>
      </c>
      <c r="K1447" s="231" t="str">
        <f t="shared" si="23"/>
        <v>QUIN</v>
      </c>
    </row>
    <row r="1448" spans="2:11" s="230" customFormat="1" ht="27" customHeight="1">
      <c r="B1448" s="231">
        <v>35</v>
      </c>
      <c r="C1448" s="231">
        <v>42356</v>
      </c>
      <c r="D1448" s="231" t="s">
        <v>2261</v>
      </c>
      <c r="E1448" s="231" t="s">
        <v>1471</v>
      </c>
      <c r="F1448" s="231" t="s">
        <v>1472</v>
      </c>
      <c r="G1448" s="231" t="s">
        <v>2262</v>
      </c>
      <c r="H1448" s="231">
        <v>2935092</v>
      </c>
      <c r="I1448" s="231" t="s">
        <v>2201</v>
      </c>
      <c r="J1448" s="231" t="s">
        <v>13</v>
      </c>
      <c r="K1448" s="231" t="str">
        <f t="shared" si="23"/>
        <v>QUIN</v>
      </c>
    </row>
    <row r="1449" spans="2:11" s="230" customFormat="1" ht="27" customHeight="1">
      <c r="B1449" s="231">
        <v>36</v>
      </c>
      <c r="C1449" s="231">
        <v>42356</v>
      </c>
      <c r="D1449" s="231" t="s">
        <v>2263</v>
      </c>
      <c r="E1449" s="231" t="s">
        <v>1471</v>
      </c>
      <c r="F1449" s="231" t="s">
        <v>1472</v>
      </c>
      <c r="G1449" s="231" t="s">
        <v>2264</v>
      </c>
      <c r="H1449" s="231">
        <v>29313812</v>
      </c>
      <c r="I1449" s="231" t="s">
        <v>2208</v>
      </c>
      <c r="J1449" s="231" t="s">
        <v>13</v>
      </c>
      <c r="K1449" s="231" t="str">
        <f t="shared" si="23"/>
        <v>QUIN</v>
      </c>
    </row>
    <row r="1450" spans="2:11" s="230" customFormat="1" ht="27" customHeight="1">
      <c r="B1450" s="231">
        <v>37</v>
      </c>
      <c r="C1450" s="231">
        <v>42356</v>
      </c>
      <c r="D1450" s="231" t="s">
        <v>2263</v>
      </c>
      <c r="E1450" s="231" t="s">
        <v>1471</v>
      </c>
      <c r="F1450" s="231" t="s">
        <v>1472</v>
      </c>
      <c r="G1450" s="231" t="s">
        <v>2265</v>
      </c>
      <c r="H1450" s="231">
        <v>29313813</v>
      </c>
      <c r="I1450" s="231" t="s">
        <v>2208</v>
      </c>
      <c r="J1450" s="231" t="s">
        <v>13</v>
      </c>
      <c r="K1450" s="231" t="str">
        <f t="shared" si="23"/>
        <v>QUIN</v>
      </c>
    </row>
    <row r="1451" spans="2:11" s="230" customFormat="1" ht="27" customHeight="1">
      <c r="B1451" s="231">
        <v>38</v>
      </c>
      <c r="C1451" s="231">
        <v>42356</v>
      </c>
      <c r="D1451" s="231" t="s">
        <v>2266</v>
      </c>
      <c r="E1451" s="231" t="s">
        <v>1471</v>
      </c>
      <c r="F1451" s="231" t="s">
        <v>1472</v>
      </c>
      <c r="G1451" s="231" t="s">
        <v>2267</v>
      </c>
      <c r="H1451" s="231">
        <v>29327293</v>
      </c>
      <c r="I1451" s="231" t="s">
        <v>2201</v>
      </c>
      <c r="J1451" s="231" t="s">
        <v>13</v>
      </c>
      <c r="K1451" s="231" t="str">
        <f t="shared" si="23"/>
        <v>QUIN</v>
      </c>
    </row>
    <row r="1452" spans="2:11" s="230" customFormat="1" ht="27" customHeight="1">
      <c r="B1452" s="231">
        <v>39</v>
      </c>
      <c r="C1452" s="231">
        <v>42356</v>
      </c>
      <c r="D1452" s="231" t="s">
        <v>2268</v>
      </c>
      <c r="E1452" s="231" t="s">
        <v>1471</v>
      </c>
      <c r="F1452" s="231" t="s">
        <v>1472</v>
      </c>
      <c r="G1452" s="231" t="s">
        <v>2269</v>
      </c>
      <c r="H1452" s="231">
        <v>29319409</v>
      </c>
      <c r="I1452" s="231" t="s">
        <v>2206</v>
      </c>
      <c r="J1452" s="231" t="s">
        <v>13</v>
      </c>
      <c r="K1452" s="231" t="str">
        <f t="shared" si="23"/>
        <v>QUIN</v>
      </c>
    </row>
    <row r="1453" spans="2:11" s="230" customFormat="1" ht="27" customHeight="1">
      <c r="B1453" s="231">
        <v>40</v>
      </c>
      <c r="C1453" s="231">
        <v>42356</v>
      </c>
      <c r="D1453" s="231" t="s">
        <v>2270</v>
      </c>
      <c r="E1453" s="231" t="s">
        <v>1471</v>
      </c>
      <c r="F1453" s="231" t="s">
        <v>1472</v>
      </c>
      <c r="G1453" s="231" t="s">
        <v>2271</v>
      </c>
      <c r="H1453" s="231">
        <v>2934344</v>
      </c>
      <c r="I1453" s="231" t="s">
        <v>2214</v>
      </c>
      <c r="J1453" s="231" t="s">
        <v>13</v>
      </c>
      <c r="K1453" s="231" t="str">
        <f t="shared" si="23"/>
        <v>QUIN</v>
      </c>
    </row>
    <row r="1454" spans="2:11" s="230" customFormat="1" ht="27" customHeight="1">
      <c r="B1454" s="231">
        <v>41</v>
      </c>
      <c r="C1454" s="231">
        <v>42356</v>
      </c>
      <c r="D1454" s="231" t="s">
        <v>2272</v>
      </c>
      <c r="E1454" s="231" t="s">
        <v>1471</v>
      </c>
      <c r="F1454" s="231" t="s">
        <v>1472</v>
      </c>
      <c r="G1454" s="231" t="s">
        <v>2273</v>
      </c>
      <c r="H1454" s="231">
        <v>29312742</v>
      </c>
      <c r="I1454" s="231" t="s">
        <v>2201</v>
      </c>
      <c r="J1454" s="231" t="s">
        <v>13</v>
      </c>
      <c r="K1454" s="231" t="str">
        <f t="shared" si="23"/>
        <v>QUIN</v>
      </c>
    </row>
    <row r="1455" spans="2:11" s="230" customFormat="1" ht="27" customHeight="1">
      <c r="B1455" s="231">
        <v>42</v>
      </c>
      <c r="C1455" s="231">
        <v>42356</v>
      </c>
      <c r="D1455" s="231" t="s">
        <v>2272</v>
      </c>
      <c r="E1455" s="231" t="s">
        <v>1471</v>
      </c>
      <c r="F1455" s="231" t="s">
        <v>1472</v>
      </c>
      <c r="G1455" s="231" t="s">
        <v>2274</v>
      </c>
      <c r="H1455" s="231">
        <v>2935026</v>
      </c>
      <c r="I1455" s="231" t="s">
        <v>2201</v>
      </c>
      <c r="J1455" s="231" t="s">
        <v>13</v>
      </c>
      <c r="K1455" s="231" t="str">
        <f t="shared" si="23"/>
        <v>QUIN</v>
      </c>
    </row>
    <row r="1456" spans="2:11" s="230" customFormat="1" ht="27" customHeight="1">
      <c r="B1456" s="231">
        <v>43</v>
      </c>
      <c r="C1456" s="231">
        <v>42356</v>
      </c>
      <c r="D1456" s="231" t="s">
        <v>2272</v>
      </c>
      <c r="E1456" s="231" t="s">
        <v>1471</v>
      </c>
      <c r="F1456" s="231" t="s">
        <v>1472</v>
      </c>
      <c r="G1456" s="231" t="s">
        <v>2275</v>
      </c>
      <c r="H1456" s="231">
        <v>29312741</v>
      </c>
      <c r="I1456" s="231" t="s">
        <v>2201</v>
      </c>
      <c r="J1456" s="231" t="s">
        <v>13</v>
      </c>
      <c r="K1456" s="231" t="str">
        <f t="shared" si="23"/>
        <v>QUIN</v>
      </c>
    </row>
    <row r="1457" spans="2:11" s="230" customFormat="1" ht="27" customHeight="1">
      <c r="B1457" s="231">
        <v>44</v>
      </c>
      <c r="C1457" s="231">
        <v>42356</v>
      </c>
      <c r="D1457" s="231" t="s">
        <v>2276</v>
      </c>
      <c r="E1457" s="231" t="s">
        <v>1471</v>
      </c>
      <c r="F1457" s="231" t="s">
        <v>1472</v>
      </c>
      <c r="G1457" s="231" t="s">
        <v>2277</v>
      </c>
      <c r="H1457" s="231">
        <v>29327255</v>
      </c>
      <c r="I1457" s="231" t="s">
        <v>2201</v>
      </c>
      <c r="J1457" s="231" t="s">
        <v>13</v>
      </c>
      <c r="K1457" s="231" t="str">
        <f t="shared" si="23"/>
        <v>QUIN</v>
      </c>
    </row>
    <row r="1458" spans="2:11" s="230" customFormat="1" ht="27" customHeight="1">
      <c r="B1458" s="231">
        <v>45</v>
      </c>
      <c r="C1458" s="231">
        <v>42423</v>
      </c>
      <c r="D1458" s="231" t="s">
        <v>2278</v>
      </c>
      <c r="E1458" s="231" t="s">
        <v>1471</v>
      </c>
      <c r="F1458" s="231" t="s">
        <v>1472</v>
      </c>
      <c r="G1458" s="231" t="s">
        <v>2279</v>
      </c>
      <c r="H1458" s="231">
        <v>29318032</v>
      </c>
      <c r="I1458" s="231" t="s">
        <v>2214</v>
      </c>
      <c r="J1458" s="231" t="s">
        <v>13</v>
      </c>
      <c r="K1458" s="231" t="str">
        <f t="shared" si="23"/>
        <v>QUIN</v>
      </c>
    </row>
    <row r="1459" spans="2:11" s="230" customFormat="1" ht="27" customHeight="1">
      <c r="B1459" s="231">
        <v>46</v>
      </c>
      <c r="C1459" s="231">
        <v>42622</v>
      </c>
      <c r="D1459" s="231" t="s">
        <v>2280</v>
      </c>
      <c r="E1459" s="231" t="s">
        <v>1471</v>
      </c>
      <c r="F1459" s="231" t="s">
        <v>1472</v>
      </c>
      <c r="G1459" s="231" t="s">
        <v>2281</v>
      </c>
      <c r="H1459" s="231">
        <v>2932938</v>
      </c>
      <c r="I1459" s="231" t="s">
        <v>2206</v>
      </c>
      <c r="J1459" s="231" t="s">
        <v>13</v>
      </c>
      <c r="K1459" s="231" t="str">
        <f t="shared" si="23"/>
        <v>QUIN</v>
      </c>
    </row>
    <row r="1460" spans="2:11" s="230" customFormat="1" ht="27" customHeight="1">
      <c r="B1460" s="231">
        <v>47</v>
      </c>
      <c r="C1460" s="231">
        <v>42719</v>
      </c>
      <c r="D1460" s="231" t="s">
        <v>2282</v>
      </c>
      <c r="E1460" s="231" t="s">
        <v>1471</v>
      </c>
      <c r="F1460" s="231" t="s">
        <v>1472</v>
      </c>
      <c r="G1460" s="231" t="s">
        <v>2283</v>
      </c>
      <c r="H1460" s="231">
        <v>29323201</v>
      </c>
      <c r="I1460" s="231" t="s">
        <v>2284</v>
      </c>
      <c r="J1460" s="231" t="s">
        <v>13</v>
      </c>
      <c r="K1460" s="231" t="str">
        <f t="shared" si="23"/>
        <v>QUIN</v>
      </c>
    </row>
    <row r="1461" spans="2:11" s="230" customFormat="1" ht="27" customHeight="1">
      <c r="B1461" s="231">
        <v>48</v>
      </c>
      <c r="C1461" s="231">
        <v>42719</v>
      </c>
      <c r="D1461" s="231" t="s">
        <v>2285</v>
      </c>
      <c r="E1461" s="231" t="s">
        <v>1471</v>
      </c>
      <c r="F1461" s="231" t="s">
        <v>1472</v>
      </c>
      <c r="G1461" s="231" t="s">
        <v>2286</v>
      </c>
      <c r="H1461" s="231">
        <v>29327505</v>
      </c>
      <c r="I1461" s="231" t="s">
        <v>2206</v>
      </c>
      <c r="J1461" s="231" t="s">
        <v>13</v>
      </c>
      <c r="K1461" s="231" t="str">
        <f t="shared" si="23"/>
        <v>QUIN</v>
      </c>
    </row>
    <row r="1462" spans="2:11" s="230" customFormat="1" ht="27" customHeight="1">
      <c r="B1462" s="231">
        <v>49</v>
      </c>
      <c r="C1462" s="231">
        <v>42720</v>
      </c>
      <c r="D1462" s="231" t="s">
        <v>2287</v>
      </c>
      <c r="E1462" s="231" t="s">
        <v>1471</v>
      </c>
      <c r="F1462" s="231" t="s">
        <v>1472</v>
      </c>
      <c r="G1462" s="231" t="s">
        <v>2288</v>
      </c>
      <c r="H1462" s="231">
        <v>29327575</v>
      </c>
      <c r="I1462" s="231" t="s">
        <v>2284</v>
      </c>
      <c r="J1462" s="231" t="s">
        <v>13</v>
      </c>
      <c r="K1462" s="231" t="str">
        <f t="shared" si="23"/>
        <v>QUIN</v>
      </c>
    </row>
    <row r="1463" spans="2:11" s="230" customFormat="1" ht="27" customHeight="1">
      <c r="B1463" s="231">
        <v>50</v>
      </c>
      <c r="C1463" s="231">
        <v>42720</v>
      </c>
      <c r="D1463" s="231" t="s">
        <v>2287</v>
      </c>
      <c r="E1463" s="231" t="s">
        <v>1471</v>
      </c>
      <c r="F1463" s="231" t="s">
        <v>1472</v>
      </c>
      <c r="G1463" s="231" t="s">
        <v>2289</v>
      </c>
      <c r="H1463" s="231">
        <v>29322261</v>
      </c>
      <c r="I1463" s="231" t="s">
        <v>2206</v>
      </c>
      <c r="J1463" s="231" t="s">
        <v>13</v>
      </c>
      <c r="K1463" s="231" t="str">
        <f t="shared" si="23"/>
        <v>QUIN</v>
      </c>
    </row>
    <row r="1464" spans="2:11" s="230" customFormat="1" ht="27" customHeight="1">
      <c r="B1464" s="231">
        <v>51</v>
      </c>
      <c r="C1464" s="231">
        <v>42720</v>
      </c>
      <c r="D1464" s="231" t="s">
        <v>2287</v>
      </c>
      <c r="E1464" s="231" t="s">
        <v>1471</v>
      </c>
      <c r="F1464" s="231" t="s">
        <v>1472</v>
      </c>
      <c r="G1464" s="231" t="s">
        <v>2290</v>
      </c>
      <c r="H1464" s="231">
        <v>29317558</v>
      </c>
      <c r="I1464" s="231" t="s">
        <v>2284</v>
      </c>
      <c r="J1464" s="231" t="s">
        <v>13</v>
      </c>
      <c r="K1464" s="231" t="str">
        <f t="shared" si="23"/>
        <v>QUIN</v>
      </c>
    </row>
    <row r="1465" spans="2:11" s="230" customFormat="1" ht="27" customHeight="1">
      <c r="B1465" s="231">
        <v>52</v>
      </c>
      <c r="C1465" s="231">
        <v>42720</v>
      </c>
      <c r="D1465" s="231" t="s">
        <v>2287</v>
      </c>
      <c r="E1465" s="231" t="s">
        <v>1471</v>
      </c>
      <c r="F1465" s="231" t="s">
        <v>1472</v>
      </c>
      <c r="G1465" s="231" t="s">
        <v>2291</v>
      </c>
      <c r="H1465" s="231">
        <v>29322131</v>
      </c>
      <c r="I1465" s="231" t="s">
        <v>2292</v>
      </c>
      <c r="J1465" s="231" t="s">
        <v>13</v>
      </c>
      <c r="K1465" s="231" t="str">
        <f t="shared" si="23"/>
        <v>QUIN</v>
      </c>
    </row>
    <row r="1466" spans="2:11" s="230" customFormat="1" ht="27" customHeight="1">
      <c r="B1466" s="231">
        <v>53</v>
      </c>
      <c r="C1466" s="231">
        <v>42990</v>
      </c>
      <c r="D1466" s="231" t="s">
        <v>2293</v>
      </c>
      <c r="E1466" s="231" t="s">
        <v>1494</v>
      </c>
      <c r="F1466" s="231" t="s">
        <v>1495</v>
      </c>
      <c r="G1466" s="231" t="s">
        <v>2240</v>
      </c>
      <c r="H1466" s="231">
        <v>2939493</v>
      </c>
      <c r="I1466" s="231" t="s">
        <v>2206</v>
      </c>
      <c r="J1466" s="231" t="s">
        <v>13</v>
      </c>
      <c r="K1466" s="231" t="str">
        <f t="shared" si="23"/>
        <v>QUIN</v>
      </c>
    </row>
    <row r="1467" spans="2:11" s="230" customFormat="1" ht="27" customHeight="1">
      <c r="B1467" s="231">
        <v>54</v>
      </c>
      <c r="C1467" s="231">
        <v>42990</v>
      </c>
      <c r="D1467" s="231" t="s">
        <v>2293</v>
      </c>
      <c r="E1467" s="231" t="s">
        <v>1494</v>
      </c>
      <c r="F1467" s="231" t="s">
        <v>1495</v>
      </c>
      <c r="G1467" s="231" t="s">
        <v>2241</v>
      </c>
      <c r="H1467" s="231">
        <v>29315612</v>
      </c>
      <c r="I1467" s="231" t="s">
        <v>2242</v>
      </c>
      <c r="J1467" s="231" t="s">
        <v>13</v>
      </c>
      <c r="K1467" s="231" t="str">
        <f t="shared" si="23"/>
        <v>QUIN</v>
      </c>
    </row>
    <row r="1468" spans="2:11" s="230" customFormat="1" ht="27" customHeight="1">
      <c r="B1468" s="231">
        <v>55</v>
      </c>
      <c r="C1468" s="231">
        <v>42990</v>
      </c>
      <c r="D1468" s="231" t="s">
        <v>2293</v>
      </c>
      <c r="E1468" s="231" t="s">
        <v>1494</v>
      </c>
      <c r="F1468" s="231" t="s">
        <v>1495</v>
      </c>
      <c r="G1468" s="231" t="s">
        <v>2243</v>
      </c>
      <c r="H1468" s="231">
        <v>29314761</v>
      </c>
      <c r="I1468" s="231" t="s">
        <v>2242</v>
      </c>
      <c r="J1468" s="231" t="s">
        <v>13</v>
      </c>
      <c r="K1468" s="231" t="str">
        <f t="shared" si="23"/>
        <v>QUIN</v>
      </c>
    </row>
    <row r="1469" spans="2:11" s="230" customFormat="1" ht="27" customHeight="1">
      <c r="B1469" s="231">
        <v>56</v>
      </c>
      <c r="C1469" s="231">
        <v>43080</v>
      </c>
      <c r="D1469" s="231" t="s">
        <v>2294</v>
      </c>
      <c r="E1469" s="231" t="s">
        <v>1471</v>
      </c>
      <c r="F1469" s="231" t="s">
        <v>1472</v>
      </c>
      <c r="G1469" s="231" t="s">
        <v>2295</v>
      </c>
      <c r="H1469" s="231">
        <v>29315260</v>
      </c>
      <c r="I1469" s="231" t="s">
        <v>2292</v>
      </c>
      <c r="J1469" s="231" t="s">
        <v>13</v>
      </c>
      <c r="K1469" s="231" t="str">
        <f t="shared" si="23"/>
        <v>QUIN</v>
      </c>
    </row>
    <row r="1470" spans="2:11" s="230" customFormat="1" ht="27" customHeight="1">
      <c r="B1470" s="231">
        <v>57</v>
      </c>
      <c r="C1470" s="231">
        <v>43080</v>
      </c>
      <c r="D1470" s="231" t="s">
        <v>2294</v>
      </c>
      <c r="E1470" s="231" t="s">
        <v>1471</v>
      </c>
      <c r="F1470" s="231" t="s">
        <v>1472</v>
      </c>
      <c r="G1470" s="231" t="s">
        <v>2296</v>
      </c>
      <c r="H1470" s="231">
        <v>29315259</v>
      </c>
      <c r="I1470" s="231" t="s">
        <v>2292</v>
      </c>
      <c r="J1470" s="231" t="s">
        <v>13</v>
      </c>
      <c r="K1470" s="231" t="str">
        <f t="shared" si="23"/>
        <v>QUIN</v>
      </c>
    </row>
    <row r="1471" spans="2:11" s="230" customFormat="1" ht="27" customHeight="1">
      <c r="B1471" s="231">
        <v>58</v>
      </c>
      <c r="C1471" s="231">
        <v>43088</v>
      </c>
      <c r="D1471" s="231" t="s">
        <v>2297</v>
      </c>
      <c r="E1471" s="231" t="s">
        <v>1471</v>
      </c>
      <c r="F1471" s="231" t="s">
        <v>1472</v>
      </c>
      <c r="G1471" s="231" t="s">
        <v>2298</v>
      </c>
      <c r="H1471" s="231">
        <v>2938458</v>
      </c>
      <c r="I1471" s="231" t="s">
        <v>2206</v>
      </c>
      <c r="J1471" s="231" t="s">
        <v>13</v>
      </c>
      <c r="K1471" s="231" t="str">
        <f t="shared" si="23"/>
        <v>QUIN</v>
      </c>
    </row>
    <row r="1472" spans="2:11" s="230" customFormat="1" ht="27" customHeight="1">
      <c r="B1472" s="231">
        <v>59</v>
      </c>
      <c r="C1472" s="231">
        <v>43088</v>
      </c>
      <c r="D1472" s="231" t="s">
        <v>2297</v>
      </c>
      <c r="E1472" s="231" t="s">
        <v>1471</v>
      </c>
      <c r="F1472" s="231" t="s">
        <v>1472</v>
      </c>
      <c r="G1472" s="231" t="s">
        <v>2299</v>
      </c>
      <c r="H1472" s="231">
        <v>2938459</v>
      </c>
      <c r="I1472" s="231" t="s">
        <v>2206</v>
      </c>
      <c r="J1472" s="231" t="s">
        <v>13</v>
      </c>
      <c r="K1472" s="231" t="str">
        <f t="shared" si="23"/>
        <v>QUIN</v>
      </c>
    </row>
    <row r="1473" spans="2:11" s="230" customFormat="1" ht="27" customHeight="1">
      <c r="B1473" s="231">
        <v>60</v>
      </c>
      <c r="C1473" s="231">
        <v>43088</v>
      </c>
      <c r="D1473" s="231" t="s">
        <v>2297</v>
      </c>
      <c r="E1473" s="231" t="s">
        <v>1471</v>
      </c>
      <c r="F1473" s="231" t="s">
        <v>1472</v>
      </c>
      <c r="G1473" s="231" t="s">
        <v>2300</v>
      </c>
      <c r="H1473" s="231">
        <v>29327900</v>
      </c>
      <c r="I1473" s="231" t="s">
        <v>2206</v>
      </c>
      <c r="J1473" s="231" t="s">
        <v>13</v>
      </c>
      <c r="K1473" s="231" t="str">
        <f t="shared" si="23"/>
        <v>QUIN</v>
      </c>
    </row>
    <row r="1474" spans="2:11" s="230" customFormat="1" ht="27" customHeight="1">
      <c r="B1474" s="231">
        <v>61</v>
      </c>
      <c r="C1474" s="231">
        <v>43209</v>
      </c>
      <c r="D1474" s="231" t="s">
        <v>2301</v>
      </c>
      <c r="E1474" s="231" t="s">
        <v>1471</v>
      </c>
      <c r="F1474" s="231" t="s">
        <v>1472</v>
      </c>
      <c r="G1474" s="231" t="s">
        <v>2288</v>
      </c>
      <c r="H1474" s="231">
        <v>29327575</v>
      </c>
      <c r="I1474" s="231" t="s">
        <v>2284</v>
      </c>
      <c r="J1474" s="231" t="s">
        <v>13</v>
      </c>
      <c r="K1474" s="231" t="str">
        <f t="shared" si="23"/>
        <v>QUIN</v>
      </c>
    </row>
    <row r="1475" spans="2:11" s="230" customFormat="1" ht="27" customHeight="1">
      <c r="B1475" s="231">
        <v>62</v>
      </c>
      <c r="C1475" s="231">
        <v>43209</v>
      </c>
      <c r="D1475" s="231" t="s">
        <v>2301</v>
      </c>
      <c r="E1475" s="231" t="s">
        <v>1471</v>
      </c>
      <c r="F1475" s="231" t="s">
        <v>1472</v>
      </c>
      <c r="G1475" s="231" t="s">
        <v>2291</v>
      </c>
      <c r="H1475" s="231">
        <v>29322131</v>
      </c>
      <c r="I1475" s="231" t="s">
        <v>2292</v>
      </c>
      <c r="J1475" s="231" t="s">
        <v>13</v>
      </c>
      <c r="K1475" s="231" t="str">
        <f t="shared" si="23"/>
        <v>QUIN</v>
      </c>
    </row>
    <row r="1476" spans="2:11" s="230" customFormat="1" ht="27" customHeight="1">
      <c r="B1476" s="231">
        <v>63</v>
      </c>
      <c r="C1476" s="231">
        <v>43256</v>
      </c>
      <c r="D1476" s="231" t="s">
        <v>2302</v>
      </c>
      <c r="E1476" s="231" t="s">
        <v>2172</v>
      </c>
      <c r="F1476" s="231" t="s">
        <v>2173</v>
      </c>
      <c r="G1476" s="231" t="s">
        <v>2303</v>
      </c>
      <c r="H1476" s="231">
        <v>29312515</v>
      </c>
      <c r="I1476" s="231" t="s">
        <v>2206</v>
      </c>
      <c r="J1476" s="231" t="s">
        <v>13</v>
      </c>
      <c r="K1476" s="231" t="str">
        <f t="shared" si="23"/>
        <v>QUIN</v>
      </c>
    </row>
    <row r="1477" spans="2:11" s="230" customFormat="1" ht="27" customHeight="1">
      <c r="B1477" s="231">
        <v>64</v>
      </c>
      <c r="C1477" s="231">
        <v>43259</v>
      </c>
      <c r="D1477" s="231" t="s">
        <v>2304</v>
      </c>
      <c r="E1477" s="231" t="s">
        <v>1471</v>
      </c>
      <c r="F1477" s="231" t="s">
        <v>1472</v>
      </c>
      <c r="G1477" s="231" t="s">
        <v>2305</v>
      </c>
      <c r="H1477" s="231" t="s">
        <v>2306</v>
      </c>
      <c r="I1477" s="231" t="s">
        <v>2206</v>
      </c>
      <c r="J1477" s="231" t="s">
        <v>13</v>
      </c>
      <c r="K1477" s="231" t="str">
        <f t="shared" si="23"/>
        <v>QUIN</v>
      </c>
    </row>
    <row r="1478" spans="2:11" s="230" customFormat="1" ht="27" customHeight="1">
      <c r="B1478" s="231">
        <v>65</v>
      </c>
      <c r="C1478" s="231">
        <v>43259</v>
      </c>
      <c r="D1478" s="231" t="s">
        <v>2304</v>
      </c>
      <c r="E1478" s="231" t="s">
        <v>1471</v>
      </c>
      <c r="F1478" s="231" t="s">
        <v>1472</v>
      </c>
      <c r="G1478" s="231" t="s">
        <v>2307</v>
      </c>
      <c r="H1478" s="231" t="s">
        <v>2308</v>
      </c>
      <c r="I1478" s="231" t="s">
        <v>2206</v>
      </c>
      <c r="J1478" s="231" t="s">
        <v>13</v>
      </c>
      <c r="K1478" s="231" t="str">
        <f t="shared" si="23"/>
        <v>QUIN</v>
      </c>
    </row>
    <row r="1479" spans="2:11" s="230" customFormat="1" ht="27" customHeight="1">
      <c r="B1479" s="231">
        <v>66</v>
      </c>
      <c r="C1479" s="231">
        <v>43326</v>
      </c>
      <c r="D1479" s="231" t="s">
        <v>2309</v>
      </c>
      <c r="E1479" s="231" t="s">
        <v>1494</v>
      </c>
      <c r="F1479" s="231" t="s">
        <v>1495</v>
      </c>
      <c r="G1479" s="231" t="s">
        <v>2260</v>
      </c>
      <c r="H1479" s="231">
        <v>29327336</v>
      </c>
      <c r="I1479" s="231" t="s">
        <v>2206</v>
      </c>
      <c r="J1479" s="231" t="s">
        <v>13</v>
      </c>
      <c r="K1479" s="231" t="str">
        <f t="shared" si="23"/>
        <v>QUIN</v>
      </c>
    </row>
    <row r="1480" spans="2:11" s="230" customFormat="1" ht="27" customHeight="1">
      <c r="B1480" s="231">
        <v>67</v>
      </c>
      <c r="C1480" s="231">
        <v>43326</v>
      </c>
      <c r="D1480" s="231" t="s">
        <v>2309</v>
      </c>
      <c r="E1480" s="231" t="s">
        <v>1494</v>
      </c>
      <c r="F1480" s="231" t="s">
        <v>1495</v>
      </c>
      <c r="G1480" s="231" t="s">
        <v>2310</v>
      </c>
      <c r="H1480" s="231">
        <v>29318783</v>
      </c>
      <c r="I1480" s="231" t="s">
        <v>2206</v>
      </c>
      <c r="J1480" s="231" t="s">
        <v>13</v>
      </c>
      <c r="K1480" s="231" t="str">
        <f t="shared" si="23"/>
        <v>QUIN</v>
      </c>
    </row>
    <row r="1481" spans="2:11" s="230" customFormat="1" ht="27" customHeight="1">
      <c r="B1481" s="231">
        <v>68</v>
      </c>
      <c r="C1481" s="231">
        <v>43364</v>
      </c>
      <c r="D1481" s="231" t="s">
        <v>2311</v>
      </c>
      <c r="E1481" s="231" t="s">
        <v>1471</v>
      </c>
      <c r="F1481" s="231" t="s">
        <v>1472</v>
      </c>
      <c r="G1481" s="231" t="s">
        <v>2312</v>
      </c>
      <c r="H1481" s="231">
        <v>29322713</v>
      </c>
      <c r="I1481" s="231" t="s">
        <v>2206</v>
      </c>
      <c r="J1481" s="231" t="s">
        <v>13</v>
      </c>
      <c r="K1481" s="231" t="str">
        <f t="shared" si="23"/>
        <v>QUIN</v>
      </c>
    </row>
    <row r="1482" spans="2:11" s="230" customFormat="1" ht="27" customHeight="1">
      <c r="B1482" s="231">
        <v>69</v>
      </c>
      <c r="C1482" s="231">
        <v>43382</v>
      </c>
      <c r="D1482" s="231" t="s">
        <v>2313</v>
      </c>
      <c r="E1482" s="231" t="s">
        <v>1471</v>
      </c>
      <c r="F1482" s="231" t="s">
        <v>1472</v>
      </c>
      <c r="G1482" s="231" t="s">
        <v>2314</v>
      </c>
      <c r="H1482" s="231">
        <v>2931435</v>
      </c>
      <c r="I1482" s="231" t="s">
        <v>2208</v>
      </c>
      <c r="J1482" s="231" t="s">
        <v>13</v>
      </c>
      <c r="K1482" s="231" t="str">
        <f t="shared" si="23"/>
        <v>QUIN</v>
      </c>
    </row>
    <row r="1483" spans="2:11" s="230" customFormat="1" ht="27" customHeight="1">
      <c r="B1483" s="231">
        <v>70</v>
      </c>
      <c r="C1483" s="231">
        <v>43412</v>
      </c>
      <c r="D1483" s="231" t="s">
        <v>2315</v>
      </c>
      <c r="E1483" s="231" t="s">
        <v>1471</v>
      </c>
      <c r="F1483" s="231" t="s">
        <v>1472</v>
      </c>
      <c r="G1483" s="231" t="s">
        <v>2316</v>
      </c>
      <c r="H1483" s="231" t="s">
        <v>2317</v>
      </c>
      <c r="I1483" s="231" t="s">
        <v>2219</v>
      </c>
      <c r="J1483" s="231" t="s">
        <v>13</v>
      </c>
      <c r="K1483" s="231" t="str">
        <f t="shared" si="23"/>
        <v>QUIN</v>
      </c>
    </row>
    <row r="1484" spans="2:11" s="230" customFormat="1" ht="27" customHeight="1">
      <c r="B1484" s="231">
        <v>71</v>
      </c>
      <c r="C1484" s="231">
        <v>43452</v>
      </c>
      <c r="D1484" s="231" t="s">
        <v>2318</v>
      </c>
      <c r="E1484" s="231" t="s">
        <v>1471</v>
      </c>
      <c r="F1484" s="231" t="s">
        <v>1472</v>
      </c>
      <c r="G1484" s="231" t="s">
        <v>2303</v>
      </c>
      <c r="H1484" s="231">
        <v>29312515</v>
      </c>
      <c r="I1484" s="231" t="s">
        <v>2206</v>
      </c>
      <c r="J1484" s="231" t="s">
        <v>13</v>
      </c>
      <c r="K1484" s="231" t="str">
        <f t="shared" si="23"/>
        <v>QUIN</v>
      </c>
    </row>
    <row r="1485" spans="2:11" s="230" customFormat="1" ht="27" customHeight="1">
      <c r="B1485" s="231">
        <v>72</v>
      </c>
      <c r="C1485" s="231">
        <v>43452</v>
      </c>
      <c r="D1485" s="231" t="s">
        <v>2319</v>
      </c>
      <c r="E1485" s="231" t="s">
        <v>1471</v>
      </c>
      <c r="F1485" s="231" t="s">
        <v>1472</v>
      </c>
      <c r="G1485" s="231" t="s">
        <v>2320</v>
      </c>
      <c r="H1485" s="231">
        <v>2932507</v>
      </c>
      <c r="I1485" s="231" t="s">
        <v>2206</v>
      </c>
      <c r="J1485" s="231" t="s">
        <v>13</v>
      </c>
      <c r="K1485" s="231" t="str">
        <f t="shared" si="23"/>
        <v>QUIN</v>
      </c>
    </row>
    <row r="1486" spans="2:11" s="230" customFormat="1" ht="27" customHeight="1">
      <c r="B1486" s="231">
        <v>73</v>
      </c>
      <c r="C1486" s="231">
        <v>43818</v>
      </c>
      <c r="D1486" s="231" t="s">
        <v>2321</v>
      </c>
      <c r="E1486" s="231" t="s">
        <v>1471</v>
      </c>
      <c r="F1486" s="231" t="s">
        <v>1472</v>
      </c>
      <c r="G1486" s="231" t="s">
        <v>2322</v>
      </c>
      <c r="H1486" s="231">
        <v>29313686</v>
      </c>
      <c r="I1486" s="231" t="s">
        <v>2206</v>
      </c>
      <c r="J1486" s="231" t="s">
        <v>13</v>
      </c>
      <c r="K1486" s="231" t="str">
        <f t="shared" ref="K1486:K1549" si="24">MID(I1486,1,4)</f>
        <v>QUIN</v>
      </c>
    </row>
    <row r="1487" spans="2:11" s="230" customFormat="1" ht="27" customHeight="1">
      <c r="B1487" s="231">
        <v>74</v>
      </c>
      <c r="C1487" s="231">
        <v>43901</v>
      </c>
      <c r="D1487" s="231" t="s">
        <v>2323</v>
      </c>
      <c r="E1487" s="231" t="s">
        <v>1471</v>
      </c>
      <c r="F1487" s="231" t="s">
        <v>1472</v>
      </c>
      <c r="G1487" s="231" t="s">
        <v>2324</v>
      </c>
      <c r="H1487" s="231">
        <v>29317116</v>
      </c>
      <c r="I1487" s="231" t="s">
        <v>2206</v>
      </c>
      <c r="J1487" s="231" t="s">
        <v>13</v>
      </c>
      <c r="K1487" s="231" t="str">
        <f t="shared" si="24"/>
        <v>QUIN</v>
      </c>
    </row>
    <row r="1488" spans="2:11" s="230" customFormat="1" ht="27" customHeight="1">
      <c r="B1488" s="231">
        <v>75</v>
      </c>
      <c r="C1488" s="231">
        <v>43965</v>
      </c>
      <c r="D1488" s="231" t="s">
        <v>2325</v>
      </c>
      <c r="E1488" s="231" t="s">
        <v>1494</v>
      </c>
      <c r="F1488" s="231" t="s">
        <v>1495</v>
      </c>
      <c r="G1488" s="231" t="s">
        <v>2288</v>
      </c>
      <c r="H1488" s="231">
        <v>29327575</v>
      </c>
      <c r="I1488" s="231" t="s">
        <v>2284</v>
      </c>
      <c r="J1488" s="231" t="s">
        <v>13</v>
      </c>
      <c r="K1488" s="231" t="str">
        <f t="shared" si="24"/>
        <v>QUIN</v>
      </c>
    </row>
    <row r="1489" spans="2:11" s="230" customFormat="1" ht="27" customHeight="1">
      <c r="B1489" s="231">
        <v>76</v>
      </c>
      <c r="C1489" s="231">
        <v>43965</v>
      </c>
      <c r="D1489" s="231" t="s">
        <v>2325</v>
      </c>
      <c r="E1489" s="231" t="s">
        <v>1494</v>
      </c>
      <c r="F1489" s="231" t="s">
        <v>1495</v>
      </c>
      <c r="G1489" s="231" t="s">
        <v>2289</v>
      </c>
      <c r="H1489" s="231">
        <v>29322261</v>
      </c>
      <c r="I1489" s="231" t="s">
        <v>2206</v>
      </c>
      <c r="J1489" s="231" t="s">
        <v>13</v>
      </c>
      <c r="K1489" s="231" t="str">
        <f t="shared" si="24"/>
        <v>QUIN</v>
      </c>
    </row>
    <row r="1490" spans="2:11" s="230" customFormat="1" ht="27" customHeight="1">
      <c r="B1490" s="231">
        <v>77</v>
      </c>
      <c r="C1490" s="231">
        <v>43965</v>
      </c>
      <c r="D1490" s="231" t="s">
        <v>2325</v>
      </c>
      <c r="E1490" s="231" t="s">
        <v>1494</v>
      </c>
      <c r="F1490" s="231" t="s">
        <v>1495</v>
      </c>
      <c r="G1490" s="231" t="s">
        <v>2326</v>
      </c>
      <c r="H1490" s="231">
        <v>29327558</v>
      </c>
      <c r="I1490" s="231" t="s">
        <v>2201</v>
      </c>
      <c r="J1490" s="231" t="s">
        <v>13</v>
      </c>
      <c r="K1490" s="231" t="str">
        <f t="shared" si="24"/>
        <v>QUIN</v>
      </c>
    </row>
    <row r="1491" spans="2:11" s="230" customFormat="1" ht="27" customHeight="1">
      <c r="B1491" s="231">
        <v>78</v>
      </c>
      <c r="C1491" s="231">
        <v>43965</v>
      </c>
      <c r="D1491" s="231" t="s">
        <v>2325</v>
      </c>
      <c r="E1491" s="231" t="s">
        <v>1494</v>
      </c>
      <c r="F1491" s="231" t="s">
        <v>1495</v>
      </c>
      <c r="G1491" s="231" t="s">
        <v>2291</v>
      </c>
      <c r="H1491" s="231">
        <v>29322131</v>
      </c>
      <c r="I1491" s="231" t="s">
        <v>2292</v>
      </c>
      <c r="J1491" s="231" t="s">
        <v>13</v>
      </c>
      <c r="K1491" s="231" t="str">
        <f t="shared" si="24"/>
        <v>QUIN</v>
      </c>
    </row>
    <row r="1492" spans="2:11" s="230" customFormat="1" ht="27" customHeight="1">
      <c r="B1492" s="231">
        <v>79</v>
      </c>
      <c r="C1492" s="231">
        <v>44141</v>
      </c>
      <c r="D1492" s="231" t="s">
        <v>2327</v>
      </c>
      <c r="E1492" s="231" t="s">
        <v>1471</v>
      </c>
      <c r="F1492" s="231" t="s">
        <v>1472</v>
      </c>
      <c r="G1492" s="231" t="s">
        <v>2328</v>
      </c>
      <c r="H1492" s="231">
        <v>2938345</v>
      </c>
      <c r="I1492" s="231" t="s">
        <v>2329</v>
      </c>
      <c r="J1492" s="231" t="s">
        <v>13</v>
      </c>
      <c r="K1492" s="231" t="str">
        <f t="shared" si="24"/>
        <v>QUIN</v>
      </c>
    </row>
    <row r="1493" spans="2:11" s="230" customFormat="1" ht="27" customHeight="1">
      <c r="B1493" s="231">
        <v>80</v>
      </c>
      <c r="C1493" s="231">
        <v>44141</v>
      </c>
      <c r="D1493" s="231" t="s">
        <v>2330</v>
      </c>
      <c r="E1493" s="231" t="s">
        <v>1471</v>
      </c>
      <c r="F1493" s="231" t="s">
        <v>1472</v>
      </c>
      <c r="G1493" s="231" t="s">
        <v>2331</v>
      </c>
      <c r="H1493" s="231">
        <v>29328028</v>
      </c>
      <c r="I1493" s="231" t="s">
        <v>2332</v>
      </c>
      <c r="J1493" s="231" t="s">
        <v>13</v>
      </c>
      <c r="K1493" s="231" t="str">
        <f t="shared" si="24"/>
        <v>QUIN</v>
      </c>
    </row>
    <row r="1494" spans="2:11" s="230" customFormat="1" ht="27" customHeight="1">
      <c r="B1494" s="231">
        <v>81</v>
      </c>
      <c r="C1494" s="231">
        <v>44141</v>
      </c>
      <c r="D1494" s="231" t="s">
        <v>2333</v>
      </c>
      <c r="E1494" s="231" t="s">
        <v>1471</v>
      </c>
      <c r="F1494" s="231" t="s">
        <v>1472</v>
      </c>
      <c r="G1494" s="231" t="s">
        <v>2334</v>
      </c>
      <c r="H1494" s="231">
        <v>29318118</v>
      </c>
      <c r="I1494" s="231" t="s">
        <v>2206</v>
      </c>
      <c r="J1494" s="231" t="s">
        <v>13</v>
      </c>
      <c r="K1494" s="231" t="str">
        <f t="shared" si="24"/>
        <v>QUIN</v>
      </c>
    </row>
    <row r="1495" spans="2:11" s="230" customFormat="1" ht="27" customHeight="1">
      <c r="B1495" s="231">
        <v>82</v>
      </c>
      <c r="C1495" s="231">
        <v>44141</v>
      </c>
      <c r="D1495" s="231" t="s">
        <v>2333</v>
      </c>
      <c r="E1495" s="231" t="s">
        <v>1471</v>
      </c>
      <c r="F1495" s="231" t="s">
        <v>1472</v>
      </c>
      <c r="G1495" s="231" t="s">
        <v>2335</v>
      </c>
      <c r="H1495" s="231">
        <v>2939441</v>
      </c>
      <c r="I1495" s="231" t="s">
        <v>2206</v>
      </c>
      <c r="J1495" s="231" t="s">
        <v>13</v>
      </c>
      <c r="K1495" s="231" t="str">
        <f t="shared" si="24"/>
        <v>QUIN</v>
      </c>
    </row>
    <row r="1496" spans="2:11" s="230" customFormat="1" ht="27" customHeight="1">
      <c r="B1496" s="231">
        <v>83</v>
      </c>
      <c r="C1496" s="231">
        <v>44166</v>
      </c>
      <c r="D1496" s="231" t="s">
        <v>2336</v>
      </c>
      <c r="E1496" s="231" t="s">
        <v>1471</v>
      </c>
      <c r="F1496" s="231" t="s">
        <v>1472</v>
      </c>
      <c r="G1496" s="231" t="s">
        <v>2337</v>
      </c>
      <c r="H1496" s="231" t="s">
        <v>2338</v>
      </c>
      <c r="I1496" s="231" t="s">
        <v>2284</v>
      </c>
      <c r="J1496" s="231" t="s">
        <v>13</v>
      </c>
      <c r="K1496" s="231" t="str">
        <f t="shared" si="24"/>
        <v>QUIN</v>
      </c>
    </row>
    <row r="1497" spans="2:11" s="230" customFormat="1" ht="27" customHeight="1">
      <c r="B1497" s="231">
        <v>84</v>
      </c>
      <c r="C1497" s="231">
        <v>44166</v>
      </c>
      <c r="D1497" s="231" t="s">
        <v>2339</v>
      </c>
      <c r="E1497" s="231" t="s">
        <v>1471</v>
      </c>
      <c r="F1497" s="231" t="s">
        <v>1472</v>
      </c>
      <c r="G1497" s="231" t="s">
        <v>2340</v>
      </c>
      <c r="H1497" s="231" t="s">
        <v>2341</v>
      </c>
      <c r="I1497" s="231" t="s">
        <v>2206</v>
      </c>
      <c r="J1497" s="231" t="s">
        <v>13</v>
      </c>
      <c r="K1497" s="231" t="str">
        <f t="shared" si="24"/>
        <v>QUIN</v>
      </c>
    </row>
    <row r="1498" spans="2:11" s="230" customFormat="1" ht="27" customHeight="1">
      <c r="B1498" s="231">
        <v>85</v>
      </c>
      <c r="C1498" s="231">
        <v>44166</v>
      </c>
      <c r="D1498" s="231" t="s">
        <v>2339</v>
      </c>
      <c r="E1498" s="231" t="s">
        <v>1471</v>
      </c>
      <c r="F1498" s="231" t="s">
        <v>1472</v>
      </c>
      <c r="G1498" s="231" t="s">
        <v>2342</v>
      </c>
      <c r="H1498" s="231" t="s">
        <v>2343</v>
      </c>
      <c r="I1498" s="231" t="s">
        <v>2206</v>
      </c>
      <c r="J1498" s="231" t="s">
        <v>13</v>
      </c>
      <c r="K1498" s="231" t="str">
        <f t="shared" si="24"/>
        <v>QUIN</v>
      </c>
    </row>
    <row r="1499" spans="2:11" s="230" customFormat="1" ht="27" customHeight="1">
      <c r="B1499" s="231">
        <v>86</v>
      </c>
      <c r="C1499" s="231">
        <v>44166</v>
      </c>
      <c r="D1499" s="231" t="s">
        <v>2339</v>
      </c>
      <c r="E1499" s="231" t="s">
        <v>1471</v>
      </c>
      <c r="F1499" s="231" t="s">
        <v>1472</v>
      </c>
      <c r="G1499" s="231" t="s">
        <v>2344</v>
      </c>
      <c r="H1499" s="231" t="s">
        <v>2345</v>
      </c>
      <c r="I1499" s="231" t="s">
        <v>2206</v>
      </c>
      <c r="J1499" s="231" t="s">
        <v>13</v>
      </c>
      <c r="K1499" s="231" t="str">
        <f t="shared" si="24"/>
        <v>QUIN</v>
      </c>
    </row>
    <row r="1500" spans="2:11" s="230" customFormat="1" ht="27" customHeight="1">
      <c r="B1500" s="231">
        <v>87</v>
      </c>
      <c r="C1500" s="231">
        <v>44166</v>
      </c>
      <c r="D1500" s="231" t="s">
        <v>2339</v>
      </c>
      <c r="E1500" s="231" t="s">
        <v>1471</v>
      </c>
      <c r="F1500" s="231" t="s">
        <v>1472</v>
      </c>
      <c r="G1500" s="231" t="s">
        <v>2346</v>
      </c>
      <c r="H1500" s="231" t="s">
        <v>2347</v>
      </c>
      <c r="I1500" s="231" t="s">
        <v>2206</v>
      </c>
      <c r="J1500" s="231" t="s">
        <v>13</v>
      </c>
      <c r="K1500" s="231" t="str">
        <f t="shared" si="24"/>
        <v>QUIN</v>
      </c>
    </row>
    <row r="1501" spans="2:11" s="230" customFormat="1" ht="27" customHeight="1">
      <c r="B1501" s="231">
        <v>88</v>
      </c>
      <c r="C1501" s="231">
        <v>44166</v>
      </c>
      <c r="D1501" s="231" t="s">
        <v>2339</v>
      </c>
      <c r="E1501" s="231" t="s">
        <v>1471</v>
      </c>
      <c r="F1501" s="231" t="s">
        <v>1472</v>
      </c>
      <c r="G1501" s="231" t="s">
        <v>2348</v>
      </c>
      <c r="H1501" s="231" t="s">
        <v>2349</v>
      </c>
      <c r="I1501" s="231" t="s">
        <v>2206</v>
      </c>
      <c r="J1501" s="231" t="s">
        <v>13</v>
      </c>
      <c r="K1501" s="231" t="str">
        <f t="shared" si="24"/>
        <v>QUIN</v>
      </c>
    </row>
    <row r="1502" spans="2:11" s="230" customFormat="1" ht="27" customHeight="1">
      <c r="B1502" s="231">
        <v>89</v>
      </c>
      <c r="C1502" s="231">
        <v>44166</v>
      </c>
      <c r="D1502" s="231" t="s">
        <v>2350</v>
      </c>
      <c r="E1502" s="231" t="s">
        <v>1471</v>
      </c>
      <c r="F1502" s="231" t="s">
        <v>1472</v>
      </c>
      <c r="G1502" s="231" t="s">
        <v>2351</v>
      </c>
      <c r="H1502" s="231" t="s">
        <v>2352</v>
      </c>
      <c r="I1502" s="231" t="s">
        <v>2206</v>
      </c>
      <c r="J1502" s="231" t="s">
        <v>13</v>
      </c>
      <c r="K1502" s="231" t="str">
        <f t="shared" si="24"/>
        <v>QUIN</v>
      </c>
    </row>
    <row r="1503" spans="2:11" s="230" customFormat="1" ht="27" customHeight="1">
      <c r="B1503" s="231">
        <v>90</v>
      </c>
      <c r="C1503" s="231">
        <v>44166</v>
      </c>
      <c r="D1503" s="231" t="s">
        <v>2353</v>
      </c>
      <c r="E1503" s="231" t="s">
        <v>1471</v>
      </c>
      <c r="F1503" s="231" t="s">
        <v>1472</v>
      </c>
      <c r="G1503" s="231" t="s">
        <v>2354</v>
      </c>
      <c r="H1503" s="231" t="s">
        <v>2355</v>
      </c>
      <c r="I1503" s="231" t="s">
        <v>2206</v>
      </c>
      <c r="J1503" s="231" t="s">
        <v>13</v>
      </c>
      <c r="K1503" s="231" t="str">
        <f t="shared" si="24"/>
        <v>QUIN</v>
      </c>
    </row>
    <row r="1504" spans="2:11" s="230" customFormat="1" ht="27" customHeight="1">
      <c r="B1504" s="231">
        <v>91</v>
      </c>
      <c r="C1504" s="231">
        <v>44175</v>
      </c>
      <c r="D1504" s="231" t="s">
        <v>2356</v>
      </c>
      <c r="E1504" s="231" t="s">
        <v>1471</v>
      </c>
      <c r="F1504" s="231" t="s">
        <v>1472</v>
      </c>
      <c r="G1504" s="231" t="s">
        <v>2357</v>
      </c>
      <c r="H1504" s="231">
        <v>2933495</v>
      </c>
      <c r="I1504" s="231" t="s">
        <v>2206</v>
      </c>
      <c r="J1504" s="231" t="s">
        <v>13</v>
      </c>
      <c r="K1504" s="231" t="str">
        <f t="shared" si="24"/>
        <v>QUIN</v>
      </c>
    </row>
    <row r="1505" spans="2:11" s="230" customFormat="1" ht="27" customHeight="1">
      <c r="B1505" s="231">
        <v>92</v>
      </c>
      <c r="C1505" s="231">
        <v>44181</v>
      </c>
      <c r="D1505" s="231" t="s">
        <v>2358</v>
      </c>
      <c r="E1505" s="231" t="s">
        <v>1471</v>
      </c>
      <c r="F1505" s="231" t="s">
        <v>1472</v>
      </c>
      <c r="G1505" s="231" t="s">
        <v>2359</v>
      </c>
      <c r="H1505" s="231" t="s">
        <v>2360</v>
      </c>
      <c r="I1505" s="231" t="s">
        <v>2206</v>
      </c>
      <c r="J1505" s="231" t="s">
        <v>13</v>
      </c>
      <c r="K1505" s="231" t="str">
        <f t="shared" si="24"/>
        <v>QUIN</v>
      </c>
    </row>
    <row r="1506" spans="2:11" s="230" customFormat="1" ht="27" customHeight="1">
      <c r="B1506" s="231">
        <v>93</v>
      </c>
      <c r="C1506" s="231">
        <v>44181</v>
      </c>
      <c r="D1506" s="231" t="s">
        <v>2361</v>
      </c>
      <c r="E1506" s="231" t="s">
        <v>1471</v>
      </c>
      <c r="F1506" s="231" t="s">
        <v>1472</v>
      </c>
      <c r="G1506" s="231" t="s">
        <v>2362</v>
      </c>
      <c r="H1506" s="231">
        <v>2938086</v>
      </c>
      <c r="I1506" s="231" t="s">
        <v>2363</v>
      </c>
      <c r="J1506" s="231" t="s">
        <v>13</v>
      </c>
      <c r="K1506" s="231" t="str">
        <f t="shared" si="24"/>
        <v>QUIN</v>
      </c>
    </row>
    <row r="1507" spans="2:11" s="230" customFormat="1" ht="27" customHeight="1">
      <c r="B1507" s="231">
        <v>94</v>
      </c>
      <c r="C1507" s="231">
        <v>44181</v>
      </c>
      <c r="D1507" s="231" t="s">
        <v>2361</v>
      </c>
      <c r="E1507" s="231" t="s">
        <v>1471</v>
      </c>
      <c r="F1507" s="231" t="s">
        <v>1472</v>
      </c>
      <c r="G1507" s="231" t="s">
        <v>2364</v>
      </c>
      <c r="H1507" s="231">
        <v>29315573</v>
      </c>
      <c r="I1507" s="231" t="s">
        <v>2363</v>
      </c>
      <c r="J1507" s="231" t="s">
        <v>13</v>
      </c>
      <c r="K1507" s="231" t="str">
        <f t="shared" si="24"/>
        <v>QUIN</v>
      </c>
    </row>
    <row r="1508" spans="2:11" s="230" customFormat="1" ht="27" customHeight="1">
      <c r="B1508" s="231">
        <v>95</v>
      </c>
      <c r="C1508" s="231">
        <v>44181</v>
      </c>
      <c r="D1508" s="231" t="s">
        <v>2365</v>
      </c>
      <c r="E1508" s="231" t="s">
        <v>1471</v>
      </c>
      <c r="F1508" s="231" t="s">
        <v>1472</v>
      </c>
      <c r="G1508" s="231" t="s">
        <v>2366</v>
      </c>
      <c r="H1508" s="231" t="s">
        <v>2367</v>
      </c>
      <c r="I1508" s="231" t="s">
        <v>2206</v>
      </c>
      <c r="J1508" s="231" t="s">
        <v>13</v>
      </c>
      <c r="K1508" s="231" t="str">
        <f t="shared" si="24"/>
        <v>QUIN</v>
      </c>
    </row>
    <row r="1509" spans="2:11" s="230" customFormat="1" ht="27" customHeight="1">
      <c r="B1509" s="231">
        <v>96</v>
      </c>
      <c r="C1509" s="231">
        <v>44223</v>
      </c>
      <c r="D1509" s="231" t="s">
        <v>2368</v>
      </c>
      <c r="E1509" s="231" t="s">
        <v>1471</v>
      </c>
      <c r="F1509" s="231" t="s">
        <v>1472</v>
      </c>
      <c r="G1509" s="231" t="s">
        <v>2369</v>
      </c>
      <c r="H1509" s="231">
        <v>29327312</v>
      </c>
      <c r="I1509" s="231" t="s">
        <v>2206</v>
      </c>
      <c r="J1509" s="231" t="s">
        <v>13</v>
      </c>
      <c r="K1509" s="231" t="str">
        <f t="shared" si="24"/>
        <v>QUIN</v>
      </c>
    </row>
    <row r="1510" spans="2:11" s="230" customFormat="1" ht="27" customHeight="1">
      <c r="B1510" s="231">
        <v>97</v>
      </c>
      <c r="C1510" s="231">
        <v>44252</v>
      </c>
      <c r="D1510" s="231" t="s">
        <v>2370</v>
      </c>
      <c r="E1510" s="231" t="s">
        <v>1471</v>
      </c>
      <c r="F1510" s="231" t="s">
        <v>1472</v>
      </c>
      <c r="G1510" s="231" t="s">
        <v>2371</v>
      </c>
      <c r="H1510" s="231" t="s">
        <v>2372</v>
      </c>
      <c r="I1510" s="231" t="s">
        <v>2206</v>
      </c>
      <c r="J1510" s="231" t="s">
        <v>13</v>
      </c>
      <c r="K1510" s="231" t="str">
        <f t="shared" si="24"/>
        <v>QUIN</v>
      </c>
    </row>
    <row r="1511" spans="2:11" s="230" customFormat="1" ht="27" customHeight="1">
      <c r="B1511" s="231">
        <v>98</v>
      </c>
      <c r="C1511" s="231">
        <v>44259</v>
      </c>
      <c r="D1511" s="231" t="s">
        <v>2373</v>
      </c>
      <c r="E1511" s="231" t="s">
        <v>1471</v>
      </c>
      <c r="F1511" s="231" t="s">
        <v>1472</v>
      </c>
      <c r="G1511" s="231" t="s">
        <v>2374</v>
      </c>
      <c r="H1511" s="231" t="s">
        <v>2375</v>
      </c>
      <c r="I1511" s="231" t="s">
        <v>2376</v>
      </c>
      <c r="J1511" s="231" t="s">
        <v>13</v>
      </c>
      <c r="K1511" s="231" t="str">
        <f t="shared" si="24"/>
        <v>QUIN</v>
      </c>
    </row>
    <row r="1512" spans="2:11" s="230" customFormat="1" ht="27" customHeight="1">
      <c r="B1512" s="231">
        <v>99</v>
      </c>
      <c r="C1512" s="231">
        <v>44259</v>
      </c>
      <c r="D1512" s="231" t="s">
        <v>2373</v>
      </c>
      <c r="E1512" s="231" t="s">
        <v>1471</v>
      </c>
      <c r="F1512" s="231" t="s">
        <v>1472</v>
      </c>
      <c r="G1512" s="231" t="s">
        <v>2377</v>
      </c>
      <c r="H1512" s="231" t="s">
        <v>2375</v>
      </c>
      <c r="I1512" s="231" t="s">
        <v>2376</v>
      </c>
      <c r="J1512" s="231" t="s">
        <v>13</v>
      </c>
      <c r="K1512" s="231" t="str">
        <f t="shared" si="24"/>
        <v>QUIN</v>
      </c>
    </row>
    <row r="1513" spans="2:11" s="230" customFormat="1" ht="27" customHeight="1">
      <c r="B1513" s="231">
        <v>100</v>
      </c>
      <c r="C1513" s="231">
        <v>44274</v>
      </c>
      <c r="D1513" s="231" t="s">
        <v>2378</v>
      </c>
      <c r="E1513" s="231" t="s">
        <v>1471</v>
      </c>
      <c r="F1513" s="231" t="s">
        <v>1472</v>
      </c>
      <c r="G1513" s="231" t="s">
        <v>2379</v>
      </c>
      <c r="H1513" s="231">
        <v>2933203</v>
      </c>
      <c r="I1513" s="231" t="s">
        <v>2206</v>
      </c>
      <c r="J1513" s="231" t="s">
        <v>13</v>
      </c>
      <c r="K1513" s="231" t="str">
        <f t="shared" si="24"/>
        <v>QUIN</v>
      </c>
    </row>
    <row r="1514" spans="2:11" s="230" customFormat="1" ht="27" customHeight="1">
      <c r="B1514" s="231">
        <v>101</v>
      </c>
      <c r="C1514" s="231">
        <v>44291</v>
      </c>
      <c r="D1514" s="231" t="s">
        <v>2380</v>
      </c>
      <c r="E1514" s="231" t="s">
        <v>1471</v>
      </c>
      <c r="F1514" s="231" t="s">
        <v>1472</v>
      </c>
      <c r="G1514" s="231" t="s">
        <v>2381</v>
      </c>
      <c r="H1514" s="231" t="s">
        <v>2382</v>
      </c>
      <c r="I1514" s="231" t="s">
        <v>2383</v>
      </c>
      <c r="J1514" s="231" t="s">
        <v>13</v>
      </c>
      <c r="K1514" s="231" t="str">
        <f t="shared" si="24"/>
        <v>QUIN</v>
      </c>
    </row>
    <row r="1515" spans="2:11" s="230" customFormat="1" ht="27" customHeight="1">
      <c r="B1515" s="231">
        <v>102</v>
      </c>
      <c r="C1515" s="231">
        <v>44291</v>
      </c>
      <c r="D1515" s="231" t="s">
        <v>2380</v>
      </c>
      <c r="E1515" s="231" t="s">
        <v>1471</v>
      </c>
      <c r="F1515" s="231" t="s">
        <v>1472</v>
      </c>
      <c r="G1515" s="231" t="s">
        <v>2384</v>
      </c>
      <c r="H1515" s="231" t="s">
        <v>2385</v>
      </c>
      <c r="I1515" s="231" t="s">
        <v>2206</v>
      </c>
      <c r="J1515" s="231" t="s">
        <v>13</v>
      </c>
      <c r="K1515" s="231" t="str">
        <f t="shared" si="24"/>
        <v>QUIN</v>
      </c>
    </row>
    <row r="1516" spans="2:11" s="230" customFormat="1" ht="27" customHeight="1">
      <c r="B1516" s="231">
        <v>103</v>
      </c>
      <c r="C1516" s="231">
        <v>44291</v>
      </c>
      <c r="D1516" s="231" t="s">
        <v>2386</v>
      </c>
      <c r="E1516" s="231" t="s">
        <v>1471</v>
      </c>
      <c r="F1516" s="231" t="s">
        <v>1472</v>
      </c>
      <c r="G1516" s="231" t="s">
        <v>2387</v>
      </c>
      <c r="H1516" s="231" t="s">
        <v>2388</v>
      </c>
      <c r="I1516" s="231" t="s">
        <v>2206</v>
      </c>
      <c r="J1516" s="231" t="s">
        <v>13</v>
      </c>
      <c r="K1516" s="231" t="str">
        <f t="shared" si="24"/>
        <v>QUIN</v>
      </c>
    </row>
    <row r="1517" spans="2:11" s="230" customFormat="1" ht="27" customHeight="1">
      <c r="B1517" s="231">
        <v>104</v>
      </c>
      <c r="C1517" s="231">
        <v>44291</v>
      </c>
      <c r="D1517" s="231" t="s">
        <v>2389</v>
      </c>
      <c r="E1517" s="231" t="s">
        <v>1471</v>
      </c>
      <c r="F1517" s="231" t="s">
        <v>1472</v>
      </c>
      <c r="G1517" s="231" t="s">
        <v>2390</v>
      </c>
      <c r="H1517" s="231" t="s">
        <v>2391</v>
      </c>
      <c r="I1517" s="231" t="s">
        <v>2206</v>
      </c>
      <c r="J1517" s="231" t="s">
        <v>13</v>
      </c>
      <c r="K1517" s="231" t="str">
        <f t="shared" si="24"/>
        <v>QUIN</v>
      </c>
    </row>
    <row r="1518" spans="2:11" s="230" customFormat="1" ht="27" customHeight="1">
      <c r="B1518" s="231">
        <v>105</v>
      </c>
      <c r="C1518" s="231">
        <v>44291</v>
      </c>
      <c r="D1518" s="231" t="s">
        <v>2392</v>
      </c>
      <c r="E1518" s="231" t="s">
        <v>1471</v>
      </c>
      <c r="F1518" s="231" t="s">
        <v>1472</v>
      </c>
      <c r="G1518" s="231" t="s">
        <v>2393</v>
      </c>
      <c r="H1518" s="231" t="s">
        <v>2394</v>
      </c>
      <c r="I1518" s="231" t="s">
        <v>2206</v>
      </c>
      <c r="J1518" s="231" t="s">
        <v>13</v>
      </c>
      <c r="K1518" s="231" t="str">
        <f t="shared" si="24"/>
        <v>QUIN</v>
      </c>
    </row>
    <row r="1519" spans="2:11" s="230" customFormat="1" ht="27" customHeight="1">
      <c r="B1519" s="231">
        <v>106</v>
      </c>
      <c r="C1519" s="231">
        <v>44291</v>
      </c>
      <c r="D1519" s="231" t="s">
        <v>2392</v>
      </c>
      <c r="E1519" s="231" t="s">
        <v>1471</v>
      </c>
      <c r="F1519" s="231" t="s">
        <v>1472</v>
      </c>
      <c r="G1519" s="231" t="s">
        <v>2395</v>
      </c>
      <c r="H1519" s="231" t="s">
        <v>2394</v>
      </c>
      <c r="I1519" s="231" t="s">
        <v>2206</v>
      </c>
      <c r="J1519" s="231" t="s">
        <v>13</v>
      </c>
      <c r="K1519" s="231" t="str">
        <f t="shared" si="24"/>
        <v>QUIN</v>
      </c>
    </row>
    <row r="1520" spans="2:11" s="230" customFormat="1" ht="27" customHeight="1">
      <c r="B1520" s="231">
        <v>107</v>
      </c>
      <c r="C1520" s="231">
        <v>44327</v>
      </c>
      <c r="D1520" s="231" t="s">
        <v>2396</v>
      </c>
      <c r="E1520" s="231" t="s">
        <v>1471</v>
      </c>
      <c r="F1520" s="231" t="s">
        <v>1472</v>
      </c>
      <c r="G1520" s="231" t="s">
        <v>2397</v>
      </c>
      <c r="H1520" s="231" t="s">
        <v>2398</v>
      </c>
      <c r="I1520" s="231" t="s">
        <v>2206</v>
      </c>
      <c r="J1520" s="231" t="s">
        <v>13</v>
      </c>
      <c r="K1520" s="231" t="str">
        <f t="shared" si="24"/>
        <v>QUIN</v>
      </c>
    </row>
    <row r="1521" spans="2:11" s="230" customFormat="1" ht="27" customHeight="1">
      <c r="B1521" s="231">
        <v>108</v>
      </c>
      <c r="C1521" s="231">
        <v>44327</v>
      </c>
      <c r="D1521" s="231" t="s">
        <v>2396</v>
      </c>
      <c r="E1521" s="231" t="s">
        <v>1471</v>
      </c>
      <c r="F1521" s="231" t="s">
        <v>1472</v>
      </c>
      <c r="G1521" s="231" t="s">
        <v>2399</v>
      </c>
      <c r="H1521" s="231" t="s">
        <v>2400</v>
      </c>
      <c r="I1521" s="231" t="s">
        <v>2206</v>
      </c>
      <c r="J1521" s="231" t="s">
        <v>13</v>
      </c>
      <c r="K1521" s="231" t="str">
        <f t="shared" si="24"/>
        <v>QUIN</v>
      </c>
    </row>
    <row r="1522" spans="2:11" s="230" customFormat="1" ht="27" customHeight="1">
      <c r="B1522" s="231">
        <v>109</v>
      </c>
      <c r="C1522" s="231">
        <v>44347</v>
      </c>
      <c r="D1522" s="231" t="s">
        <v>2401</v>
      </c>
      <c r="E1522" s="231" t="s">
        <v>1471</v>
      </c>
      <c r="F1522" s="231" t="s">
        <v>1472</v>
      </c>
      <c r="G1522" s="231" t="s">
        <v>2402</v>
      </c>
      <c r="H1522" s="231" t="s">
        <v>2403</v>
      </c>
      <c r="I1522" s="231" t="s">
        <v>2206</v>
      </c>
      <c r="J1522" s="231" t="s">
        <v>13</v>
      </c>
      <c r="K1522" s="231" t="str">
        <f t="shared" si="24"/>
        <v>QUIN</v>
      </c>
    </row>
    <row r="1523" spans="2:11" s="230" customFormat="1" ht="27" customHeight="1">
      <c r="B1523" s="231">
        <v>110</v>
      </c>
      <c r="C1523" s="231">
        <v>44347</v>
      </c>
      <c r="D1523" s="231" t="s">
        <v>2404</v>
      </c>
      <c r="E1523" s="231" t="s">
        <v>1471</v>
      </c>
      <c r="F1523" s="231" t="s">
        <v>1472</v>
      </c>
      <c r="G1523" s="231" t="s">
        <v>2405</v>
      </c>
      <c r="H1523" s="231" t="s">
        <v>2406</v>
      </c>
      <c r="I1523" s="231" t="s">
        <v>2407</v>
      </c>
      <c r="J1523" s="231" t="s">
        <v>13</v>
      </c>
      <c r="K1523" s="231" t="str">
        <f t="shared" si="24"/>
        <v>QUIN</v>
      </c>
    </row>
    <row r="1524" spans="2:11" s="230" customFormat="1" ht="27" customHeight="1">
      <c r="B1524" s="231">
        <v>111</v>
      </c>
      <c r="C1524" s="231">
        <v>44377</v>
      </c>
      <c r="D1524" s="231" t="s">
        <v>2408</v>
      </c>
      <c r="E1524" s="231" t="s">
        <v>1471</v>
      </c>
      <c r="F1524" s="231" t="s">
        <v>1472</v>
      </c>
      <c r="G1524" s="231" t="s">
        <v>2409</v>
      </c>
      <c r="H1524" s="231" t="s">
        <v>2410</v>
      </c>
      <c r="I1524" s="231" t="s">
        <v>2206</v>
      </c>
      <c r="J1524" s="231" t="s">
        <v>13</v>
      </c>
      <c r="K1524" s="231" t="str">
        <f t="shared" si="24"/>
        <v>QUIN</v>
      </c>
    </row>
    <row r="1525" spans="2:11" s="230" customFormat="1" ht="27" customHeight="1">
      <c r="B1525" s="231">
        <v>112</v>
      </c>
      <c r="C1525" s="231">
        <v>44377</v>
      </c>
      <c r="D1525" s="231" t="s">
        <v>2408</v>
      </c>
      <c r="E1525" s="231" t="s">
        <v>1471</v>
      </c>
      <c r="F1525" s="231" t="s">
        <v>1472</v>
      </c>
      <c r="G1525" s="231" t="s">
        <v>2411</v>
      </c>
      <c r="H1525" s="231" t="s">
        <v>2412</v>
      </c>
      <c r="I1525" s="231" t="s">
        <v>2206</v>
      </c>
      <c r="J1525" s="231" t="s">
        <v>13</v>
      </c>
      <c r="K1525" s="231" t="str">
        <f t="shared" si="24"/>
        <v>QUIN</v>
      </c>
    </row>
    <row r="1526" spans="2:11" s="230" customFormat="1" ht="27" customHeight="1">
      <c r="B1526" s="231">
        <v>113</v>
      </c>
      <c r="C1526" s="231">
        <v>44400</v>
      </c>
      <c r="D1526" s="231" t="s">
        <v>2413</v>
      </c>
      <c r="E1526" s="231" t="s">
        <v>1471</v>
      </c>
      <c r="F1526" s="231" t="s">
        <v>1472</v>
      </c>
      <c r="G1526" s="231" t="s">
        <v>2414</v>
      </c>
      <c r="H1526" s="231" t="s">
        <v>2415</v>
      </c>
      <c r="I1526" s="231" t="s">
        <v>2206</v>
      </c>
      <c r="J1526" s="231" t="s">
        <v>13</v>
      </c>
      <c r="K1526" s="231" t="str">
        <f t="shared" si="24"/>
        <v>QUIN</v>
      </c>
    </row>
    <row r="1527" spans="2:11" s="230" customFormat="1" ht="27" customHeight="1">
      <c r="B1527" s="231">
        <v>114</v>
      </c>
      <c r="C1527" s="231">
        <v>44530</v>
      </c>
      <c r="D1527" s="231" t="s">
        <v>2416</v>
      </c>
      <c r="E1527" s="231" t="s">
        <v>1471</v>
      </c>
      <c r="F1527" s="231" t="s">
        <v>1472</v>
      </c>
      <c r="G1527" s="231" t="s">
        <v>2417</v>
      </c>
      <c r="H1527" s="231" t="s">
        <v>2418</v>
      </c>
      <c r="I1527" s="231" t="s">
        <v>2383</v>
      </c>
      <c r="J1527" s="231" t="s">
        <v>13</v>
      </c>
      <c r="K1527" s="231" t="str">
        <f t="shared" si="24"/>
        <v>QUIN</v>
      </c>
    </row>
    <row r="1528" spans="2:11" s="230" customFormat="1" ht="27" customHeight="1">
      <c r="B1528" s="231">
        <v>115</v>
      </c>
      <c r="C1528" s="231">
        <v>44544</v>
      </c>
      <c r="D1528" s="231" t="s">
        <v>2419</v>
      </c>
      <c r="E1528" s="231" t="s">
        <v>1471</v>
      </c>
      <c r="F1528" s="231" t="s">
        <v>1472</v>
      </c>
      <c r="G1528" s="231" t="s">
        <v>2420</v>
      </c>
      <c r="H1528" s="231" t="s">
        <v>2421</v>
      </c>
      <c r="I1528" s="231" t="s">
        <v>2206</v>
      </c>
      <c r="J1528" s="231" t="s">
        <v>13</v>
      </c>
      <c r="K1528" s="231" t="str">
        <f t="shared" si="24"/>
        <v>QUIN</v>
      </c>
    </row>
    <row r="1529" spans="2:11" s="230" customFormat="1" ht="27" customHeight="1">
      <c r="B1529" s="231">
        <v>116</v>
      </c>
      <c r="C1529" s="231">
        <v>44544</v>
      </c>
      <c r="D1529" s="231" t="s">
        <v>2422</v>
      </c>
      <c r="E1529" s="231" t="s">
        <v>1471</v>
      </c>
      <c r="F1529" s="231" t="s">
        <v>1472</v>
      </c>
      <c r="G1529" s="231" t="s">
        <v>2423</v>
      </c>
      <c r="H1529" s="231" t="s">
        <v>2424</v>
      </c>
      <c r="I1529" s="231" t="s">
        <v>2206</v>
      </c>
      <c r="J1529" s="231" t="s">
        <v>13</v>
      </c>
      <c r="K1529" s="231" t="str">
        <f t="shared" si="24"/>
        <v>QUIN</v>
      </c>
    </row>
    <row r="1530" spans="2:11" s="230" customFormat="1" ht="27" customHeight="1">
      <c r="B1530" s="231">
        <v>117</v>
      </c>
      <c r="C1530" s="231">
        <v>44544</v>
      </c>
      <c r="D1530" s="231" t="s">
        <v>2422</v>
      </c>
      <c r="E1530" s="231" t="s">
        <v>1471</v>
      </c>
      <c r="F1530" s="231" t="s">
        <v>1472</v>
      </c>
      <c r="G1530" s="231" t="s">
        <v>2425</v>
      </c>
      <c r="H1530" s="231" t="s">
        <v>2426</v>
      </c>
      <c r="I1530" s="231" t="s">
        <v>2206</v>
      </c>
      <c r="J1530" s="231" t="s">
        <v>13</v>
      </c>
      <c r="K1530" s="231" t="str">
        <f t="shared" si="24"/>
        <v>QUIN</v>
      </c>
    </row>
    <row r="1531" spans="2:11" s="230" customFormat="1" ht="27" customHeight="1">
      <c r="B1531" s="231">
        <v>118</v>
      </c>
      <c r="C1531" s="231">
        <v>44545</v>
      </c>
      <c r="D1531" s="231" t="s">
        <v>2427</v>
      </c>
      <c r="E1531" s="231" t="s">
        <v>1471</v>
      </c>
      <c r="F1531" s="231" t="s">
        <v>1472</v>
      </c>
      <c r="G1531" s="231" t="s">
        <v>2428</v>
      </c>
      <c r="H1531" s="231" t="s">
        <v>2429</v>
      </c>
      <c r="I1531" s="231" t="s">
        <v>2206</v>
      </c>
      <c r="J1531" s="231" t="s">
        <v>13</v>
      </c>
      <c r="K1531" s="231" t="str">
        <f t="shared" si="24"/>
        <v>QUIN</v>
      </c>
    </row>
    <row r="1532" spans="2:11" s="230" customFormat="1" ht="27" customHeight="1">
      <c r="B1532" s="231">
        <v>119</v>
      </c>
      <c r="C1532" s="231">
        <v>44545</v>
      </c>
      <c r="D1532" s="231" t="s">
        <v>2430</v>
      </c>
      <c r="E1532" s="231" t="s">
        <v>1471</v>
      </c>
      <c r="F1532" s="231" t="s">
        <v>1472</v>
      </c>
      <c r="G1532" s="231" t="s">
        <v>2431</v>
      </c>
      <c r="H1532" s="231" t="s">
        <v>2432</v>
      </c>
      <c r="I1532" s="231" t="s">
        <v>2206</v>
      </c>
      <c r="J1532" s="231" t="s">
        <v>13</v>
      </c>
      <c r="K1532" s="231" t="str">
        <f t="shared" si="24"/>
        <v>QUIN</v>
      </c>
    </row>
    <row r="1533" spans="2:11" s="230" customFormat="1" ht="27" customHeight="1">
      <c r="B1533" s="231">
        <v>120</v>
      </c>
      <c r="C1533" s="231">
        <v>44545</v>
      </c>
      <c r="D1533" s="231" t="s">
        <v>2433</v>
      </c>
      <c r="E1533" s="231" t="s">
        <v>1471</v>
      </c>
      <c r="F1533" s="231" t="s">
        <v>1472</v>
      </c>
      <c r="G1533" s="231" t="s">
        <v>2434</v>
      </c>
      <c r="H1533" s="231" t="s">
        <v>2435</v>
      </c>
      <c r="I1533" s="231" t="s">
        <v>2206</v>
      </c>
      <c r="J1533" s="231" t="s">
        <v>13</v>
      </c>
      <c r="K1533" s="231" t="str">
        <f t="shared" si="24"/>
        <v>QUIN</v>
      </c>
    </row>
    <row r="1534" spans="2:11" s="230" customFormat="1" ht="27" customHeight="1">
      <c r="B1534" s="231">
        <v>121</v>
      </c>
      <c r="C1534" s="231">
        <v>44546</v>
      </c>
      <c r="D1534" s="231" t="s">
        <v>2436</v>
      </c>
      <c r="E1534" s="231" t="s">
        <v>1494</v>
      </c>
      <c r="F1534" s="231" t="s">
        <v>1495</v>
      </c>
      <c r="G1534" s="231" t="s">
        <v>2295</v>
      </c>
      <c r="H1534" s="231">
        <v>29315260</v>
      </c>
      <c r="I1534" s="231" t="s">
        <v>2292</v>
      </c>
      <c r="J1534" s="231" t="s">
        <v>13</v>
      </c>
      <c r="K1534" s="231" t="str">
        <f t="shared" si="24"/>
        <v>QUIN</v>
      </c>
    </row>
    <row r="1535" spans="2:11" s="230" customFormat="1" ht="27" customHeight="1">
      <c r="B1535" s="231">
        <v>122</v>
      </c>
      <c r="C1535" s="231">
        <v>44652</v>
      </c>
      <c r="D1535" s="231" t="s">
        <v>2437</v>
      </c>
      <c r="E1535" s="231" t="s">
        <v>1471</v>
      </c>
      <c r="F1535" s="231" t="s">
        <v>1472</v>
      </c>
      <c r="G1535" s="231" t="s">
        <v>2438</v>
      </c>
      <c r="H1535" s="231">
        <v>29325431</v>
      </c>
      <c r="I1535" s="231" t="s">
        <v>2206</v>
      </c>
      <c r="J1535" s="231" t="s">
        <v>13</v>
      </c>
      <c r="K1535" s="231" t="str">
        <f t="shared" si="24"/>
        <v>QUIN</v>
      </c>
    </row>
    <row r="1536" spans="2:11" s="230" customFormat="1" ht="27" customHeight="1">
      <c r="B1536" s="231">
        <v>123</v>
      </c>
      <c r="C1536" s="231">
        <v>44656</v>
      </c>
      <c r="D1536" s="231" t="s">
        <v>2439</v>
      </c>
      <c r="E1536" s="231" t="s">
        <v>1471</v>
      </c>
      <c r="F1536" s="231" t="s">
        <v>1472</v>
      </c>
      <c r="G1536" s="231" t="s">
        <v>2440</v>
      </c>
      <c r="H1536" s="231">
        <v>29310815</v>
      </c>
      <c r="I1536" s="231" t="s">
        <v>2206</v>
      </c>
      <c r="J1536" s="231" t="s">
        <v>13</v>
      </c>
      <c r="K1536" s="231" t="str">
        <f t="shared" si="24"/>
        <v>QUIN</v>
      </c>
    </row>
    <row r="1537" spans="2:11" s="230" customFormat="1" ht="27" customHeight="1">
      <c r="B1537" s="231">
        <v>124</v>
      </c>
      <c r="C1537" s="231">
        <v>44656</v>
      </c>
      <c r="D1537" s="231" t="s">
        <v>2439</v>
      </c>
      <c r="E1537" s="231" t="s">
        <v>1471</v>
      </c>
      <c r="F1537" s="231" t="s">
        <v>1472</v>
      </c>
      <c r="G1537" s="231" t="s">
        <v>2441</v>
      </c>
      <c r="H1537" s="231">
        <v>29325258</v>
      </c>
      <c r="I1537" s="231" t="s">
        <v>2206</v>
      </c>
      <c r="J1537" s="231" t="s">
        <v>13</v>
      </c>
      <c r="K1537" s="231" t="str">
        <f t="shared" si="24"/>
        <v>QUIN</v>
      </c>
    </row>
    <row r="1538" spans="2:11" s="230" customFormat="1" ht="27" customHeight="1">
      <c r="B1538" s="231">
        <v>125</v>
      </c>
      <c r="C1538" s="231">
        <v>44656</v>
      </c>
      <c r="D1538" s="231" t="s">
        <v>2439</v>
      </c>
      <c r="E1538" s="231" t="s">
        <v>1471</v>
      </c>
      <c r="F1538" s="231" t="s">
        <v>1472</v>
      </c>
      <c r="G1538" s="231" t="s">
        <v>2442</v>
      </c>
      <c r="H1538" s="231">
        <v>2935599</v>
      </c>
      <c r="I1538" s="231" t="s">
        <v>2206</v>
      </c>
      <c r="J1538" s="231" t="s">
        <v>13</v>
      </c>
      <c r="K1538" s="231" t="str">
        <f t="shared" si="24"/>
        <v>QUIN</v>
      </c>
    </row>
    <row r="1539" spans="2:11" s="230" customFormat="1" ht="27" customHeight="1">
      <c r="B1539" s="231">
        <v>126</v>
      </c>
      <c r="C1539" s="231">
        <v>44792</v>
      </c>
      <c r="D1539" s="231" t="s">
        <v>2443</v>
      </c>
      <c r="E1539" s="231" t="s">
        <v>1471</v>
      </c>
      <c r="F1539" s="231" t="s">
        <v>1472</v>
      </c>
      <c r="G1539" s="231" t="s">
        <v>2444</v>
      </c>
      <c r="H1539" s="231">
        <v>29323639</v>
      </c>
      <c r="I1539" s="231" t="s">
        <v>2206</v>
      </c>
      <c r="J1539" s="231" t="s">
        <v>13</v>
      </c>
      <c r="K1539" s="231" t="str">
        <f t="shared" si="24"/>
        <v>QUIN</v>
      </c>
    </row>
    <row r="1540" spans="2:11" s="230" customFormat="1" ht="27" customHeight="1">
      <c r="B1540" s="231">
        <v>127</v>
      </c>
      <c r="C1540" s="231">
        <v>44845</v>
      </c>
      <c r="D1540" s="231" t="s">
        <v>2445</v>
      </c>
      <c r="E1540" s="231" t="s">
        <v>1471</v>
      </c>
      <c r="F1540" s="231" t="s">
        <v>1472</v>
      </c>
      <c r="G1540" s="231" t="s">
        <v>2446</v>
      </c>
      <c r="H1540" s="231">
        <v>29329199</v>
      </c>
      <c r="I1540" s="231" t="s">
        <v>2206</v>
      </c>
      <c r="J1540" s="231" t="s">
        <v>13</v>
      </c>
      <c r="K1540" s="231" t="str">
        <f t="shared" si="24"/>
        <v>QUIN</v>
      </c>
    </row>
    <row r="1541" spans="2:11" s="230" customFormat="1" ht="27" customHeight="1">
      <c r="B1541" s="231">
        <v>128</v>
      </c>
      <c r="C1541" s="231">
        <v>44848</v>
      </c>
      <c r="D1541" s="231" t="s">
        <v>2447</v>
      </c>
      <c r="E1541" s="231" t="s">
        <v>1471</v>
      </c>
      <c r="F1541" s="231" t="s">
        <v>1472</v>
      </c>
      <c r="G1541" s="231" t="s">
        <v>2448</v>
      </c>
      <c r="H1541" s="231">
        <v>29320988</v>
      </c>
      <c r="I1541" s="231" t="s">
        <v>2449</v>
      </c>
      <c r="J1541" s="231" t="s">
        <v>13</v>
      </c>
      <c r="K1541" s="231" t="str">
        <f t="shared" si="24"/>
        <v>QUIN</v>
      </c>
    </row>
    <row r="1542" spans="2:11" s="230" customFormat="1" ht="27" customHeight="1">
      <c r="B1542" s="231">
        <v>129</v>
      </c>
      <c r="C1542" s="231">
        <v>44854</v>
      </c>
      <c r="D1542" s="231" t="s">
        <v>2450</v>
      </c>
      <c r="E1542" s="231" t="s">
        <v>1471</v>
      </c>
      <c r="F1542" s="231" t="s">
        <v>1472</v>
      </c>
      <c r="G1542" s="231" t="s">
        <v>2451</v>
      </c>
      <c r="H1542" s="231">
        <v>29329360</v>
      </c>
      <c r="I1542" s="231" t="s">
        <v>2206</v>
      </c>
      <c r="J1542" s="231" t="s">
        <v>13</v>
      </c>
      <c r="K1542" s="231" t="str">
        <f t="shared" si="24"/>
        <v>QUIN</v>
      </c>
    </row>
    <row r="1543" spans="2:11" s="230" customFormat="1" ht="27" customHeight="1">
      <c r="B1543" s="231">
        <v>130</v>
      </c>
      <c r="C1543" s="231">
        <v>44862</v>
      </c>
      <c r="D1543" s="231" t="s">
        <v>2452</v>
      </c>
      <c r="E1543" s="231" t="s">
        <v>1471</v>
      </c>
      <c r="F1543" s="231" t="s">
        <v>1472</v>
      </c>
      <c r="G1543" s="231" t="s">
        <v>2453</v>
      </c>
      <c r="H1543" s="231">
        <v>29324735</v>
      </c>
      <c r="I1543" s="231" t="s">
        <v>2454</v>
      </c>
      <c r="J1543" s="231" t="s">
        <v>13</v>
      </c>
      <c r="K1543" s="231" t="str">
        <f t="shared" si="24"/>
        <v>QUIN</v>
      </c>
    </row>
    <row r="1544" spans="2:11" s="230" customFormat="1" ht="27" customHeight="1">
      <c r="B1544" s="231">
        <v>131</v>
      </c>
      <c r="C1544" s="231">
        <v>44862</v>
      </c>
      <c r="D1544" s="231" t="s">
        <v>2455</v>
      </c>
      <c r="E1544" s="231" t="s">
        <v>1471</v>
      </c>
      <c r="F1544" s="231" t="s">
        <v>1472</v>
      </c>
      <c r="G1544" s="231" t="s">
        <v>2456</v>
      </c>
      <c r="H1544" s="231">
        <v>2932562</v>
      </c>
      <c r="I1544" s="231" t="s">
        <v>2206</v>
      </c>
      <c r="J1544" s="231" t="s">
        <v>13</v>
      </c>
      <c r="K1544" s="231" t="str">
        <f t="shared" si="24"/>
        <v>QUIN</v>
      </c>
    </row>
    <row r="1545" spans="2:11" s="230" customFormat="1" ht="27" customHeight="1">
      <c r="B1545" s="231">
        <v>132</v>
      </c>
      <c r="C1545" s="231">
        <v>44876</v>
      </c>
      <c r="D1545" s="231" t="s">
        <v>2457</v>
      </c>
      <c r="E1545" s="231" t="s">
        <v>1471</v>
      </c>
      <c r="F1545" s="231" t="s">
        <v>1472</v>
      </c>
      <c r="G1545" s="231" t="s">
        <v>2458</v>
      </c>
      <c r="H1545" s="231" t="s">
        <v>2459</v>
      </c>
      <c r="I1545" s="231" t="s">
        <v>2206</v>
      </c>
      <c r="J1545" s="231" t="s">
        <v>13</v>
      </c>
      <c r="K1545" s="231" t="str">
        <f t="shared" si="24"/>
        <v>QUIN</v>
      </c>
    </row>
    <row r="1546" spans="2:11" s="230" customFormat="1" ht="27" customHeight="1">
      <c r="B1546" s="231">
        <v>133</v>
      </c>
      <c r="C1546" s="231">
        <v>44887</v>
      </c>
      <c r="D1546" s="231" t="s">
        <v>2460</v>
      </c>
      <c r="E1546" s="231" t="s">
        <v>1471</v>
      </c>
      <c r="F1546" s="231" t="s">
        <v>1472</v>
      </c>
      <c r="G1546" s="231" t="s">
        <v>2461</v>
      </c>
      <c r="H1546" s="231" t="s">
        <v>2462</v>
      </c>
      <c r="I1546" s="231" t="s">
        <v>2206</v>
      </c>
      <c r="J1546" s="231" t="s">
        <v>13</v>
      </c>
      <c r="K1546" s="231" t="str">
        <f t="shared" si="24"/>
        <v>QUIN</v>
      </c>
    </row>
    <row r="1547" spans="2:11" s="230" customFormat="1" ht="27" customHeight="1">
      <c r="B1547" s="231">
        <v>134</v>
      </c>
      <c r="C1547" s="231">
        <v>44894</v>
      </c>
      <c r="D1547" s="231" t="s">
        <v>2463</v>
      </c>
      <c r="E1547" s="231" t="s">
        <v>1471</v>
      </c>
      <c r="F1547" s="231" t="s">
        <v>1472</v>
      </c>
      <c r="G1547" s="231" t="s">
        <v>2464</v>
      </c>
      <c r="H1547" s="231" t="s">
        <v>2465</v>
      </c>
      <c r="I1547" s="231" t="s">
        <v>2206</v>
      </c>
      <c r="J1547" s="231" t="s">
        <v>13</v>
      </c>
      <c r="K1547" s="231" t="str">
        <f t="shared" si="24"/>
        <v>QUIN</v>
      </c>
    </row>
    <row r="1548" spans="2:11" s="230" customFormat="1" ht="27" customHeight="1">
      <c r="B1548" s="231">
        <v>135</v>
      </c>
      <c r="C1548" s="231">
        <v>44908</v>
      </c>
      <c r="D1548" s="231" t="s">
        <v>2466</v>
      </c>
      <c r="E1548" s="231" t="s">
        <v>1471</v>
      </c>
      <c r="F1548" s="231" t="s">
        <v>1472</v>
      </c>
      <c r="G1548" s="231" t="s">
        <v>2467</v>
      </c>
      <c r="H1548" s="231">
        <v>29324907</v>
      </c>
      <c r="I1548" s="231" t="s">
        <v>2206</v>
      </c>
      <c r="J1548" s="231" t="s">
        <v>13</v>
      </c>
      <c r="K1548" s="231" t="str">
        <f t="shared" si="24"/>
        <v>QUIN</v>
      </c>
    </row>
    <row r="1549" spans="2:11" s="230" customFormat="1" ht="27" customHeight="1">
      <c r="B1549" s="231">
        <v>136</v>
      </c>
      <c r="C1549" s="231">
        <v>44910</v>
      </c>
      <c r="D1549" s="231" t="s">
        <v>2468</v>
      </c>
      <c r="E1549" s="231" t="s">
        <v>1471</v>
      </c>
      <c r="F1549" s="231" t="s">
        <v>1472</v>
      </c>
      <c r="G1549" s="231" t="s">
        <v>2469</v>
      </c>
      <c r="H1549" s="231" t="s">
        <v>2470</v>
      </c>
      <c r="I1549" s="231" t="s">
        <v>2206</v>
      </c>
      <c r="J1549" s="231" t="s">
        <v>13</v>
      </c>
      <c r="K1549" s="231" t="str">
        <f t="shared" si="24"/>
        <v>QUIN</v>
      </c>
    </row>
    <row r="1550" spans="2:11" s="230" customFormat="1" ht="27" customHeight="1">
      <c r="B1550" s="231">
        <v>137</v>
      </c>
      <c r="C1550" s="231">
        <v>44910</v>
      </c>
      <c r="D1550" s="231" t="s">
        <v>2471</v>
      </c>
      <c r="E1550" s="231" t="s">
        <v>1471</v>
      </c>
      <c r="F1550" s="231" t="s">
        <v>1472</v>
      </c>
      <c r="G1550" s="231" t="s">
        <v>2472</v>
      </c>
      <c r="H1550" s="231" t="s">
        <v>2473</v>
      </c>
      <c r="I1550" s="231" t="s">
        <v>2206</v>
      </c>
      <c r="J1550" s="231" t="s">
        <v>13</v>
      </c>
      <c r="K1550" s="231" t="str">
        <f t="shared" ref="K1550:K1553" si="25">MID(I1550,1,4)</f>
        <v>QUIN</v>
      </c>
    </row>
    <row r="1551" spans="2:11" s="230" customFormat="1" ht="27" customHeight="1">
      <c r="B1551" s="231">
        <v>138</v>
      </c>
      <c r="C1551" s="231">
        <v>44910</v>
      </c>
      <c r="D1551" s="231" t="s">
        <v>2471</v>
      </c>
      <c r="E1551" s="231" t="s">
        <v>1471</v>
      </c>
      <c r="F1551" s="231" t="s">
        <v>1472</v>
      </c>
      <c r="G1551" s="231" t="s">
        <v>2474</v>
      </c>
      <c r="H1551" s="231" t="s">
        <v>2475</v>
      </c>
      <c r="I1551" s="231" t="s">
        <v>2206</v>
      </c>
      <c r="J1551" s="231" t="s">
        <v>13</v>
      </c>
      <c r="K1551" s="231" t="str">
        <f t="shared" si="25"/>
        <v>QUIN</v>
      </c>
    </row>
    <row r="1552" spans="2:11" s="230" customFormat="1" ht="27" customHeight="1">
      <c r="B1552" s="231">
        <v>139</v>
      </c>
      <c r="C1552" s="231">
        <v>44911</v>
      </c>
      <c r="D1552" s="231" t="s">
        <v>2476</v>
      </c>
      <c r="E1552" s="231" t="s">
        <v>1471</v>
      </c>
      <c r="F1552" s="231" t="s">
        <v>1472</v>
      </c>
      <c r="G1552" s="231" t="s">
        <v>2477</v>
      </c>
      <c r="H1552" s="231" t="s">
        <v>2478</v>
      </c>
      <c r="I1552" s="231" t="s">
        <v>2206</v>
      </c>
      <c r="J1552" s="231" t="s">
        <v>13</v>
      </c>
      <c r="K1552" s="231" t="str">
        <f t="shared" si="25"/>
        <v>QUIN</v>
      </c>
    </row>
    <row r="1553" spans="2:11" s="230" customFormat="1" ht="27" customHeight="1">
      <c r="B1553" s="231">
        <v>140</v>
      </c>
      <c r="C1553" s="231">
        <v>44911</v>
      </c>
      <c r="D1553" s="231" t="s">
        <v>2476</v>
      </c>
      <c r="E1553" s="231" t="s">
        <v>1471</v>
      </c>
      <c r="F1553" s="231" t="s">
        <v>1472</v>
      </c>
      <c r="G1553" s="231" t="s">
        <v>2479</v>
      </c>
      <c r="H1553" s="231" t="s">
        <v>2480</v>
      </c>
      <c r="I1553" s="231" t="s">
        <v>2206</v>
      </c>
      <c r="J1553" s="231" t="s">
        <v>13</v>
      </c>
      <c r="K1553" s="231" t="str">
        <f t="shared" si="25"/>
        <v>QUIN</v>
      </c>
    </row>
  </sheetData>
  <autoFilter ref="B204:K1553" xr:uid="{2910464E-9ACC-47C1-9BB6-F8A98A9C233B}"/>
  <mergeCells count="2">
    <mergeCell ref="B8:G8"/>
    <mergeCell ref="B15:G15"/>
  </mergeCells>
  <conditionalFormatting sqref="H204:H1553">
    <cfRule type="duplicateValues" dxfId="75" priority="45"/>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02654-0722-4DB3-BB00-0F7457CA752E}">
  <dimension ref="B1:J23"/>
  <sheetViews>
    <sheetView showGridLines="0" zoomScale="80" zoomScaleNormal="80" workbookViewId="0">
      <pane ySplit="10" topLeftCell="A22" activePane="bottomLeft" state="frozen"/>
      <selection pane="bottomLeft" activeCell="B23" sqref="B23"/>
    </sheetView>
  </sheetViews>
  <sheetFormatPr baseColWidth="10" defaultColWidth="11.5703125" defaultRowHeight="12.75"/>
  <cols>
    <col min="1" max="1" width="1.7109375" style="1" customWidth="1"/>
    <col min="2" max="2" width="15.42578125" style="1" customWidth="1"/>
    <col min="3" max="3" width="73.140625" style="2" customWidth="1"/>
    <col min="4" max="4" width="70.7109375" style="2" customWidth="1"/>
    <col min="5" max="5" width="14.28515625" style="2" customWidth="1"/>
    <col min="6" max="6" width="10.7109375" style="2" hidden="1" customWidth="1"/>
    <col min="7" max="7" width="10.7109375" style="1" customWidth="1"/>
    <col min="8" max="8" width="10.7109375" style="1" hidden="1" customWidth="1"/>
    <col min="9" max="10" width="10.7109375" style="1" customWidth="1"/>
    <col min="11" max="16384" width="11.5703125" style="1"/>
  </cols>
  <sheetData>
    <row r="1" spans="2:10">
      <c r="C1" s="2" t="s">
        <v>26</v>
      </c>
      <c r="F1" s="1"/>
    </row>
    <row r="2" spans="2:10">
      <c r="C2" s="2" t="s">
        <v>26</v>
      </c>
      <c r="F2" s="1"/>
    </row>
    <row r="3" spans="2:10">
      <c r="C3" s="2" t="s">
        <v>26</v>
      </c>
      <c r="F3" s="1"/>
    </row>
    <row r="4" spans="2:10">
      <c r="F4" s="1"/>
    </row>
    <row r="5" spans="2:10">
      <c r="F5" s="1"/>
    </row>
    <row r="6" spans="2:10" ht="14.25">
      <c r="C6" s="2" t="s">
        <v>26</v>
      </c>
      <c r="F6" s="3"/>
    </row>
    <row r="7" spans="2:10" ht="14.25">
      <c r="F7" s="3"/>
    </row>
    <row r="8" spans="2:10" ht="31.15" customHeight="1">
      <c r="B8" s="315" t="s">
        <v>715</v>
      </c>
      <c r="C8" s="315"/>
      <c r="D8" s="315"/>
      <c r="E8" s="315"/>
      <c r="F8" s="315"/>
      <c r="G8" s="315"/>
      <c r="H8" s="315"/>
      <c r="I8" s="315"/>
      <c r="J8" s="315"/>
    </row>
    <row r="9" spans="2:10" ht="31.15" customHeight="1">
      <c r="B9" s="316" t="s">
        <v>743</v>
      </c>
      <c r="C9" s="317"/>
      <c r="D9" s="317"/>
      <c r="E9" s="317"/>
      <c r="F9" s="317"/>
      <c r="G9" s="317"/>
      <c r="H9" s="317"/>
      <c r="I9" s="318"/>
      <c r="J9" s="101">
        <f>IFERROR(SUM(I11:I23)/SUM(J11:J23),0)</f>
        <v>1</v>
      </c>
    </row>
    <row r="10" spans="2:10" ht="61.9" customHeight="1">
      <c r="B10" s="31" t="s">
        <v>716</v>
      </c>
      <c r="C10" s="31" t="s">
        <v>717</v>
      </c>
      <c r="D10" s="31" t="s">
        <v>740</v>
      </c>
      <c r="E10" s="92" t="s">
        <v>741</v>
      </c>
      <c r="F10" s="92"/>
      <c r="G10" s="92" t="s">
        <v>641</v>
      </c>
      <c r="H10" s="92"/>
      <c r="I10" s="92" t="s">
        <v>711</v>
      </c>
      <c r="J10" s="92" t="s">
        <v>712</v>
      </c>
    </row>
    <row r="11" spans="2:10" s="102" customFormat="1" ht="192.6" customHeight="1">
      <c r="B11" s="5" t="s">
        <v>718</v>
      </c>
      <c r="C11" s="6" t="s">
        <v>729</v>
      </c>
      <c r="D11" s="6" t="s">
        <v>745</v>
      </c>
      <c r="E11" s="94"/>
      <c r="F11" s="94" t="b">
        <v>1</v>
      </c>
      <c r="G11" s="94"/>
      <c r="H11" s="90"/>
      <c r="I11" s="99">
        <f t="shared" ref="I11:I23" si="0">IF(F11=TRUE,J11,0)</f>
        <v>10</v>
      </c>
      <c r="J11" s="100">
        <f t="shared" ref="J11" si="1">IF(H11=FALSE,10,0)</f>
        <v>10</v>
      </c>
    </row>
    <row r="12" spans="2:10" ht="331.5">
      <c r="B12" s="5" t="s">
        <v>719</v>
      </c>
      <c r="C12" s="6" t="s">
        <v>728</v>
      </c>
      <c r="D12" s="6" t="s">
        <v>2534</v>
      </c>
      <c r="E12" s="94"/>
      <c r="F12" s="94" t="b">
        <v>1</v>
      </c>
      <c r="G12" s="94"/>
      <c r="H12" s="90"/>
      <c r="I12" s="99">
        <f t="shared" si="0"/>
        <v>10</v>
      </c>
      <c r="J12" s="100">
        <f t="shared" ref="J12" si="2">IF(H12=FALSE,10,0)</f>
        <v>10</v>
      </c>
    </row>
    <row r="13" spans="2:10" ht="102">
      <c r="B13" s="5" t="s">
        <v>720</v>
      </c>
      <c r="C13" s="6" t="s">
        <v>727</v>
      </c>
      <c r="D13" s="6" t="s">
        <v>742</v>
      </c>
      <c r="E13" s="94"/>
      <c r="F13" s="94" t="b">
        <v>1</v>
      </c>
      <c r="G13" s="94"/>
      <c r="H13" s="90"/>
      <c r="I13" s="99">
        <f t="shared" si="0"/>
        <v>10</v>
      </c>
      <c r="J13" s="100">
        <f t="shared" ref="J13" si="3">IF(H13=FALSE,10,0)</f>
        <v>10</v>
      </c>
    </row>
    <row r="14" spans="2:10" ht="76.5">
      <c r="B14" s="5" t="s">
        <v>721</v>
      </c>
      <c r="C14" s="6" t="s">
        <v>730</v>
      </c>
      <c r="D14" s="8" t="s">
        <v>2535</v>
      </c>
      <c r="E14" s="94"/>
      <c r="F14" s="94" t="b">
        <v>1</v>
      </c>
      <c r="G14" s="94"/>
      <c r="H14" s="90"/>
      <c r="I14" s="99">
        <f t="shared" si="0"/>
        <v>10</v>
      </c>
      <c r="J14" s="100">
        <f t="shared" ref="J14" si="4">IF(H14=FALSE,10,0)</f>
        <v>10</v>
      </c>
    </row>
    <row r="15" spans="2:10" ht="38.25">
      <c r="B15" s="5" t="s">
        <v>2533</v>
      </c>
      <c r="C15" s="6" t="s">
        <v>731</v>
      </c>
      <c r="D15" s="8" t="s">
        <v>2536</v>
      </c>
      <c r="E15" s="94"/>
      <c r="F15" s="94" t="b">
        <v>1</v>
      </c>
      <c r="G15" s="94"/>
      <c r="H15" s="90"/>
      <c r="I15" s="99">
        <f t="shared" si="0"/>
        <v>10</v>
      </c>
      <c r="J15" s="100">
        <f t="shared" ref="J15" si="5">IF(H15=FALSE,10,0)</f>
        <v>10</v>
      </c>
    </row>
    <row r="16" spans="2:10" ht="51">
      <c r="B16" s="314" t="s">
        <v>722</v>
      </c>
      <c r="C16" s="6" t="s">
        <v>732</v>
      </c>
      <c r="D16" s="8" t="s">
        <v>746</v>
      </c>
      <c r="E16" s="94"/>
      <c r="F16" s="94" t="b">
        <v>1</v>
      </c>
      <c r="G16" s="94"/>
      <c r="H16" s="90"/>
      <c r="I16" s="99">
        <f t="shared" si="0"/>
        <v>10</v>
      </c>
      <c r="J16" s="100">
        <f t="shared" ref="J16" si="6">IF(H16=FALSE,10,0)</f>
        <v>10</v>
      </c>
    </row>
    <row r="17" spans="2:10" ht="38.25">
      <c r="B17" s="314"/>
      <c r="C17" s="6" t="s">
        <v>733</v>
      </c>
      <c r="D17" s="8" t="s">
        <v>747</v>
      </c>
      <c r="E17" s="94"/>
      <c r="F17" s="94" t="b">
        <v>1</v>
      </c>
      <c r="G17" s="94"/>
      <c r="H17" s="90"/>
      <c r="I17" s="99">
        <f t="shared" si="0"/>
        <v>10</v>
      </c>
      <c r="J17" s="100">
        <f t="shared" ref="J17" si="7">IF(H17=FALSE,10,0)</f>
        <v>10</v>
      </c>
    </row>
    <row r="18" spans="2:10" ht="114.75">
      <c r="B18" s="314"/>
      <c r="C18" s="6" t="s">
        <v>734</v>
      </c>
      <c r="D18" s="6" t="s">
        <v>2537</v>
      </c>
      <c r="E18" s="94"/>
      <c r="F18" s="94" t="b">
        <v>1</v>
      </c>
      <c r="G18" s="94"/>
      <c r="H18" s="90" t="b">
        <v>0</v>
      </c>
      <c r="I18" s="99">
        <f t="shared" si="0"/>
        <v>10</v>
      </c>
      <c r="J18" s="100">
        <f t="shared" ref="J18" si="8">IF(H18=FALSE,10,0)</f>
        <v>10</v>
      </c>
    </row>
    <row r="19" spans="2:10" ht="63.75">
      <c r="B19" s="314"/>
      <c r="C19" s="6" t="s">
        <v>735</v>
      </c>
      <c r="D19" s="8" t="s">
        <v>748</v>
      </c>
      <c r="E19" s="94"/>
      <c r="F19" s="94" t="b">
        <v>1</v>
      </c>
      <c r="G19" s="94"/>
      <c r="H19" s="90" t="b">
        <v>0</v>
      </c>
      <c r="I19" s="99">
        <f t="shared" si="0"/>
        <v>10</v>
      </c>
      <c r="J19" s="100">
        <f t="shared" ref="J19" si="9">IF(H19=FALSE,10,0)</f>
        <v>10</v>
      </c>
    </row>
    <row r="20" spans="2:10" ht="89.25">
      <c r="B20" s="5" t="s">
        <v>723</v>
      </c>
      <c r="C20" s="6" t="s">
        <v>736</v>
      </c>
      <c r="D20" s="6" t="s">
        <v>2538</v>
      </c>
      <c r="E20" s="94"/>
      <c r="F20" s="94" t="b">
        <v>1</v>
      </c>
      <c r="G20" s="94"/>
      <c r="H20" s="90" t="b">
        <v>0</v>
      </c>
      <c r="I20" s="99">
        <f t="shared" si="0"/>
        <v>10</v>
      </c>
      <c r="J20" s="100">
        <f t="shared" ref="J20" si="10">IF(H20=FALSE,10,0)</f>
        <v>10</v>
      </c>
    </row>
    <row r="21" spans="2:10" ht="229.9" customHeight="1">
      <c r="B21" s="5" t="s">
        <v>724</v>
      </c>
      <c r="C21" s="8" t="s">
        <v>737</v>
      </c>
      <c r="D21" s="8" t="s">
        <v>2539</v>
      </c>
      <c r="E21" s="94"/>
      <c r="F21" s="94" t="b">
        <v>1</v>
      </c>
      <c r="G21" s="94"/>
      <c r="H21" s="90"/>
      <c r="I21" s="99">
        <f t="shared" si="0"/>
        <v>10</v>
      </c>
      <c r="J21" s="100">
        <f t="shared" ref="J21" si="11">IF(H21=FALSE,10,0)</f>
        <v>10</v>
      </c>
    </row>
    <row r="22" spans="2:10" ht="165.75">
      <c r="B22" s="5" t="s">
        <v>725</v>
      </c>
      <c r="C22" s="6" t="s">
        <v>738</v>
      </c>
      <c r="D22" s="8" t="s">
        <v>2540</v>
      </c>
      <c r="E22" s="94"/>
      <c r="F22" s="94" t="b">
        <v>1</v>
      </c>
      <c r="G22" s="94"/>
      <c r="H22" s="90"/>
      <c r="I22" s="99">
        <f t="shared" si="0"/>
        <v>10</v>
      </c>
      <c r="J22" s="100">
        <f t="shared" ref="J22" si="12">IF(H22=FALSE,10,0)</f>
        <v>10</v>
      </c>
    </row>
    <row r="23" spans="2:10" ht="63.75">
      <c r="B23" s="5" t="s">
        <v>726</v>
      </c>
      <c r="C23" s="6" t="s">
        <v>739</v>
      </c>
      <c r="D23" s="8" t="s">
        <v>749</v>
      </c>
      <c r="E23" s="94"/>
      <c r="F23" s="94" t="b">
        <v>1</v>
      </c>
      <c r="G23" s="94"/>
      <c r="H23" s="90"/>
      <c r="I23" s="99">
        <f t="shared" si="0"/>
        <v>10</v>
      </c>
      <c r="J23" s="100">
        <f t="shared" ref="J23" si="13">IF(H23=FALSE,10,0)</f>
        <v>10</v>
      </c>
    </row>
  </sheetData>
  <mergeCells count="3">
    <mergeCell ref="B16:B19"/>
    <mergeCell ref="B8:J8"/>
    <mergeCell ref="B9:I9"/>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2289" r:id="rId3" name="Check Box 1">
              <controlPr locked="0" defaultSize="0" autoFill="0" autoLine="0" autoPict="0">
                <anchor moveWithCells="1">
                  <from>
                    <xdr:col>4</xdr:col>
                    <xdr:colOff>9525</xdr:colOff>
                    <xdr:row>14</xdr:row>
                    <xdr:rowOff>9525</xdr:rowOff>
                  </from>
                  <to>
                    <xdr:col>4</xdr:col>
                    <xdr:colOff>342900</xdr:colOff>
                    <xdr:row>14</xdr:row>
                    <xdr:rowOff>371475</xdr:rowOff>
                  </to>
                </anchor>
              </controlPr>
            </control>
          </mc:Choice>
        </mc:AlternateContent>
        <mc:AlternateContent xmlns:mc="http://schemas.openxmlformats.org/markup-compatibility/2006">
          <mc:Choice Requires="x14">
            <control shapeId="12290" r:id="rId4" name="Check Box 2">
              <controlPr locked="0" defaultSize="0" autoFill="0" autoLine="0" autoPict="0">
                <anchor moveWithCells="1">
                  <from>
                    <xdr:col>6</xdr:col>
                    <xdr:colOff>9525</xdr:colOff>
                    <xdr:row>14</xdr:row>
                    <xdr:rowOff>9525</xdr:rowOff>
                  </from>
                  <to>
                    <xdr:col>6</xdr:col>
                    <xdr:colOff>352425</xdr:colOff>
                    <xdr:row>14</xdr:row>
                    <xdr:rowOff>371475</xdr:rowOff>
                  </to>
                </anchor>
              </controlPr>
            </control>
          </mc:Choice>
        </mc:AlternateContent>
        <mc:AlternateContent xmlns:mc="http://schemas.openxmlformats.org/markup-compatibility/2006">
          <mc:Choice Requires="x14">
            <control shapeId="12291" r:id="rId5" name="Check Box 3">
              <controlPr locked="0" defaultSize="0" autoFill="0" autoLine="0" autoPict="0">
                <anchor moveWithCells="1">
                  <from>
                    <xdr:col>4</xdr:col>
                    <xdr:colOff>9525</xdr:colOff>
                    <xdr:row>10</xdr:row>
                    <xdr:rowOff>9525</xdr:rowOff>
                  </from>
                  <to>
                    <xdr:col>4</xdr:col>
                    <xdr:colOff>342900</xdr:colOff>
                    <xdr:row>10</xdr:row>
                    <xdr:rowOff>371475</xdr:rowOff>
                  </to>
                </anchor>
              </controlPr>
            </control>
          </mc:Choice>
        </mc:AlternateContent>
        <mc:AlternateContent xmlns:mc="http://schemas.openxmlformats.org/markup-compatibility/2006">
          <mc:Choice Requires="x14">
            <control shapeId="12292" r:id="rId6" name="Check Box 4">
              <controlPr locked="0" defaultSize="0" autoFill="0" autoLine="0" autoPict="0">
                <anchor moveWithCells="1">
                  <from>
                    <xdr:col>6</xdr:col>
                    <xdr:colOff>9525</xdr:colOff>
                    <xdr:row>10</xdr:row>
                    <xdr:rowOff>9525</xdr:rowOff>
                  </from>
                  <to>
                    <xdr:col>6</xdr:col>
                    <xdr:colOff>352425</xdr:colOff>
                    <xdr:row>10</xdr:row>
                    <xdr:rowOff>371475</xdr:rowOff>
                  </to>
                </anchor>
              </controlPr>
            </control>
          </mc:Choice>
        </mc:AlternateContent>
        <mc:AlternateContent xmlns:mc="http://schemas.openxmlformats.org/markup-compatibility/2006">
          <mc:Choice Requires="x14">
            <control shapeId="12293" r:id="rId7" name="Check Box 5">
              <controlPr locked="0" defaultSize="0" autoFill="0" autoLine="0" autoPict="0">
                <anchor moveWithCells="1">
                  <from>
                    <xdr:col>4</xdr:col>
                    <xdr:colOff>9525</xdr:colOff>
                    <xdr:row>11</xdr:row>
                    <xdr:rowOff>9525</xdr:rowOff>
                  </from>
                  <to>
                    <xdr:col>4</xdr:col>
                    <xdr:colOff>342900</xdr:colOff>
                    <xdr:row>11</xdr:row>
                    <xdr:rowOff>371475</xdr:rowOff>
                  </to>
                </anchor>
              </controlPr>
            </control>
          </mc:Choice>
        </mc:AlternateContent>
        <mc:AlternateContent xmlns:mc="http://schemas.openxmlformats.org/markup-compatibility/2006">
          <mc:Choice Requires="x14">
            <control shapeId="12294" r:id="rId8" name="Check Box 6">
              <controlPr locked="0" defaultSize="0" autoFill="0" autoLine="0" autoPict="0">
                <anchor moveWithCells="1">
                  <from>
                    <xdr:col>6</xdr:col>
                    <xdr:colOff>9525</xdr:colOff>
                    <xdr:row>11</xdr:row>
                    <xdr:rowOff>9525</xdr:rowOff>
                  </from>
                  <to>
                    <xdr:col>6</xdr:col>
                    <xdr:colOff>352425</xdr:colOff>
                    <xdr:row>11</xdr:row>
                    <xdr:rowOff>371475</xdr:rowOff>
                  </to>
                </anchor>
              </controlPr>
            </control>
          </mc:Choice>
        </mc:AlternateContent>
        <mc:AlternateContent xmlns:mc="http://schemas.openxmlformats.org/markup-compatibility/2006">
          <mc:Choice Requires="x14">
            <control shapeId="12295" r:id="rId9" name="Check Box 7">
              <controlPr locked="0" defaultSize="0" autoFill="0" autoLine="0" autoPict="0">
                <anchor moveWithCells="1">
                  <from>
                    <xdr:col>4</xdr:col>
                    <xdr:colOff>9525</xdr:colOff>
                    <xdr:row>12</xdr:row>
                    <xdr:rowOff>9525</xdr:rowOff>
                  </from>
                  <to>
                    <xdr:col>4</xdr:col>
                    <xdr:colOff>342900</xdr:colOff>
                    <xdr:row>12</xdr:row>
                    <xdr:rowOff>371475</xdr:rowOff>
                  </to>
                </anchor>
              </controlPr>
            </control>
          </mc:Choice>
        </mc:AlternateContent>
        <mc:AlternateContent xmlns:mc="http://schemas.openxmlformats.org/markup-compatibility/2006">
          <mc:Choice Requires="x14">
            <control shapeId="12296" r:id="rId10" name="Check Box 8">
              <controlPr locked="0" defaultSize="0" autoFill="0" autoLine="0" autoPict="0">
                <anchor moveWithCells="1">
                  <from>
                    <xdr:col>6</xdr:col>
                    <xdr:colOff>9525</xdr:colOff>
                    <xdr:row>12</xdr:row>
                    <xdr:rowOff>9525</xdr:rowOff>
                  </from>
                  <to>
                    <xdr:col>6</xdr:col>
                    <xdr:colOff>352425</xdr:colOff>
                    <xdr:row>12</xdr:row>
                    <xdr:rowOff>371475</xdr:rowOff>
                  </to>
                </anchor>
              </controlPr>
            </control>
          </mc:Choice>
        </mc:AlternateContent>
        <mc:AlternateContent xmlns:mc="http://schemas.openxmlformats.org/markup-compatibility/2006">
          <mc:Choice Requires="x14">
            <control shapeId="12297" r:id="rId11" name="Check Box 9">
              <controlPr locked="0" defaultSize="0" autoFill="0" autoLine="0" autoPict="0">
                <anchor moveWithCells="1">
                  <from>
                    <xdr:col>4</xdr:col>
                    <xdr:colOff>9525</xdr:colOff>
                    <xdr:row>13</xdr:row>
                    <xdr:rowOff>9525</xdr:rowOff>
                  </from>
                  <to>
                    <xdr:col>4</xdr:col>
                    <xdr:colOff>342900</xdr:colOff>
                    <xdr:row>13</xdr:row>
                    <xdr:rowOff>371475</xdr:rowOff>
                  </to>
                </anchor>
              </controlPr>
            </control>
          </mc:Choice>
        </mc:AlternateContent>
        <mc:AlternateContent xmlns:mc="http://schemas.openxmlformats.org/markup-compatibility/2006">
          <mc:Choice Requires="x14">
            <control shapeId="12298" r:id="rId12" name="Check Box 10">
              <controlPr locked="0" defaultSize="0" autoFill="0" autoLine="0" autoPict="0">
                <anchor moveWithCells="1">
                  <from>
                    <xdr:col>6</xdr:col>
                    <xdr:colOff>9525</xdr:colOff>
                    <xdr:row>13</xdr:row>
                    <xdr:rowOff>9525</xdr:rowOff>
                  </from>
                  <to>
                    <xdr:col>6</xdr:col>
                    <xdr:colOff>352425</xdr:colOff>
                    <xdr:row>13</xdr:row>
                    <xdr:rowOff>371475</xdr:rowOff>
                  </to>
                </anchor>
              </controlPr>
            </control>
          </mc:Choice>
        </mc:AlternateContent>
        <mc:AlternateContent xmlns:mc="http://schemas.openxmlformats.org/markup-compatibility/2006">
          <mc:Choice Requires="x14">
            <control shapeId="12299" r:id="rId13" name="Check Box 11">
              <controlPr locked="0" defaultSize="0" autoFill="0" autoLine="0" autoPict="0">
                <anchor moveWithCells="1">
                  <from>
                    <xdr:col>4</xdr:col>
                    <xdr:colOff>9525</xdr:colOff>
                    <xdr:row>15</xdr:row>
                    <xdr:rowOff>9525</xdr:rowOff>
                  </from>
                  <to>
                    <xdr:col>4</xdr:col>
                    <xdr:colOff>342900</xdr:colOff>
                    <xdr:row>15</xdr:row>
                    <xdr:rowOff>371475</xdr:rowOff>
                  </to>
                </anchor>
              </controlPr>
            </control>
          </mc:Choice>
        </mc:AlternateContent>
        <mc:AlternateContent xmlns:mc="http://schemas.openxmlformats.org/markup-compatibility/2006">
          <mc:Choice Requires="x14">
            <control shapeId="12300" r:id="rId14" name="Check Box 12">
              <controlPr locked="0" defaultSize="0" autoFill="0" autoLine="0" autoPict="0">
                <anchor moveWithCells="1">
                  <from>
                    <xdr:col>6</xdr:col>
                    <xdr:colOff>9525</xdr:colOff>
                    <xdr:row>15</xdr:row>
                    <xdr:rowOff>9525</xdr:rowOff>
                  </from>
                  <to>
                    <xdr:col>6</xdr:col>
                    <xdr:colOff>352425</xdr:colOff>
                    <xdr:row>15</xdr:row>
                    <xdr:rowOff>371475</xdr:rowOff>
                  </to>
                </anchor>
              </controlPr>
            </control>
          </mc:Choice>
        </mc:AlternateContent>
        <mc:AlternateContent xmlns:mc="http://schemas.openxmlformats.org/markup-compatibility/2006">
          <mc:Choice Requires="x14">
            <control shapeId="12301" r:id="rId15" name="Check Box 13">
              <controlPr locked="0" defaultSize="0" autoFill="0" autoLine="0" autoPict="0">
                <anchor moveWithCells="1">
                  <from>
                    <xdr:col>4</xdr:col>
                    <xdr:colOff>9525</xdr:colOff>
                    <xdr:row>20</xdr:row>
                    <xdr:rowOff>9525</xdr:rowOff>
                  </from>
                  <to>
                    <xdr:col>4</xdr:col>
                    <xdr:colOff>342900</xdr:colOff>
                    <xdr:row>20</xdr:row>
                    <xdr:rowOff>371475</xdr:rowOff>
                  </to>
                </anchor>
              </controlPr>
            </control>
          </mc:Choice>
        </mc:AlternateContent>
        <mc:AlternateContent xmlns:mc="http://schemas.openxmlformats.org/markup-compatibility/2006">
          <mc:Choice Requires="x14">
            <control shapeId="12302" r:id="rId16" name="Check Box 14">
              <controlPr locked="0" defaultSize="0" autoFill="0" autoLine="0" autoPict="0">
                <anchor moveWithCells="1">
                  <from>
                    <xdr:col>6</xdr:col>
                    <xdr:colOff>9525</xdr:colOff>
                    <xdr:row>20</xdr:row>
                    <xdr:rowOff>9525</xdr:rowOff>
                  </from>
                  <to>
                    <xdr:col>6</xdr:col>
                    <xdr:colOff>352425</xdr:colOff>
                    <xdr:row>20</xdr:row>
                    <xdr:rowOff>371475</xdr:rowOff>
                  </to>
                </anchor>
              </controlPr>
            </control>
          </mc:Choice>
        </mc:AlternateContent>
        <mc:AlternateContent xmlns:mc="http://schemas.openxmlformats.org/markup-compatibility/2006">
          <mc:Choice Requires="x14">
            <control shapeId="12303" r:id="rId17" name="Check Box 15">
              <controlPr locked="0" defaultSize="0" autoFill="0" autoLine="0" autoPict="0">
                <anchor moveWithCells="1">
                  <from>
                    <xdr:col>4</xdr:col>
                    <xdr:colOff>9525</xdr:colOff>
                    <xdr:row>16</xdr:row>
                    <xdr:rowOff>9525</xdr:rowOff>
                  </from>
                  <to>
                    <xdr:col>4</xdr:col>
                    <xdr:colOff>342900</xdr:colOff>
                    <xdr:row>16</xdr:row>
                    <xdr:rowOff>371475</xdr:rowOff>
                  </to>
                </anchor>
              </controlPr>
            </control>
          </mc:Choice>
        </mc:AlternateContent>
        <mc:AlternateContent xmlns:mc="http://schemas.openxmlformats.org/markup-compatibility/2006">
          <mc:Choice Requires="x14">
            <control shapeId="12304" r:id="rId18" name="Check Box 16">
              <controlPr locked="0" defaultSize="0" autoFill="0" autoLine="0" autoPict="0">
                <anchor moveWithCells="1">
                  <from>
                    <xdr:col>6</xdr:col>
                    <xdr:colOff>9525</xdr:colOff>
                    <xdr:row>16</xdr:row>
                    <xdr:rowOff>9525</xdr:rowOff>
                  </from>
                  <to>
                    <xdr:col>6</xdr:col>
                    <xdr:colOff>352425</xdr:colOff>
                    <xdr:row>16</xdr:row>
                    <xdr:rowOff>371475</xdr:rowOff>
                  </to>
                </anchor>
              </controlPr>
            </control>
          </mc:Choice>
        </mc:AlternateContent>
        <mc:AlternateContent xmlns:mc="http://schemas.openxmlformats.org/markup-compatibility/2006">
          <mc:Choice Requires="x14">
            <control shapeId="12305" r:id="rId19" name="Check Box 17">
              <controlPr locked="0" defaultSize="0" autoFill="0" autoLine="0" autoPict="0">
                <anchor moveWithCells="1">
                  <from>
                    <xdr:col>4</xdr:col>
                    <xdr:colOff>9525</xdr:colOff>
                    <xdr:row>17</xdr:row>
                    <xdr:rowOff>9525</xdr:rowOff>
                  </from>
                  <to>
                    <xdr:col>4</xdr:col>
                    <xdr:colOff>342900</xdr:colOff>
                    <xdr:row>17</xdr:row>
                    <xdr:rowOff>371475</xdr:rowOff>
                  </to>
                </anchor>
              </controlPr>
            </control>
          </mc:Choice>
        </mc:AlternateContent>
        <mc:AlternateContent xmlns:mc="http://schemas.openxmlformats.org/markup-compatibility/2006">
          <mc:Choice Requires="x14">
            <control shapeId="12306" r:id="rId20" name="Check Box 18">
              <controlPr locked="0" defaultSize="0" autoFill="0" autoLine="0" autoPict="0">
                <anchor moveWithCells="1">
                  <from>
                    <xdr:col>6</xdr:col>
                    <xdr:colOff>9525</xdr:colOff>
                    <xdr:row>17</xdr:row>
                    <xdr:rowOff>9525</xdr:rowOff>
                  </from>
                  <to>
                    <xdr:col>6</xdr:col>
                    <xdr:colOff>352425</xdr:colOff>
                    <xdr:row>17</xdr:row>
                    <xdr:rowOff>371475</xdr:rowOff>
                  </to>
                </anchor>
              </controlPr>
            </control>
          </mc:Choice>
        </mc:AlternateContent>
        <mc:AlternateContent xmlns:mc="http://schemas.openxmlformats.org/markup-compatibility/2006">
          <mc:Choice Requires="x14">
            <control shapeId="12307" r:id="rId21" name="Check Box 19">
              <controlPr locked="0" defaultSize="0" autoFill="0" autoLine="0" autoPict="0">
                <anchor moveWithCells="1">
                  <from>
                    <xdr:col>4</xdr:col>
                    <xdr:colOff>9525</xdr:colOff>
                    <xdr:row>18</xdr:row>
                    <xdr:rowOff>9525</xdr:rowOff>
                  </from>
                  <to>
                    <xdr:col>4</xdr:col>
                    <xdr:colOff>342900</xdr:colOff>
                    <xdr:row>18</xdr:row>
                    <xdr:rowOff>371475</xdr:rowOff>
                  </to>
                </anchor>
              </controlPr>
            </control>
          </mc:Choice>
        </mc:AlternateContent>
        <mc:AlternateContent xmlns:mc="http://schemas.openxmlformats.org/markup-compatibility/2006">
          <mc:Choice Requires="x14">
            <control shapeId="12308" r:id="rId22" name="Check Box 20">
              <controlPr locked="0" defaultSize="0" autoFill="0" autoLine="0" autoPict="0">
                <anchor moveWithCells="1">
                  <from>
                    <xdr:col>6</xdr:col>
                    <xdr:colOff>9525</xdr:colOff>
                    <xdr:row>18</xdr:row>
                    <xdr:rowOff>9525</xdr:rowOff>
                  </from>
                  <to>
                    <xdr:col>6</xdr:col>
                    <xdr:colOff>352425</xdr:colOff>
                    <xdr:row>18</xdr:row>
                    <xdr:rowOff>371475</xdr:rowOff>
                  </to>
                </anchor>
              </controlPr>
            </control>
          </mc:Choice>
        </mc:AlternateContent>
        <mc:AlternateContent xmlns:mc="http://schemas.openxmlformats.org/markup-compatibility/2006">
          <mc:Choice Requires="x14">
            <control shapeId="12309" r:id="rId23" name="Check Box 21">
              <controlPr locked="0" defaultSize="0" autoFill="0" autoLine="0" autoPict="0">
                <anchor moveWithCells="1">
                  <from>
                    <xdr:col>4</xdr:col>
                    <xdr:colOff>9525</xdr:colOff>
                    <xdr:row>19</xdr:row>
                    <xdr:rowOff>9525</xdr:rowOff>
                  </from>
                  <to>
                    <xdr:col>4</xdr:col>
                    <xdr:colOff>342900</xdr:colOff>
                    <xdr:row>19</xdr:row>
                    <xdr:rowOff>371475</xdr:rowOff>
                  </to>
                </anchor>
              </controlPr>
            </control>
          </mc:Choice>
        </mc:AlternateContent>
        <mc:AlternateContent xmlns:mc="http://schemas.openxmlformats.org/markup-compatibility/2006">
          <mc:Choice Requires="x14">
            <control shapeId="12310" r:id="rId24" name="Check Box 22">
              <controlPr locked="0" defaultSize="0" autoFill="0" autoLine="0" autoPict="0">
                <anchor moveWithCells="1">
                  <from>
                    <xdr:col>6</xdr:col>
                    <xdr:colOff>9525</xdr:colOff>
                    <xdr:row>19</xdr:row>
                    <xdr:rowOff>9525</xdr:rowOff>
                  </from>
                  <to>
                    <xdr:col>6</xdr:col>
                    <xdr:colOff>352425</xdr:colOff>
                    <xdr:row>19</xdr:row>
                    <xdr:rowOff>371475</xdr:rowOff>
                  </to>
                </anchor>
              </controlPr>
            </control>
          </mc:Choice>
        </mc:AlternateContent>
        <mc:AlternateContent xmlns:mc="http://schemas.openxmlformats.org/markup-compatibility/2006">
          <mc:Choice Requires="x14">
            <control shapeId="12311" r:id="rId25" name="Check Box 23">
              <controlPr locked="0" defaultSize="0" autoFill="0" autoLine="0" autoPict="0">
                <anchor moveWithCells="1">
                  <from>
                    <xdr:col>4</xdr:col>
                    <xdr:colOff>9525</xdr:colOff>
                    <xdr:row>21</xdr:row>
                    <xdr:rowOff>9525</xdr:rowOff>
                  </from>
                  <to>
                    <xdr:col>4</xdr:col>
                    <xdr:colOff>342900</xdr:colOff>
                    <xdr:row>21</xdr:row>
                    <xdr:rowOff>371475</xdr:rowOff>
                  </to>
                </anchor>
              </controlPr>
            </control>
          </mc:Choice>
        </mc:AlternateContent>
        <mc:AlternateContent xmlns:mc="http://schemas.openxmlformats.org/markup-compatibility/2006">
          <mc:Choice Requires="x14">
            <control shapeId="12312" r:id="rId26" name="Check Box 24">
              <controlPr locked="0" defaultSize="0" autoFill="0" autoLine="0" autoPict="0">
                <anchor moveWithCells="1">
                  <from>
                    <xdr:col>6</xdr:col>
                    <xdr:colOff>9525</xdr:colOff>
                    <xdr:row>21</xdr:row>
                    <xdr:rowOff>9525</xdr:rowOff>
                  </from>
                  <to>
                    <xdr:col>6</xdr:col>
                    <xdr:colOff>352425</xdr:colOff>
                    <xdr:row>21</xdr:row>
                    <xdr:rowOff>371475</xdr:rowOff>
                  </to>
                </anchor>
              </controlPr>
            </control>
          </mc:Choice>
        </mc:AlternateContent>
        <mc:AlternateContent xmlns:mc="http://schemas.openxmlformats.org/markup-compatibility/2006">
          <mc:Choice Requires="x14">
            <control shapeId="12313" r:id="rId27" name="Check Box 25">
              <controlPr locked="0" defaultSize="0" autoFill="0" autoLine="0" autoPict="0">
                <anchor moveWithCells="1">
                  <from>
                    <xdr:col>4</xdr:col>
                    <xdr:colOff>9525</xdr:colOff>
                    <xdr:row>22</xdr:row>
                    <xdr:rowOff>9525</xdr:rowOff>
                  </from>
                  <to>
                    <xdr:col>4</xdr:col>
                    <xdr:colOff>342900</xdr:colOff>
                    <xdr:row>22</xdr:row>
                    <xdr:rowOff>371475</xdr:rowOff>
                  </to>
                </anchor>
              </controlPr>
            </control>
          </mc:Choice>
        </mc:AlternateContent>
        <mc:AlternateContent xmlns:mc="http://schemas.openxmlformats.org/markup-compatibility/2006">
          <mc:Choice Requires="x14">
            <control shapeId="12314" r:id="rId28" name="Check Box 26">
              <controlPr locked="0" defaultSize="0" autoFill="0" autoLine="0" autoPict="0">
                <anchor moveWithCells="1">
                  <from>
                    <xdr:col>6</xdr:col>
                    <xdr:colOff>9525</xdr:colOff>
                    <xdr:row>22</xdr:row>
                    <xdr:rowOff>9525</xdr:rowOff>
                  </from>
                  <to>
                    <xdr:col>6</xdr:col>
                    <xdr:colOff>352425</xdr:colOff>
                    <xdr:row>22</xdr:row>
                    <xdr:rowOff>371475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0650E-1076-4310-83C8-AE1BF98B5245}">
  <dimension ref="A1:U22"/>
  <sheetViews>
    <sheetView showGridLines="0" topLeftCell="I1" zoomScale="85" zoomScaleNormal="85" workbookViewId="0">
      <pane ySplit="7" topLeftCell="A8" activePane="bottomLeft" state="frozen"/>
      <selection pane="bottomLeft" activeCell="O7" sqref="O7"/>
    </sheetView>
  </sheetViews>
  <sheetFormatPr baseColWidth="10" defaultColWidth="11.5703125" defaultRowHeight="12.75"/>
  <cols>
    <col min="1" max="1" width="1.7109375" style="1" customWidth="1"/>
    <col min="2" max="3" width="16.5703125" style="1" customWidth="1"/>
    <col min="4" max="4" width="29.28515625" style="2" customWidth="1"/>
    <col min="5" max="5" width="40.42578125" style="2" customWidth="1"/>
    <col min="6" max="6" width="29.28515625" style="2" customWidth="1"/>
    <col min="7" max="7" width="21.140625" style="2" customWidth="1"/>
    <col min="8" max="8" width="23.28515625" style="2" customWidth="1"/>
    <col min="9" max="9" width="45.42578125" style="2" customWidth="1"/>
    <col min="10" max="11" width="13.140625" style="2" customWidth="1"/>
    <col min="12" max="12" width="18.42578125" style="2" customWidth="1"/>
    <col min="13" max="15" width="15.42578125" style="2" customWidth="1"/>
    <col min="16" max="16" width="15.5703125" style="1" customWidth="1"/>
    <col min="17" max="19" width="13.140625" style="1" customWidth="1"/>
    <col min="20" max="20" width="14.85546875" style="1" customWidth="1"/>
    <col min="21" max="21" width="13.42578125" style="1" customWidth="1"/>
    <col min="22" max="16384" width="11.5703125" style="1"/>
  </cols>
  <sheetData>
    <row r="1" spans="1:21">
      <c r="D1" s="2" t="s">
        <v>26</v>
      </c>
      <c r="M1" s="1"/>
      <c r="N1" s="1"/>
      <c r="O1" s="1"/>
    </row>
    <row r="2" spans="1:21">
      <c r="D2" s="2" t="s">
        <v>26</v>
      </c>
      <c r="M2" s="1"/>
      <c r="N2" s="1"/>
      <c r="O2" s="1"/>
    </row>
    <row r="3" spans="1:21">
      <c r="D3" s="2" t="s">
        <v>26</v>
      </c>
      <c r="M3" s="1"/>
      <c r="N3" s="1"/>
      <c r="O3" s="1"/>
    </row>
    <row r="4" spans="1:21">
      <c r="M4" s="1"/>
      <c r="N4" s="1"/>
      <c r="O4" s="1"/>
    </row>
    <row r="5" spans="1:21">
      <c r="M5" s="1"/>
      <c r="N5" s="1"/>
      <c r="O5" s="1"/>
    </row>
    <row r="6" spans="1:21" ht="18" customHeight="1">
      <c r="D6" s="2" t="s">
        <v>26</v>
      </c>
      <c r="J6" s="319" t="s">
        <v>846</v>
      </c>
      <c r="K6" s="319"/>
      <c r="L6" s="319"/>
      <c r="M6" s="319"/>
      <c r="N6" s="319"/>
      <c r="O6" s="319"/>
      <c r="P6" s="319"/>
      <c r="Q6" s="319"/>
      <c r="R6" s="319"/>
      <c r="S6" s="319"/>
      <c r="T6" s="319"/>
      <c r="U6" s="306" t="s">
        <v>758</v>
      </c>
    </row>
    <row r="7" spans="1:21" ht="32.450000000000003" customHeight="1">
      <c r="B7" s="12" t="s">
        <v>573</v>
      </c>
      <c r="C7" s="12" t="s">
        <v>656</v>
      </c>
      <c r="D7" s="12" t="s">
        <v>657</v>
      </c>
      <c r="E7" s="12" t="s">
        <v>658</v>
      </c>
      <c r="F7" s="12" t="s">
        <v>659</v>
      </c>
      <c r="G7" s="12" t="s">
        <v>660</v>
      </c>
      <c r="H7" s="12" t="s">
        <v>661</v>
      </c>
      <c r="I7" s="12" t="s">
        <v>662</v>
      </c>
      <c r="J7" s="12" t="s">
        <v>658</v>
      </c>
      <c r="K7" s="12" t="s">
        <v>659</v>
      </c>
      <c r="L7" s="12" t="s">
        <v>754</v>
      </c>
      <c r="M7" s="12" t="s">
        <v>750</v>
      </c>
      <c r="N7" s="12" t="s">
        <v>755</v>
      </c>
      <c r="O7" s="12" t="s">
        <v>744</v>
      </c>
      <c r="P7" s="12" t="s">
        <v>756</v>
      </c>
      <c r="Q7" s="12" t="s">
        <v>752</v>
      </c>
      <c r="R7" s="12" t="s">
        <v>751</v>
      </c>
      <c r="S7" s="12" t="s">
        <v>757</v>
      </c>
      <c r="T7" s="12" t="s">
        <v>753</v>
      </c>
      <c r="U7" s="306"/>
    </row>
    <row r="8" spans="1:21" s="102" customFormat="1" ht="37.15" customHeight="1">
      <c r="A8" s="103"/>
      <c r="B8" s="5" t="s">
        <v>835</v>
      </c>
      <c r="C8" s="5" t="s">
        <v>663</v>
      </c>
      <c r="D8" s="6" t="s">
        <v>289</v>
      </c>
      <c r="E8" s="6" t="s">
        <v>664</v>
      </c>
      <c r="F8" s="6" t="s">
        <v>665</v>
      </c>
      <c r="G8" s="6" t="s">
        <v>666</v>
      </c>
      <c r="H8" s="7" t="s">
        <v>667</v>
      </c>
      <c r="I8" s="6" t="s">
        <v>668</v>
      </c>
      <c r="J8" s="36" t="s">
        <v>24</v>
      </c>
      <c r="K8" s="36" t="s">
        <v>24</v>
      </c>
      <c r="L8" s="36" t="s">
        <v>24</v>
      </c>
      <c r="M8" s="36" t="s">
        <v>24</v>
      </c>
      <c r="N8" s="36" t="s">
        <v>24</v>
      </c>
      <c r="O8" s="36" t="s">
        <v>24</v>
      </c>
      <c r="P8" s="36"/>
      <c r="Q8" s="36"/>
      <c r="R8" s="36"/>
      <c r="S8" s="36"/>
      <c r="T8" s="36" t="s">
        <v>24</v>
      </c>
      <c r="U8" s="105">
        <f>COUNTA(J8:T8)/11</f>
        <v>0.63636363636363635</v>
      </c>
    </row>
    <row r="9" spans="1:21" ht="63.75">
      <c r="A9" s="104"/>
      <c r="B9" s="5" t="s">
        <v>835</v>
      </c>
      <c r="C9" s="5" t="s">
        <v>663</v>
      </c>
      <c r="D9" s="8" t="s">
        <v>290</v>
      </c>
      <c r="E9" s="8" t="s">
        <v>669</v>
      </c>
      <c r="F9" s="8" t="s">
        <v>670</v>
      </c>
      <c r="G9" s="8" t="s">
        <v>671</v>
      </c>
      <c r="H9" s="9" t="s">
        <v>672</v>
      </c>
      <c r="I9" s="8" t="s">
        <v>673</v>
      </c>
      <c r="J9" s="36" t="s">
        <v>24</v>
      </c>
      <c r="K9" s="36" t="s">
        <v>24</v>
      </c>
      <c r="L9" s="36" t="s">
        <v>24</v>
      </c>
      <c r="M9" s="36" t="s">
        <v>24</v>
      </c>
      <c r="N9" s="36" t="s">
        <v>24</v>
      </c>
      <c r="O9" s="36" t="s">
        <v>24</v>
      </c>
      <c r="P9" s="27"/>
      <c r="Q9" s="27"/>
      <c r="R9" s="27"/>
      <c r="S9" s="27"/>
      <c r="T9" s="36" t="s">
        <v>24</v>
      </c>
      <c r="U9" s="105">
        <f t="shared" ref="U9:U16" si="0">COUNTA(J9:T9)/11</f>
        <v>0.63636363636363635</v>
      </c>
    </row>
    <row r="10" spans="1:21" ht="102">
      <c r="A10" s="103"/>
      <c r="B10" s="5" t="s">
        <v>835</v>
      </c>
      <c r="C10" s="5" t="s">
        <v>663</v>
      </c>
      <c r="D10" s="8" t="s">
        <v>291</v>
      </c>
      <c r="E10" s="8" t="s">
        <v>674</v>
      </c>
      <c r="F10" s="6" t="s">
        <v>675</v>
      </c>
      <c r="G10" s="8" t="s">
        <v>671</v>
      </c>
      <c r="H10" s="7" t="s">
        <v>676</v>
      </c>
      <c r="I10" s="6" t="s">
        <v>677</v>
      </c>
      <c r="J10" s="36" t="s">
        <v>24</v>
      </c>
      <c r="K10" s="36" t="s">
        <v>24</v>
      </c>
      <c r="L10" s="36" t="s">
        <v>24</v>
      </c>
      <c r="M10" s="36" t="s">
        <v>24</v>
      </c>
      <c r="N10" s="36" t="s">
        <v>24</v>
      </c>
      <c r="O10" s="36" t="s">
        <v>24</v>
      </c>
      <c r="P10" s="27"/>
      <c r="Q10" s="27"/>
      <c r="R10" s="27"/>
      <c r="S10" s="27"/>
      <c r="T10" s="36" t="s">
        <v>24</v>
      </c>
      <c r="U10" s="105">
        <f t="shared" si="0"/>
        <v>0.63636363636363635</v>
      </c>
    </row>
    <row r="11" spans="1:21" ht="38.25">
      <c r="A11" s="104"/>
      <c r="B11" s="5" t="s">
        <v>835</v>
      </c>
      <c r="C11" s="5" t="s">
        <v>663</v>
      </c>
      <c r="D11" s="8" t="s">
        <v>292</v>
      </c>
      <c r="E11" s="8" t="s">
        <v>678</v>
      </c>
      <c r="F11" s="8" t="s">
        <v>679</v>
      </c>
      <c r="G11" s="8" t="s">
        <v>680</v>
      </c>
      <c r="H11" s="9" t="s">
        <v>672</v>
      </c>
      <c r="I11" s="8" t="s">
        <v>681</v>
      </c>
      <c r="J11" s="36" t="s">
        <v>24</v>
      </c>
      <c r="K11" s="36" t="s">
        <v>24</v>
      </c>
      <c r="L11" s="36" t="s">
        <v>24</v>
      </c>
      <c r="M11" s="36" t="s">
        <v>24</v>
      </c>
      <c r="N11" s="36" t="s">
        <v>24</v>
      </c>
      <c r="O11" s="36" t="s">
        <v>24</v>
      </c>
      <c r="P11" s="27"/>
      <c r="Q11" s="27"/>
      <c r="R11" s="27"/>
      <c r="S11" s="27"/>
      <c r="T11" s="36" t="s">
        <v>24</v>
      </c>
      <c r="U11" s="105">
        <f t="shared" si="0"/>
        <v>0.63636363636363635</v>
      </c>
    </row>
    <row r="12" spans="1:21" ht="51">
      <c r="A12" s="103"/>
      <c r="B12" s="5" t="s">
        <v>835</v>
      </c>
      <c r="C12" s="5" t="s">
        <v>663</v>
      </c>
      <c r="D12" s="8" t="s">
        <v>293</v>
      </c>
      <c r="E12" s="8" t="s">
        <v>682</v>
      </c>
      <c r="F12" s="8" t="s">
        <v>683</v>
      </c>
      <c r="G12" s="8" t="s">
        <v>671</v>
      </c>
      <c r="H12" s="9" t="s">
        <v>684</v>
      </c>
      <c r="I12" s="8" t="s">
        <v>685</v>
      </c>
      <c r="J12" s="36" t="s">
        <v>24</v>
      </c>
      <c r="K12" s="36" t="s">
        <v>24</v>
      </c>
      <c r="L12" s="36" t="s">
        <v>24</v>
      </c>
      <c r="M12" s="36" t="s">
        <v>24</v>
      </c>
      <c r="N12" s="36" t="s">
        <v>24</v>
      </c>
      <c r="O12" s="36" t="s">
        <v>24</v>
      </c>
      <c r="P12" s="27"/>
      <c r="Q12" s="27"/>
      <c r="R12" s="27"/>
      <c r="S12" s="27"/>
      <c r="T12" s="36" t="s">
        <v>24</v>
      </c>
      <c r="U12" s="105">
        <f t="shared" si="0"/>
        <v>0.63636363636363635</v>
      </c>
    </row>
    <row r="13" spans="1:21" ht="63.75">
      <c r="A13" s="104"/>
      <c r="B13" s="5" t="s">
        <v>835</v>
      </c>
      <c r="C13" s="5" t="s">
        <v>663</v>
      </c>
      <c r="D13" s="8" t="s">
        <v>294</v>
      </c>
      <c r="E13" s="8" t="s">
        <v>686</v>
      </c>
      <c r="F13" s="8" t="s">
        <v>687</v>
      </c>
      <c r="G13" s="8" t="s">
        <v>671</v>
      </c>
      <c r="H13" s="9" t="s">
        <v>845</v>
      </c>
      <c r="I13" s="8" t="s">
        <v>688</v>
      </c>
      <c r="J13" s="36" t="s">
        <v>24</v>
      </c>
      <c r="K13" s="36" t="s">
        <v>24</v>
      </c>
      <c r="L13" s="36" t="s">
        <v>24</v>
      </c>
      <c r="M13" s="36" t="s">
        <v>24</v>
      </c>
      <c r="N13" s="36" t="s">
        <v>24</v>
      </c>
      <c r="O13" s="36" t="s">
        <v>24</v>
      </c>
      <c r="P13" s="27"/>
      <c r="Q13" s="27"/>
      <c r="R13" s="27"/>
      <c r="S13" s="27"/>
      <c r="T13" s="36" t="s">
        <v>24</v>
      </c>
      <c r="U13" s="105">
        <f t="shared" si="0"/>
        <v>0.63636363636363635</v>
      </c>
    </row>
    <row r="14" spans="1:21" ht="89.25">
      <c r="A14" s="103"/>
      <c r="B14" s="5" t="s">
        <v>835</v>
      </c>
      <c r="C14" s="10" t="s">
        <v>689</v>
      </c>
      <c r="D14" s="8" t="s">
        <v>295</v>
      </c>
      <c r="E14" s="8" t="s">
        <v>690</v>
      </c>
      <c r="F14" s="8" t="s">
        <v>691</v>
      </c>
      <c r="G14" s="8" t="s">
        <v>692</v>
      </c>
      <c r="H14" s="9" t="s">
        <v>693</v>
      </c>
      <c r="I14" s="8" t="s">
        <v>694</v>
      </c>
      <c r="J14" s="36" t="s">
        <v>24</v>
      </c>
      <c r="K14" s="36" t="s">
        <v>24</v>
      </c>
      <c r="L14" s="36" t="s">
        <v>24</v>
      </c>
      <c r="M14" s="36" t="s">
        <v>24</v>
      </c>
      <c r="N14" s="36" t="s">
        <v>24</v>
      </c>
      <c r="O14" s="36" t="s">
        <v>24</v>
      </c>
      <c r="P14" s="27"/>
      <c r="Q14" s="27"/>
      <c r="R14" s="27"/>
      <c r="S14" s="27"/>
      <c r="T14" s="36" t="s">
        <v>24</v>
      </c>
      <c r="U14" s="105">
        <f t="shared" si="0"/>
        <v>0.63636363636363635</v>
      </c>
    </row>
    <row r="15" spans="1:21" ht="51">
      <c r="A15" s="104"/>
      <c r="B15" s="5" t="s">
        <v>835</v>
      </c>
      <c r="C15" s="10" t="s">
        <v>689</v>
      </c>
      <c r="D15" s="8" t="s">
        <v>296</v>
      </c>
      <c r="E15" s="8" t="s">
        <v>695</v>
      </c>
      <c r="F15" s="8" t="s">
        <v>696</v>
      </c>
      <c r="G15" s="8" t="s">
        <v>671</v>
      </c>
      <c r="H15" s="9" t="s">
        <v>697</v>
      </c>
      <c r="I15" s="8" t="s">
        <v>698</v>
      </c>
      <c r="J15" s="36" t="s">
        <v>24</v>
      </c>
      <c r="K15" s="36" t="s">
        <v>24</v>
      </c>
      <c r="L15" s="36" t="s">
        <v>24</v>
      </c>
      <c r="M15" s="36" t="s">
        <v>24</v>
      </c>
      <c r="N15" s="36" t="s">
        <v>24</v>
      </c>
      <c r="O15" s="36" t="s">
        <v>24</v>
      </c>
      <c r="P15" s="27"/>
      <c r="Q15" s="27"/>
      <c r="R15" s="27"/>
      <c r="S15" s="27"/>
      <c r="T15" s="36" t="s">
        <v>24</v>
      </c>
      <c r="U15" s="105">
        <f t="shared" si="0"/>
        <v>0.63636363636363635</v>
      </c>
    </row>
    <row r="16" spans="1:21" ht="114.75">
      <c r="A16" s="103"/>
      <c r="B16" s="5" t="s">
        <v>835</v>
      </c>
      <c r="C16" s="10" t="s">
        <v>699</v>
      </c>
      <c r="D16" s="8" t="s">
        <v>297</v>
      </c>
      <c r="E16" s="8" t="s">
        <v>700</v>
      </c>
      <c r="F16" s="8" t="s">
        <v>701</v>
      </c>
      <c r="G16" s="8" t="s">
        <v>671</v>
      </c>
      <c r="H16" s="9" t="s">
        <v>702</v>
      </c>
      <c r="I16" s="8" t="s">
        <v>703</v>
      </c>
      <c r="J16" s="36" t="s">
        <v>24</v>
      </c>
      <c r="K16" s="36" t="s">
        <v>24</v>
      </c>
      <c r="L16" s="36" t="s">
        <v>24</v>
      </c>
      <c r="M16" s="36" t="s">
        <v>24</v>
      </c>
      <c r="N16" s="36" t="s">
        <v>24</v>
      </c>
      <c r="O16" s="36" t="s">
        <v>24</v>
      </c>
      <c r="P16" s="27"/>
      <c r="Q16" s="27"/>
      <c r="R16" s="27"/>
      <c r="S16" s="27"/>
      <c r="T16" s="36" t="s">
        <v>24</v>
      </c>
      <c r="U16" s="105">
        <f t="shared" si="0"/>
        <v>0.63636363636363635</v>
      </c>
    </row>
    <row r="17" spans="2:21" ht="38.25">
      <c r="B17" s="5" t="s">
        <v>836</v>
      </c>
      <c r="C17" s="10" t="s">
        <v>663</v>
      </c>
      <c r="D17" s="8" t="s">
        <v>289</v>
      </c>
      <c r="E17" s="8" t="s">
        <v>664</v>
      </c>
      <c r="F17" s="8" t="s">
        <v>668</v>
      </c>
      <c r="G17" s="8" t="s">
        <v>838</v>
      </c>
      <c r="H17" s="9" t="s">
        <v>667</v>
      </c>
      <c r="I17" s="8" t="s">
        <v>668</v>
      </c>
      <c r="J17" s="36" t="s">
        <v>24</v>
      </c>
      <c r="K17" s="36" t="s">
        <v>24</v>
      </c>
      <c r="L17" s="36" t="s">
        <v>24</v>
      </c>
      <c r="M17" s="36" t="s">
        <v>24</v>
      </c>
      <c r="N17" s="36"/>
      <c r="O17" s="36" t="s">
        <v>24</v>
      </c>
      <c r="P17" s="10"/>
      <c r="Q17" s="10"/>
      <c r="R17" s="10"/>
      <c r="S17" s="10"/>
      <c r="T17" s="36" t="s">
        <v>24</v>
      </c>
      <c r="U17" s="105">
        <f t="shared" ref="U17" si="1">COUNTA(J17:T17)/11</f>
        <v>0.54545454545454541</v>
      </c>
    </row>
    <row r="18" spans="2:21" ht="63.75">
      <c r="B18" s="5" t="s">
        <v>836</v>
      </c>
      <c r="C18" s="10" t="s">
        <v>663</v>
      </c>
      <c r="D18" s="8" t="s">
        <v>290</v>
      </c>
      <c r="E18" s="5" t="s">
        <v>837</v>
      </c>
      <c r="F18" s="5" t="s">
        <v>670</v>
      </c>
      <c r="G18" s="8" t="s">
        <v>838</v>
      </c>
      <c r="H18" s="9" t="s">
        <v>839</v>
      </c>
      <c r="I18" s="8" t="s">
        <v>673</v>
      </c>
      <c r="J18" s="36" t="s">
        <v>24</v>
      </c>
      <c r="K18" s="36" t="s">
        <v>24</v>
      </c>
      <c r="L18" s="36" t="s">
        <v>24</v>
      </c>
      <c r="M18" s="36" t="s">
        <v>24</v>
      </c>
      <c r="N18" s="36" t="s">
        <v>24</v>
      </c>
      <c r="O18" s="36" t="s">
        <v>24</v>
      </c>
      <c r="P18" s="10"/>
      <c r="Q18" s="10"/>
      <c r="R18" s="10"/>
      <c r="S18" s="10"/>
      <c r="T18" s="36" t="s">
        <v>24</v>
      </c>
      <c r="U18" s="105">
        <f t="shared" ref="U18" si="2">COUNTA(J18:T18)/11</f>
        <v>0.63636363636363635</v>
      </c>
    </row>
    <row r="19" spans="2:21" ht="89.25">
      <c r="B19" s="5" t="s">
        <v>836</v>
      </c>
      <c r="C19" s="10" t="s">
        <v>663</v>
      </c>
      <c r="D19" s="10" t="s">
        <v>802</v>
      </c>
      <c r="E19" s="6" t="s">
        <v>840</v>
      </c>
      <c r="F19" s="8" t="s">
        <v>841</v>
      </c>
      <c r="G19" s="8" t="s">
        <v>838</v>
      </c>
      <c r="H19" s="7" t="s">
        <v>676</v>
      </c>
      <c r="I19" s="6" t="s">
        <v>842</v>
      </c>
      <c r="J19" s="36" t="s">
        <v>24</v>
      </c>
      <c r="K19" s="36" t="s">
        <v>24</v>
      </c>
      <c r="L19" s="36" t="s">
        <v>24</v>
      </c>
      <c r="M19" s="36" t="s">
        <v>24</v>
      </c>
      <c r="N19" s="36" t="s">
        <v>24</v>
      </c>
      <c r="O19" s="36" t="s">
        <v>24</v>
      </c>
      <c r="P19" s="10"/>
      <c r="Q19" s="10"/>
      <c r="R19" s="10"/>
      <c r="S19" s="10"/>
      <c r="T19" s="36" t="s">
        <v>24</v>
      </c>
      <c r="U19" s="105">
        <f t="shared" ref="U19" si="3">COUNTA(J19:T19)/11</f>
        <v>0.63636363636363635</v>
      </c>
    </row>
    <row r="20" spans="2:21" ht="38.25">
      <c r="B20" s="5" t="s">
        <v>836</v>
      </c>
      <c r="C20" s="10" t="s">
        <v>663</v>
      </c>
      <c r="D20" s="10" t="s">
        <v>292</v>
      </c>
      <c r="E20" s="8" t="s">
        <v>678</v>
      </c>
      <c r="F20" s="122" t="s">
        <v>679</v>
      </c>
      <c r="G20" s="122" t="s">
        <v>680</v>
      </c>
      <c r="H20" s="9" t="s">
        <v>843</v>
      </c>
      <c r="I20" s="8" t="s">
        <v>681</v>
      </c>
      <c r="J20" s="36" t="s">
        <v>24</v>
      </c>
      <c r="K20" s="36"/>
      <c r="L20" s="36"/>
      <c r="M20" s="36" t="s">
        <v>24</v>
      </c>
      <c r="N20" s="36"/>
      <c r="O20" s="36" t="s">
        <v>24</v>
      </c>
      <c r="P20" s="10"/>
      <c r="Q20" s="10"/>
      <c r="R20" s="10"/>
      <c r="S20" s="10"/>
      <c r="T20" s="36" t="s">
        <v>24</v>
      </c>
      <c r="U20" s="105">
        <f t="shared" ref="U20" si="4">COUNTA(J20:T20)/11</f>
        <v>0.36363636363636365</v>
      </c>
    </row>
    <row r="21" spans="2:21" ht="63.75">
      <c r="B21" s="5" t="s">
        <v>836</v>
      </c>
      <c r="C21" s="10" t="s">
        <v>663</v>
      </c>
      <c r="D21" s="8" t="s">
        <v>294</v>
      </c>
      <c r="E21" s="8" t="s">
        <v>844</v>
      </c>
      <c r="F21" s="8" t="s">
        <v>687</v>
      </c>
      <c r="G21" s="8" t="s">
        <v>671</v>
      </c>
      <c r="H21" s="9" t="s">
        <v>845</v>
      </c>
      <c r="I21" s="8" t="s">
        <v>688</v>
      </c>
      <c r="J21" s="36" t="s">
        <v>24</v>
      </c>
      <c r="K21" s="36"/>
      <c r="L21" s="36" t="s">
        <v>24</v>
      </c>
      <c r="M21" s="36" t="s">
        <v>24</v>
      </c>
      <c r="N21" s="36" t="s">
        <v>24</v>
      </c>
      <c r="O21" s="36" t="s">
        <v>24</v>
      </c>
      <c r="P21" s="10"/>
      <c r="Q21" s="10"/>
      <c r="R21" s="10"/>
      <c r="S21" s="10"/>
      <c r="T21" s="36" t="s">
        <v>24</v>
      </c>
      <c r="U21" s="105">
        <f t="shared" ref="U21:U22" si="5">COUNTA(J21:T21)/11</f>
        <v>0.54545454545454541</v>
      </c>
    </row>
    <row r="22" spans="2:21" ht="114.75">
      <c r="B22" s="5" t="s">
        <v>836</v>
      </c>
      <c r="C22" s="10" t="s">
        <v>699</v>
      </c>
      <c r="D22" s="8" t="s">
        <v>297</v>
      </c>
      <c r="E22" s="8" t="s">
        <v>700</v>
      </c>
      <c r="F22" s="8" t="s">
        <v>701</v>
      </c>
      <c r="G22" s="8" t="s">
        <v>671</v>
      </c>
      <c r="H22" s="8"/>
      <c r="I22" s="8" t="s">
        <v>703</v>
      </c>
      <c r="J22" s="8"/>
      <c r="K22" s="36" t="s">
        <v>24</v>
      </c>
      <c r="L22" s="36" t="s">
        <v>24</v>
      </c>
      <c r="M22" s="36" t="s">
        <v>24</v>
      </c>
      <c r="N22" s="36" t="s">
        <v>24</v>
      </c>
      <c r="O22" s="36" t="s">
        <v>24</v>
      </c>
      <c r="P22" s="10"/>
      <c r="Q22" s="10"/>
      <c r="R22" s="10"/>
      <c r="S22" s="10"/>
      <c r="T22" s="36" t="s">
        <v>24</v>
      </c>
      <c r="U22" s="105">
        <f t="shared" si="5"/>
        <v>0.54545454545454541</v>
      </c>
    </row>
  </sheetData>
  <autoFilter ref="A7:U16" xr:uid="{009EE5E1-06CB-48A4-948C-BC9FD8F81C9D}"/>
  <mergeCells count="2">
    <mergeCell ref="J6:T6"/>
    <mergeCell ref="U6:U7"/>
  </mergeCell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BD7EB-478F-470B-92CC-56A8EA15B6B6}">
  <dimension ref="B1:J88"/>
  <sheetViews>
    <sheetView showGridLines="0" zoomScale="70" zoomScaleNormal="70" workbookViewId="0">
      <pane ySplit="8" topLeftCell="A63" activePane="bottomLeft" state="frozen"/>
      <selection pane="bottomLeft" activeCell="D67" sqref="D67:D71"/>
    </sheetView>
  </sheetViews>
  <sheetFormatPr baseColWidth="10" defaultColWidth="11.5703125" defaultRowHeight="12.75"/>
  <cols>
    <col min="1" max="1" width="1.7109375" style="42" customWidth="1"/>
    <col min="2" max="2" width="17.7109375" style="42" customWidth="1"/>
    <col min="3" max="3" width="34.28515625" style="42" customWidth="1"/>
    <col min="4" max="4" width="66.140625" style="42" customWidth="1"/>
    <col min="5" max="5" width="16.5703125" style="42" customWidth="1"/>
    <col min="6" max="6" width="13.7109375" style="42" hidden="1" customWidth="1"/>
    <col min="7" max="7" width="16.5703125" style="42" customWidth="1"/>
    <col min="8" max="8" width="13.85546875" style="42" hidden="1" customWidth="1"/>
    <col min="9" max="10" width="16.5703125" style="42" customWidth="1"/>
    <col min="11" max="11" width="13.85546875" style="42" customWidth="1"/>
    <col min="12" max="16384" width="11.5703125" style="42"/>
  </cols>
  <sheetData>
    <row r="1" spans="2:10">
      <c r="B1" s="89"/>
    </row>
    <row r="7" spans="2:10">
      <c r="B7" s="320" t="s">
        <v>762</v>
      </c>
      <c r="C7" s="320"/>
      <c r="D7" s="320"/>
      <c r="E7" s="320"/>
      <c r="F7" s="320"/>
      <c r="G7" s="320"/>
      <c r="H7" s="320"/>
      <c r="I7" s="320"/>
      <c r="J7" s="320"/>
    </row>
    <row r="8" spans="2:10" ht="51.6" customHeight="1">
      <c r="B8" s="91" t="s">
        <v>574</v>
      </c>
      <c r="C8" s="91" t="s">
        <v>575</v>
      </c>
      <c r="D8" s="92" t="s">
        <v>640</v>
      </c>
      <c r="E8" s="92" t="s">
        <v>761</v>
      </c>
      <c r="F8" s="92"/>
      <c r="G8" s="92" t="s">
        <v>641</v>
      </c>
      <c r="H8" s="92"/>
      <c r="I8" s="92" t="s">
        <v>711</v>
      </c>
      <c r="J8" s="92" t="s">
        <v>712</v>
      </c>
    </row>
    <row r="9" spans="2:10">
      <c r="B9" s="333" t="s">
        <v>576</v>
      </c>
      <c r="C9" s="334"/>
      <c r="D9" s="334"/>
      <c r="E9" s="334"/>
      <c r="F9" s="334"/>
      <c r="G9" s="334"/>
      <c r="H9" s="334"/>
      <c r="I9" s="335"/>
      <c r="J9" s="101">
        <f>IFERROR(SUM(I10)/SUM(J10),0)</f>
        <v>1</v>
      </c>
    </row>
    <row r="10" spans="2:10" ht="67.900000000000006" customHeight="1">
      <c r="B10" s="95" t="s">
        <v>577</v>
      </c>
      <c r="C10" s="90" t="s">
        <v>578</v>
      </c>
      <c r="D10" s="93" t="s">
        <v>642</v>
      </c>
      <c r="E10" s="94"/>
      <c r="F10" s="94" t="b">
        <v>1</v>
      </c>
      <c r="G10" s="94"/>
      <c r="H10" s="90"/>
      <c r="I10" s="99">
        <f>IF(F10=TRUE,J10,0)</f>
        <v>10</v>
      </c>
      <c r="J10" s="100">
        <f t="shared" ref="J10" si="0">IF(H10=FALSE,10,0)</f>
        <v>10</v>
      </c>
    </row>
    <row r="11" spans="2:10">
      <c r="B11" s="333" t="s">
        <v>579</v>
      </c>
      <c r="C11" s="334"/>
      <c r="D11" s="334"/>
      <c r="E11" s="334"/>
      <c r="F11" s="334"/>
      <c r="G11" s="334"/>
      <c r="H11" s="334"/>
      <c r="I11" s="335"/>
      <c r="J11" s="101">
        <f>AVERAGE(J12,J27,J39,J45,J54,J61)</f>
        <v>0.98809523809523814</v>
      </c>
    </row>
    <row r="12" spans="2:10">
      <c r="B12" s="333" t="s">
        <v>580</v>
      </c>
      <c r="C12" s="334"/>
      <c r="D12" s="334"/>
      <c r="E12" s="334"/>
      <c r="F12" s="334"/>
      <c r="G12" s="334"/>
      <c r="H12" s="334"/>
      <c r="I12" s="335"/>
      <c r="J12" s="101">
        <f>IFERROR(SUM(I13:I26)/SUM(J13:J26),0)</f>
        <v>0.9285714285714286</v>
      </c>
    </row>
    <row r="13" spans="2:10" ht="148.9" customHeight="1">
      <c r="B13" s="329" t="s">
        <v>581</v>
      </c>
      <c r="C13" s="95" t="s">
        <v>582</v>
      </c>
      <c r="D13" s="328" t="s">
        <v>646</v>
      </c>
      <c r="E13" s="94"/>
      <c r="F13" s="94" t="b">
        <v>1</v>
      </c>
      <c r="G13" s="94"/>
      <c r="H13" s="90"/>
      <c r="I13" s="99">
        <f t="shared" ref="I13:I26" si="1">IF(F13=TRUE,J13,0)</f>
        <v>10</v>
      </c>
      <c r="J13" s="100">
        <f t="shared" ref="J13:J26" si="2">IF(H13=FALSE,10,0)</f>
        <v>10</v>
      </c>
    </row>
    <row r="14" spans="2:10" ht="57" customHeight="1">
      <c r="B14" s="329"/>
      <c r="C14" s="95" t="s">
        <v>583</v>
      </c>
      <c r="D14" s="328"/>
      <c r="E14" s="94"/>
      <c r="F14" s="94" t="b">
        <v>1</v>
      </c>
      <c r="G14" s="94"/>
      <c r="H14" s="90"/>
      <c r="I14" s="99">
        <f t="shared" si="1"/>
        <v>10</v>
      </c>
      <c r="J14" s="100">
        <f t="shared" si="2"/>
        <v>10</v>
      </c>
    </row>
    <row r="15" spans="2:10" ht="65.45" customHeight="1">
      <c r="B15" s="321" t="s">
        <v>584</v>
      </c>
      <c r="C15" s="95" t="s">
        <v>585</v>
      </c>
      <c r="D15" s="93" t="s">
        <v>642</v>
      </c>
      <c r="E15" s="94"/>
      <c r="F15" s="94" t="b">
        <v>1</v>
      </c>
      <c r="G15" s="94"/>
      <c r="H15" s="90"/>
      <c r="I15" s="99">
        <f t="shared" si="1"/>
        <v>10</v>
      </c>
      <c r="J15" s="100">
        <f t="shared" si="2"/>
        <v>10</v>
      </c>
    </row>
    <row r="16" spans="2:10" ht="83.45" customHeight="1">
      <c r="B16" s="321"/>
      <c r="C16" s="95" t="s">
        <v>586</v>
      </c>
      <c r="D16" s="93" t="s">
        <v>643</v>
      </c>
      <c r="E16" s="94"/>
      <c r="F16" s="94" t="b">
        <v>1</v>
      </c>
      <c r="G16" s="94"/>
      <c r="H16" s="90" t="b">
        <v>0</v>
      </c>
      <c r="I16" s="99">
        <f t="shared" si="1"/>
        <v>10</v>
      </c>
      <c r="J16" s="100">
        <f t="shared" si="2"/>
        <v>10</v>
      </c>
    </row>
    <row r="17" spans="2:10" ht="76.5">
      <c r="B17" s="321"/>
      <c r="C17" s="95" t="s">
        <v>587</v>
      </c>
      <c r="D17" s="96" t="s">
        <v>745</v>
      </c>
      <c r="E17" s="94"/>
      <c r="F17" s="94" t="b">
        <v>1</v>
      </c>
      <c r="G17" s="94"/>
      <c r="H17" s="90" t="b">
        <v>0</v>
      </c>
      <c r="I17" s="99">
        <f t="shared" si="1"/>
        <v>10</v>
      </c>
      <c r="J17" s="100">
        <f t="shared" ref="J17" si="3">IF(H17=FALSE,10,0)</f>
        <v>10</v>
      </c>
    </row>
    <row r="18" spans="2:10" ht="114.75">
      <c r="B18" s="321"/>
      <c r="C18" s="95" t="s">
        <v>588</v>
      </c>
      <c r="D18" s="93" t="s">
        <v>645</v>
      </c>
      <c r="E18" s="94"/>
      <c r="F18" s="94" t="b">
        <v>1</v>
      </c>
      <c r="G18" s="94"/>
      <c r="H18" s="90" t="b">
        <v>0</v>
      </c>
      <c r="I18" s="99">
        <f t="shared" si="1"/>
        <v>10</v>
      </c>
      <c r="J18" s="100">
        <f t="shared" si="2"/>
        <v>10</v>
      </c>
    </row>
    <row r="19" spans="2:10" ht="89.25">
      <c r="B19" s="321"/>
      <c r="C19" s="95" t="s">
        <v>589</v>
      </c>
      <c r="D19" s="93" t="s">
        <v>644</v>
      </c>
      <c r="E19" s="94"/>
      <c r="F19" s="94" t="b">
        <v>1</v>
      </c>
      <c r="G19" s="94"/>
      <c r="H19" s="90"/>
      <c r="I19" s="99">
        <f t="shared" si="1"/>
        <v>10</v>
      </c>
      <c r="J19" s="100">
        <f t="shared" si="2"/>
        <v>10</v>
      </c>
    </row>
    <row r="20" spans="2:10" ht="38.25">
      <c r="B20" s="321"/>
      <c r="C20" s="95" t="s">
        <v>590</v>
      </c>
      <c r="D20" s="93" t="s">
        <v>647</v>
      </c>
      <c r="E20" s="94"/>
      <c r="F20" s="94" t="b">
        <v>1</v>
      </c>
      <c r="G20" s="94"/>
      <c r="H20" s="90" t="b">
        <v>0</v>
      </c>
      <c r="I20" s="99">
        <f t="shared" si="1"/>
        <v>10</v>
      </c>
      <c r="J20" s="100">
        <f t="shared" si="2"/>
        <v>10</v>
      </c>
    </row>
    <row r="21" spans="2:10" ht="115.15" customHeight="1">
      <c r="B21" s="321"/>
      <c r="C21" s="95" t="s">
        <v>591</v>
      </c>
      <c r="D21" s="328" t="s">
        <v>648</v>
      </c>
      <c r="E21" s="94"/>
      <c r="F21" s="94" t="b">
        <v>1</v>
      </c>
      <c r="G21" s="94"/>
      <c r="H21" s="90" t="b">
        <v>0</v>
      </c>
      <c r="I21" s="99">
        <f t="shared" si="1"/>
        <v>10</v>
      </c>
      <c r="J21" s="100">
        <f t="shared" si="2"/>
        <v>10</v>
      </c>
    </row>
    <row r="22" spans="2:10" ht="51">
      <c r="B22" s="321"/>
      <c r="C22" s="95" t="s">
        <v>592</v>
      </c>
      <c r="D22" s="328"/>
      <c r="E22" s="94"/>
      <c r="F22" s="94" t="b">
        <v>1</v>
      </c>
      <c r="G22" s="94"/>
      <c r="H22" s="90"/>
      <c r="I22" s="99">
        <f t="shared" si="1"/>
        <v>10</v>
      </c>
      <c r="J22" s="100">
        <f t="shared" si="2"/>
        <v>10</v>
      </c>
    </row>
    <row r="23" spans="2:10" ht="140.25">
      <c r="B23" s="321"/>
      <c r="C23" s="95" t="s">
        <v>593</v>
      </c>
      <c r="D23" s="96" t="s">
        <v>649</v>
      </c>
      <c r="E23" s="94"/>
      <c r="F23" s="94" t="b">
        <v>1</v>
      </c>
      <c r="G23" s="94"/>
      <c r="H23" s="90" t="b">
        <v>0</v>
      </c>
      <c r="I23" s="99">
        <f t="shared" si="1"/>
        <v>10</v>
      </c>
      <c r="J23" s="100">
        <f t="shared" si="2"/>
        <v>10</v>
      </c>
    </row>
    <row r="24" spans="2:10" ht="127.5">
      <c r="B24" s="321"/>
      <c r="C24" s="95" t="s">
        <v>594</v>
      </c>
      <c r="D24" s="93" t="s">
        <v>650</v>
      </c>
      <c r="E24" s="94"/>
      <c r="F24" s="94" t="b">
        <v>1</v>
      </c>
      <c r="G24" s="94"/>
      <c r="H24" s="90"/>
      <c r="I24" s="99">
        <f t="shared" si="1"/>
        <v>10</v>
      </c>
      <c r="J24" s="100">
        <f t="shared" si="2"/>
        <v>10</v>
      </c>
    </row>
    <row r="25" spans="2:10" ht="38.25">
      <c r="B25" s="95" t="s">
        <v>595</v>
      </c>
      <c r="C25" s="95" t="s">
        <v>596</v>
      </c>
      <c r="D25" s="96"/>
      <c r="E25" s="94"/>
      <c r="F25" s="94" t="b">
        <v>0</v>
      </c>
      <c r="G25" s="94"/>
      <c r="H25" s="90"/>
      <c r="I25" s="99">
        <f t="shared" ref="I25" si="4">IF(F25=TRUE,J25,0)</f>
        <v>0</v>
      </c>
      <c r="J25" s="100">
        <f t="shared" ref="J25" si="5">IF(H25=FALSE,10,0)</f>
        <v>10</v>
      </c>
    </row>
    <row r="26" spans="2:10" ht="54" customHeight="1">
      <c r="B26" s="95" t="s">
        <v>597</v>
      </c>
      <c r="C26" s="95" t="s">
        <v>598</v>
      </c>
      <c r="D26" s="93" t="s">
        <v>651</v>
      </c>
      <c r="E26" s="94"/>
      <c r="F26" s="94" t="b">
        <v>1</v>
      </c>
      <c r="G26" s="94"/>
      <c r="H26" s="90"/>
      <c r="I26" s="99">
        <f t="shared" si="1"/>
        <v>10</v>
      </c>
      <c r="J26" s="100">
        <f t="shared" si="2"/>
        <v>10</v>
      </c>
    </row>
    <row r="27" spans="2:10">
      <c r="B27" s="333" t="s">
        <v>599</v>
      </c>
      <c r="C27" s="334"/>
      <c r="D27" s="334"/>
      <c r="E27" s="334"/>
      <c r="F27" s="334"/>
      <c r="G27" s="334"/>
      <c r="H27" s="334"/>
      <c r="I27" s="335"/>
      <c r="J27" s="101">
        <f>IFERROR(SUM(I28:I38)/SUM(J28:J38),0)</f>
        <v>1</v>
      </c>
    </row>
    <row r="28" spans="2:10" ht="86.45" customHeight="1">
      <c r="B28" s="321" t="s">
        <v>600</v>
      </c>
      <c r="C28" s="95" t="s">
        <v>601</v>
      </c>
      <c r="D28" s="328" t="s">
        <v>652</v>
      </c>
      <c r="E28" s="94"/>
      <c r="F28" s="94" t="b">
        <v>1</v>
      </c>
      <c r="G28" s="94"/>
      <c r="H28" s="90"/>
      <c r="I28" s="99">
        <f t="shared" ref="I28:I38" si="6">IF(F28=TRUE,J28,0)</f>
        <v>10</v>
      </c>
      <c r="J28" s="100">
        <f t="shared" ref="J28:J38" si="7">IF(H28=FALSE,10,0)</f>
        <v>10</v>
      </c>
    </row>
    <row r="29" spans="2:10" ht="38.25">
      <c r="B29" s="321"/>
      <c r="C29" s="95" t="s">
        <v>602</v>
      </c>
      <c r="D29" s="328"/>
      <c r="E29" s="94"/>
      <c r="F29" s="94" t="b">
        <v>1</v>
      </c>
      <c r="G29" s="94"/>
      <c r="H29" s="90" t="b">
        <v>0</v>
      </c>
      <c r="I29" s="99">
        <f t="shared" si="6"/>
        <v>10</v>
      </c>
      <c r="J29" s="100">
        <f t="shared" si="7"/>
        <v>10</v>
      </c>
    </row>
    <row r="30" spans="2:10" ht="63.75">
      <c r="B30" s="321"/>
      <c r="C30" s="95" t="s">
        <v>603</v>
      </c>
      <c r="D30" s="328"/>
      <c r="E30" s="94"/>
      <c r="F30" s="94" t="b">
        <v>1</v>
      </c>
      <c r="G30" s="94"/>
      <c r="H30" s="90"/>
      <c r="I30" s="99">
        <f t="shared" si="6"/>
        <v>10</v>
      </c>
      <c r="J30" s="100">
        <f t="shared" si="7"/>
        <v>10</v>
      </c>
    </row>
    <row r="31" spans="2:10" ht="51">
      <c r="B31" s="321"/>
      <c r="C31" s="95" t="s">
        <v>604</v>
      </c>
      <c r="D31" s="328"/>
      <c r="E31" s="94"/>
      <c r="F31" s="94" t="b">
        <v>1</v>
      </c>
      <c r="G31" s="94"/>
      <c r="H31" s="90"/>
      <c r="I31" s="99">
        <f t="shared" si="6"/>
        <v>10</v>
      </c>
      <c r="J31" s="100">
        <f t="shared" si="7"/>
        <v>10</v>
      </c>
    </row>
    <row r="32" spans="2:10" ht="38.25">
      <c r="B32" s="321"/>
      <c r="C32" s="95" t="s">
        <v>605</v>
      </c>
      <c r="D32" s="328"/>
      <c r="E32" s="94"/>
      <c r="F32" s="94" t="b">
        <v>1</v>
      </c>
      <c r="G32" s="94"/>
      <c r="H32" s="90"/>
      <c r="I32" s="99">
        <f t="shared" si="6"/>
        <v>10</v>
      </c>
      <c r="J32" s="100">
        <f t="shared" si="7"/>
        <v>10</v>
      </c>
    </row>
    <row r="33" spans="2:10" ht="63.75">
      <c r="B33" s="321"/>
      <c r="C33" s="95" t="s">
        <v>606</v>
      </c>
      <c r="D33" s="330" t="s">
        <v>759</v>
      </c>
      <c r="E33" s="94"/>
      <c r="F33" s="94" t="b">
        <v>0</v>
      </c>
      <c r="G33" s="94"/>
      <c r="H33" s="90" t="b">
        <v>1</v>
      </c>
      <c r="I33" s="99">
        <f t="shared" si="6"/>
        <v>0</v>
      </c>
      <c r="J33" s="100">
        <f t="shared" si="7"/>
        <v>0</v>
      </c>
    </row>
    <row r="34" spans="2:10" ht="76.5">
      <c r="B34" s="321"/>
      <c r="C34" s="95" t="s">
        <v>607</v>
      </c>
      <c r="D34" s="331"/>
      <c r="E34" s="94"/>
      <c r="F34" s="94" t="b">
        <v>0</v>
      </c>
      <c r="G34" s="94"/>
      <c r="H34" s="90" t="b">
        <v>1</v>
      </c>
      <c r="I34" s="99">
        <f t="shared" si="6"/>
        <v>0</v>
      </c>
      <c r="J34" s="100">
        <f t="shared" si="7"/>
        <v>0</v>
      </c>
    </row>
    <row r="35" spans="2:10" ht="51">
      <c r="B35" s="321"/>
      <c r="C35" s="95" t="s">
        <v>608</v>
      </c>
      <c r="D35" s="331"/>
      <c r="E35" s="94"/>
      <c r="F35" s="94" t="b">
        <v>0</v>
      </c>
      <c r="G35" s="94"/>
      <c r="H35" s="90" t="b">
        <v>1</v>
      </c>
      <c r="I35" s="99">
        <f t="shared" si="6"/>
        <v>0</v>
      </c>
      <c r="J35" s="100">
        <f t="shared" si="7"/>
        <v>0</v>
      </c>
    </row>
    <row r="36" spans="2:10" ht="38.25">
      <c r="B36" s="321"/>
      <c r="C36" s="95" t="s">
        <v>609</v>
      </c>
      <c r="D36" s="331"/>
      <c r="E36" s="94"/>
      <c r="F36" s="94" t="b">
        <v>0</v>
      </c>
      <c r="G36" s="94"/>
      <c r="H36" s="90" t="b">
        <v>1</v>
      </c>
      <c r="I36" s="99">
        <f t="shared" si="6"/>
        <v>0</v>
      </c>
      <c r="J36" s="100">
        <f t="shared" si="7"/>
        <v>0</v>
      </c>
    </row>
    <row r="37" spans="2:10" ht="33" customHeight="1">
      <c r="B37" s="321"/>
      <c r="C37" s="95" t="s">
        <v>610</v>
      </c>
      <c r="D37" s="331"/>
      <c r="E37" s="94"/>
      <c r="F37" s="94" t="b">
        <v>0</v>
      </c>
      <c r="G37" s="94"/>
      <c r="H37" s="90" t="b">
        <v>1</v>
      </c>
      <c r="I37" s="99">
        <f t="shared" si="6"/>
        <v>0</v>
      </c>
      <c r="J37" s="100">
        <f t="shared" si="7"/>
        <v>0</v>
      </c>
    </row>
    <row r="38" spans="2:10" ht="28.9" customHeight="1">
      <c r="B38" s="321"/>
      <c r="C38" s="95" t="s">
        <v>611</v>
      </c>
      <c r="D38" s="332"/>
      <c r="E38" s="94"/>
      <c r="F38" s="94" t="b">
        <v>0</v>
      </c>
      <c r="G38" s="94"/>
      <c r="H38" s="90" t="b">
        <v>1</v>
      </c>
      <c r="I38" s="99">
        <f t="shared" si="6"/>
        <v>0</v>
      </c>
      <c r="J38" s="100">
        <f t="shared" si="7"/>
        <v>0</v>
      </c>
    </row>
    <row r="39" spans="2:10">
      <c r="B39" s="333" t="s">
        <v>612</v>
      </c>
      <c r="C39" s="334"/>
      <c r="D39" s="334"/>
      <c r="E39" s="334"/>
      <c r="F39" s="334"/>
      <c r="G39" s="334"/>
      <c r="H39" s="334"/>
      <c r="I39" s="335"/>
      <c r="J39" s="101">
        <f>IFERROR(SUM(I40:I44)/SUM(J40:J44),0)</f>
        <v>1</v>
      </c>
    </row>
    <row r="40" spans="2:10" ht="165.75">
      <c r="B40" s="321" t="s">
        <v>584</v>
      </c>
      <c r="C40" s="95" t="s">
        <v>613</v>
      </c>
      <c r="D40" s="95" t="s">
        <v>653</v>
      </c>
      <c r="E40" s="94"/>
      <c r="F40" s="94" t="b">
        <v>1</v>
      </c>
      <c r="G40" s="94"/>
      <c r="H40" s="90"/>
      <c r="I40" s="99">
        <f>IF(F40=TRUE,J40,0)</f>
        <v>10</v>
      </c>
      <c r="J40" s="100">
        <f t="shared" ref="J40:J44" si="8">IF(H40=FALSE,10,0)</f>
        <v>10</v>
      </c>
    </row>
    <row r="41" spans="2:10" ht="76.5">
      <c r="B41" s="321"/>
      <c r="C41" s="95" t="s">
        <v>614</v>
      </c>
      <c r="D41" s="90"/>
      <c r="E41" s="94"/>
      <c r="F41" s="94" t="b">
        <v>1</v>
      </c>
      <c r="G41" s="94"/>
      <c r="H41" s="90"/>
      <c r="I41" s="99">
        <f>IF(F41=TRUE,J41,0)</f>
        <v>10</v>
      </c>
      <c r="J41" s="100">
        <f t="shared" ref="J41" si="9">IF(H41=FALSE,10,0)</f>
        <v>10</v>
      </c>
    </row>
    <row r="42" spans="2:10" ht="89.25">
      <c r="B42" s="321"/>
      <c r="C42" s="95" t="s">
        <v>615</v>
      </c>
      <c r="D42" s="90" t="s">
        <v>655</v>
      </c>
      <c r="E42" s="94"/>
      <c r="F42" s="94" t="b">
        <v>0</v>
      </c>
      <c r="G42" s="94"/>
      <c r="H42" s="90" t="b">
        <v>1</v>
      </c>
      <c r="I42" s="99">
        <f>IF(F42=TRUE,J42,0)</f>
        <v>0</v>
      </c>
      <c r="J42" s="100">
        <f t="shared" si="8"/>
        <v>0</v>
      </c>
    </row>
    <row r="43" spans="2:10" ht="127.5">
      <c r="B43" s="321"/>
      <c r="C43" s="95" t="s">
        <v>616</v>
      </c>
      <c r="D43" s="328" t="s">
        <v>654</v>
      </c>
      <c r="E43" s="94"/>
      <c r="F43" s="94" t="b">
        <v>1</v>
      </c>
      <c r="G43" s="94"/>
      <c r="H43" s="90"/>
      <c r="I43" s="99">
        <f>IF(F43=TRUE,J43,0)</f>
        <v>10</v>
      </c>
      <c r="J43" s="100">
        <f t="shared" si="8"/>
        <v>10</v>
      </c>
    </row>
    <row r="44" spans="2:10" ht="51">
      <c r="B44" s="321"/>
      <c r="C44" s="95" t="s">
        <v>617</v>
      </c>
      <c r="D44" s="328"/>
      <c r="E44" s="94"/>
      <c r="F44" s="94" t="b">
        <v>1</v>
      </c>
      <c r="G44" s="94"/>
      <c r="H44" s="90" t="b">
        <v>0</v>
      </c>
      <c r="I44" s="99">
        <f>IF(F44=TRUE,J44,0)</f>
        <v>10</v>
      </c>
      <c r="J44" s="100">
        <f t="shared" si="8"/>
        <v>10</v>
      </c>
    </row>
    <row r="45" spans="2:10" ht="14.45" customHeight="1">
      <c r="B45" s="322" t="s">
        <v>618</v>
      </c>
      <c r="C45" s="323"/>
      <c r="D45" s="323"/>
      <c r="E45" s="323"/>
      <c r="F45" s="323"/>
      <c r="G45" s="323"/>
      <c r="H45" s="323"/>
      <c r="I45" s="324"/>
      <c r="J45" s="101">
        <f>IFERROR(SUM(I46:I53)/SUM(J46:J53),0)</f>
        <v>1</v>
      </c>
    </row>
    <row r="46" spans="2:10" ht="68.45" customHeight="1">
      <c r="B46" s="321" t="s">
        <v>619</v>
      </c>
      <c r="C46" s="95" t="s">
        <v>620</v>
      </c>
      <c r="D46" s="328" t="s">
        <v>705</v>
      </c>
      <c r="E46" s="94"/>
      <c r="F46" s="94" t="b">
        <v>1</v>
      </c>
      <c r="G46" s="94"/>
      <c r="H46" s="90"/>
      <c r="I46" s="99">
        <f t="shared" ref="I46:I53" si="10">IF(F46=TRUE,J46,0)</f>
        <v>10</v>
      </c>
      <c r="J46" s="100">
        <f t="shared" ref="J46:J53" si="11">IF(H46=FALSE,10,0)</f>
        <v>10</v>
      </c>
    </row>
    <row r="47" spans="2:10" ht="91.15" customHeight="1">
      <c r="B47" s="321"/>
      <c r="C47" s="97" t="s">
        <v>621</v>
      </c>
      <c r="D47" s="328"/>
      <c r="E47" s="94"/>
      <c r="F47" s="94" t="b">
        <v>1</v>
      </c>
      <c r="G47" s="94"/>
      <c r="H47" s="90"/>
      <c r="I47" s="99">
        <f t="shared" si="10"/>
        <v>10</v>
      </c>
      <c r="J47" s="100">
        <f t="shared" si="11"/>
        <v>10</v>
      </c>
    </row>
    <row r="48" spans="2:10" ht="63.6" customHeight="1">
      <c r="B48" s="321"/>
      <c r="C48" s="95" t="s">
        <v>622</v>
      </c>
      <c r="D48" s="328"/>
      <c r="E48" s="94"/>
      <c r="F48" s="94" t="b">
        <v>1</v>
      </c>
      <c r="G48" s="94"/>
      <c r="H48" s="90"/>
      <c r="I48" s="99">
        <f t="shared" si="10"/>
        <v>10</v>
      </c>
      <c r="J48" s="100">
        <f t="shared" si="11"/>
        <v>10</v>
      </c>
    </row>
    <row r="49" spans="2:10" ht="100.15" customHeight="1">
      <c r="B49" s="321" t="s">
        <v>623</v>
      </c>
      <c r="C49" s="95" t="s">
        <v>624</v>
      </c>
      <c r="D49" s="95" t="s">
        <v>760</v>
      </c>
      <c r="E49" s="94"/>
      <c r="F49" s="94" t="b">
        <v>0</v>
      </c>
      <c r="G49" s="94"/>
      <c r="H49" s="90" t="b">
        <v>1</v>
      </c>
      <c r="I49" s="99">
        <f t="shared" si="10"/>
        <v>0</v>
      </c>
      <c r="J49" s="100">
        <f t="shared" si="11"/>
        <v>0</v>
      </c>
    </row>
    <row r="50" spans="2:10" ht="76.5">
      <c r="B50" s="321"/>
      <c r="C50" s="95" t="s">
        <v>625</v>
      </c>
      <c r="D50" s="95" t="s">
        <v>706</v>
      </c>
      <c r="E50" s="94"/>
      <c r="F50" s="94" t="b">
        <v>1</v>
      </c>
      <c r="G50" s="94"/>
      <c r="H50" s="90"/>
      <c r="I50" s="99">
        <f t="shared" si="10"/>
        <v>10</v>
      </c>
      <c r="J50" s="100">
        <f t="shared" si="11"/>
        <v>10</v>
      </c>
    </row>
    <row r="51" spans="2:10" ht="204">
      <c r="B51" s="321"/>
      <c r="C51" s="95" t="s">
        <v>626</v>
      </c>
      <c r="D51" s="93" t="s">
        <v>707</v>
      </c>
      <c r="E51" s="94"/>
      <c r="F51" s="94" t="b">
        <v>1</v>
      </c>
      <c r="G51" s="94"/>
      <c r="H51" s="90"/>
      <c r="I51" s="99">
        <f t="shared" si="10"/>
        <v>10</v>
      </c>
      <c r="J51" s="100">
        <f t="shared" si="11"/>
        <v>10</v>
      </c>
    </row>
    <row r="52" spans="2:10" ht="52.9" customHeight="1">
      <c r="B52" s="321"/>
      <c r="C52" s="95" t="s">
        <v>627</v>
      </c>
      <c r="D52" s="328" t="s">
        <v>708</v>
      </c>
      <c r="E52" s="94"/>
      <c r="F52" s="94" t="b">
        <v>1</v>
      </c>
      <c r="G52" s="94"/>
      <c r="H52" s="90"/>
      <c r="I52" s="99">
        <f t="shared" si="10"/>
        <v>10</v>
      </c>
      <c r="J52" s="100">
        <f t="shared" si="11"/>
        <v>10</v>
      </c>
    </row>
    <row r="53" spans="2:10" ht="102">
      <c r="B53" s="321"/>
      <c r="C53" s="95" t="s">
        <v>628</v>
      </c>
      <c r="D53" s="328"/>
      <c r="E53" s="94"/>
      <c r="F53" s="94" t="b">
        <v>1</v>
      </c>
      <c r="G53" s="94"/>
      <c r="H53" s="90" t="b">
        <v>0</v>
      </c>
      <c r="I53" s="99">
        <f t="shared" si="10"/>
        <v>10</v>
      </c>
      <c r="J53" s="100">
        <f t="shared" si="11"/>
        <v>10</v>
      </c>
    </row>
    <row r="54" spans="2:10" ht="13.15" customHeight="1">
      <c r="B54" s="322" t="s">
        <v>629</v>
      </c>
      <c r="C54" s="323"/>
      <c r="D54" s="323"/>
      <c r="E54" s="323"/>
      <c r="F54" s="323"/>
      <c r="G54" s="323"/>
      <c r="H54" s="323"/>
      <c r="I54" s="324"/>
      <c r="J54" s="101">
        <f>IFERROR(SUM(I55:I60)/SUM(J55:J60),0)</f>
        <v>1</v>
      </c>
    </row>
    <row r="55" spans="2:10" ht="118.9" customHeight="1">
      <c r="B55" s="321" t="s">
        <v>584</v>
      </c>
      <c r="C55" s="95" t="s">
        <v>630</v>
      </c>
      <c r="D55" s="328" t="s">
        <v>709</v>
      </c>
      <c r="E55" s="94"/>
      <c r="F55" s="94" t="b">
        <v>1</v>
      </c>
      <c r="G55" s="94"/>
      <c r="H55" s="90"/>
      <c r="I55" s="99">
        <f t="shared" ref="I55:I60" si="12">IF(F55=TRUE,J55,0)</f>
        <v>10</v>
      </c>
      <c r="J55" s="100">
        <f t="shared" ref="J55:J60" si="13">IF(H55=FALSE,10,0)</f>
        <v>10</v>
      </c>
    </row>
    <row r="56" spans="2:10" ht="165.75">
      <c r="B56" s="321"/>
      <c r="C56" s="95" t="s">
        <v>631</v>
      </c>
      <c r="D56" s="328"/>
      <c r="E56" s="94"/>
      <c r="F56" s="94" t="b">
        <v>1</v>
      </c>
      <c r="G56" s="94"/>
      <c r="H56" s="90"/>
      <c r="I56" s="99">
        <f t="shared" si="12"/>
        <v>10</v>
      </c>
      <c r="J56" s="100">
        <f t="shared" si="13"/>
        <v>10</v>
      </c>
    </row>
    <row r="57" spans="2:10" ht="153">
      <c r="B57" s="321"/>
      <c r="C57" s="95" t="s">
        <v>632</v>
      </c>
      <c r="D57" s="95" t="s">
        <v>714</v>
      </c>
      <c r="E57" s="94"/>
      <c r="F57" s="94" t="b">
        <v>1</v>
      </c>
      <c r="G57" s="94"/>
      <c r="H57" s="90"/>
      <c r="I57" s="99">
        <f t="shared" si="12"/>
        <v>10</v>
      </c>
      <c r="J57" s="100">
        <f t="shared" ref="J57" si="14">IF(H57=FALSE,10,0)</f>
        <v>10</v>
      </c>
    </row>
    <row r="58" spans="2:10" ht="76.5">
      <c r="B58" s="321"/>
      <c r="C58" s="95" t="s">
        <v>633</v>
      </c>
      <c r="D58" s="96" t="s">
        <v>713</v>
      </c>
      <c r="E58" s="94"/>
      <c r="F58" s="94" t="b">
        <v>1</v>
      </c>
      <c r="G58" s="94"/>
      <c r="H58" s="90"/>
      <c r="I58" s="99">
        <f t="shared" si="12"/>
        <v>10</v>
      </c>
      <c r="J58" s="100">
        <f t="shared" si="13"/>
        <v>10</v>
      </c>
    </row>
    <row r="59" spans="2:10" ht="76.5">
      <c r="B59" s="321" t="s">
        <v>634</v>
      </c>
      <c r="C59" s="95" t="s">
        <v>635</v>
      </c>
      <c r="D59" s="328" t="s">
        <v>710</v>
      </c>
      <c r="E59" s="94"/>
      <c r="F59" s="94" t="b">
        <v>1</v>
      </c>
      <c r="G59" s="94"/>
      <c r="H59" s="90"/>
      <c r="I59" s="99">
        <f t="shared" si="12"/>
        <v>10</v>
      </c>
      <c r="J59" s="100">
        <f t="shared" si="13"/>
        <v>10</v>
      </c>
    </row>
    <row r="60" spans="2:10" ht="89.25">
      <c r="B60" s="321"/>
      <c r="C60" s="95" t="s">
        <v>636</v>
      </c>
      <c r="D60" s="328"/>
      <c r="E60" s="94"/>
      <c r="F60" s="94" t="b">
        <v>1</v>
      </c>
      <c r="G60" s="94"/>
      <c r="H60" s="90"/>
      <c r="I60" s="99">
        <f t="shared" si="12"/>
        <v>10</v>
      </c>
      <c r="J60" s="100">
        <f t="shared" si="13"/>
        <v>10</v>
      </c>
    </row>
    <row r="61" spans="2:10" ht="13.15" customHeight="1">
      <c r="B61" s="322" t="s">
        <v>637</v>
      </c>
      <c r="C61" s="323"/>
      <c r="D61" s="323"/>
      <c r="E61" s="323"/>
      <c r="F61" s="323"/>
      <c r="G61" s="323"/>
      <c r="H61" s="323"/>
      <c r="I61" s="324"/>
      <c r="J61" s="101">
        <f>IFERROR(SUM(I62)/SUM(J62),0)</f>
        <v>1</v>
      </c>
    </row>
    <row r="62" spans="2:10" ht="216.75">
      <c r="B62" s="98" t="s">
        <v>638</v>
      </c>
      <c r="C62" s="95" t="s">
        <v>639</v>
      </c>
      <c r="D62" s="96" t="s">
        <v>646</v>
      </c>
      <c r="E62" s="94"/>
      <c r="F62" s="94" t="b">
        <v>1</v>
      </c>
      <c r="G62" s="94"/>
      <c r="H62" s="90"/>
      <c r="I62" s="99">
        <f>IF(F62=TRUE,J62,0)</f>
        <v>10</v>
      </c>
      <c r="J62" s="100">
        <f t="shared" ref="J62" si="15">IF(H62=FALSE,10,0)</f>
        <v>10</v>
      </c>
    </row>
    <row r="64" spans="2:10">
      <c r="B64" s="320" t="s">
        <v>763</v>
      </c>
      <c r="C64" s="320"/>
      <c r="D64" s="320"/>
      <c r="E64" s="320"/>
      <c r="F64" s="320"/>
      <c r="G64" s="320"/>
      <c r="H64" s="320"/>
      <c r="I64" s="320"/>
      <c r="J64" s="320"/>
    </row>
    <row r="65" spans="2:10" ht="25.5">
      <c r="B65" s="91" t="s">
        <v>574</v>
      </c>
      <c r="C65" s="91" t="s">
        <v>575</v>
      </c>
      <c r="D65" s="92" t="s">
        <v>640</v>
      </c>
      <c r="E65" s="92" t="s">
        <v>761</v>
      </c>
      <c r="F65" s="92"/>
      <c r="G65" s="92" t="s">
        <v>641</v>
      </c>
      <c r="H65" s="92"/>
      <c r="I65" s="92" t="s">
        <v>711</v>
      </c>
      <c r="J65" s="92" t="s">
        <v>712</v>
      </c>
    </row>
    <row r="66" spans="2:10">
      <c r="B66" s="322" t="s">
        <v>770</v>
      </c>
      <c r="C66" s="323"/>
      <c r="D66" s="323"/>
      <c r="E66" s="323"/>
      <c r="F66" s="323"/>
      <c r="G66" s="323"/>
      <c r="H66" s="323"/>
      <c r="I66" s="324"/>
      <c r="J66" s="101">
        <f>IFERROR(SUM(I67:I71)/SUM(J67:J71),0)</f>
        <v>1</v>
      </c>
    </row>
    <row r="67" spans="2:10" ht="42" customHeight="1">
      <c r="B67" s="321" t="s">
        <v>764</v>
      </c>
      <c r="C67" s="95" t="s">
        <v>765</v>
      </c>
      <c r="D67" s="325" t="s">
        <v>797</v>
      </c>
      <c r="E67" s="94"/>
      <c r="F67" s="94" t="b">
        <v>1</v>
      </c>
      <c r="G67" s="94"/>
      <c r="H67" s="90"/>
      <c r="I67" s="99">
        <f>IF(F67=TRUE,J67,0)</f>
        <v>10</v>
      </c>
      <c r="J67" s="100">
        <f t="shared" ref="J67:J69" si="16">IF(H67=FALSE,10,0)</f>
        <v>10</v>
      </c>
    </row>
    <row r="68" spans="2:10" ht="42" customHeight="1">
      <c r="B68" s="321"/>
      <c r="C68" s="90" t="s">
        <v>766</v>
      </c>
      <c r="D68" s="326"/>
      <c r="E68" s="94"/>
      <c r="F68" s="94" t="b">
        <v>1</v>
      </c>
      <c r="G68" s="94"/>
      <c r="H68" s="90"/>
      <c r="I68" s="99">
        <f>IF(F68=TRUE,J68,0)</f>
        <v>10</v>
      </c>
      <c r="J68" s="100">
        <f t="shared" si="16"/>
        <v>10</v>
      </c>
    </row>
    <row r="69" spans="2:10" ht="42" customHeight="1">
      <c r="B69" s="321"/>
      <c r="C69" s="90" t="s">
        <v>767</v>
      </c>
      <c r="D69" s="326"/>
      <c r="E69" s="94"/>
      <c r="F69" s="94" t="b">
        <v>1</v>
      </c>
      <c r="G69" s="94"/>
      <c r="H69" s="90"/>
      <c r="I69" s="99">
        <f>IF(F69=TRUE,J69,0)</f>
        <v>10</v>
      </c>
      <c r="J69" s="100">
        <f t="shared" si="16"/>
        <v>10</v>
      </c>
    </row>
    <row r="70" spans="2:10" ht="42" customHeight="1">
      <c r="B70" s="321"/>
      <c r="C70" s="90" t="s">
        <v>768</v>
      </c>
      <c r="D70" s="326"/>
      <c r="E70" s="94"/>
      <c r="F70" s="94" t="b">
        <v>1</v>
      </c>
      <c r="G70" s="94"/>
      <c r="H70" s="90"/>
      <c r="I70" s="99">
        <f>IF(F70=TRUE,J70,0)</f>
        <v>10</v>
      </c>
      <c r="J70" s="100">
        <f t="shared" ref="J70:J71" si="17">IF(H70=FALSE,10,0)</f>
        <v>10</v>
      </c>
    </row>
    <row r="71" spans="2:10" ht="42" customHeight="1">
      <c r="B71" s="321"/>
      <c r="C71" s="90" t="s">
        <v>769</v>
      </c>
      <c r="D71" s="327"/>
      <c r="E71" s="94"/>
      <c r="F71" s="94" t="b">
        <v>1</v>
      </c>
      <c r="G71" s="94"/>
      <c r="H71" s="90"/>
      <c r="I71" s="99">
        <f>IF(F71=TRUE,J71,0)</f>
        <v>10</v>
      </c>
      <c r="J71" s="100">
        <f t="shared" si="17"/>
        <v>10</v>
      </c>
    </row>
    <row r="73" spans="2:10">
      <c r="B73" s="320" t="s">
        <v>763</v>
      </c>
      <c r="C73" s="320"/>
      <c r="D73" s="320"/>
      <c r="E73" s="320"/>
      <c r="F73" s="320"/>
      <c r="G73" s="320"/>
      <c r="H73" s="320"/>
      <c r="I73" s="320"/>
      <c r="J73" s="320"/>
    </row>
    <row r="74" spans="2:10" ht="25.5">
      <c r="B74" s="91" t="s">
        <v>574</v>
      </c>
      <c r="C74" s="91" t="s">
        <v>575</v>
      </c>
      <c r="D74" s="92" t="s">
        <v>640</v>
      </c>
      <c r="E74" s="92" t="s">
        <v>761</v>
      </c>
      <c r="F74" s="92"/>
      <c r="G74" s="92" t="s">
        <v>641</v>
      </c>
      <c r="H74" s="92"/>
      <c r="I74" s="92" t="s">
        <v>711</v>
      </c>
      <c r="J74" s="92" t="s">
        <v>712</v>
      </c>
    </row>
    <row r="75" spans="2:10">
      <c r="B75" s="322" t="s">
        <v>770</v>
      </c>
      <c r="C75" s="323"/>
      <c r="D75" s="323"/>
      <c r="E75" s="323"/>
      <c r="F75" s="323"/>
      <c r="G75" s="323"/>
      <c r="H75" s="323"/>
      <c r="I75" s="324"/>
      <c r="J75" s="101">
        <f>IFERROR(SUM(I76:I88)/SUM(J76:J88),0)</f>
        <v>1</v>
      </c>
    </row>
    <row r="76" spans="2:10" ht="76.5">
      <c r="B76" s="95" t="s">
        <v>771</v>
      </c>
      <c r="C76" s="95" t="s">
        <v>772</v>
      </c>
      <c r="D76" s="93" t="s">
        <v>797</v>
      </c>
      <c r="E76" s="94"/>
      <c r="F76" s="94" t="b">
        <v>1</v>
      </c>
      <c r="G76" s="94"/>
      <c r="H76" s="90"/>
      <c r="I76" s="99">
        <f t="shared" ref="I76:I88" si="18">IF(F76=TRUE,J76,0)</f>
        <v>10</v>
      </c>
      <c r="J76" s="100">
        <f t="shared" ref="J76" si="19">IF(H76=FALSE,10,0)</f>
        <v>10</v>
      </c>
    </row>
    <row r="77" spans="2:10" ht="45" customHeight="1">
      <c r="B77" s="95" t="s">
        <v>773</v>
      </c>
      <c r="C77" s="95" t="s">
        <v>774</v>
      </c>
      <c r="D77" s="95" t="s">
        <v>2541</v>
      </c>
      <c r="E77" s="94"/>
      <c r="F77" s="94" t="b">
        <v>1</v>
      </c>
      <c r="G77" s="94"/>
      <c r="H77" s="90"/>
      <c r="I77" s="99">
        <f t="shared" si="18"/>
        <v>10</v>
      </c>
      <c r="J77" s="100">
        <f t="shared" ref="J77" si="20">IF(H77=FALSE,10,0)</f>
        <v>10</v>
      </c>
    </row>
    <row r="78" spans="2:10" ht="45" customHeight="1">
      <c r="B78" s="95" t="s">
        <v>775</v>
      </c>
      <c r="C78" s="95" t="s">
        <v>776</v>
      </c>
      <c r="D78" s="93" t="s">
        <v>2542</v>
      </c>
      <c r="E78" s="94"/>
      <c r="F78" s="94" t="b">
        <v>1</v>
      </c>
      <c r="G78" s="94"/>
      <c r="H78" s="90"/>
      <c r="I78" s="99">
        <f t="shared" si="18"/>
        <v>10</v>
      </c>
      <c r="J78" s="100">
        <f t="shared" ref="J78" si="21">IF(H78=FALSE,10,0)</f>
        <v>10</v>
      </c>
    </row>
    <row r="79" spans="2:10" ht="45" customHeight="1">
      <c r="B79" s="95" t="s">
        <v>777</v>
      </c>
      <c r="C79" s="95" t="s">
        <v>778</v>
      </c>
      <c r="D79" s="93" t="s">
        <v>2542</v>
      </c>
      <c r="E79" s="94"/>
      <c r="F79" s="94" t="b">
        <v>1</v>
      </c>
      <c r="G79" s="94"/>
      <c r="H79" s="90"/>
      <c r="I79" s="99">
        <f t="shared" si="18"/>
        <v>10</v>
      </c>
      <c r="J79" s="100">
        <f t="shared" ref="J79" si="22">IF(H79=FALSE,10,0)</f>
        <v>10</v>
      </c>
    </row>
    <row r="80" spans="2:10" ht="98.45" customHeight="1">
      <c r="B80" s="95" t="s">
        <v>779</v>
      </c>
      <c r="C80" s="95" t="s">
        <v>780</v>
      </c>
      <c r="D80" s="93" t="s">
        <v>2542</v>
      </c>
      <c r="E80" s="94"/>
      <c r="F80" s="94" t="b">
        <v>1</v>
      </c>
      <c r="G80" s="94"/>
      <c r="H80" s="90"/>
      <c r="I80" s="99">
        <f t="shared" si="18"/>
        <v>10</v>
      </c>
      <c r="J80" s="100">
        <f t="shared" ref="J80" si="23">IF(H80=FALSE,10,0)</f>
        <v>10</v>
      </c>
    </row>
    <row r="81" spans="2:10" ht="45" customHeight="1">
      <c r="B81" s="95" t="s">
        <v>781</v>
      </c>
      <c r="C81" s="95" t="s">
        <v>782</v>
      </c>
      <c r="D81" s="93"/>
      <c r="E81" s="94"/>
      <c r="F81" s="94" t="b">
        <v>1</v>
      </c>
      <c r="G81" s="94"/>
      <c r="H81" s="90"/>
      <c r="I81" s="99">
        <f t="shared" si="18"/>
        <v>10</v>
      </c>
      <c r="J81" s="100">
        <f t="shared" ref="J81" si="24">IF(H81=FALSE,10,0)</f>
        <v>10</v>
      </c>
    </row>
    <row r="82" spans="2:10" ht="45" customHeight="1">
      <c r="B82" s="95" t="s">
        <v>783</v>
      </c>
      <c r="C82" s="95" t="s">
        <v>784</v>
      </c>
      <c r="D82" s="93" t="s">
        <v>797</v>
      </c>
      <c r="E82" s="94"/>
      <c r="F82" s="94" t="b">
        <v>1</v>
      </c>
      <c r="G82" s="94"/>
      <c r="H82" s="90"/>
      <c r="I82" s="99">
        <f t="shared" si="18"/>
        <v>10</v>
      </c>
      <c r="J82" s="100">
        <f t="shared" ref="J82" si="25">IF(H82=FALSE,10,0)</f>
        <v>10</v>
      </c>
    </row>
    <row r="83" spans="2:10" ht="45" customHeight="1">
      <c r="B83" s="95" t="s">
        <v>785</v>
      </c>
      <c r="C83" s="95" t="s">
        <v>786</v>
      </c>
      <c r="D83" s="93" t="s">
        <v>2542</v>
      </c>
      <c r="E83" s="94"/>
      <c r="F83" s="94" t="b">
        <v>1</v>
      </c>
      <c r="G83" s="94"/>
      <c r="H83" s="90"/>
      <c r="I83" s="99">
        <f t="shared" si="18"/>
        <v>10</v>
      </c>
      <c r="J83" s="100">
        <f t="shared" ref="J83" si="26">IF(H83=FALSE,10,0)</f>
        <v>10</v>
      </c>
    </row>
    <row r="84" spans="2:10" ht="45" customHeight="1">
      <c r="B84" s="95" t="s">
        <v>787</v>
      </c>
      <c r="C84" s="95" t="s">
        <v>788</v>
      </c>
      <c r="D84" s="90"/>
      <c r="E84" s="94"/>
      <c r="F84" s="94" t="b">
        <v>0</v>
      </c>
      <c r="G84" s="94"/>
      <c r="H84" s="90" t="b">
        <v>1</v>
      </c>
      <c r="I84" s="99">
        <f t="shared" si="18"/>
        <v>0</v>
      </c>
      <c r="J84" s="100">
        <f t="shared" ref="J84" si="27">IF(H84=FALSE,10,0)</f>
        <v>0</v>
      </c>
    </row>
    <row r="85" spans="2:10" ht="45" customHeight="1">
      <c r="B85" s="95" t="s">
        <v>789</v>
      </c>
      <c r="C85" s="95" t="s">
        <v>790</v>
      </c>
      <c r="D85" s="93" t="s">
        <v>797</v>
      </c>
      <c r="E85" s="94"/>
      <c r="F85" s="94" t="b">
        <v>1</v>
      </c>
      <c r="G85" s="94"/>
      <c r="H85" s="90"/>
      <c r="I85" s="99">
        <f t="shared" si="18"/>
        <v>10</v>
      </c>
      <c r="J85" s="100">
        <f t="shared" ref="J85" si="28">IF(H85=FALSE,10,0)</f>
        <v>10</v>
      </c>
    </row>
    <row r="86" spans="2:10" ht="45" customHeight="1">
      <c r="B86" s="95" t="s">
        <v>791</v>
      </c>
      <c r="C86" s="95" t="s">
        <v>792</v>
      </c>
      <c r="D86" s="90"/>
      <c r="E86" s="94"/>
      <c r="F86" s="94" t="b">
        <v>1</v>
      </c>
      <c r="G86" s="94"/>
      <c r="H86" s="90"/>
      <c r="I86" s="99">
        <f t="shared" si="18"/>
        <v>10</v>
      </c>
      <c r="J86" s="100">
        <f t="shared" ref="J86" si="29">IF(H86=FALSE,10,0)</f>
        <v>10</v>
      </c>
    </row>
    <row r="87" spans="2:10" ht="45" customHeight="1">
      <c r="B87" s="95" t="s">
        <v>793</v>
      </c>
      <c r="C87" s="95" t="s">
        <v>794</v>
      </c>
      <c r="D87" s="93" t="s">
        <v>2542</v>
      </c>
      <c r="E87" s="94"/>
      <c r="F87" s="94" t="b">
        <v>1</v>
      </c>
      <c r="G87" s="94"/>
      <c r="H87" s="90"/>
      <c r="I87" s="99">
        <f t="shared" si="18"/>
        <v>10</v>
      </c>
      <c r="J87" s="100">
        <f t="shared" ref="J87" si="30">IF(H87=FALSE,10,0)</f>
        <v>10</v>
      </c>
    </row>
    <row r="88" spans="2:10" ht="45" customHeight="1">
      <c r="B88" s="95" t="s">
        <v>795</v>
      </c>
      <c r="C88" s="95" t="s">
        <v>796</v>
      </c>
      <c r="D88" s="93" t="s">
        <v>2542</v>
      </c>
      <c r="E88" s="94"/>
      <c r="F88" s="94" t="b">
        <v>1</v>
      </c>
      <c r="G88" s="94"/>
      <c r="H88" s="90"/>
      <c r="I88" s="99">
        <f t="shared" si="18"/>
        <v>10</v>
      </c>
      <c r="J88" s="100">
        <f t="shared" ref="J88" si="31">IF(H88=FALSE,10,0)</f>
        <v>10</v>
      </c>
    </row>
  </sheetData>
  <mergeCells count="32">
    <mergeCell ref="B61:I61"/>
    <mergeCell ref="B7:J7"/>
    <mergeCell ref="B9:I9"/>
    <mergeCell ref="B11:I11"/>
    <mergeCell ref="B12:I12"/>
    <mergeCell ref="B27:I27"/>
    <mergeCell ref="D52:D53"/>
    <mergeCell ref="D55:D56"/>
    <mergeCell ref="D59:D60"/>
    <mergeCell ref="B39:I39"/>
    <mergeCell ref="B45:I45"/>
    <mergeCell ref="B54:I54"/>
    <mergeCell ref="D28:D32"/>
    <mergeCell ref="D13:D14"/>
    <mergeCell ref="D21:D22"/>
    <mergeCell ref="B55:B58"/>
    <mergeCell ref="B59:B60"/>
    <mergeCell ref="B28:B38"/>
    <mergeCell ref="B40:B44"/>
    <mergeCell ref="B46:B48"/>
    <mergeCell ref="B49:B53"/>
    <mergeCell ref="D43:D44"/>
    <mergeCell ref="D46:D48"/>
    <mergeCell ref="B13:B14"/>
    <mergeCell ref="B15:B24"/>
    <mergeCell ref="D33:D38"/>
    <mergeCell ref="B64:J64"/>
    <mergeCell ref="B67:B71"/>
    <mergeCell ref="B66:I66"/>
    <mergeCell ref="B73:J73"/>
    <mergeCell ref="B75:I75"/>
    <mergeCell ref="D67:D71"/>
  </mergeCells>
  <pageMargins left="0.7" right="0.7" top="0.75" bottom="0.75" header="0.3" footer="0.3"/>
  <pageSetup paperSize="9" orientation="portrait" horizontalDpi="360" verticalDpi="360" r:id="rId1"/>
  <drawing r:id="rId2"/>
  <legacyDrawing r:id="rId3"/>
  <mc:AlternateContent xmlns:mc="http://schemas.openxmlformats.org/markup-compatibility/2006">
    <mc:Choice Requires="x14">
      <controls>
        <mc:AlternateContent xmlns:mc="http://schemas.openxmlformats.org/markup-compatibility/2006">
          <mc:Choice Requires="x14">
            <control shapeId="10405" r:id="rId4" name="Check Box 165">
              <controlPr locked="0" defaultSize="0" autoFill="0" autoLine="0" autoPict="0">
                <anchor moveWithCells="1">
                  <from>
                    <xdr:col>4</xdr:col>
                    <xdr:colOff>9525</xdr:colOff>
                    <xdr:row>88</xdr:row>
                    <xdr:rowOff>0</xdr:rowOff>
                  </from>
                  <to>
                    <xdr:col>4</xdr:col>
                    <xdr:colOff>342900</xdr:colOff>
                    <xdr:row>90</xdr:row>
                    <xdr:rowOff>28575</xdr:rowOff>
                  </to>
                </anchor>
              </controlPr>
            </control>
          </mc:Choice>
        </mc:AlternateContent>
        <mc:AlternateContent xmlns:mc="http://schemas.openxmlformats.org/markup-compatibility/2006">
          <mc:Choice Requires="x14">
            <control shapeId="10406" r:id="rId5" name="Check Box 166">
              <controlPr locked="0" defaultSize="0" autoFill="0" autoLine="0" autoPict="0">
                <anchor moveWithCells="1">
                  <from>
                    <xdr:col>5</xdr:col>
                    <xdr:colOff>0</xdr:colOff>
                    <xdr:row>88</xdr:row>
                    <xdr:rowOff>0</xdr:rowOff>
                  </from>
                  <to>
                    <xdr:col>6</xdr:col>
                    <xdr:colOff>342900</xdr:colOff>
                    <xdr:row>90</xdr:row>
                    <xdr:rowOff>28575</xdr:rowOff>
                  </to>
                </anchor>
              </controlPr>
            </control>
          </mc:Choice>
        </mc:AlternateContent>
        <mc:AlternateContent xmlns:mc="http://schemas.openxmlformats.org/markup-compatibility/2006">
          <mc:Choice Requires="x14">
            <control shapeId="10407" r:id="rId6" name="Check Box 167">
              <controlPr locked="0" defaultSize="0" autoFill="0" autoLine="0" autoPict="0">
                <anchor moveWithCells="1">
                  <from>
                    <xdr:col>4</xdr:col>
                    <xdr:colOff>9525</xdr:colOff>
                    <xdr:row>88</xdr:row>
                    <xdr:rowOff>0</xdr:rowOff>
                  </from>
                  <to>
                    <xdr:col>4</xdr:col>
                    <xdr:colOff>342900</xdr:colOff>
                    <xdr:row>90</xdr:row>
                    <xdr:rowOff>28575</xdr:rowOff>
                  </to>
                </anchor>
              </controlPr>
            </control>
          </mc:Choice>
        </mc:AlternateContent>
        <mc:AlternateContent xmlns:mc="http://schemas.openxmlformats.org/markup-compatibility/2006">
          <mc:Choice Requires="x14">
            <control shapeId="10408" r:id="rId7" name="Check Box 168">
              <controlPr locked="0" defaultSize="0" autoFill="0" autoLine="0" autoPict="0">
                <anchor moveWithCells="1">
                  <from>
                    <xdr:col>5</xdr:col>
                    <xdr:colOff>0</xdr:colOff>
                    <xdr:row>88</xdr:row>
                    <xdr:rowOff>0</xdr:rowOff>
                  </from>
                  <to>
                    <xdr:col>6</xdr:col>
                    <xdr:colOff>342900</xdr:colOff>
                    <xdr:row>90</xdr:row>
                    <xdr:rowOff>28575</xdr:rowOff>
                  </to>
                </anchor>
              </controlPr>
            </control>
          </mc:Choice>
        </mc:AlternateContent>
        <mc:AlternateContent xmlns:mc="http://schemas.openxmlformats.org/markup-compatibility/2006">
          <mc:Choice Requires="x14">
            <control shapeId="10409" r:id="rId8" name="Check Box 169">
              <controlPr locked="0" defaultSize="0" autoFill="0" autoLine="0" autoPict="0">
                <anchor moveWithCells="1">
                  <from>
                    <xdr:col>4</xdr:col>
                    <xdr:colOff>9525</xdr:colOff>
                    <xdr:row>88</xdr:row>
                    <xdr:rowOff>0</xdr:rowOff>
                  </from>
                  <to>
                    <xdr:col>4</xdr:col>
                    <xdr:colOff>342900</xdr:colOff>
                    <xdr:row>90</xdr:row>
                    <xdr:rowOff>28575</xdr:rowOff>
                  </to>
                </anchor>
              </controlPr>
            </control>
          </mc:Choice>
        </mc:AlternateContent>
        <mc:AlternateContent xmlns:mc="http://schemas.openxmlformats.org/markup-compatibility/2006">
          <mc:Choice Requires="x14">
            <control shapeId="10410" r:id="rId9" name="Check Box 170">
              <controlPr locked="0" defaultSize="0" autoFill="0" autoLine="0" autoPict="0">
                <anchor moveWithCells="1">
                  <from>
                    <xdr:col>5</xdr:col>
                    <xdr:colOff>0</xdr:colOff>
                    <xdr:row>88</xdr:row>
                    <xdr:rowOff>0</xdr:rowOff>
                  </from>
                  <to>
                    <xdr:col>6</xdr:col>
                    <xdr:colOff>342900</xdr:colOff>
                    <xdr:row>90</xdr:row>
                    <xdr:rowOff>28575</xdr:rowOff>
                  </to>
                </anchor>
              </controlPr>
            </control>
          </mc:Choice>
        </mc:AlternateContent>
        <mc:AlternateContent xmlns:mc="http://schemas.openxmlformats.org/markup-compatibility/2006">
          <mc:Choice Requires="x14">
            <control shapeId="10411" r:id="rId10" name="Check Box 171">
              <controlPr locked="0" defaultSize="0" autoFill="0" autoLine="0" autoPict="0">
                <anchor moveWithCells="1">
                  <from>
                    <xdr:col>4</xdr:col>
                    <xdr:colOff>9525</xdr:colOff>
                    <xdr:row>88</xdr:row>
                    <xdr:rowOff>0</xdr:rowOff>
                  </from>
                  <to>
                    <xdr:col>4</xdr:col>
                    <xdr:colOff>342900</xdr:colOff>
                    <xdr:row>90</xdr:row>
                    <xdr:rowOff>28575</xdr:rowOff>
                  </to>
                </anchor>
              </controlPr>
            </control>
          </mc:Choice>
        </mc:AlternateContent>
        <mc:AlternateContent xmlns:mc="http://schemas.openxmlformats.org/markup-compatibility/2006">
          <mc:Choice Requires="x14">
            <control shapeId="10412" r:id="rId11" name="Check Box 172">
              <controlPr locked="0" defaultSize="0" autoFill="0" autoLine="0" autoPict="0">
                <anchor moveWithCells="1">
                  <from>
                    <xdr:col>5</xdr:col>
                    <xdr:colOff>0</xdr:colOff>
                    <xdr:row>88</xdr:row>
                    <xdr:rowOff>0</xdr:rowOff>
                  </from>
                  <to>
                    <xdr:col>6</xdr:col>
                    <xdr:colOff>342900</xdr:colOff>
                    <xdr:row>90</xdr:row>
                    <xdr:rowOff>28575</xdr:rowOff>
                  </to>
                </anchor>
              </controlPr>
            </control>
          </mc:Choice>
        </mc:AlternateContent>
        <mc:AlternateContent xmlns:mc="http://schemas.openxmlformats.org/markup-compatibility/2006">
          <mc:Choice Requires="x14">
            <control shapeId="10413" r:id="rId12" name="Check Box 173">
              <controlPr locked="0" defaultSize="0" autoFill="0" autoLine="0" autoPict="0">
                <anchor moveWithCells="1">
                  <from>
                    <xdr:col>4</xdr:col>
                    <xdr:colOff>9525</xdr:colOff>
                    <xdr:row>88</xdr:row>
                    <xdr:rowOff>0</xdr:rowOff>
                  </from>
                  <to>
                    <xdr:col>4</xdr:col>
                    <xdr:colOff>342900</xdr:colOff>
                    <xdr:row>90</xdr:row>
                    <xdr:rowOff>28575</xdr:rowOff>
                  </to>
                </anchor>
              </controlPr>
            </control>
          </mc:Choice>
        </mc:AlternateContent>
        <mc:AlternateContent xmlns:mc="http://schemas.openxmlformats.org/markup-compatibility/2006">
          <mc:Choice Requires="x14">
            <control shapeId="10414" r:id="rId13" name="Check Box 174">
              <controlPr locked="0" defaultSize="0" autoFill="0" autoLine="0" autoPict="0">
                <anchor moveWithCells="1">
                  <from>
                    <xdr:col>5</xdr:col>
                    <xdr:colOff>0</xdr:colOff>
                    <xdr:row>88</xdr:row>
                    <xdr:rowOff>0</xdr:rowOff>
                  </from>
                  <to>
                    <xdr:col>6</xdr:col>
                    <xdr:colOff>342900</xdr:colOff>
                    <xdr:row>90</xdr:row>
                    <xdr:rowOff>28575</xdr:rowOff>
                  </to>
                </anchor>
              </controlPr>
            </control>
          </mc:Choice>
        </mc:AlternateContent>
        <mc:AlternateContent xmlns:mc="http://schemas.openxmlformats.org/markup-compatibility/2006">
          <mc:Choice Requires="x14">
            <control shapeId="10415" r:id="rId14" name="Check Box 175">
              <controlPr locked="0" defaultSize="0" autoFill="0" autoLine="0" autoPict="0">
                <anchor moveWithCells="1">
                  <from>
                    <xdr:col>4</xdr:col>
                    <xdr:colOff>9525</xdr:colOff>
                    <xdr:row>88</xdr:row>
                    <xdr:rowOff>0</xdr:rowOff>
                  </from>
                  <to>
                    <xdr:col>4</xdr:col>
                    <xdr:colOff>342900</xdr:colOff>
                    <xdr:row>90</xdr:row>
                    <xdr:rowOff>28575</xdr:rowOff>
                  </to>
                </anchor>
              </controlPr>
            </control>
          </mc:Choice>
        </mc:AlternateContent>
        <mc:AlternateContent xmlns:mc="http://schemas.openxmlformats.org/markup-compatibility/2006">
          <mc:Choice Requires="x14">
            <control shapeId="10416" r:id="rId15" name="Check Box 176">
              <controlPr locked="0" defaultSize="0" autoFill="0" autoLine="0" autoPict="0">
                <anchor moveWithCells="1">
                  <from>
                    <xdr:col>5</xdr:col>
                    <xdr:colOff>0</xdr:colOff>
                    <xdr:row>88</xdr:row>
                    <xdr:rowOff>0</xdr:rowOff>
                  </from>
                  <to>
                    <xdr:col>6</xdr:col>
                    <xdr:colOff>342900</xdr:colOff>
                    <xdr:row>90</xdr:row>
                    <xdr:rowOff>28575</xdr:rowOff>
                  </to>
                </anchor>
              </controlPr>
            </control>
          </mc:Choice>
        </mc:AlternateContent>
        <mc:AlternateContent xmlns:mc="http://schemas.openxmlformats.org/markup-compatibility/2006">
          <mc:Choice Requires="x14">
            <control shapeId="10418" r:id="rId16" name="Check Box 178">
              <controlPr locked="0" defaultSize="0" autoFill="0" autoLine="0" autoPict="0">
                <anchor moveWithCells="1">
                  <from>
                    <xdr:col>5</xdr:col>
                    <xdr:colOff>0</xdr:colOff>
                    <xdr:row>88</xdr:row>
                    <xdr:rowOff>0</xdr:rowOff>
                  </from>
                  <to>
                    <xdr:col>6</xdr:col>
                    <xdr:colOff>342900</xdr:colOff>
                    <xdr:row>90</xdr:row>
                    <xdr:rowOff>28575</xdr:rowOff>
                  </to>
                </anchor>
              </controlPr>
            </control>
          </mc:Choice>
        </mc:AlternateContent>
        <mc:AlternateContent xmlns:mc="http://schemas.openxmlformats.org/markup-compatibility/2006">
          <mc:Choice Requires="x14">
            <control shapeId="10241" r:id="rId17" name="Check Box 1">
              <controlPr locked="0" defaultSize="0" autoFill="0" autoLine="0" autoPict="0">
                <anchor moveWithCells="1">
                  <from>
                    <xdr:col>4</xdr:col>
                    <xdr:colOff>9525</xdr:colOff>
                    <xdr:row>9</xdr:row>
                    <xdr:rowOff>9525</xdr:rowOff>
                  </from>
                  <to>
                    <xdr:col>4</xdr:col>
                    <xdr:colOff>342900</xdr:colOff>
                    <xdr:row>9</xdr:row>
                    <xdr:rowOff>371475</xdr:rowOff>
                  </to>
                </anchor>
              </controlPr>
            </control>
          </mc:Choice>
        </mc:AlternateContent>
        <mc:AlternateContent xmlns:mc="http://schemas.openxmlformats.org/markup-compatibility/2006">
          <mc:Choice Requires="x14">
            <control shapeId="10242" r:id="rId18" name="Check Box 2">
              <controlPr locked="0" defaultSize="0" autoFill="0" autoLine="0" autoPict="0">
                <anchor moveWithCells="1">
                  <from>
                    <xdr:col>6</xdr:col>
                    <xdr:colOff>9525</xdr:colOff>
                    <xdr:row>9</xdr:row>
                    <xdr:rowOff>9525</xdr:rowOff>
                  </from>
                  <to>
                    <xdr:col>6</xdr:col>
                    <xdr:colOff>352425</xdr:colOff>
                    <xdr:row>9</xdr:row>
                    <xdr:rowOff>371475</xdr:rowOff>
                  </to>
                </anchor>
              </controlPr>
            </control>
          </mc:Choice>
        </mc:AlternateContent>
        <mc:AlternateContent xmlns:mc="http://schemas.openxmlformats.org/markup-compatibility/2006">
          <mc:Choice Requires="x14">
            <control shapeId="10243" r:id="rId19" name="Check Box 3">
              <controlPr locked="0" defaultSize="0" autoFill="0" autoLine="0" autoPict="0">
                <anchor moveWithCells="1">
                  <from>
                    <xdr:col>4</xdr:col>
                    <xdr:colOff>9525</xdr:colOff>
                    <xdr:row>12</xdr:row>
                    <xdr:rowOff>9525</xdr:rowOff>
                  </from>
                  <to>
                    <xdr:col>4</xdr:col>
                    <xdr:colOff>342900</xdr:colOff>
                    <xdr:row>12</xdr:row>
                    <xdr:rowOff>371475</xdr:rowOff>
                  </to>
                </anchor>
              </controlPr>
            </control>
          </mc:Choice>
        </mc:AlternateContent>
        <mc:AlternateContent xmlns:mc="http://schemas.openxmlformats.org/markup-compatibility/2006">
          <mc:Choice Requires="x14">
            <control shapeId="10244" r:id="rId20" name="Check Box 4">
              <controlPr locked="0" defaultSize="0" autoFill="0" autoLine="0" autoPict="0">
                <anchor moveWithCells="1">
                  <from>
                    <xdr:col>6</xdr:col>
                    <xdr:colOff>9525</xdr:colOff>
                    <xdr:row>12</xdr:row>
                    <xdr:rowOff>9525</xdr:rowOff>
                  </from>
                  <to>
                    <xdr:col>6</xdr:col>
                    <xdr:colOff>352425</xdr:colOff>
                    <xdr:row>12</xdr:row>
                    <xdr:rowOff>371475</xdr:rowOff>
                  </to>
                </anchor>
              </controlPr>
            </control>
          </mc:Choice>
        </mc:AlternateContent>
        <mc:AlternateContent xmlns:mc="http://schemas.openxmlformats.org/markup-compatibility/2006">
          <mc:Choice Requires="x14">
            <control shapeId="10245" r:id="rId21" name="Check Box 5">
              <controlPr locked="0" defaultSize="0" autoFill="0" autoLine="0" autoPict="0">
                <anchor moveWithCells="1">
                  <from>
                    <xdr:col>4</xdr:col>
                    <xdr:colOff>9525</xdr:colOff>
                    <xdr:row>14</xdr:row>
                    <xdr:rowOff>9525</xdr:rowOff>
                  </from>
                  <to>
                    <xdr:col>4</xdr:col>
                    <xdr:colOff>342900</xdr:colOff>
                    <xdr:row>14</xdr:row>
                    <xdr:rowOff>371475</xdr:rowOff>
                  </to>
                </anchor>
              </controlPr>
            </control>
          </mc:Choice>
        </mc:AlternateContent>
        <mc:AlternateContent xmlns:mc="http://schemas.openxmlformats.org/markup-compatibility/2006">
          <mc:Choice Requires="x14">
            <control shapeId="10246" r:id="rId22" name="Check Box 6">
              <controlPr locked="0" defaultSize="0" autoFill="0" autoLine="0" autoPict="0">
                <anchor moveWithCells="1">
                  <from>
                    <xdr:col>6</xdr:col>
                    <xdr:colOff>9525</xdr:colOff>
                    <xdr:row>14</xdr:row>
                    <xdr:rowOff>9525</xdr:rowOff>
                  </from>
                  <to>
                    <xdr:col>6</xdr:col>
                    <xdr:colOff>352425</xdr:colOff>
                    <xdr:row>14</xdr:row>
                    <xdr:rowOff>371475</xdr:rowOff>
                  </to>
                </anchor>
              </controlPr>
            </control>
          </mc:Choice>
        </mc:AlternateContent>
        <mc:AlternateContent xmlns:mc="http://schemas.openxmlformats.org/markup-compatibility/2006">
          <mc:Choice Requires="x14">
            <control shapeId="10247" r:id="rId23" name="Check Box 7">
              <controlPr locked="0" defaultSize="0" autoFill="0" autoLine="0" autoPict="0">
                <anchor moveWithCells="1">
                  <from>
                    <xdr:col>4</xdr:col>
                    <xdr:colOff>9525</xdr:colOff>
                    <xdr:row>15</xdr:row>
                    <xdr:rowOff>9525</xdr:rowOff>
                  </from>
                  <to>
                    <xdr:col>4</xdr:col>
                    <xdr:colOff>342900</xdr:colOff>
                    <xdr:row>15</xdr:row>
                    <xdr:rowOff>371475</xdr:rowOff>
                  </to>
                </anchor>
              </controlPr>
            </control>
          </mc:Choice>
        </mc:AlternateContent>
        <mc:AlternateContent xmlns:mc="http://schemas.openxmlformats.org/markup-compatibility/2006">
          <mc:Choice Requires="x14">
            <control shapeId="10248" r:id="rId24" name="Check Box 8">
              <controlPr locked="0" defaultSize="0" autoFill="0" autoLine="0" autoPict="0">
                <anchor moveWithCells="1">
                  <from>
                    <xdr:col>6</xdr:col>
                    <xdr:colOff>9525</xdr:colOff>
                    <xdr:row>15</xdr:row>
                    <xdr:rowOff>9525</xdr:rowOff>
                  </from>
                  <to>
                    <xdr:col>6</xdr:col>
                    <xdr:colOff>352425</xdr:colOff>
                    <xdr:row>15</xdr:row>
                    <xdr:rowOff>371475</xdr:rowOff>
                  </to>
                </anchor>
              </controlPr>
            </control>
          </mc:Choice>
        </mc:AlternateContent>
        <mc:AlternateContent xmlns:mc="http://schemas.openxmlformats.org/markup-compatibility/2006">
          <mc:Choice Requires="x14">
            <control shapeId="10249" r:id="rId25" name="Check Box 9">
              <controlPr locked="0" defaultSize="0" autoFill="0" autoLine="0" autoPict="0">
                <anchor moveWithCells="1">
                  <from>
                    <xdr:col>4</xdr:col>
                    <xdr:colOff>9525</xdr:colOff>
                    <xdr:row>17</xdr:row>
                    <xdr:rowOff>9525</xdr:rowOff>
                  </from>
                  <to>
                    <xdr:col>4</xdr:col>
                    <xdr:colOff>342900</xdr:colOff>
                    <xdr:row>17</xdr:row>
                    <xdr:rowOff>371475</xdr:rowOff>
                  </to>
                </anchor>
              </controlPr>
            </control>
          </mc:Choice>
        </mc:AlternateContent>
        <mc:AlternateContent xmlns:mc="http://schemas.openxmlformats.org/markup-compatibility/2006">
          <mc:Choice Requires="x14">
            <control shapeId="10250" r:id="rId26" name="Check Box 10">
              <controlPr locked="0" defaultSize="0" autoFill="0" autoLine="0" autoPict="0">
                <anchor moveWithCells="1">
                  <from>
                    <xdr:col>6</xdr:col>
                    <xdr:colOff>9525</xdr:colOff>
                    <xdr:row>17</xdr:row>
                    <xdr:rowOff>9525</xdr:rowOff>
                  </from>
                  <to>
                    <xdr:col>6</xdr:col>
                    <xdr:colOff>352425</xdr:colOff>
                    <xdr:row>17</xdr:row>
                    <xdr:rowOff>371475</xdr:rowOff>
                  </to>
                </anchor>
              </controlPr>
            </control>
          </mc:Choice>
        </mc:AlternateContent>
        <mc:AlternateContent xmlns:mc="http://schemas.openxmlformats.org/markup-compatibility/2006">
          <mc:Choice Requires="x14">
            <control shapeId="10251" r:id="rId27" name="Check Box 11">
              <controlPr locked="0" defaultSize="0" autoFill="0" autoLine="0" autoPict="0">
                <anchor moveWithCells="1">
                  <from>
                    <xdr:col>4</xdr:col>
                    <xdr:colOff>9525</xdr:colOff>
                    <xdr:row>18</xdr:row>
                    <xdr:rowOff>9525</xdr:rowOff>
                  </from>
                  <to>
                    <xdr:col>4</xdr:col>
                    <xdr:colOff>342900</xdr:colOff>
                    <xdr:row>18</xdr:row>
                    <xdr:rowOff>371475</xdr:rowOff>
                  </to>
                </anchor>
              </controlPr>
            </control>
          </mc:Choice>
        </mc:AlternateContent>
        <mc:AlternateContent xmlns:mc="http://schemas.openxmlformats.org/markup-compatibility/2006">
          <mc:Choice Requires="x14">
            <control shapeId="10252" r:id="rId28" name="Check Box 12">
              <controlPr locked="0" defaultSize="0" autoFill="0" autoLine="0" autoPict="0">
                <anchor moveWithCells="1">
                  <from>
                    <xdr:col>6</xdr:col>
                    <xdr:colOff>9525</xdr:colOff>
                    <xdr:row>18</xdr:row>
                    <xdr:rowOff>9525</xdr:rowOff>
                  </from>
                  <to>
                    <xdr:col>6</xdr:col>
                    <xdr:colOff>352425</xdr:colOff>
                    <xdr:row>18</xdr:row>
                    <xdr:rowOff>371475</xdr:rowOff>
                  </to>
                </anchor>
              </controlPr>
            </control>
          </mc:Choice>
        </mc:AlternateContent>
        <mc:AlternateContent xmlns:mc="http://schemas.openxmlformats.org/markup-compatibility/2006">
          <mc:Choice Requires="x14">
            <control shapeId="10253" r:id="rId29" name="Check Box 13">
              <controlPr locked="0" defaultSize="0" autoFill="0" autoLine="0" autoPict="0">
                <anchor moveWithCells="1">
                  <from>
                    <xdr:col>4</xdr:col>
                    <xdr:colOff>9525</xdr:colOff>
                    <xdr:row>19</xdr:row>
                    <xdr:rowOff>9525</xdr:rowOff>
                  </from>
                  <to>
                    <xdr:col>4</xdr:col>
                    <xdr:colOff>342900</xdr:colOff>
                    <xdr:row>19</xdr:row>
                    <xdr:rowOff>371475</xdr:rowOff>
                  </to>
                </anchor>
              </controlPr>
            </control>
          </mc:Choice>
        </mc:AlternateContent>
        <mc:AlternateContent xmlns:mc="http://schemas.openxmlformats.org/markup-compatibility/2006">
          <mc:Choice Requires="x14">
            <control shapeId="10254" r:id="rId30" name="Check Box 14">
              <controlPr locked="0" defaultSize="0" autoFill="0" autoLine="0" autoPict="0">
                <anchor moveWithCells="1">
                  <from>
                    <xdr:col>5</xdr:col>
                    <xdr:colOff>9525</xdr:colOff>
                    <xdr:row>19</xdr:row>
                    <xdr:rowOff>19050</xdr:rowOff>
                  </from>
                  <to>
                    <xdr:col>6</xdr:col>
                    <xdr:colOff>352425</xdr:colOff>
                    <xdr:row>19</xdr:row>
                    <xdr:rowOff>381000</xdr:rowOff>
                  </to>
                </anchor>
              </controlPr>
            </control>
          </mc:Choice>
        </mc:AlternateContent>
        <mc:AlternateContent xmlns:mc="http://schemas.openxmlformats.org/markup-compatibility/2006">
          <mc:Choice Requires="x14">
            <control shapeId="10255" r:id="rId31" name="Check Box 15">
              <controlPr locked="0" defaultSize="0" autoFill="0" autoLine="0" autoPict="0">
                <anchor moveWithCells="1">
                  <from>
                    <xdr:col>4</xdr:col>
                    <xdr:colOff>9525</xdr:colOff>
                    <xdr:row>20</xdr:row>
                    <xdr:rowOff>9525</xdr:rowOff>
                  </from>
                  <to>
                    <xdr:col>4</xdr:col>
                    <xdr:colOff>342900</xdr:colOff>
                    <xdr:row>20</xdr:row>
                    <xdr:rowOff>371475</xdr:rowOff>
                  </to>
                </anchor>
              </controlPr>
            </control>
          </mc:Choice>
        </mc:AlternateContent>
        <mc:AlternateContent xmlns:mc="http://schemas.openxmlformats.org/markup-compatibility/2006">
          <mc:Choice Requires="x14">
            <control shapeId="10256" r:id="rId32" name="Check Box 16">
              <controlPr locked="0" defaultSize="0" autoFill="0" autoLine="0" autoPict="0">
                <anchor moveWithCells="1">
                  <from>
                    <xdr:col>6</xdr:col>
                    <xdr:colOff>9525</xdr:colOff>
                    <xdr:row>20</xdr:row>
                    <xdr:rowOff>9525</xdr:rowOff>
                  </from>
                  <to>
                    <xdr:col>6</xdr:col>
                    <xdr:colOff>352425</xdr:colOff>
                    <xdr:row>20</xdr:row>
                    <xdr:rowOff>371475</xdr:rowOff>
                  </to>
                </anchor>
              </controlPr>
            </control>
          </mc:Choice>
        </mc:AlternateContent>
        <mc:AlternateContent xmlns:mc="http://schemas.openxmlformats.org/markup-compatibility/2006">
          <mc:Choice Requires="x14">
            <control shapeId="10259" r:id="rId33" name="Check Box 19">
              <controlPr locked="0" defaultSize="0" autoFill="0" autoLine="0" autoPict="0">
                <anchor moveWithCells="1">
                  <from>
                    <xdr:col>4</xdr:col>
                    <xdr:colOff>9525</xdr:colOff>
                    <xdr:row>22</xdr:row>
                    <xdr:rowOff>9525</xdr:rowOff>
                  </from>
                  <to>
                    <xdr:col>4</xdr:col>
                    <xdr:colOff>342900</xdr:colOff>
                    <xdr:row>22</xdr:row>
                    <xdr:rowOff>371475</xdr:rowOff>
                  </to>
                </anchor>
              </controlPr>
            </control>
          </mc:Choice>
        </mc:AlternateContent>
        <mc:AlternateContent xmlns:mc="http://schemas.openxmlformats.org/markup-compatibility/2006">
          <mc:Choice Requires="x14">
            <control shapeId="10260" r:id="rId34" name="Check Box 20">
              <controlPr locked="0" defaultSize="0" autoFill="0" autoLine="0" autoPict="0">
                <anchor moveWithCells="1">
                  <from>
                    <xdr:col>6</xdr:col>
                    <xdr:colOff>9525</xdr:colOff>
                    <xdr:row>22</xdr:row>
                    <xdr:rowOff>9525</xdr:rowOff>
                  </from>
                  <to>
                    <xdr:col>6</xdr:col>
                    <xdr:colOff>352425</xdr:colOff>
                    <xdr:row>22</xdr:row>
                    <xdr:rowOff>371475</xdr:rowOff>
                  </to>
                </anchor>
              </controlPr>
            </control>
          </mc:Choice>
        </mc:AlternateContent>
        <mc:AlternateContent xmlns:mc="http://schemas.openxmlformats.org/markup-compatibility/2006">
          <mc:Choice Requires="x14">
            <control shapeId="10261" r:id="rId35" name="Check Box 21">
              <controlPr locked="0" defaultSize="0" autoFill="0" autoLine="0" autoPict="0">
                <anchor moveWithCells="1">
                  <from>
                    <xdr:col>4</xdr:col>
                    <xdr:colOff>9525</xdr:colOff>
                    <xdr:row>23</xdr:row>
                    <xdr:rowOff>9525</xdr:rowOff>
                  </from>
                  <to>
                    <xdr:col>4</xdr:col>
                    <xdr:colOff>342900</xdr:colOff>
                    <xdr:row>23</xdr:row>
                    <xdr:rowOff>371475</xdr:rowOff>
                  </to>
                </anchor>
              </controlPr>
            </control>
          </mc:Choice>
        </mc:AlternateContent>
        <mc:AlternateContent xmlns:mc="http://schemas.openxmlformats.org/markup-compatibility/2006">
          <mc:Choice Requires="x14">
            <control shapeId="10262" r:id="rId36" name="Check Box 22">
              <controlPr locked="0" defaultSize="0" autoFill="0" autoLine="0" autoPict="0">
                <anchor moveWithCells="1">
                  <from>
                    <xdr:col>6</xdr:col>
                    <xdr:colOff>9525</xdr:colOff>
                    <xdr:row>23</xdr:row>
                    <xdr:rowOff>9525</xdr:rowOff>
                  </from>
                  <to>
                    <xdr:col>6</xdr:col>
                    <xdr:colOff>352425</xdr:colOff>
                    <xdr:row>23</xdr:row>
                    <xdr:rowOff>371475</xdr:rowOff>
                  </to>
                </anchor>
              </controlPr>
            </control>
          </mc:Choice>
        </mc:AlternateContent>
        <mc:AlternateContent xmlns:mc="http://schemas.openxmlformats.org/markup-compatibility/2006">
          <mc:Choice Requires="x14">
            <control shapeId="10263" r:id="rId37" name="Check Box 23">
              <controlPr locked="0" defaultSize="0" autoFill="0" autoLine="0" autoPict="0">
                <anchor moveWithCells="1">
                  <from>
                    <xdr:col>4</xdr:col>
                    <xdr:colOff>9525</xdr:colOff>
                    <xdr:row>25</xdr:row>
                    <xdr:rowOff>9525</xdr:rowOff>
                  </from>
                  <to>
                    <xdr:col>4</xdr:col>
                    <xdr:colOff>342900</xdr:colOff>
                    <xdr:row>25</xdr:row>
                    <xdr:rowOff>371475</xdr:rowOff>
                  </to>
                </anchor>
              </controlPr>
            </control>
          </mc:Choice>
        </mc:AlternateContent>
        <mc:AlternateContent xmlns:mc="http://schemas.openxmlformats.org/markup-compatibility/2006">
          <mc:Choice Requires="x14">
            <control shapeId="10264" r:id="rId38" name="Check Box 24">
              <controlPr locked="0" defaultSize="0" autoFill="0" autoLine="0" autoPict="0">
                <anchor moveWithCells="1">
                  <from>
                    <xdr:col>6</xdr:col>
                    <xdr:colOff>9525</xdr:colOff>
                    <xdr:row>25</xdr:row>
                    <xdr:rowOff>9525</xdr:rowOff>
                  </from>
                  <to>
                    <xdr:col>6</xdr:col>
                    <xdr:colOff>352425</xdr:colOff>
                    <xdr:row>25</xdr:row>
                    <xdr:rowOff>371475</xdr:rowOff>
                  </to>
                </anchor>
              </controlPr>
            </control>
          </mc:Choice>
        </mc:AlternateContent>
        <mc:AlternateContent xmlns:mc="http://schemas.openxmlformats.org/markup-compatibility/2006">
          <mc:Choice Requires="x14">
            <control shapeId="10265" r:id="rId39" name="Check Box 25">
              <controlPr locked="0" defaultSize="0" autoFill="0" autoLine="0" autoPict="0">
                <anchor moveWithCells="1">
                  <from>
                    <xdr:col>4</xdr:col>
                    <xdr:colOff>9525</xdr:colOff>
                    <xdr:row>13</xdr:row>
                    <xdr:rowOff>9525</xdr:rowOff>
                  </from>
                  <to>
                    <xdr:col>4</xdr:col>
                    <xdr:colOff>342900</xdr:colOff>
                    <xdr:row>13</xdr:row>
                    <xdr:rowOff>371475</xdr:rowOff>
                  </to>
                </anchor>
              </controlPr>
            </control>
          </mc:Choice>
        </mc:AlternateContent>
        <mc:AlternateContent xmlns:mc="http://schemas.openxmlformats.org/markup-compatibility/2006">
          <mc:Choice Requires="x14">
            <control shapeId="10266" r:id="rId40" name="Check Box 26">
              <controlPr locked="0" defaultSize="0" autoFill="0" autoLine="0" autoPict="0">
                <anchor moveWithCells="1">
                  <from>
                    <xdr:col>6</xdr:col>
                    <xdr:colOff>9525</xdr:colOff>
                    <xdr:row>13</xdr:row>
                    <xdr:rowOff>9525</xdr:rowOff>
                  </from>
                  <to>
                    <xdr:col>6</xdr:col>
                    <xdr:colOff>352425</xdr:colOff>
                    <xdr:row>13</xdr:row>
                    <xdr:rowOff>371475</xdr:rowOff>
                  </to>
                </anchor>
              </controlPr>
            </control>
          </mc:Choice>
        </mc:AlternateContent>
        <mc:AlternateContent xmlns:mc="http://schemas.openxmlformats.org/markup-compatibility/2006">
          <mc:Choice Requires="x14">
            <control shapeId="10267" r:id="rId41" name="Check Box 27">
              <controlPr locked="0" defaultSize="0" autoFill="0" autoLine="0" autoPict="0">
                <anchor moveWithCells="1">
                  <from>
                    <xdr:col>4</xdr:col>
                    <xdr:colOff>9525</xdr:colOff>
                    <xdr:row>21</xdr:row>
                    <xdr:rowOff>9525</xdr:rowOff>
                  </from>
                  <to>
                    <xdr:col>4</xdr:col>
                    <xdr:colOff>342900</xdr:colOff>
                    <xdr:row>21</xdr:row>
                    <xdr:rowOff>371475</xdr:rowOff>
                  </to>
                </anchor>
              </controlPr>
            </control>
          </mc:Choice>
        </mc:AlternateContent>
        <mc:AlternateContent xmlns:mc="http://schemas.openxmlformats.org/markup-compatibility/2006">
          <mc:Choice Requires="x14">
            <control shapeId="10268" r:id="rId42" name="Check Box 28">
              <controlPr locked="0" defaultSize="0" autoFill="0" autoLine="0" autoPict="0">
                <anchor moveWithCells="1">
                  <from>
                    <xdr:col>6</xdr:col>
                    <xdr:colOff>9525</xdr:colOff>
                    <xdr:row>21</xdr:row>
                    <xdr:rowOff>9525</xdr:rowOff>
                  </from>
                  <to>
                    <xdr:col>6</xdr:col>
                    <xdr:colOff>352425</xdr:colOff>
                    <xdr:row>21</xdr:row>
                    <xdr:rowOff>371475</xdr:rowOff>
                  </to>
                </anchor>
              </controlPr>
            </control>
          </mc:Choice>
        </mc:AlternateContent>
        <mc:AlternateContent xmlns:mc="http://schemas.openxmlformats.org/markup-compatibility/2006">
          <mc:Choice Requires="x14">
            <control shapeId="10269" r:id="rId43" name="Check Box 29">
              <controlPr locked="0" defaultSize="0" autoFill="0" autoLine="0" autoPict="0">
                <anchor moveWithCells="1">
                  <from>
                    <xdr:col>4</xdr:col>
                    <xdr:colOff>9525</xdr:colOff>
                    <xdr:row>27</xdr:row>
                    <xdr:rowOff>28575</xdr:rowOff>
                  </from>
                  <to>
                    <xdr:col>4</xdr:col>
                    <xdr:colOff>342900</xdr:colOff>
                    <xdr:row>27</xdr:row>
                    <xdr:rowOff>400050</xdr:rowOff>
                  </to>
                </anchor>
              </controlPr>
            </control>
          </mc:Choice>
        </mc:AlternateContent>
        <mc:AlternateContent xmlns:mc="http://schemas.openxmlformats.org/markup-compatibility/2006">
          <mc:Choice Requires="x14">
            <control shapeId="10270" r:id="rId44" name="Check Box 30">
              <controlPr locked="0" defaultSize="0" autoFill="0" autoLine="0" autoPict="0">
                <anchor moveWithCells="1">
                  <from>
                    <xdr:col>6</xdr:col>
                    <xdr:colOff>9525</xdr:colOff>
                    <xdr:row>27</xdr:row>
                    <xdr:rowOff>9525</xdr:rowOff>
                  </from>
                  <to>
                    <xdr:col>6</xdr:col>
                    <xdr:colOff>352425</xdr:colOff>
                    <xdr:row>27</xdr:row>
                    <xdr:rowOff>371475</xdr:rowOff>
                  </to>
                </anchor>
              </controlPr>
            </control>
          </mc:Choice>
        </mc:AlternateContent>
        <mc:AlternateContent xmlns:mc="http://schemas.openxmlformats.org/markup-compatibility/2006">
          <mc:Choice Requires="x14">
            <control shapeId="10271" r:id="rId45" name="Check Box 31">
              <controlPr locked="0" defaultSize="0" autoFill="0" autoLine="0" autoPict="0">
                <anchor moveWithCells="1">
                  <from>
                    <xdr:col>4</xdr:col>
                    <xdr:colOff>9525</xdr:colOff>
                    <xdr:row>28</xdr:row>
                    <xdr:rowOff>9525</xdr:rowOff>
                  </from>
                  <to>
                    <xdr:col>4</xdr:col>
                    <xdr:colOff>342900</xdr:colOff>
                    <xdr:row>28</xdr:row>
                    <xdr:rowOff>371475</xdr:rowOff>
                  </to>
                </anchor>
              </controlPr>
            </control>
          </mc:Choice>
        </mc:AlternateContent>
        <mc:AlternateContent xmlns:mc="http://schemas.openxmlformats.org/markup-compatibility/2006">
          <mc:Choice Requires="x14">
            <control shapeId="10272" r:id="rId46" name="Check Box 32">
              <controlPr locked="0" defaultSize="0" autoFill="0" autoLine="0" autoPict="0">
                <anchor moveWithCells="1">
                  <from>
                    <xdr:col>6</xdr:col>
                    <xdr:colOff>9525</xdr:colOff>
                    <xdr:row>28</xdr:row>
                    <xdr:rowOff>9525</xdr:rowOff>
                  </from>
                  <to>
                    <xdr:col>6</xdr:col>
                    <xdr:colOff>352425</xdr:colOff>
                    <xdr:row>28</xdr:row>
                    <xdr:rowOff>371475</xdr:rowOff>
                  </to>
                </anchor>
              </controlPr>
            </control>
          </mc:Choice>
        </mc:AlternateContent>
        <mc:AlternateContent xmlns:mc="http://schemas.openxmlformats.org/markup-compatibility/2006">
          <mc:Choice Requires="x14">
            <control shapeId="10273" r:id="rId47" name="Check Box 33">
              <controlPr locked="0" defaultSize="0" autoFill="0" autoLine="0" autoPict="0">
                <anchor moveWithCells="1">
                  <from>
                    <xdr:col>4</xdr:col>
                    <xdr:colOff>9525</xdr:colOff>
                    <xdr:row>29</xdr:row>
                    <xdr:rowOff>9525</xdr:rowOff>
                  </from>
                  <to>
                    <xdr:col>4</xdr:col>
                    <xdr:colOff>342900</xdr:colOff>
                    <xdr:row>29</xdr:row>
                    <xdr:rowOff>371475</xdr:rowOff>
                  </to>
                </anchor>
              </controlPr>
            </control>
          </mc:Choice>
        </mc:AlternateContent>
        <mc:AlternateContent xmlns:mc="http://schemas.openxmlformats.org/markup-compatibility/2006">
          <mc:Choice Requires="x14">
            <control shapeId="10274" r:id="rId48" name="Check Box 34">
              <controlPr locked="0" defaultSize="0" autoFill="0" autoLine="0" autoPict="0">
                <anchor moveWithCells="1">
                  <from>
                    <xdr:col>6</xdr:col>
                    <xdr:colOff>9525</xdr:colOff>
                    <xdr:row>29</xdr:row>
                    <xdr:rowOff>9525</xdr:rowOff>
                  </from>
                  <to>
                    <xdr:col>6</xdr:col>
                    <xdr:colOff>352425</xdr:colOff>
                    <xdr:row>29</xdr:row>
                    <xdr:rowOff>371475</xdr:rowOff>
                  </to>
                </anchor>
              </controlPr>
            </control>
          </mc:Choice>
        </mc:AlternateContent>
        <mc:AlternateContent xmlns:mc="http://schemas.openxmlformats.org/markup-compatibility/2006">
          <mc:Choice Requires="x14">
            <control shapeId="10275" r:id="rId49" name="Check Box 35">
              <controlPr locked="0" defaultSize="0" autoFill="0" autoLine="0" autoPict="0">
                <anchor moveWithCells="1">
                  <from>
                    <xdr:col>4</xdr:col>
                    <xdr:colOff>9525</xdr:colOff>
                    <xdr:row>30</xdr:row>
                    <xdr:rowOff>9525</xdr:rowOff>
                  </from>
                  <to>
                    <xdr:col>4</xdr:col>
                    <xdr:colOff>342900</xdr:colOff>
                    <xdr:row>30</xdr:row>
                    <xdr:rowOff>371475</xdr:rowOff>
                  </to>
                </anchor>
              </controlPr>
            </control>
          </mc:Choice>
        </mc:AlternateContent>
        <mc:AlternateContent xmlns:mc="http://schemas.openxmlformats.org/markup-compatibility/2006">
          <mc:Choice Requires="x14">
            <control shapeId="10276" r:id="rId50" name="Check Box 36">
              <controlPr locked="0" defaultSize="0" autoFill="0" autoLine="0" autoPict="0">
                <anchor moveWithCells="1">
                  <from>
                    <xdr:col>6</xdr:col>
                    <xdr:colOff>9525</xdr:colOff>
                    <xdr:row>30</xdr:row>
                    <xdr:rowOff>9525</xdr:rowOff>
                  </from>
                  <to>
                    <xdr:col>6</xdr:col>
                    <xdr:colOff>352425</xdr:colOff>
                    <xdr:row>30</xdr:row>
                    <xdr:rowOff>371475</xdr:rowOff>
                  </to>
                </anchor>
              </controlPr>
            </control>
          </mc:Choice>
        </mc:AlternateContent>
        <mc:AlternateContent xmlns:mc="http://schemas.openxmlformats.org/markup-compatibility/2006">
          <mc:Choice Requires="x14">
            <control shapeId="10277" r:id="rId51" name="Check Box 37">
              <controlPr locked="0" defaultSize="0" autoFill="0" autoLine="0" autoPict="0">
                <anchor moveWithCells="1">
                  <from>
                    <xdr:col>4</xdr:col>
                    <xdr:colOff>9525</xdr:colOff>
                    <xdr:row>31</xdr:row>
                    <xdr:rowOff>9525</xdr:rowOff>
                  </from>
                  <to>
                    <xdr:col>4</xdr:col>
                    <xdr:colOff>342900</xdr:colOff>
                    <xdr:row>31</xdr:row>
                    <xdr:rowOff>371475</xdr:rowOff>
                  </to>
                </anchor>
              </controlPr>
            </control>
          </mc:Choice>
        </mc:AlternateContent>
        <mc:AlternateContent xmlns:mc="http://schemas.openxmlformats.org/markup-compatibility/2006">
          <mc:Choice Requires="x14">
            <control shapeId="10278" r:id="rId52" name="Check Box 38">
              <controlPr locked="0" defaultSize="0" autoFill="0" autoLine="0" autoPict="0">
                <anchor moveWithCells="1">
                  <from>
                    <xdr:col>6</xdr:col>
                    <xdr:colOff>9525</xdr:colOff>
                    <xdr:row>31</xdr:row>
                    <xdr:rowOff>9525</xdr:rowOff>
                  </from>
                  <to>
                    <xdr:col>6</xdr:col>
                    <xdr:colOff>352425</xdr:colOff>
                    <xdr:row>31</xdr:row>
                    <xdr:rowOff>371475</xdr:rowOff>
                  </to>
                </anchor>
              </controlPr>
            </control>
          </mc:Choice>
        </mc:AlternateContent>
        <mc:AlternateContent xmlns:mc="http://schemas.openxmlformats.org/markup-compatibility/2006">
          <mc:Choice Requires="x14">
            <control shapeId="10287" r:id="rId53" name="Check Box 47">
              <controlPr locked="0" defaultSize="0" autoFill="0" autoLine="0" autoPict="0">
                <anchor moveWithCells="1">
                  <from>
                    <xdr:col>4</xdr:col>
                    <xdr:colOff>9525</xdr:colOff>
                    <xdr:row>31</xdr:row>
                    <xdr:rowOff>9525</xdr:rowOff>
                  </from>
                  <to>
                    <xdr:col>4</xdr:col>
                    <xdr:colOff>342900</xdr:colOff>
                    <xdr:row>31</xdr:row>
                    <xdr:rowOff>371475</xdr:rowOff>
                  </to>
                </anchor>
              </controlPr>
            </control>
          </mc:Choice>
        </mc:AlternateContent>
        <mc:AlternateContent xmlns:mc="http://schemas.openxmlformats.org/markup-compatibility/2006">
          <mc:Choice Requires="x14">
            <control shapeId="10288" r:id="rId54" name="Check Box 48">
              <controlPr locked="0" defaultSize="0" autoFill="0" autoLine="0" autoPict="0">
                <anchor moveWithCells="1">
                  <from>
                    <xdr:col>6</xdr:col>
                    <xdr:colOff>9525</xdr:colOff>
                    <xdr:row>31</xdr:row>
                    <xdr:rowOff>9525</xdr:rowOff>
                  </from>
                  <to>
                    <xdr:col>6</xdr:col>
                    <xdr:colOff>352425</xdr:colOff>
                    <xdr:row>31</xdr:row>
                    <xdr:rowOff>371475</xdr:rowOff>
                  </to>
                </anchor>
              </controlPr>
            </control>
          </mc:Choice>
        </mc:AlternateContent>
        <mc:AlternateContent xmlns:mc="http://schemas.openxmlformats.org/markup-compatibility/2006">
          <mc:Choice Requires="x14">
            <control shapeId="10289" r:id="rId55" name="Check Box 49">
              <controlPr locked="0" defaultSize="0" autoFill="0" autoLine="0" autoPict="0">
                <anchor moveWithCells="1">
                  <from>
                    <xdr:col>4</xdr:col>
                    <xdr:colOff>9525</xdr:colOff>
                    <xdr:row>32</xdr:row>
                    <xdr:rowOff>9525</xdr:rowOff>
                  </from>
                  <to>
                    <xdr:col>4</xdr:col>
                    <xdr:colOff>342900</xdr:colOff>
                    <xdr:row>32</xdr:row>
                    <xdr:rowOff>371475</xdr:rowOff>
                  </to>
                </anchor>
              </controlPr>
            </control>
          </mc:Choice>
        </mc:AlternateContent>
        <mc:AlternateContent xmlns:mc="http://schemas.openxmlformats.org/markup-compatibility/2006">
          <mc:Choice Requires="x14">
            <control shapeId="10290" r:id="rId56" name="Check Box 50">
              <controlPr locked="0" defaultSize="0" autoFill="0" autoLine="0" autoPict="0">
                <anchor moveWithCells="1">
                  <from>
                    <xdr:col>6</xdr:col>
                    <xdr:colOff>9525</xdr:colOff>
                    <xdr:row>32</xdr:row>
                    <xdr:rowOff>9525</xdr:rowOff>
                  </from>
                  <to>
                    <xdr:col>6</xdr:col>
                    <xdr:colOff>352425</xdr:colOff>
                    <xdr:row>32</xdr:row>
                    <xdr:rowOff>371475</xdr:rowOff>
                  </to>
                </anchor>
              </controlPr>
            </control>
          </mc:Choice>
        </mc:AlternateContent>
        <mc:AlternateContent xmlns:mc="http://schemas.openxmlformats.org/markup-compatibility/2006">
          <mc:Choice Requires="x14">
            <control shapeId="10291" r:id="rId57" name="Check Box 51">
              <controlPr locked="0" defaultSize="0" autoFill="0" autoLine="0" autoPict="0">
                <anchor moveWithCells="1">
                  <from>
                    <xdr:col>4</xdr:col>
                    <xdr:colOff>9525</xdr:colOff>
                    <xdr:row>32</xdr:row>
                    <xdr:rowOff>9525</xdr:rowOff>
                  </from>
                  <to>
                    <xdr:col>4</xdr:col>
                    <xdr:colOff>342900</xdr:colOff>
                    <xdr:row>32</xdr:row>
                    <xdr:rowOff>371475</xdr:rowOff>
                  </to>
                </anchor>
              </controlPr>
            </control>
          </mc:Choice>
        </mc:AlternateContent>
        <mc:AlternateContent xmlns:mc="http://schemas.openxmlformats.org/markup-compatibility/2006">
          <mc:Choice Requires="x14">
            <control shapeId="10292" r:id="rId58" name="Check Box 52">
              <controlPr locked="0" defaultSize="0" autoFill="0" autoLine="0" autoPict="0">
                <anchor moveWithCells="1">
                  <from>
                    <xdr:col>6</xdr:col>
                    <xdr:colOff>9525</xdr:colOff>
                    <xdr:row>32</xdr:row>
                    <xdr:rowOff>9525</xdr:rowOff>
                  </from>
                  <to>
                    <xdr:col>6</xdr:col>
                    <xdr:colOff>352425</xdr:colOff>
                    <xdr:row>32</xdr:row>
                    <xdr:rowOff>371475</xdr:rowOff>
                  </to>
                </anchor>
              </controlPr>
            </control>
          </mc:Choice>
        </mc:AlternateContent>
        <mc:AlternateContent xmlns:mc="http://schemas.openxmlformats.org/markup-compatibility/2006">
          <mc:Choice Requires="x14">
            <control shapeId="10293" r:id="rId59" name="Check Box 53">
              <controlPr locked="0" defaultSize="0" autoFill="0" autoLine="0" autoPict="0">
                <anchor moveWithCells="1">
                  <from>
                    <xdr:col>4</xdr:col>
                    <xdr:colOff>9525</xdr:colOff>
                    <xdr:row>32</xdr:row>
                    <xdr:rowOff>9525</xdr:rowOff>
                  </from>
                  <to>
                    <xdr:col>4</xdr:col>
                    <xdr:colOff>342900</xdr:colOff>
                    <xdr:row>32</xdr:row>
                    <xdr:rowOff>371475</xdr:rowOff>
                  </to>
                </anchor>
              </controlPr>
            </control>
          </mc:Choice>
        </mc:AlternateContent>
        <mc:AlternateContent xmlns:mc="http://schemas.openxmlformats.org/markup-compatibility/2006">
          <mc:Choice Requires="x14">
            <control shapeId="10294" r:id="rId60" name="Check Box 54">
              <controlPr locked="0" defaultSize="0" autoFill="0" autoLine="0" autoPict="0">
                <anchor moveWithCells="1">
                  <from>
                    <xdr:col>6</xdr:col>
                    <xdr:colOff>9525</xdr:colOff>
                    <xdr:row>32</xdr:row>
                    <xdr:rowOff>9525</xdr:rowOff>
                  </from>
                  <to>
                    <xdr:col>6</xdr:col>
                    <xdr:colOff>352425</xdr:colOff>
                    <xdr:row>32</xdr:row>
                    <xdr:rowOff>371475</xdr:rowOff>
                  </to>
                </anchor>
              </controlPr>
            </control>
          </mc:Choice>
        </mc:AlternateContent>
        <mc:AlternateContent xmlns:mc="http://schemas.openxmlformats.org/markup-compatibility/2006">
          <mc:Choice Requires="x14">
            <control shapeId="10295" r:id="rId61" name="Check Box 55">
              <controlPr locked="0" defaultSize="0" autoFill="0" autoLine="0" autoPict="0">
                <anchor moveWithCells="1">
                  <from>
                    <xdr:col>4</xdr:col>
                    <xdr:colOff>9525</xdr:colOff>
                    <xdr:row>33</xdr:row>
                    <xdr:rowOff>9525</xdr:rowOff>
                  </from>
                  <to>
                    <xdr:col>4</xdr:col>
                    <xdr:colOff>342900</xdr:colOff>
                    <xdr:row>33</xdr:row>
                    <xdr:rowOff>371475</xdr:rowOff>
                  </to>
                </anchor>
              </controlPr>
            </control>
          </mc:Choice>
        </mc:AlternateContent>
        <mc:AlternateContent xmlns:mc="http://schemas.openxmlformats.org/markup-compatibility/2006">
          <mc:Choice Requires="x14">
            <control shapeId="10296" r:id="rId62" name="Check Box 56">
              <controlPr locked="0" defaultSize="0" autoFill="0" autoLine="0" autoPict="0">
                <anchor moveWithCells="1">
                  <from>
                    <xdr:col>6</xdr:col>
                    <xdr:colOff>9525</xdr:colOff>
                    <xdr:row>33</xdr:row>
                    <xdr:rowOff>9525</xdr:rowOff>
                  </from>
                  <to>
                    <xdr:col>6</xdr:col>
                    <xdr:colOff>352425</xdr:colOff>
                    <xdr:row>33</xdr:row>
                    <xdr:rowOff>371475</xdr:rowOff>
                  </to>
                </anchor>
              </controlPr>
            </control>
          </mc:Choice>
        </mc:AlternateContent>
        <mc:AlternateContent xmlns:mc="http://schemas.openxmlformats.org/markup-compatibility/2006">
          <mc:Choice Requires="x14">
            <control shapeId="10297" r:id="rId63" name="Check Box 57">
              <controlPr locked="0" defaultSize="0" autoFill="0" autoLine="0" autoPict="0">
                <anchor moveWithCells="1">
                  <from>
                    <xdr:col>4</xdr:col>
                    <xdr:colOff>9525</xdr:colOff>
                    <xdr:row>34</xdr:row>
                    <xdr:rowOff>9525</xdr:rowOff>
                  </from>
                  <to>
                    <xdr:col>4</xdr:col>
                    <xdr:colOff>342900</xdr:colOff>
                    <xdr:row>34</xdr:row>
                    <xdr:rowOff>371475</xdr:rowOff>
                  </to>
                </anchor>
              </controlPr>
            </control>
          </mc:Choice>
        </mc:AlternateContent>
        <mc:AlternateContent xmlns:mc="http://schemas.openxmlformats.org/markup-compatibility/2006">
          <mc:Choice Requires="x14">
            <control shapeId="10298" r:id="rId64" name="Check Box 58">
              <controlPr locked="0" defaultSize="0" autoFill="0" autoLine="0" autoPict="0">
                <anchor moveWithCells="1">
                  <from>
                    <xdr:col>6</xdr:col>
                    <xdr:colOff>9525</xdr:colOff>
                    <xdr:row>34</xdr:row>
                    <xdr:rowOff>9525</xdr:rowOff>
                  </from>
                  <to>
                    <xdr:col>6</xdr:col>
                    <xdr:colOff>352425</xdr:colOff>
                    <xdr:row>34</xdr:row>
                    <xdr:rowOff>371475</xdr:rowOff>
                  </to>
                </anchor>
              </controlPr>
            </control>
          </mc:Choice>
        </mc:AlternateContent>
        <mc:AlternateContent xmlns:mc="http://schemas.openxmlformats.org/markup-compatibility/2006">
          <mc:Choice Requires="x14">
            <control shapeId="10299" r:id="rId65" name="Check Box 59">
              <controlPr locked="0" defaultSize="0" autoFill="0" autoLine="0" autoPict="0">
                <anchor moveWithCells="1">
                  <from>
                    <xdr:col>4</xdr:col>
                    <xdr:colOff>9525</xdr:colOff>
                    <xdr:row>35</xdr:row>
                    <xdr:rowOff>9525</xdr:rowOff>
                  </from>
                  <to>
                    <xdr:col>4</xdr:col>
                    <xdr:colOff>342900</xdr:colOff>
                    <xdr:row>35</xdr:row>
                    <xdr:rowOff>371475</xdr:rowOff>
                  </to>
                </anchor>
              </controlPr>
            </control>
          </mc:Choice>
        </mc:AlternateContent>
        <mc:AlternateContent xmlns:mc="http://schemas.openxmlformats.org/markup-compatibility/2006">
          <mc:Choice Requires="x14">
            <control shapeId="10300" r:id="rId66" name="Check Box 60">
              <controlPr locked="0" defaultSize="0" autoFill="0" autoLine="0" autoPict="0">
                <anchor moveWithCells="1">
                  <from>
                    <xdr:col>6</xdr:col>
                    <xdr:colOff>9525</xdr:colOff>
                    <xdr:row>35</xdr:row>
                    <xdr:rowOff>9525</xdr:rowOff>
                  </from>
                  <to>
                    <xdr:col>6</xdr:col>
                    <xdr:colOff>352425</xdr:colOff>
                    <xdr:row>35</xdr:row>
                    <xdr:rowOff>371475</xdr:rowOff>
                  </to>
                </anchor>
              </controlPr>
            </control>
          </mc:Choice>
        </mc:AlternateContent>
        <mc:AlternateContent xmlns:mc="http://schemas.openxmlformats.org/markup-compatibility/2006">
          <mc:Choice Requires="x14">
            <control shapeId="10301" r:id="rId67" name="Check Box 61">
              <controlPr locked="0" defaultSize="0" autoFill="0" autoLine="0" autoPict="0">
                <anchor moveWithCells="1">
                  <from>
                    <xdr:col>4</xdr:col>
                    <xdr:colOff>9525</xdr:colOff>
                    <xdr:row>35</xdr:row>
                    <xdr:rowOff>9525</xdr:rowOff>
                  </from>
                  <to>
                    <xdr:col>4</xdr:col>
                    <xdr:colOff>342900</xdr:colOff>
                    <xdr:row>35</xdr:row>
                    <xdr:rowOff>371475</xdr:rowOff>
                  </to>
                </anchor>
              </controlPr>
            </control>
          </mc:Choice>
        </mc:AlternateContent>
        <mc:AlternateContent xmlns:mc="http://schemas.openxmlformats.org/markup-compatibility/2006">
          <mc:Choice Requires="x14">
            <control shapeId="10302" r:id="rId68" name="Check Box 62">
              <controlPr locked="0" defaultSize="0" autoFill="0" autoLine="0" autoPict="0">
                <anchor moveWithCells="1">
                  <from>
                    <xdr:col>6</xdr:col>
                    <xdr:colOff>9525</xdr:colOff>
                    <xdr:row>35</xdr:row>
                    <xdr:rowOff>9525</xdr:rowOff>
                  </from>
                  <to>
                    <xdr:col>6</xdr:col>
                    <xdr:colOff>352425</xdr:colOff>
                    <xdr:row>35</xdr:row>
                    <xdr:rowOff>371475</xdr:rowOff>
                  </to>
                </anchor>
              </controlPr>
            </control>
          </mc:Choice>
        </mc:AlternateContent>
        <mc:AlternateContent xmlns:mc="http://schemas.openxmlformats.org/markup-compatibility/2006">
          <mc:Choice Requires="x14">
            <control shapeId="10303" r:id="rId69" name="Check Box 63">
              <controlPr locked="0" defaultSize="0" autoFill="0" autoLine="0" autoPict="0">
                <anchor moveWithCells="1">
                  <from>
                    <xdr:col>4</xdr:col>
                    <xdr:colOff>9525</xdr:colOff>
                    <xdr:row>36</xdr:row>
                    <xdr:rowOff>9525</xdr:rowOff>
                  </from>
                  <to>
                    <xdr:col>4</xdr:col>
                    <xdr:colOff>342900</xdr:colOff>
                    <xdr:row>36</xdr:row>
                    <xdr:rowOff>371475</xdr:rowOff>
                  </to>
                </anchor>
              </controlPr>
            </control>
          </mc:Choice>
        </mc:AlternateContent>
        <mc:AlternateContent xmlns:mc="http://schemas.openxmlformats.org/markup-compatibility/2006">
          <mc:Choice Requires="x14">
            <control shapeId="10304" r:id="rId70" name="Check Box 64">
              <controlPr locked="0" defaultSize="0" autoFill="0" autoLine="0" autoPict="0">
                <anchor moveWithCells="1">
                  <from>
                    <xdr:col>6</xdr:col>
                    <xdr:colOff>9525</xdr:colOff>
                    <xdr:row>36</xdr:row>
                    <xdr:rowOff>9525</xdr:rowOff>
                  </from>
                  <to>
                    <xdr:col>6</xdr:col>
                    <xdr:colOff>352425</xdr:colOff>
                    <xdr:row>36</xdr:row>
                    <xdr:rowOff>371475</xdr:rowOff>
                  </to>
                </anchor>
              </controlPr>
            </control>
          </mc:Choice>
        </mc:AlternateContent>
        <mc:AlternateContent xmlns:mc="http://schemas.openxmlformats.org/markup-compatibility/2006">
          <mc:Choice Requires="x14">
            <control shapeId="10317" r:id="rId71" name="Check Box 77">
              <controlPr locked="0" defaultSize="0" autoFill="0" autoLine="0" autoPict="0">
                <anchor moveWithCells="1">
                  <from>
                    <xdr:col>4</xdr:col>
                    <xdr:colOff>9525</xdr:colOff>
                    <xdr:row>36</xdr:row>
                    <xdr:rowOff>9525</xdr:rowOff>
                  </from>
                  <to>
                    <xdr:col>4</xdr:col>
                    <xdr:colOff>342900</xdr:colOff>
                    <xdr:row>36</xdr:row>
                    <xdr:rowOff>371475</xdr:rowOff>
                  </to>
                </anchor>
              </controlPr>
            </control>
          </mc:Choice>
        </mc:AlternateContent>
        <mc:AlternateContent xmlns:mc="http://schemas.openxmlformats.org/markup-compatibility/2006">
          <mc:Choice Requires="x14">
            <control shapeId="10318" r:id="rId72" name="Check Box 78">
              <controlPr locked="0" defaultSize="0" autoFill="0" autoLine="0" autoPict="0">
                <anchor moveWithCells="1">
                  <from>
                    <xdr:col>6</xdr:col>
                    <xdr:colOff>9525</xdr:colOff>
                    <xdr:row>36</xdr:row>
                    <xdr:rowOff>9525</xdr:rowOff>
                  </from>
                  <to>
                    <xdr:col>6</xdr:col>
                    <xdr:colOff>352425</xdr:colOff>
                    <xdr:row>36</xdr:row>
                    <xdr:rowOff>371475</xdr:rowOff>
                  </to>
                </anchor>
              </controlPr>
            </control>
          </mc:Choice>
        </mc:AlternateContent>
        <mc:AlternateContent xmlns:mc="http://schemas.openxmlformats.org/markup-compatibility/2006">
          <mc:Choice Requires="x14">
            <control shapeId="10319" r:id="rId73" name="Check Box 79">
              <controlPr locked="0" defaultSize="0" autoFill="0" autoLine="0" autoPict="0">
                <anchor moveWithCells="1">
                  <from>
                    <xdr:col>4</xdr:col>
                    <xdr:colOff>9525</xdr:colOff>
                    <xdr:row>36</xdr:row>
                    <xdr:rowOff>9525</xdr:rowOff>
                  </from>
                  <to>
                    <xdr:col>4</xdr:col>
                    <xdr:colOff>342900</xdr:colOff>
                    <xdr:row>36</xdr:row>
                    <xdr:rowOff>371475</xdr:rowOff>
                  </to>
                </anchor>
              </controlPr>
            </control>
          </mc:Choice>
        </mc:AlternateContent>
        <mc:AlternateContent xmlns:mc="http://schemas.openxmlformats.org/markup-compatibility/2006">
          <mc:Choice Requires="x14">
            <control shapeId="10320" r:id="rId74" name="Check Box 80">
              <controlPr locked="0" defaultSize="0" autoFill="0" autoLine="0" autoPict="0">
                <anchor moveWithCells="1">
                  <from>
                    <xdr:col>6</xdr:col>
                    <xdr:colOff>9525</xdr:colOff>
                    <xdr:row>36</xdr:row>
                    <xdr:rowOff>9525</xdr:rowOff>
                  </from>
                  <to>
                    <xdr:col>6</xdr:col>
                    <xdr:colOff>352425</xdr:colOff>
                    <xdr:row>36</xdr:row>
                    <xdr:rowOff>371475</xdr:rowOff>
                  </to>
                </anchor>
              </controlPr>
            </control>
          </mc:Choice>
        </mc:AlternateContent>
        <mc:AlternateContent xmlns:mc="http://schemas.openxmlformats.org/markup-compatibility/2006">
          <mc:Choice Requires="x14">
            <control shapeId="10321" r:id="rId75" name="Check Box 81">
              <controlPr locked="0" defaultSize="0" autoFill="0" autoLine="0" autoPict="0">
                <anchor moveWithCells="1">
                  <from>
                    <xdr:col>4</xdr:col>
                    <xdr:colOff>9525</xdr:colOff>
                    <xdr:row>37</xdr:row>
                    <xdr:rowOff>9525</xdr:rowOff>
                  </from>
                  <to>
                    <xdr:col>4</xdr:col>
                    <xdr:colOff>342900</xdr:colOff>
                    <xdr:row>38</xdr:row>
                    <xdr:rowOff>9525</xdr:rowOff>
                  </to>
                </anchor>
              </controlPr>
            </control>
          </mc:Choice>
        </mc:AlternateContent>
        <mc:AlternateContent xmlns:mc="http://schemas.openxmlformats.org/markup-compatibility/2006">
          <mc:Choice Requires="x14">
            <control shapeId="10322" r:id="rId76" name="Check Box 82">
              <controlPr locked="0" defaultSize="0" autoFill="0" autoLine="0" autoPict="0">
                <anchor moveWithCells="1">
                  <from>
                    <xdr:col>6</xdr:col>
                    <xdr:colOff>9525</xdr:colOff>
                    <xdr:row>37</xdr:row>
                    <xdr:rowOff>9525</xdr:rowOff>
                  </from>
                  <to>
                    <xdr:col>6</xdr:col>
                    <xdr:colOff>352425</xdr:colOff>
                    <xdr:row>38</xdr:row>
                    <xdr:rowOff>9525</xdr:rowOff>
                  </to>
                </anchor>
              </controlPr>
            </control>
          </mc:Choice>
        </mc:AlternateContent>
        <mc:AlternateContent xmlns:mc="http://schemas.openxmlformats.org/markup-compatibility/2006">
          <mc:Choice Requires="x14">
            <control shapeId="10323" r:id="rId77" name="Check Box 83">
              <controlPr locked="0" defaultSize="0" autoFill="0" autoLine="0" autoPict="0">
                <anchor moveWithCells="1">
                  <from>
                    <xdr:col>4</xdr:col>
                    <xdr:colOff>9525</xdr:colOff>
                    <xdr:row>39</xdr:row>
                    <xdr:rowOff>9525</xdr:rowOff>
                  </from>
                  <to>
                    <xdr:col>4</xdr:col>
                    <xdr:colOff>342900</xdr:colOff>
                    <xdr:row>39</xdr:row>
                    <xdr:rowOff>371475</xdr:rowOff>
                  </to>
                </anchor>
              </controlPr>
            </control>
          </mc:Choice>
        </mc:AlternateContent>
        <mc:AlternateContent xmlns:mc="http://schemas.openxmlformats.org/markup-compatibility/2006">
          <mc:Choice Requires="x14">
            <control shapeId="10324" r:id="rId78" name="Check Box 84">
              <controlPr locked="0" defaultSize="0" autoFill="0" autoLine="0" autoPict="0">
                <anchor moveWithCells="1">
                  <from>
                    <xdr:col>6</xdr:col>
                    <xdr:colOff>9525</xdr:colOff>
                    <xdr:row>39</xdr:row>
                    <xdr:rowOff>9525</xdr:rowOff>
                  </from>
                  <to>
                    <xdr:col>6</xdr:col>
                    <xdr:colOff>352425</xdr:colOff>
                    <xdr:row>39</xdr:row>
                    <xdr:rowOff>371475</xdr:rowOff>
                  </to>
                </anchor>
              </controlPr>
            </control>
          </mc:Choice>
        </mc:AlternateContent>
        <mc:AlternateContent xmlns:mc="http://schemas.openxmlformats.org/markup-compatibility/2006">
          <mc:Choice Requires="x14">
            <control shapeId="10325" r:id="rId79" name="Check Box 85">
              <controlPr locked="0" defaultSize="0" autoFill="0" autoLine="0" autoPict="0">
                <anchor moveWithCells="1">
                  <from>
                    <xdr:col>4</xdr:col>
                    <xdr:colOff>9525</xdr:colOff>
                    <xdr:row>41</xdr:row>
                    <xdr:rowOff>9525</xdr:rowOff>
                  </from>
                  <to>
                    <xdr:col>4</xdr:col>
                    <xdr:colOff>342900</xdr:colOff>
                    <xdr:row>41</xdr:row>
                    <xdr:rowOff>371475</xdr:rowOff>
                  </to>
                </anchor>
              </controlPr>
            </control>
          </mc:Choice>
        </mc:AlternateContent>
        <mc:AlternateContent xmlns:mc="http://schemas.openxmlformats.org/markup-compatibility/2006">
          <mc:Choice Requires="x14">
            <control shapeId="10326" r:id="rId80" name="Check Box 86">
              <controlPr locked="0" defaultSize="0" autoFill="0" autoLine="0" autoPict="0">
                <anchor moveWithCells="1">
                  <from>
                    <xdr:col>6</xdr:col>
                    <xdr:colOff>9525</xdr:colOff>
                    <xdr:row>41</xdr:row>
                    <xdr:rowOff>9525</xdr:rowOff>
                  </from>
                  <to>
                    <xdr:col>6</xdr:col>
                    <xdr:colOff>352425</xdr:colOff>
                    <xdr:row>41</xdr:row>
                    <xdr:rowOff>371475</xdr:rowOff>
                  </to>
                </anchor>
              </controlPr>
            </control>
          </mc:Choice>
        </mc:AlternateContent>
        <mc:AlternateContent xmlns:mc="http://schemas.openxmlformats.org/markup-compatibility/2006">
          <mc:Choice Requires="x14">
            <control shapeId="10327" r:id="rId81" name="Check Box 87">
              <controlPr locked="0" defaultSize="0" autoFill="0" autoLine="0" autoPict="0">
                <anchor moveWithCells="1">
                  <from>
                    <xdr:col>4</xdr:col>
                    <xdr:colOff>9525</xdr:colOff>
                    <xdr:row>42</xdr:row>
                    <xdr:rowOff>9525</xdr:rowOff>
                  </from>
                  <to>
                    <xdr:col>4</xdr:col>
                    <xdr:colOff>342900</xdr:colOff>
                    <xdr:row>42</xdr:row>
                    <xdr:rowOff>371475</xdr:rowOff>
                  </to>
                </anchor>
              </controlPr>
            </control>
          </mc:Choice>
        </mc:AlternateContent>
        <mc:AlternateContent xmlns:mc="http://schemas.openxmlformats.org/markup-compatibility/2006">
          <mc:Choice Requires="x14">
            <control shapeId="10328" r:id="rId82" name="Check Box 88">
              <controlPr locked="0" defaultSize="0" autoFill="0" autoLine="0" autoPict="0">
                <anchor moveWithCells="1">
                  <from>
                    <xdr:col>6</xdr:col>
                    <xdr:colOff>9525</xdr:colOff>
                    <xdr:row>42</xdr:row>
                    <xdr:rowOff>9525</xdr:rowOff>
                  </from>
                  <to>
                    <xdr:col>6</xdr:col>
                    <xdr:colOff>352425</xdr:colOff>
                    <xdr:row>42</xdr:row>
                    <xdr:rowOff>371475</xdr:rowOff>
                  </to>
                </anchor>
              </controlPr>
            </control>
          </mc:Choice>
        </mc:AlternateContent>
        <mc:AlternateContent xmlns:mc="http://schemas.openxmlformats.org/markup-compatibility/2006">
          <mc:Choice Requires="x14">
            <control shapeId="10329" r:id="rId83" name="Check Box 89">
              <controlPr locked="0" defaultSize="0" autoFill="0" autoLine="0" autoPict="0">
                <anchor moveWithCells="1">
                  <from>
                    <xdr:col>4</xdr:col>
                    <xdr:colOff>9525</xdr:colOff>
                    <xdr:row>43</xdr:row>
                    <xdr:rowOff>9525</xdr:rowOff>
                  </from>
                  <to>
                    <xdr:col>4</xdr:col>
                    <xdr:colOff>342900</xdr:colOff>
                    <xdr:row>43</xdr:row>
                    <xdr:rowOff>371475</xdr:rowOff>
                  </to>
                </anchor>
              </controlPr>
            </control>
          </mc:Choice>
        </mc:AlternateContent>
        <mc:AlternateContent xmlns:mc="http://schemas.openxmlformats.org/markup-compatibility/2006">
          <mc:Choice Requires="x14">
            <control shapeId="10330" r:id="rId84" name="Check Box 90">
              <controlPr locked="0" defaultSize="0" autoFill="0" autoLine="0" autoPict="0">
                <anchor moveWithCells="1">
                  <from>
                    <xdr:col>6</xdr:col>
                    <xdr:colOff>9525</xdr:colOff>
                    <xdr:row>43</xdr:row>
                    <xdr:rowOff>9525</xdr:rowOff>
                  </from>
                  <to>
                    <xdr:col>6</xdr:col>
                    <xdr:colOff>352425</xdr:colOff>
                    <xdr:row>43</xdr:row>
                    <xdr:rowOff>371475</xdr:rowOff>
                  </to>
                </anchor>
              </controlPr>
            </control>
          </mc:Choice>
        </mc:AlternateContent>
        <mc:AlternateContent xmlns:mc="http://schemas.openxmlformats.org/markup-compatibility/2006">
          <mc:Choice Requires="x14">
            <control shapeId="10331" r:id="rId85" name="Check Box 91">
              <controlPr locked="0" defaultSize="0" autoFill="0" autoLine="0" autoPict="0">
                <anchor moveWithCells="1">
                  <from>
                    <xdr:col>4</xdr:col>
                    <xdr:colOff>9525</xdr:colOff>
                    <xdr:row>45</xdr:row>
                    <xdr:rowOff>9525</xdr:rowOff>
                  </from>
                  <to>
                    <xdr:col>4</xdr:col>
                    <xdr:colOff>342900</xdr:colOff>
                    <xdr:row>45</xdr:row>
                    <xdr:rowOff>371475</xdr:rowOff>
                  </to>
                </anchor>
              </controlPr>
            </control>
          </mc:Choice>
        </mc:AlternateContent>
        <mc:AlternateContent xmlns:mc="http://schemas.openxmlformats.org/markup-compatibility/2006">
          <mc:Choice Requires="x14">
            <control shapeId="10332" r:id="rId86" name="Check Box 92">
              <controlPr locked="0" defaultSize="0" autoFill="0" autoLine="0" autoPict="0">
                <anchor moveWithCells="1">
                  <from>
                    <xdr:col>6</xdr:col>
                    <xdr:colOff>9525</xdr:colOff>
                    <xdr:row>45</xdr:row>
                    <xdr:rowOff>9525</xdr:rowOff>
                  </from>
                  <to>
                    <xdr:col>6</xdr:col>
                    <xdr:colOff>352425</xdr:colOff>
                    <xdr:row>45</xdr:row>
                    <xdr:rowOff>371475</xdr:rowOff>
                  </to>
                </anchor>
              </controlPr>
            </control>
          </mc:Choice>
        </mc:AlternateContent>
        <mc:AlternateContent xmlns:mc="http://schemas.openxmlformats.org/markup-compatibility/2006">
          <mc:Choice Requires="x14">
            <control shapeId="10333" r:id="rId87" name="Check Box 93">
              <controlPr locked="0" defaultSize="0" autoFill="0" autoLine="0" autoPict="0">
                <anchor moveWithCells="1">
                  <from>
                    <xdr:col>4</xdr:col>
                    <xdr:colOff>9525</xdr:colOff>
                    <xdr:row>46</xdr:row>
                    <xdr:rowOff>9525</xdr:rowOff>
                  </from>
                  <to>
                    <xdr:col>4</xdr:col>
                    <xdr:colOff>342900</xdr:colOff>
                    <xdr:row>46</xdr:row>
                    <xdr:rowOff>371475</xdr:rowOff>
                  </to>
                </anchor>
              </controlPr>
            </control>
          </mc:Choice>
        </mc:AlternateContent>
        <mc:AlternateContent xmlns:mc="http://schemas.openxmlformats.org/markup-compatibility/2006">
          <mc:Choice Requires="x14">
            <control shapeId="10334" r:id="rId88" name="Check Box 94">
              <controlPr locked="0" defaultSize="0" autoFill="0" autoLine="0" autoPict="0">
                <anchor moveWithCells="1">
                  <from>
                    <xdr:col>6</xdr:col>
                    <xdr:colOff>9525</xdr:colOff>
                    <xdr:row>46</xdr:row>
                    <xdr:rowOff>9525</xdr:rowOff>
                  </from>
                  <to>
                    <xdr:col>6</xdr:col>
                    <xdr:colOff>352425</xdr:colOff>
                    <xdr:row>46</xdr:row>
                    <xdr:rowOff>371475</xdr:rowOff>
                  </to>
                </anchor>
              </controlPr>
            </control>
          </mc:Choice>
        </mc:AlternateContent>
        <mc:AlternateContent xmlns:mc="http://schemas.openxmlformats.org/markup-compatibility/2006">
          <mc:Choice Requires="x14">
            <control shapeId="10335" r:id="rId89" name="Check Box 95">
              <controlPr locked="0" defaultSize="0" autoFill="0" autoLine="0" autoPict="0">
                <anchor moveWithCells="1">
                  <from>
                    <xdr:col>4</xdr:col>
                    <xdr:colOff>9525</xdr:colOff>
                    <xdr:row>47</xdr:row>
                    <xdr:rowOff>9525</xdr:rowOff>
                  </from>
                  <to>
                    <xdr:col>4</xdr:col>
                    <xdr:colOff>342900</xdr:colOff>
                    <xdr:row>47</xdr:row>
                    <xdr:rowOff>371475</xdr:rowOff>
                  </to>
                </anchor>
              </controlPr>
            </control>
          </mc:Choice>
        </mc:AlternateContent>
        <mc:AlternateContent xmlns:mc="http://schemas.openxmlformats.org/markup-compatibility/2006">
          <mc:Choice Requires="x14">
            <control shapeId="10336" r:id="rId90" name="Check Box 96">
              <controlPr locked="0" defaultSize="0" autoFill="0" autoLine="0" autoPict="0">
                <anchor moveWithCells="1">
                  <from>
                    <xdr:col>6</xdr:col>
                    <xdr:colOff>9525</xdr:colOff>
                    <xdr:row>47</xdr:row>
                    <xdr:rowOff>9525</xdr:rowOff>
                  </from>
                  <to>
                    <xdr:col>6</xdr:col>
                    <xdr:colOff>352425</xdr:colOff>
                    <xdr:row>47</xdr:row>
                    <xdr:rowOff>371475</xdr:rowOff>
                  </to>
                </anchor>
              </controlPr>
            </control>
          </mc:Choice>
        </mc:AlternateContent>
        <mc:AlternateContent xmlns:mc="http://schemas.openxmlformats.org/markup-compatibility/2006">
          <mc:Choice Requires="x14">
            <control shapeId="10337" r:id="rId91" name="Check Box 97">
              <controlPr locked="0" defaultSize="0" autoFill="0" autoLine="0" autoPict="0">
                <anchor moveWithCells="1">
                  <from>
                    <xdr:col>4</xdr:col>
                    <xdr:colOff>9525</xdr:colOff>
                    <xdr:row>48</xdr:row>
                    <xdr:rowOff>9525</xdr:rowOff>
                  </from>
                  <to>
                    <xdr:col>4</xdr:col>
                    <xdr:colOff>342900</xdr:colOff>
                    <xdr:row>48</xdr:row>
                    <xdr:rowOff>371475</xdr:rowOff>
                  </to>
                </anchor>
              </controlPr>
            </control>
          </mc:Choice>
        </mc:AlternateContent>
        <mc:AlternateContent xmlns:mc="http://schemas.openxmlformats.org/markup-compatibility/2006">
          <mc:Choice Requires="x14">
            <control shapeId="10338" r:id="rId92" name="Check Box 98">
              <controlPr locked="0" defaultSize="0" autoFill="0" autoLine="0" autoPict="0">
                <anchor moveWithCells="1">
                  <from>
                    <xdr:col>6</xdr:col>
                    <xdr:colOff>9525</xdr:colOff>
                    <xdr:row>48</xdr:row>
                    <xdr:rowOff>9525</xdr:rowOff>
                  </from>
                  <to>
                    <xdr:col>6</xdr:col>
                    <xdr:colOff>352425</xdr:colOff>
                    <xdr:row>48</xdr:row>
                    <xdr:rowOff>371475</xdr:rowOff>
                  </to>
                </anchor>
              </controlPr>
            </control>
          </mc:Choice>
        </mc:AlternateContent>
        <mc:AlternateContent xmlns:mc="http://schemas.openxmlformats.org/markup-compatibility/2006">
          <mc:Choice Requires="x14">
            <control shapeId="10339" r:id="rId93" name="Check Box 99">
              <controlPr locked="0" defaultSize="0" autoFill="0" autoLine="0" autoPict="0">
                <anchor moveWithCells="1">
                  <from>
                    <xdr:col>4</xdr:col>
                    <xdr:colOff>9525</xdr:colOff>
                    <xdr:row>52</xdr:row>
                    <xdr:rowOff>9525</xdr:rowOff>
                  </from>
                  <to>
                    <xdr:col>4</xdr:col>
                    <xdr:colOff>342900</xdr:colOff>
                    <xdr:row>52</xdr:row>
                    <xdr:rowOff>371475</xdr:rowOff>
                  </to>
                </anchor>
              </controlPr>
            </control>
          </mc:Choice>
        </mc:AlternateContent>
        <mc:AlternateContent xmlns:mc="http://schemas.openxmlformats.org/markup-compatibility/2006">
          <mc:Choice Requires="x14">
            <control shapeId="10340" r:id="rId94" name="Check Box 100">
              <controlPr locked="0" defaultSize="0" autoFill="0" autoLine="0" autoPict="0">
                <anchor moveWithCells="1">
                  <from>
                    <xdr:col>6</xdr:col>
                    <xdr:colOff>9525</xdr:colOff>
                    <xdr:row>52</xdr:row>
                    <xdr:rowOff>9525</xdr:rowOff>
                  </from>
                  <to>
                    <xdr:col>6</xdr:col>
                    <xdr:colOff>352425</xdr:colOff>
                    <xdr:row>52</xdr:row>
                    <xdr:rowOff>371475</xdr:rowOff>
                  </to>
                </anchor>
              </controlPr>
            </control>
          </mc:Choice>
        </mc:AlternateContent>
        <mc:AlternateContent xmlns:mc="http://schemas.openxmlformats.org/markup-compatibility/2006">
          <mc:Choice Requires="x14">
            <control shapeId="10341" r:id="rId95" name="Check Box 101">
              <controlPr locked="0" defaultSize="0" autoFill="0" autoLine="0" autoPict="0">
                <anchor moveWithCells="1">
                  <from>
                    <xdr:col>4</xdr:col>
                    <xdr:colOff>9525</xdr:colOff>
                    <xdr:row>49</xdr:row>
                    <xdr:rowOff>9525</xdr:rowOff>
                  </from>
                  <to>
                    <xdr:col>4</xdr:col>
                    <xdr:colOff>342900</xdr:colOff>
                    <xdr:row>49</xdr:row>
                    <xdr:rowOff>371475</xdr:rowOff>
                  </to>
                </anchor>
              </controlPr>
            </control>
          </mc:Choice>
        </mc:AlternateContent>
        <mc:AlternateContent xmlns:mc="http://schemas.openxmlformats.org/markup-compatibility/2006">
          <mc:Choice Requires="x14">
            <control shapeId="10342" r:id="rId96" name="Check Box 102">
              <controlPr locked="0" defaultSize="0" autoFill="0" autoLine="0" autoPict="0">
                <anchor moveWithCells="1">
                  <from>
                    <xdr:col>6</xdr:col>
                    <xdr:colOff>9525</xdr:colOff>
                    <xdr:row>49</xdr:row>
                    <xdr:rowOff>9525</xdr:rowOff>
                  </from>
                  <to>
                    <xdr:col>6</xdr:col>
                    <xdr:colOff>352425</xdr:colOff>
                    <xdr:row>49</xdr:row>
                    <xdr:rowOff>371475</xdr:rowOff>
                  </to>
                </anchor>
              </controlPr>
            </control>
          </mc:Choice>
        </mc:AlternateContent>
        <mc:AlternateContent xmlns:mc="http://schemas.openxmlformats.org/markup-compatibility/2006">
          <mc:Choice Requires="x14">
            <control shapeId="10343" r:id="rId97" name="Check Box 103">
              <controlPr locked="0" defaultSize="0" autoFill="0" autoLine="0" autoPict="0">
                <anchor moveWithCells="1">
                  <from>
                    <xdr:col>4</xdr:col>
                    <xdr:colOff>9525</xdr:colOff>
                    <xdr:row>50</xdr:row>
                    <xdr:rowOff>9525</xdr:rowOff>
                  </from>
                  <to>
                    <xdr:col>4</xdr:col>
                    <xdr:colOff>342900</xdr:colOff>
                    <xdr:row>50</xdr:row>
                    <xdr:rowOff>371475</xdr:rowOff>
                  </to>
                </anchor>
              </controlPr>
            </control>
          </mc:Choice>
        </mc:AlternateContent>
        <mc:AlternateContent xmlns:mc="http://schemas.openxmlformats.org/markup-compatibility/2006">
          <mc:Choice Requires="x14">
            <control shapeId="10344" r:id="rId98" name="Check Box 104">
              <controlPr locked="0" defaultSize="0" autoFill="0" autoLine="0" autoPict="0">
                <anchor moveWithCells="1">
                  <from>
                    <xdr:col>6</xdr:col>
                    <xdr:colOff>9525</xdr:colOff>
                    <xdr:row>50</xdr:row>
                    <xdr:rowOff>9525</xdr:rowOff>
                  </from>
                  <to>
                    <xdr:col>6</xdr:col>
                    <xdr:colOff>352425</xdr:colOff>
                    <xdr:row>50</xdr:row>
                    <xdr:rowOff>371475</xdr:rowOff>
                  </to>
                </anchor>
              </controlPr>
            </control>
          </mc:Choice>
        </mc:AlternateContent>
        <mc:AlternateContent xmlns:mc="http://schemas.openxmlformats.org/markup-compatibility/2006">
          <mc:Choice Requires="x14">
            <control shapeId="10345" r:id="rId99" name="Check Box 105">
              <controlPr locked="0" defaultSize="0" autoFill="0" autoLine="0" autoPict="0">
                <anchor moveWithCells="1">
                  <from>
                    <xdr:col>4</xdr:col>
                    <xdr:colOff>9525</xdr:colOff>
                    <xdr:row>51</xdr:row>
                    <xdr:rowOff>9525</xdr:rowOff>
                  </from>
                  <to>
                    <xdr:col>4</xdr:col>
                    <xdr:colOff>342900</xdr:colOff>
                    <xdr:row>51</xdr:row>
                    <xdr:rowOff>371475</xdr:rowOff>
                  </to>
                </anchor>
              </controlPr>
            </control>
          </mc:Choice>
        </mc:AlternateContent>
        <mc:AlternateContent xmlns:mc="http://schemas.openxmlformats.org/markup-compatibility/2006">
          <mc:Choice Requires="x14">
            <control shapeId="10346" r:id="rId100" name="Check Box 106">
              <controlPr locked="0" defaultSize="0" autoFill="0" autoLine="0" autoPict="0">
                <anchor moveWithCells="1">
                  <from>
                    <xdr:col>6</xdr:col>
                    <xdr:colOff>9525</xdr:colOff>
                    <xdr:row>51</xdr:row>
                    <xdr:rowOff>9525</xdr:rowOff>
                  </from>
                  <to>
                    <xdr:col>6</xdr:col>
                    <xdr:colOff>352425</xdr:colOff>
                    <xdr:row>51</xdr:row>
                    <xdr:rowOff>371475</xdr:rowOff>
                  </to>
                </anchor>
              </controlPr>
            </control>
          </mc:Choice>
        </mc:AlternateContent>
        <mc:AlternateContent xmlns:mc="http://schemas.openxmlformats.org/markup-compatibility/2006">
          <mc:Choice Requires="x14">
            <control shapeId="10347" r:id="rId101" name="Check Box 107">
              <controlPr locked="0" defaultSize="0" autoFill="0" autoLine="0" autoPict="0">
                <anchor moveWithCells="1">
                  <from>
                    <xdr:col>4</xdr:col>
                    <xdr:colOff>9525</xdr:colOff>
                    <xdr:row>54</xdr:row>
                    <xdr:rowOff>9525</xdr:rowOff>
                  </from>
                  <to>
                    <xdr:col>4</xdr:col>
                    <xdr:colOff>342900</xdr:colOff>
                    <xdr:row>54</xdr:row>
                    <xdr:rowOff>371475</xdr:rowOff>
                  </to>
                </anchor>
              </controlPr>
            </control>
          </mc:Choice>
        </mc:AlternateContent>
        <mc:AlternateContent xmlns:mc="http://schemas.openxmlformats.org/markup-compatibility/2006">
          <mc:Choice Requires="x14">
            <control shapeId="10348" r:id="rId102" name="Check Box 108">
              <controlPr locked="0" defaultSize="0" autoFill="0" autoLine="0" autoPict="0">
                <anchor moveWithCells="1">
                  <from>
                    <xdr:col>6</xdr:col>
                    <xdr:colOff>9525</xdr:colOff>
                    <xdr:row>54</xdr:row>
                    <xdr:rowOff>9525</xdr:rowOff>
                  </from>
                  <to>
                    <xdr:col>6</xdr:col>
                    <xdr:colOff>352425</xdr:colOff>
                    <xdr:row>54</xdr:row>
                    <xdr:rowOff>371475</xdr:rowOff>
                  </to>
                </anchor>
              </controlPr>
            </control>
          </mc:Choice>
        </mc:AlternateContent>
        <mc:AlternateContent xmlns:mc="http://schemas.openxmlformats.org/markup-compatibility/2006">
          <mc:Choice Requires="x14">
            <control shapeId="10349" r:id="rId103" name="Check Box 109">
              <controlPr locked="0" defaultSize="0" autoFill="0" autoLine="0" autoPict="0">
                <anchor moveWithCells="1">
                  <from>
                    <xdr:col>4</xdr:col>
                    <xdr:colOff>9525</xdr:colOff>
                    <xdr:row>55</xdr:row>
                    <xdr:rowOff>9525</xdr:rowOff>
                  </from>
                  <to>
                    <xdr:col>4</xdr:col>
                    <xdr:colOff>342900</xdr:colOff>
                    <xdr:row>55</xdr:row>
                    <xdr:rowOff>371475</xdr:rowOff>
                  </to>
                </anchor>
              </controlPr>
            </control>
          </mc:Choice>
        </mc:AlternateContent>
        <mc:AlternateContent xmlns:mc="http://schemas.openxmlformats.org/markup-compatibility/2006">
          <mc:Choice Requires="x14">
            <control shapeId="10350" r:id="rId104" name="Check Box 110">
              <controlPr locked="0" defaultSize="0" autoFill="0" autoLine="0" autoPict="0">
                <anchor moveWithCells="1">
                  <from>
                    <xdr:col>6</xdr:col>
                    <xdr:colOff>9525</xdr:colOff>
                    <xdr:row>55</xdr:row>
                    <xdr:rowOff>9525</xdr:rowOff>
                  </from>
                  <to>
                    <xdr:col>6</xdr:col>
                    <xdr:colOff>352425</xdr:colOff>
                    <xdr:row>55</xdr:row>
                    <xdr:rowOff>371475</xdr:rowOff>
                  </to>
                </anchor>
              </controlPr>
            </control>
          </mc:Choice>
        </mc:AlternateContent>
        <mc:AlternateContent xmlns:mc="http://schemas.openxmlformats.org/markup-compatibility/2006">
          <mc:Choice Requires="x14">
            <control shapeId="10351" r:id="rId105" name="Check Box 111">
              <controlPr locked="0" defaultSize="0" autoFill="0" autoLine="0" autoPict="0">
                <anchor moveWithCells="1">
                  <from>
                    <xdr:col>4</xdr:col>
                    <xdr:colOff>9525</xdr:colOff>
                    <xdr:row>57</xdr:row>
                    <xdr:rowOff>9525</xdr:rowOff>
                  </from>
                  <to>
                    <xdr:col>4</xdr:col>
                    <xdr:colOff>342900</xdr:colOff>
                    <xdr:row>57</xdr:row>
                    <xdr:rowOff>371475</xdr:rowOff>
                  </to>
                </anchor>
              </controlPr>
            </control>
          </mc:Choice>
        </mc:AlternateContent>
        <mc:AlternateContent xmlns:mc="http://schemas.openxmlformats.org/markup-compatibility/2006">
          <mc:Choice Requires="x14">
            <control shapeId="10352" r:id="rId106" name="Check Box 112">
              <controlPr locked="0" defaultSize="0" autoFill="0" autoLine="0" autoPict="0">
                <anchor moveWithCells="1">
                  <from>
                    <xdr:col>6</xdr:col>
                    <xdr:colOff>9525</xdr:colOff>
                    <xdr:row>57</xdr:row>
                    <xdr:rowOff>9525</xdr:rowOff>
                  </from>
                  <to>
                    <xdr:col>6</xdr:col>
                    <xdr:colOff>352425</xdr:colOff>
                    <xdr:row>57</xdr:row>
                    <xdr:rowOff>371475</xdr:rowOff>
                  </to>
                </anchor>
              </controlPr>
            </control>
          </mc:Choice>
        </mc:AlternateContent>
        <mc:AlternateContent xmlns:mc="http://schemas.openxmlformats.org/markup-compatibility/2006">
          <mc:Choice Requires="x14">
            <control shapeId="10353" r:id="rId107" name="Check Box 113">
              <controlPr locked="0" defaultSize="0" autoFill="0" autoLine="0" autoPict="0">
                <anchor moveWithCells="1">
                  <from>
                    <xdr:col>4</xdr:col>
                    <xdr:colOff>9525</xdr:colOff>
                    <xdr:row>58</xdr:row>
                    <xdr:rowOff>9525</xdr:rowOff>
                  </from>
                  <to>
                    <xdr:col>4</xdr:col>
                    <xdr:colOff>342900</xdr:colOff>
                    <xdr:row>58</xdr:row>
                    <xdr:rowOff>371475</xdr:rowOff>
                  </to>
                </anchor>
              </controlPr>
            </control>
          </mc:Choice>
        </mc:AlternateContent>
        <mc:AlternateContent xmlns:mc="http://schemas.openxmlformats.org/markup-compatibility/2006">
          <mc:Choice Requires="x14">
            <control shapeId="10354" r:id="rId108" name="Check Box 114">
              <controlPr locked="0" defaultSize="0" autoFill="0" autoLine="0" autoPict="0">
                <anchor moveWithCells="1">
                  <from>
                    <xdr:col>6</xdr:col>
                    <xdr:colOff>9525</xdr:colOff>
                    <xdr:row>58</xdr:row>
                    <xdr:rowOff>9525</xdr:rowOff>
                  </from>
                  <to>
                    <xdr:col>6</xdr:col>
                    <xdr:colOff>352425</xdr:colOff>
                    <xdr:row>58</xdr:row>
                    <xdr:rowOff>371475</xdr:rowOff>
                  </to>
                </anchor>
              </controlPr>
            </control>
          </mc:Choice>
        </mc:AlternateContent>
        <mc:AlternateContent xmlns:mc="http://schemas.openxmlformats.org/markup-compatibility/2006">
          <mc:Choice Requires="x14">
            <control shapeId="10355" r:id="rId109" name="Check Box 115">
              <controlPr locked="0" defaultSize="0" autoFill="0" autoLine="0" autoPict="0">
                <anchor moveWithCells="1">
                  <from>
                    <xdr:col>4</xdr:col>
                    <xdr:colOff>9525</xdr:colOff>
                    <xdr:row>59</xdr:row>
                    <xdr:rowOff>9525</xdr:rowOff>
                  </from>
                  <to>
                    <xdr:col>4</xdr:col>
                    <xdr:colOff>342900</xdr:colOff>
                    <xdr:row>59</xdr:row>
                    <xdr:rowOff>371475</xdr:rowOff>
                  </to>
                </anchor>
              </controlPr>
            </control>
          </mc:Choice>
        </mc:AlternateContent>
        <mc:AlternateContent xmlns:mc="http://schemas.openxmlformats.org/markup-compatibility/2006">
          <mc:Choice Requires="x14">
            <control shapeId="10356" r:id="rId110" name="Check Box 116">
              <controlPr locked="0" defaultSize="0" autoFill="0" autoLine="0" autoPict="0">
                <anchor moveWithCells="1">
                  <from>
                    <xdr:col>6</xdr:col>
                    <xdr:colOff>9525</xdr:colOff>
                    <xdr:row>59</xdr:row>
                    <xdr:rowOff>9525</xdr:rowOff>
                  </from>
                  <to>
                    <xdr:col>6</xdr:col>
                    <xdr:colOff>352425</xdr:colOff>
                    <xdr:row>59</xdr:row>
                    <xdr:rowOff>371475</xdr:rowOff>
                  </to>
                </anchor>
              </controlPr>
            </control>
          </mc:Choice>
        </mc:AlternateContent>
        <mc:AlternateContent xmlns:mc="http://schemas.openxmlformats.org/markup-compatibility/2006">
          <mc:Choice Requires="x14">
            <control shapeId="10357" r:id="rId111" name="Check Box 117">
              <controlPr locked="0" defaultSize="0" autoFill="0" autoLine="0" autoPict="0">
                <anchor moveWithCells="1">
                  <from>
                    <xdr:col>4</xdr:col>
                    <xdr:colOff>9525</xdr:colOff>
                    <xdr:row>61</xdr:row>
                    <xdr:rowOff>9525</xdr:rowOff>
                  </from>
                  <to>
                    <xdr:col>4</xdr:col>
                    <xdr:colOff>342900</xdr:colOff>
                    <xdr:row>61</xdr:row>
                    <xdr:rowOff>371475</xdr:rowOff>
                  </to>
                </anchor>
              </controlPr>
            </control>
          </mc:Choice>
        </mc:AlternateContent>
        <mc:AlternateContent xmlns:mc="http://schemas.openxmlformats.org/markup-compatibility/2006">
          <mc:Choice Requires="x14">
            <control shapeId="10358" r:id="rId112" name="Check Box 118">
              <controlPr locked="0" defaultSize="0" autoFill="0" autoLine="0" autoPict="0">
                <anchor moveWithCells="1">
                  <from>
                    <xdr:col>6</xdr:col>
                    <xdr:colOff>9525</xdr:colOff>
                    <xdr:row>61</xdr:row>
                    <xdr:rowOff>9525</xdr:rowOff>
                  </from>
                  <to>
                    <xdr:col>6</xdr:col>
                    <xdr:colOff>352425</xdr:colOff>
                    <xdr:row>61</xdr:row>
                    <xdr:rowOff>371475</xdr:rowOff>
                  </to>
                </anchor>
              </controlPr>
            </control>
          </mc:Choice>
        </mc:AlternateContent>
        <mc:AlternateContent xmlns:mc="http://schemas.openxmlformats.org/markup-compatibility/2006">
          <mc:Choice Requires="x14">
            <control shapeId="10359" r:id="rId113" name="Check Box 119">
              <controlPr locked="0" defaultSize="0" autoFill="0" autoLine="0" autoPict="0">
                <anchor moveWithCells="1">
                  <from>
                    <xdr:col>4</xdr:col>
                    <xdr:colOff>9525</xdr:colOff>
                    <xdr:row>40</xdr:row>
                    <xdr:rowOff>9525</xdr:rowOff>
                  </from>
                  <to>
                    <xdr:col>4</xdr:col>
                    <xdr:colOff>342900</xdr:colOff>
                    <xdr:row>40</xdr:row>
                    <xdr:rowOff>371475</xdr:rowOff>
                  </to>
                </anchor>
              </controlPr>
            </control>
          </mc:Choice>
        </mc:AlternateContent>
        <mc:AlternateContent xmlns:mc="http://schemas.openxmlformats.org/markup-compatibility/2006">
          <mc:Choice Requires="x14">
            <control shapeId="10360" r:id="rId114" name="Check Box 120">
              <controlPr locked="0" defaultSize="0" autoFill="0" autoLine="0" autoPict="0">
                <anchor moveWithCells="1">
                  <from>
                    <xdr:col>6</xdr:col>
                    <xdr:colOff>9525</xdr:colOff>
                    <xdr:row>40</xdr:row>
                    <xdr:rowOff>9525</xdr:rowOff>
                  </from>
                  <to>
                    <xdr:col>6</xdr:col>
                    <xdr:colOff>352425</xdr:colOff>
                    <xdr:row>40</xdr:row>
                    <xdr:rowOff>371475</xdr:rowOff>
                  </to>
                </anchor>
              </controlPr>
            </control>
          </mc:Choice>
        </mc:AlternateContent>
        <mc:AlternateContent xmlns:mc="http://schemas.openxmlformats.org/markup-compatibility/2006">
          <mc:Choice Requires="x14">
            <control shapeId="10361" r:id="rId115" name="Check Box 121">
              <controlPr locked="0" defaultSize="0" autoFill="0" autoLine="0" autoPict="0">
                <anchor moveWithCells="1">
                  <from>
                    <xdr:col>4</xdr:col>
                    <xdr:colOff>9525</xdr:colOff>
                    <xdr:row>56</xdr:row>
                    <xdr:rowOff>9525</xdr:rowOff>
                  </from>
                  <to>
                    <xdr:col>4</xdr:col>
                    <xdr:colOff>342900</xdr:colOff>
                    <xdr:row>56</xdr:row>
                    <xdr:rowOff>371475</xdr:rowOff>
                  </to>
                </anchor>
              </controlPr>
            </control>
          </mc:Choice>
        </mc:AlternateContent>
        <mc:AlternateContent xmlns:mc="http://schemas.openxmlformats.org/markup-compatibility/2006">
          <mc:Choice Requires="x14">
            <control shapeId="10362" r:id="rId116" name="Check Box 122">
              <controlPr locked="0" defaultSize="0" autoFill="0" autoLine="0" autoPict="0">
                <anchor moveWithCells="1">
                  <from>
                    <xdr:col>6</xdr:col>
                    <xdr:colOff>9525</xdr:colOff>
                    <xdr:row>56</xdr:row>
                    <xdr:rowOff>9525</xdr:rowOff>
                  </from>
                  <to>
                    <xdr:col>6</xdr:col>
                    <xdr:colOff>352425</xdr:colOff>
                    <xdr:row>56</xdr:row>
                    <xdr:rowOff>371475</xdr:rowOff>
                  </to>
                </anchor>
              </controlPr>
            </control>
          </mc:Choice>
        </mc:AlternateContent>
        <mc:AlternateContent xmlns:mc="http://schemas.openxmlformats.org/markup-compatibility/2006">
          <mc:Choice Requires="x14">
            <control shapeId="10363" r:id="rId117" name="Check Box 123">
              <controlPr locked="0" defaultSize="0" autoFill="0" autoLine="0" autoPict="0">
                <anchor moveWithCells="1">
                  <from>
                    <xdr:col>4</xdr:col>
                    <xdr:colOff>9525</xdr:colOff>
                    <xdr:row>16</xdr:row>
                    <xdr:rowOff>9525</xdr:rowOff>
                  </from>
                  <to>
                    <xdr:col>4</xdr:col>
                    <xdr:colOff>342900</xdr:colOff>
                    <xdr:row>16</xdr:row>
                    <xdr:rowOff>371475</xdr:rowOff>
                  </to>
                </anchor>
              </controlPr>
            </control>
          </mc:Choice>
        </mc:AlternateContent>
        <mc:AlternateContent xmlns:mc="http://schemas.openxmlformats.org/markup-compatibility/2006">
          <mc:Choice Requires="x14">
            <control shapeId="10364" r:id="rId118" name="Check Box 124">
              <controlPr locked="0" defaultSize="0" autoFill="0" autoLine="0" autoPict="0">
                <anchor moveWithCells="1">
                  <from>
                    <xdr:col>6</xdr:col>
                    <xdr:colOff>9525</xdr:colOff>
                    <xdr:row>16</xdr:row>
                    <xdr:rowOff>9525</xdr:rowOff>
                  </from>
                  <to>
                    <xdr:col>6</xdr:col>
                    <xdr:colOff>352425</xdr:colOff>
                    <xdr:row>16</xdr:row>
                    <xdr:rowOff>371475</xdr:rowOff>
                  </to>
                </anchor>
              </controlPr>
            </control>
          </mc:Choice>
        </mc:AlternateContent>
        <mc:AlternateContent xmlns:mc="http://schemas.openxmlformats.org/markup-compatibility/2006">
          <mc:Choice Requires="x14">
            <control shapeId="10365" r:id="rId119" name="Check Box 125">
              <controlPr locked="0" defaultSize="0" autoFill="0" autoLine="0" autoPict="0">
                <anchor moveWithCells="1">
                  <from>
                    <xdr:col>4</xdr:col>
                    <xdr:colOff>9525</xdr:colOff>
                    <xdr:row>24</xdr:row>
                    <xdr:rowOff>9525</xdr:rowOff>
                  </from>
                  <to>
                    <xdr:col>4</xdr:col>
                    <xdr:colOff>342900</xdr:colOff>
                    <xdr:row>24</xdr:row>
                    <xdr:rowOff>371475</xdr:rowOff>
                  </to>
                </anchor>
              </controlPr>
            </control>
          </mc:Choice>
        </mc:AlternateContent>
        <mc:AlternateContent xmlns:mc="http://schemas.openxmlformats.org/markup-compatibility/2006">
          <mc:Choice Requires="x14">
            <control shapeId="10366" r:id="rId120" name="Check Box 126">
              <controlPr locked="0" defaultSize="0" autoFill="0" autoLine="0" autoPict="0">
                <anchor moveWithCells="1">
                  <from>
                    <xdr:col>6</xdr:col>
                    <xdr:colOff>9525</xdr:colOff>
                    <xdr:row>24</xdr:row>
                    <xdr:rowOff>9525</xdr:rowOff>
                  </from>
                  <to>
                    <xdr:col>6</xdr:col>
                    <xdr:colOff>352425</xdr:colOff>
                    <xdr:row>24</xdr:row>
                    <xdr:rowOff>371475</xdr:rowOff>
                  </to>
                </anchor>
              </controlPr>
            </control>
          </mc:Choice>
        </mc:AlternateContent>
        <mc:AlternateContent xmlns:mc="http://schemas.openxmlformats.org/markup-compatibility/2006">
          <mc:Choice Requires="x14">
            <control shapeId="10367" r:id="rId121" name="Check Box 127">
              <controlPr locked="0" defaultSize="0" autoFill="0" autoLine="0" autoPict="0">
                <anchor moveWithCells="1">
                  <from>
                    <xdr:col>4</xdr:col>
                    <xdr:colOff>9525</xdr:colOff>
                    <xdr:row>66</xdr:row>
                    <xdr:rowOff>9525</xdr:rowOff>
                  </from>
                  <to>
                    <xdr:col>4</xdr:col>
                    <xdr:colOff>342900</xdr:colOff>
                    <xdr:row>66</xdr:row>
                    <xdr:rowOff>371475</xdr:rowOff>
                  </to>
                </anchor>
              </controlPr>
            </control>
          </mc:Choice>
        </mc:AlternateContent>
        <mc:AlternateContent xmlns:mc="http://schemas.openxmlformats.org/markup-compatibility/2006">
          <mc:Choice Requires="x14">
            <control shapeId="10368" r:id="rId122" name="Check Box 128">
              <controlPr locked="0" defaultSize="0" autoFill="0" autoLine="0" autoPict="0">
                <anchor moveWithCells="1">
                  <from>
                    <xdr:col>6</xdr:col>
                    <xdr:colOff>9525</xdr:colOff>
                    <xdr:row>66</xdr:row>
                    <xdr:rowOff>9525</xdr:rowOff>
                  </from>
                  <to>
                    <xdr:col>6</xdr:col>
                    <xdr:colOff>342900</xdr:colOff>
                    <xdr:row>66</xdr:row>
                    <xdr:rowOff>371475</xdr:rowOff>
                  </to>
                </anchor>
              </controlPr>
            </control>
          </mc:Choice>
        </mc:AlternateContent>
        <mc:AlternateContent xmlns:mc="http://schemas.openxmlformats.org/markup-compatibility/2006">
          <mc:Choice Requires="x14">
            <control shapeId="10369" r:id="rId123" name="Check Box 129">
              <controlPr locked="0" defaultSize="0" autoFill="0" autoLine="0" autoPict="0">
                <anchor moveWithCells="1">
                  <from>
                    <xdr:col>4</xdr:col>
                    <xdr:colOff>9525</xdr:colOff>
                    <xdr:row>67</xdr:row>
                    <xdr:rowOff>9525</xdr:rowOff>
                  </from>
                  <to>
                    <xdr:col>4</xdr:col>
                    <xdr:colOff>342900</xdr:colOff>
                    <xdr:row>67</xdr:row>
                    <xdr:rowOff>361950</xdr:rowOff>
                  </to>
                </anchor>
              </controlPr>
            </control>
          </mc:Choice>
        </mc:AlternateContent>
        <mc:AlternateContent xmlns:mc="http://schemas.openxmlformats.org/markup-compatibility/2006">
          <mc:Choice Requires="x14">
            <control shapeId="10370" r:id="rId124" name="Check Box 130">
              <controlPr locked="0" defaultSize="0" autoFill="0" autoLine="0" autoPict="0">
                <anchor moveWithCells="1">
                  <from>
                    <xdr:col>6</xdr:col>
                    <xdr:colOff>9525</xdr:colOff>
                    <xdr:row>67</xdr:row>
                    <xdr:rowOff>9525</xdr:rowOff>
                  </from>
                  <to>
                    <xdr:col>6</xdr:col>
                    <xdr:colOff>342900</xdr:colOff>
                    <xdr:row>67</xdr:row>
                    <xdr:rowOff>361950</xdr:rowOff>
                  </to>
                </anchor>
              </controlPr>
            </control>
          </mc:Choice>
        </mc:AlternateContent>
        <mc:AlternateContent xmlns:mc="http://schemas.openxmlformats.org/markup-compatibility/2006">
          <mc:Choice Requires="x14">
            <control shapeId="10371" r:id="rId125" name="Check Box 131">
              <controlPr locked="0" defaultSize="0" autoFill="0" autoLine="0" autoPict="0">
                <anchor moveWithCells="1">
                  <from>
                    <xdr:col>4</xdr:col>
                    <xdr:colOff>9525</xdr:colOff>
                    <xdr:row>68</xdr:row>
                    <xdr:rowOff>38100</xdr:rowOff>
                  </from>
                  <to>
                    <xdr:col>4</xdr:col>
                    <xdr:colOff>342900</xdr:colOff>
                    <xdr:row>68</xdr:row>
                    <xdr:rowOff>400050</xdr:rowOff>
                  </to>
                </anchor>
              </controlPr>
            </control>
          </mc:Choice>
        </mc:AlternateContent>
        <mc:AlternateContent xmlns:mc="http://schemas.openxmlformats.org/markup-compatibility/2006">
          <mc:Choice Requires="x14">
            <control shapeId="10372" r:id="rId126" name="Check Box 132">
              <controlPr locked="0" defaultSize="0" autoFill="0" autoLine="0" autoPict="0">
                <anchor moveWithCells="1">
                  <from>
                    <xdr:col>6</xdr:col>
                    <xdr:colOff>9525</xdr:colOff>
                    <xdr:row>68</xdr:row>
                    <xdr:rowOff>9525</xdr:rowOff>
                  </from>
                  <to>
                    <xdr:col>6</xdr:col>
                    <xdr:colOff>342900</xdr:colOff>
                    <xdr:row>68</xdr:row>
                    <xdr:rowOff>361950</xdr:rowOff>
                  </to>
                </anchor>
              </controlPr>
            </control>
          </mc:Choice>
        </mc:AlternateContent>
        <mc:AlternateContent xmlns:mc="http://schemas.openxmlformats.org/markup-compatibility/2006">
          <mc:Choice Requires="x14">
            <control shapeId="10373" r:id="rId127" name="Check Box 133">
              <controlPr locked="0" defaultSize="0" autoFill="0" autoLine="0" autoPict="0">
                <anchor moveWithCells="1">
                  <from>
                    <xdr:col>4</xdr:col>
                    <xdr:colOff>9525</xdr:colOff>
                    <xdr:row>69</xdr:row>
                    <xdr:rowOff>38100</xdr:rowOff>
                  </from>
                  <to>
                    <xdr:col>4</xdr:col>
                    <xdr:colOff>342900</xdr:colOff>
                    <xdr:row>69</xdr:row>
                    <xdr:rowOff>400050</xdr:rowOff>
                  </to>
                </anchor>
              </controlPr>
            </control>
          </mc:Choice>
        </mc:AlternateContent>
        <mc:AlternateContent xmlns:mc="http://schemas.openxmlformats.org/markup-compatibility/2006">
          <mc:Choice Requires="x14">
            <control shapeId="10374" r:id="rId128" name="Check Box 134">
              <controlPr locked="0" defaultSize="0" autoFill="0" autoLine="0" autoPict="0">
                <anchor moveWithCells="1">
                  <from>
                    <xdr:col>6</xdr:col>
                    <xdr:colOff>9525</xdr:colOff>
                    <xdr:row>69</xdr:row>
                    <xdr:rowOff>9525</xdr:rowOff>
                  </from>
                  <to>
                    <xdr:col>6</xdr:col>
                    <xdr:colOff>342900</xdr:colOff>
                    <xdr:row>69</xdr:row>
                    <xdr:rowOff>371475</xdr:rowOff>
                  </to>
                </anchor>
              </controlPr>
            </control>
          </mc:Choice>
        </mc:AlternateContent>
        <mc:AlternateContent xmlns:mc="http://schemas.openxmlformats.org/markup-compatibility/2006">
          <mc:Choice Requires="x14">
            <control shapeId="10375" r:id="rId129" name="Check Box 135">
              <controlPr locked="0" defaultSize="0" autoFill="0" autoLine="0" autoPict="0">
                <anchor moveWithCells="1">
                  <from>
                    <xdr:col>4</xdr:col>
                    <xdr:colOff>9525</xdr:colOff>
                    <xdr:row>70</xdr:row>
                    <xdr:rowOff>38100</xdr:rowOff>
                  </from>
                  <to>
                    <xdr:col>4</xdr:col>
                    <xdr:colOff>342900</xdr:colOff>
                    <xdr:row>70</xdr:row>
                    <xdr:rowOff>400050</xdr:rowOff>
                  </to>
                </anchor>
              </controlPr>
            </control>
          </mc:Choice>
        </mc:AlternateContent>
        <mc:AlternateContent xmlns:mc="http://schemas.openxmlformats.org/markup-compatibility/2006">
          <mc:Choice Requires="x14">
            <control shapeId="10376" r:id="rId130" name="Check Box 136">
              <controlPr locked="0" defaultSize="0" autoFill="0" autoLine="0" autoPict="0">
                <anchor moveWithCells="1">
                  <from>
                    <xdr:col>6</xdr:col>
                    <xdr:colOff>9525</xdr:colOff>
                    <xdr:row>70</xdr:row>
                    <xdr:rowOff>9525</xdr:rowOff>
                  </from>
                  <to>
                    <xdr:col>6</xdr:col>
                    <xdr:colOff>342900</xdr:colOff>
                    <xdr:row>70</xdr:row>
                    <xdr:rowOff>371475</xdr:rowOff>
                  </to>
                </anchor>
              </controlPr>
            </control>
          </mc:Choice>
        </mc:AlternateContent>
        <mc:AlternateContent xmlns:mc="http://schemas.openxmlformats.org/markup-compatibility/2006">
          <mc:Choice Requires="x14">
            <control shapeId="10377" r:id="rId131" name="Check Box 137">
              <controlPr locked="0" defaultSize="0" autoFill="0" autoLine="0" autoPict="0">
                <anchor moveWithCells="1">
                  <from>
                    <xdr:col>4</xdr:col>
                    <xdr:colOff>9525</xdr:colOff>
                    <xdr:row>75</xdr:row>
                    <xdr:rowOff>38100</xdr:rowOff>
                  </from>
                  <to>
                    <xdr:col>4</xdr:col>
                    <xdr:colOff>342900</xdr:colOff>
                    <xdr:row>75</xdr:row>
                    <xdr:rowOff>400050</xdr:rowOff>
                  </to>
                </anchor>
              </controlPr>
            </control>
          </mc:Choice>
        </mc:AlternateContent>
        <mc:AlternateContent xmlns:mc="http://schemas.openxmlformats.org/markup-compatibility/2006">
          <mc:Choice Requires="x14">
            <control shapeId="10378" r:id="rId132" name="Check Box 138">
              <controlPr locked="0" defaultSize="0" autoFill="0" autoLine="0" autoPict="0">
                <anchor moveWithCells="1">
                  <from>
                    <xdr:col>6</xdr:col>
                    <xdr:colOff>9525</xdr:colOff>
                    <xdr:row>75</xdr:row>
                    <xdr:rowOff>9525</xdr:rowOff>
                  </from>
                  <to>
                    <xdr:col>6</xdr:col>
                    <xdr:colOff>352425</xdr:colOff>
                    <xdr:row>75</xdr:row>
                    <xdr:rowOff>371475</xdr:rowOff>
                  </to>
                </anchor>
              </controlPr>
            </control>
          </mc:Choice>
        </mc:AlternateContent>
        <mc:AlternateContent xmlns:mc="http://schemas.openxmlformats.org/markup-compatibility/2006">
          <mc:Choice Requires="x14">
            <control shapeId="10379" r:id="rId133" name="Check Box 139">
              <controlPr locked="0" defaultSize="0" autoFill="0" autoLine="0" autoPict="0">
                <anchor moveWithCells="1">
                  <from>
                    <xdr:col>4</xdr:col>
                    <xdr:colOff>9525</xdr:colOff>
                    <xdr:row>76</xdr:row>
                    <xdr:rowOff>38100</xdr:rowOff>
                  </from>
                  <to>
                    <xdr:col>4</xdr:col>
                    <xdr:colOff>342900</xdr:colOff>
                    <xdr:row>76</xdr:row>
                    <xdr:rowOff>400050</xdr:rowOff>
                  </to>
                </anchor>
              </controlPr>
            </control>
          </mc:Choice>
        </mc:AlternateContent>
        <mc:AlternateContent xmlns:mc="http://schemas.openxmlformats.org/markup-compatibility/2006">
          <mc:Choice Requires="x14">
            <control shapeId="10380" r:id="rId134" name="Check Box 140">
              <controlPr locked="0" defaultSize="0" autoFill="0" autoLine="0" autoPict="0">
                <anchor moveWithCells="1">
                  <from>
                    <xdr:col>6</xdr:col>
                    <xdr:colOff>9525</xdr:colOff>
                    <xdr:row>76</xdr:row>
                    <xdr:rowOff>9525</xdr:rowOff>
                  </from>
                  <to>
                    <xdr:col>6</xdr:col>
                    <xdr:colOff>352425</xdr:colOff>
                    <xdr:row>76</xdr:row>
                    <xdr:rowOff>371475</xdr:rowOff>
                  </to>
                </anchor>
              </controlPr>
            </control>
          </mc:Choice>
        </mc:AlternateContent>
        <mc:AlternateContent xmlns:mc="http://schemas.openxmlformats.org/markup-compatibility/2006">
          <mc:Choice Requires="x14">
            <control shapeId="10381" r:id="rId135" name="Check Box 141">
              <controlPr locked="0" defaultSize="0" autoFill="0" autoLine="0" autoPict="0">
                <anchor moveWithCells="1">
                  <from>
                    <xdr:col>4</xdr:col>
                    <xdr:colOff>9525</xdr:colOff>
                    <xdr:row>77</xdr:row>
                    <xdr:rowOff>38100</xdr:rowOff>
                  </from>
                  <to>
                    <xdr:col>4</xdr:col>
                    <xdr:colOff>342900</xdr:colOff>
                    <xdr:row>77</xdr:row>
                    <xdr:rowOff>400050</xdr:rowOff>
                  </to>
                </anchor>
              </controlPr>
            </control>
          </mc:Choice>
        </mc:AlternateContent>
        <mc:AlternateContent xmlns:mc="http://schemas.openxmlformats.org/markup-compatibility/2006">
          <mc:Choice Requires="x14">
            <control shapeId="10382" r:id="rId136" name="Check Box 142">
              <controlPr locked="0" defaultSize="0" autoFill="0" autoLine="0" autoPict="0">
                <anchor moveWithCells="1">
                  <from>
                    <xdr:col>6</xdr:col>
                    <xdr:colOff>9525</xdr:colOff>
                    <xdr:row>77</xdr:row>
                    <xdr:rowOff>9525</xdr:rowOff>
                  </from>
                  <to>
                    <xdr:col>6</xdr:col>
                    <xdr:colOff>352425</xdr:colOff>
                    <xdr:row>77</xdr:row>
                    <xdr:rowOff>371475</xdr:rowOff>
                  </to>
                </anchor>
              </controlPr>
            </control>
          </mc:Choice>
        </mc:AlternateContent>
        <mc:AlternateContent xmlns:mc="http://schemas.openxmlformats.org/markup-compatibility/2006">
          <mc:Choice Requires="x14">
            <control shapeId="10383" r:id="rId137" name="Check Box 143">
              <controlPr locked="0" defaultSize="0" autoFill="0" autoLine="0" autoPict="0">
                <anchor moveWithCells="1">
                  <from>
                    <xdr:col>4</xdr:col>
                    <xdr:colOff>9525</xdr:colOff>
                    <xdr:row>78</xdr:row>
                    <xdr:rowOff>38100</xdr:rowOff>
                  </from>
                  <to>
                    <xdr:col>4</xdr:col>
                    <xdr:colOff>342900</xdr:colOff>
                    <xdr:row>78</xdr:row>
                    <xdr:rowOff>400050</xdr:rowOff>
                  </to>
                </anchor>
              </controlPr>
            </control>
          </mc:Choice>
        </mc:AlternateContent>
        <mc:AlternateContent xmlns:mc="http://schemas.openxmlformats.org/markup-compatibility/2006">
          <mc:Choice Requires="x14">
            <control shapeId="10384" r:id="rId138" name="Check Box 144">
              <controlPr locked="0" defaultSize="0" autoFill="0" autoLine="0" autoPict="0">
                <anchor moveWithCells="1">
                  <from>
                    <xdr:col>5</xdr:col>
                    <xdr:colOff>0</xdr:colOff>
                    <xdr:row>78</xdr:row>
                    <xdr:rowOff>9525</xdr:rowOff>
                  </from>
                  <to>
                    <xdr:col>6</xdr:col>
                    <xdr:colOff>342900</xdr:colOff>
                    <xdr:row>78</xdr:row>
                    <xdr:rowOff>371475</xdr:rowOff>
                  </to>
                </anchor>
              </controlPr>
            </control>
          </mc:Choice>
        </mc:AlternateContent>
        <mc:AlternateContent xmlns:mc="http://schemas.openxmlformats.org/markup-compatibility/2006">
          <mc:Choice Requires="x14">
            <control shapeId="10385" r:id="rId139" name="Check Box 145">
              <controlPr locked="0" defaultSize="0" autoFill="0" autoLine="0" autoPict="0">
                <anchor moveWithCells="1">
                  <from>
                    <xdr:col>4</xdr:col>
                    <xdr:colOff>9525</xdr:colOff>
                    <xdr:row>79</xdr:row>
                    <xdr:rowOff>38100</xdr:rowOff>
                  </from>
                  <to>
                    <xdr:col>4</xdr:col>
                    <xdr:colOff>342900</xdr:colOff>
                    <xdr:row>79</xdr:row>
                    <xdr:rowOff>400050</xdr:rowOff>
                  </to>
                </anchor>
              </controlPr>
            </control>
          </mc:Choice>
        </mc:AlternateContent>
        <mc:AlternateContent xmlns:mc="http://schemas.openxmlformats.org/markup-compatibility/2006">
          <mc:Choice Requires="x14">
            <control shapeId="10386" r:id="rId140" name="Check Box 146">
              <controlPr locked="0" defaultSize="0" autoFill="0" autoLine="0" autoPict="0">
                <anchor moveWithCells="1">
                  <from>
                    <xdr:col>5</xdr:col>
                    <xdr:colOff>0</xdr:colOff>
                    <xdr:row>79</xdr:row>
                    <xdr:rowOff>9525</xdr:rowOff>
                  </from>
                  <to>
                    <xdr:col>6</xdr:col>
                    <xdr:colOff>342900</xdr:colOff>
                    <xdr:row>79</xdr:row>
                    <xdr:rowOff>371475</xdr:rowOff>
                  </to>
                </anchor>
              </controlPr>
            </control>
          </mc:Choice>
        </mc:AlternateContent>
        <mc:AlternateContent xmlns:mc="http://schemas.openxmlformats.org/markup-compatibility/2006">
          <mc:Choice Requires="x14">
            <control shapeId="10387" r:id="rId141" name="Check Box 147">
              <controlPr locked="0" defaultSize="0" autoFill="0" autoLine="0" autoPict="0">
                <anchor moveWithCells="1">
                  <from>
                    <xdr:col>4</xdr:col>
                    <xdr:colOff>9525</xdr:colOff>
                    <xdr:row>80</xdr:row>
                    <xdr:rowOff>38100</xdr:rowOff>
                  </from>
                  <to>
                    <xdr:col>4</xdr:col>
                    <xdr:colOff>342900</xdr:colOff>
                    <xdr:row>80</xdr:row>
                    <xdr:rowOff>400050</xdr:rowOff>
                  </to>
                </anchor>
              </controlPr>
            </control>
          </mc:Choice>
        </mc:AlternateContent>
        <mc:AlternateContent xmlns:mc="http://schemas.openxmlformats.org/markup-compatibility/2006">
          <mc:Choice Requires="x14">
            <control shapeId="10388" r:id="rId142" name="Check Box 148">
              <controlPr locked="0" defaultSize="0" autoFill="0" autoLine="0" autoPict="0">
                <anchor moveWithCells="1">
                  <from>
                    <xdr:col>5</xdr:col>
                    <xdr:colOff>0</xdr:colOff>
                    <xdr:row>80</xdr:row>
                    <xdr:rowOff>9525</xdr:rowOff>
                  </from>
                  <to>
                    <xdr:col>6</xdr:col>
                    <xdr:colOff>342900</xdr:colOff>
                    <xdr:row>80</xdr:row>
                    <xdr:rowOff>371475</xdr:rowOff>
                  </to>
                </anchor>
              </controlPr>
            </control>
          </mc:Choice>
        </mc:AlternateContent>
        <mc:AlternateContent xmlns:mc="http://schemas.openxmlformats.org/markup-compatibility/2006">
          <mc:Choice Requires="x14">
            <control shapeId="10389" r:id="rId143" name="Check Box 149">
              <controlPr locked="0" defaultSize="0" autoFill="0" autoLine="0" autoPict="0">
                <anchor moveWithCells="1">
                  <from>
                    <xdr:col>4</xdr:col>
                    <xdr:colOff>9525</xdr:colOff>
                    <xdr:row>81</xdr:row>
                    <xdr:rowOff>38100</xdr:rowOff>
                  </from>
                  <to>
                    <xdr:col>4</xdr:col>
                    <xdr:colOff>342900</xdr:colOff>
                    <xdr:row>81</xdr:row>
                    <xdr:rowOff>400050</xdr:rowOff>
                  </to>
                </anchor>
              </controlPr>
            </control>
          </mc:Choice>
        </mc:AlternateContent>
        <mc:AlternateContent xmlns:mc="http://schemas.openxmlformats.org/markup-compatibility/2006">
          <mc:Choice Requires="x14">
            <control shapeId="10390" r:id="rId144" name="Check Box 150">
              <controlPr locked="0" defaultSize="0" autoFill="0" autoLine="0" autoPict="0">
                <anchor moveWithCells="1">
                  <from>
                    <xdr:col>5</xdr:col>
                    <xdr:colOff>0</xdr:colOff>
                    <xdr:row>81</xdr:row>
                    <xdr:rowOff>9525</xdr:rowOff>
                  </from>
                  <to>
                    <xdr:col>6</xdr:col>
                    <xdr:colOff>342900</xdr:colOff>
                    <xdr:row>81</xdr:row>
                    <xdr:rowOff>371475</xdr:rowOff>
                  </to>
                </anchor>
              </controlPr>
            </control>
          </mc:Choice>
        </mc:AlternateContent>
        <mc:AlternateContent xmlns:mc="http://schemas.openxmlformats.org/markup-compatibility/2006">
          <mc:Choice Requires="x14">
            <control shapeId="10391" r:id="rId145" name="Check Box 151">
              <controlPr locked="0" defaultSize="0" autoFill="0" autoLine="0" autoPict="0">
                <anchor moveWithCells="1">
                  <from>
                    <xdr:col>4</xdr:col>
                    <xdr:colOff>9525</xdr:colOff>
                    <xdr:row>82</xdr:row>
                    <xdr:rowOff>38100</xdr:rowOff>
                  </from>
                  <to>
                    <xdr:col>4</xdr:col>
                    <xdr:colOff>342900</xdr:colOff>
                    <xdr:row>82</xdr:row>
                    <xdr:rowOff>400050</xdr:rowOff>
                  </to>
                </anchor>
              </controlPr>
            </control>
          </mc:Choice>
        </mc:AlternateContent>
        <mc:AlternateContent xmlns:mc="http://schemas.openxmlformats.org/markup-compatibility/2006">
          <mc:Choice Requires="x14">
            <control shapeId="10392" r:id="rId146" name="Check Box 152">
              <controlPr locked="0" defaultSize="0" autoFill="0" autoLine="0" autoPict="0">
                <anchor moveWithCells="1">
                  <from>
                    <xdr:col>5</xdr:col>
                    <xdr:colOff>0</xdr:colOff>
                    <xdr:row>82</xdr:row>
                    <xdr:rowOff>9525</xdr:rowOff>
                  </from>
                  <to>
                    <xdr:col>6</xdr:col>
                    <xdr:colOff>342900</xdr:colOff>
                    <xdr:row>82</xdr:row>
                    <xdr:rowOff>371475</xdr:rowOff>
                  </to>
                </anchor>
              </controlPr>
            </control>
          </mc:Choice>
        </mc:AlternateContent>
        <mc:AlternateContent xmlns:mc="http://schemas.openxmlformats.org/markup-compatibility/2006">
          <mc:Choice Requires="x14">
            <control shapeId="10393" r:id="rId147" name="Check Box 153">
              <controlPr locked="0" defaultSize="0" autoFill="0" autoLine="0" autoPict="0">
                <anchor moveWithCells="1">
                  <from>
                    <xdr:col>4</xdr:col>
                    <xdr:colOff>9525</xdr:colOff>
                    <xdr:row>82</xdr:row>
                    <xdr:rowOff>38100</xdr:rowOff>
                  </from>
                  <to>
                    <xdr:col>4</xdr:col>
                    <xdr:colOff>342900</xdr:colOff>
                    <xdr:row>82</xdr:row>
                    <xdr:rowOff>400050</xdr:rowOff>
                  </to>
                </anchor>
              </controlPr>
            </control>
          </mc:Choice>
        </mc:AlternateContent>
        <mc:AlternateContent xmlns:mc="http://schemas.openxmlformats.org/markup-compatibility/2006">
          <mc:Choice Requires="x14">
            <control shapeId="10394" r:id="rId148" name="Check Box 154">
              <controlPr locked="0" defaultSize="0" autoFill="0" autoLine="0" autoPict="0">
                <anchor moveWithCells="1">
                  <from>
                    <xdr:col>5</xdr:col>
                    <xdr:colOff>0</xdr:colOff>
                    <xdr:row>82</xdr:row>
                    <xdr:rowOff>9525</xdr:rowOff>
                  </from>
                  <to>
                    <xdr:col>6</xdr:col>
                    <xdr:colOff>342900</xdr:colOff>
                    <xdr:row>82</xdr:row>
                    <xdr:rowOff>371475</xdr:rowOff>
                  </to>
                </anchor>
              </controlPr>
            </control>
          </mc:Choice>
        </mc:AlternateContent>
        <mc:AlternateContent xmlns:mc="http://schemas.openxmlformats.org/markup-compatibility/2006">
          <mc:Choice Requires="x14">
            <control shapeId="10395" r:id="rId149" name="Check Box 155">
              <controlPr locked="0" defaultSize="0" autoFill="0" autoLine="0" autoPict="0">
                <anchor moveWithCells="1">
                  <from>
                    <xdr:col>4</xdr:col>
                    <xdr:colOff>9525</xdr:colOff>
                    <xdr:row>83</xdr:row>
                    <xdr:rowOff>38100</xdr:rowOff>
                  </from>
                  <to>
                    <xdr:col>4</xdr:col>
                    <xdr:colOff>342900</xdr:colOff>
                    <xdr:row>83</xdr:row>
                    <xdr:rowOff>400050</xdr:rowOff>
                  </to>
                </anchor>
              </controlPr>
            </control>
          </mc:Choice>
        </mc:AlternateContent>
        <mc:AlternateContent xmlns:mc="http://schemas.openxmlformats.org/markup-compatibility/2006">
          <mc:Choice Requires="x14">
            <control shapeId="10396" r:id="rId150" name="Check Box 156">
              <controlPr locked="0" defaultSize="0" autoFill="0" autoLine="0" autoPict="0">
                <anchor moveWithCells="1">
                  <from>
                    <xdr:col>5</xdr:col>
                    <xdr:colOff>0</xdr:colOff>
                    <xdr:row>83</xdr:row>
                    <xdr:rowOff>9525</xdr:rowOff>
                  </from>
                  <to>
                    <xdr:col>6</xdr:col>
                    <xdr:colOff>342900</xdr:colOff>
                    <xdr:row>83</xdr:row>
                    <xdr:rowOff>371475</xdr:rowOff>
                  </to>
                </anchor>
              </controlPr>
            </control>
          </mc:Choice>
        </mc:AlternateContent>
        <mc:AlternateContent xmlns:mc="http://schemas.openxmlformats.org/markup-compatibility/2006">
          <mc:Choice Requires="x14">
            <control shapeId="10397" r:id="rId151" name="Check Box 157">
              <controlPr locked="0" defaultSize="0" autoFill="0" autoLine="0" autoPict="0">
                <anchor moveWithCells="1">
                  <from>
                    <xdr:col>4</xdr:col>
                    <xdr:colOff>9525</xdr:colOff>
                    <xdr:row>84</xdr:row>
                    <xdr:rowOff>38100</xdr:rowOff>
                  </from>
                  <to>
                    <xdr:col>4</xdr:col>
                    <xdr:colOff>342900</xdr:colOff>
                    <xdr:row>84</xdr:row>
                    <xdr:rowOff>400050</xdr:rowOff>
                  </to>
                </anchor>
              </controlPr>
            </control>
          </mc:Choice>
        </mc:AlternateContent>
        <mc:AlternateContent xmlns:mc="http://schemas.openxmlformats.org/markup-compatibility/2006">
          <mc:Choice Requires="x14">
            <control shapeId="10398" r:id="rId152" name="Check Box 158">
              <controlPr locked="0" defaultSize="0" autoFill="0" autoLine="0" autoPict="0">
                <anchor moveWithCells="1">
                  <from>
                    <xdr:col>5</xdr:col>
                    <xdr:colOff>0</xdr:colOff>
                    <xdr:row>84</xdr:row>
                    <xdr:rowOff>9525</xdr:rowOff>
                  </from>
                  <to>
                    <xdr:col>6</xdr:col>
                    <xdr:colOff>342900</xdr:colOff>
                    <xdr:row>84</xdr:row>
                    <xdr:rowOff>371475</xdr:rowOff>
                  </to>
                </anchor>
              </controlPr>
            </control>
          </mc:Choice>
        </mc:AlternateContent>
        <mc:AlternateContent xmlns:mc="http://schemas.openxmlformats.org/markup-compatibility/2006">
          <mc:Choice Requires="x14">
            <control shapeId="10399" r:id="rId153" name="Check Box 159">
              <controlPr locked="0" defaultSize="0" autoFill="0" autoLine="0" autoPict="0">
                <anchor moveWithCells="1">
                  <from>
                    <xdr:col>4</xdr:col>
                    <xdr:colOff>9525</xdr:colOff>
                    <xdr:row>85</xdr:row>
                    <xdr:rowOff>38100</xdr:rowOff>
                  </from>
                  <to>
                    <xdr:col>4</xdr:col>
                    <xdr:colOff>342900</xdr:colOff>
                    <xdr:row>85</xdr:row>
                    <xdr:rowOff>400050</xdr:rowOff>
                  </to>
                </anchor>
              </controlPr>
            </control>
          </mc:Choice>
        </mc:AlternateContent>
        <mc:AlternateContent xmlns:mc="http://schemas.openxmlformats.org/markup-compatibility/2006">
          <mc:Choice Requires="x14">
            <control shapeId="10400" r:id="rId154" name="Check Box 160">
              <controlPr locked="0" defaultSize="0" autoFill="0" autoLine="0" autoPict="0">
                <anchor moveWithCells="1">
                  <from>
                    <xdr:col>5</xdr:col>
                    <xdr:colOff>0</xdr:colOff>
                    <xdr:row>85</xdr:row>
                    <xdr:rowOff>9525</xdr:rowOff>
                  </from>
                  <to>
                    <xdr:col>6</xdr:col>
                    <xdr:colOff>342900</xdr:colOff>
                    <xdr:row>85</xdr:row>
                    <xdr:rowOff>371475</xdr:rowOff>
                  </to>
                </anchor>
              </controlPr>
            </control>
          </mc:Choice>
        </mc:AlternateContent>
        <mc:AlternateContent xmlns:mc="http://schemas.openxmlformats.org/markup-compatibility/2006">
          <mc:Choice Requires="x14">
            <control shapeId="10401" r:id="rId155" name="Check Box 161">
              <controlPr locked="0" defaultSize="0" autoFill="0" autoLine="0" autoPict="0">
                <anchor moveWithCells="1">
                  <from>
                    <xdr:col>4</xdr:col>
                    <xdr:colOff>9525</xdr:colOff>
                    <xdr:row>86</xdr:row>
                    <xdr:rowOff>38100</xdr:rowOff>
                  </from>
                  <to>
                    <xdr:col>4</xdr:col>
                    <xdr:colOff>342900</xdr:colOff>
                    <xdr:row>86</xdr:row>
                    <xdr:rowOff>400050</xdr:rowOff>
                  </to>
                </anchor>
              </controlPr>
            </control>
          </mc:Choice>
        </mc:AlternateContent>
        <mc:AlternateContent xmlns:mc="http://schemas.openxmlformats.org/markup-compatibility/2006">
          <mc:Choice Requires="x14">
            <control shapeId="10402" r:id="rId156" name="Check Box 162">
              <controlPr locked="0" defaultSize="0" autoFill="0" autoLine="0" autoPict="0">
                <anchor moveWithCells="1">
                  <from>
                    <xdr:col>5</xdr:col>
                    <xdr:colOff>0</xdr:colOff>
                    <xdr:row>86</xdr:row>
                    <xdr:rowOff>9525</xdr:rowOff>
                  </from>
                  <to>
                    <xdr:col>6</xdr:col>
                    <xdr:colOff>342900</xdr:colOff>
                    <xdr:row>86</xdr:row>
                    <xdr:rowOff>371475</xdr:rowOff>
                  </to>
                </anchor>
              </controlPr>
            </control>
          </mc:Choice>
        </mc:AlternateContent>
        <mc:AlternateContent xmlns:mc="http://schemas.openxmlformats.org/markup-compatibility/2006">
          <mc:Choice Requires="x14">
            <control shapeId="10403" r:id="rId157" name="Check Box 163">
              <controlPr locked="0" defaultSize="0" autoFill="0" autoLine="0" autoPict="0">
                <anchor moveWithCells="1">
                  <from>
                    <xdr:col>4</xdr:col>
                    <xdr:colOff>9525</xdr:colOff>
                    <xdr:row>87</xdr:row>
                    <xdr:rowOff>38100</xdr:rowOff>
                  </from>
                  <to>
                    <xdr:col>4</xdr:col>
                    <xdr:colOff>342900</xdr:colOff>
                    <xdr:row>87</xdr:row>
                    <xdr:rowOff>400050</xdr:rowOff>
                  </to>
                </anchor>
              </controlPr>
            </control>
          </mc:Choice>
        </mc:AlternateContent>
        <mc:AlternateContent xmlns:mc="http://schemas.openxmlformats.org/markup-compatibility/2006">
          <mc:Choice Requires="x14">
            <control shapeId="10404" r:id="rId158" name="Check Box 164">
              <controlPr locked="0" defaultSize="0" autoFill="0" autoLine="0" autoPict="0">
                <anchor moveWithCells="1">
                  <from>
                    <xdr:col>5</xdr:col>
                    <xdr:colOff>0</xdr:colOff>
                    <xdr:row>87</xdr:row>
                    <xdr:rowOff>9525</xdr:rowOff>
                  </from>
                  <to>
                    <xdr:col>6</xdr:col>
                    <xdr:colOff>342900</xdr:colOff>
                    <xdr:row>87</xdr:row>
                    <xdr:rowOff>371475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2EBA6-A3CD-4BB5-9AB6-133F0882E6EE}">
  <dimension ref="A1:Y17"/>
  <sheetViews>
    <sheetView showGridLines="0" zoomScale="85" zoomScaleNormal="85" workbookViewId="0">
      <pane ySplit="8" topLeftCell="A9" activePane="bottomLeft" state="frozen"/>
      <selection pane="bottomLeft" activeCell="B9" sqref="B9"/>
    </sheetView>
  </sheetViews>
  <sheetFormatPr baseColWidth="10" defaultColWidth="11.5703125" defaultRowHeight="12.75"/>
  <cols>
    <col min="1" max="1" width="1.7109375" style="54" customWidth="1"/>
    <col min="2" max="2" width="19.5703125" style="54" customWidth="1"/>
    <col min="3" max="3" width="54.5703125" style="54" customWidth="1"/>
    <col min="4" max="4" width="19" style="54" customWidth="1"/>
    <col min="5" max="9" width="16.85546875" style="54" customWidth="1"/>
    <col min="10" max="24" width="13.28515625" style="54" customWidth="1"/>
    <col min="25" max="16384" width="11.5703125" style="54"/>
  </cols>
  <sheetData>
    <row r="1" spans="1:25">
      <c r="C1" s="54" t="s">
        <v>26</v>
      </c>
    </row>
    <row r="2" spans="1:25">
      <c r="C2" s="54" t="s">
        <v>26</v>
      </c>
    </row>
    <row r="3" spans="1:25">
      <c r="C3" s="54" t="s">
        <v>26</v>
      </c>
    </row>
    <row r="6" spans="1:25" ht="30.6" customHeight="1" thickBot="1">
      <c r="C6" s="54" t="s">
        <v>26</v>
      </c>
    </row>
    <row r="7" spans="1:25" ht="19.149999999999999" customHeight="1">
      <c r="B7" s="336" t="s">
        <v>852</v>
      </c>
      <c r="C7" s="338" t="s">
        <v>815</v>
      </c>
      <c r="D7" s="343" t="s">
        <v>573</v>
      </c>
      <c r="E7" s="338" t="s">
        <v>823</v>
      </c>
      <c r="F7" s="338"/>
      <c r="G7" s="338"/>
      <c r="H7" s="338" t="s">
        <v>824</v>
      </c>
      <c r="I7" s="338" t="s">
        <v>825</v>
      </c>
      <c r="J7" s="340" t="s">
        <v>807</v>
      </c>
      <c r="K7" s="340"/>
      <c r="L7" s="340"/>
      <c r="M7" s="340"/>
      <c r="N7" s="340"/>
      <c r="O7" s="340"/>
      <c r="P7" s="340"/>
      <c r="Q7" s="340"/>
      <c r="R7" s="340"/>
      <c r="S7" s="340" t="s">
        <v>808</v>
      </c>
      <c r="T7" s="340"/>
      <c r="U7" s="340"/>
      <c r="V7" s="340"/>
      <c r="W7" s="340"/>
      <c r="X7" s="340"/>
      <c r="Y7" s="341" t="s">
        <v>2543</v>
      </c>
    </row>
    <row r="8" spans="1:25" ht="46.9" customHeight="1" thickBot="1">
      <c r="B8" s="337"/>
      <c r="C8" s="339"/>
      <c r="D8" s="344"/>
      <c r="E8" s="110" t="s">
        <v>820</v>
      </c>
      <c r="F8" s="110" t="s">
        <v>822</v>
      </c>
      <c r="G8" s="110" t="s">
        <v>821</v>
      </c>
      <c r="H8" s="339"/>
      <c r="I8" s="339"/>
      <c r="J8" s="110" t="s">
        <v>289</v>
      </c>
      <c r="K8" s="110" t="s">
        <v>290</v>
      </c>
      <c r="L8" s="110" t="s">
        <v>291</v>
      </c>
      <c r="M8" s="110" t="s">
        <v>292</v>
      </c>
      <c r="N8" s="110" t="s">
        <v>293</v>
      </c>
      <c r="O8" s="110" t="s">
        <v>294</v>
      </c>
      <c r="P8" s="110" t="s">
        <v>295</v>
      </c>
      <c r="Q8" s="110" t="s">
        <v>296</v>
      </c>
      <c r="R8" s="110" t="s">
        <v>297</v>
      </c>
      <c r="S8" s="110" t="s">
        <v>289</v>
      </c>
      <c r="T8" s="110" t="s">
        <v>290</v>
      </c>
      <c r="U8" s="110" t="s">
        <v>802</v>
      </c>
      <c r="V8" s="110" t="s">
        <v>292</v>
      </c>
      <c r="W8" s="110" t="s">
        <v>294</v>
      </c>
      <c r="X8" s="110" t="s">
        <v>297</v>
      </c>
      <c r="Y8" s="342"/>
    </row>
    <row r="9" spans="1:25" s="55" customFormat="1" ht="75" customHeight="1">
      <c r="A9" s="107"/>
      <c r="B9" s="112" t="s">
        <v>801</v>
      </c>
      <c r="C9" s="109" t="s">
        <v>809</v>
      </c>
      <c r="D9" s="62" t="s">
        <v>137</v>
      </c>
      <c r="E9" s="109"/>
      <c r="F9" s="109"/>
      <c r="G9" s="109"/>
      <c r="H9" s="109"/>
      <c r="I9" s="109"/>
      <c r="J9" s="62" t="s">
        <v>24</v>
      </c>
      <c r="K9" s="62" t="s">
        <v>24</v>
      </c>
      <c r="L9" s="62" t="s">
        <v>24</v>
      </c>
      <c r="M9" s="62" t="s">
        <v>24</v>
      </c>
      <c r="N9" s="62" t="s">
        <v>24</v>
      </c>
      <c r="O9" s="62" t="s">
        <v>24</v>
      </c>
      <c r="P9" s="62" t="s">
        <v>24</v>
      </c>
      <c r="Q9" s="62" t="s">
        <v>24</v>
      </c>
      <c r="R9" s="62" t="s">
        <v>24</v>
      </c>
      <c r="S9" s="62"/>
      <c r="T9" s="62"/>
      <c r="U9" s="62"/>
      <c r="V9" s="62"/>
      <c r="W9" s="62"/>
      <c r="X9" s="62"/>
      <c r="Y9" s="113">
        <f>COUNTA(J9:X9)</f>
        <v>9</v>
      </c>
    </row>
    <row r="10" spans="1:25" s="55" customFormat="1" ht="75" customHeight="1">
      <c r="A10" s="107"/>
      <c r="B10" s="114" t="s">
        <v>798</v>
      </c>
      <c r="C10" s="6" t="s">
        <v>810</v>
      </c>
      <c r="D10" s="62" t="s">
        <v>137</v>
      </c>
      <c r="E10" s="36" t="s">
        <v>24</v>
      </c>
      <c r="F10" s="36" t="s">
        <v>24</v>
      </c>
      <c r="G10" s="36" t="s">
        <v>24</v>
      </c>
      <c r="H10" s="6"/>
      <c r="I10" s="6"/>
      <c r="J10" s="36"/>
      <c r="K10" s="36" t="s">
        <v>24</v>
      </c>
      <c r="L10" s="36" t="s">
        <v>24</v>
      </c>
      <c r="M10" s="36"/>
      <c r="N10" s="36" t="s">
        <v>24</v>
      </c>
      <c r="O10" s="36" t="s">
        <v>24</v>
      </c>
      <c r="P10" s="36"/>
      <c r="Q10" s="36" t="s">
        <v>24</v>
      </c>
      <c r="R10" s="36" t="s">
        <v>24</v>
      </c>
      <c r="S10" s="36"/>
      <c r="T10" s="36"/>
      <c r="U10" s="36"/>
      <c r="V10" s="36"/>
      <c r="W10" s="36"/>
      <c r="X10" s="36"/>
      <c r="Y10" s="115">
        <f t="shared" ref="Y10:Y17" si="0">COUNTA(J10:X10)</f>
        <v>6</v>
      </c>
    </row>
    <row r="11" spans="1:25" s="55" customFormat="1" ht="75" customHeight="1">
      <c r="A11" s="107"/>
      <c r="B11" s="114" t="s">
        <v>799</v>
      </c>
      <c r="C11" s="6" t="s">
        <v>811</v>
      </c>
      <c r="D11" s="62" t="s">
        <v>137</v>
      </c>
      <c r="E11" s="36" t="s">
        <v>24</v>
      </c>
      <c r="F11" s="36" t="s">
        <v>24</v>
      </c>
      <c r="G11" s="36" t="s">
        <v>24</v>
      </c>
      <c r="H11" s="6"/>
      <c r="I11" s="6"/>
      <c r="J11" s="36" t="s">
        <v>24</v>
      </c>
      <c r="K11" s="36" t="s">
        <v>24</v>
      </c>
      <c r="L11" s="36" t="s">
        <v>24</v>
      </c>
      <c r="M11" s="36"/>
      <c r="N11" s="36"/>
      <c r="O11" s="36" t="s">
        <v>24</v>
      </c>
      <c r="P11" s="36" t="s">
        <v>24</v>
      </c>
      <c r="Q11" s="36" t="s">
        <v>24</v>
      </c>
      <c r="R11" s="36" t="s">
        <v>24</v>
      </c>
      <c r="S11" s="36"/>
      <c r="T11" s="36"/>
      <c r="U11" s="36"/>
      <c r="V11" s="36"/>
      <c r="W11" s="36"/>
      <c r="X11" s="36"/>
      <c r="Y11" s="115">
        <f t="shared" si="0"/>
        <v>7</v>
      </c>
    </row>
    <row r="12" spans="1:25" ht="75" customHeight="1">
      <c r="A12" s="108"/>
      <c r="B12" s="114" t="s">
        <v>806</v>
      </c>
      <c r="C12" s="8" t="s">
        <v>812</v>
      </c>
      <c r="D12" s="62" t="s">
        <v>137</v>
      </c>
      <c r="E12" s="36" t="s">
        <v>24</v>
      </c>
      <c r="F12" s="36" t="s">
        <v>24</v>
      </c>
      <c r="G12" s="36" t="s">
        <v>24</v>
      </c>
      <c r="H12" s="8"/>
      <c r="I12" s="8"/>
      <c r="J12" s="36"/>
      <c r="K12" s="36" t="s">
        <v>24</v>
      </c>
      <c r="L12" s="36" t="s">
        <v>24</v>
      </c>
      <c r="M12" s="27" t="s">
        <v>24</v>
      </c>
      <c r="N12" s="27"/>
      <c r="O12" s="36" t="s">
        <v>24</v>
      </c>
      <c r="P12" s="36"/>
      <c r="Q12" s="36" t="s">
        <v>24</v>
      </c>
      <c r="R12" s="36" t="s">
        <v>24</v>
      </c>
      <c r="S12" s="27"/>
      <c r="T12" s="27"/>
      <c r="U12" s="27"/>
      <c r="V12" s="27"/>
      <c r="W12" s="27"/>
      <c r="X12" s="27"/>
      <c r="Y12" s="115">
        <f t="shared" si="0"/>
        <v>6</v>
      </c>
    </row>
    <row r="13" spans="1:25" ht="75" customHeight="1">
      <c r="A13" s="108"/>
      <c r="B13" s="114" t="s">
        <v>800</v>
      </c>
      <c r="C13" s="8" t="s">
        <v>813</v>
      </c>
      <c r="D13" s="62" t="s">
        <v>137</v>
      </c>
      <c r="E13" s="8"/>
      <c r="F13" s="36" t="s">
        <v>24</v>
      </c>
      <c r="G13" s="36" t="s">
        <v>24</v>
      </c>
      <c r="H13" s="8"/>
      <c r="I13" s="8"/>
      <c r="J13" s="36"/>
      <c r="K13" s="36" t="s">
        <v>24</v>
      </c>
      <c r="L13" s="36" t="s">
        <v>24</v>
      </c>
      <c r="M13" s="27"/>
      <c r="N13" s="27"/>
      <c r="O13" s="36" t="s">
        <v>24</v>
      </c>
      <c r="P13" s="36"/>
      <c r="Q13" s="36" t="s">
        <v>24</v>
      </c>
      <c r="R13" s="36" t="s">
        <v>24</v>
      </c>
      <c r="S13" s="27"/>
      <c r="T13" s="27"/>
      <c r="U13" s="27"/>
      <c r="V13" s="27"/>
      <c r="W13" s="27"/>
      <c r="X13" s="27"/>
      <c r="Y13" s="115">
        <f t="shared" si="0"/>
        <v>5</v>
      </c>
    </row>
    <row r="14" spans="1:25" ht="75" customHeight="1">
      <c r="A14" s="107"/>
      <c r="B14" s="114" t="s">
        <v>805</v>
      </c>
      <c r="C14" s="8" t="s">
        <v>814</v>
      </c>
      <c r="D14" s="62" t="s">
        <v>137</v>
      </c>
      <c r="E14" s="8"/>
      <c r="F14" s="36" t="s">
        <v>24</v>
      </c>
      <c r="G14" s="36" t="s">
        <v>24</v>
      </c>
      <c r="H14" s="8"/>
      <c r="I14" s="8"/>
      <c r="J14" s="27" t="s">
        <v>24</v>
      </c>
      <c r="K14" s="36" t="s">
        <v>24</v>
      </c>
      <c r="L14" s="36" t="s">
        <v>24</v>
      </c>
      <c r="M14" s="27" t="s">
        <v>24</v>
      </c>
      <c r="N14" s="36"/>
      <c r="O14" s="36" t="s">
        <v>24</v>
      </c>
      <c r="P14" s="36"/>
      <c r="Q14" s="36" t="s">
        <v>24</v>
      </c>
      <c r="R14" s="36" t="s">
        <v>24</v>
      </c>
      <c r="S14" s="27"/>
      <c r="T14" s="27"/>
      <c r="U14" s="27"/>
      <c r="V14" s="27"/>
      <c r="W14" s="27"/>
      <c r="X14" s="27"/>
      <c r="Y14" s="115">
        <f t="shared" si="0"/>
        <v>7</v>
      </c>
    </row>
    <row r="15" spans="1:25" ht="75" customHeight="1">
      <c r="A15" s="108"/>
      <c r="B15" s="114" t="s">
        <v>816</v>
      </c>
      <c r="C15" s="6" t="s">
        <v>817</v>
      </c>
      <c r="D15" s="62" t="s">
        <v>137</v>
      </c>
      <c r="E15" s="36" t="s">
        <v>24</v>
      </c>
      <c r="F15" s="6"/>
      <c r="G15" s="6"/>
      <c r="H15" s="6"/>
      <c r="I15" s="6"/>
      <c r="J15" s="27"/>
      <c r="K15" s="36" t="s">
        <v>24</v>
      </c>
      <c r="L15" s="36" t="s">
        <v>24</v>
      </c>
      <c r="M15" s="27"/>
      <c r="N15" s="27"/>
      <c r="O15" s="36" t="s">
        <v>24</v>
      </c>
      <c r="P15" s="36"/>
      <c r="Q15" s="36" t="s">
        <v>24</v>
      </c>
      <c r="R15" s="36"/>
      <c r="S15" s="27"/>
      <c r="T15" s="27"/>
      <c r="U15" s="27"/>
      <c r="V15" s="27"/>
      <c r="W15" s="27"/>
      <c r="X15" s="27"/>
      <c r="Y15" s="115">
        <f t="shared" si="0"/>
        <v>4</v>
      </c>
    </row>
    <row r="16" spans="1:25" ht="102">
      <c r="B16" s="114" t="s">
        <v>803</v>
      </c>
      <c r="C16" s="6" t="s">
        <v>818</v>
      </c>
      <c r="D16" s="36" t="s">
        <v>836</v>
      </c>
      <c r="E16" s="6"/>
      <c r="F16" s="36" t="s">
        <v>24</v>
      </c>
      <c r="G16" s="6"/>
      <c r="H16" s="6"/>
      <c r="I16" s="6"/>
      <c r="J16" s="27"/>
      <c r="K16" s="36"/>
      <c r="L16" s="36"/>
      <c r="M16" s="27"/>
      <c r="N16" s="27"/>
      <c r="O16" s="36"/>
      <c r="P16" s="36"/>
      <c r="Q16" s="36"/>
      <c r="R16" s="36"/>
      <c r="S16" s="27" t="s">
        <v>24</v>
      </c>
      <c r="T16" s="27" t="s">
        <v>24</v>
      </c>
      <c r="U16" s="27" t="s">
        <v>24</v>
      </c>
      <c r="V16" s="27" t="s">
        <v>24</v>
      </c>
      <c r="W16" s="27" t="s">
        <v>24</v>
      </c>
      <c r="X16" s="27" t="s">
        <v>24</v>
      </c>
      <c r="Y16" s="115">
        <f t="shared" si="0"/>
        <v>6</v>
      </c>
    </row>
    <row r="17" spans="2:25" ht="64.5" thickBot="1">
      <c r="B17" s="117" t="s">
        <v>804</v>
      </c>
      <c r="C17" s="118" t="s">
        <v>819</v>
      </c>
      <c r="D17" s="119" t="s">
        <v>836</v>
      </c>
      <c r="E17" s="119" t="s">
        <v>24</v>
      </c>
      <c r="F17" s="118"/>
      <c r="G17" s="118"/>
      <c r="H17" s="118"/>
      <c r="I17" s="118"/>
      <c r="J17" s="120"/>
      <c r="K17" s="119"/>
      <c r="L17" s="119"/>
      <c r="M17" s="120"/>
      <c r="N17" s="120"/>
      <c r="O17" s="119"/>
      <c r="P17" s="119"/>
      <c r="Q17" s="119"/>
      <c r="R17" s="119"/>
      <c r="S17" s="120" t="s">
        <v>24</v>
      </c>
      <c r="T17" s="120" t="s">
        <v>24</v>
      </c>
      <c r="U17" s="120" t="s">
        <v>24</v>
      </c>
      <c r="V17" s="120" t="s">
        <v>24</v>
      </c>
      <c r="W17" s="120" t="s">
        <v>24</v>
      </c>
      <c r="X17" s="120" t="s">
        <v>24</v>
      </c>
      <c r="Y17" s="279">
        <f t="shared" si="0"/>
        <v>6</v>
      </c>
    </row>
  </sheetData>
  <autoFilter ref="A8:Q15" xr:uid="{009EE5E1-06CB-48A4-948C-BC9FD8F81C9D}"/>
  <mergeCells count="9">
    <mergeCell ref="B7:B8"/>
    <mergeCell ref="C7:C8"/>
    <mergeCell ref="J7:R7"/>
    <mergeCell ref="E7:G7"/>
    <mergeCell ref="Y7:Y8"/>
    <mergeCell ref="D7:D8"/>
    <mergeCell ref="H7:H8"/>
    <mergeCell ref="I7:I8"/>
    <mergeCell ref="S7:X7"/>
  </mergeCells>
  <pageMargins left="0.7" right="0.7" top="0.75" bottom="0.75" header="0.3" footer="0.3"/>
  <pageSetup paperSize="9" orientation="portrait" horizontalDpi="360" verticalDpi="360"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31B22-B020-4101-8C10-4E358F4E1AAF}">
  <dimension ref="B6:J45"/>
  <sheetViews>
    <sheetView showGridLines="0" zoomScale="85" zoomScaleNormal="85" workbookViewId="0"/>
  </sheetViews>
  <sheetFormatPr baseColWidth="10" defaultColWidth="11.5703125" defaultRowHeight="13.5"/>
  <cols>
    <col min="1" max="1" width="1.7109375" style="123" customWidth="1"/>
    <col min="2" max="2" width="45.7109375" style="123" customWidth="1"/>
    <col min="3" max="4" width="40" style="123" customWidth="1"/>
    <col min="5" max="5" width="10.42578125" style="123" customWidth="1"/>
    <col min="6" max="6" width="13.42578125" style="123" hidden="1" customWidth="1"/>
    <col min="7" max="7" width="13.42578125" style="123" customWidth="1"/>
    <col min="8" max="8" width="13.42578125" style="123" hidden="1" customWidth="1"/>
    <col min="9" max="9" width="12" style="123" bestFit="1" customWidth="1"/>
    <col min="10" max="10" width="12.28515625" style="123" bestFit="1" customWidth="1"/>
    <col min="11" max="12" width="11.5703125" style="123"/>
    <col min="13" max="13" width="18.28515625" style="123" customWidth="1"/>
    <col min="14" max="16384" width="11.5703125" style="123"/>
  </cols>
  <sheetData>
    <row r="6" spans="2:10" ht="14.25" thickBot="1"/>
    <row r="7" spans="2:10" ht="30.6" customHeight="1" thickBot="1">
      <c r="B7" s="345" t="s">
        <v>972</v>
      </c>
      <c r="C7" s="346"/>
      <c r="D7" s="346"/>
      <c r="E7" s="346"/>
      <c r="F7" s="346"/>
      <c r="G7" s="346"/>
      <c r="H7" s="346"/>
      <c r="I7" s="347"/>
      <c r="J7" s="170">
        <f>SUM(I9:I18)/SUM(J9:J18)</f>
        <v>0.8571428571428571</v>
      </c>
    </row>
    <row r="8" spans="2:10" s="124" customFormat="1" ht="67.900000000000006" customHeight="1">
      <c r="B8" s="111" t="s">
        <v>853</v>
      </c>
      <c r="C8" s="111" t="s">
        <v>815</v>
      </c>
      <c r="D8" s="111" t="s">
        <v>28</v>
      </c>
      <c r="E8" s="111" t="s">
        <v>854</v>
      </c>
      <c r="F8" s="111"/>
      <c r="G8" s="111" t="s">
        <v>641</v>
      </c>
      <c r="H8" s="111"/>
      <c r="I8" s="111" t="s">
        <v>711</v>
      </c>
      <c r="J8" s="111" t="s">
        <v>712</v>
      </c>
    </row>
    <row r="9" spans="2:10" ht="30.6" customHeight="1">
      <c r="B9" s="144" t="s">
        <v>855</v>
      </c>
      <c r="C9" s="125"/>
      <c r="D9" s="125" t="s">
        <v>856</v>
      </c>
      <c r="E9" s="126"/>
      <c r="F9" s="126" t="b">
        <v>0</v>
      </c>
      <c r="G9" s="126"/>
      <c r="H9" s="126" t="b">
        <v>0</v>
      </c>
      <c r="I9" s="127">
        <f t="shared" ref="I9:I18" si="0">IF(F9=TRUE,J9,0)</f>
        <v>0</v>
      </c>
      <c r="J9" s="145">
        <f>IF(H9=FALSE,10,0)</f>
        <v>10</v>
      </c>
    </row>
    <row r="10" spans="2:10" ht="30.6" customHeight="1">
      <c r="B10" s="144" t="s">
        <v>857</v>
      </c>
      <c r="C10" s="125"/>
      <c r="D10" s="125" t="s">
        <v>858</v>
      </c>
      <c r="E10" s="126"/>
      <c r="F10" s="126" t="b">
        <v>1</v>
      </c>
      <c r="G10" s="126"/>
      <c r="H10" s="126" t="b">
        <v>0</v>
      </c>
      <c r="I10" s="127">
        <f t="shared" si="0"/>
        <v>10</v>
      </c>
      <c r="J10" s="145">
        <f t="shared" ref="J10:J18" si="1">IF(H10=FALSE,10,0)</f>
        <v>10</v>
      </c>
    </row>
    <row r="11" spans="2:10" ht="30.6" customHeight="1">
      <c r="B11" s="144" t="s">
        <v>859</v>
      </c>
      <c r="C11" s="125"/>
      <c r="D11" s="125" t="s">
        <v>860</v>
      </c>
      <c r="E11" s="126"/>
      <c r="F11" s="126" t="b">
        <v>1</v>
      </c>
      <c r="G11" s="126"/>
      <c r="H11" s="126" t="b">
        <v>0</v>
      </c>
      <c r="I11" s="127">
        <f t="shared" si="0"/>
        <v>10</v>
      </c>
      <c r="J11" s="145">
        <f t="shared" si="1"/>
        <v>10</v>
      </c>
    </row>
    <row r="12" spans="2:10" ht="30.6" customHeight="1">
      <c r="B12" s="144" t="s">
        <v>861</v>
      </c>
      <c r="C12" s="125"/>
      <c r="D12" s="125" t="s">
        <v>862</v>
      </c>
      <c r="E12" s="126"/>
      <c r="F12" s="126" t="b">
        <v>1</v>
      </c>
      <c r="G12" s="126"/>
      <c r="H12" s="126" t="b">
        <v>0</v>
      </c>
      <c r="I12" s="127">
        <f t="shared" si="0"/>
        <v>10</v>
      </c>
      <c r="J12" s="145">
        <f t="shared" si="1"/>
        <v>10</v>
      </c>
    </row>
    <row r="13" spans="2:10" ht="30.6" customHeight="1">
      <c r="B13" s="144" t="s">
        <v>863</v>
      </c>
      <c r="C13" s="125"/>
      <c r="D13" s="125" t="s">
        <v>864</v>
      </c>
      <c r="E13" s="126"/>
      <c r="F13" s="126" t="b">
        <v>1</v>
      </c>
      <c r="G13" s="126"/>
      <c r="H13" s="126" t="b">
        <v>0</v>
      </c>
      <c r="I13" s="127">
        <f t="shared" si="0"/>
        <v>10</v>
      </c>
      <c r="J13" s="145">
        <f t="shared" si="1"/>
        <v>10</v>
      </c>
    </row>
    <row r="14" spans="2:10" ht="30.6" customHeight="1">
      <c r="B14" s="144" t="s">
        <v>865</v>
      </c>
      <c r="C14" s="125"/>
      <c r="D14" s="125" t="s">
        <v>866</v>
      </c>
      <c r="E14" s="126"/>
      <c r="F14" s="126" t="b">
        <v>1</v>
      </c>
      <c r="G14" s="126"/>
      <c r="H14" s="126" t="b">
        <v>0</v>
      </c>
      <c r="I14" s="127">
        <f t="shared" si="0"/>
        <v>10</v>
      </c>
      <c r="J14" s="145">
        <f t="shared" si="1"/>
        <v>10</v>
      </c>
    </row>
    <row r="15" spans="2:10" ht="30.6" customHeight="1">
      <c r="B15" s="144" t="s">
        <v>867</v>
      </c>
      <c r="C15" s="125"/>
      <c r="D15" s="125" t="s">
        <v>868</v>
      </c>
      <c r="E15" s="126"/>
      <c r="F15" s="126" t="b">
        <v>1</v>
      </c>
      <c r="G15" s="126"/>
      <c r="H15" s="126" t="b">
        <v>0</v>
      </c>
      <c r="I15" s="127">
        <f t="shared" si="0"/>
        <v>10</v>
      </c>
      <c r="J15" s="145">
        <f t="shared" si="1"/>
        <v>10</v>
      </c>
    </row>
    <row r="16" spans="2:10" ht="30.6" customHeight="1">
      <c r="B16" s="144" t="s">
        <v>869</v>
      </c>
      <c r="C16" s="125"/>
      <c r="D16" s="125" t="s">
        <v>870</v>
      </c>
      <c r="E16" s="126"/>
      <c r="F16" s="126" t="b">
        <v>0</v>
      </c>
      <c r="G16" s="126"/>
      <c r="H16" s="126" t="b">
        <v>1</v>
      </c>
      <c r="I16" s="127">
        <f t="shared" si="0"/>
        <v>0</v>
      </c>
      <c r="J16" s="145">
        <f t="shared" si="1"/>
        <v>0</v>
      </c>
    </row>
    <row r="17" spans="2:10" ht="30.6" customHeight="1">
      <c r="B17" s="144" t="s">
        <v>871</v>
      </c>
      <c r="C17" s="125"/>
      <c r="D17" s="125" t="s">
        <v>870</v>
      </c>
      <c r="E17" s="126"/>
      <c r="F17" s="126" t="b">
        <v>0</v>
      </c>
      <c r="G17" s="126"/>
      <c r="H17" s="126" t="b">
        <v>1</v>
      </c>
      <c r="I17" s="127">
        <f t="shared" si="0"/>
        <v>0</v>
      </c>
      <c r="J17" s="145">
        <f t="shared" si="1"/>
        <v>0</v>
      </c>
    </row>
    <row r="18" spans="2:10" ht="30.6" customHeight="1" thickBot="1">
      <c r="B18" s="146" t="s">
        <v>872</v>
      </c>
      <c r="C18" s="147"/>
      <c r="D18" s="147" t="s">
        <v>873</v>
      </c>
      <c r="E18" s="148"/>
      <c r="F18" s="148" t="b">
        <v>0</v>
      </c>
      <c r="G18" s="148"/>
      <c r="H18" s="148" t="b">
        <v>1</v>
      </c>
      <c r="I18" s="149">
        <f t="shared" si="0"/>
        <v>0</v>
      </c>
      <c r="J18" s="150">
        <f t="shared" si="1"/>
        <v>0</v>
      </c>
    </row>
    <row r="19" spans="2:10" ht="30.6" customHeight="1">
      <c r="B19" s="128"/>
      <c r="C19" s="128"/>
      <c r="D19" s="128"/>
      <c r="E19" s="129"/>
      <c r="F19" s="129"/>
      <c r="G19" s="129"/>
      <c r="H19" s="129"/>
      <c r="I19" s="130"/>
      <c r="J19" s="131"/>
    </row>
    <row r="20" spans="2:10" ht="30.6" customHeight="1">
      <c r="B20" s="128"/>
      <c r="C20" s="128"/>
      <c r="D20" s="128"/>
      <c r="E20" s="129"/>
      <c r="F20" s="129"/>
      <c r="G20" s="129"/>
      <c r="H20" s="129"/>
      <c r="I20" s="130"/>
      <c r="J20" s="131"/>
    </row>
    <row r="21" spans="2:10" ht="30.6" customHeight="1">
      <c r="B21" s="128"/>
      <c r="C21" s="128"/>
      <c r="D21" s="128"/>
      <c r="E21" s="129"/>
      <c r="F21" s="129"/>
      <c r="G21" s="129"/>
      <c r="H21" s="129"/>
      <c r="I21" s="130"/>
      <c r="J21" s="131"/>
    </row>
    <row r="22" spans="2:10" ht="30.6" customHeight="1">
      <c r="B22" s="128"/>
      <c r="C22" s="128"/>
      <c r="D22" s="128"/>
      <c r="E22" s="129"/>
      <c r="F22" s="129"/>
      <c r="G22" s="129"/>
      <c r="H22" s="129"/>
      <c r="I22" s="130"/>
      <c r="J22" s="131"/>
    </row>
    <row r="23" spans="2:10" ht="30.6" customHeight="1">
      <c r="B23" s="128"/>
      <c r="C23" s="128"/>
      <c r="D23" s="128"/>
      <c r="E23" s="129"/>
      <c r="F23" s="129"/>
      <c r="G23" s="129"/>
      <c r="H23" s="129"/>
      <c r="I23" s="130"/>
      <c r="J23" s="131"/>
    </row>
    <row r="24" spans="2:10" ht="30.6" customHeight="1">
      <c r="B24" s="128"/>
      <c r="C24" s="128"/>
      <c r="D24" s="128"/>
      <c r="E24" s="129"/>
      <c r="F24" s="129"/>
      <c r="G24" s="129"/>
      <c r="H24" s="129"/>
      <c r="I24" s="130"/>
      <c r="J24" s="131"/>
    </row>
    <row r="25" spans="2:10" ht="30.6" customHeight="1">
      <c r="B25" s="128"/>
      <c r="C25" s="128"/>
      <c r="D25" s="128"/>
      <c r="E25" s="129"/>
      <c r="F25" s="129"/>
      <c r="G25" s="129"/>
      <c r="H25" s="129"/>
      <c r="I25" s="130"/>
      <c r="J25" s="131"/>
    </row>
    <row r="26" spans="2:10" ht="30.6" customHeight="1">
      <c r="B26" s="128"/>
      <c r="C26" s="128"/>
      <c r="D26" s="128"/>
      <c r="E26" s="129"/>
      <c r="F26" s="129"/>
      <c r="G26" s="129"/>
      <c r="H26" s="129"/>
      <c r="I26" s="130"/>
      <c r="J26" s="131"/>
    </row>
    <row r="27" spans="2:10" ht="30.6" customHeight="1">
      <c r="B27" s="128"/>
      <c r="C27" s="128"/>
      <c r="D27" s="128"/>
      <c r="E27" s="129"/>
      <c r="F27" s="129"/>
      <c r="G27" s="129"/>
      <c r="H27" s="129"/>
      <c r="I27" s="130"/>
      <c r="J27" s="131"/>
    </row>
    <row r="28" spans="2:10" ht="30.6" customHeight="1"/>
    <row r="29" spans="2:10" ht="30.6" customHeight="1"/>
    <row r="30" spans="2:10" ht="30.6" customHeight="1"/>
    <row r="31" spans="2:10" ht="30.6" customHeight="1"/>
    <row r="32" spans="2:10" ht="30.6" customHeight="1"/>
    <row r="33" ht="30.6" customHeight="1"/>
    <row r="34" ht="30.6" customHeight="1"/>
    <row r="35" ht="30.6" customHeight="1"/>
    <row r="36" ht="30.6" customHeight="1"/>
    <row r="37" ht="30.6" customHeight="1"/>
    <row r="38" ht="30.6" customHeight="1"/>
    <row r="39" ht="30.6" customHeight="1"/>
    <row r="40" ht="30.6" customHeight="1"/>
    <row r="41" ht="30.6" customHeight="1"/>
    <row r="42" ht="30.6" customHeight="1"/>
    <row r="43" ht="30.6" customHeight="1"/>
    <row r="44" ht="30.6" customHeight="1"/>
    <row r="45" ht="30.6" customHeight="1"/>
  </sheetData>
  <mergeCells count="1">
    <mergeCell ref="B7:I7"/>
  </mergeCells>
  <pageMargins left="0.7" right="0.7" top="0.75" bottom="0.75" header="0.3" footer="0.3"/>
  <pageSetup paperSize="9" orientation="portrait" horizontalDpi="360" verticalDpi="360" r:id="rId1"/>
  <drawing r:id="rId2"/>
  <legacyDrawing r:id="rId3"/>
  <mc:AlternateContent xmlns:mc="http://schemas.openxmlformats.org/markup-compatibility/2006">
    <mc:Choice Requires="x14">
      <controls>
        <mc:AlternateContent xmlns:mc="http://schemas.openxmlformats.org/markup-compatibility/2006">
          <mc:Choice Requires="x14">
            <control shapeId="25601" r:id="rId4" name="Check Box 1">
              <controlPr locked="0" defaultSize="0" autoFill="0" autoLine="0" autoPict="0">
                <anchor moveWithCells="1">
                  <from>
                    <xdr:col>4</xdr:col>
                    <xdr:colOff>9525</xdr:colOff>
                    <xdr:row>8</xdr:row>
                    <xdr:rowOff>9525</xdr:rowOff>
                  </from>
                  <to>
                    <xdr:col>4</xdr:col>
                    <xdr:colOff>342900</xdr:colOff>
                    <xdr:row>8</xdr:row>
                    <xdr:rowOff>371475</xdr:rowOff>
                  </to>
                </anchor>
              </controlPr>
            </control>
          </mc:Choice>
        </mc:AlternateContent>
        <mc:AlternateContent xmlns:mc="http://schemas.openxmlformats.org/markup-compatibility/2006">
          <mc:Choice Requires="x14">
            <control shapeId="25602" r:id="rId5" name="Check Box 2">
              <controlPr defaultSize="0" autoFill="0" autoLine="0" autoPict="0">
                <anchor moveWithCells="1">
                  <from>
                    <xdr:col>4</xdr:col>
                    <xdr:colOff>9525</xdr:colOff>
                    <xdr:row>9</xdr:row>
                    <xdr:rowOff>9525</xdr:rowOff>
                  </from>
                  <to>
                    <xdr:col>4</xdr:col>
                    <xdr:colOff>342900</xdr:colOff>
                    <xdr:row>9</xdr:row>
                    <xdr:rowOff>371475</xdr:rowOff>
                  </to>
                </anchor>
              </controlPr>
            </control>
          </mc:Choice>
        </mc:AlternateContent>
        <mc:AlternateContent xmlns:mc="http://schemas.openxmlformats.org/markup-compatibility/2006">
          <mc:Choice Requires="x14">
            <control shapeId="25603" r:id="rId6" name="Check Box 3">
              <controlPr defaultSize="0" autoFill="0" autoLine="0" autoPict="0">
                <anchor moveWithCells="1">
                  <from>
                    <xdr:col>4</xdr:col>
                    <xdr:colOff>9525</xdr:colOff>
                    <xdr:row>10</xdr:row>
                    <xdr:rowOff>9525</xdr:rowOff>
                  </from>
                  <to>
                    <xdr:col>4</xdr:col>
                    <xdr:colOff>342900</xdr:colOff>
                    <xdr:row>10</xdr:row>
                    <xdr:rowOff>371475</xdr:rowOff>
                  </to>
                </anchor>
              </controlPr>
            </control>
          </mc:Choice>
        </mc:AlternateContent>
        <mc:AlternateContent xmlns:mc="http://schemas.openxmlformats.org/markup-compatibility/2006">
          <mc:Choice Requires="x14">
            <control shapeId="25604" r:id="rId7" name="Check Box 4">
              <controlPr defaultSize="0" autoFill="0" autoLine="0" autoPict="0">
                <anchor moveWithCells="1">
                  <from>
                    <xdr:col>4</xdr:col>
                    <xdr:colOff>9525</xdr:colOff>
                    <xdr:row>11</xdr:row>
                    <xdr:rowOff>9525</xdr:rowOff>
                  </from>
                  <to>
                    <xdr:col>4</xdr:col>
                    <xdr:colOff>342900</xdr:colOff>
                    <xdr:row>11</xdr:row>
                    <xdr:rowOff>371475</xdr:rowOff>
                  </to>
                </anchor>
              </controlPr>
            </control>
          </mc:Choice>
        </mc:AlternateContent>
        <mc:AlternateContent xmlns:mc="http://schemas.openxmlformats.org/markup-compatibility/2006">
          <mc:Choice Requires="x14">
            <control shapeId="25605" r:id="rId8" name="Check Box 5">
              <controlPr defaultSize="0" autoFill="0" autoLine="0" autoPict="0">
                <anchor moveWithCells="1">
                  <from>
                    <xdr:col>4</xdr:col>
                    <xdr:colOff>0</xdr:colOff>
                    <xdr:row>27</xdr:row>
                    <xdr:rowOff>0</xdr:rowOff>
                  </from>
                  <to>
                    <xdr:col>4</xdr:col>
                    <xdr:colOff>333375</xdr:colOff>
                    <xdr:row>27</xdr:row>
                    <xdr:rowOff>333375</xdr:rowOff>
                  </to>
                </anchor>
              </controlPr>
            </control>
          </mc:Choice>
        </mc:AlternateContent>
        <mc:AlternateContent xmlns:mc="http://schemas.openxmlformats.org/markup-compatibility/2006">
          <mc:Choice Requires="x14">
            <control shapeId="25606" r:id="rId9" name="Check Box 6">
              <controlPr defaultSize="0" autoFill="0" autoLine="0" autoPict="0">
                <anchor moveWithCells="1">
                  <from>
                    <xdr:col>4</xdr:col>
                    <xdr:colOff>0</xdr:colOff>
                    <xdr:row>27</xdr:row>
                    <xdr:rowOff>0</xdr:rowOff>
                  </from>
                  <to>
                    <xdr:col>4</xdr:col>
                    <xdr:colOff>333375</xdr:colOff>
                    <xdr:row>27</xdr:row>
                    <xdr:rowOff>333375</xdr:rowOff>
                  </to>
                </anchor>
              </controlPr>
            </control>
          </mc:Choice>
        </mc:AlternateContent>
        <mc:AlternateContent xmlns:mc="http://schemas.openxmlformats.org/markup-compatibility/2006">
          <mc:Choice Requires="x14">
            <control shapeId="25607" r:id="rId10" name="Check Box 7">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08" r:id="rId11" name="Check Box 8">
              <controlPr defaultSize="0" autoFill="0" autoLine="0" autoPict="0">
                <anchor moveWithCells="1">
                  <from>
                    <xdr:col>4</xdr:col>
                    <xdr:colOff>0</xdr:colOff>
                    <xdr:row>27</xdr:row>
                    <xdr:rowOff>0</xdr:rowOff>
                  </from>
                  <to>
                    <xdr:col>4</xdr:col>
                    <xdr:colOff>333375</xdr:colOff>
                    <xdr:row>27</xdr:row>
                    <xdr:rowOff>333375</xdr:rowOff>
                  </to>
                </anchor>
              </controlPr>
            </control>
          </mc:Choice>
        </mc:AlternateContent>
        <mc:AlternateContent xmlns:mc="http://schemas.openxmlformats.org/markup-compatibility/2006">
          <mc:Choice Requires="x14">
            <control shapeId="25609" r:id="rId12" name="Check Box 9">
              <controlPr defaultSize="0" autoFill="0" autoLine="0" autoPict="0">
                <anchor moveWithCells="1">
                  <from>
                    <xdr:col>4</xdr:col>
                    <xdr:colOff>0</xdr:colOff>
                    <xdr:row>27</xdr:row>
                    <xdr:rowOff>0</xdr:rowOff>
                  </from>
                  <to>
                    <xdr:col>4</xdr:col>
                    <xdr:colOff>333375</xdr:colOff>
                    <xdr:row>27</xdr:row>
                    <xdr:rowOff>333375</xdr:rowOff>
                  </to>
                </anchor>
              </controlPr>
            </control>
          </mc:Choice>
        </mc:AlternateContent>
        <mc:AlternateContent xmlns:mc="http://schemas.openxmlformats.org/markup-compatibility/2006">
          <mc:Choice Requires="x14">
            <control shapeId="25610" r:id="rId13" name="Check Box 10">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11" r:id="rId14" name="Check Box 11">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12" r:id="rId15" name="Check Box 12">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13" r:id="rId16" name="Check Box 13">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14" r:id="rId17" name="Check Box 14">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15" r:id="rId18" name="Check Box 15">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16" r:id="rId19" name="Check Box 16">
              <controlPr defaultSize="0" autoFill="0" autoLine="0" autoPict="0">
                <anchor moveWithCells="1">
                  <from>
                    <xdr:col>4</xdr:col>
                    <xdr:colOff>0</xdr:colOff>
                    <xdr:row>27</xdr:row>
                    <xdr:rowOff>0</xdr:rowOff>
                  </from>
                  <to>
                    <xdr:col>4</xdr:col>
                    <xdr:colOff>333375</xdr:colOff>
                    <xdr:row>27</xdr:row>
                    <xdr:rowOff>333375</xdr:rowOff>
                  </to>
                </anchor>
              </controlPr>
            </control>
          </mc:Choice>
        </mc:AlternateContent>
        <mc:AlternateContent xmlns:mc="http://schemas.openxmlformats.org/markup-compatibility/2006">
          <mc:Choice Requires="x14">
            <control shapeId="25617" r:id="rId20" name="Check Box 17">
              <controlPr defaultSize="0" autoFill="0" autoLine="0" autoPict="0">
                <anchor moveWithCells="1">
                  <from>
                    <xdr:col>4</xdr:col>
                    <xdr:colOff>0</xdr:colOff>
                    <xdr:row>27</xdr:row>
                    <xdr:rowOff>0</xdr:rowOff>
                  </from>
                  <to>
                    <xdr:col>4</xdr:col>
                    <xdr:colOff>333375</xdr:colOff>
                    <xdr:row>27</xdr:row>
                    <xdr:rowOff>333375</xdr:rowOff>
                  </to>
                </anchor>
              </controlPr>
            </control>
          </mc:Choice>
        </mc:AlternateContent>
        <mc:AlternateContent xmlns:mc="http://schemas.openxmlformats.org/markup-compatibility/2006">
          <mc:Choice Requires="x14">
            <control shapeId="25618" r:id="rId21" name="Check Box 18">
              <controlPr defaultSize="0" autoFill="0" autoLine="0" autoPict="0">
                <anchor moveWithCells="1">
                  <from>
                    <xdr:col>4</xdr:col>
                    <xdr:colOff>0</xdr:colOff>
                    <xdr:row>27</xdr:row>
                    <xdr:rowOff>0</xdr:rowOff>
                  </from>
                  <to>
                    <xdr:col>4</xdr:col>
                    <xdr:colOff>333375</xdr:colOff>
                    <xdr:row>27</xdr:row>
                    <xdr:rowOff>333375</xdr:rowOff>
                  </to>
                </anchor>
              </controlPr>
            </control>
          </mc:Choice>
        </mc:AlternateContent>
        <mc:AlternateContent xmlns:mc="http://schemas.openxmlformats.org/markup-compatibility/2006">
          <mc:Choice Requires="x14">
            <control shapeId="25619" r:id="rId22" name="Check Box 19">
              <controlPr defaultSize="0" autoFill="0" autoLine="0" autoPict="0">
                <anchor moveWithCells="1">
                  <from>
                    <xdr:col>4</xdr:col>
                    <xdr:colOff>0</xdr:colOff>
                    <xdr:row>27</xdr:row>
                    <xdr:rowOff>0</xdr:rowOff>
                  </from>
                  <to>
                    <xdr:col>4</xdr:col>
                    <xdr:colOff>333375</xdr:colOff>
                    <xdr:row>27</xdr:row>
                    <xdr:rowOff>333375</xdr:rowOff>
                  </to>
                </anchor>
              </controlPr>
            </control>
          </mc:Choice>
        </mc:AlternateContent>
        <mc:AlternateContent xmlns:mc="http://schemas.openxmlformats.org/markup-compatibility/2006">
          <mc:Choice Requires="x14">
            <control shapeId="25620" r:id="rId23" name="Check Box 20">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1" r:id="rId24" name="Check Box 21">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2" r:id="rId25" name="Check Box 22">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3" r:id="rId26" name="Check Box 23">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4" r:id="rId27" name="Check Box 24">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5" r:id="rId28" name="Check Box 25">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6" r:id="rId29" name="Check Box 26">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7" r:id="rId30" name="Check Box 27">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8" r:id="rId31" name="Check Box 28">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29" r:id="rId32" name="Check Box 29">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0" r:id="rId33" name="Check Box 30">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1" r:id="rId34" name="Check Box 31">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2" r:id="rId35" name="Check Box 32">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3" r:id="rId36" name="Check Box 33">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4" r:id="rId37" name="Check Box 34">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5" r:id="rId38" name="Check Box 35">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6" r:id="rId39" name="Check Box 36">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7" r:id="rId40" name="Check Box 37">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8" r:id="rId41" name="Check Box 38">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39" r:id="rId42" name="Check Box 39">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0" r:id="rId43" name="Check Box 40">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1" r:id="rId44" name="Check Box 41">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2" r:id="rId45" name="Check Box 42">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3" r:id="rId46" name="Check Box 43">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4" r:id="rId47" name="Check Box 44">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5" r:id="rId48" name="Check Box 45">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6" r:id="rId49" name="Check Box 46">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7" r:id="rId50" name="Check Box 47">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8" r:id="rId51" name="Check Box 48">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49" r:id="rId52" name="Check Box 49">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0" r:id="rId53" name="Check Box 50">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1" r:id="rId54" name="Check Box 51">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2" r:id="rId55" name="Check Box 52">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3" r:id="rId56" name="Check Box 53">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4" r:id="rId57" name="Check Box 54">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5" r:id="rId58" name="Check Box 55">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6" r:id="rId59" name="Check Box 56">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7" r:id="rId60" name="Check Box 57">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8" r:id="rId61" name="Check Box 58">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59" r:id="rId62" name="Check Box 59">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0" r:id="rId63" name="Check Box 60">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1" r:id="rId64" name="Check Box 61">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2" r:id="rId65" name="Check Box 62">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3" r:id="rId66" name="Check Box 63">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4" r:id="rId67" name="Check Box 64">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5" r:id="rId68" name="Check Box 65">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6" r:id="rId69" name="Check Box 66">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7" r:id="rId70" name="Check Box 67">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8" r:id="rId71" name="Check Box 68">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69" r:id="rId72" name="Check Box 69">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0" r:id="rId73" name="Check Box 70">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1" r:id="rId74" name="Check Box 71">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2" r:id="rId75" name="Check Box 72">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3" r:id="rId76" name="Check Box 73">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4" r:id="rId77" name="Check Box 74">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5" r:id="rId78" name="Check Box 75">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6" r:id="rId79" name="Check Box 76">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7" r:id="rId80" name="Check Box 77">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8" r:id="rId81" name="Check Box 78">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79" r:id="rId82" name="Check Box 79">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80" r:id="rId83" name="Check Box 80">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81" r:id="rId84" name="Check Box 81">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82" r:id="rId85" name="Check Box 82">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83" r:id="rId86" name="Check Box 83">
              <controlPr defaultSize="0" autoFill="0" autoLine="0" autoPict="0">
                <anchor moveWithCells="1">
                  <from>
                    <xdr:col>4</xdr:col>
                    <xdr:colOff>9525</xdr:colOff>
                    <xdr:row>27</xdr:row>
                    <xdr:rowOff>0</xdr:rowOff>
                  </from>
                  <to>
                    <xdr:col>4</xdr:col>
                    <xdr:colOff>342900</xdr:colOff>
                    <xdr:row>27</xdr:row>
                    <xdr:rowOff>333375</xdr:rowOff>
                  </to>
                </anchor>
              </controlPr>
            </control>
          </mc:Choice>
        </mc:AlternateContent>
        <mc:AlternateContent xmlns:mc="http://schemas.openxmlformats.org/markup-compatibility/2006">
          <mc:Choice Requires="x14">
            <control shapeId="25684" r:id="rId87" name="Check Box 84">
              <controlPr defaultSize="0" autoFill="0" autoLine="0" autoPict="0">
                <anchor moveWithCells="1">
                  <from>
                    <xdr:col>4</xdr:col>
                    <xdr:colOff>9525</xdr:colOff>
                    <xdr:row>12</xdr:row>
                    <xdr:rowOff>9525</xdr:rowOff>
                  </from>
                  <to>
                    <xdr:col>4</xdr:col>
                    <xdr:colOff>342900</xdr:colOff>
                    <xdr:row>12</xdr:row>
                    <xdr:rowOff>371475</xdr:rowOff>
                  </to>
                </anchor>
              </controlPr>
            </control>
          </mc:Choice>
        </mc:AlternateContent>
        <mc:AlternateContent xmlns:mc="http://schemas.openxmlformats.org/markup-compatibility/2006">
          <mc:Choice Requires="x14">
            <control shapeId="25685" r:id="rId88" name="Check Box 85">
              <controlPr defaultSize="0" autoFill="0" autoLine="0" autoPict="0">
                <anchor moveWithCells="1">
                  <from>
                    <xdr:col>4</xdr:col>
                    <xdr:colOff>9525</xdr:colOff>
                    <xdr:row>13</xdr:row>
                    <xdr:rowOff>9525</xdr:rowOff>
                  </from>
                  <to>
                    <xdr:col>4</xdr:col>
                    <xdr:colOff>342900</xdr:colOff>
                    <xdr:row>13</xdr:row>
                    <xdr:rowOff>361950</xdr:rowOff>
                  </to>
                </anchor>
              </controlPr>
            </control>
          </mc:Choice>
        </mc:AlternateContent>
        <mc:AlternateContent xmlns:mc="http://schemas.openxmlformats.org/markup-compatibility/2006">
          <mc:Choice Requires="x14">
            <control shapeId="25686" r:id="rId89" name="Check Box 86">
              <controlPr defaultSize="0" autoFill="0" autoLine="0" autoPict="0">
                <anchor moveWithCells="1">
                  <from>
                    <xdr:col>4</xdr:col>
                    <xdr:colOff>9525</xdr:colOff>
                    <xdr:row>14</xdr:row>
                    <xdr:rowOff>9525</xdr:rowOff>
                  </from>
                  <to>
                    <xdr:col>4</xdr:col>
                    <xdr:colOff>342900</xdr:colOff>
                    <xdr:row>14</xdr:row>
                    <xdr:rowOff>361950</xdr:rowOff>
                  </to>
                </anchor>
              </controlPr>
            </control>
          </mc:Choice>
        </mc:AlternateContent>
        <mc:AlternateContent xmlns:mc="http://schemas.openxmlformats.org/markup-compatibility/2006">
          <mc:Choice Requires="x14">
            <control shapeId="25687" r:id="rId90" name="Check Box 87">
              <controlPr defaultSize="0" autoFill="0" autoLine="0" autoPict="0">
                <anchor moveWithCells="1">
                  <from>
                    <xdr:col>4</xdr:col>
                    <xdr:colOff>9525</xdr:colOff>
                    <xdr:row>15</xdr:row>
                    <xdr:rowOff>9525</xdr:rowOff>
                  </from>
                  <to>
                    <xdr:col>4</xdr:col>
                    <xdr:colOff>342900</xdr:colOff>
                    <xdr:row>15</xdr:row>
                    <xdr:rowOff>361950</xdr:rowOff>
                  </to>
                </anchor>
              </controlPr>
            </control>
          </mc:Choice>
        </mc:AlternateContent>
        <mc:AlternateContent xmlns:mc="http://schemas.openxmlformats.org/markup-compatibility/2006">
          <mc:Choice Requires="x14">
            <control shapeId="25688" r:id="rId91" name="Check Box 88">
              <controlPr defaultSize="0" autoFill="0" autoLine="0" autoPict="0">
                <anchor moveWithCells="1">
                  <from>
                    <xdr:col>4</xdr:col>
                    <xdr:colOff>9525</xdr:colOff>
                    <xdr:row>15</xdr:row>
                    <xdr:rowOff>9525</xdr:rowOff>
                  </from>
                  <to>
                    <xdr:col>4</xdr:col>
                    <xdr:colOff>342900</xdr:colOff>
                    <xdr:row>15</xdr:row>
                    <xdr:rowOff>361950</xdr:rowOff>
                  </to>
                </anchor>
              </controlPr>
            </control>
          </mc:Choice>
        </mc:AlternateContent>
        <mc:AlternateContent xmlns:mc="http://schemas.openxmlformats.org/markup-compatibility/2006">
          <mc:Choice Requires="x14">
            <control shapeId="25689" r:id="rId92" name="Check Box 89">
              <controlPr defaultSize="0" autoFill="0" autoLine="0" autoPict="0">
                <anchor moveWithCells="1">
                  <from>
                    <xdr:col>4</xdr:col>
                    <xdr:colOff>9525</xdr:colOff>
                    <xdr:row>16</xdr:row>
                    <xdr:rowOff>9525</xdr:rowOff>
                  </from>
                  <to>
                    <xdr:col>4</xdr:col>
                    <xdr:colOff>342900</xdr:colOff>
                    <xdr:row>16</xdr:row>
                    <xdr:rowOff>361950</xdr:rowOff>
                  </to>
                </anchor>
              </controlPr>
            </control>
          </mc:Choice>
        </mc:AlternateContent>
        <mc:AlternateContent xmlns:mc="http://schemas.openxmlformats.org/markup-compatibility/2006">
          <mc:Choice Requires="x14">
            <control shapeId="25690" r:id="rId93" name="Check Box 90">
              <controlPr defaultSize="0" autoFill="0" autoLine="0" autoPict="0">
                <anchor moveWithCells="1">
                  <from>
                    <xdr:col>4</xdr:col>
                    <xdr:colOff>9525</xdr:colOff>
                    <xdr:row>16</xdr:row>
                    <xdr:rowOff>9525</xdr:rowOff>
                  </from>
                  <to>
                    <xdr:col>4</xdr:col>
                    <xdr:colOff>342900</xdr:colOff>
                    <xdr:row>16</xdr:row>
                    <xdr:rowOff>361950</xdr:rowOff>
                  </to>
                </anchor>
              </controlPr>
            </control>
          </mc:Choice>
        </mc:AlternateContent>
        <mc:AlternateContent xmlns:mc="http://schemas.openxmlformats.org/markup-compatibility/2006">
          <mc:Choice Requires="x14">
            <control shapeId="25691" r:id="rId94" name="Check Box 91">
              <controlPr defaultSize="0" autoFill="0" autoLine="0" autoPict="0">
                <anchor moveWithCells="1">
                  <from>
                    <xdr:col>4</xdr:col>
                    <xdr:colOff>9525</xdr:colOff>
                    <xdr:row>16</xdr:row>
                    <xdr:rowOff>9525</xdr:rowOff>
                  </from>
                  <to>
                    <xdr:col>4</xdr:col>
                    <xdr:colOff>342900</xdr:colOff>
                    <xdr:row>16</xdr:row>
                    <xdr:rowOff>361950</xdr:rowOff>
                  </to>
                </anchor>
              </controlPr>
            </control>
          </mc:Choice>
        </mc:AlternateContent>
        <mc:AlternateContent xmlns:mc="http://schemas.openxmlformats.org/markup-compatibility/2006">
          <mc:Choice Requires="x14">
            <control shapeId="25692" r:id="rId95" name="Check Box 92">
              <controlPr defaultSize="0" autoFill="0" autoLine="0" autoPict="0">
                <anchor moveWithCells="1">
                  <from>
                    <xdr:col>4</xdr:col>
                    <xdr:colOff>9525</xdr:colOff>
                    <xdr:row>17</xdr:row>
                    <xdr:rowOff>9525</xdr:rowOff>
                  </from>
                  <to>
                    <xdr:col>4</xdr:col>
                    <xdr:colOff>342900</xdr:colOff>
                    <xdr:row>17</xdr:row>
                    <xdr:rowOff>361950</xdr:rowOff>
                  </to>
                </anchor>
              </controlPr>
            </control>
          </mc:Choice>
        </mc:AlternateContent>
        <mc:AlternateContent xmlns:mc="http://schemas.openxmlformats.org/markup-compatibility/2006">
          <mc:Choice Requires="x14">
            <control shapeId="25693" r:id="rId96" name="Check Box 93">
              <controlPr defaultSize="0" autoFill="0" autoLine="0" autoPict="0">
                <anchor moveWithCells="1">
                  <from>
                    <xdr:col>4</xdr:col>
                    <xdr:colOff>9525</xdr:colOff>
                    <xdr:row>17</xdr:row>
                    <xdr:rowOff>9525</xdr:rowOff>
                  </from>
                  <to>
                    <xdr:col>4</xdr:col>
                    <xdr:colOff>342900</xdr:colOff>
                    <xdr:row>17</xdr:row>
                    <xdr:rowOff>361950</xdr:rowOff>
                  </to>
                </anchor>
              </controlPr>
            </control>
          </mc:Choice>
        </mc:AlternateContent>
        <mc:AlternateContent xmlns:mc="http://schemas.openxmlformats.org/markup-compatibility/2006">
          <mc:Choice Requires="x14">
            <control shapeId="25694" r:id="rId97" name="Check Box 94">
              <controlPr defaultSize="0" autoFill="0" autoLine="0" autoPict="0">
                <anchor moveWithCells="1">
                  <from>
                    <xdr:col>4</xdr:col>
                    <xdr:colOff>9525</xdr:colOff>
                    <xdr:row>17</xdr:row>
                    <xdr:rowOff>9525</xdr:rowOff>
                  </from>
                  <to>
                    <xdr:col>4</xdr:col>
                    <xdr:colOff>342900</xdr:colOff>
                    <xdr:row>17</xdr:row>
                    <xdr:rowOff>361950</xdr:rowOff>
                  </to>
                </anchor>
              </controlPr>
            </control>
          </mc:Choice>
        </mc:AlternateContent>
        <mc:AlternateContent xmlns:mc="http://schemas.openxmlformats.org/markup-compatibility/2006">
          <mc:Choice Requires="x14">
            <control shapeId="25695" r:id="rId98" name="Check Box 95">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696" r:id="rId99" name="Check Box 96">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697" r:id="rId100" name="Check Box 97">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698" r:id="rId101" name="Check Box 98">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699" r:id="rId102" name="Check Box 99">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0" r:id="rId103" name="Check Box 100">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1" r:id="rId104" name="Check Box 101">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2" r:id="rId105" name="Check Box 102">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3" r:id="rId106" name="Check Box 103">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4" r:id="rId107" name="Check Box 104">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5" r:id="rId108" name="Check Box 105">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6" r:id="rId109" name="Check Box 106">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7" r:id="rId110" name="Check Box 107">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8" r:id="rId111" name="Check Box 108">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09" r:id="rId112" name="Check Box 109">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0" r:id="rId113" name="Check Box 110">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1" r:id="rId114" name="Check Box 111">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2" r:id="rId115" name="Check Box 112">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3" r:id="rId116" name="Check Box 113">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4" r:id="rId117" name="Check Box 114">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5" r:id="rId118" name="Check Box 115">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6" r:id="rId119" name="Check Box 116">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7" r:id="rId120" name="Check Box 117">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8" r:id="rId121" name="Check Box 118">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19" r:id="rId122" name="Check Box 119">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0" r:id="rId123" name="Check Box 120">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1" r:id="rId124" name="Check Box 121">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2" r:id="rId125" name="Check Box 122">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3" r:id="rId126" name="Check Box 123">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4" r:id="rId127" name="Check Box 124">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5" r:id="rId128" name="Check Box 125">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6" r:id="rId129" name="Check Box 126">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7" r:id="rId130" name="Check Box 127">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8" r:id="rId131" name="Check Box 128">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29" r:id="rId132" name="Check Box 129">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0" r:id="rId133" name="Check Box 130">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1" r:id="rId134" name="Check Box 131">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2" r:id="rId135" name="Check Box 132">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3" r:id="rId136" name="Check Box 133">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4" r:id="rId137" name="Check Box 134">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5" r:id="rId138" name="Check Box 135">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6" r:id="rId139" name="Check Box 136">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7" r:id="rId140" name="Check Box 137">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8" r:id="rId141" name="Check Box 138">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39" r:id="rId142" name="Check Box 139">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0" r:id="rId143" name="Check Box 140">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1" r:id="rId144" name="Check Box 141">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2" r:id="rId145" name="Check Box 142">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3" r:id="rId146" name="Check Box 143">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4" r:id="rId147" name="Check Box 144">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5" r:id="rId148" name="Check Box 145">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6" r:id="rId149" name="Check Box 146">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7" r:id="rId150" name="Check Box 147">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8" r:id="rId151" name="Check Box 148">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49" r:id="rId152" name="Check Box 149">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0" r:id="rId153" name="Check Box 150">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1" r:id="rId154" name="Check Box 151">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2" r:id="rId155" name="Check Box 152">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3" r:id="rId156" name="Check Box 153">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4" r:id="rId157" name="Check Box 154">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5" r:id="rId158" name="Check Box 155">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6" r:id="rId159" name="Check Box 156">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7" r:id="rId160" name="Check Box 157">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8" r:id="rId161" name="Check Box 158">
              <controlPr defaultSize="0" autoFill="0" autoLine="0" autoPict="0">
                <anchor moveWithCells="1">
                  <from>
                    <xdr:col>4</xdr:col>
                    <xdr:colOff>9525</xdr:colOff>
                    <xdr:row>27</xdr:row>
                    <xdr:rowOff>0</xdr:rowOff>
                  </from>
                  <to>
                    <xdr:col>4</xdr:col>
                    <xdr:colOff>342900</xdr:colOff>
                    <xdr:row>27</xdr:row>
                    <xdr:rowOff>361950</xdr:rowOff>
                  </to>
                </anchor>
              </controlPr>
            </control>
          </mc:Choice>
        </mc:AlternateContent>
        <mc:AlternateContent xmlns:mc="http://schemas.openxmlformats.org/markup-compatibility/2006">
          <mc:Choice Requires="x14">
            <control shapeId="25759" r:id="rId162" name="Check Box 159">
              <controlPr locked="0" defaultSize="0" autoFill="0" autoLine="0" autoPict="0">
                <anchor moveWithCells="1">
                  <from>
                    <xdr:col>6</xdr:col>
                    <xdr:colOff>9525</xdr:colOff>
                    <xdr:row>8</xdr:row>
                    <xdr:rowOff>9525</xdr:rowOff>
                  </from>
                  <to>
                    <xdr:col>6</xdr:col>
                    <xdr:colOff>352425</xdr:colOff>
                    <xdr:row>8</xdr:row>
                    <xdr:rowOff>371475</xdr:rowOff>
                  </to>
                </anchor>
              </controlPr>
            </control>
          </mc:Choice>
        </mc:AlternateContent>
        <mc:AlternateContent xmlns:mc="http://schemas.openxmlformats.org/markup-compatibility/2006">
          <mc:Choice Requires="x14">
            <control shapeId="25760" r:id="rId163" name="Check Box 160">
              <controlPr locked="0" defaultSize="0" autoFill="0" autoLine="0" autoPict="0">
                <anchor moveWithCells="1">
                  <from>
                    <xdr:col>6</xdr:col>
                    <xdr:colOff>9525</xdr:colOff>
                    <xdr:row>9</xdr:row>
                    <xdr:rowOff>9525</xdr:rowOff>
                  </from>
                  <to>
                    <xdr:col>6</xdr:col>
                    <xdr:colOff>352425</xdr:colOff>
                    <xdr:row>9</xdr:row>
                    <xdr:rowOff>371475</xdr:rowOff>
                  </to>
                </anchor>
              </controlPr>
            </control>
          </mc:Choice>
        </mc:AlternateContent>
        <mc:AlternateContent xmlns:mc="http://schemas.openxmlformats.org/markup-compatibility/2006">
          <mc:Choice Requires="x14">
            <control shapeId="25761" r:id="rId164" name="Check Box 161">
              <controlPr locked="0" defaultSize="0" autoFill="0" autoLine="0" autoPict="0">
                <anchor moveWithCells="1">
                  <from>
                    <xdr:col>6</xdr:col>
                    <xdr:colOff>9525</xdr:colOff>
                    <xdr:row>10</xdr:row>
                    <xdr:rowOff>9525</xdr:rowOff>
                  </from>
                  <to>
                    <xdr:col>6</xdr:col>
                    <xdr:colOff>352425</xdr:colOff>
                    <xdr:row>10</xdr:row>
                    <xdr:rowOff>371475</xdr:rowOff>
                  </to>
                </anchor>
              </controlPr>
            </control>
          </mc:Choice>
        </mc:AlternateContent>
        <mc:AlternateContent xmlns:mc="http://schemas.openxmlformats.org/markup-compatibility/2006">
          <mc:Choice Requires="x14">
            <control shapeId="25762" r:id="rId165" name="Check Box 162">
              <controlPr locked="0" defaultSize="0" autoFill="0" autoLine="0" autoPict="0">
                <anchor moveWithCells="1">
                  <from>
                    <xdr:col>6</xdr:col>
                    <xdr:colOff>9525</xdr:colOff>
                    <xdr:row>11</xdr:row>
                    <xdr:rowOff>9525</xdr:rowOff>
                  </from>
                  <to>
                    <xdr:col>6</xdr:col>
                    <xdr:colOff>352425</xdr:colOff>
                    <xdr:row>11</xdr:row>
                    <xdr:rowOff>371475</xdr:rowOff>
                  </to>
                </anchor>
              </controlPr>
            </control>
          </mc:Choice>
        </mc:AlternateContent>
        <mc:AlternateContent xmlns:mc="http://schemas.openxmlformats.org/markup-compatibility/2006">
          <mc:Choice Requires="x14">
            <control shapeId="25763" r:id="rId166" name="Check Box 163">
              <controlPr locked="0" defaultSize="0" autoFill="0" autoLine="0" autoPict="0">
                <anchor moveWithCells="1">
                  <from>
                    <xdr:col>6</xdr:col>
                    <xdr:colOff>9525</xdr:colOff>
                    <xdr:row>12</xdr:row>
                    <xdr:rowOff>9525</xdr:rowOff>
                  </from>
                  <to>
                    <xdr:col>6</xdr:col>
                    <xdr:colOff>352425</xdr:colOff>
                    <xdr:row>12</xdr:row>
                    <xdr:rowOff>371475</xdr:rowOff>
                  </to>
                </anchor>
              </controlPr>
            </control>
          </mc:Choice>
        </mc:AlternateContent>
        <mc:AlternateContent xmlns:mc="http://schemas.openxmlformats.org/markup-compatibility/2006">
          <mc:Choice Requires="x14">
            <control shapeId="25764" r:id="rId167" name="Check Box 164">
              <controlPr locked="0" defaultSize="0" autoFill="0" autoLine="0" autoPict="0">
                <anchor moveWithCells="1">
                  <from>
                    <xdr:col>6</xdr:col>
                    <xdr:colOff>9525</xdr:colOff>
                    <xdr:row>13</xdr:row>
                    <xdr:rowOff>9525</xdr:rowOff>
                  </from>
                  <to>
                    <xdr:col>6</xdr:col>
                    <xdr:colOff>352425</xdr:colOff>
                    <xdr:row>13</xdr:row>
                    <xdr:rowOff>371475</xdr:rowOff>
                  </to>
                </anchor>
              </controlPr>
            </control>
          </mc:Choice>
        </mc:AlternateContent>
        <mc:AlternateContent xmlns:mc="http://schemas.openxmlformats.org/markup-compatibility/2006">
          <mc:Choice Requires="x14">
            <control shapeId="25765" r:id="rId168" name="Check Box 165">
              <controlPr locked="0" defaultSize="0" autoFill="0" autoLine="0" autoPict="0">
                <anchor moveWithCells="1">
                  <from>
                    <xdr:col>6</xdr:col>
                    <xdr:colOff>9525</xdr:colOff>
                    <xdr:row>14</xdr:row>
                    <xdr:rowOff>9525</xdr:rowOff>
                  </from>
                  <to>
                    <xdr:col>6</xdr:col>
                    <xdr:colOff>352425</xdr:colOff>
                    <xdr:row>14</xdr:row>
                    <xdr:rowOff>371475</xdr:rowOff>
                  </to>
                </anchor>
              </controlPr>
            </control>
          </mc:Choice>
        </mc:AlternateContent>
        <mc:AlternateContent xmlns:mc="http://schemas.openxmlformats.org/markup-compatibility/2006">
          <mc:Choice Requires="x14">
            <control shapeId="25766" r:id="rId169" name="Check Box 166">
              <controlPr locked="0" defaultSize="0" autoFill="0" autoLine="0" autoPict="0">
                <anchor moveWithCells="1">
                  <from>
                    <xdr:col>6</xdr:col>
                    <xdr:colOff>9525</xdr:colOff>
                    <xdr:row>15</xdr:row>
                    <xdr:rowOff>9525</xdr:rowOff>
                  </from>
                  <to>
                    <xdr:col>6</xdr:col>
                    <xdr:colOff>352425</xdr:colOff>
                    <xdr:row>15</xdr:row>
                    <xdr:rowOff>371475</xdr:rowOff>
                  </to>
                </anchor>
              </controlPr>
            </control>
          </mc:Choice>
        </mc:AlternateContent>
        <mc:AlternateContent xmlns:mc="http://schemas.openxmlformats.org/markup-compatibility/2006">
          <mc:Choice Requires="x14">
            <control shapeId="25767" r:id="rId170" name="Check Box 167">
              <controlPr locked="0" defaultSize="0" autoFill="0" autoLine="0" autoPict="0">
                <anchor moveWithCells="1">
                  <from>
                    <xdr:col>6</xdr:col>
                    <xdr:colOff>9525</xdr:colOff>
                    <xdr:row>16</xdr:row>
                    <xdr:rowOff>9525</xdr:rowOff>
                  </from>
                  <to>
                    <xdr:col>6</xdr:col>
                    <xdr:colOff>352425</xdr:colOff>
                    <xdr:row>16</xdr:row>
                    <xdr:rowOff>371475</xdr:rowOff>
                  </to>
                </anchor>
              </controlPr>
            </control>
          </mc:Choice>
        </mc:AlternateContent>
        <mc:AlternateContent xmlns:mc="http://schemas.openxmlformats.org/markup-compatibility/2006">
          <mc:Choice Requires="x14">
            <control shapeId="25768" r:id="rId171" name="Check Box 168">
              <controlPr locked="0" defaultSize="0" autoFill="0" autoLine="0" autoPict="0">
                <anchor moveWithCells="1">
                  <from>
                    <xdr:col>6</xdr:col>
                    <xdr:colOff>9525</xdr:colOff>
                    <xdr:row>17</xdr:row>
                    <xdr:rowOff>9525</xdr:rowOff>
                  </from>
                  <to>
                    <xdr:col>6</xdr:col>
                    <xdr:colOff>352425</xdr:colOff>
                    <xdr:row>17</xdr:row>
                    <xdr:rowOff>371475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D662-66DD-4A6B-BCCD-0F7C5D4E4B03}">
  <dimension ref="B7:M21"/>
  <sheetViews>
    <sheetView showGridLines="0" topLeftCell="A7" zoomScale="85" zoomScaleNormal="85" workbookViewId="0"/>
  </sheetViews>
  <sheetFormatPr baseColWidth="10" defaultColWidth="11.5703125" defaultRowHeight="12.75"/>
  <cols>
    <col min="1" max="1" width="1.7109375" style="132" customWidth="1"/>
    <col min="2" max="2" width="17.7109375" style="132" customWidth="1"/>
    <col min="3" max="3" width="46.7109375" style="132" customWidth="1"/>
    <col min="4" max="6" width="17" style="132" customWidth="1"/>
    <col min="7" max="16384" width="11.5703125" style="132"/>
  </cols>
  <sheetData>
    <row r="7" spans="2:13" ht="13.5" thickBot="1"/>
    <row r="8" spans="2:13" ht="27.6" customHeight="1" thickBot="1">
      <c r="B8" s="345" t="s">
        <v>879</v>
      </c>
      <c r="C8" s="346"/>
      <c r="D8" s="346"/>
      <c r="E8" s="346"/>
      <c r="F8" s="347"/>
      <c r="G8" s="133"/>
      <c r="H8" s="134"/>
      <c r="I8" s="134"/>
      <c r="J8" s="134"/>
      <c r="K8" s="134"/>
      <c r="L8" s="134"/>
      <c r="M8" s="135"/>
    </row>
    <row r="9" spans="2:13" ht="18" customHeight="1" thickBot="1">
      <c r="B9" s="345" t="s">
        <v>880</v>
      </c>
      <c r="C9" s="346"/>
      <c r="D9" s="346"/>
      <c r="E9" s="346"/>
      <c r="F9" s="347"/>
      <c r="G9" s="136"/>
      <c r="M9" s="137"/>
    </row>
    <row r="10" spans="2:13" ht="47.45" customHeight="1">
      <c r="B10" s="111" t="s">
        <v>875</v>
      </c>
      <c r="C10" s="111" t="s">
        <v>876</v>
      </c>
      <c r="D10" s="111" t="s">
        <v>877</v>
      </c>
      <c r="E10" s="111" t="s">
        <v>204</v>
      </c>
      <c r="F10" s="111" t="s">
        <v>205</v>
      </c>
      <c r="G10" s="136"/>
      <c r="M10" s="137"/>
    </row>
    <row r="11" spans="2:13" ht="27.6" customHeight="1" thickBot="1">
      <c r="B11" s="151">
        <v>1</v>
      </c>
      <c r="C11" s="152" t="str">
        <f>'PMA vs P. Ecuador'!B9</f>
        <v>Principio 1 Revisión y categorización</v>
      </c>
      <c r="D11" s="139">
        <f>'PMA vs P. Ecuador'!J9</f>
        <v>10</v>
      </c>
      <c r="E11" s="139">
        <f>'PMA vs P. Ecuador'!I9</f>
        <v>0</v>
      </c>
      <c r="F11" s="139">
        <f>D11-E11</f>
        <v>10</v>
      </c>
      <c r="G11" s="136"/>
      <c r="M11" s="137"/>
    </row>
    <row r="12" spans="2:13" ht="27.6" customHeight="1" thickBot="1">
      <c r="B12" s="151">
        <v>2</v>
      </c>
      <c r="C12" s="152" t="str">
        <f>'PMA vs P. Ecuador'!B10</f>
        <v>Principio 2 Evaluación ambiental y social</v>
      </c>
      <c r="D12" s="139">
        <f>'PMA vs P. Ecuador'!J10</f>
        <v>10</v>
      </c>
      <c r="E12" s="139">
        <f>'PMA vs P. Ecuador'!I10</f>
        <v>10</v>
      </c>
      <c r="F12" s="139">
        <f t="shared" ref="F12:F20" si="0">D12-E12</f>
        <v>0</v>
      </c>
      <c r="G12" s="136"/>
      <c r="M12" s="137"/>
    </row>
    <row r="13" spans="2:13" ht="27.6" customHeight="1" thickBot="1">
      <c r="B13" s="151">
        <v>3</v>
      </c>
      <c r="C13" s="152" t="str">
        <f>'PMA vs P. Ecuador'!B11</f>
        <v>Principio 3 Normas ambientales y sociables aplicables.</v>
      </c>
      <c r="D13" s="139">
        <f>'PMA vs P. Ecuador'!J11</f>
        <v>10</v>
      </c>
      <c r="E13" s="139">
        <f>'PMA vs P. Ecuador'!I11</f>
        <v>10</v>
      </c>
      <c r="F13" s="139">
        <f t="shared" si="0"/>
        <v>0</v>
      </c>
      <c r="G13" s="136"/>
      <c r="M13" s="137"/>
    </row>
    <row r="14" spans="2:13" ht="27.6" customHeight="1" thickBot="1">
      <c r="B14" s="151">
        <v>4</v>
      </c>
      <c r="C14" s="152" t="str">
        <f>'PMA vs P. Ecuador'!B12</f>
        <v>Principio 4 Sistema de gestión ambiental, social y plan de acción de principios del ecuador.</v>
      </c>
      <c r="D14" s="139">
        <f>'PMA vs P. Ecuador'!J12</f>
        <v>10</v>
      </c>
      <c r="E14" s="139">
        <f>'PMA vs P. Ecuador'!I12</f>
        <v>10</v>
      </c>
      <c r="F14" s="139">
        <f t="shared" si="0"/>
        <v>0</v>
      </c>
      <c r="G14" s="136"/>
      <c r="M14" s="137"/>
    </row>
    <row r="15" spans="2:13" ht="27.6" customHeight="1" thickBot="1">
      <c r="B15" s="151">
        <v>5</v>
      </c>
      <c r="C15" s="152" t="str">
        <f>'PMA vs P. Ecuador'!B13</f>
        <v>Principio 5 Compromiso de las partes interesadas</v>
      </c>
      <c r="D15" s="139">
        <f>'PMA vs P. Ecuador'!J13</f>
        <v>10</v>
      </c>
      <c r="E15" s="139">
        <f>'PMA vs P. Ecuador'!I13</f>
        <v>10</v>
      </c>
      <c r="F15" s="139">
        <f t="shared" si="0"/>
        <v>0</v>
      </c>
      <c r="G15" s="136"/>
      <c r="M15" s="137"/>
    </row>
    <row r="16" spans="2:13" ht="39.6" customHeight="1" thickBot="1">
      <c r="B16" s="151">
        <v>6</v>
      </c>
      <c r="C16" s="152" t="str">
        <f>'PMA vs P. Ecuador'!B14</f>
        <v>Principio 6 Mecanismo de quejas</v>
      </c>
      <c r="D16" s="139">
        <f>'PMA vs P. Ecuador'!J14</f>
        <v>10</v>
      </c>
      <c r="E16" s="139">
        <f>'PMA vs P. Ecuador'!I14</f>
        <v>10</v>
      </c>
      <c r="F16" s="139">
        <f t="shared" si="0"/>
        <v>0</v>
      </c>
      <c r="G16" s="136"/>
      <c r="M16" s="137"/>
    </row>
    <row r="17" spans="2:13" ht="39.6" customHeight="1" thickBot="1">
      <c r="B17" s="151">
        <v>7</v>
      </c>
      <c r="C17" s="152" t="str">
        <f>'PMA vs P. Ecuador'!B15</f>
        <v>Principio 7 Revisión independiente</v>
      </c>
      <c r="D17" s="139">
        <f>'PMA vs P. Ecuador'!J15</f>
        <v>10</v>
      </c>
      <c r="E17" s="139">
        <f>'PMA vs P. Ecuador'!I15</f>
        <v>10</v>
      </c>
      <c r="F17" s="139">
        <f t="shared" si="0"/>
        <v>0</v>
      </c>
      <c r="G17" s="136"/>
      <c r="M17" s="137"/>
    </row>
    <row r="18" spans="2:13" ht="39.6" customHeight="1" thickBot="1">
      <c r="B18" s="151">
        <v>8</v>
      </c>
      <c r="C18" s="152" t="str">
        <f>'PMA vs P. Ecuador'!B16</f>
        <v>Principio 8 Compromisos contractuales</v>
      </c>
      <c r="D18" s="139">
        <f>'PMA vs P. Ecuador'!J16</f>
        <v>0</v>
      </c>
      <c r="E18" s="139">
        <f>'PMA vs P. Ecuador'!I16</f>
        <v>0</v>
      </c>
      <c r="F18" s="139">
        <f t="shared" si="0"/>
        <v>0</v>
      </c>
      <c r="G18" s="136"/>
      <c r="M18" s="137"/>
    </row>
    <row r="19" spans="2:13" ht="39.6" customHeight="1" thickBot="1">
      <c r="B19" s="151">
        <v>9</v>
      </c>
      <c r="C19" s="152" t="str">
        <f>'PMA vs P. Ecuador'!B17</f>
        <v>Principio 9 Monitoreo e informes idependientes</v>
      </c>
      <c r="D19" s="139">
        <f>'PMA vs P. Ecuador'!J17</f>
        <v>0</v>
      </c>
      <c r="E19" s="139">
        <f>'PMA vs P. Ecuador'!I17</f>
        <v>0</v>
      </c>
      <c r="F19" s="139">
        <f t="shared" si="0"/>
        <v>0</v>
      </c>
      <c r="G19" s="136"/>
      <c r="M19" s="137"/>
    </row>
    <row r="20" spans="2:13" ht="39.6" customHeight="1" thickBot="1">
      <c r="B20" s="151">
        <v>10</v>
      </c>
      <c r="C20" s="152" t="str">
        <f>'PMA vs P. Ecuador'!B18</f>
        <v>Principio 10 Infomres y transparencia</v>
      </c>
      <c r="D20" s="139">
        <f>'PMA vs P. Ecuador'!J18</f>
        <v>0</v>
      </c>
      <c r="E20" s="139">
        <f>'PMA vs P. Ecuador'!I18</f>
        <v>0</v>
      </c>
      <c r="F20" s="139">
        <f t="shared" si="0"/>
        <v>0</v>
      </c>
      <c r="G20" s="136"/>
      <c r="M20" s="137"/>
    </row>
    <row r="21" spans="2:13" ht="27.6" customHeight="1" thickBot="1">
      <c r="B21" s="348" t="s">
        <v>878</v>
      </c>
      <c r="C21" s="349"/>
      <c r="D21" s="140">
        <f>SUM(D11:D20)</f>
        <v>70</v>
      </c>
      <c r="E21" s="140">
        <f>SUM(E11:E20)</f>
        <v>60</v>
      </c>
      <c r="F21" s="140">
        <f>SUM(F11:F20)</f>
        <v>10</v>
      </c>
      <c r="G21" s="141"/>
      <c r="H21" s="142"/>
      <c r="I21" s="142"/>
      <c r="J21" s="142"/>
      <c r="K21" s="142"/>
      <c r="L21" s="142"/>
      <c r="M21" s="143"/>
    </row>
  </sheetData>
  <mergeCells count="3">
    <mergeCell ref="B8:F8"/>
    <mergeCell ref="B9:F9"/>
    <mergeCell ref="B21:C21"/>
  </mergeCells>
  <conditionalFormatting sqref="F11:F20">
    <cfRule type="dataBar" priority="1">
      <dataBar>
        <cfvo type="min"/>
        <cfvo type="max"/>
        <color rgb="FFFF555A"/>
      </dataBar>
      <extLst>
        <ext xmlns:x14="http://schemas.microsoft.com/office/spreadsheetml/2009/9/main" uri="{B025F937-C7B1-47D3-B67F-A62EFF666E3E}">
          <x14:id>{43444452-8EB5-4B9A-8B40-380E5BA2785F}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3444452-8EB5-4B9A-8B40-380E5BA2785F}">
            <x14:dataBar minLength="0" maxLength="100" border="1" negativeBarBorderColorSameAsPositive="0">
              <x14:cfvo type="autoMin"/>
              <x14:cfvo type="autoMax"/>
              <x14:borderColor rgb="FFFF555A"/>
              <x14:negativeFillColor rgb="FFFF0000"/>
              <x14:negativeBorderColor rgb="FFFF0000"/>
              <x14:axisColor rgb="FF000000"/>
            </x14:dataBar>
          </x14:cfRule>
          <xm:sqref>F11:F20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0CF08-CF9A-49DB-825F-42CFE4EBEBB0}">
  <dimension ref="B6:L82"/>
  <sheetViews>
    <sheetView showGridLines="0" topLeftCell="A32" zoomScale="70" zoomScaleNormal="70" workbookViewId="0">
      <selection activeCell="C45" sqref="C45"/>
    </sheetView>
  </sheetViews>
  <sheetFormatPr baseColWidth="10" defaultColWidth="11.5703125" defaultRowHeight="13.5"/>
  <cols>
    <col min="1" max="1" width="1.85546875" style="123" customWidth="1"/>
    <col min="2" max="2" width="40" style="123" customWidth="1"/>
    <col min="3" max="3" width="56.140625" style="123" customWidth="1"/>
    <col min="4" max="5" width="51.7109375" style="123" customWidth="1"/>
    <col min="6" max="6" width="6.7109375" style="123" customWidth="1"/>
    <col min="7" max="7" width="13.42578125" style="123" hidden="1" customWidth="1"/>
    <col min="8" max="8" width="6.7109375" style="123" customWidth="1"/>
    <col min="9" max="9" width="13.42578125" style="123" hidden="1" customWidth="1"/>
    <col min="10" max="11" width="15.28515625" style="123" customWidth="1"/>
    <col min="12" max="12" width="44.7109375" style="123" customWidth="1"/>
    <col min="13" max="13" width="11.5703125" style="123"/>
    <col min="14" max="14" width="18.28515625" style="123" customWidth="1"/>
    <col min="15" max="16384" width="11.5703125" style="123"/>
  </cols>
  <sheetData>
    <row r="6" spans="2:12" ht="14.25" thickBot="1"/>
    <row r="7" spans="2:12" ht="14.25" thickBot="1">
      <c r="B7" s="350" t="s">
        <v>973</v>
      </c>
      <c r="C7" s="351"/>
      <c r="D7" s="351"/>
      <c r="E7" s="351"/>
      <c r="F7" s="351"/>
      <c r="G7" s="351"/>
      <c r="H7" s="351"/>
      <c r="I7" s="351"/>
      <c r="J7" s="351"/>
      <c r="K7" s="352"/>
    </row>
    <row r="8" spans="2:12" ht="30.6" customHeight="1" thickBot="1">
      <c r="B8" s="345" t="s">
        <v>881</v>
      </c>
      <c r="C8" s="346"/>
      <c r="D8" s="346"/>
      <c r="E8" s="346"/>
      <c r="F8" s="346"/>
      <c r="G8" s="346"/>
      <c r="H8" s="346"/>
      <c r="I8" s="346"/>
      <c r="J8" s="347"/>
      <c r="K8" s="170">
        <f>IFERROR(SUM(J10:J19)/SUM(K10:K19),0)</f>
        <v>0.8</v>
      </c>
    </row>
    <row r="9" spans="2:12" s="124" customFormat="1" ht="51" customHeight="1" thickBot="1">
      <c r="B9" s="183" t="s">
        <v>853</v>
      </c>
      <c r="C9" s="183" t="s">
        <v>815</v>
      </c>
      <c r="D9" s="183" t="s">
        <v>28</v>
      </c>
      <c r="E9" s="183" t="s">
        <v>1178</v>
      </c>
      <c r="F9" s="183" t="s">
        <v>854</v>
      </c>
      <c r="G9" s="183"/>
      <c r="H9" s="183" t="s">
        <v>641</v>
      </c>
      <c r="I9" s="183"/>
      <c r="J9" s="183" t="s">
        <v>711</v>
      </c>
      <c r="K9" s="183" t="s">
        <v>712</v>
      </c>
    </row>
    <row r="10" spans="2:12" ht="30.6" customHeight="1">
      <c r="B10" s="178" t="s">
        <v>882</v>
      </c>
      <c r="C10" s="179" t="s">
        <v>883</v>
      </c>
      <c r="D10" s="179" t="s">
        <v>862</v>
      </c>
      <c r="E10" s="179" t="s">
        <v>1172</v>
      </c>
      <c r="F10" s="180"/>
      <c r="G10" s="180" t="b">
        <v>1</v>
      </c>
      <c r="H10" s="180"/>
      <c r="I10" s="180" t="b">
        <v>0</v>
      </c>
      <c r="J10" s="181">
        <f t="shared" ref="J10:J19" si="0">IF(G10=TRUE,K10,0)</f>
        <v>10</v>
      </c>
      <c r="K10" s="182">
        <f>IF(I10=FALSE,10,0)</f>
        <v>10</v>
      </c>
    </row>
    <row r="11" spans="2:12" ht="89.45" customHeight="1">
      <c r="B11" s="171" t="s">
        <v>884</v>
      </c>
      <c r="C11" s="153" t="s">
        <v>885</v>
      </c>
      <c r="D11" s="153" t="s">
        <v>1182</v>
      </c>
      <c r="E11" s="153" t="s">
        <v>1183</v>
      </c>
      <c r="F11" s="94"/>
      <c r="G11" s="94" t="b">
        <v>0</v>
      </c>
      <c r="H11" s="94"/>
      <c r="I11" s="94" t="b">
        <v>0</v>
      </c>
      <c r="J11" s="99">
        <f t="shared" si="0"/>
        <v>0</v>
      </c>
      <c r="K11" s="172">
        <f t="shared" ref="K11:K19" si="1">IF(I11=FALSE,10,0)</f>
        <v>10</v>
      </c>
    </row>
    <row r="12" spans="2:12" ht="30.6" customHeight="1">
      <c r="B12" s="171" t="s">
        <v>886</v>
      </c>
      <c r="C12" s="153" t="s">
        <v>887</v>
      </c>
      <c r="D12" s="153" t="s">
        <v>888</v>
      </c>
      <c r="E12" s="153" t="s">
        <v>1173</v>
      </c>
      <c r="F12" s="94"/>
      <c r="G12" s="94" t="b">
        <v>1</v>
      </c>
      <c r="H12" s="94"/>
      <c r="I12" s="94" t="b">
        <v>0</v>
      </c>
      <c r="J12" s="99">
        <f t="shared" si="0"/>
        <v>10</v>
      </c>
      <c r="K12" s="172">
        <f t="shared" si="1"/>
        <v>10</v>
      </c>
    </row>
    <row r="13" spans="2:12" ht="30.6" customHeight="1">
      <c r="B13" s="171" t="s">
        <v>889</v>
      </c>
      <c r="C13" s="153" t="s">
        <v>890</v>
      </c>
      <c r="D13" s="153" t="s">
        <v>891</v>
      </c>
      <c r="E13" s="153" t="s">
        <v>1174</v>
      </c>
      <c r="F13" s="94"/>
      <c r="G13" s="94" t="b">
        <v>1</v>
      </c>
      <c r="H13" s="94"/>
      <c r="I13" s="94" t="b">
        <v>0</v>
      </c>
      <c r="J13" s="99">
        <f t="shared" si="0"/>
        <v>10</v>
      </c>
      <c r="K13" s="172">
        <f t="shared" si="1"/>
        <v>10</v>
      </c>
      <c r="L13" s="228"/>
    </row>
    <row r="14" spans="2:12" ht="30.6" customHeight="1">
      <c r="B14" s="171" t="s">
        <v>892</v>
      </c>
      <c r="C14" s="153" t="s">
        <v>893</v>
      </c>
      <c r="D14" s="153" t="s">
        <v>862</v>
      </c>
      <c r="E14" s="153" t="s">
        <v>1172</v>
      </c>
      <c r="F14" s="94"/>
      <c r="G14" s="94" t="b">
        <v>1</v>
      </c>
      <c r="H14" s="94"/>
      <c r="I14" s="94" t="b">
        <v>0</v>
      </c>
      <c r="J14" s="99">
        <f t="shared" si="0"/>
        <v>10</v>
      </c>
      <c r="K14" s="172">
        <f t="shared" si="1"/>
        <v>10</v>
      </c>
    </row>
    <row r="15" spans="2:12" ht="30.6" customHeight="1">
      <c r="B15" s="171" t="s">
        <v>894</v>
      </c>
      <c r="C15" s="153" t="s">
        <v>895</v>
      </c>
      <c r="D15" s="153" t="s">
        <v>1184</v>
      </c>
      <c r="E15" s="153" t="s">
        <v>1183</v>
      </c>
      <c r="F15" s="94"/>
      <c r="G15" s="94" t="b">
        <v>0</v>
      </c>
      <c r="H15" s="94"/>
      <c r="I15" s="94" t="b">
        <v>0</v>
      </c>
      <c r="J15" s="99">
        <f t="shared" si="0"/>
        <v>0</v>
      </c>
      <c r="K15" s="172">
        <f t="shared" si="1"/>
        <v>10</v>
      </c>
    </row>
    <row r="16" spans="2:12" ht="30.6" customHeight="1">
      <c r="B16" s="171" t="s">
        <v>896</v>
      </c>
      <c r="C16" s="153" t="s">
        <v>897</v>
      </c>
      <c r="D16" s="153" t="s">
        <v>1175</v>
      </c>
      <c r="E16" s="153" t="s">
        <v>1176</v>
      </c>
      <c r="F16" s="94"/>
      <c r="G16" s="94" t="b">
        <v>1</v>
      </c>
      <c r="H16" s="94"/>
      <c r="I16" s="94" t="b">
        <v>0</v>
      </c>
      <c r="J16" s="99">
        <f t="shared" si="0"/>
        <v>10</v>
      </c>
      <c r="K16" s="172">
        <f t="shared" si="1"/>
        <v>10</v>
      </c>
      <c r="L16" s="228"/>
    </row>
    <row r="17" spans="2:12" ht="30.6" customHeight="1">
      <c r="B17" s="171" t="s">
        <v>898</v>
      </c>
      <c r="C17" s="153" t="s">
        <v>899</v>
      </c>
      <c r="D17" s="153" t="s">
        <v>900</v>
      </c>
      <c r="E17" s="153" t="s">
        <v>1185</v>
      </c>
      <c r="F17" s="94"/>
      <c r="G17" s="94" t="b">
        <v>1</v>
      </c>
      <c r="H17" s="94"/>
      <c r="I17" s="94" t="b">
        <v>0</v>
      </c>
      <c r="J17" s="99">
        <f t="shared" si="0"/>
        <v>10</v>
      </c>
      <c r="K17" s="172">
        <f t="shared" si="1"/>
        <v>10</v>
      </c>
    </row>
    <row r="18" spans="2:12" ht="30.6" customHeight="1">
      <c r="B18" s="171" t="s">
        <v>901</v>
      </c>
      <c r="C18" s="153" t="s">
        <v>902</v>
      </c>
      <c r="D18" s="153" t="s">
        <v>903</v>
      </c>
      <c r="E18" s="153" t="s">
        <v>1186</v>
      </c>
      <c r="F18" s="94"/>
      <c r="G18" s="94" t="b">
        <v>1</v>
      </c>
      <c r="H18" s="94"/>
      <c r="I18" s="94" t="b">
        <v>0</v>
      </c>
      <c r="J18" s="99">
        <f t="shared" si="0"/>
        <v>10</v>
      </c>
      <c r="K18" s="172">
        <f t="shared" si="1"/>
        <v>10</v>
      </c>
    </row>
    <row r="19" spans="2:12" ht="30.6" customHeight="1" thickBot="1">
      <c r="B19" s="171" t="s">
        <v>904</v>
      </c>
      <c r="C19" s="153" t="s">
        <v>905</v>
      </c>
      <c r="D19" s="153" t="s">
        <v>906</v>
      </c>
      <c r="E19" s="153" t="s">
        <v>1187</v>
      </c>
      <c r="F19" s="94"/>
      <c r="G19" s="94" t="b">
        <v>1</v>
      </c>
      <c r="H19" s="94"/>
      <c r="I19" s="94" t="b">
        <v>0</v>
      </c>
      <c r="J19" s="99">
        <f t="shared" si="0"/>
        <v>10</v>
      </c>
      <c r="K19" s="172">
        <f t="shared" si="1"/>
        <v>10</v>
      </c>
    </row>
    <row r="20" spans="2:12" ht="30.6" customHeight="1" thickBot="1">
      <c r="B20" s="345" t="s">
        <v>907</v>
      </c>
      <c r="C20" s="346"/>
      <c r="D20" s="346"/>
      <c r="E20" s="346"/>
      <c r="F20" s="346"/>
      <c r="G20" s="346"/>
      <c r="H20" s="346"/>
      <c r="I20" s="346"/>
      <c r="J20" s="347"/>
      <c r="K20" s="170">
        <f>IFERROR(SUM(J22:J26)/SUM(K22:K26),0)</f>
        <v>1</v>
      </c>
    </row>
    <row r="21" spans="2:12" ht="30.6" customHeight="1" thickBot="1">
      <c r="B21" s="184" t="s">
        <v>853</v>
      </c>
      <c r="C21" s="184" t="s">
        <v>815</v>
      </c>
      <c r="D21" s="184" t="s">
        <v>28</v>
      </c>
      <c r="E21" s="184"/>
      <c r="F21" s="184" t="s">
        <v>854</v>
      </c>
      <c r="G21" s="184"/>
      <c r="H21" s="184" t="s">
        <v>641</v>
      </c>
      <c r="I21" s="184"/>
      <c r="J21" s="184" t="s">
        <v>711</v>
      </c>
      <c r="K21" s="184" t="s">
        <v>712</v>
      </c>
    </row>
    <row r="22" spans="2:12" ht="30.6" customHeight="1">
      <c r="B22" s="178" t="s">
        <v>908</v>
      </c>
      <c r="C22" s="179" t="s">
        <v>909</v>
      </c>
      <c r="D22" s="179" t="s">
        <v>910</v>
      </c>
      <c r="E22" s="179" t="s">
        <v>1177</v>
      </c>
      <c r="F22" s="180"/>
      <c r="G22" s="180" t="b">
        <v>1</v>
      </c>
      <c r="H22" s="180"/>
      <c r="I22" s="180" t="b">
        <v>0</v>
      </c>
      <c r="J22" s="181">
        <f>IF(G22=TRUE,K22,0)</f>
        <v>10</v>
      </c>
      <c r="K22" s="182">
        <f t="shared" ref="K22:K26" si="2">IF(I22=FALSE,10,0)</f>
        <v>10</v>
      </c>
    </row>
    <row r="23" spans="2:12" ht="30.6" customHeight="1">
      <c r="B23" s="171" t="s">
        <v>911</v>
      </c>
      <c r="C23" s="153" t="s">
        <v>912</v>
      </c>
      <c r="D23" s="153" t="s">
        <v>913</v>
      </c>
      <c r="E23" s="153" t="s">
        <v>1177</v>
      </c>
      <c r="F23" s="94"/>
      <c r="G23" s="94" t="b">
        <v>1</v>
      </c>
      <c r="H23" s="94"/>
      <c r="I23" s="94" t="b">
        <v>0</v>
      </c>
      <c r="J23" s="99">
        <f>IF(G23=TRUE,K23,0)</f>
        <v>10</v>
      </c>
      <c r="K23" s="172">
        <f t="shared" si="2"/>
        <v>10</v>
      </c>
    </row>
    <row r="24" spans="2:12" ht="30.6" customHeight="1">
      <c r="B24" s="171" t="s">
        <v>914</v>
      </c>
      <c r="C24" s="153" t="s">
        <v>915</v>
      </c>
      <c r="D24" s="153" t="s">
        <v>916</v>
      </c>
      <c r="E24" s="153" t="s">
        <v>1177</v>
      </c>
      <c r="F24" s="94"/>
      <c r="G24" s="94" t="b">
        <v>1</v>
      </c>
      <c r="H24" s="94"/>
      <c r="I24" s="94" t="b">
        <v>0</v>
      </c>
      <c r="J24" s="99">
        <f>IF(G24=TRUE,K24,0)</f>
        <v>10</v>
      </c>
      <c r="K24" s="172">
        <f t="shared" si="2"/>
        <v>10</v>
      </c>
    </row>
    <row r="25" spans="2:12" ht="30.6" customHeight="1">
      <c r="B25" s="171" t="s">
        <v>917</v>
      </c>
      <c r="C25" s="153" t="s">
        <v>918</v>
      </c>
      <c r="D25" s="153" t="s">
        <v>919</v>
      </c>
      <c r="E25" s="153" t="s">
        <v>1177</v>
      </c>
      <c r="F25" s="94"/>
      <c r="G25" s="94" t="b">
        <v>1</v>
      </c>
      <c r="H25" s="94"/>
      <c r="I25" s="94" t="b">
        <v>0</v>
      </c>
      <c r="J25" s="99">
        <f>IF(G25=TRUE,K25,0)</f>
        <v>10</v>
      </c>
      <c r="K25" s="172">
        <f t="shared" si="2"/>
        <v>10</v>
      </c>
    </row>
    <row r="26" spans="2:12" ht="30.6" customHeight="1" thickBot="1">
      <c r="B26" s="171" t="s">
        <v>920</v>
      </c>
      <c r="C26" s="153" t="s">
        <v>921</v>
      </c>
      <c r="D26" s="153" t="s">
        <v>201</v>
      </c>
      <c r="E26" s="153" t="s">
        <v>641</v>
      </c>
      <c r="F26" s="94"/>
      <c r="G26" s="94" t="b">
        <v>0</v>
      </c>
      <c r="H26" s="94"/>
      <c r="I26" s="94" t="b">
        <v>1</v>
      </c>
      <c r="J26" s="99">
        <f>IF(G26=TRUE,K26,0)</f>
        <v>0</v>
      </c>
      <c r="K26" s="172">
        <f t="shared" si="2"/>
        <v>0</v>
      </c>
    </row>
    <row r="27" spans="2:12" ht="30.6" customHeight="1" thickBot="1">
      <c r="B27" s="345" t="s">
        <v>922</v>
      </c>
      <c r="C27" s="346"/>
      <c r="D27" s="346"/>
      <c r="E27" s="346"/>
      <c r="F27" s="346"/>
      <c r="G27" s="346"/>
      <c r="H27" s="346"/>
      <c r="I27" s="346"/>
      <c r="J27" s="347"/>
      <c r="K27" s="170">
        <f>IFERROR(SUM(J29:J30)/SUM(K29:K30),0)</f>
        <v>1</v>
      </c>
    </row>
    <row r="28" spans="2:12" ht="30.6" customHeight="1" thickBot="1">
      <c r="B28" s="184" t="s">
        <v>853</v>
      </c>
      <c r="C28" s="184" t="s">
        <v>815</v>
      </c>
      <c r="D28" s="184" t="s">
        <v>28</v>
      </c>
      <c r="E28" s="184"/>
      <c r="F28" s="184" t="s">
        <v>854</v>
      </c>
      <c r="G28" s="184"/>
      <c r="H28" s="184" t="s">
        <v>641</v>
      </c>
      <c r="I28" s="184"/>
      <c r="J28" s="184" t="s">
        <v>711</v>
      </c>
      <c r="K28" s="184" t="s">
        <v>712</v>
      </c>
    </row>
    <row r="29" spans="2:12" ht="30.6" customHeight="1">
      <c r="B29" s="178" t="s">
        <v>923</v>
      </c>
      <c r="C29" s="179" t="s">
        <v>924</v>
      </c>
      <c r="D29" s="179" t="s">
        <v>925</v>
      </c>
      <c r="E29" s="228" t="s">
        <v>1174</v>
      </c>
      <c r="F29" s="180"/>
      <c r="G29" s="180" t="b">
        <v>1</v>
      </c>
      <c r="H29" s="180"/>
      <c r="I29" s="180" t="b">
        <v>0</v>
      </c>
      <c r="J29" s="181">
        <f>IF(G29=TRUE,K29,0)</f>
        <v>10</v>
      </c>
      <c r="K29" s="182">
        <f t="shared" ref="K29:K30" si="3">IF(I29=FALSE,10,0)</f>
        <v>10</v>
      </c>
      <c r="L29" s="228"/>
    </row>
    <row r="30" spans="2:12" ht="30.6" customHeight="1" thickBot="1">
      <c r="B30" s="171" t="s">
        <v>926</v>
      </c>
      <c r="C30" s="153" t="s">
        <v>927</v>
      </c>
      <c r="D30" s="153" t="s">
        <v>928</v>
      </c>
      <c r="E30" s="228" t="s">
        <v>1174</v>
      </c>
      <c r="F30" s="94"/>
      <c r="G30" s="94" t="b">
        <v>1</v>
      </c>
      <c r="H30" s="94"/>
      <c r="I30" s="94" t="b">
        <v>0</v>
      </c>
      <c r="J30" s="99">
        <f>IF(G30=TRUE,K30,0)</f>
        <v>10</v>
      </c>
      <c r="K30" s="172">
        <f t="shared" si="3"/>
        <v>10</v>
      </c>
    </row>
    <row r="31" spans="2:12" ht="30.6" customHeight="1" thickBot="1">
      <c r="B31" s="345" t="s">
        <v>929</v>
      </c>
      <c r="C31" s="346"/>
      <c r="D31" s="346"/>
      <c r="E31" s="346"/>
      <c r="F31" s="346"/>
      <c r="G31" s="346"/>
      <c r="H31" s="346"/>
      <c r="I31" s="346"/>
      <c r="J31" s="347"/>
      <c r="K31" s="170">
        <f>IFERROR(SUM(J33:J34)/SUM(K33:K34),0)</f>
        <v>1</v>
      </c>
    </row>
    <row r="32" spans="2:12" ht="30.6" customHeight="1" thickBot="1">
      <c r="B32" s="184" t="s">
        <v>853</v>
      </c>
      <c r="C32" s="184" t="s">
        <v>815</v>
      </c>
      <c r="D32" s="184" t="s">
        <v>28</v>
      </c>
      <c r="E32" s="184"/>
      <c r="F32" s="184" t="s">
        <v>854</v>
      </c>
      <c r="G32" s="184"/>
      <c r="H32" s="184" t="s">
        <v>641</v>
      </c>
      <c r="I32" s="184"/>
      <c r="J32" s="184" t="s">
        <v>711</v>
      </c>
      <c r="K32" s="184" t="s">
        <v>712</v>
      </c>
    </row>
    <row r="33" spans="2:11" ht="30.6" customHeight="1">
      <c r="B33" s="178" t="s">
        <v>930</v>
      </c>
      <c r="C33" s="179" t="s">
        <v>931</v>
      </c>
      <c r="D33" s="179" t="s">
        <v>1188</v>
      </c>
      <c r="E33" s="179" t="s">
        <v>1173</v>
      </c>
      <c r="F33" s="180"/>
      <c r="G33" s="180" t="b">
        <v>1</v>
      </c>
      <c r="H33" s="180"/>
      <c r="I33" s="180" t="b">
        <v>0</v>
      </c>
      <c r="J33" s="181">
        <f>IF(G33=TRUE,K33,0)</f>
        <v>10</v>
      </c>
      <c r="K33" s="182">
        <f t="shared" ref="K33:K34" si="4">IF(I33=FALSE,10,0)</f>
        <v>10</v>
      </c>
    </row>
    <row r="34" spans="2:11" ht="30.6" customHeight="1" thickBot="1">
      <c r="B34" s="171" t="s">
        <v>932</v>
      </c>
      <c r="C34" s="153" t="s">
        <v>933</v>
      </c>
      <c r="D34" s="153" t="s">
        <v>201</v>
      </c>
      <c r="E34" s="123" t="s">
        <v>641</v>
      </c>
      <c r="F34" s="94"/>
      <c r="G34" s="94" t="b">
        <v>0</v>
      </c>
      <c r="H34" s="94"/>
      <c r="I34" s="94" t="b">
        <v>1</v>
      </c>
      <c r="J34" s="99">
        <f>IF(G34=TRUE,K34,0)</f>
        <v>0</v>
      </c>
      <c r="K34" s="172">
        <f t="shared" si="4"/>
        <v>0</v>
      </c>
    </row>
    <row r="35" spans="2:11" ht="30.6" customHeight="1" thickBot="1">
      <c r="B35" s="345" t="s">
        <v>934</v>
      </c>
      <c r="C35" s="346"/>
      <c r="D35" s="346"/>
      <c r="E35" s="346"/>
      <c r="F35" s="346"/>
      <c r="G35" s="346"/>
      <c r="H35" s="346"/>
      <c r="I35" s="346"/>
      <c r="J35" s="347"/>
      <c r="K35" s="170">
        <f>IFERROR(SUM(J37:J38)/SUM(K37:K38),0)</f>
        <v>0</v>
      </c>
    </row>
    <row r="36" spans="2:11" ht="30.6" customHeight="1" thickBot="1">
      <c r="B36" s="184" t="s">
        <v>853</v>
      </c>
      <c r="C36" s="184" t="s">
        <v>815</v>
      </c>
      <c r="D36" s="184" t="s">
        <v>28</v>
      </c>
      <c r="E36" s="184"/>
      <c r="F36" s="184" t="s">
        <v>854</v>
      </c>
      <c r="G36" s="184"/>
      <c r="H36" s="184" t="s">
        <v>641</v>
      </c>
      <c r="I36" s="184"/>
      <c r="J36" s="184" t="s">
        <v>711</v>
      </c>
      <c r="K36" s="184" t="s">
        <v>712</v>
      </c>
    </row>
    <row r="37" spans="2:11" ht="30.6" customHeight="1">
      <c r="B37" s="178" t="s">
        <v>935</v>
      </c>
      <c r="C37" s="179" t="s">
        <v>936</v>
      </c>
      <c r="D37" s="179" t="s">
        <v>201</v>
      </c>
      <c r="E37" s="179" t="s">
        <v>641</v>
      </c>
      <c r="F37" s="180"/>
      <c r="G37" s="180" t="b">
        <v>0</v>
      </c>
      <c r="H37" s="180"/>
      <c r="I37" s="180" t="b">
        <v>1</v>
      </c>
      <c r="J37" s="181">
        <f>IF(G37=TRUE,K37,0)</f>
        <v>0</v>
      </c>
      <c r="K37" s="182">
        <f t="shared" ref="K37:K38" si="5">IF(I37=FALSE,10,0)</f>
        <v>0</v>
      </c>
    </row>
    <row r="38" spans="2:11" ht="30.6" customHeight="1" thickBot="1">
      <c r="B38" s="171" t="s">
        <v>937</v>
      </c>
      <c r="C38" s="153" t="s">
        <v>938</v>
      </c>
      <c r="D38" s="153" t="s">
        <v>201</v>
      </c>
      <c r="E38" s="153" t="s">
        <v>641</v>
      </c>
      <c r="F38" s="94"/>
      <c r="G38" s="94" t="b">
        <v>0</v>
      </c>
      <c r="H38" s="94"/>
      <c r="I38" s="94" t="b">
        <v>1</v>
      </c>
      <c r="J38" s="99">
        <f>IF(G38=TRUE,K38,0)</f>
        <v>0</v>
      </c>
      <c r="K38" s="172">
        <f t="shared" si="5"/>
        <v>0</v>
      </c>
    </row>
    <row r="39" spans="2:11" ht="30.6" customHeight="1" thickBot="1">
      <c r="B39" s="345" t="s">
        <v>939</v>
      </c>
      <c r="C39" s="346"/>
      <c r="D39" s="346"/>
      <c r="E39" s="346"/>
      <c r="F39" s="346"/>
      <c r="G39" s="346"/>
      <c r="H39" s="346"/>
      <c r="I39" s="346"/>
      <c r="J39" s="347"/>
      <c r="K39" s="170">
        <f>IFERROR(SUM(J41:J45)/SUM(K41:K45),0)</f>
        <v>0.66666666666666663</v>
      </c>
    </row>
    <row r="40" spans="2:11" ht="30.6" customHeight="1" thickBot="1">
      <c r="B40" s="184" t="s">
        <v>853</v>
      </c>
      <c r="C40" s="184" t="s">
        <v>815</v>
      </c>
      <c r="D40" s="184" t="s">
        <v>28</v>
      </c>
      <c r="E40" s="184"/>
      <c r="F40" s="184" t="s">
        <v>854</v>
      </c>
      <c r="G40" s="184"/>
      <c r="H40" s="184" t="s">
        <v>641</v>
      </c>
      <c r="I40" s="184"/>
      <c r="J40" s="184" t="s">
        <v>711</v>
      </c>
      <c r="K40" s="184" t="s">
        <v>712</v>
      </c>
    </row>
    <row r="41" spans="2:11" ht="30.6" customHeight="1">
      <c r="B41" s="178" t="s">
        <v>935</v>
      </c>
      <c r="C41" s="179" t="s">
        <v>940</v>
      </c>
      <c r="D41" s="179" t="s">
        <v>1189</v>
      </c>
      <c r="E41" s="179" t="s">
        <v>1190</v>
      </c>
      <c r="F41" s="180"/>
      <c r="G41" s="180" t="b">
        <v>1</v>
      </c>
      <c r="H41" s="180"/>
      <c r="I41" s="180" t="b">
        <v>0</v>
      </c>
      <c r="J41" s="181">
        <f>IF(G41=TRUE,K41,0)</f>
        <v>10</v>
      </c>
      <c r="K41" s="182">
        <f t="shared" ref="K41:K45" si="6">IF(I41=FALSE,10,0)</f>
        <v>10</v>
      </c>
    </row>
    <row r="42" spans="2:11" ht="30.6" customHeight="1">
      <c r="B42" s="171" t="s">
        <v>941</v>
      </c>
      <c r="C42" s="153" t="s">
        <v>942</v>
      </c>
      <c r="D42" s="153" t="s">
        <v>943</v>
      </c>
      <c r="E42" s="153" t="s">
        <v>1191</v>
      </c>
      <c r="F42" s="94"/>
      <c r="G42" s="94" t="b">
        <v>1</v>
      </c>
      <c r="H42" s="94"/>
      <c r="I42" s="94" t="b">
        <v>0</v>
      </c>
      <c r="J42" s="99">
        <f>IF(G42=TRUE,K42,0)</f>
        <v>10</v>
      </c>
      <c r="K42" s="172">
        <f t="shared" si="6"/>
        <v>10</v>
      </c>
    </row>
    <row r="43" spans="2:11" ht="30.6" customHeight="1">
      <c r="B43" s="171" t="s">
        <v>944</v>
      </c>
      <c r="C43" s="153" t="s">
        <v>945</v>
      </c>
      <c r="D43" s="153" t="s">
        <v>201</v>
      </c>
      <c r="E43" s="153" t="s">
        <v>641</v>
      </c>
      <c r="F43" s="94"/>
      <c r="G43" s="94" t="b">
        <v>0</v>
      </c>
      <c r="H43" s="94"/>
      <c r="I43" s="94" t="b">
        <v>1</v>
      </c>
      <c r="J43" s="99">
        <f>IF(G43=TRUE,K43,0)</f>
        <v>0</v>
      </c>
      <c r="K43" s="172">
        <f t="shared" si="6"/>
        <v>0</v>
      </c>
    </row>
    <row r="44" spans="2:11" ht="30.6" customHeight="1">
      <c r="B44" s="171" t="s">
        <v>946</v>
      </c>
      <c r="C44" s="153" t="s">
        <v>947</v>
      </c>
      <c r="D44" s="153"/>
      <c r="E44" s="153"/>
      <c r="F44" s="94"/>
      <c r="G44" s="94" t="b">
        <v>0</v>
      </c>
      <c r="H44" s="94"/>
      <c r="I44" s="94" t="b">
        <v>0</v>
      </c>
      <c r="J44" s="99">
        <f>IF(G44=TRUE,K44,0)</f>
        <v>0</v>
      </c>
      <c r="K44" s="172">
        <f t="shared" si="6"/>
        <v>10</v>
      </c>
    </row>
    <row r="45" spans="2:11" ht="30.6" customHeight="1" thickBot="1">
      <c r="B45" s="171" t="s">
        <v>920</v>
      </c>
      <c r="C45" s="153" t="s">
        <v>948</v>
      </c>
      <c r="D45" s="153" t="s">
        <v>201</v>
      </c>
      <c r="E45" s="153" t="s">
        <v>641</v>
      </c>
      <c r="F45" s="94"/>
      <c r="G45" s="94" t="b">
        <v>0</v>
      </c>
      <c r="H45" s="94"/>
      <c r="I45" s="94" t="b">
        <v>1</v>
      </c>
      <c r="J45" s="99">
        <f>IF(G45=TRUE,K45,0)</f>
        <v>0</v>
      </c>
      <c r="K45" s="172">
        <f t="shared" si="6"/>
        <v>0</v>
      </c>
    </row>
    <row r="46" spans="2:11" ht="30.6" customHeight="1" thickBot="1">
      <c r="B46" s="345" t="s">
        <v>949</v>
      </c>
      <c r="C46" s="346"/>
      <c r="D46" s="346"/>
      <c r="E46" s="346"/>
      <c r="F46" s="346"/>
      <c r="G46" s="346"/>
      <c r="H46" s="346"/>
      <c r="I46" s="346"/>
      <c r="J46" s="347"/>
      <c r="K46" s="170">
        <f>IFERROR(SUM(J48:J51)/SUM(K48:K51),0)</f>
        <v>0</v>
      </c>
    </row>
    <row r="47" spans="2:11" ht="30.6" customHeight="1" thickBot="1">
      <c r="B47" s="184" t="s">
        <v>853</v>
      </c>
      <c r="C47" s="184" t="s">
        <v>815</v>
      </c>
      <c r="D47" s="184" t="s">
        <v>28</v>
      </c>
      <c r="E47" s="184"/>
      <c r="F47" s="184" t="s">
        <v>854</v>
      </c>
      <c r="G47" s="184"/>
      <c r="H47" s="184" t="s">
        <v>641</v>
      </c>
      <c r="I47" s="184"/>
      <c r="J47" s="184" t="s">
        <v>711</v>
      </c>
      <c r="K47" s="184" t="s">
        <v>712</v>
      </c>
    </row>
    <row r="48" spans="2:11" ht="30.6" customHeight="1">
      <c r="B48" s="178" t="s">
        <v>935</v>
      </c>
      <c r="C48" s="179" t="s">
        <v>950</v>
      </c>
      <c r="D48" s="179" t="s">
        <v>201</v>
      </c>
      <c r="E48" s="179" t="s">
        <v>641</v>
      </c>
      <c r="F48" s="180"/>
      <c r="G48" s="180" t="b">
        <v>0</v>
      </c>
      <c r="H48" s="180"/>
      <c r="I48" s="180" t="b">
        <v>1</v>
      </c>
      <c r="J48" s="181">
        <f>IF(G48=TRUE,K48,0)</f>
        <v>0</v>
      </c>
      <c r="K48" s="182">
        <f t="shared" ref="K48:K51" si="7">IF(I48=FALSE,10,0)</f>
        <v>0</v>
      </c>
    </row>
    <row r="49" spans="2:11" ht="30.6" customHeight="1">
      <c r="B49" s="171" t="s">
        <v>951</v>
      </c>
      <c r="C49" s="153" t="s">
        <v>952</v>
      </c>
      <c r="D49" s="153" t="s">
        <v>201</v>
      </c>
      <c r="E49" s="153" t="s">
        <v>641</v>
      </c>
      <c r="F49" s="94"/>
      <c r="G49" s="94" t="b">
        <v>0</v>
      </c>
      <c r="H49" s="94"/>
      <c r="I49" s="94" t="b">
        <v>1</v>
      </c>
      <c r="J49" s="99">
        <f>IF(G49=TRUE,K49,0)</f>
        <v>0</v>
      </c>
      <c r="K49" s="172">
        <f t="shared" si="7"/>
        <v>0</v>
      </c>
    </row>
    <row r="50" spans="2:11" ht="30.6" customHeight="1">
      <c r="B50" s="171" t="s">
        <v>953</v>
      </c>
      <c r="C50" s="153" t="s">
        <v>954</v>
      </c>
      <c r="D50" s="153" t="s">
        <v>201</v>
      </c>
      <c r="E50" s="153" t="s">
        <v>641</v>
      </c>
      <c r="F50" s="94"/>
      <c r="G50" s="94" t="b">
        <v>0</v>
      </c>
      <c r="H50" s="94"/>
      <c r="I50" s="94" t="b">
        <v>1</v>
      </c>
      <c r="J50" s="99">
        <f>IF(G50=TRUE,K50,0)</f>
        <v>0</v>
      </c>
      <c r="K50" s="172">
        <f t="shared" si="7"/>
        <v>0</v>
      </c>
    </row>
    <row r="51" spans="2:11" ht="30.6" customHeight="1" thickBot="1">
      <c r="B51" s="171" t="s">
        <v>955</v>
      </c>
      <c r="C51" s="153" t="s">
        <v>956</v>
      </c>
      <c r="D51" s="153" t="s">
        <v>201</v>
      </c>
      <c r="E51" s="153" t="s">
        <v>641</v>
      </c>
      <c r="F51" s="94"/>
      <c r="G51" s="94" t="b">
        <v>0</v>
      </c>
      <c r="H51" s="94"/>
      <c r="I51" s="94" t="b">
        <v>1</v>
      </c>
      <c r="J51" s="99">
        <f>IF(G51=TRUE,K51,0)</f>
        <v>0</v>
      </c>
      <c r="K51" s="172">
        <f t="shared" si="7"/>
        <v>0</v>
      </c>
    </row>
    <row r="52" spans="2:11" ht="30.6" customHeight="1" thickBot="1">
      <c r="B52" s="345" t="s">
        <v>957</v>
      </c>
      <c r="C52" s="346"/>
      <c r="D52" s="346"/>
      <c r="E52" s="346"/>
      <c r="F52" s="346"/>
      <c r="G52" s="346"/>
      <c r="H52" s="346"/>
      <c r="I52" s="346"/>
      <c r="J52" s="347"/>
      <c r="K52" s="170">
        <f>IFERROR(SUM(J54:J55)/SUM(K54:K55),0)</f>
        <v>0</v>
      </c>
    </row>
    <row r="53" spans="2:11" ht="30.6" customHeight="1" thickBot="1">
      <c r="B53" s="184" t="s">
        <v>853</v>
      </c>
      <c r="C53" s="184" t="s">
        <v>815</v>
      </c>
      <c r="D53" s="184" t="s">
        <v>28</v>
      </c>
      <c r="E53" s="184"/>
      <c r="F53" s="184" t="s">
        <v>854</v>
      </c>
      <c r="G53" s="184"/>
      <c r="H53" s="184" t="s">
        <v>641</v>
      </c>
      <c r="I53" s="184"/>
      <c r="J53" s="184" t="s">
        <v>711</v>
      </c>
      <c r="K53" s="184" t="s">
        <v>712</v>
      </c>
    </row>
    <row r="54" spans="2:11" ht="30.6" customHeight="1">
      <c r="B54" s="178" t="s">
        <v>958</v>
      </c>
      <c r="C54" s="179" t="s">
        <v>959</v>
      </c>
      <c r="D54" s="179" t="s">
        <v>201</v>
      </c>
      <c r="E54" s="179" t="s">
        <v>641</v>
      </c>
      <c r="F54" s="180"/>
      <c r="G54" s="180" t="b">
        <v>0</v>
      </c>
      <c r="H54" s="180"/>
      <c r="I54" s="180" t="b">
        <v>1</v>
      </c>
      <c r="J54" s="181">
        <f>IF(G54=TRUE,K54,0)</f>
        <v>0</v>
      </c>
      <c r="K54" s="182">
        <f t="shared" ref="K54:K55" si="8">IF(I54=FALSE,10,0)</f>
        <v>0</v>
      </c>
    </row>
    <row r="55" spans="2:11" ht="30.6" customHeight="1" thickBot="1">
      <c r="B55" s="173" t="s">
        <v>960</v>
      </c>
      <c r="C55" s="174" t="s">
        <v>961</v>
      </c>
      <c r="D55" s="174" t="s">
        <v>201</v>
      </c>
      <c r="E55" s="174" t="s">
        <v>641</v>
      </c>
      <c r="F55" s="175"/>
      <c r="G55" s="175" t="b">
        <v>0</v>
      </c>
      <c r="H55" s="175"/>
      <c r="I55" s="175" t="b">
        <v>1</v>
      </c>
      <c r="J55" s="176">
        <f>IF(G55=TRUE,K55,0)</f>
        <v>0</v>
      </c>
      <c r="K55" s="177">
        <f t="shared" si="8"/>
        <v>0</v>
      </c>
    </row>
    <row r="56" spans="2:11" ht="30.6" customHeight="1">
      <c r="B56" s="128"/>
      <c r="C56" s="128"/>
      <c r="D56" s="128"/>
      <c r="E56" s="128"/>
      <c r="F56" s="129"/>
      <c r="G56" s="129"/>
      <c r="H56" s="129"/>
      <c r="I56" s="129"/>
      <c r="J56" s="130"/>
      <c r="K56" s="131"/>
    </row>
    <row r="57" spans="2:11" ht="30.6" customHeight="1">
      <c r="B57" s="128"/>
      <c r="C57" s="128"/>
      <c r="D57" s="128"/>
      <c r="E57" s="128"/>
      <c r="F57" s="129"/>
      <c r="G57" s="129"/>
      <c r="H57" s="129"/>
      <c r="I57" s="129"/>
      <c r="J57" s="130"/>
      <c r="K57" s="131"/>
    </row>
    <row r="58" spans="2:11" ht="30.6" customHeight="1">
      <c r="B58" s="128"/>
      <c r="C58" s="128"/>
      <c r="D58" s="128"/>
      <c r="E58" s="128"/>
      <c r="F58" s="129"/>
      <c r="G58" s="129"/>
      <c r="H58" s="129"/>
      <c r="I58" s="129"/>
      <c r="J58" s="130"/>
      <c r="K58" s="131"/>
    </row>
    <row r="59" spans="2:11" ht="30.6" customHeight="1">
      <c r="B59" s="128"/>
      <c r="C59" s="128"/>
      <c r="D59" s="128"/>
      <c r="E59" s="128"/>
      <c r="F59" s="129"/>
      <c r="G59" s="129"/>
      <c r="H59" s="129"/>
      <c r="I59" s="129"/>
      <c r="J59" s="130"/>
      <c r="K59" s="131"/>
    </row>
    <row r="60" spans="2:11" ht="30.6" customHeight="1">
      <c r="B60" s="128"/>
      <c r="C60" s="128"/>
      <c r="D60" s="128"/>
      <c r="E60" s="128"/>
      <c r="F60" s="129"/>
      <c r="G60" s="129"/>
      <c r="H60" s="129"/>
      <c r="I60" s="129"/>
      <c r="J60" s="130"/>
      <c r="K60" s="131"/>
    </row>
    <row r="61" spans="2:11" ht="30.6" customHeight="1">
      <c r="B61" s="128"/>
      <c r="C61" s="128"/>
      <c r="D61" s="128"/>
      <c r="E61" s="128"/>
      <c r="F61" s="129"/>
      <c r="G61" s="129"/>
      <c r="H61" s="129"/>
      <c r="I61" s="129"/>
      <c r="J61" s="130"/>
      <c r="K61" s="131"/>
    </row>
    <row r="62" spans="2:11" ht="30.6" customHeight="1">
      <c r="B62" s="128"/>
      <c r="C62" s="128"/>
      <c r="D62" s="128"/>
      <c r="E62" s="128"/>
      <c r="F62" s="129"/>
      <c r="G62" s="129"/>
      <c r="H62" s="129"/>
      <c r="I62" s="129"/>
      <c r="J62" s="130"/>
      <c r="K62" s="131"/>
    </row>
    <row r="63" spans="2:11" ht="30.6" customHeight="1"/>
    <row r="64" spans="2:11" ht="30.6" customHeight="1"/>
    <row r="65" ht="30.6" customHeight="1"/>
    <row r="66" ht="30.6" customHeight="1"/>
    <row r="67" ht="30.6" customHeight="1"/>
    <row r="68" ht="30.6" customHeight="1"/>
    <row r="69" ht="30.6" customHeight="1"/>
    <row r="70" ht="30.6" customHeight="1"/>
    <row r="71" ht="30.6" customHeight="1"/>
    <row r="72" ht="30.6" customHeight="1"/>
    <row r="73" ht="30.6" customHeight="1"/>
    <row r="74" ht="30.6" customHeight="1"/>
    <row r="75" ht="30.6" customHeight="1"/>
    <row r="76" ht="30.6" customHeight="1"/>
    <row r="77" ht="30.6" customHeight="1"/>
    <row r="78" ht="30.6" customHeight="1"/>
    <row r="79" ht="30.6" customHeight="1"/>
    <row r="80" ht="30.6" customHeight="1"/>
    <row r="81" ht="30.6" customHeight="1"/>
    <row r="82" ht="30.6" customHeight="1"/>
  </sheetData>
  <mergeCells count="9">
    <mergeCell ref="B39:J39"/>
    <mergeCell ref="B46:J46"/>
    <mergeCell ref="B52:J52"/>
    <mergeCell ref="B7:K7"/>
    <mergeCell ref="B8:J8"/>
    <mergeCell ref="B20:J20"/>
    <mergeCell ref="B27:J27"/>
    <mergeCell ref="B31:J31"/>
    <mergeCell ref="B35:J35"/>
  </mergeCells>
  <pageMargins left="0.7" right="0.7" top="0.75" bottom="0.75" header="0.3" footer="0.3"/>
  <pageSetup paperSize="9" orientation="portrait" horizontalDpi="360" verticalDpi="360" r:id="rId1"/>
  <drawing r:id="rId2"/>
  <legacyDrawing r:id="rId3"/>
  <mc:AlternateContent xmlns:mc="http://schemas.openxmlformats.org/markup-compatibility/2006">
    <mc:Choice Requires="x14">
      <controls>
        <mc:AlternateContent xmlns:mc="http://schemas.openxmlformats.org/markup-compatibility/2006">
          <mc:Choice Requires="x14">
            <control shapeId="27649" r:id="rId4" name="Check Box 1">
              <controlPr locked="0" defaultSize="0" autoFill="0" autoLine="0" autoPict="0">
                <anchor moveWithCells="1">
                  <from>
                    <xdr:col>5</xdr:col>
                    <xdr:colOff>9525</xdr:colOff>
                    <xdr:row>9</xdr:row>
                    <xdr:rowOff>9525</xdr:rowOff>
                  </from>
                  <to>
                    <xdr:col>5</xdr:col>
                    <xdr:colOff>342900</xdr:colOff>
                    <xdr:row>9</xdr:row>
                    <xdr:rowOff>371475</xdr:rowOff>
                  </to>
                </anchor>
              </controlPr>
            </control>
          </mc:Choice>
        </mc:AlternateContent>
        <mc:AlternateContent xmlns:mc="http://schemas.openxmlformats.org/markup-compatibility/2006">
          <mc:Choice Requires="x14">
            <control shapeId="27650" r:id="rId5" name="Check Box 2">
              <controlPr defaultSize="0" autoFill="0" autoLine="0" autoPict="0">
                <anchor moveWithCells="1">
                  <from>
                    <xdr:col>5</xdr:col>
                    <xdr:colOff>9525</xdr:colOff>
                    <xdr:row>10</xdr:row>
                    <xdr:rowOff>9525</xdr:rowOff>
                  </from>
                  <to>
                    <xdr:col>5</xdr:col>
                    <xdr:colOff>342900</xdr:colOff>
                    <xdr:row>10</xdr:row>
                    <xdr:rowOff>371475</xdr:rowOff>
                  </to>
                </anchor>
              </controlPr>
            </control>
          </mc:Choice>
        </mc:AlternateContent>
        <mc:AlternateContent xmlns:mc="http://schemas.openxmlformats.org/markup-compatibility/2006">
          <mc:Choice Requires="x14">
            <control shapeId="27651" r:id="rId6" name="Check Box 3">
              <controlPr defaultSize="0" autoFill="0" autoLine="0" autoPict="0">
                <anchor moveWithCells="1">
                  <from>
                    <xdr:col>5</xdr:col>
                    <xdr:colOff>9525</xdr:colOff>
                    <xdr:row>11</xdr:row>
                    <xdr:rowOff>9525</xdr:rowOff>
                  </from>
                  <to>
                    <xdr:col>5</xdr:col>
                    <xdr:colOff>342900</xdr:colOff>
                    <xdr:row>11</xdr:row>
                    <xdr:rowOff>371475</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5</xdr:col>
                    <xdr:colOff>9525</xdr:colOff>
                    <xdr:row>12</xdr:row>
                    <xdr:rowOff>9525</xdr:rowOff>
                  </from>
                  <to>
                    <xdr:col>5</xdr:col>
                    <xdr:colOff>342900</xdr:colOff>
                    <xdr:row>12</xdr:row>
                    <xdr:rowOff>371475</xdr:rowOff>
                  </to>
                </anchor>
              </controlPr>
            </control>
          </mc:Choice>
        </mc:AlternateContent>
        <mc:AlternateContent xmlns:mc="http://schemas.openxmlformats.org/markup-compatibility/2006">
          <mc:Choice Requires="x14">
            <control shapeId="27653" r:id="rId8" name="Check Box 5">
              <controlPr defaultSize="0" autoFill="0" autoLine="0" autoPict="0">
                <anchor moveWithCells="1">
                  <from>
                    <xdr:col>5</xdr:col>
                    <xdr:colOff>0</xdr:colOff>
                    <xdr:row>62</xdr:row>
                    <xdr:rowOff>0</xdr:rowOff>
                  </from>
                  <to>
                    <xdr:col>5</xdr:col>
                    <xdr:colOff>333375</xdr:colOff>
                    <xdr:row>62</xdr:row>
                    <xdr:rowOff>333375</xdr:rowOff>
                  </to>
                </anchor>
              </controlPr>
            </control>
          </mc:Choice>
        </mc:AlternateContent>
        <mc:AlternateContent xmlns:mc="http://schemas.openxmlformats.org/markup-compatibility/2006">
          <mc:Choice Requires="x14">
            <control shapeId="27654" r:id="rId9" name="Check Box 6">
              <controlPr defaultSize="0" autoFill="0" autoLine="0" autoPict="0">
                <anchor moveWithCells="1">
                  <from>
                    <xdr:col>5</xdr:col>
                    <xdr:colOff>0</xdr:colOff>
                    <xdr:row>62</xdr:row>
                    <xdr:rowOff>0</xdr:rowOff>
                  </from>
                  <to>
                    <xdr:col>5</xdr:col>
                    <xdr:colOff>333375</xdr:colOff>
                    <xdr:row>62</xdr:row>
                    <xdr:rowOff>333375</xdr:rowOff>
                  </to>
                </anchor>
              </controlPr>
            </control>
          </mc:Choice>
        </mc:AlternateContent>
        <mc:AlternateContent xmlns:mc="http://schemas.openxmlformats.org/markup-compatibility/2006">
          <mc:Choice Requires="x14">
            <control shapeId="27655" r:id="rId10" name="Check Box 7">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56" r:id="rId11" name="Check Box 8">
              <controlPr defaultSize="0" autoFill="0" autoLine="0" autoPict="0">
                <anchor moveWithCells="1">
                  <from>
                    <xdr:col>5</xdr:col>
                    <xdr:colOff>0</xdr:colOff>
                    <xdr:row>62</xdr:row>
                    <xdr:rowOff>0</xdr:rowOff>
                  </from>
                  <to>
                    <xdr:col>5</xdr:col>
                    <xdr:colOff>333375</xdr:colOff>
                    <xdr:row>62</xdr:row>
                    <xdr:rowOff>333375</xdr:rowOff>
                  </to>
                </anchor>
              </controlPr>
            </control>
          </mc:Choice>
        </mc:AlternateContent>
        <mc:AlternateContent xmlns:mc="http://schemas.openxmlformats.org/markup-compatibility/2006">
          <mc:Choice Requires="x14">
            <control shapeId="27657" r:id="rId12" name="Check Box 9">
              <controlPr defaultSize="0" autoFill="0" autoLine="0" autoPict="0">
                <anchor moveWithCells="1">
                  <from>
                    <xdr:col>5</xdr:col>
                    <xdr:colOff>0</xdr:colOff>
                    <xdr:row>62</xdr:row>
                    <xdr:rowOff>0</xdr:rowOff>
                  </from>
                  <to>
                    <xdr:col>5</xdr:col>
                    <xdr:colOff>333375</xdr:colOff>
                    <xdr:row>62</xdr:row>
                    <xdr:rowOff>333375</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60" r:id="rId15" name="Check Box 12">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61" r:id="rId16" name="Check Box 13">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62" r:id="rId17" name="Check Box 14">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63" r:id="rId18" name="Check Box 15">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64" r:id="rId19" name="Check Box 16">
              <controlPr defaultSize="0" autoFill="0" autoLine="0" autoPict="0">
                <anchor moveWithCells="1">
                  <from>
                    <xdr:col>5</xdr:col>
                    <xdr:colOff>0</xdr:colOff>
                    <xdr:row>62</xdr:row>
                    <xdr:rowOff>0</xdr:rowOff>
                  </from>
                  <to>
                    <xdr:col>5</xdr:col>
                    <xdr:colOff>333375</xdr:colOff>
                    <xdr:row>62</xdr:row>
                    <xdr:rowOff>333375</xdr:rowOff>
                  </to>
                </anchor>
              </controlPr>
            </control>
          </mc:Choice>
        </mc:AlternateContent>
        <mc:AlternateContent xmlns:mc="http://schemas.openxmlformats.org/markup-compatibility/2006">
          <mc:Choice Requires="x14">
            <control shapeId="27665" r:id="rId20" name="Check Box 17">
              <controlPr defaultSize="0" autoFill="0" autoLine="0" autoPict="0">
                <anchor moveWithCells="1">
                  <from>
                    <xdr:col>5</xdr:col>
                    <xdr:colOff>0</xdr:colOff>
                    <xdr:row>62</xdr:row>
                    <xdr:rowOff>0</xdr:rowOff>
                  </from>
                  <to>
                    <xdr:col>5</xdr:col>
                    <xdr:colOff>333375</xdr:colOff>
                    <xdr:row>62</xdr:row>
                    <xdr:rowOff>333375</xdr:rowOff>
                  </to>
                </anchor>
              </controlPr>
            </control>
          </mc:Choice>
        </mc:AlternateContent>
        <mc:AlternateContent xmlns:mc="http://schemas.openxmlformats.org/markup-compatibility/2006">
          <mc:Choice Requires="x14">
            <control shapeId="27666" r:id="rId21" name="Check Box 18">
              <controlPr defaultSize="0" autoFill="0" autoLine="0" autoPict="0">
                <anchor moveWithCells="1">
                  <from>
                    <xdr:col>5</xdr:col>
                    <xdr:colOff>0</xdr:colOff>
                    <xdr:row>62</xdr:row>
                    <xdr:rowOff>0</xdr:rowOff>
                  </from>
                  <to>
                    <xdr:col>5</xdr:col>
                    <xdr:colOff>333375</xdr:colOff>
                    <xdr:row>62</xdr:row>
                    <xdr:rowOff>333375</xdr:rowOff>
                  </to>
                </anchor>
              </controlPr>
            </control>
          </mc:Choice>
        </mc:AlternateContent>
        <mc:AlternateContent xmlns:mc="http://schemas.openxmlformats.org/markup-compatibility/2006">
          <mc:Choice Requires="x14">
            <control shapeId="27667" r:id="rId22" name="Check Box 19">
              <controlPr defaultSize="0" autoFill="0" autoLine="0" autoPict="0">
                <anchor moveWithCells="1">
                  <from>
                    <xdr:col>5</xdr:col>
                    <xdr:colOff>0</xdr:colOff>
                    <xdr:row>62</xdr:row>
                    <xdr:rowOff>0</xdr:rowOff>
                  </from>
                  <to>
                    <xdr:col>5</xdr:col>
                    <xdr:colOff>333375</xdr:colOff>
                    <xdr:row>62</xdr:row>
                    <xdr:rowOff>333375</xdr:rowOff>
                  </to>
                </anchor>
              </controlPr>
            </control>
          </mc:Choice>
        </mc:AlternateContent>
        <mc:AlternateContent xmlns:mc="http://schemas.openxmlformats.org/markup-compatibility/2006">
          <mc:Choice Requires="x14">
            <control shapeId="27668" r:id="rId23" name="Check Box 20">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69" r:id="rId24" name="Check Box 21">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0" r:id="rId25" name="Check Box 22">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1" r:id="rId26" name="Check Box 23">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2" r:id="rId27" name="Check Box 24">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3" r:id="rId28" name="Check Box 25">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4" r:id="rId29" name="Check Box 26">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5" r:id="rId30" name="Check Box 27">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6" r:id="rId31" name="Check Box 28">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7" r:id="rId32" name="Check Box 29">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8" r:id="rId33" name="Check Box 30">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79" r:id="rId34" name="Check Box 31">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0" r:id="rId35" name="Check Box 32">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1" r:id="rId36" name="Check Box 33">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2" r:id="rId37" name="Check Box 34">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3" r:id="rId38" name="Check Box 35">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4" r:id="rId39" name="Check Box 36">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5" r:id="rId40" name="Check Box 37">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6" r:id="rId41" name="Check Box 38">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7" r:id="rId42" name="Check Box 39">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8" r:id="rId43" name="Check Box 40">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89" r:id="rId44" name="Check Box 41">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0" r:id="rId45" name="Check Box 42">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1" r:id="rId46" name="Check Box 43">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2" r:id="rId47" name="Check Box 44">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3" r:id="rId48" name="Check Box 45">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4" r:id="rId49" name="Check Box 46">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5" r:id="rId50" name="Check Box 47">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6" r:id="rId51" name="Check Box 48">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7" r:id="rId52" name="Check Box 49">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8" r:id="rId53" name="Check Box 50">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699" r:id="rId54" name="Check Box 51">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0" r:id="rId55" name="Check Box 52">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1" r:id="rId56" name="Check Box 53">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2" r:id="rId57" name="Check Box 54">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3" r:id="rId58" name="Check Box 55">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4" r:id="rId59" name="Check Box 56">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5" r:id="rId60" name="Check Box 57">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6" r:id="rId61" name="Check Box 58">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7" r:id="rId62" name="Check Box 59">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8" r:id="rId63" name="Check Box 60">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09" r:id="rId64" name="Check Box 61">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0" r:id="rId65" name="Check Box 62">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1" r:id="rId66" name="Check Box 63">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2" r:id="rId67" name="Check Box 64">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3" r:id="rId68" name="Check Box 65">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4" r:id="rId69" name="Check Box 66">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5" r:id="rId70" name="Check Box 67">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6" r:id="rId71" name="Check Box 68">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7" r:id="rId72" name="Check Box 69">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8" r:id="rId73" name="Check Box 70">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19" r:id="rId74" name="Check Box 71">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0" r:id="rId75" name="Check Box 72">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1" r:id="rId76" name="Check Box 73">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2" r:id="rId77" name="Check Box 74">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3" r:id="rId78" name="Check Box 75">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4" r:id="rId79" name="Check Box 76">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5" r:id="rId80" name="Check Box 77">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6" r:id="rId81" name="Check Box 78">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7" r:id="rId82" name="Check Box 79">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8" r:id="rId83" name="Check Box 80">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29" r:id="rId84" name="Check Box 81">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30" r:id="rId85" name="Check Box 82">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31" r:id="rId86" name="Check Box 83">
              <controlPr defaultSize="0" autoFill="0" autoLine="0" autoPict="0">
                <anchor moveWithCells="1">
                  <from>
                    <xdr:col>5</xdr:col>
                    <xdr:colOff>9525</xdr:colOff>
                    <xdr:row>62</xdr:row>
                    <xdr:rowOff>0</xdr:rowOff>
                  </from>
                  <to>
                    <xdr:col>5</xdr:col>
                    <xdr:colOff>342900</xdr:colOff>
                    <xdr:row>62</xdr:row>
                    <xdr:rowOff>333375</xdr:rowOff>
                  </to>
                </anchor>
              </controlPr>
            </control>
          </mc:Choice>
        </mc:AlternateContent>
        <mc:AlternateContent xmlns:mc="http://schemas.openxmlformats.org/markup-compatibility/2006">
          <mc:Choice Requires="x14">
            <control shapeId="27732" r:id="rId87" name="Check Box 84">
              <controlPr defaultSize="0" autoFill="0" autoLine="0" autoPict="0">
                <anchor moveWithCells="1">
                  <from>
                    <xdr:col>5</xdr:col>
                    <xdr:colOff>9525</xdr:colOff>
                    <xdr:row>13</xdr:row>
                    <xdr:rowOff>9525</xdr:rowOff>
                  </from>
                  <to>
                    <xdr:col>5</xdr:col>
                    <xdr:colOff>342900</xdr:colOff>
                    <xdr:row>13</xdr:row>
                    <xdr:rowOff>371475</xdr:rowOff>
                  </to>
                </anchor>
              </controlPr>
            </control>
          </mc:Choice>
        </mc:AlternateContent>
        <mc:AlternateContent xmlns:mc="http://schemas.openxmlformats.org/markup-compatibility/2006">
          <mc:Choice Requires="x14">
            <control shapeId="27733" r:id="rId88" name="Check Box 85">
              <controlPr defaultSize="0" autoFill="0" autoLine="0" autoPict="0">
                <anchor moveWithCells="1">
                  <from>
                    <xdr:col>5</xdr:col>
                    <xdr:colOff>9525</xdr:colOff>
                    <xdr:row>14</xdr:row>
                    <xdr:rowOff>9525</xdr:rowOff>
                  </from>
                  <to>
                    <xdr:col>5</xdr:col>
                    <xdr:colOff>342900</xdr:colOff>
                    <xdr:row>14</xdr:row>
                    <xdr:rowOff>361950</xdr:rowOff>
                  </to>
                </anchor>
              </controlPr>
            </control>
          </mc:Choice>
        </mc:AlternateContent>
        <mc:AlternateContent xmlns:mc="http://schemas.openxmlformats.org/markup-compatibility/2006">
          <mc:Choice Requires="x14">
            <control shapeId="27734" r:id="rId89" name="Check Box 86">
              <controlPr defaultSize="0" autoFill="0" autoLine="0" autoPict="0">
                <anchor moveWithCells="1">
                  <from>
                    <xdr:col>5</xdr:col>
                    <xdr:colOff>9525</xdr:colOff>
                    <xdr:row>15</xdr:row>
                    <xdr:rowOff>9525</xdr:rowOff>
                  </from>
                  <to>
                    <xdr:col>5</xdr:col>
                    <xdr:colOff>342900</xdr:colOff>
                    <xdr:row>15</xdr:row>
                    <xdr:rowOff>361950</xdr:rowOff>
                  </to>
                </anchor>
              </controlPr>
            </control>
          </mc:Choice>
        </mc:AlternateContent>
        <mc:AlternateContent xmlns:mc="http://schemas.openxmlformats.org/markup-compatibility/2006">
          <mc:Choice Requires="x14">
            <control shapeId="27735" r:id="rId90" name="Check Box 87">
              <controlPr defaultSize="0" autoFill="0" autoLine="0" autoPict="0">
                <anchor moveWithCells="1">
                  <from>
                    <xdr:col>5</xdr:col>
                    <xdr:colOff>9525</xdr:colOff>
                    <xdr:row>16</xdr:row>
                    <xdr:rowOff>9525</xdr:rowOff>
                  </from>
                  <to>
                    <xdr:col>5</xdr:col>
                    <xdr:colOff>342900</xdr:colOff>
                    <xdr:row>16</xdr:row>
                    <xdr:rowOff>361950</xdr:rowOff>
                  </to>
                </anchor>
              </controlPr>
            </control>
          </mc:Choice>
        </mc:AlternateContent>
        <mc:AlternateContent xmlns:mc="http://schemas.openxmlformats.org/markup-compatibility/2006">
          <mc:Choice Requires="x14">
            <control shapeId="27736" r:id="rId91" name="Check Box 88">
              <controlPr defaultSize="0" autoFill="0" autoLine="0" autoPict="0">
                <anchor moveWithCells="1">
                  <from>
                    <xdr:col>5</xdr:col>
                    <xdr:colOff>9525</xdr:colOff>
                    <xdr:row>16</xdr:row>
                    <xdr:rowOff>9525</xdr:rowOff>
                  </from>
                  <to>
                    <xdr:col>5</xdr:col>
                    <xdr:colOff>342900</xdr:colOff>
                    <xdr:row>16</xdr:row>
                    <xdr:rowOff>361950</xdr:rowOff>
                  </to>
                </anchor>
              </controlPr>
            </control>
          </mc:Choice>
        </mc:AlternateContent>
        <mc:AlternateContent xmlns:mc="http://schemas.openxmlformats.org/markup-compatibility/2006">
          <mc:Choice Requires="x14">
            <control shapeId="27737" r:id="rId92" name="Check Box 89">
              <controlPr defaultSize="0" autoFill="0" autoLine="0" autoPict="0">
                <anchor moveWithCells="1">
                  <from>
                    <xdr:col>5</xdr:col>
                    <xdr:colOff>9525</xdr:colOff>
                    <xdr:row>17</xdr:row>
                    <xdr:rowOff>9525</xdr:rowOff>
                  </from>
                  <to>
                    <xdr:col>5</xdr:col>
                    <xdr:colOff>342900</xdr:colOff>
                    <xdr:row>17</xdr:row>
                    <xdr:rowOff>361950</xdr:rowOff>
                  </to>
                </anchor>
              </controlPr>
            </control>
          </mc:Choice>
        </mc:AlternateContent>
        <mc:AlternateContent xmlns:mc="http://schemas.openxmlformats.org/markup-compatibility/2006">
          <mc:Choice Requires="x14">
            <control shapeId="27738" r:id="rId93" name="Check Box 90">
              <controlPr defaultSize="0" autoFill="0" autoLine="0" autoPict="0">
                <anchor moveWithCells="1">
                  <from>
                    <xdr:col>5</xdr:col>
                    <xdr:colOff>9525</xdr:colOff>
                    <xdr:row>17</xdr:row>
                    <xdr:rowOff>9525</xdr:rowOff>
                  </from>
                  <to>
                    <xdr:col>5</xdr:col>
                    <xdr:colOff>342900</xdr:colOff>
                    <xdr:row>17</xdr:row>
                    <xdr:rowOff>361950</xdr:rowOff>
                  </to>
                </anchor>
              </controlPr>
            </control>
          </mc:Choice>
        </mc:AlternateContent>
        <mc:AlternateContent xmlns:mc="http://schemas.openxmlformats.org/markup-compatibility/2006">
          <mc:Choice Requires="x14">
            <control shapeId="27739" r:id="rId94" name="Check Box 91">
              <controlPr defaultSize="0" autoFill="0" autoLine="0" autoPict="0">
                <anchor moveWithCells="1">
                  <from>
                    <xdr:col>5</xdr:col>
                    <xdr:colOff>9525</xdr:colOff>
                    <xdr:row>17</xdr:row>
                    <xdr:rowOff>9525</xdr:rowOff>
                  </from>
                  <to>
                    <xdr:col>5</xdr:col>
                    <xdr:colOff>342900</xdr:colOff>
                    <xdr:row>17</xdr:row>
                    <xdr:rowOff>361950</xdr:rowOff>
                  </to>
                </anchor>
              </controlPr>
            </control>
          </mc:Choice>
        </mc:AlternateContent>
        <mc:AlternateContent xmlns:mc="http://schemas.openxmlformats.org/markup-compatibility/2006">
          <mc:Choice Requires="x14">
            <control shapeId="27740" r:id="rId95" name="Check Box 92">
              <controlPr defaultSize="0" autoFill="0" autoLine="0" autoPict="0">
                <anchor moveWithCells="1">
                  <from>
                    <xdr:col>5</xdr:col>
                    <xdr:colOff>9525</xdr:colOff>
                    <xdr:row>18</xdr:row>
                    <xdr:rowOff>9525</xdr:rowOff>
                  </from>
                  <to>
                    <xdr:col>5</xdr:col>
                    <xdr:colOff>342900</xdr:colOff>
                    <xdr:row>18</xdr:row>
                    <xdr:rowOff>361950</xdr:rowOff>
                  </to>
                </anchor>
              </controlPr>
            </control>
          </mc:Choice>
        </mc:AlternateContent>
        <mc:AlternateContent xmlns:mc="http://schemas.openxmlformats.org/markup-compatibility/2006">
          <mc:Choice Requires="x14">
            <control shapeId="27741" r:id="rId96" name="Check Box 93">
              <controlPr defaultSize="0" autoFill="0" autoLine="0" autoPict="0">
                <anchor moveWithCells="1">
                  <from>
                    <xdr:col>5</xdr:col>
                    <xdr:colOff>9525</xdr:colOff>
                    <xdr:row>18</xdr:row>
                    <xdr:rowOff>9525</xdr:rowOff>
                  </from>
                  <to>
                    <xdr:col>5</xdr:col>
                    <xdr:colOff>342900</xdr:colOff>
                    <xdr:row>18</xdr:row>
                    <xdr:rowOff>361950</xdr:rowOff>
                  </to>
                </anchor>
              </controlPr>
            </control>
          </mc:Choice>
        </mc:AlternateContent>
        <mc:AlternateContent xmlns:mc="http://schemas.openxmlformats.org/markup-compatibility/2006">
          <mc:Choice Requires="x14">
            <control shapeId="27742" r:id="rId97" name="Check Box 94">
              <controlPr defaultSize="0" autoFill="0" autoLine="0" autoPict="0">
                <anchor moveWithCells="1">
                  <from>
                    <xdr:col>5</xdr:col>
                    <xdr:colOff>9525</xdr:colOff>
                    <xdr:row>18</xdr:row>
                    <xdr:rowOff>9525</xdr:rowOff>
                  </from>
                  <to>
                    <xdr:col>5</xdr:col>
                    <xdr:colOff>342900</xdr:colOff>
                    <xdr:row>18</xdr:row>
                    <xdr:rowOff>361950</xdr:rowOff>
                  </to>
                </anchor>
              </controlPr>
            </control>
          </mc:Choice>
        </mc:AlternateContent>
        <mc:AlternateContent xmlns:mc="http://schemas.openxmlformats.org/markup-compatibility/2006">
          <mc:Choice Requires="x14">
            <control shapeId="27743" r:id="rId98" name="Check Box 95">
              <controlPr defaultSize="0" autoFill="0" autoLine="0" autoPict="0">
                <anchor moveWithCells="1">
                  <from>
                    <xdr:col>5</xdr:col>
                    <xdr:colOff>9525</xdr:colOff>
                    <xdr:row>21</xdr:row>
                    <xdr:rowOff>9525</xdr:rowOff>
                  </from>
                  <to>
                    <xdr:col>5</xdr:col>
                    <xdr:colOff>342900</xdr:colOff>
                    <xdr:row>21</xdr:row>
                    <xdr:rowOff>361950</xdr:rowOff>
                  </to>
                </anchor>
              </controlPr>
            </control>
          </mc:Choice>
        </mc:AlternateContent>
        <mc:AlternateContent xmlns:mc="http://schemas.openxmlformats.org/markup-compatibility/2006">
          <mc:Choice Requires="x14">
            <control shapeId="27744" r:id="rId99" name="Check Box 96">
              <controlPr defaultSize="0" autoFill="0" autoLine="0" autoPict="0">
                <anchor moveWithCells="1">
                  <from>
                    <xdr:col>5</xdr:col>
                    <xdr:colOff>9525</xdr:colOff>
                    <xdr:row>21</xdr:row>
                    <xdr:rowOff>9525</xdr:rowOff>
                  </from>
                  <to>
                    <xdr:col>5</xdr:col>
                    <xdr:colOff>342900</xdr:colOff>
                    <xdr:row>21</xdr:row>
                    <xdr:rowOff>361950</xdr:rowOff>
                  </to>
                </anchor>
              </controlPr>
            </control>
          </mc:Choice>
        </mc:AlternateContent>
        <mc:AlternateContent xmlns:mc="http://schemas.openxmlformats.org/markup-compatibility/2006">
          <mc:Choice Requires="x14">
            <control shapeId="27745" r:id="rId100" name="Check Box 97">
              <controlPr defaultSize="0" autoFill="0" autoLine="0" autoPict="0">
                <anchor moveWithCells="1">
                  <from>
                    <xdr:col>5</xdr:col>
                    <xdr:colOff>9525</xdr:colOff>
                    <xdr:row>21</xdr:row>
                    <xdr:rowOff>9525</xdr:rowOff>
                  </from>
                  <to>
                    <xdr:col>5</xdr:col>
                    <xdr:colOff>342900</xdr:colOff>
                    <xdr:row>21</xdr:row>
                    <xdr:rowOff>361950</xdr:rowOff>
                  </to>
                </anchor>
              </controlPr>
            </control>
          </mc:Choice>
        </mc:AlternateContent>
        <mc:AlternateContent xmlns:mc="http://schemas.openxmlformats.org/markup-compatibility/2006">
          <mc:Choice Requires="x14">
            <control shapeId="27746" r:id="rId101" name="Check Box 98">
              <controlPr defaultSize="0" autoFill="0" autoLine="0" autoPict="0">
                <anchor moveWithCells="1">
                  <from>
                    <xdr:col>5</xdr:col>
                    <xdr:colOff>9525</xdr:colOff>
                    <xdr:row>22</xdr:row>
                    <xdr:rowOff>9525</xdr:rowOff>
                  </from>
                  <to>
                    <xdr:col>5</xdr:col>
                    <xdr:colOff>342900</xdr:colOff>
                    <xdr:row>22</xdr:row>
                    <xdr:rowOff>361950</xdr:rowOff>
                  </to>
                </anchor>
              </controlPr>
            </control>
          </mc:Choice>
        </mc:AlternateContent>
        <mc:AlternateContent xmlns:mc="http://schemas.openxmlformats.org/markup-compatibility/2006">
          <mc:Choice Requires="x14">
            <control shapeId="27747" r:id="rId102" name="Check Box 99">
              <controlPr defaultSize="0" autoFill="0" autoLine="0" autoPict="0">
                <anchor moveWithCells="1">
                  <from>
                    <xdr:col>5</xdr:col>
                    <xdr:colOff>9525</xdr:colOff>
                    <xdr:row>22</xdr:row>
                    <xdr:rowOff>9525</xdr:rowOff>
                  </from>
                  <to>
                    <xdr:col>5</xdr:col>
                    <xdr:colOff>342900</xdr:colOff>
                    <xdr:row>22</xdr:row>
                    <xdr:rowOff>361950</xdr:rowOff>
                  </to>
                </anchor>
              </controlPr>
            </control>
          </mc:Choice>
        </mc:AlternateContent>
        <mc:AlternateContent xmlns:mc="http://schemas.openxmlformats.org/markup-compatibility/2006">
          <mc:Choice Requires="x14">
            <control shapeId="27748" r:id="rId103" name="Check Box 100">
              <controlPr defaultSize="0" autoFill="0" autoLine="0" autoPict="0">
                <anchor moveWithCells="1">
                  <from>
                    <xdr:col>5</xdr:col>
                    <xdr:colOff>9525</xdr:colOff>
                    <xdr:row>22</xdr:row>
                    <xdr:rowOff>9525</xdr:rowOff>
                  </from>
                  <to>
                    <xdr:col>5</xdr:col>
                    <xdr:colOff>342900</xdr:colOff>
                    <xdr:row>22</xdr:row>
                    <xdr:rowOff>361950</xdr:rowOff>
                  </to>
                </anchor>
              </controlPr>
            </control>
          </mc:Choice>
        </mc:AlternateContent>
        <mc:AlternateContent xmlns:mc="http://schemas.openxmlformats.org/markup-compatibility/2006">
          <mc:Choice Requires="x14">
            <control shapeId="27749" r:id="rId104" name="Check Box 101">
              <controlPr defaultSize="0" autoFill="0" autoLine="0" autoPict="0">
                <anchor moveWithCells="1">
                  <from>
                    <xdr:col>5</xdr:col>
                    <xdr:colOff>9525</xdr:colOff>
                    <xdr:row>23</xdr:row>
                    <xdr:rowOff>9525</xdr:rowOff>
                  </from>
                  <to>
                    <xdr:col>5</xdr:col>
                    <xdr:colOff>342900</xdr:colOff>
                    <xdr:row>23</xdr:row>
                    <xdr:rowOff>361950</xdr:rowOff>
                  </to>
                </anchor>
              </controlPr>
            </control>
          </mc:Choice>
        </mc:AlternateContent>
        <mc:AlternateContent xmlns:mc="http://schemas.openxmlformats.org/markup-compatibility/2006">
          <mc:Choice Requires="x14">
            <control shapeId="27750" r:id="rId105" name="Check Box 102">
              <controlPr defaultSize="0" autoFill="0" autoLine="0" autoPict="0">
                <anchor moveWithCells="1">
                  <from>
                    <xdr:col>5</xdr:col>
                    <xdr:colOff>9525</xdr:colOff>
                    <xdr:row>23</xdr:row>
                    <xdr:rowOff>9525</xdr:rowOff>
                  </from>
                  <to>
                    <xdr:col>5</xdr:col>
                    <xdr:colOff>342900</xdr:colOff>
                    <xdr:row>23</xdr:row>
                    <xdr:rowOff>361950</xdr:rowOff>
                  </to>
                </anchor>
              </controlPr>
            </control>
          </mc:Choice>
        </mc:AlternateContent>
        <mc:AlternateContent xmlns:mc="http://schemas.openxmlformats.org/markup-compatibility/2006">
          <mc:Choice Requires="x14">
            <control shapeId="27751" r:id="rId106" name="Check Box 103">
              <controlPr defaultSize="0" autoFill="0" autoLine="0" autoPict="0">
                <anchor moveWithCells="1">
                  <from>
                    <xdr:col>5</xdr:col>
                    <xdr:colOff>9525</xdr:colOff>
                    <xdr:row>23</xdr:row>
                    <xdr:rowOff>9525</xdr:rowOff>
                  </from>
                  <to>
                    <xdr:col>5</xdr:col>
                    <xdr:colOff>342900</xdr:colOff>
                    <xdr:row>23</xdr:row>
                    <xdr:rowOff>361950</xdr:rowOff>
                  </to>
                </anchor>
              </controlPr>
            </control>
          </mc:Choice>
        </mc:AlternateContent>
        <mc:AlternateContent xmlns:mc="http://schemas.openxmlformats.org/markup-compatibility/2006">
          <mc:Choice Requires="x14">
            <control shapeId="27752" r:id="rId107" name="Check Box 104">
              <controlPr defaultSize="0" autoFill="0" autoLine="0" autoPict="0">
                <anchor moveWithCells="1">
                  <from>
                    <xdr:col>5</xdr:col>
                    <xdr:colOff>9525</xdr:colOff>
                    <xdr:row>24</xdr:row>
                    <xdr:rowOff>9525</xdr:rowOff>
                  </from>
                  <to>
                    <xdr:col>5</xdr:col>
                    <xdr:colOff>342900</xdr:colOff>
                    <xdr:row>24</xdr:row>
                    <xdr:rowOff>361950</xdr:rowOff>
                  </to>
                </anchor>
              </controlPr>
            </control>
          </mc:Choice>
        </mc:AlternateContent>
        <mc:AlternateContent xmlns:mc="http://schemas.openxmlformats.org/markup-compatibility/2006">
          <mc:Choice Requires="x14">
            <control shapeId="27753" r:id="rId108" name="Check Box 105">
              <controlPr defaultSize="0" autoFill="0" autoLine="0" autoPict="0">
                <anchor moveWithCells="1">
                  <from>
                    <xdr:col>5</xdr:col>
                    <xdr:colOff>9525</xdr:colOff>
                    <xdr:row>24</xdr:row>
                    <xdr:rowOff>9525</xdr:rowOff>
                  </from>
                  <to>
                    <xdr:col>5</xdr:col>
                    <xdr:colOff>342900</xdr:colOff>
                    <xdr:row>24</xdr:row>
                    <xdr:rowOff>361950</xdr:rowOff>
                  </to>
                </anchor>
              </controlPr>
            </control>
          </mc:Choice>
        </mc:AlternateContent>
        <mc:AlternateContent xmlns:mc="http://schemas.openxmlformats.org/markup-compatibility/2006">
          <mc:Choice Requires="x14">
            <control shapeId="27754" r:id="rId109" name="Check Box 106">
              <controlPr defaultSize="0" autoFill="0" autoLine="0" autoPict="0">
                <anchor moveWithCells="1">
                  <from>
                    <xdr:col>5</xdr:col>
                    <xdr:colOff>9525</xdr:colOff>
                    <xdr:row>24</xdr:row>
                    <xdr:rowOff>9525</xdr:rowOff>
                  </from>
                  <to>
                    <xdr:col>5</xdr:col>
                    <xdr:colOff>342900</xdr:colOff>
                    <xdr:row>24</xdr:row>
                    <xdr:rowOff>361950</xdr:rowOff>
                  </to>
                </anchor>
              </controlPr>
            </control>
          </mc:Choice>
        </mc:AlternateContent>
        <mc:AlternateContent xmlns:mc="http://schemas.openxmlformats.org/markup-compatibility/2006">
          <mc:Choice Requires="x14">
            <control shapeId="27755" r:id="rId110" name="Check Box 107">
              <controlPr defaultSize="0" autoFill="0" autoLine="0" autoPict="0">
                <anchor moveWithCells="1">
                  <from>
                    <xdr:col>5</xdr:col>
                    <xdr:colOff>9525</xdr:colOff>
                    <xdr:row>25</xdr:row>
                    <xdr:rowOff>9525</xdr:rowOff>
                  </from>
                  <to>
                    <xdr:col>5</xdr:col>
                    <xdr:colOff>342900</xdr:colOff>
                    <xdr:row>25</xdr:row>
                    <xdr:rowOff>361950</xdr:rowOff>
                  </to>
                </anchor>
              </controlPr>
            </control>
          </mc:Choice>
        </mc:AlternateContent>
        <mc:AlternateContent xmlns:mc="http://schemas.openxmlformats.org/markup-compatibility/2006">
          <mc:Choice Requires="x14">
            <control shapeId="27756" r:id="rId111" name="Check Box 108">
              <controlPr defaultSize="0" autoFill="0" autoLine="0" autoPict="0">
                <anchor moveWithCells="1">
                  <from>
                    <xdr:col>5</xdr:col>
                    <xdr:colOff>9525</xdr:colOff>
                    <xdr:row>25</xdr:row>
                    <xdr:rowOff>9525</xdr:rowOff>
                  </from>
                  <to>
                    <xdr:col>5</xdr:col>
                    <xdr:colOff>342900</xdr:colOff>
                    <xdr:row>25</xdr:row>
                    <xdr:rowOff>361950</xdr:rowOff>
                  </to>
                </anchor>
              </controlPr>
            </control>
          </mc:Choice>
        </mc:AlternateContent>
        <mc:AlternateContent xmlns:mc="http://schemas.openxmlformats.org/markup-compatibility/2006">
          <mc:Choice Requires="x14">
            <control shapeId="27757" r:id="rId112" name="Check Box 109">
              <controlPr defaultSize="0" autoFill="0" autoLine="0" autoPict="0">
                <anchor moveWithCells="1">
                  <from>
                    <xdr:col>5</xdr:col>
                    <xdr:colOff>9525</xdr:colOff>
                    <xdr:row>25</xdr:row>
                    <xdr:rowOff>9525</xdr:rowOff>
                  </from>
                  <to>
                    <xdr:col>5</xdr:col>
                    <xdr:colOff>342900</xdr:colOff>
                    <xdr:row>25</xdr:row>
                    <xdr:rowOff>361950</xdr:rowOff>
                  </to>
                </anchor>
              </controlPr>
            </control>
          </mc:Choice>
        </mc:AlternateContent>
        <mc:AlternateContent xmlns:mc="http://schemas.openxmlformats.org/markup-compatibility/2006">
          <mc:Choice Requires="x14">
            <control shapeId="27758" r:id="rId113" name="Check Box 110">
              <controlPr defaultSize="0" autoFill="0" autoLine="0" autoPict="0">
                <anchor moveWithCells="1">
                  <from>
                    <xdr:col>5</xdr:col>
                    <xdr:colOff>9525</xdr:colOff>
                    <xdr:row>28</xdr:row>
                    <xdr:rowOff>9525</xdr:rowOff>
                  </from>
                  <to>
                    <xdr:col>5</xdr:col>
                    <xdr:colOff>342900</xdr:colOff>
                    <xdr:row>28</xdr:row>
                    <xdr:rowOff>361950</xdr:rowOff>
                  </to>
                </anchor>
              </controlPr>
            </control>
          </mc:Choice>
        </mc:AlternateContent>
        <mc:AlternateContent xmlns:mc="http://schemas.openxmlformats.org/markup-compatibility/2006">
          <mc:Choice Requires="x14">
            <control shapeId="27759" r:id="rId114" name="Check Box 111">
              <controlPr defaultSize="0" autoFill="0" autoLine="0" autoPict="0">
                <anchor moveWithCells="1">
                  <from>
                    <xdr:col>5</xdr:col>
                    <xdr:colOff>9525</xdr:colOff>
                    <xdr:row>28</xdr:row>
                    <xdr:rowOff>9525</xdr:rowOff>
                  </from>
                  <to>
                    <xdr:col>5</xdr:col>
                    <xdr:colOff>342900</xdr:colOff>
                    <xdr:row>28</xdr:row>
                    <xdr:rowOff>361950</xdr:rowOff>
                  </to>
                </anchor>
              </controlPr>
            </control>
          </mc:Choice>
        </mc:AlternateContent>
        <mc:AlternateContent xmlns:mc="http://schemas.openxmlformats.org/markup-compatibility/2006">
          <mc:Choice Requires="x14">
            <control shapeId="27760" r:id="rId115" name="Check Box 112">
              <controlPr defaultSize="0" autoFill="0" autoLine="0" autoPict="0">
                <anchor moveWithCells="1">
                  <from>
                    <xdr:col>5</xdr:col>
                    <xdr:colOff>9525</xdr:colOff>
                    <xdr:row>28</xdr:row>
                    <xdr:rowOff>9525</xdr:rowOff>
                  </from>
                  <to>
                    <xdr:col>5</xdr:col>
                    <xdr:colOff>342900</xdr:colOff>
                    <xdr:row>28</xdr:row>
                    <xdr:rowOff>361950</xdr:rowOff>
                  </to>
                </anchor>
              </controlPr>
            </control>
          </mc:Choice>
        </mc:AlternateContent>
        <mc:AlternateContent xmlns:mc="http://schemas.openxmlformats.org/markup-compatibility/2006">
          <mc:Choice Requires="x14">
            <control shapeId="27761" r:id="rId116" name="Check Box 113">
              <controlPr defaultSize="0" autoFill="0" autoLine="0" autoPict="0">
                <anchor moveWithCells="1">
                  <from>
                    <xdr:col>5</xdr:col>
                    <xdr:colOff>9525</xdr:colOff>
                    <xdr:row>29</xdr:row>
                    <xdr:rowOff>9525</xdr:rowOff>
                  </from>
                  <to>
                    <xdr:col>5</xdr:col>
                    <xdr:colOff>342900</xdr:colOff>
                    <xdr:row>29</xdr:row>
                    <xdr:rowOff>361950</xdr:rowOff>
                  </to>
                </anchor>
              </controlPr>
            </control>
          </mc:Choice>
        </mc:AlternateContent>
        <mc:AlternateContent xmlns:mc="http://schemas.openxmlformats.org/markup-compatibility/2006">
          <mc:Choice Requires="x14">
            <control shapeId="27762" r:id="rId117" name="Check Box 114">
              <controlPr defaultSize="0" autoFill="0" autoLine="0" autoPict="0">
                <anchor moveWithCells="1">
                  <from>
                    <xdr:col>5</xdr:col>
                    <xdr:colOff>9525</xdr:colOff>
                    <xdr:row>29</xdr:row>
                    <xdr:rowOff>9525</xdr:rowOff>
                  </from>
                  <to>
                    <xdr:col>5</xdr:col>
                    <xdr:colOff>342900</xdr:colOff>
                    <xdr:row>29</xdr:row>
                    <xdr:rowOff>361950</xdr:rowOff>
                  </to>
                </anchor>
              </controlPr>
            </control>
          </mc:Choice>
        </mc:AlternateContent>
        <mc:AlternateContent xmlns:mc="http://schemas.openxmlformats.org/markup-compatibility/2006">
          <mc:Choice Requires="x14">
            <control shapeId="27763" r:id="rId118" name="Check Box 115">
              <controlPr defaultSize="0" autoFill="0" autoLine="0" autoPict="0">
                <anchor moveWithCells="1">
                  <from>
                    <xdr:col>5</xdr:col>
                    <xdr:colOff>9525</xdr:colOff>
                    <xdr:row>29</xdr:row>
                    <xdr:rowOff>9525</xdr:rowOff>
                  </from>
                  <to>
                    <xdr:col>5</xdr:col>
                    <xdr:colOff>342900</xdr:colOff>
                    <xdr:row>29</xdr:row>
                    <xdr:rowOff>361950</xdr:rowOff>
                  </to>
                </anchor>
              </controlPr>
            </control>
          </mc:Choice>
        </mc:AlternateContent>
        <mc:AlternateContent xmlns:mc="http://schemas.openxmlformats.org/markup-compatibility/2006">
          <mc:Choice Requires="x14">
            <control shapeId="27764" r:id="rId119" name="Check Box 116">
              <controlPr defaultSize="0" autoFill="0" autoLine="0" autoPict="0">
                <anchor moveWithCells="1">
                  <from>
                    <xdr:col>5</xdr:col>
                    <xdr:colOff>9525</xdr:colOff>
                    <xdr:row>32</xdr:row>
                    <xdr:rowOff>9525</xdr:rowOff>
                  </from>
                  <to>
                    <xdr:col>5</xdr:col>
                    <xdr:colOff>342900</xdr:colOff>
                    <xdr:row>32</xdr:row>
                    <xdr:rowOff>361950</xdr:rowOff>
                  </to>
                </anchor>
              </controlPr>
            </control>
          </mc:Choice>
        </mc:AlternateContent>
        <mc:AlternateContent xmlns:mc="http://schemas.openxmlformats.org/markup-compatibility/2006">
          <mc:Choice Requires="x14">
            <control shapeId="27765" r:id="rId120" name="Check Box 117">
              <controlPr defaultSize="0" autoFill="0" autoLine="0" autoPict="0">
                <anchor moveWithCells="1">
                  <from>
                    <xdr:col>5</xdr:col>
                    <xdr:colOff>9525</xdr:colOff>
                    <xdr:row>32</xdr:row>
                    <xdr:rowOff>9525</xdr:rowOff>
                  </from>
                  <to>
                    <xdr:col>5</xdr:col>
                    <xdr:colOff>342900</xdr:colOff>
                    <xdr:row>32</xdr:row>
                    <xdr:rowOff>361950</xdr:rowOff>
                  </to>
                </anchor>
              </controlPr>
            </control>
          </mc:Choice>
        </mc:AlternateContent>
        <mc:AlternateContent xmlns:mc="http://schemas.openxmlformats.org/markup-compatibility/2006">
          <mc:Choice Requires="x14">
            <control shapeId="27766" r:id="rId121" name="Check Box 118">
              <controlPr defaultSize="0" autoFill="0" autoLine="0" autoPict="0">
                <anchor moveWithCells="1">
                  <from>
                    <xdr:col>5</xdr:col>
                    <xdr:colOff>9525</xdr:colOff>
                    <xdr:row>32</xdr:row>
                    <xdr:rowOff>9525</xdr:rowOff>
                  </from>
                  <to>
                    <xdr:col>5</xdr:col>
                    <xdr:colOff>342900</xdr:colOff>
                    <xdr:row>32</xdr:row>
                    <xdr:rowOff>361950</xdr:rowOff>
                  </to>
                </anchor>
              </controlPr>
            </control>
          </mc:Choice>
        </mc:AlternateContent>
        <mc:AlternateContent xmlns:mc="http://schemas.openxmlformats.org/markup-compatibility/2006">
          <mc:Choice Requires="x14">
            <control shapeId="27767" r:id="rId122" name="Check Box 119">
              <controlPr defaultSize="0" autoFill="0" autoLine="0" autoPict="0">
                <anchor moveWithCells="1">
                  <from>
                    <xdr:col>5</xdr:col>
                    <xdr:colOff>9525</xdr:colOff>
                    <xdr:row>33</xdr:row>
                    <xdr:rowOff>9525</xdr:rowOff>
                  </from>
                  <to>
                    <xdr:col>5</xdr:col>
                    <xdr:colOff>342900</xdr:colOff>
                    <xdr:row>33</xdr:row>
                    <xdr:rowOff>361950</xdr:rowOff>
                  </to>
                </anchor>
              </controlPr>
            </control>
          </mc:Choice>
        </mc:AlternateContent>
        <mc:AlternateContent xmlns:mc="http://schemas.openxmlformats.org/markup-compatibility/2006">
          <mc:Choice Requires="x14">
            <control shapeId="27768" r:id="rId123" name="Check Box 120">
              <controlPr defaultSize="0" autoFill="0" autoLine="0" autoPict="0">
                <anchor moveWithCells="1">
                  <from>
                    <xdr:col>5</xdr:col>
                    <xdr:colOff>9525</xdr:colOff>
                    <xdr:row>33</xdr:row>
                    <xdr:rowOff>9525</xdr:rowOff>
                  </from>
                  <to>
                    <xdr:col>5</xdr:col>
                    <xdr:colOff>342900</xdr:colOff>
                    <xdr:row>33</xdr:row>
                    <xdr:rowOff>361950</xdr:rowOff>
                  </to>
                </anchor>
              </controlPr>
            </control>
          </mc:Choice>
        </mc:AlternateContent>
        <mc:AlternateContent xmlns:mc="http://schemas.openxmlformats.org/markup-compatibility/2006">
          <mc:Choice Requires="x14">
            <control shapeId="27769" r:id="rId124" name="Check Box 121">
              <controlPr defaultSize="0" autoFill="0" autoLine="0" autoPict="0">
                <anchor moveWithCells="1">
                  <from>
                    <xdr:col>5</xdr:col>
                    <xdr:colOff>9525</xdr:colOff>
                    <xdr:row>33</xdr:row>
                    <xdr:rowOff>9525</xdr:rowOff>
                  </from>
                  <to>
                    <xdr:col>5</xdr:col>
                    <xdr:colOff>342900</xdr:colOff>
                    <xdr:row>33</xdr:row>
                    <xdr:rowOff>361950</xdr:rowOff>
                  </to>
                </anchor>
              </controlPr>
            </control>
          </mc:Choice>
        </mc:AlternateContent>
        <mc:AlternateContent xmlns:mc="http://schemas.openxmlformats.org/markup-compatibility/2006">
          <mc:Choice Requires="x14">
            <control shapeId="27770" r:id="rId125" name="Check Box 122">
              <controlPr defaultSize="0" autoFill="0" autoLine="0" autoPict="0">
                <anchor moveWithCells="1">
                  <from>
                    <xdr:col>5</xdr:col>
                    <xdr:colOff>9525</xdr:colOff>
                    <xdr:row>36</xdr:row>
                    <xdr:rowOff>9525</xdr:rowOff>
                  </from>
                  <to>
                    <xdr:col>5</xdr:col>
                    <xdr:colOff>342900</xdr:colOff>
                    <xdr:row>36</xdr:row>
                    <xdr:rowOff>361950</xdr:rowOff>
                  </to>
                </anchor>
              </controlPr>
            </control>
          </mc:Choice>
        </mc:AlternateContent>
        <mc:AlternateContent xmlns:mc="http://schemas.openxmlformats.org/markup-compatibility/2006">
          <mc:Choice Requires="x14">
            <control shapeId="27771" r:id="rId126" name="Check Box 123">
              <controlPr defaultSize="0" autoFill="0" autoLine="0" autoPict="0">
                <anchor moveWithCells="1">
                  <from>
                    <xdr:col>5</xdr:col>
                    <xdr:colOff>9525</xdr:colOff>
                    <xdr:row>36</xdr:row>
                    <xdr:rowOff>9525</xdr:rowOff>
                  </from>
                  <to>
                    <xdr:col>5</xdr:col>
                    <xdr:colOff>342900</xdr:colOff>
                    <xdr:row>36</xdr:row>
                    <xdr:rowOff>361950</xdr:rowOff>
                  </to>
                </anchor>
              </controlPr>
            </control>
          </mc:Choice>
        </mc:AlternateContent>
        <mc:AlternateContent xmlns:mc="http://schemas.openxmlformats.org/markup-compatibility/2006">
          <mc:Choice Requires="x14">
            <control shapeId="27772" r:id="rId127" name="Check Box 124">
              <controlPr defaultSize="0" autoFill="0" autoLine="0" autoPict="0">
                <anchor moveWithCells="1">
                  <from>
                    <xdr:col>5</xdr:col>
                    <xdr:colOff>9525</xdr:colOff>
                    <xdr:row>36</xdr:row>
                    <xdr:rowOff>9525</xdr:rowOff>
                  </from>
                  <to>
                    <xdr:col>5</xdr:col>
                    <xdr:colOff>342900</xdr:colOff>
                    <xdr:row>36</xdr:row>
                    <xdr:rowOff>361950</xdr:rowOff>
                  </to>
                </anchor>
              </controlPr>
            </control>
          </mc:Choice>
        </mc:AlternateContent>
        <mc:AlternateContent xmlns:mc="http://schemas.openxmlformats.org/markup-compatibility/2006">
          <mc:Choice Requires="x14">
            <control shapeId="27773" r:id="rId128" name="Check Box 125">
              <controlPr defaultSize="0" autoFill="0" autoLine="0" autoPict="0">
                <anchor moveWithCells="1">
                  <from>
                    <xdr:col>5</xdr:col>
                    <xdr:colOff>9525</xdr:colOff>
                    <xdr:row>37</xdr:row>
                    <xdr:rowOff>9525</xdr:rowOff>
                  </from>
                  <to>
                    <xdr:col>5</xdr:col>
                    <xdr:colOff>342900</xdr:colOff>
                    <xdr:row>37</xdr:row>
                    <xdr:rowOff>361950</xdr:rowOff>
                  </to>
                </anchor>
              </controlPr>
            </control>
          </mc:Choice>
        </mc:AlternateContent>
        <mc:AlternateContent xmlns:mc="http://schemas.openxmlformats.org/markup-compatibility/2006">
          <mc:Choice Requires="x14">
            <control shapeId="27774" r:id="rId129" name="Check Box 126">
              <controlPr defaultSize="0" autoFill="0" autoLine="0" autoPict="0">
                <anchor moveWithCells="1">
                  <from>
                    <xdr:col>5</xdr:col>
                    <xdr:colOff>9525</xdr:colOff>
                    <xdr:row>37</xdr:row>
                    <xdr:rowOff>9525</xdr:rowOff>
                  </from>
                  <to>
                    <xdr:col>5</xdr:col>
                    <xdr:colOff>342900</xdr:colOff>
                    <xdr:row>37</xdr:row>
                    <xdr:rowOff>361950</xdr:rowOff>
                  </to>
                </anchor>
              </controlPr>
            </control>
          </mc:Choice>
        </mc:AlternateContent>
        <mc:AlternateContent xmlns:mc="http://schemas.openxmlformats.org/markup-compatibility/2006">
          <mc:Choice Requires="x14">
            <control shapeId="27775" r:id="rId130" name="Check Box 127">
              <controlPr defaultSize="0" autoFill="0" autoLine="0" autoPict="0">
                <anchor moveWithCells="1">
                  <from>
                    <xdr:col>5</xdr:col>
                    <xdr:colOff>9525</xdr:colOff>
                    <xdr:row>37</xdr:row>
                    <xdr:rowOff>9525</xdr:rowOff>
                  </from>
                  <to>
                    <xdr:col>5</xdr:col>
                    <xdr:colOff>342900</xdr:colOff>
                    <xdr:row>37</xdr:row>
                    <xdr:rowOff>361950</xdr:rowOff>
                  </to>
                </anchor>
              </controlPr>
            </control>
          </mc:Choice>
        </mc:AlternateContent>
        <mc:AlternateContent xmlns:mc="http://schemas.openxmlformats.org/markup-compatibility/2006">
          <mc:Choice Requires="x14">
            <control shapeId="27776" r:id="rId131" name="Check Box 128">
              <controlPr defaultSize="0" autoFill="0" autoLine="0" autoPict="0">
                <anchor moveWithCells="1">
                  <from>
                    <xdr:col>5</xdr:col>
                    <xdr:colOff>9525</xdr:colOff>
                    <xdr:row>40</xdr:row>
                    <xdr:rowOff>9525</xdr:rowOff>
                  </from>
                  <to>
                    <xdr:col>5</xdr:col>
                    <xdr:colOff>342900</xdr:colOff>
                    <xdr:row>40</xdr:row>
                    <xdr:rowOff>361950</xdr:rowOff>
                  </to>
                </anchor>
              </controlPr>
            </control>
          </mc:Choice>
        </mc:AlternateContent>
        <mc:AlternateContent xmlns:mc="http://schemas.openxmlformats.org/markup-compatibility/2006">
          <mc:Choice Requires="x14">
            <control shapeId="27777" r:id="rId132" name="Check Box 129">
              <controlPr defaultSize="0" autoFill="0" autoLine="0" autoPict="0">
                <anchor moveWithCells="1">
                  <from>
                    <xdr:col>5</xdr:col>
                    <xdr:colOff>9525</xdr:colOff>
                    <xdr:row>40</xdr:row>
                    <xdr:rowOff>9525</xdr:rowOff>
                  </from>
                  <to>
                    <xdr:col>5</xdr:col>
                    <xdr:colOff>342900</xdr:colOff>
                    <xdr:row>40</xdr:row>
                    <xdr:rowOff>361950</xdr:rowOff>
                  </to>
                </anchor>
              </controlPr>
            </control>
          </mc:Choice>
        </mc:AlternateContent>
        <mc:AlternateContent xmlns:mc="http://schemas.openxmlformats.org/markup-compatibility/2006">
          <mc:Choice Requires="x14">
            <control shapeId="27778" r:id="rId133" name="Check Box 130">
              <controlPr defaultSize="0" autoFill="0" autoLine="0" autoPict="0">
                <anchor moveWithCells="1">
                  <from>
                    <xdr:col>5</xdr:col>
                    <xdr:colOff>9525</xdr:colOff>
                    <xdr:row>40</xdr:row>
                    <xdr:rowOff>9525</xdr:rowOff>
                  </from>
                  <to>
                    <xdr:col>5</xdr:col>
                    <xdr:colOff>342900</xdr:colOff>
                    <xdr:row>40</xdr:row>
                    <xdr:rowOff>361950</xdr:rowOff>
                  </to>
                </anchor>
              </controlPr>
            </control>
          </mc:Choice>
        </mc:AlternateContent>
        <mc:AlternateContent xmlns:mc="http://schemas.openxmlformats.org/markup-compatibility/2006">
          <mc:Choice Requires="x14">
            <control shapeId="27779" r:id="rId134" name="Check Box 131">
              <controlPr defaultSize="0" autoFill="0" autoLine="0" autoPict="0">
                <anchor moveWithCells="1">
                  <from>
                    <xdr:col>5</xdr:col>
                    <xdr:colOff>9525</xdr:colOff>
                    <xdr:row>41</xdr:row>
                    <xdr:rowOff>9525</xdr:rowOff>
                  </from>
                  <to>
                    <xdr:col>5</xdr:col>
                    <xdr:colOff>342900</xdr:colOff>
                    <xdr:row>41</xdr:row>
                    <xdr:rowOff>361950</xdr:rowOff>
                  </to>
                </anchor>
              </controlPr>
            </control>
          </mc:Choice>
        </mc:AlternateContent>
        <mc:AlternateContent xmlns:mc="http://schemas.openxmlformats.org/markup-compatibility/2006">
          <mc:Choice Requires="x14">
            <control shapeId="27780" r:id="rId135" name="Check Box 132">
              <controlPr defaultSize="0" autoFill="0" autoLine="0" autoPict="0">
                <anchor moveWithCells="1">
                  <from>
                    <xdr:col>5</xdr:col>
                    <xdr:colOff>9525</xdr:colOff>
                    <xdr:row>41</xdr:row>
                    <xdr:rowOff>9525</xdr:rowOff>
                  </from>
                  <to>
                    <xdr:col>5</xdr:col>
                    <xdr:colOff>342900</xdr:colOff>
                    <xdr:row>41</xdr:row>
                    <xdr:rowOff>361950</xdr:rowOff>
                  </to>
                </anchor>
              </controlPr>
            </control>
          </mc:Choice>
        </mc:AlternateContent>
        <mc:AlternateContent xmlns:mc="http://schemas.openxmlformats.org/markup-compatibility/2006">
          <mc:Choice Requires="x14">
            <control shapeId="27781" r:id="rId136" name="Check Box 133">
              <controlPr defaultSize="0" autoFill="0" autoLine="0" autoPict="0">
                <anchor moveWithCells="1">
                  <from>
                    <xdr:col>5</xdr:col>
                    <xdr:colOff>9525</xdr:colOff>
                    <xdr:row>41</xdr:row>
                    <xdr:rowOff>9525</xdr:rowOff>
                  </from>
                  <to>
                    <xdr:col>5</xdr:col>
                    <xdr:colOff>342900</xdr:colOff>
                    <xdr:row>41</xdr:row>
                    <xdr:rowOff>361950</xdr:rowOff>
                  </to>
                </anchor>
              </controlPr>
            </control>
          </mc:Choice>
        </mc:AlternateContent>
        <mc:AlternateContent xmlns:mc="http://schemas.openxmlformats.org/markup-compatibility/2006">
          <mc:Choice Requires="x14">
            <control shapeId="27782" r:id="rId137" name="Check Box 134">
              <controlPr defaultSize="0" autoFill="0" autoLine="0" autoPict="0">
                <anchor moveWithCells="1">
                  <from>
                    <xdr:col>5</xdr:col>
                    <xdr:colOff>9525</xdr:colOff>
                    <xdr:row>42</xdr:row>
                    <xdr:rowOff>9525</xdr:rowOff>
                  </from>
                  <to>
                    <xdr:col>5</xdr:col>
                    <xdr:colOff>342900</xdr:colOff>
                    <xdr:row>42</xdr:row>
                    <xdr:rowOff>361950</xdr:rowOff>
                  </to>
                </anchor>
              </controlPr>
            </control>
          </mc:Choice>
        </mc:AlternateContent>
        <mc:AlternateContent xmlns:mc="http://schemas.openxmlformats.org/markup-compatibility/2006">
          <mc:Choice Requires="x14">
            <control shapeId="27783" r:id="rId138" name="Check Box 135">
              <controlPr defaultSize="0" autoFill="0" autoLine="0" autoPict="0">
                <anchor moveWithCells="1">
                  <from>
                    <xdr:col>5</xdr:col>
                    <xdr:colOff>9525</xdr:colOff>
                    <xdr:row>42</xdr:row>
                    <xdr:rowOff>9525</xdr:rowOff>
                  </from>
                  <to>
                    <xdr:col>5</xdr:col>
                    <xdr:colOff>342900</xdr:colOff>
                    <xdr:row>42</xdr:row>
                    <xdr:rowOff>361950</xdr:rowOff>
                  </to>
                </anchor>
              </controlPr>
            </control>
          </mc:Choice>
        </mc:AlternateContent>
        <mc:AlternateContent xmlns:mc="http://schemas.openxmlformats.org/markup-compatibility/2006">
          <mc:Choice Requires="x14">
            <control shapeId="27784" r:id="rId139" name="Check Box 136">
              <controlPr defaultSize="0" autoFill="0" autoLine="0" autoPict="0">
                <anchor moveWithCells="1">
                  <from>
                    <xdr:col>5</xdr:col>
                    <xdr:colOff>9525</xdr:colOff>
                    <xdr:row>42</xdr:row>
                    <xdr:rowOff>9525</xdr:rowOff>
                  </from>
                  <to>
                    <xdr:col>5</xdr:col>
                    <xdr:colOff>342900</xdr:colOff>
                    <xdr:row>42</xdr:row>
                    <xdr:rowOff>361950</xdr:rowOff>
                  </to>
                </anchor>
              </controlPr>
            </control>
          </mc:Choice>
        </mc:AlternateContent>
        <mc:AlternateContent xmlns:mc="http://schemas.openxmlformats.org/markup-compatibility/2006">
          <mc:Choice Requires="x14">
            <control shapeId="27785" r:id="rId140" name="Check Box 137">
              <controlPr defaultSize="0" autoFill="0" autoLine="0" autoPict="0">
                <anchor moveWithCells="1">
                  <from>
                    <xdr:col>5</xdr:col>
                    <xdr:colOff>9525</xdr:colOff>
                    <xdr:row>43</xdr:row>
                    <xdr:rowOff>9525</xdr:rowOff>
                  </from>
                  <to>
                    <xdr:col>5</xdr:col>
                    <xdr:colOff>342900</xdr:colOff>
                    <xdr:row>43</xdr:row>
                    <xdr:rowOff>361950</xdr:rowOff>
                  </to>
                </anchor>
              </controlPr>
            </control>
          </mc:Choice>
        </mc:AlternateContent>
        <mc:AlternateContent xmlns:mc="http://schemas.openxmlformats.org/markup-compatibility/2006">
          <mc:Choice Requires="x14">
            <control shapeId="27786" r:id="rId141" name="Check Box 138">
              <controlPr defaultSize="0" autoFill="0" autoLine="0" autoPict="0">
                <anchor moveWithCells="1">
                  <from>
                    <xdr:col>5</xdr:col>
                    <xdr:colOff>9525</xdr:colOff>
                    <xdr:row>43</xdr:row>
                    <xdr:rowOff>9525</xdr:rowOff>
                  </from>
                  <to>
                    <xdr:col>5</xdr:col>
                    <xdr:colOff>342900</xdr:colOff>
                    <xdr:row>43</xdr:row>
                    <xdr:rowOff>361950</xdr:rowOff>
                  </to>
                </anchor>
              </controlPr>
            </control>
          </mc:Choice>
        </mc:AlternateContent>
        <mc:AlternateContent xmlns:mc="http://schemas.openxmlformats.org/markup-compatibility/2006">
          <mc:Choice Requires="x14">
            <control shapeId="27787" r:id="rId142" name="Check Box 139">
              <controlPr defaultSize="0" autoFill="0" autoLine="0" autoPict="0">
                <anchor moveWithCells="1">
                  <from>
                    <xdr:col>5</xdr:col>
                    <xdr:colOff>9525</xdr:colOff>
                    <xdr:row>43</xdr:row>
                    <xdr:rowOff>9525</xdr:rowOff>
                  </from>
                  <to>
                    <xdr:col>5</xdr:col>
                    <xdr:colOff>342900</xdr:colOff>
                    <xdr:row>43</xdr:row>
                    <xdr:rowOff>361950</xdr:rowOff>
                  </to>
                </anchor>
              </controlPr>
            </control>
          </mc:Choice>
        </mc:AlternateContent>
        <mc:AlternateContent xmlns:mc="http://schemas.openxmlformats.org/markup-compatibility/2006">
          <mc:Choice Requires="x14">
            <control shapeId="27788" r:id="rId143" name="Check Box 140">
              <controlPr defaultSize="0" autoFill="0" autoLine="0" autoPict="0">
                <anchor moveWithCells="1">
                  <from>
                    <xdr:col>5</xdr:col>
                    <xdr:colOff>9525</xdr:colOff>
                    <xdr:row>44</xdr:row>
                    <xdr:rowOff>9525</xdr:rowOff>
                  </from>
                  <to>
                    <xdr:col>5</xdr:col>
                    <xdr:colOff>342900</xdr:colOff>
                    <xdr:row>44</xdr:row>
                    <xdr:rowOff>361950</xdr:rowOff>
                  </to>
                </anchor>
              </controlPr>
            </control>
          </mc:Choice>
        </mc:AlternateContent>
        <mc:AlternateContent xmlns:mc="http://schemas.openxmlformats.org/markup-compatibility/2006">
          <mc:Choice Requires="x14">
            <control shapeId="27789" r:id="rId144" name="Check Box 141">
              <controlPr defaultSize="0" autoFill="0" autoLine="0" autoPict="0">
                <anchor moveWithCells="1">
                  <from>
                    <xdr:col>5</xdr:col>
                    <xdr:colOff>9525</xdr:colOff>
                    <xdr:row>44</xdr:row>
                    <xdr:rowOff>9525</xdr:rowOff>
                  </from>
                  <to>
                    <xdr:col>5</xdr:col>
                    <xdr:colOff>342900</xdr:colOff>
                    <xdr:row>44</xdr:row>
                    <xdr:rowOff>361950</xdr:rowOff>
                  </to>
                </anchor>
              </controlPr>
            </control>
          </mc:Choice>
        </mc:AlternateContent>
        <mc:AlternateContent xmlns:mc="http://schemas.openxmlformats.org/markup-compatibility/2006">
          <mc:Choice Requires="x14">
            <control shapeId="27790" r:id="rId145" name="Check Box 142">
              <controlPr defaultSize="0" autoFill="0" autoLine="0" autoPict="0">
                <anchor moveWithCells="1">
                  <from>
                    <xdr:col>5</xdr:col>
                    <xdr:colOff>9525</xdr:colOff>
                    <xdr:row>44</xdr:row>
                    <xdr:rowOff>9525</xdr:rowOff>
                  </from>
                  <to>
                    <xdr:col>5</xdr:col>
                    <xdr:colOff>342900</xdr:colOff>
                    <xdr:row>44</xdr:row>
                    <xdr:rowOff>361950</xdr:rowOff>
                  </to>
                </anchor>
              </controlPr>
            </control>
          </mc:Choice>
        </mc:AlternateContent>
        <mc:AlternateContent xmlns:mc="http://schemas.openxmlformats.org/markup-compatibility/2006">
          <mc:Choice Requires="x14">
            <control shapeId="27791" r:id="rId146" name="Check Box 143">
              <controlPr defaultSize="0" autoFill="0" autoLine="0" autoPict="0">
                <anchor moveWithCells="1">
                  <from>
                    <xdr:col>5</xdr:col>
                    <xdr:colOff>9525</xdr:colOff>
                    <xdr:row>47</xdr:row>
                    <xdr:rowOff>9525</xdr:rowOff>
                  </from>
                  <to>
                    <xdr:col>5</xdr:col>
                    <xdr:colOff>342900</xdr:colOff>
                    <xdr:row>47</xdr:row>
                    <xdr:rowOff>361950</xdr:rowOff>
                  </to>
                </anchor>
              </controlPr>
            </control>
          </mc:Choice>
        </mc:AlternateContent>
        <mc:AlternateContent xmlns:mc="http://schemas.openxmlformats.org/markup-compatibility/2006">
          <mc:Choice Requires="x14">
            <control shapeId="27792" r:id="rId147" name="Check Box 144">
              <controlPr defaultSize="0" autoFill="0" autoLine="0" autoPict="0">
                <anchor moveWithCells="1">
                  <from>
                    <xdr:col>5</xdr:col>
                    <xdr:colOff>9525</xdr:colOff>
                    <xdr:row>47</xdr:row>
                    <xdr:rowOff>9525</xdr:rowOff>
                  </from>
                  <to>
                    <xdr:col>5</xdr:col>
                    <xdr:colOff>342900</xdr:colOff>
                    <xdr:row>47</xdr:row>
                    <xdr:rowOff>361950</xdr:rowOff>
                  </to>
                </anchor>
              </controlPr>
            </control>
          </mc:Choice>
        </mc:AlternateContent>
        <mc:AlternateContent xmlns:mc="http://schemas.openxmlformats.org/markup-compatibility/2006">
          <mc:Choice Requires="x14">
            <control shapeId="27793" r:id="rId148" name="Check Box 145">
              <controlPr defaultSize="0" autoFill="0" autoLine="0" autoPict="0">
                <anchor moveWithCells="1">
                  <from>
                    <xdr:col>5</xdr:col>
                    <xdr:colOff>9525</xdr:colOff>
                    <xdr:row>47</xdr:row>
                    <xdr:rowOff>9525</xdr:rowOff>
                  </from>
                  <to>
                    <xdr:col>5</xdr:col>
                    <xdr:colOff>342900</xdr:colOff>
                    <xdr:row>47</xdr:row>
                    <xdr:rowOff>361950</xdr:rowOff>
                  </to>
                </anchor>
              </controlPr>
            </control>
          </mc:Choice>
        </mc:AlternateContent>
        <mc:AlternateContent xmlns:mc="http://schemas.openxmlformats.org/markup-compatibility/2006">
          <mc:Choice Requires="x14">
            <control shapeId="27794" r:id="rId149" name="Check Box 146">
              <controlPr defaultSize="0" autoFill="0" autoLine="0" autoPict="0">
                <anchor moveWithCells="1">
                  <from>
                    <xdr:col>5</xdr:col>
                    <xdr:colOff>9525</xdr:colOff>
                    <xdr:row>48</xdr:row>
                    <xdr:rowOff>9525</xdr:rowOff>
                  </from>
                  <to>
                    <xdr:col>5</xdr:col>
                    <xdr:colOff>342900</xdr:colOff>
                    <xdr:row>48</xdr:row>
                    <xdr:rowOff>361950</xdr:rowOff>
                  </to>
                </anchor>
              </controlPr>
            </control>
          </mc:Choice>
        </mc:AlternateContent>
        <mc:AlternateContent xmlns:mc="http://schemas.openxmlformats.org/markup-compatibility/2006">
          <mc:Choice Requires="x14">
            <control shapeId="27795" r:id="rId150" name="Check Box 147">
              <controlPr defaultSize="0" autoFill="0" autoLine="0" autoPict="0">
                <anchor moveWithCells="1">
                  <from>
                    <xdr:col>5</xdr:col>
                    <xdr:colOff>9525</xdr:colOff>
                    <xdr:row>48</xdr:row>
                    <xdr:rowOff>9525</xdr:rowOff>
                  </from>
                  <to>
                    <xdr:col>5</xdr:col>
                    <xdr:colOff>342900</xdr:colOff>
                    <xdr:row>48</xdr:row>
                    <xdr:rowOff>361950</xdr:rowOff>
                  </to>
                </anchor>
              </controlPr>
            </control>
          </mc:Choice>
        </mc:AlternateContent>
        <mc:AlternateContent xmlns:mc="http://schemas.openxmlformats.org/markup-compatibility/2006">
          <mc:Choice Requires="x14">
            <control shapeId="27796" r:id="rId151" name="Check Box 148">
              <controlPr defaultSize="0" autoFill="0" autoLine="0" autoPict="0">
                <anchor moveWithCells="1">
                  <from>
                    <xdr:col>5</xdr:col>
                    <xdr:colOff>9525</xdr:colOff>
                    <xdr:row>48</xdr:row>
                    <xdr:rowOff>9525</xdr:rowOff>
                  </from>
                  <to>
                    <xdr:col>5</xdr:col>
                    <xdr:colOff>342900</xdr:colOff>
                    <xdr:row>48</xdr:row>
                    <xdr:rowOff>361950</xdr:rowOff>
                  </to>
                </anchor>
              </controlPr>
            </control>
          </mc:Choice>
        </mc:AlternateContent>
        <mc:AlternateContent xmlns:mc="http://schemas.openxmlformats.org/markup-compatibility/2006">
          <mc:Choice Requires="x14">
            <control shapeId="27797" r:id="rId152" name="Check Box 149">
              <controlPr defaultSize="0" autoFill="0" autoLine="0" autoPict="0">
                <anchor moveWithCells="1">
                  <from>
                    <xdr:col>5</xdr:col>
                    <xdr:colOff>9525</xdr:colOff>
                    <xdr:row>49</xdr:row>
                    <xdr:rowOff>9525</xdr:rowOff>
                  </from>
                  <to>
                    <xdr:col>5</xdr:col>
                    <xdr:colOff>342900</xdr:colOff>
                    <xdr:row>49</xdr:row>
                    <xdr:rowOff>361950</xdr:rowOff>
                  </to>
                </anchor>
              </controlPr>
            </control>
          </mc:Choice>
        </mc:AlternateContent>
        <mc:AlternateContent xmlns:mc="http://schemas.openxmlformats.org/markup-compatibility/2006">
          <mc:Choice Requires="x14">
            <control shapeId="27798" r:id="rId153" name="Check Box 150">
              <controlPr defaultSize="0" autoFill="0" autoLine="0" autoPict="0">
                <anchor moveWithCells="1">
                  <from>
                    <xdr:col>5</xdr:col>
                    <xdr:colOff>9525</xdr:colOff>
                    <xdr:row>49</xdr:row>
                    <xdr:rowOff>9525</xdr:rowOff>
                  </from>
                  <to>
                    <xdr:col>5</xdr:col>
                    <xdr:colOff>342900</xdr:colOff>
                    <xdr:row>49</xdr:row>
                    <xdr:rowOff>361950</xdr:rowOff>
                  </to>
                </anchor>
              </controlPr>
            </control>
          </mc:Choice>
        </mc:AlternateContent>
        <mc:AlternateContent xmlns:mc="http://schemas.openxmlformats.org/markup-compatibility/2006">
          <mc:Choice Requires="x14">
            <control shapeId="27799" r:id="rId154" name="Check Box 151">
              <controlPr defaultSize="0" autoFill="0" autoLine="0" autoPict="0">
                <anchor moveWithCells="1">
                  <from>
                    <xdr:col>5</xdr:col>
                    <xdr:colOff>9525</xdr:colOff>
                    <xdr:row>49</xdr:row>
                    <xdr:rowOff>9525</xdr:rowOff>
                  </from>
                  <to>
                    <xdr:col>5</xdr:col>
                    <xdr:colOff>342900</xdr:colOff>
                    <xdr:row>49</xdr:row>
                    <xdr:rowOff>361950</xdr:rowOff>
                  </to>
                </anchor>
              </controlPr>
            </control>
          </mc:Choice>
        </mc:AlternateContent>
        <mc:AlternateContent xmlns:mc="http://schemas.openxmlformats.org/markup-compatibility/2006">
          <mc:Choice Requires="x14">
            <control shapeId="27800" r:id="rId155" name="Check Box 152">
              <controlPr defaultSize="0" autoFill="0" autoLine="0" autoPict="0">
                <anchor moveWithCells="1">
                  <from>
                    <xdr:col>5</xdr:col>
                    <xdr:colOff>9525</xdr:colOff>
                    <xdr:row>50</xdr:row>
                    <xdr:rowOff>9525</xdr:rowOff>
                  </from>
                  <to>
                    <xdr:col>5</xdr:col>
                    <xdr:colOff>342900</xdr:colOff>
                    <xdr:row>50</xdr:row>
                    <xdr:rowOff>361950</xdr:rowOff>
                  </to>
                </anchor>
              </controlPr>
            </control>
          </mc:Choice>
        </mc:AlternateContent>
        <mc:AlternateContent xmlns:mc="http://schemas.openxmlformats.org/markup-compatibility/2006">
          <mc:Choice Requires="x14">
            <control shapeId="27801" r:id="rId156" name="Check Box 153">
              <controlPr defaultSize="0" autoFill="0" autoLine="0" autoPict="0">
                <anchor moveWithCells="1">
                  <from>
                    <xdr:col>5</xdr:col>
                    <xdr:colOff>9525</xdr:colOff>
                    <xdr:row>50</xdr:row>
                    <xdr:rowOff>9525</xdr:rowOff>
                  </from>
                  <to>
                    <xdr:col>5</xdr:col>
                    <xdr:colOff>342900</xdr:colOff>
                    <xdr:row>50</xdr:row>
                    <xdr:rowOff>361950</xdr:rowOff>
                  </to>
                </anchor>
              </controlPr>
            </control>
          </mc:Choice>
        </mc:AlternateContent>
        <mc:AlternateContent xmlns:mc="http://schemas.openxmlformats.org/markup-compatibility/2006">
          <mc:Choice Requires="x14">
            <control shapeId="27802" r:id="rId157" name="Check Box 154">
              <controlPr defaultSize="0" autoFill="0" autoLine="0" autoPict="0">
                <anchor moveWithCells="1">
                  <from>
                    <xdr:col>5</xdr:col>
                    <xdr:colOff>9525</xdr:colOff>
                    <xdr:row>50</xdr:row>
                    <xdr:rowOff>9525</xdr:rowOff>
                  </from>
                  <to>
                    <xdr:col>5</xdr:col>
                    <xdr:colOff>342900</xdr:colOff>
                    <xdr:row>50</xdr:row>
                    <xdr:rowOff>361950</xdr:rowOff>
                  </to>
                </anchor>
              </controlPr>
            </control>
          </mc:Choice>
        </mc:AlternateContent>
        <mc:AlternateContent xmlns:mc="http://schemas.openxmlformats.org/markup-compatibility/2006">
          <mc:Choice Requires="x14">
            <control shapeId="27803" r:id="rId158" name="Check Box 155">
              <controlPr defaultSize="0" autoFill="0" autoLine="0" autoPict="0">
                <anchor moveWithCells="1">
                  <from>
                    <xdr:col>5</xdr:col>
                    <xdr:colOff>9525</xdr:colOff>
                    <xdr:row>53</xdr:row>
                    <xdr:rowOff>9525</xdr:rowOff>
                  </from>
                  <to>
                    <xdr:col>5</xdr:col>
                    <xdr:colOff>342900</xdr:colOff>
                    <xdr:row>53</xdr:row>
                    <xdr:rowOff>361950</xdr:rowOff>
                  </to>
                </anchor>
              </controlPr>
            </control>
          </mc:Choice>
        </mc:AlternateContent>
        <mc:AlternateContent xmlns:mc="http://schemas.openxmlformats.org/markup-compatibility/2006">
          <mc:Choice Requires="x14">
            <control shapeId="27804" r:id="rId159" name="Check Box 156">
              <controlPr defaultSize="0" autoFill="0" autoLine="0" autoPict="0">
                <anchor moveWithCells="1">
                  <from>
                    <xdr:col>5</xdr:col>
                    <xdr:colOff>9525</xdr:colOff>
                    <xdr:row>53</xdr:row>
                    <xdr:rowOff>9525</xdr:rowOff>
                  </from>
                  <to>
                    <xdr:col>5</xdr:col>
                    <xdr:colOff>342900</xdr:colOff>
                    <xdr:row>53</xdr:row>
                    <xdr:rowOff>361950</xdr:rowOff>
                  </to>
                </anchor>
              </controlPr>
            </control>
          </mc:Choice>
        </mc:AlternateContent>
        <mc:AlternateContent xmlns:mc="http://schemas.openxmlformats.org/markup-compatibility/2006">
          <mc:Choice Requires="x14">
            <control shapeId="27805" r:id="rId160" name="Check Box 157">
              <controlPr defaultSize="0" autoFill="0" autoLine="0" autoPict="0">
                <anchor moveWithCells="1">
                  <from>
                    <xdr:col>5</xdr:col>
                    <xdr:colOff>9525</xdr:colOff>
                    <xdr:row>53</xdr:row>
                    <xdr:rowOff>9525</xdr:rowOff>
                  </from>
                  <to>
                    <xdr:col>5</xdr:col>
                    <xdr:colOff>342900</xdr:colOff>
                    <xdr:row>53</xdr:row>
                    <xdr:rowOff>361950</xdr:rowOff>
                  </to>
                </anchor>
              </controlPr>
            </control>
          </mc:Choice>
        </mc:AlternateContent>
        <mc:AlternateContent xmlns:mc="http://schemas.openxmlformats.org/markup-compatibility/2006">
          <mc:Choice Requires="x14">
            <control shapeId="27806" r:id="rId161" name="Check Box 158">
              <controlPr defaultSize="0" autoFill="0" autoLine="0" autoPict="0">
                <anchor moveWithCells="1">
                  <from>
                    <xdr:col>5</xdr:col>
                    <xdr:colOff>9525</xdr:colOff>
                    <xdr:row>54</xdr:row>
                    <xdr:rowOff>9525</xdr:rowOff>
                  </from>
                  <to>
                    <xdr:col>5</xdr:col>
                    <xdr:colOff>342900</xdr:colOff>
                    <xdr:row>54</xdr:row>
                    <xdr:rowOff>361950</xdr:rowOff>
                  </to>
                </anchor>
              </controlPr>
            </control>
          </mc:Choice>
        </mc:AlternateContent>
        <mc:AlternateContent xmlns:mc="http://schemas.openxmlformats.org/markup-compatibility/2006">
          <mc:Choice Requires="x14">
            <control shapeId="27807" r:id="rId162" name="Check Box 159">
              <controlPr defaultSize="0" autoFill="0" autoLine="0" autoPict="0">
                <anchor moveWithCells="1">
                  <from>
                    <xdr:col>5</xdr:col>
                    <xdr:colOff>9525</xdr:colOff>
                    <xdr:row>54</xdr:row>
                    <xdr:rowOff>9525</xdr:rowOff>
                  </from>
                  <to>
                    <xdr:col>5</xdr:col>
                    <xdr:colOff>342900</xdr:colOff>
                    <xdr:row>54</xdr:row>
                    <xdr:rowOff>361950</xdr:rowOff>
                  </to>
                </anchor>
              </controlPr>
            </control>
          </mc:Choice>
        </mc:AlternateContent>
        <mc:AlternateContent xmlns:mc="http://schemas.openxmlformats.org/markup-compatibility/2006">
          <mc:Choice Requires="x14">
            <control shapeId="27808" r:id="rId163" name="Check Box 160">
              <controlPr defaultSize="0" autoFill="0" autoLine="0" autoPict="0">
                <anchor moveWithCells="1">
                  <from>
                    <xdr:col>5</xdr:col>
                    <xdr:colOff>9525</xdr:colOff>
                    <xdr:row>54</xdr:row>
                    <xdr:rowOff>9525</xdr:rowOff>
                  </from>
                  <to>
                    <xdr:col>5</xdr:col>
                    <xdr:colOff>342900</xdr:colOff>
                    <xdr:row>54</xdr:row>
                    <xdr:rowOff>361950</xdr:rowOff>
                  </to>
                </anchor>
              </controlPr>
            </control>
          </mc:Choice>
        </mc:AlternateContent>
        <mc:AlternateContent xmlns:mc="http://schemas.openxmlformats.org/markup-compatibility/2006">
          <mc:Choice Requires="x14">
            <control shapeId="27809" r:id="rId164" name="Check Box 161">
              <controlPr locked="0" defaultSize="0" autoFill="0" autoLine="0" autoPict="0">
                <anchor moveWithCells="1">
                  <from>
                    <xdr:col>7</xdr:col>
                    <xdr:colOff>9525</xdr:colOff>
                    <xdr:row>9</xdr:row>
                    <xdr:rowOff>9525</xdr:rowOff>
                  </from>
                  <to>
                    <xdr:col>7</xdr:col>
                    <xdr:colOff>342900</xdr:colOff>
                    <xdr:row>9</xdr:row>
                    <xdr:rowOff>371475</xdr:rowOff>
                  </to>
                </anchor>
              </controlPr>
            </control>
          </mc:Choice>
        </mc:AlternateContent>
        <mc:AlternateContent xmlns:mc="http://schemas.openxmlformats.org/markup-compatibility/2006">
          <mc:Choice Requires="x14">
            <control shapeId="27810" r:id="rId165" name="Check Box 162">
              <controlPr locked="0" defaultSize="0" autoFill="0" autoLine="0" autoPict="0">
                <anchor moveWithCells="1">
                  <from>
                    <xdr:col>7</xdr:col>
                    <xdr:colOff>9525</xdr:colOff>
                    <xdr:row>10</xdr:row>
                    <xdr:rowOff>9525</xdr:rowOff>
                  </from>
                  <to>
                    <xdr:col>7</xdr:col>
                    <xdr:colOff>342900</xdr:colOff>
                    <xdr:row>10</xdr:row>
                    <xdr:rowOff>371475</xdr:rowOff>
                  </to>
                </anchor>
              </controlPr>
            </control>
          </mc:Choice>
        </mc:AlternateContent>
        <mc:AlternateContent xmlns:mc="http://schemas.openxmlformats.org/markup-compatibility/2006">
          <mc:Choice Requires="x14">
            <control shapeId="27811" r:id="rId166" name="Check Box 163">
              <controlPr locked="0" defaultSize="0" autoFill="0" autoLine="0" autoPict="0">
                <anchor moveWithCells="1">
                  <from>
                    <xdr:col>7</xdr:col>
                    <xdr:colOff>9525</xdr:colOff>
                    <xdr:row>11</xdr:row>
                    <xdr:rowOff>9525</xdr:rowOff>
                  </from>
                  <to>
                    <xdr:col>7</xdr:col>
                    <xdr:colOff>342900</xdr:colOff>
                    <xdr:row>11</xdr:row>
                    <xdr:rowOff>371475</xdr:rowOff>
                  </to>
                </anchor>
              </controlPr>
            </control>
          </mc:Choice>
        </mc:AlternateContent>
        <mc:AlternateContent xmlns:mc="http://schemas.openxmlformats.org/markup-compatibility/2006">
          <mc:Choice Requires="x14">
            <control shapeId="27812" r:id="rId167" name="Check Box 164">
              <controlPr locked="0" defaultSize="0" autoFill="0" autoLine="0" autoPict="0">
                <anchor moveWithCells="1">
                  <from>
                    <xdr:col>7</xdr:col>
                    <xdr:colOff>9525</xdr:colOff>
                    <xdr:row>12</xdr:row>
                    <xdr:rowOff>9525</xdr:rowOff>
                  </from>
                  <to>
                    <xdr:col>7</xdr:col>
                    <xdr:colOff>342900</xdr:colOff>
                    <xdr:row>12</xdr:row>
                    <xdr:rowOff>371475</xdr:rowOff>
                  </to>
                </anchor>
              </controlPr>
            </control>
          </mc:Choice>
        </mc:AlternateContent>
        <mc:AlternateContent xmlns:mc="http://schemas.openxmlformats.org/markup-compatibility/2006">
          <mc:Choice Requires="x14">
            <control shapeId="27813" r:id="rId168" name="Check Box 165">
              <controlPr locked="0" defaultSize="0" autoFill="0" autoLine="0" autoPict="0">
                <anchor moveWithCells="1">
                  <from>
                    <xdr:col>7</xdr:col>
                    <xdr:colOff>9525</xdr:colOff>
                    <xdr:row>13</xdr:row>
                    <xdr:rowOff>9525</xdr:rowOff>
                  </from>
                  <to>
                    <xdr:col>7</xdr:col>
                    <xdr:colOff>342900</xdr:colOff>
                    <xdr:row>13</xdr:row>
                    <xdr:rowOff>371475</xdr:rowOff>
                  </to>
                </anchor>
              </controlPr>
            </control>
          </mc:Choice>
        </mc:AlternateContent>
        <mc:AlternateContent xmlns:mc="http://schemas.openxmlformats.org/markup-compatibility/2006">
          <mc:Choice Requires="x14">
            <control shapeId="27814" r:id="rId169" name="Check Box 166">
              <controlPr locked="0" defaultSize="0" autoFill="0" autoLine="0" autoPict="0">
                <anchor moveWithCells="1">
                  <from>
                    <xdr:col>7</xdr:col>
                    <xdr:colOff>9525</xdr:colOff>
                    <xdr:row>14</xdr:row>
                    <xdr:rowOff>9525</xdr:rowOff>
                  </from>
                  <to>
                    <xdr:col>7</xdr:col>
                    <xdr:colOff>342900</xdr:colOff>
                    <xdr:row>14</xdr:row>
                    <xdr:rowOff>371475</xdr:rowOff>
                  </to>
                </anchor>
              </controlPr>
            </control>
          </mc:Choice>
        </mc:AlternateContent>
        <mc:AlternateContent xmlns:mc="http://schemas.openxmlformats.org/markup-compatibility/2006">
          <mc:Choice Requires="x14">
            <control shapeId="27815" r:id="rId170" name="Check Box 167">
              <controlPr locked="0" defaultSize="0" autoFill="0" autoLine="0" autoPict="0">
                <anchor moveWithCells="1">
                  <from>
                    <xdr:col>7</xdr:col>
                    <xdr:colOff>9525</xdr:colOff>
                    <xdr:row>15</xdr:row>
                    <xdr:rowOff>9525</xdr:rowOff>
                  </from>
                  <to>
                    <xdr:col>7</xdr:col>
                    <xdr:colOff>342900</xdr:colOff>
                    <xdr:row>15</xdr:row>
                    <xdr:rowOff>371475</xdr:rowOff>
                  </to>
                </anchor>
              </controlPr>
            </control>
          </mc:Choice>
        </mc:AlternateContent>
        <mc:AlternateContent xmlns:mc="http://schemas.openxmlformats.org/markup-compatibility/2006">
          <mc:Choice Requires="x14">
            <control shapeId="27816" r:id="rId171" name="Check Box 168">
              <controlPr locked="0" defaultSize="0" autoFill="0" autoLine="0" autoPict="0">
                <anchor moveWithCells="1">
                  <from>
                    <xdr:col>7</xdr:col>
                    <xdr:colOff>9525</xdr:colOff>
                    <xdr:row>16</xdr:row>
                    <xdr:rowOff>9525</xdr:rowOff>
                  </from>
                  <to>
                    <xdr:col>7</xdr:col>
                    <xdr:colOff>342900</xdr:colOff>
                    <xdr:row>16</xdr:row>
                    <xdr:rowOff>371475</xdr:rowOff>
                  </to>
                </anchor>
              </controlPr>
            </control>
          </mc:Choice>
        </mc:AlternateContent>
        <mc:AlternateContent xmlns:mc="http://schemas.openxmlformats.org/markup-compatibility/2006">
          <mc:Choice Requires="x14">
            <control shapeId="27817" r:id="rId172" name="Check Box 169">
              <controlPr locked="0" defaultSize="0" autoFill="0" autoLine="0" autoPict="0">
                <anchor moveWithCells="1">
                  <from>
                    <xdr:col>7</xdr:col>
                    <xdr:colOff>9525</xdr:colOff>
                    <xdr:row>17</xdr:row>
                    <xdr:rowOff>9525</xdr:rowOff>
                  </from>
                  <to>
                    <xdr:col>7</xdr:col>
                    <xdr:colOff>342900</xdr:colOff>
                    <xdr:row>17</xdr:row>
                    <xdr:rowOff>371475</xdr:rowOff>
                  </to>
                </anchor>
              </controlPr>
            </control>
          </mc:Choice>
        </mc:AlternateContent>
        <mc:AlternateContent xmlns:mc="http://schemas.openxmlformats.org/markup-compatibility/2006">
          <mc:Choice Requires="x14">
            <control shapeId="27818" r:id="rId173" name="Check Box 170">
              <controlPr locked="0" defaultSize="0" autoFill="0" autoLine="0" autoPict="0">
                <anchor moveWithCells="1">
                  <from>
                    <xdr:col>7</xdr:col>
                    <xdr:colOff>9525</xdr:colOff>
                    <xdr:row>18</xdr:row>
                    <xdr:rowOff>9525</xdr:rowOff>
                  </from>
                  <to>
                    <xdr:col>7</xdr:col>
                    <xdr:colOff>342900</xdr:colOff>
                    <xdr:row>18</xdr:row>
                    <xdr:rowOff>371475</xdr:rowOff>
                  </to>
                </anchor>
              </controlPr>
            </control>
          </mc:Choice>
        </mc:AlternateContent>
        <mc:AlternateContent xmlns:mc="http://schemas.openxmlformats.org/markup-compatibility/2006">
          <mc:Choice Requires="x14">
            <control shapeId="27819" r:id="rId174" name="Check Box 171">
              <controlPr locked="0" defaultSize="0" autoFill="0" autoLine="0" autoPict="0">
                <anchor moveWithCells="1">
                  <from>
                    <xdr:col>7</xdr:col>
                    <xdr:colOff>9525</xdr:colOff>
                    <xdr:row>21</xdr:row>
                    <xdr:rowOff>9525</xdr:rowOff>
                  </from>
                  <to>
                    <xdr:col>7</xdr:col>
                    <xdr:colOff>342900</xdr:colOff>
                    <xdr:row>21</xdr:row>
                    <xdr:rowOff>371475</xdr:rowOff>
                  </to>
                </anchor>
              </controlPr>
            </control>
          </mc:Choice>
        </mc:AlternateContent>
        <mc:AlternateContent xmlns:mc="http://schemas.openxmlformats.org/markup-compatibility/2006">
          <mc:Choice Requires="x14">
            <control shapeId="27820" r:id="rId175" name="Check Box 172">
              <controlPr locked="0" defaultSize="0" autoFill="0" autoLine="0" autoPict="0">
                <anchor moveWithCells="1">
                  <from>
                    <xdr:col>7</xdr:col>
                    <xdr:colOff>9525</xdr:colOff>
                    <xdr:row>22</xdr:row>
                    <xdr:rowOff>9525</xdr:rowOff>
                  </from>
                  <to>
                    <xdr:col>7</xdr:col>
                    <xdr:colOff>342900</xdr:colOff>
                    <xdr:row>22</xdr:row>
                    <xdr:rowOff>371475</xdr:rowOff>
                  </to>
                </anchor>
              </controlPr>
            </control>
          </mc:Choice>
        </mc:AlternateContent>
        <mc:AlternateContent xmlns:mc="http://schemas.openxmlformats.org/markup-compatibility/2006">
          <mc:Choice Requires="x14">
            <control shapeId="27821" r:id="rId176" name="Check Box 173">
              <controlPr locked="0" defaultSize="0" autoFill="0" autoLine="0" autoPict="0">
                <anchor moveWithCells="1">
                  <from>
                    <xdr:col>7</xdr:col>
                    <xdr:colOff>9525</xdr:colOff>
                    <xdr:row>23</xdr:row>
                    <xdr:rowOff>9525</xdr:rowOff>
                  </from>
                  <to>
                    <xdr:col>7</xdr:col>
                    <xdr:colOff>342900</xdr:colOff>
                    <xdr:row>23</xdr:row>
                    <xdr:rowOff>371475</xdr:rowOff>
                  </to>
                </anchor>
              </controlPr>
            </control>
          </mc:Choice>
        </mc:AlternateContent>
        <mc:AlternateContent xmlns:mc="http://schemas.openxmlformats.org/markup-compatibility/2006">
          <mc:Choice Requires="x14">
            <control shapeId="27822" r:id="rId177" name="Check Box 174">
              <controlPr locked="0" defaultSize="0" autoFill="0" autoLine="0" autoPict="0">
                <anchor moveWithCells="1">
                  <from>
                    <xdr:col>7</xdr:col>
                    <xdr:colOff>9525</xdr:colOff>
                    <xdr:row>24</xdr:row>
                    <xdr:rowOff>9525</xdr:rowOff>
                  </from>
                  <to>
                    <xdr:col>7</xdr:col>
                    <xdr:colOff>342900</xdr:colOff>
                    <xdr:row>24</xdr:row>
                    <xdr:rowOff>371475</xdr:rowOff>
                  </to>
                </anchor>
              </controlPr>
            </control>
          </mc:Choice>
        </mc:AlternateContent>
        <mc:AlternateContent xmlns:mc="http://schemas.openxmlformats.org/markup-compatibility/2006">
          <mc:Choice Requires="x14">
            <control shapeId="27823" r:id="rId178" name="Check Box 175">
              <controlPr locked="0" defaultSize="0" autoFill="0" autoLine="0" autoPict="0">
                <anchor moveWithCells="1">
                  <from>
                    <xdr:col>7</xdr:col>
                    <xdr:colOff>9525</xdr:colOff>
                    <xdr:row>25</xdr:row>
                    <xdr:rowOff>9525</xdr:rowOff>
                  </from>
                  <to>
                    <xdr:col>7</xdr:col>
                    <xdr:colOff>342900</xdr:colOff>
                    <xdr:row>25</xdr:row>
                    <xdr:rowOff>371475</xdr:rowOff>
                  </to>
                </anchor>
              </controlPr>
            </control>
          </mc:Choice>
        </mc:AlternateContent>
        <mc:AlternateContent xmlns:mc="http://schemas.openxmlformats.org/markup-compatibility/2006">
          <mc:Choice Requires="x14">
            <control shapeId="27824" r:id="rId179" name="Check Box 176">
              <controlPr locked="0" defaultSize="0" autoFill="0" autoLine="0" autoPict="0">
                <anchor moveWithCells="1">
                  <from>
                    <xdr:col>7</xdr:col>
                    <xdr:colOff>9525</xdr:colOff>
                    <xdr:row>28</xdr:row>
                    <xdr:rowOff>9525</xdr:rowOff>
                  </from>
                  <to>
                    <xdr:col>7</xdr:col>
                    <xdr:colOff>342900</xdr:colOff>
                    <xdr:row>28</xdr:row>
                    <xdr:rowOff>371475</xdr:rowOff>
                  </to>
                </anchor>
              </controlPr>
            </control>
          </mc:Choice>
        </mc:AlternateContent>
        <mc:AlternateContent xmlns:mc="http://schemas.openxmlformats.org/markup-compatibility/2006">
          <mc:Choice Requires="x14">
            <control shapeId="27825" r:id="rId180" name="Check Box 177">
              <controlPr locked="0" defaultSize="0" autoFill="0" autoLine="0" autoPict="0">
                <anchor moveWithCells="1">
                  <from>
                    <xdr:col>7</xdr:col>
                    <xdr:colOff>9525</xdr:colOff>
                    <xdr:row>29</xdr:row>
                    <xdr:rowOff>9525</xdr:rowOff>
                  </from>
                  <to>
                    <xdr:col>7</xdr:col>
                    <xdr:colOff>342900</xdr:colOff>
                    <xdr:row>29</xdr:row>
                    <xdr:rowOff>371475</xdr:rowOff>
                  </to>
                </anchor>
              </controlPr>
            </control>
          </mc:Choice>
        </mc:AlternateContent>
        <mc:AlternateContent xmlns:mc="http://schemas.openxmlformats.org/markup-compatibility/2006">
          <mc:Choice Requires="x14">
            <control shapeId="27826" r:id="rId181" name="Check Box 178">
              <controlPr locked="0" defaultSize="0" autoFill="0" autoLine="0" autoPict="0">
                <anchor moveWithCells="1">
                  <from>
                    <xdr:col>7</xdr:col>
                    <xdr:colOff>9525</xdr:colOff>
                    <xdr:row>33</xdr:row>
                    <xdr:rowOff>9525</xdr:rowOff>
                  </from>
                  <to>
                    <xdr:col>7</xdr:col>
                    <xdr:colOff>342900</xdr:colOff>
                    <xdr:row>33</xdr:row>
                    <xdr:rowOff>371475</xdr:rowOff>
                  </to>
                </anchor>
              </controlPr>
            </control>
          </mc:Choice>
        </mc:AlternateContent>
        <mc:AlternateContent xmlns:mc="http://schemas.openxmlformats.org/markup-compatibility/2006">
          <mc:Choice Requires="x14">
            <control shapeId="27827" r:id="rId182" name="Check Box 179">
              <controlPr locked="0" defaultSize="0" autoFill="0" autoLine="0" autoPict="0">
                <anchor moveWithCells="1">
                  <from>
                    <xdr:col>7</xdr:col>
                    <xdr:colOff>9525</xdr:colOff>
                    <xdr:row>32</xdr:row>
                    <xdr:rowOff>9525</xdr:rowOff>
                  </from>
                  <to>
                    <xdr:col>7</xdr:col>
                    <xdr:colOff>342900</xdr:colOff>
                    <xdr:row>32</xdr:row>
                    <xdr:rowOff>371475</xdr:rowOff>
                  </to>
                </anchor>
              </controlPr>
            </control>
          </mc:Choice>
        </mc:AlternateContent>
        <mc:AlternateContent xmlns:mc="http://schemas.openxmlformats.org/markup-compatibility/2006">
          <mc:Choice Requires="x14">
            <control shapeId="27828" r:id="rId183" name="Check Box 180">
              <controlPr locked="0" defaultSize="0" autoFill="0" autoLine="0" autoPict="0">
                <anchor moveWithCells="1">
                  <from>
                    <xdr:col>7</xdr:col>
                    <xdr:colOff>9525</xdr:colOff>
                    <xdr:row>36</xdr:row>
                    <xdr:rowOff>9525</xdr:rowOff>
                  </from>
                  <to>
                    <xdr:col>7</xdr:col>
                    <xdr:colOff>342900</xdr:colOff>
                    <xdr:row>36</xdr:row>
                    <xdr:rowOff>371475</xdr:rowOff>
                  </to>
                </anchor>
              </controlPr>
            </control>
          </mc:Choice>
        </mc:AlternateContent>
        <mc:AlternateContent xmlns:mc="http://schemas.openxmlformats.org/markup-compatibility/2006">
          <mc:Choice Requires="x14">
            <control shapeId="27829" r:id="rId184" name="Check Box 181">
              <controlPr locked="0" defaultSize="0" autoFill="0" autoLine="0" autoPict="0">
                <anchor moveWithCells="1">
                  <from>
                    <xdr:col>7</xdr:col>
                    <xdr:colOff>9525</xdr:colOff>
                    <xdr:row>37</xdr:row>
                    <xdr:rowOff>9525</xdr:rowOff>
                  </from>
                  <to>
                    <xdr:col>7</xdr:col>
                    <xdr:colOff>342900</xdr:colOff>
                    <xdr:row>37</xdr:row>
                    <xdr:rowOff>371475</xdr:rowOff>
                  </to>
                </anchor>
              </controlPr>
            </control>
          </mc:Choice>
        </mc:AlternateContent>
        <mc:AlternateContent xmlns:mc="http://schemas.openxmlformats.org/markup-compatibility/2006">
          <mc:Choice Requires="x14">
            <control shapeId="27830" r:id="rId185" name="Check Box 182">
              <controlPr locked="0" defaultSize="0" autoFill="0" autoLine="0" autoPict="0">
                <anchor moveWithCells="1">
                  <from>
                    <xdr:col>7</xdr:col>
                    <xdr:colOff>9525</xdr:colOff>
                    <xdr:row>40</xdr:row>
                    <xdr:rowOff>9525</xdr:rowOff>
                  </from>
                  <to>
                    <xdr:col>7</xdr:col>
                    <xdr:colOff>342900</xdr:colOff>
                    <xdr:row>40</xdr:row>
                    <xdr:rowOff>371475</xdr:rowOff>
                  </to>
                </anchor>
              </controlPr>
            </control>
          </mc:Choice>
        </mc:AlternateContent>
        <mc:AlternateContent xmlns:mc="http://schemas.openxmlformats.org/markup-compatibility/2006">
          <mc:Choice Requires="x14">
            <control shapeId="27831" r:id="rId186" name="Check Box 183">
              <controlPr locked="0" defaultSize="0" autoFill="0" autoLine="0" autoPict="0">
                <anchor moveWithCells="1">
                  <from>
                    <xdr:col>7</xdr:col>
                    <xdr:colOff>9525</xdr:colOff>
                    <xdr:row>41</xdr:row>
                    <xdr:rowOff>9525</xdr:rowOff>
                  </from>
                  <to>
                    <xdr:col>7</xdr:col>
                    <xdr:colOff>342900</xdr:colOff>
                    <xdr:row>41</xdr:row>
                    <xdr:rowOff>371475</xdr:rowOff>
                  </to>
                </anchor>
              </controlPr>
            </control>
          </mc:Choice>
        </mc:AlternateContent>
        <mc:AlternateContent xmlns:mc="http://schemas.openxmlformats.org/markup-compatibility/2006">
          <mc:Choice Requires="x14">
            <control shapeId="27832" r:id="rId187" name="Check Box 184">
              <controlPr locked="0" defaultSize="0" autoFill="0" autoLine="0" autoPict="0">
                <anchor moveWithCells="1">
                  <from>
                    <xdr:col>7</xdr:col>
                    <xdr:colOff>9525</xdr:colOff>
                    <xdr:row>42</xdr:row>
                    <xdr:rowOff>9525</xdr:rowOff>
                  </from>
                  <to>
                    <xdr:col>7</xdr:col>
                    <xdr:colOff>342900</xdr:colOff>
                    <xdr:row>42</xdr:row>
                    <xdr:rowOff>371475</xdr:rowOff>
                  </to>
                </anchor>
              </controlPr>
            </control>
          </mc:Choice>
        </mc:AlternateContent>
        <mc:AlternateContent xmlns:mc="http://schemas.openxmlformats.org/markup-compatibility/2006">
          <mc:Choice Requires="x14">
            <control shapeId="27833" r:id="rId188" name="Check Box 185">
              <controlPr locked="0" defaultSize="0" autoFill="0" autoLine="0" autoPict="0">
                <anchor moveWithCells="1">
                  <from>
                    <xdr:col>7</xdr:col>
                    <xdr:colOff>9525</xdr:colOff>
                    <xdr:row>43</xdr:row>
                    <xdr:rowOff>9525</xdr:rowOff>
                  </from>
                  <to>
                    <xdr:col>7</xdr:col>
                    <xdr:colOff>342900</xdr:colOff>
                    <xdr:row>43</xdr:row>
                    <xdr:rowOff>371475</xdr:rowOff>
                  </to>
                </anchor>
              </controlPr>
            </control>
          </mc:Choice>
        </mc:AlternateContent>
        <mc:AlternateContent xmlns:mc="http://schemas.openxmlformats.org/markup-compatibility/2006">
          <mc:Choice Requires="x14">
            <control shapeId="27834" r:id="rId189" name="Check Box 186">
              <controlPr locked="0" defaultSize="0" autoFill="0" autoLine="0" autoPict="0">
                <anchor moveWithCells="1">
                  <from>
                    <xdr:col>7</xdr:col>
                    <xdr:colOff>9525</xdr:colOff>
                    <xdr:row>44</xdr:row>
                    <xdr:rowOff>9525</xdr:rowOff>
                  </from>
                  <to>
                    <xdr:col>7</xdr:col>
                    <xdr:colOff>342900</xdr:colOff>
                    <xdr:row>44</xdr:row>
                    <xdr:rowOff>371475</xdr:rowOff>
                  </to>
                </anchor>
              </controlPr>
            </control>
          </mc:Choice>
        </mc:AlternateContent>
        <mc:AlternateContent xmlns:mc="http://schemas.openxmlformats.org/markup-compatibility/2006">
          <mc:Choice Requires="x14">
            <control shapeId="27835" r:id="rId190" name="Check Box 187">
              <controlPr locked="0" defaultSize="0" autoFill="0" autoLine="0" autoPict="0">
                <anchor moveWithCells="1">
                  <from>
                    <xdr:col>7</xdr:col>
                    <xdr:colOff>9525</xdr:colOff>
                    <xdr:row>47</xdr:row>
                    <xdr:rowOff>9525</xdr:rowOff>
                  </from>
                  <to>
                    <xdr:col>7</xdr:col>
                    <xdr:colOff>342900</xdr:colOff>
                    <xdr:row>47</xdr:row>
                    <xdr:rowOff>371475</xdr:rowOff>
                  </to>
                </anchor>
              </controlPr>
            </control>
          </mc:Choice>
        </mc:AlternateContent>
        <mc:AlternateContent xmlns:mc="http://schemas.openxmlformats.org/markup-compatibility/2006">
          <mc:Choice Requires="x14">
            <control shapeId="27836" r:id="rId191" name="Check Box 188">
              <controlPr locked="0" defaultSize="0" autoFill="0" autoLine="0" autoPict="0">
                <anchor moveWithCells="1">
                  <from>
                    <xdr:col>7</xdr:col>
                    <xdr:colOff>9525</xdr:colOff>
                    <xdr:row>49</xdr:row>
                    <xdr:rowOff>9525</xdr:rowOff>
                  </from>
                  <to>
                    <xdr:col>7</xdr:col>
                    <xdr:colOff>342900</xdr:colOff>
                    <xdr:row>49</xdr:row>
                    <xdr:rowOff>371475</xdr:rowOff>
                  </to>
                </anchor>
              </controlPr>
            </control>
          </mc:Choice>
        </mc:AlternateContent>
        <mc:AlternateContent xmlns:mc="http://schemas.openxmlformats.org/markup-compatibility/2006">
          <mc:Choice Requires="x14">
            <control shapeId="27837" r:id="rId192" name="Check Box 189">
              <controlPr locked="0" defaultSize="0" autoFill="0" autoLine="0" autoPict="0">
                <anchor moveWithCells="1">
                  <from>
                    <xdr:col>7</xdr:col>
                    <xdr:colOff>9525</xdr:colOff>
                    <xdr:row>50</xdr:row>
                    <xdr:rowOff>9525</xdr:rowOff>
                  </from>
                  <to>
                    <xdr:col>7</xdr:col>
                    <xdr:colOff>342900</xdr:colOff>
                    <xdr:row>50</xdr:row>
                    <xdr:rowOff>371475</xdr:rowOff>
                  </to>
                </anchor>
              </controlPr>
            </control>
          </mc:Choice>
        </mc:AlternateContent>
        <mc:AlternateContent xmlns:mc="http://schemas.openxmlformats.org/markup-compatibility/2006">
          <mc:Choice Requires="x14">
            <control shapeId="27838" r:id="rId193" name="Check Box 190">
              <controlPr locked="0" defaultSize="0" autoFill="0" autoLine="0" autoPict="0">
                <anchor moveWithCells="1">
                  <from>
                    <xdr:col>7</xdr:col>
                    <xdr:colOff>9525</xdr:colOff>
                    <xdr:row>48</xdr:row>
                    <xdr:rowOff>9525</xdr:rowOff>
                  </from>
                  <to>
                    <xdr:col>7</xdr:col>
                    <xdr:colOff>342900</xdr:colOff>
                    <xdr:row>48</xdr:row>
                    <xdr:rowOff>371475</xdr:rowOff>
                  </to>
                </anchor>
              </controlPr>
            </control>
          </mc:Choice>
        </mc:AlternateContent>
        <mc:AlternateContent xmlns:mc="http://schemas.openxmlformats.org/markup-compatibility/2006">
          <mc:Choice Requires="x14">
            <control shapeId="27839" r:id="rId194" name="Check Box 191">
              <controlPr locked="0" defaultSize="0" autoFill="0" autoLine="0" autoPict="0">
                <anchor moveWithCells="1">
                  <from>
                    <xdr:col>7</xdr:col>
                    <xdr:colOff>9525</xdr:colOff>
                    <xdr:row>53</xdr:row>
                    <xdr:rowOff>9525</xdr:rowOff>
                  </from>
                  <to>
                    <xdr:col>7</xdr:col>
                    <xdr:colOff>342900</xdr:colOff>
                    <xdr:row>53</xdr:row>
                    <xdr:rowOff>371475</xdr:rowOff>
                  </to>
                </anchor>
              </controlPr>
            </control>
          </mc:Choice>
        </mc:AlternateContent>
        <mc:AlternateContent xmlns:mc="http://schemas.openxmlformats.org/markup-compatibility/2006">
          <mc:Choice Requires="x14">
            <control shapeId="27840" r:id="rId195" name="Check Box 192">
              <controlPr locked="0" defaultSize="0" autoFill="0" autoLine="0" autoPict="0">
                <anchor moveWithCells="1">
                  <from>
                    <xdr:col>7</xdr:col>
                    <xdr:colOff>9525</xdr:colOff>
                    <xdr:row>54</xdr:row>
                    <xdr:rowOff>9525</xdr:rowOff>
                  </from>
                  <to>
                    <xdr:col>7</xdr:col>
                    <xdr:colOff>342900</xdr:colOff>
                    <xdr:row>54</xdr:row>
                    <xdr:rowOff>371475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3556A-9854-4858-B676-D609735906EA}">
  <dimension ref="B7:M19"/>
  <sheetViews>
    <sheetView showGridLines="0" zoomScale="85" zoomScaleNormal="85" workbookViewId="0"/>
  </sheetViews>
  <sheetFormatPr baseColWidth="10" defaultColWidth="11.5703125" defaultRowHeight="13.5"/>
  <cols>
    <col min="1" max="1" width="1.7109375" style="123" customWidth="1"/>
    <col min="2" max="2" width="17.7109375" style="123" customWidth="1"/>
    <col min="3" max="3" width="34.28515625" style="123" customWidth="1"/>
    <col min="4" max="6" width="17.7109375" style="123" customWidth="1"/>
    <col min="7" max="16384" width="11.5703125" style="123"/>
  </cols>
  <sheetData>
    <row r="7" spans="2:13" ht="14.25" thickBot="1"/>
    <row r="8" spans="2:13" ht="27.6" customHeight="1" thickBot="1">
      <c r="B8" s="353" t="s">
        <v>962</v>
      </c>
      <c r="C8" s="354"/>
      <c r="D8" s="354"/>
      <c r="E8" s="354"/>
      <c r="F8" s="354"/>
      <c r="G8" s="154"/>
      <c r="H8" s="155"/>
      <c r="I8" s="155"/>
      <c r="J8" s="155"/>
      <c r="K8" s="155"/>
      <c r="L8" s="155"/>
      <c r="M8" s="156"/>
    </row>
    <row r="9" spans="2:13" ht="18" customHeight="1" thickBot="1">
      <c r="B9" s="353" t="s">
        <v>874</v>
      </c>
      <c r="C9" s="354"/>
      <c r="D9" s="354"/>
      <c r="E9" s="354"/>
      <c r="F9" s="354"/>
      <c r="G9" s="157"/>
      <c r="M9" s="158"/>
    </row>
    <row r="10" spans="2:13" ht="47.45" customHeight="1" thickBot="1">
      <c r="B10" s="185" t="s">
        <v>875</v>
      </c>
      <c r="C10" s="186" t="s">
        <v>876</v>
      </c>
      <c r="D10" s="186" t="s">
        <v>963</v>
      </c>
      <c r="E10" s="186" t="s">
        <v>204</v>
      </c>
      <c r="F10" s="187" t="s">
        <v>205</v>
      </c>
      <c r="G10" s="157"/>
      <c r="M10" s="158"/>
    </row>
    <row r="11" spans="2:13" ht="27.6" customHeight="1" thickBot="1">
      <c r="B11" s="160">
        <v>1</v>
      </c>
      <c r="C11" s="161" t="s">
        <v>964</v>
      </c>
      <c r="D11" s="162">
        <f>SUM('Norma de Desempeño IFC'!K10:K19)</f>
        <v>100</v>
      </c>
      <c r="E11" s="162">
        <f>SUM('Norma de Desempeño IFC'!J10:J19)</f>
        <v>80</v>
      </c>
      <c r="F11" s="163">
        <f>D11-E11</f>
        <v>20</v>
      </c>
      <c r="G11" s="157"/>
      <c r="M11" s="158"/>
    </row>
    <row r="12" spans="2:13" ht="27.6" customHeight="1" thickBot="1">
      <c r="B12" s="160">
        <v>2</v>
      </c>
      <c r="C12" s="161" t="s">
        <v>965</v>
      </c>
      <c r="D12" s="162">
        <f>SUM('Norma de Desempeño IFC'!K22:K26)</f>
        <v>40</v>
      </c>
      <c r="E12" s="162">
        <f>SUM('Norma de Desempeño IFC'!J22:J26)</f>
        <v>40</v>
      </c>
      <c r="F12" s="163">
        <f t="shared" ref="F12:F18" si="0">D12-E12</f>
        <v>0</v>
      </c>
      <c r="G12" s="157"/>
      <c r="M12" s="158"/>
    </row>
    <row r="13" spans="2:13" ht="27.6" customHeight="1" thickBot="1">
      <c r="B13" s="160">
        <v>3</v>
      </c>
      <c r="C13" s="161" t="s">
        <v>966</v>
      </c>
      <c r="D13" s="162">
        <f>SUM('Norma de Desempeño IFC'!K29:K30)</f>
        <v>20</v>
      </c>
      <c r="E13" s="162">
        <f>SUM('Norma de Desempeño IFC'!J29:J30)</f>
        <v>20</v>
      </c>
      <c r="F13" s="163">
        <f t="shared" si="0"/>
        <v>0</v>
      </c>
      <c r="G13" s="157"/>
      <c r="M13" s="158"/>
    </row>
    <row r="14" spans="2:13" ht="27.6" customHeight="1" thickBot="1">
      <c r="B14" s="160">
        <v>4</v>
      </c>
      <c r="C14" s="161" t="s">
        <v>967</v>
      </c>
      <c r="D14" s="162">
        <f>SUM('Norma de Desempeño IFC'!K33:K34)</f>
        <v>10</v>
      </c>
      <c r="E14" s="162">
        <f>SUM('Norma de Desempeño IFC'!J33:J34)</f>
        <v>10</v>
      </c>
      <c r="F14" s="163">
        <f t="shared" si="0"/>
        <v>0</v>
      </c>
      <c r="G14" s="157"/>
      <c r="M14" s="158"/>
    </row>
    <row r="15" spans="2:13" ht="27.6" customHeight="1" thickBot="1">
      <c r="B15" s="160">
        <v>5</v>
      </c>
      <c r="C15" s="161" t="s">
        <v>968</v>
      </c>
      <c r="D15" s="162">
        <f>SUM('Norma de Desempeño IFC'!K37:K38)</f>
        <v>0</v>
      </c>
      <c r="E15" s="162">
        <f>SUM('Norma de Desempeño IFC'!J37:J38)</f>
        <v>0</v>
      </c>
      <c r="F15" s="163">
        <f t="shared" si="0"/>
        <v>0</v>
      </c>
      <c r="G15" s="157"/>
      <c r="M15" s="158"/>
    </row>
    <row r="16" spans="2:13" ht="39.6" customHeight="1" thickBot="1">
      <c r="B16" s="160">
        <v>6</v>
      </c>
      <c r="C16" s="161" t="s">
        <v>969</v>
      </c>
      <c r="D16" s="162">
        <f>SUM('Norma de Desempeño IFC'!K41:K45)</f>
        <v>30</v>
      </c>
      <c r="E16" s="162">
        <f>SUM('Norma de Desempeño IFC'!J41:J45)</f>
        <v>20</v>
      </c>
      <c r="F16" s="163">
        <f t="shared" si="0"/>
        <v>10</v>
      </c>
      <c r="G16" s="157"/>
      <c r="M16" s="158"/>
    </row>
    <row r="17" spans="2:13" ht="39.6" customHeight="1" thickBot="1">
      <c r="B17" s="160">
        <v>7</v>
      </c>
      <c r="C17" s="161" t="s">
        <v>970</v>
      </c>
      <c r="D17" s="162">
        <f>SUM('Norma de Desempeño IFC'!K48:K51)</f>
        <v>0</v>
      </c>
      <c r="E17" s="162">
        <f>SUM('Norma de Desempeño IFC'!J48:J51)</f>
        <v>0</v>
      </c>
      <c r="F17" s="163">
        <f t="shared" si="0"/>
        <v>0</v>
      </c>
      <c r="G17" s="157"/>
      <c r="M17" s="158"/>
    </row>
    <row r="18" spans="2:13" ht="39.6" customHeight="1" thickBot="1">
      <c r="B18" s="160">
        <v>8</v>
      </c>
      <c r="C18" s="161" t="s">
        <v>971</v>
      </c>
      <c r="D18" s="162">
        <f>SUM('Norma de Desempeño IFC'!K54:K55)</f>
        <v>0</v>
      </c>
      <c r="E18" s="162">
        <f>SUM('Norma de Desempeño IFC'!J54:J55)</f>
        <v>0</v>
      </c>
      <c r="F18" s="163">
        <f t="shared" si="0"/>
        <v>0</v>
      </c>
      <c r="G18" s="157"/>
      <c r="M18" s="158"/>
    </row>
    <row r="19" spans="2:13" ht="27.6" customHeight="1" thickBot="1">
      <c r="B19" s="164"/>
      <c r="C19" s="165" t="s">
        <v>878</v>
      </c>
      <c r="D19" s="166">
        <f>SUM(D11:D18)</f>
        <v>200</v>
      </c>
      <c r="E19" s="166">
        <f>SUM(E11:E18)</f>
        <v>170</v>
      </c>
      <c r="F19" s="166">
        <f>SUM(F11:F18)</f>
        <v>30</v>
      </c>
      <c r="G19" s="167"/>
      <c r="H19" s="168"/>
      <c r="I19" s="168"/>
      <c r="J19" s="168"/>
      <c r="K19" s="168"/>
      <c r="L19" s="168"/>
      <c r="M19" s="169"/>
    </row>
  </sheetData>
  <mergeCells count="2">
    <mergeCell ref="B8:F8"/>
    <mergeCell ref="B9:F9"/>
  </mergeCells>
  <conditionalFormatting sqref="F11:F18">
    <cfRule type="dataBar" priority="1">
      <dataBar>
        <cfvo type="min"/>
        <cfvo type="max"/>
        <color rgb="FF63C384"/>
      </dataBar>
      <extLst>
        <ext xmlns:x14="http://schemas.microsoft.com/office/spreadsheetml/2009/9/main" uri="{B025F937-C7B1-47D3-B67F-A62EFF666E3E}">
          <x14:id>{2D88851D-8F6D-476B-8CF3-294550FE9861}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D88851D-8F6D-476B-8CF3-294550FE9861}">
            <x14:dataBar minLength="0" maxLength="100" border="1" negativeBarBorderColorSameAsPositive="0">
              <x14:cfvo type="autoMin"/>
              <x14:cfvo type="autoMax"/>
              <x14:borderColor rgb="FF63C384"/>
              <x14:negativeFillColor rgb="FFFF0000"/>
              <x14:negativeBorderColor rgb="FFFF0000"/>
              <x14:axisColor rgb="FF000000"/>
            </x14:dataBar>
          </x14:cfRule>
          <xm:sqref>F11:F18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4FEE-DB98-4C49-8D6E-759D67BE36FC}">
  <dimension ref="B6:I43"/>
  <sheetViews>
    <sheetView showGridLines="0" topLeftCell="A28" zoomScale="80" zoomScaleNormal="80" workbookViewId="0">
      <selection activeCell="C40" sqref="C40"/>
    </sheetView>
  </sheetViews>
  <sheetFormatPr baseColWidth="10" defaultColWidth="11.5703125" defaultRowHeight="12.75"/>
  <cols>
    <col min="1" max="1" width="1.7109375" style="132" customWidth="1"/>
    <col min="2" max="3" width="40" style="132" customWidth="1"/>
    <col min="4" max="4" width="8.42578125" style="132" customWidth="1"/>
    <col min="5" max="5" width="13.42578125" style="132" hidden="1" customWidth="1"/>
    <col min="6" max="6" width="13.42578125" style="132" customWidth="1"/>
    <col min="7" max="7" width="13.42578125" style="132" hidden="1" customWidth="1"/>
    <col min="8" max="8" width="12" style="132" bestFit="1" customWidth="1"/>
    <col min="9" max="9" width="12.28515625" style="132" bestFit="1" customWidth="1"/>
    <col min="10" max="11" width="11.5703125" style="132"/>
    <col min="12" max="12" width="18.28515625" style="132" customWidth="1"/>
    <col min="13" max="16384" width="11.5703125" style="132"/>
  </cols>
  <sheetData>
    <row r="6" spans="2:9" ht="13.5" thickBot="1"/>
    <row r="7" spans="2:9" ht="13.5" thickBot="1">
      <c r="B7" s="350" t="s">
        <v>974</v>
      </c>
      <c r="C7" s="351"/>
      <c r="D7" s="351"/>
      <c r="E7" s="351"/>
      <c r="F7" s="351"/>
      <c r="G7" s="351"/>
      <c r="H7" s="351"/>
      <c r="I7" s="352"/>
    </row>
    <row r="8" spans="2:9" ht="30.6" customHeight="1" thickBot="1">
      <c r="B8" s="345" t="s">
        <v>975</v>
      </c>
      <c r="C8" s="346"/>
      <c r="D8" s="346"/>
      <c r="E8" s="346"/>
      <c r="F8" s="346"/>
      <c r="G8" s="346"/>
      <c r="H8" s="347"/>
      <c r="I8" s="184">
        <f>SUM(H10:H17)/SUM(I10:I17)</f>
        <v>1</v>
      </c>
    </row>
    <row r="9" spans="2:9" s="194" customFormat="1" ht="60.6" customHeight="1" thickBot="1">
      <c r="B9" s="183" t="s">
        <v>853</v>
      </c>
      <c r="C9" s="183" t="s">
        <v>28</v>
      </c>
      <c r="D9" s="183" t="s">
        <v>854</v>
      </c>
      <c r="E9" s="183"/>
      <c r="F9" s="183" t="s">
        <v>641</v>
      </c>
      <c r="G9" s="183"/>
      <c r="H9" s="183" t="s">
        <v>711</v>
      </c>
      <c r="I9" s="183" t="s">
        <v>712</v>
      </c>
    </row>
    <row r="10" spans="2:9" ht="30.6" customHeight="1">
      <c r="B10" s="171" t="s">
        <v>976</v>
      </c>
      <c r="C10" s="153" t="s">
        <v>977</v>
      </c>
      <c r="D10" s="94"/>
      <c r="E10" s="94" t="b">
        <v>1</v>
      </c>
      <c r="F10" s="94"/>
      <c r="G10" s="94" t="b">
        <v>0</v>
      </c>
      <c r="H10" s="99">
        <f t="shared" ref="H10:H17" si="0">IF(E10=TRUE,I10,0)</f>
        <v>10</v>
      </c>
      <c r="I10" s="172">
        <f>IF(G10=FALSE,10,0)</f>
        <v>10</v>
      </c>
    </row>
    <row r="11" spans="2:9" ht="30.6" customHeight="1">
      <c r="B11" s="171" t="s">
        <v>978</v>
      </c>
      <c r="C11" s="153" t="s">
        <v>979</v>
      </c>
      <c r="D11" s="94"/>
      <c r="E11" s="94" t="b">
        <v>1</v>
      </c>
      <c r="F11" s="94"/>
      <c r="G11" s="94" t="b">
        <v>0</v>
      </c>
      <c r="H11" s="99">
        <f t="shared" si="0"/>
        <v>10</v>
      </c>
      <c r="I11" s="172">
        <f t="shared" ref="I11:I17" si="1">IF(G11=FALSE,10,0)</f>
        <v>10</v>
      </c>
    </row>
    <row r="12" spans="2:9" ht="30.6" customHeight="1">
      <c r="B12" s="171" t="s">
        <v>980</v>
      </c>
      <c r="C12" s="153" t="s">
        <v>981</v>
      </c>
      <c r="D12" s="94"/>
      <c r="E12" s="94" t="b">
        <v>1</v>
      </c>
      <c r="F12" s="94"/>
      <c r="G12" s="94" t="b">
        <v>0</v>
      </c>
      <c r="H12" s="99">
        <f t="shared" si="0"/>
        <v>10</v>
      </c>
      <c r="I12" s="172">
        <f t="shared" si="1"/>
        <v>10</v>
      </c>
    </row>
    <row r="13" spans="2:9" ht="30.6" customHeight="1">
      <c r="B13" s="171" t="s">
        <v>982</v>
      </c>
      <c r="C13" s="153" t="s">
        <v>983</v>
      </c>
      <c r="D13" s="94"/>
      <c r="E13" s="94" t="b">
        <v>1</v>
      </c>
      <c r="F13" s="94"/>
      <c r="G13" s="94" t="b">
        <v>0</v>
      </c>
      <c r="H13" s="99">
        <f t="shared" si="0"/>
        <v>10</v>
      </c>
      <c r="I13" s="172">
        <f t="shared" si="1"/>
        <v>10</v>
      </c>
    </row>
    <row r="14" spans="2:9" ht="30.6" customHeight="1">
      <c r="B14" s="171" t="s">
        <v>984</v>
      </c>
      <c r="C14" s="153" t="s">
        <v>985</v>
      </c>
      <c r="D14" s="94"/>
      <c r="E14" s="94" t="b">
        <v>1</v>
      </c>
      <c r="F14" s="94"/>
      <c r="G14" s="94" t="b">
        <v>0</v>
      </c>
      <c r="H14" s="99">
        <f t="shared" si="0"/>
        <v>10</v>
      </c>
      <c r="I14" s="172">
        <f t="shared" si="1"/>
        <v>10</v>
      </c>
    </row>
    <row r="15" spans="2:9" ht="30.6" customHeight="1">
      <c r="B15" s="171" t="s">
        <v>986</v>
      </c>
      <c r="C15" s="153" t="s">
        <v>987</v>
      </c>
      <c r="D15" s="94"/>
      <c r="E15" s="94" t="b">
        <v>1</v>
      </c>
      <c r="F15" s="94"/>
      <c r="G15" s="94" t="b">
        <v>0</v>
      </c>
      <c r="H15" s="99">
        <f t="shared" si="0"/>
        <v>10</v>
      </c>
      <c r="I15" s="172">
        <f t="shared" si="1"/>
        <v>10</v>
      </c>
    </row>
    <row r="16" spans="2:9" ht="30.6" customHeight="1">
      <c r="B16" s="171" t="s">
        <v>988</v>
      </c>
      <c r="C16" s="153" t="s">
        <v>989</v>
      </c>
      <c r="D16" s="94"/>
      <c r="E16" s="94" t="b">
        <v>1</v>
      </c>
      <c r="F16" s="94"/>
      <c r="G16" s="94" t="b">
        <v>0</v>
      </c>
      <c r="H16" s="99">
        <f t="shared" si="0"/>
        <v>10</v>
      </c>
      <c r="I16" s="172">
        <f t="shared" si="1"/>
        <v>10</v>
      </c>
    </row>
    <row r="17" spans="2:9" ht="30.6" customHeight="1" thickBot="1">
      <c r="B17" s="171" t="s">
        <v>990</v>
      </c>
      <c r="C17" s="153" t="s">
        <v>991</v>
      </c>
      <c r="D17" s="94"/>
      <c r="E17" s="94" t="b">
        <v>1</v>
      </c>
      <c r="F17" s="94"/>
      <c r="G17" s="94" t="b">
        <v>0</v>
      </c>
      <c r="H17" s="99">
        <f t="shared" si="0"/>
        <v>10</v>
      </c>
      <c r="I17" s="172">
        <f t="shared" si="1"/>
        <v>10</v>
      </c>
    </row>
    <row r="18" spans="2:9" ht="30.6" customHeight="1" thickBot="1">
      <c r="B18" s="345" t="s">
        <v>992</v>
      </c>
      <c r="C18" s="346"/>
      <c r="D18" s="346"/>
      <c r="E18" s="346" t="b">
        <v>0</v>
      </c>
      <c r="F18" s="346"/>
      <c r="G18" s="346"/>
      <c r="H18" s="347"/>
      <c r="I18" s="184">
        <f>SUM(H20:H28)/SUM(I20:I28)</f>
        <v>0.875</v>
      </c>
    </row>
    <row r="19" spans="2:9" ht="30.6" customHeight="1" thickBot="1">
      <c r="B19" s="183" t="s">
        <v>853</v>
      </c>
      <c r="C19" s="183" t="s">
        <v>28</v>
      </c>
      <c r="D19" s="183" t="s">
        <v>854</v>
      </c>
      <c r="E19" s="183"/>
      <c r="F19" s="183" t="s">
        <v>641</v>
      </c>
      <c r="G19" s="183"/>
      <c r="H19" s="183" t="s">
        <v>711</v>
      </c>
      <c r="I19" s="183" t="s">
        <v>712</v>
      </c>
    </row>
    <row r="20" spans="2:9" ht="30.6" customHeight="1">
      <c r="B20" s="171" t="s">
        <v>993</v>
      </c>
      <c r="C20" s="153" t="s">
        <v>994</v>
      </c>
      <c r="D20" s="94"/>
      <c r="E20" s="94" t="b">
        <v>1</v>
      </c>
      <c r="F20" s="94"/>
      <c r="G20" s="94" t="b">
        <v>0</v>
      </c>
      <c r="H20" s="99">
        <f t="shared" ref="H20:H28" si="2">IF(E20=TRUE,I20,0)</f>
        <v>10</v>
      </c>
      <c r="I20" s="172">
        <f t="shared" ref="I20:I28" si="3">IF(G20=FALSE,10,0)</f>
        <v>10</v>
      </c>
    </row>
    <row r="21" spans="2:9" ht="30.6" customHeight="1">
      <c r="B21" s="171" t="s">
        <v>995</v>
      </c>
      <c r="C21" s="153" t="s">
        <v>996</v>
      </c>
      <c r="D21" s="94"/>
      <c r="E21" s="94" t="b">
        <v>1</v>
      </c>
      <c r="F21" s="94"/>
      <c r="G21" s="94" t="b">
        <v>1</v>
      </c>
      <c r="H21" s="99">
        <f t="shared" si="2"/>
        <v>0</v>
      </c>
      <c r="I21" s="172">
        <f t="shared" si="3"/>
        <v>0</v>
      </c>
    </row>
    <row r="22" spans="2:9" ht="30.6" customHeight="1">
      <c r="B22" s="171" t="s">
        <v>997</v>
      </c>
      <c r="C22" s="153" t="s">
        <v>998</v>
      </c>
      <c r="D22" s="94"/>
      <c r="E22" s="94" t="b">
        <v>1</v>
      </c>
      <c r="F22" s="94"/>
      <c r="G22" s="94" t="b">
        <v>0</v>
      </c>
      <c r="H22" s="99">
        <f t="shared" si="2"/>
        <v>10</v>
      </c>
      <c r="I22" s="172">
        <f t="shared" si="3"/>
        <v>10</v>
      </c>
    </row>
    <row r="23" spans="2:9" ht="30.6" customHeight="1">
      <c r="B23" s="171" t="s">
        <v>999</v>
      </c>
      <c r="C23" s="153" t="s">
        <v>1000</v>
      </c>
      <c r="D23" s="94"/>
      <c r="E23" s="94" t="b">
        <v>1</v>
      </c>
      <c r="F23" s="94"/>
      <c r="G23" s="94" t="b">
        <v>0</v>
      </c>
      <c r="H23" s="99">
        <f t="shared" si="2"/>
        <v>10</v>
      </c>
      <c r="I23" s="172">
        <f t="shared" si="3"/>
        <v>10</v>
      </c>
    </row>
    <row r="24" spans="2:9" ht="30.6" customHeight="1">
      <c r="B24" s="171" t="s">
        <v>1001</v>
      </c>
      <c r="C24" s="153" t="s">
        <v>1002</v>
      </c>
      <c r="D24" s="94"/>
      <c r="E24" s="94" t="b">
        <v>1</v>
      </c>
      <c r="F24" s="94"/>
      <c r="G24" s="94" t="b">
        <v>0</v>
      </c>
      <c r="H24" s="99">
        <f t="shared" si="2"/>
        <v>10</v>
      </c>
      <c r="I24" s="172">
        <f t="shared" si="3"/>
        <v>10</v>
      </c>
    </row>
    <row r="25" spans="2:9" ht="30.6" customHeight="1">
      <c r="B25" s="171" t="s">
        <v>1003</v>
      </c>
      <c r="C25" s="153" t="s">
        <v>1004</v>
      </c>
      <c r="D25" s="94"/>
      <c r="E25" s="94" t="b">
        <v>1</v>
      </c>
      <c r="F25" s="94"/>
      <c r="G25" s="94" t="b">
        <v>0</v>
      </c>
      <c r="H25" s="99">
        <f t="shared" si="2"/>
        <v>10</v>
      </c>
      <c r="I25" s="172">
        <f t="shared" si="3"/>
        <v>10</v>
      </c>
    </row>
    <row r="26" spans="2:9" ht="30.6" customHeight="1">
      <c r="B26" s="171" t="s">
        <v>1005</v>
      </c>
      <c r="C26" s="153" t="s">
        <v>1006</v>
      </c>
      <c r="D26" s="94"/>
      <c r="E26" s="94" t="b">
        <v>1</v>
      </c>
      <c r="F26" s="94"/>
      <c r="G26" s="94" t="b">
        <v>0</v>
      </c>
      <c r="H26" s="99">
        <f t="shared" si="2"/>
        <v>10</v>
      </c>
      <c r="I26" s="172">
        <f t="shared" si="3"/>
        <v>10</v>
      </c>
    </row>
    <row r="27" spans="2:9" ht="30.6" customHeight="1">
      <c r="B27" s="171" t="s">
        <v>1007</v>
      </c>
      <c r="C27" s="153" t="s">
        <v>1008</v>
      </c>
      <c r="D27" s="94"/>
      <c r="E27" s="94" t="b">
        <v>0</v>
      </c>
      <c r="F27" s="94"/>
      <c r="G27" s="94" t="b">
        <v>0</v>
      </c>
      <c r="H27" s="99">
        <f t="shared" si="2"/>
        <v>0</v>
      </c>
      <c r="I27" s="172">
        <f t="shared" si="3"/>
        <v>10</v>
      </c>
    </row>
    <row r="28" spans="2:9" ht="30.6" customHeight="1" thickBot="1">
      <c r="B28" s="171" t="s">
        <v>1009</v>
      </c>
      <c r="C28" s="153" t="s">
        <v>1010</v>
      </c>
      <c r="D28" s="94"/>
      <c r="E28" s="94" t="b">
        <v>1</v>
      </c>
      <c r="F28" s="94"/>
      <c r="G28" s="94" t="b">
        <v>0</v>
      </c>
      <c r="H28" s="99">
        <f t="shared" si="2"/>
        <v>10</v>
      </c>
      <c r="I28" s="172">
        <f t="shared" si="3"/>
        <v>10</v>
      </c>
    </row>
    <row r="29" spans="2:9" ht="30.6" customHeight="1" thickBot="1">
      <c r="B29" s="345" t="s">
        <v>1011</v>
      </c>
      <c r="C29" s="346"/>
      <c r="D29" s="346"/>
      <c r="E29" s="346"/>
      <c r="F29" s="346"/>
      <c r="G29" s="346"/>
      <c r="H29" s="347"/>
      <c r="I29" s="184">
        <f>SUM(H31:H37)/SUM(I31:I37)</f>
        <v>0.8571428571428571</v>
      </c>
    </row>
    <row r="30" spans="2:9" ht="30.6" customHeight="1" thickBot="1">
      <c r="B30" s="183" t="s">
        <v>853</v>
      </c>
      <c r="C30" s="183" t="s">
        <v>28</v>
      </c>
      <c r="D30" s="183" t="s">
        <v>854</v>
      </c>
      <c r="E30" s="183"/>
      <c r="F30" s="183" t="s">
        <v>641</v>
      </c>
      <c r="G30" s="183"/>
      <c r="H30" s="183" t="s">
        <v>711</v>
      </c>
      <c r="I30" s="183" t="s">
        <v>712</v>
      </c>
    </row>
    <row r="31" spans="2:9" ht="30.6" customHeight="1">
      <c r="B31" s="171" t="s">
        <v>1012</v>
      </c>
      <c r="C31" s="153" t="s">
        <v>1013</v>
      </c>
      <c r="D31" s="94"/>
      <c r="E31" s="94" t="b">
        <v>1</v>
      </c>
      <c r="F31" s="94"/>
      <c r="G31" s="94" t="b">
        <v>0</v>
      </c>
      <c r="H31" s="99">
        <f t="shared" ref="H31:H37" si="4">IF(E31=TRUE,I31,0)</f>
        <v>10</v>
      </c>
      <c r="I31" s="172">
        <f t="shared" ref="I31:I37" si="5">IF(G31=FALSE,10,0)</f>
        <v>10</v>
      </c>
    </row>
    <row r="32" spans="2:9" ht="30.6" customHeight="1">
      <c r="B32" s="171" t="s">
        <v>1014</v>
      </c>
      <c r="C32" s="153" t="s">
        <v>1015</v>
      </c>
      <c r="D32" s="94"/>
      <c r="E32" s="94" t="b">
        <v>1</v>
      </c>
      <c r="F32" s="94"/>
      <c r="G32" s="94" t="b">
        <v>0</v>
      </c>
      <c r="H32" s="99">
        <f t="shared" si="4"/>
        <v>10</v>
      </c>
      <c r="I32" s="172">
        <f t="shared" si="5"/>
        <v>10</v>
      </c>
    </row>
    <row r="33" spans="2:9" ht="30.6" customHeight="1">
      <c r="B33" s="171" t="s">
        <v>1016</v>
      </c>
      <c r="C33" s="153" t="s">
        <v>1017</v>
      </c>
      <c r="D33" s="94"/>
      <c r="E33" s="94" t="b">
        <v>1</v>
      </c>
      <c r="F33" s="94"/>
      <c r="G33" s="94" t="b">
        <v>0</v>
      </c>
      <c r="H33" s="99">
        <f t="shared" si="4"/>
        <v>10</v>
      </c>
      <c r="I33" s="172">
        <f t="shared" si="5"/>
        <v>10</v>
      </c>
    </row>
    <row r="34" spans="2:9" ht="30.6" customHeight="1">
      <c r="B34" s="171" t="s">
        <v>1018</v>
      </c>
      <c r="C34" s="153" t="s">
        <v>1019</v>
      </c>
      <c r="D34" s="94"/>
      <c r="E34" s="94" t="b">
        <v>1</v>
      </c>
      <c r="F34" s="94"/>
      <c r="G34" s="94" t="b">
        <v>0</v>
      </c>
      <c r="H34" s="99">
        <f t="shared" si="4"/>
        <v>10</v>
      </c>
      <c r="I34" s="172">
        <f t="shared" si="5"/>
        <v>10</v>
      </c>
    </row>
    <row r="35" spans="2:9" ht="30.6" customHeight="1">
      <c r="B35" s="171" t="s">
        <v>1020</v>
      </c>
      <c r="C35" s="153" t="s">
        <v>1021</v>
      </c>
      <c r="D35" s="94"/>
      <c r="E35" s="94" t="b">
        <v>1</v>
      </c>
      <c r="F35" s="94"/>
      <c r="G35" s="94" t="b">
        <v>0</v>
      </c>
      <c r="H35" s="99">
        <f t="shared" si="4"/>
        <v>10</v>
      </c>
      <c r="I35" s="172">
        <f t="shared" si="5"/>
        <v>10</v>
      </c>
    </row>
    <row r="36" spans="2:9" ht="30.6" customHeight="1">
      <c r="B36" s="171" t="s">
        <v>1022</v>
      </c>
      <c r="C36" s="153" t="s">
        <v>1192</v>
      </c>
      <c r="D36" s="94"/>
      <c r="E36" s="94" t="b">
        <v>0</v>
      </c>
      <c r="F36" s="94"/>
      <c r="G36" s="94" t="b">
        <v>0</v>
      </c>
      <c r="H36" s="99">
        <f t="shared" si="4"/>
        <v>0</v>
      </c>
      <c r="I36" s="172">
        <f t="shared" si="5"/>
        <v>10</v>
      </c>
    </row>
    <row r="37" spans="2:9" ht="30.6" customHeight="1" thickBot="1">
      <c r="B37" s="171" t="s">
        <v>1023</v>
      </c>
      <c r="C37" s="153" t="s">
        <v>1024</v>
      </c>
      <c r="D37" s="94"/>
      <c r="E37" s="94" t="b">
        <v>1</v>
      </c>
      <c r="F37" s="94"/>
      <c r="G37" s="94" t="b">
        <v>0</v>
      </c>
      <c r="H37" s="99">
        <f t="shared" si="4"/>
        <v>10</v>
      </c>
      <c r="I37" s="172">
        <f t="shared" si="5"/>
        <v>10</v>
      </c>
    </row>
    <row r="38" spans="2:9" ht="30.6" customHeight="1" thickBot="1">
      <c r="B38" s="345" t="s">
        <v>1025</v>
      </c>
      <c r="C38" s="346"/>
      <c r="D38" s="346"/>
      <c r="E38" s="346"/>
      <c r="F38" s="346"/>
      <c r="G38" s="346"/>
      <c r="H38" s="347"/>
      <c r="I38" s="184">
        <f>SUM(H40:H42)/SUM(I40:I42)</f>
        <v>1</v>
      </c>
    </row>
    <row r="39" spans="2:9" ht="30.6" customHeight="1" thickBot="1">
      <c r="B39" s="183" t="s">
        <v>853</v>
      </c>
      <c r="C39" s="183" t="s">
        <v>28</v>
      </c>
      <c r="D39" s="183" t="s">
        <v>854</v>
      </c>
      <c r="E39" s="183"/>
      <c r="F39" s="183" t="s">
        <v>641</v>
      </c>
      <c r="G39" s="183"/>
      <c r="H39" s="183" t="s">
        <v>711</v>
      </c>
      <c r="I39" s="183" t="s">
        <v>712</v>
      </c>
    </row>
    <row r="40" spans="2:9" ht="30.6" customHeight="1">
      <c r="B40" s="171" t="s">
        <v>1026</v>
      </c>
      <c r="C40" s="153" t="s">
        <v>1027</v>
      </c>
      <c r="D40" s="94"/>
      <c r="E40" s="94" t="b">
        <v>1</v>
      </c>
      <c r="F40" s="94"/>
      <c r="G40" s="94" t="b">
        <v>0</v>
      </c>
      <c r="H40" s="99">
        <f>IF(E40=TRUE,I40,0)</f>
        <v>10</v>
      </c>
      <c r="I40" s="172">
        <f t="shared" ref="I40:I42" si="6">IF(G40=FALSE,10,0)</f>
        <v>10</v>
      </c>
    </row>
    <row r="41" spans="2:9" ht="30.6" customHeight="1">
      <c r="B41" s="171" t="s">
        <v>1028</v>
      </c>
      <c r="C41" s="153" t="s">
        <v>1029</v>
      </c>
      <c r="D41" s="94"/>
      <c r="E41" s="94" t="b">
        <v>1</v>
      </c>
      <c r="F41" s="94"/>
      <c r="G41" s="94" t="b">
        <v>0</v>
      </c>
      <c r="H41" s="99">
        <f>IF(E41=TRUE,I41,0)</f>
        <v>10</v>
      </c>
      <c r="I41" s="172">
        <f t="shared" si="6"/>
        <v>10</v>
      </c>
    </row>
    <row r="42" spans="2:9" ht="30.6" customHeight="1" thickBot="1">
      <c r="B42" s="173" t="s">
        <v>1030</v>
      </c>
      <c r="C42" s="174" t="s">
        <v>1031</v>
      </c>
      <c r="D42" s="175"/>
      <c r="E42" s="175" t="b">
        <v>1</v>
      </c>
      <c r="F42" s="175"/>
      <c r="G42" s="175" t="b">
        <v>0</v>
      </c>
      <c r="H42" s="176">
        <f>IF(E42=TRUE,I42,0)</f>
        <v>10</v>
      </c>
      <c r="I42" s="177">
        <f t="shared" si="6"/>
        <v>10</v>
      </c>
    </row>
    <row r="43" spans="2:9" ht="30.6" customHeight="1">
      <c r="B43" s="188"/>
      <c r="C43" s="188"/>
      <c r="D43" s="189"/>
      <c r="E43" s="189"/>
      <c r="F43" s="189"/>
      <c r="G43" s="189"/>
      <c r="H43" s="190"/>
      <c r="I43" s="191"/>
    </row>
  </sheetData>
  <mergeCells count="5">
    <mergeCell ref="B7:I7"/>
    <mergeCell ref="B8:H8"/>
    <mergeCell ref="B18:H18"/>
    <mergeCell ref="B29:H29"/>
    <mergeCell ref="B38:H38"/>
  </mergeCells>
  <pageMargins left="0.7" right="0.7" top="0.75" bottom="0.75" header="0.3" footer="0.3"/>
  <pageSetup paperSize="9" scale="45" orientation="portrait" horizontalDpi="360" verticalDpi="360" r:id="rId1"/>
  <drawing r:id="rId2"/>
  <legacyDrawing r:id="rId3"/>
  <mc:AlternateContent xmlns:mc="http://schemas.openxmlformats.org/markup-compatibility/2006">
    <mc:Choice Requires="x14">
      <controls>
        <mc:AlternateContent xmlns:mc="http://schemas.openxmlformats.org/markup-compatibility/2006">
          <mc:Choice Requires="x14">
            <control shapeId="29697" r:id="rId4" name="Check Box 1">
              <controlPr locked="0" defaultSize="0" autoFill="0" autoLine="0" autoPict="0">
                <anchor moveWithCells="1">
                  <from>
                    <xdr:col>3</xdr:col>
                    <xdr:colOff>9525</xdr:colOff>
                    <xdr:row>9</xdr:row>
                    <xdr:rowOff>9525</xdr:rowOff>
                  </from>
                  <to>
                    <xdr:col>3</xdr:col>
                    <xdr:colOff>342900</xdr:colOff>
                    <xdr:row>9</xdr:row>
                    <xdr:rowOff>371475</xdr:rowOff>
                  </to>
                </anchor>
              </controlPr>
            </control>
          </mc:Choice>
        </mc:AlternateContent>
        <mc:AlternateContent xmlns:mc="http://schemas.openxmlformats.org/markup-compatibility/2006">
          <mc:Choice Requires="x14">
            <control shapeId="29698" r:id="rId5" name="Check Box 2">
              <controlPr defaultSize="0" autoFill="0" autoLine="0" autoPict="0">
                <anchor moveWithCells="1">
                  <from>
                    <xdr:col>3</xdr:col>
                    <xdr:colOff>9525</xdr:colOff>
                    <xdr:row>10</xdr:row>
                    <xdr:rowOff>9525</xdr:rowOff>
                  </from>
                  <to>
                    <xdr:col>3</xdr:col>
                    <xdr:colOff>342900</xdr:colOff>
                    <xdr:row>10</xdr:row>
                    <xdr:rowOff>371475</xdr:rowOff>
                  </to>
                </anchor>
              </controlPr>
            </control>
          </mc:Choice>
        </mc:AlternateContent>
        <mc:AlternateContent xmlns:mc="http://schemas.openxmlformats.org/markup-compatibility/2006">
          <mc:Choice Requires="x14">
            <control shapeId="29699" r:id="rId6" name="Check Box 3">
              <controlPr defaultSize="0" autoFill="0" autoLine="0" autoPict="0">
                <anchor moveWithCells="1">
                  <from>
                    <xdr:col>3</xdr:col>
                    <xdr:colOff>9525</xdr:colOff>
                    <xdr:row>11</xdr:row>
                    <xdr:rowOff>9525</xdr:rowOff>
                  </from>
                  <to>
                    <xdr:col>3</xdr:col>
                    <xdr:colOff>342900</xdr:colOff>
                    <xdr:row>11</xdr:row>
                    <xdr:rowOff>371475</xdr:rowOff>
                  </to>
                </anchor>
              </controlPr>
            </control>
          </mc:Choice>
        </mc:AlternateContent>
        <mc:AlternateContent xmlns:mc="http://schemas.openxmlformats.org/markup-compatibility/2006">
          <mc:Choice Requires="x14">
            <control shapeId="29700" r:id="rId7" name="Check Box 4">
              <controlPr defaultSize="0" autoFill="0" autoLine="0" autoPict="0">
                <anchor moveWithCells="1">
                  <from>
                    <xdr:col>3</xdr:col>
                    <xdr:colOff>9525</xdr:colOff>
                    <xdr:row>12</xdr:row>
                    <xdr:rowOff>9525</xdr:rowOff>
                  </from>
                  <to>
                    <xdr:col>3</xdr:col>
                    <xdr:colOff>342900</xdr:colOff>
                    <xdr:row>12</xdr:row>
                    <xdr:rowOff>371475</xdr:rowOff>
                  </to>
                </anchor>
              </controlPr>
            </control>
          </mc:Choice>
        </mc:AlternateContent>
        <mc:AlternateContent xmlns:mc="http://schemas.openxmlformats.org/markup-compatibility/2006">
          <mc:Choice Requires="x14">
            <control shapeId="29701" r:id="rId8" name="Check Box 5">
              <controlPr defaultSize="0" autoFill="0" autoLine="0" autoPict="0">
                <anchor moveWithCells="1">
                  <from>
                    <xdr:col>3</xdr:col>
                    <xdr:colOff>0</xdr:colOff>
                    <xdr:row>43</xdr:row>
                    <xdr:rowOff>0</xdr:rowOff>
                  </from>
                  <to>
                    <xdr:col>3</xdr:col>
                    <xdr:colOff>333375</xdr:colOff>
                    <xdr:row>45</xdr:row>
                    <xdr:rowOff>0</xdr:rowOff>
                  </to>
                </anchor>
              </controlPr>
            </control>
          </mc:Choice>
        </mc:AlternateContent>
        <mc:AlternateContent xmlns:mc="http://schemas.openxmlformats.org/markup-compatibility/2006">
          <mc:Choice Requires="x14">
            <control shapeId="29702" r:id="rId9" name="Check Box 6">
              <controlPr defaultSize="0" autoFill="0" autoLine="0" autoPict="0">
                <anchor moveWithCells="1">
                  <from>
                    <xdr:col>3</xdr:col>
                    <xdr:colOff>0</xdr:colOff>
                    <xdr:row>43</xdr:row>
                    <xdr:rowOff>0</xdr:rowOff>
                  </from>
                  <to>
                    <xdr:col>3</xdr:col>
                    <xdr:colOff>333375</xdr:colOff>
                    <xdr:row>45</xdr:row>
                    <xdr:rowOff>0</xdr:rowOff>
                  </to>
                </anchor>
              </controlPr>
            </control>
          </mc:Choice>
        </mc:AlternateContent>
        <mc:AlternateContent xmlns:mc="http://schemas.openxmlformats.org/markup-compatibility/2006">
          <mc:Choice Requires="x14">
            <control shapeId="29703" r:id="rId10" name="Check Box 7">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04" r:id="rId11" name="Check Box 8">
              <controlPr defaultSize="0" autoFill="0" autoLine="0" autoPict="0">
                <anchor moveWithCells="1">
                  <from>
                    <xdr:col>3</xdr:col>
                    <xdr:colOff>0</xdr:colOff>
                    <xdr:row>43</xdr:row>
                    <xdr:rowOff>0</xdr:rowOff>
                  </from>
                  <to>
                    <xdr:col>3</xdr:col>
                    <xdr:colOff>333375</xdr:colOff>
                    <xdr:row>45</xdr:row>
                    <xdr:rowOff>0</xdr:rowOff>
                  </to>
                </anchor>
              </controlPr>
            </control>
          </mc:Choice>
        </mc:AlternateContent>
        <mc:AlternateContent xmlns:mc="http://schemas.openxmlformats.org/markup-compatibility/2006">
          <mc:Choice Requires="x14">
            <control shapeId="29705" r:id="rId12" name="Check Box 9">
              <controlPr defaultSize="0" autoFill="0" autoLine="0" autoPict="0">
                <anchor moveWithCells="1">
                  <from>
                    <xdr:col>3</xdr:col>
                    <xdr:colOff>0</xdr:colOff>
                    <xdr:row>43</xdr:row>
                    <xdr:rowOff>0</xdr:rowOff>
                  </from>
                  <to>
                    <xdr:col>3</xdr:col>
                    <xdr:colOff>333375</xdr:colOff>
                    <xdr:row>45</xdr:row>
                    <xdr:rowOff>0</xdr:rowOff>
                  </to>
                </anchor>
              </controlPr>
            </control>
          </mc:Choice>
        </mc:AlternateContent>
        <mc:AlternateContent xmlns:mc="http://schemas.openxmlformats.org/markup-compatibility/2006">
          <mc:Choice Requires="x14">
            <control shapeId="29706" r:id="rId13" name="Check Box 10">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07" r:id="rId14" name="Check Box 11">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08" r:id="rId15" name="Check Box 12">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09" r:id="rId16" name="Check Box 13">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10" r:id="rId17" name="Check Box 14">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11" r:id="rId18" name="Check Box 15">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12" r:id="rId19" name="Check Box 16">
              <controlPr defaultSize="0" autoFill="0" autoLine="0" autoPict="0">
                <anchor moveWithCells="1">
                  <from>
                    <xdr:col>3</xdr:col>
                    <xdr:colOff>0</xdr:colOff>
                    <xdr:row>43</xdr:row>
                    <xdr:rowOff>0</xdr:rowOff>
                  </from>
                  <to>
                    <xdr:col>3</xdr:col>
                    <xdr:colOff>333375</xdr:colOff>
                    <xdr:row>45</xdr:row>
                    <xdr:rowOff>0</xdr:rowOff>
                  </to>
                </anchor>
              </controlPr>
            </control>
          </mc:Choice>
        </mc:AlternateContent>
        <mc:AlternateContent xmlns:mc="http://schemas.openxmlformats.org/markup-compatibility/2006">
          <mc:Choice Requires="x14">
            <control shapeId="29713" r:id="rId20" name="Check Box 17">
              <controlPr defaultSize="0" autoFill="0" autoLine="0" autoPict="0">
                <anchor moveWithCells="1">
                  <from>
                    <xdr:col>3</xdr:col>
                    <xdr:colOff>0</xdr:colOff>
                    <xdr:row>43</xdr:row>
                    <xdr:rowOff>0</xdr:rowOff>
                  </from>
                  <to>
                    <xdr:col>3</xdr:col>
                    <xdr:colOff>333375</xdr:colOff>
                    <xdr:row>45</xdr:row>
                    <xdr:rowOff>0</xdr:rowOff>
                  </to>
                </anchor>
              </controlPr>
            </control>
          </mc:Choice>
        </mc:AlternateContent>
        <mc:AlternateContent xmlns:mc="http://schemas.openxmlformats.org/markup-compatibility/2006">
          <mc:Choice Requires="x14">
            <control shapeId="29714" r:id="rId21" name="Check Box 18">
              <controlPr defaultSize="0" autoFill="0" autoLine="0" autoPict="0">
                <anchor moveWithCells="1">
                  <from>
                    <xdr:col>3</xdr:col>
                    <xdr:colOff>0</xdr:colOff>
                    <xdr:row>43</xdr:row>
                    <xdr:rowOff>0</xdr:rowOff>
                  </from>
                  <to>
                    <xdr:col>3</xdr:col>
                    <xdr:colOff>333375</xdr:colOff>
                    <xdr:row>45</xdr:row>
                    <xdr:rowOff>0</xdr:rowOff>
                  </to>
                </anchor>
              </controlPr>
            </control>
          </mc:Choice>
        </mc:AlternateContent>
        <mc:AlternateContent xmlns:mc="http://schemas.openxmlformats.org/markup-compatibility/2006">
          <mc:Choice Requires="x14">
            <control shapeId="29715" r:id="rId22" name="Check Box 19">
              <controlPr defaultSize="0" autoFill="0" autoLine="0" autoPict="0">
                <anchor moveWithCells="1">
                  <from>
                    <xdr:col>3</xdr:col>
                    <xdr:colOff>0</xdr:colOff>
                    <xdr:row>43</xdr:row>
                    <xdr:rowOff>0</xdr:rowOff>
                  </from>
                  <to>
                    <xdr:col>3</xdr:col>
                    <xdr:colOff>333375</xdr:colOff>
                    <xdr:row>45</xdr:row>
                    <xdr:rowOff>0</xdr:rowOff>
                  </to>
                </anchor>
              </controlPr>
            </control>
          </mc:Choice>
        </mc:AlternateContent>
        <mc:AlternateContent xmlns:mc="http://schemas.openxmlformats.org/markup-compatibility/2006">
          <mc:Choice Requires="x14">
            <control shapeId="29716" r:id="rId23" name="Check Box 20">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17" r:id="rId24" name="Check Box 21">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18" r:id="rId25" name="Check Box 22">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19" r:id="rId26" name="Check Box 23">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0" r:id="rId27" name="Check Box 24">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1" r:id="rId28" name="Check Box 25">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2" r:id="rId29" name="Check Box 26">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3" r:id="rId30" name="Check Box 27">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4" r:id="rId31" name="Check Box 28">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5" r:id="rId32" name="Check Box 29">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6" r:id="rId33" name="Check Box 30">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7" r:id="rId34" name="Check Box 31">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8" r:id="rId35" name="Check Box 32">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29" r:id="rId36" name="Check Box 33">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0" r:id="rId37" name="Check Box 34">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1" r:id="rId38" name="Check Box 35">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2" r:id="rId39" name="Check Box 36">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3" r:id="rId40" name="Check Box 37">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4" r:id="rId41" name="Check Box 38">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5" r:id="rId42" name="Check Box 39">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6" r:id="rId43" name="Check Box 40">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7" r:id="rId44" name="Check Box 41">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8" r:id="rId45" name="Check Box 42">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39" r:id="rId46" name="Check Box 43">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0" r:id="rId47" name="Check Box 44">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1" r:id="rId48" name="Check Box 45">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2" r:id="rId49" name="Check Box 46">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3" r:id="rId50" name="Check Box 47">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4" r:id="rId51" name="Check Box 48">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5" r:id="rId52" name="Check Box 49">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6" r:id="rId53" name="Check Box 50">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7" r:id="rId54" name="Check Box 51">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8" r:id="rId55" name="Check Box 52">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49" r:id="rId56" name="Check Box 53">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0" r:id="rId57" name="Check Box 54">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1" r:id="rId58" name="Check Box 55">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2" r:id="rId59" name="Check Box 56">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3" r:id="rId60" name="Check Box 57">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4" r:id="rId61" name="Check Box 58">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5" r:id="rId62" name="Check Box 59">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6" r:id="rId63" name="Check Box 60">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7" r:id="rId64" name="Check Box 61">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8" r:id="rId65" name="Check Box 62">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59" r:id="rId66" name="Check Box 63">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0" r:id="rId67" name="Check Box 64">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1" r:id="rId68" name="Check Box 65">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2" r:id="rId69" name="Check Box 66">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3" r:id="rId70" name="Check Box 67">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4" r:id="rId71" name="Check Box 68">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5" r:id="rId72" name="Check Box 69">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6" r:id="rId73" name="Check Box 70">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7" r:id="rId74" name="Check Box 71">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8" r:id="rId75" name="Check Box 72">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69" r:id="rId76" name="Check Box 73">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70" r:id="rId77" name="Check Box 74">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71" r:id="rId78" name="Check Box 75">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72" r:id="rId79" name="Check Box 76">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73" r:id="rId80" name="Check Box 77">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74" r:id="rId81" name="Check Box 78">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75" r:id="rId82" name="Check Box 79">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76" r:id="rId83" name="Check Box 80">
              <controlPr defaultSize="0" autoFill="0" autoLine="0" autoPict="0">
                <anchor moveWithCells="1">
                  <from>
                    <xdr:col>3</xdr:col>
                    <xdr:colOff>9525</xdr:colOff>
                    <xdr:row>43</xdr:row>
                    <xdr:rowOff>0</xdr:rowOff>
                  </from>
                  <to>
                    <xdr:col>3</xdr:col>
                    <xdr:colOff>342900</xdr:colOff>
                    <xdr:row>45</xdr:row>
                    <xdr:rowOff>0</xdr:rowOff>
                  </to>
                </anchor>
              </controlPr>
            </control>
          </mc:Choice>
        </mc:AlternateContent>
        <mc:AlternateContent xmlns:mc="http://schemas.openxmlformats.org/markup-compatibility/2006">
          <mc:Choice Requires="x14">
            <control shapeId="29777" r:id="rId84" name="Check Box 81">
              <controlPr defaultSize="0" autoFill="0" autoLine="0" autoPict="0">
                <anchor moveWithCells="1">
                  <from>
                    <xdr:col>3</xdr:col>
                    <xdr:colOff>9525</xdr:colOff>
                    <xdr:row>13</xdr:row>
                    <xdr:rowOff>9525</xdr:rowOff>
                  </from>
                  <to>
                    <xdr:col>3</xdr:col>
                    <xdr:colOff>342900</xdr:colOff>
                    <xdr:row>13</xdr:row>
                    <xdr:rowOff>371475</xdr:rowOff>
                  </to>
                </anchor>
              </controlPr>
            </control>
          </mc:Choice>
        </mc:AlternateContent>
        <mc:AlternateContent xmlns:mc="http://schemas.openxmlformats.org/markup-compatibility/2006">
          <mc:Choice Requires="x14">
            <control shapeId="29778" r:id="rId85" name="Check Box 82">
              <controlPr defaultSize="0" autoFill="0" autoLine="0" autoPict="0">
                <anchor moveWithCells="1">
                  <from>
                    <xdr:col>3</xdr:col>
                    <xdr:colOff>9525</xdr:colOff>
                    <xdr:row>14</xdr:row>
                    <xdr:rowOff>9525</xdr:rowOff>
                  </from>
                  <to>
                    <xdr:col>3</xdr:col>
                    <xdr:colOff>342900</xdr:colOff>
                    <xdr:row>14</xdr:row>
                    <xdr:rowOff>361950</xdr:rowOff>
                  </to>
                </anchor>
              </controlPr>
            </control>
          </mc:Choice>
        </mc:AlternateContent>
        <mc:AlternateContent xmlns:mc="http://schemas.openxmlformats.org/markup-compatibility/2006">
          <mc:Choice Requires="x14">
            <control shapeId="29779" r:id="rId86" name="Check Box 83">
              <controlPr defaultSize="0" autoFill="0" autoLine="0" autoPict="0">
                <anchor moveWithCells="1">
                  <from>
                    <xdr:col>3</xdr:col>
                    <xdr:colOff>9525</xdr:colOff>
                    <xdr:row>15</xdr:row>
                    <xdr:rowOff>9525</xdr:rowOff>
                  </from>
                  <to>
                    <xdr:col>3</xdr:col>
                    <xdr:colOff>342900</xdr:colOff>
                    <xdr:row>15</xdr:row>
                    <xdr:rowOff>361950</xdr:rowOff>
                  </to>
                </anchor>
              </controlPr>
            </control>
          </mc:Choice>
        </mc:AlternateContent>
        <mc:AlternateContent xmlns:mc="http://schemas.openxmlformats.org/markup-compatibility/2006">
          <mc:Choice Requires="x14">
            <control shapeId="29780" r:id="rId87" name="Check Box 84">
              <controlPr defaultSize="0" autoFill="0" autoLine="0" autoPict="0">
                <anchor moveWithCells="1">
                  <from>
                    <xdr:col>3</xdr:col>
                    <xdr:colOff>9525</xdr:colOff>
                    <xdr:row>16</xdr:row>
                    <xdr:rowOff>9525</xdr:rowOff>
                  </from>
                  <to>
                    <xdr:col>3</xdr:col>
                    <xdr:colOff>342900</xdr:colOff>
                    <xdr:row>16</xdr:row>
                    <xdr:rowOff>361950</xdr:rowOff>
                  </to>
                </anchor>
              </controlPr>
            </control>
          </mc:Choice>
        </mc:AlternateContent>
        <mc:AlternateContent xmlns:mc="http://schemas.openxmlformats.org/markup-compatibility/2006">
          <mc:Choice Requires="x14">
            <control shapeId="29781" r:id="rId88" name="Check Box 85">
              <controlPr defaultSize="0" autoFill="0" autoLine="0" autoPict="0">
                <anchor moveWithCells="1">
                  <from>
                    <xdr:col>3</xdr:col>
                    <xdr:colOff>9525</xdr:colOff>
                    <xdr:row>16</xdr:row>
                    <xdr:rowOff>9525</xdr:rowOff>
                  </from>
                  <to>
                    <xdr:col>3</xdr:col>
                    <xdr:colOff>342900</xdr:colOff>
                    <xdr:row>16</xdr:row>
                    <xdr:rowOff>361950</xdr:rowOff>
                  </to>
                </anchor>
              </controlPr>
            </control>
          </mc:Choice>
        </mc:AlternateContent>
        <mc:AlternateContent xmlns:mc="http://schemas.openxmlformats.org/markup-compatibility/2006">
          <mc:Choice Requires="x14">
            <control shapeId="29782" r:id="rId89" name="Check Box 86">
              <controlPr defaultSize="0" autoFill="0" autoLine="0" autoPict="0">
                <anchor moveWithCells="1">
                  <from>
                    <xdr:col>3</xdr:col>
                    <xdr:colOff>9525</xdr:colOff>
                    <xdr:row>17</xdr:row>
                    <xdr:rowOff>0</xdr:rowOff>
                  </from>
                  <to>
                    <xdr:col>3</xdr:col>
                    <xdr:colOff>342900</xdr:colOff>
                    <xdr:row>17</xdr:row>
                    <xdr:rowOff>361950</xdr:rowOff>
                  </to>
                </anchor>
              </controlPr>
            </control>
          </mc:Choice>
        </mc:AlternateContent>
        <mc:AlternateContent xmlns:mc="http://schemas.openxmlformats.org/markup-compatibility/2006">
          <mc:Choice Requires="x14">
            <control shapeId="29788" r:id="rId90" name="Check Box 92">
              <controlPr defaultSize="0" autoFill="0" autoLine="0" autoPict="0">
                <anchor moveWithCells="1">
                  <from>
                    <xdr:col>3</xdr:col>
                    <xdr:colOff>9525</xdr:colOff>
                    <xdr:row>19</xdr:row>
                    <xdr:rowOff>9525</xdr:rowOff>
                  </from>
                  <to>
                    <xdr:col>3</xdr:col>
                    <xdr:colOff>342900</xdr:colOff>
                    <xdr:row>19</xdr:row>
                    <xdr:rowOff>361950</xdr:rowOff>
                  </to>
                </anchor>
              </controlPr>
            </control>
          </mc:Choice>
        </mc:AlternateContent>
        <mc:AlternateContent xmlns:mc="http://schemas.openxmlformats.org/markup-compatibility/2006">
          <mc:Choice Requires="x14">
            <control shapeId="29789" r:id="rId91" name="Check Box 93">
              <controlPr defaultSize="0" autoFill="0" autoLine="0" autoPict="0">
                <anchor moveWithCells="1">
                  <from>
                    <xdr:col>3</xdr:col>
                    <xdr:colOff>9525</xdr:colOff>
                    <xdr:row>19</xdr:row>
                    <xdr:rowOff>9525</xdr:rowOff>
                  </from>
                  <to>
                    <xdr:col>3</xdr:col>
                    <xdr:colOff>342900</xdr:colOff>
                    <xdr:row>19</xdr:row>
                    <xdr:rowOff>361950</xdr:rowOff>
                  </to>
                </anchor>
              </controlPr>
            </control>
          </mc:Choice>
        </mc:AlternateContent>
        <mc:AlternateContent xmlns:mc="http://schemas.openxmlformats.org/markup-compatibility/2006">
          <mc:Choice Requires="x14">
            <control shapeId="29790" r:id="rId92" name="Check Box 94">
              <controlPr defaultSize="0" autoFill="0" autoLine="0" autoPict="0">
                <anchor moveWithCells="1">
                  <from>
                    <xdr:col>3</xdr:col>
                    <xdr:colOff>9525</xdr:colOff>
                    <xdr:row>19</xdr:row>
                    <xdr:rowOff>9525</xdr:rowOff>
                  </from>
                  <to>
                    <xdr:col>3</xdr:col>
                    <xdr:colOff>342900</xdr:colOff>
                    <xdr:row>19</xdr:row>
                    <xdr:rowOff>361950</xdr:rowOff>
                  </to>
                </anchor>
              </controlPr>
            </control>
          </mc:Choice>
        </mc:AlternateContent>
        <mc:AlternateContent xmlns:mc="http://schemas.openxmlformats.org/markup-compatibility/2006">
          <mc:Choice Requires="x14">
            <control shapeId="29791" r:id="rId93" name="Check Box 95">
              <controlPr defaultSize="0" autoFill="0" autoLine="0" autoPict="0">
                <anchor moveWithCells="1">
                  <from>
                    <xdr:col>3</xdr:col>
                    <xdr:colOff>9525</xdr:colOff>
                    <xdr:row>20</xdr:row>
                    <xdr:rowOff>9525</xdr:rowOff>
                  </from>
                  <to>
                    <xdr:col>3</xdr:col>
                    <xdr:colOff>342900</xdr:colOff>
                    <xdr:row>20</xdr:row>
                    <xdr:rowOff>361950</xdr:rowOff>
                  </to>
                </anchor>
              </controlPr>
            </control>
          </mc:Choice>
        </mc:AlternateContent>
        <mc:AlternateContent xmlns:mc="http://schemas.openxmlformats.org/markup-compatibility/2006">
          <mc:Choice Requires="x14">
            <control shapeId="29792" r:id="rId94" name="Check Box 96">
              <controlPr defaultSize="0" autoFill="0" autoLine="0" autoPict="0">
                <anchor moveWithCells="1">
                  <from>
                    <xdr:col>3</xdr:col>
                    <xdr:colOff>9525</xdr:colOff>
                    <xdr:row>20</xdr:row>
                    <xdr:rowOff>9525</xdr:rowOff>
                  </from>
                  <to>
                    <xdr:col>3</xdr:col>
                    <xdr:colOff>342900</xdr:colOff>
                    <xdr:row>20</xdr:row>
                    <xdr:rowOff>361950</xdr:rowOff>
                  </to>
                </anchor>
              </controlPr>
            </control>
          </mc:Choice>
        </mc:AlternateContent>
        <mc:AlternateContent xmlns:mc="http://schemas.openxmlformats.org/markup-compatibility/2006">
          <mc:Choice Requires="x14">
            <control shapeId="29793" r:id="rId95" name="Check Box 97">
              <controlPr defaultSize="0" autoFill="0" autoLine="0" autoPict="0">
                <anchor moveWithCells="1">
                  <from>
                    <xdr:col>3</xdr:col>
                    <xdr:colOff>9525</xdr:colOff>
                    <xdr:row>20</xdr:row>
                    <xdr:rowOff>9525</xdr:rowOff>
                  </from>
                  <to>
                    <xdr:col>3</xdr:col>
                    <xdr:colOff>342900</xdr:colOff>
                    <xdr:row>20</xdr:row>
                    <xdr:rowOff>361950</xdr:rowOff>
                  </to>
                </anchor>
              </controlPr>
            </control>
          </mc:Choice>
        </mc:AlternateContent>
        <mc:AlternateContent xmlns:mc="http://schemas.openxmlformats.org/markup-compatibility/2006">
          <mc:Choice Requires="x14">
            <control shapeId="29794" r:id="rId96" name="Check Box 98">
              <controlPr defaultSize="0" autoFill="0" autoLine="0" autoPict="0">
                <anchor moveWithCells="1">
                  <from>
                    <xdr:col>3</xdr:col>
                    <xdr:colOff>9525</xdr:colOff>
                    <xdr:row>21</xdr:row>
                    <xdr:rowOff>9525</xdr:rowOff>
                  </from>
                  <to>
                    <xdr:col>3</xdr:col>
                    <xdr:colOff>342900</xdr:colOff>
                    <xdr:row>21</xdr:row>
                    <xdr:rowOff>361950</xdr:rowOff>
                  </to>
                </anchor>
              </controlPr>
            </control>
          </mc:Choice>
        </mc:AlternateContent>
        <mc:AlternateContent xmlns:mc="http://schemas.openxmlformats.org/markup-compatibility/2006">
          <mc:Choice Requires="x14">
            <control shapeId="29795" r:id="rId97" name="Check Box 99">
              <controlPr defaultSize="0" autoFill="0" autoLine="0" autoPict="0">
                <anchor moveWithCells="1">
                  <from>
                    <xdr:col>3</xdr:col>
                    <xdr:colOff>9525</xdr:colOff>
                    <xdr:row>21</xdr:row>
                    <xdr:rowOff>9525</xdr:rowOff>
                  </from>
                  <to>
                    <xdr:col>3</xdr:col>
                    <xdr:colOff>342900</xdr:colOff>
                    <xdr:row>21</xdr:row>
                    <xdr:rowOff>361950</xdr:rowOff>
                  </to>
                </anchor>
              </controlPr>
            </control>
          </mc:Choice>
        </mc:AlternateContent>
        <mc:AlternateContent xmlns:mc="http://schemas.openxmlformats.org/markup-compatibility/2006">
          <mc:Choice Requires="x14">
            <control shapeId="29796" r:id="rId98" name="Check Box 100">
              <controlPr defaultSize="0" autoFill="0" autoLine="0" autoPict="0">
                <anchor moveWithCells="1">
                  <from>
                    <xdr:col>3</xdr:col>
                    <xdr:colOff>9525</xdr:colOff>
                    <xdr:row>21</xdr:row>
                    <xdr:rowOff>9525</xdr:rowOff>
                  </from>
                  <to>
                    <xdr:col>3</xdr:col>
                    <xdr:colOff>342900</xdr:colOff>
                    <xdr:row>21</xdr:row>
                    <xdr:rowOff>361950</xdr:rowOff>
                  </to>
                </anchor>
              </controlPr>
            </control>
          </mc:Choice>
        </mc:AlternateContent>
        <mc:AlternateContent xmlns:mc="http://schemas.openxmlformats.org/markup-compatibility/2006">
          <mc:Choice Requires="x14">
            <control shapeId="29797" r:id="rId99" name="Check Box 101">
              <controlPr defaultSize="0" autoFill="0" autoLine="0" autoPict="0">
                <anchor moveWithCells="1">
                  <from>
                    <xdr:col>3</xdr:col>
                    <xdr:colOff>9525</xdr:colOff>
                    <xdr:row>22</xdr:row>
                    <xdr:rowOff>9525</xdr:rowOff>
                  </from>
                  <to>
                    <xdr:col>3</xdr:col>
                    <xdr:colOff>342900</xdr:colOff>
                    <xdr:row>22</xdr:row>
                    <xdr:rowOff>361950</xdr:rowOff>
                  </to>
                </anchor>
              </controlPr>
            </control>
          </mc:Choice>
        </mc:AlternateContent>
        <mc:AlternateContent xmlns:mc="http://schemas.openxmlformats.org/markup-compatibility/2006">
          <mc:Choice Requires="x14">
            <control shapeId="29798" r:id="rId100" name="Check Box 102">
              <controlPr defaultSize="0" autoFill="0" autoLine="0" autoPict="0">
                <anchor moveWithCells="1">
                  <from>
                    <xdr:col>3</xdr:col>
                    <xdr:colOff>9525</xdr:colOff>
                    <xdr:row>22</xdr:row>
                    <xdr:rowOff>9525</xdr:rowOff>
                  </from>
                  <to>
                    <xdr:col>3</xdr:col>
                    <xdr:colOff>342900</xdr:colOff>
                    <xdr:row>22</xdr:row>
                    <xdr:rowOff>361950</xdr:rowOff>
                  </to>
                </anchor>
              </controlPr>
            </control>
          </mc:Choice>
        </mc:AlternateContent>
        <mc:AlternateContent xmlns:mc="http://schemas.openxmlformats.org/markup-compatibility/2006">
          <mc:Choice Requires="x14">
            <control shapeId="29799" r:id="rId101" name="Check Box 103">
              <controlPr defaultSize="0" autoFill="0" autoLine="0" autoPict="0">
                <anchor moveWithCells="1">
                  <from>
                    <xdr:col>3</xdr:col>
                    <xdr:colOff>9525</xdr:colOff>
                    <xdr:row>22</xdr:row>
                    <xdr:rowOff>9525</xdr:rowOff>
                  </from>
                  <to>
                    <xdr:col>3</xdr:col>
                    <xdr:colOff>342900</xdr:colOff>
                    <xdr:row>22</xdr:row>
                    <xdr:rowOff>361950</xdr:rowOff>
                  </to>
                </anchor>
              </controlPr>
            </control>
          </mc:Choice>
        </mc:AlternateContent>
        <mc:AlternateContent xmlns:mc="http://schemas.openxmlformats.org/markup-compatibility/2006">
          <mc:Choice Requires="x14">
            <control shapeId="29800" r:id="rId102" name="Check Box 104">
              <controlPr defaultSize="0" autoFill="0" autoLine="0" autoPict="0">
                <anchor moveWithCells="1">
                  <from>
                    <xdr:col>3</xdr:col>
                    <xdr:colOff>9525</xdr:colOff>
                    <xdr:row>23</xdr:row>
                    <xdr:rowOff>9525</xdr:rowOff>
                  </from>
                  <to>
                    <xdr:col>3</xdr:col>
                    <xdr:colOff>342900</xdr:colOff>
                    <xdr:row>23</xdr:row>
                    <xdr:rowOff>361950</xdr:rowOff>
                  </to>
                </anchor>
              </controlPr>
            </control>
          </mc:Choice>
        </mc:AlternateContent>
        <mc:AlternateContent xmlns:mc="http://schemas.openxmlformats.org/markup-compatibility/2006">
          <mc:Choice Requires="x14">
            <control shapeId="29801" r:id="rId103" name="Check Box 105">
              <controlPr defaultSize="0" autoFill="0" autoLine="0" autoPict="0">
                <anchor moveWithCells="1">
                  <from>
                    <xdr:col>3</xdr:col>
                    <xdr:colOff>9525</xdr:colOff>
                    <xdr:row>23</xdr:row>
                    <xdr:rowOff>9525</xdr:rowOff>
                  </from>
                  <to>
                    <xdr:col>3</xdr:col>
                    <xdr:colOff>342900</xdr:colOff>
                    <xdr:row>23</xdr:row>
                    <xdr:rowOff>361950</xdr:rowOff>
                  </to>
                </anchor>
              </controlPr>
            </control>
          </mc:Choice>
        </mc:AlternateContent>
        <mc:AlternateContent xmlns:mc="http://schemas.openxmlformats.org/markup-compatibility/2006">
          <mc:Choice Requires="x14">
            <control shapeId="29802" r:id="rId104" name="Check Box 106">
              <controlPr defaultSize="0" autoFill="0" autoLine="0" autoPict="0">
                <anchor moveWithCells="1">
                  <from>
                    <xdr:col>3</xdr:col>
                    <xdr:colOff>9525</xdr:colOff>
                    <xdr:row>23</xdr:row>
                    <xdr:rowOff>9525</xdr:rowOff>
                  </from>
                  <to>
                    <xdr:col>3</xdr:col>
                    <xdr:colOff>342900</xdr:colOff>
                    <xdr:row>23</xdr:row>
                    <xdr:rowOff>361950</xdr:rowOff>
                  </to>
                </anchor>
              </controlPr>
            </control>
          </mc:Choice>
        </mc:AlternateContent>
        <mc:AlternateContent xmlns:mc="http://schemas.openxmlformats.org/markup-compatibility/2006">
          <mc:Choice Requires="x14">
            <control shapeId="29803" r:id="rId105" name="Check Box 107">
              <controlPr defaultSize="0" autoFill="0" autoLine="0" autoPict="0">
                <anchor moveWithCells="1">
                  <from>
                    <xdr:col>3</xdr:col>
                    <xdr:colOff>9525</xdr:colOff>
                    <xdr:row>30</xdr:row>
                    <xdr:rowOff>9525</xdr:rowOff>
                  </from>
                  <to>
                    <xdr:col>3</xdr:col>
                    <xdr:colOff>342900</xdr:colOff>
                    <xdr:row>30</xdr:row>
                    <xdr:rowOff>361950</xdr:rowOff>
                  </to>
                </anchor>
              </controlPr>
            </control>
          </mc:Choice>
        </mc:AlternateContent>
        <mc:AlternateContent xmlns:mc="http://schemas.openxmlformats.org/markup-compatibility/2006">
          <mc:Choice Requires="x14">
            <control shapeId="29804" r:id="rId106" name="Check Box 108">
              <controlPr defaultSize="0" autoFill="0" autoLine="0" autoPict="0">
                <anchor moveWithCells="1">
                  <from>
                    <xdr:col>3</xdr:col>
                    <xdr:colOff>9525</xdr:colOff>
                    <xdr:row>30</xdr:row>
                    <xdr:rowOff>9525</xdr:rowOff>
                  </from>
                  <to>
                    <xdr:col>3</xdr:col>
                    <xdr:colOff>342900</xdr:colOff>
                    <xdr:row>30</xdr:row>
                    <xdr:rowOff>361950</xdr:rowOff>
                  </to>
                </anchor>
              </controlPr>
            </control>
          </mc:Choice>
        </mc:AlternateContent>
        <mc:AlternateContent xmlns:mc="http://schemas.openxmlformats.org/markup-compatibility/2006">
          <mc:Choice Requires="x14">
            <control shapeId="29805" r:id="rId107" name="Check Box 109">
              <controlPr defaultSize="0" autoFill="0" autoLine="0" autoPict="0">
                <anchor moveWithCells="1">
                  <from>
                    <xdr:col>3</xdr:col>
                    <xdr:colOff>9525</xdr:colOff>
                    <xdr:row>30</xdr:row>
                    <xdr:rowOff>9525</xdr:rowOff>
                  </from>
                  <to>
                    <xdr:col>3</xdr:col>
                    <xdr:colOff>342900</xdr:colOff>
                    <xdr:row>30</xdr:row>
                    <xdr:rowOff>361950</xdr:rowOff>
                  </to>
                </anchor>
              </controlPr>
            </control>
          </mc:Choice>
        </mc:AlternateContent>
        <mc:AlternateContent xmlns:mc="http://schemas.openxmlformats.org/markup-compatibility/2006">
          <mc:Choice Requires="x14">
            <control shapeId="29806" r:id="rId108" name="Check Box 110">
              <controlPr defaultSize="0" autoFill="0" autoLine="0" autoPict="0">
                <anchor moveWithCells="1">
                  <from>
                    <xdr:col>3</xdr:col>
                    <xdr:colOff>9525</xdr:colOff>
                    <xdr:row>31</xdr:row>
                    <xdr:rowOff>9525</xdr:rowOff>
                  </from>
                  <to>
                    <xdr:col>3</xdr:col>
                    <xdr:colOff>342900</xdr:colOff>
                    <xdr:row>31</xdr:row>
                    <xdr:rowOff>361950</xdr:rowOff>
                  </to>
                </anchor>
              </controlPr>
            </control>
          </mc:Choice>
        </mc:AlternateContent>
        <mc:AlternateContent xmlns:mc="http://schemas.openxmlformats.org/markup-compatibility/2006">
          <mc:Choice Requires="x14">
            <control shapeId="29807" r:id="rId109" name="Check Box 111">
              <controlPr defaultSize="0" autoFill="0" autoLine="0" autoPict="0">
                <anchor moveWithCells="1">
                  <from>
                    <xdr:col>3</xdr:col>
                    <xdr:colOff>9525</xdr:colOff>
                    <xdr:row>31</xdr:row>
                    <xdr:rowOff>9525</xdr:rowOff>
                  </from>
                  <to>
                    <xdr:col>3</xdr:col>
                    <xdr:colOff>342900</xdr:colOff>
                    <xdr:row>31</xdr:row>
                    <xdr:rowOff>361950</xdr:rowOff>
                  </to>
                </anchor>
              </controlPr>
            </control>
          </mc:Choice>
        </mc:AlternateContent>
        <mc:AlternateContent xmlns:mc="http://schemas.openxmlformats.org/markup-compatibility/2006">
          <mc:Choice Requires="x14">
            <control shapeId="29808" r:id="rId110" name="Check Box 112">
              <controlPr defaultSize="0" autoFill="0" autoLine="0" autoPict="0">
                <anchor moveWithCells="1">
                  <from>
                    <xdr:col>3</xdr:col>
                    <xdr:colOff>9525</xdr:colOff>
                    <xdr:row>31</xdr:row>
                    <xdr:rowOff>9525</xdr:rowOff>
                  </from>
                  <to>
                    <xdr:col>3</xdr:col>
                    <xdr:colOff>342900</xdr:colOff>
                    <xdr:row>31</xdr:row>
                    <xdr:rowOff>361950</xdr:rowOff>
                  </to>
                </anchor>
              </controlPr>
            </control>
          </mc:Choice>
        </mc:AlternateContent>
        <mc:AlternateContent xmlns:mc="http://schemas.openxmlformats.org/markup-compatibility/2006">
          <mc:Choice Requires="x14">
            <control shapeId="29809" r:id="rId111" name="Check Box 113">
              <controlPr defaultSize="0" autoFill="0" autoLine="0" autoPict="0">
                <anchor moveWithCells="1">
                  <from>
                    <xdr:col>3</xdr:col>
                    <xdr:colOff>9525</xdr:colOff>
                    <xdr:row>39</xdr:row>
                    <xdr:rowOff>9525</xdr:rowOff>
                  </from>
                  <to>
                    <xdr:col>3</xdr:col>
                    <xdr:colOff>342900</xdr:colOff>
                    <xdr:row>39</xdr:row>
                    <xdr:rowOff>361950</xdr:rowOff>
                  </to>
                </anchor>
              </controlPr>
            </control>
          </mc:Choice>
        </mc:AlternateContent>
        <mc:AlternateContent xmlns:mc="http://schemas.openxmlformats.org/markup-compatibility/2006">
          <mc:Choice Requires="x14">
            <control shapeId="29810" r:id="rId112" name="Check Box 114">
              <controlPr defaultSize="0" autoFill="0" autoLine="0" autoPict="0">
                <anchor moveWithCells="1">
                  <from>
                    <xdr:col>3</xdr:col>
                    <xdr:colOff>9525</xdr:colOff>
                    <xdr:row>39</xdr:row>
                    <xdr:rowOff>9525</xdr:rowOff>
                  </from>
                  <to>
                    <xdr:col>3</xdr:col>
                    <xdr:colOff>342900</xdr:colOff>
                    <xdr:row>39</xdr:row>
                    <xdr:rowOff>361950</xdr:rowOff>
                  </to>
                </anchor>
              </controlPr>
            </control>
          </mc:Choice>
        </mc:AlternateContent>
        <mc:AlternateContent xmlns:mc="http://schemas.openxmlformats.org/markup-compatibility/2006">
          <mc:Choice Requires="x14">
            <control shapeId="29811" r:id="rId113" name="Check Box 115">
              <controlPr defaultSize="0" autoFill="0" autoLine="0" autoPict="0">
                <anchor moveWithCells="1">
                  <from>
                    <xdr:col>3</xdr:col>
                    <xdr:colOff>9525</xdr:colOff>
                    <xdr:row>39</xdr:row>
                    <xdr:rowOff>9525</xdr:rowOff>
                  </from>
                  <to>
                    <xdr:col>3</xdr:col>
                    <xdr:colOff>342900</xdr:colOff>
                    <xdr:row>39</xdr:row>
                    <xdr:rowOff>361950</xdr:rowOff>
                  </to>
                </anchor>
              </controlPr>
            </control>
          </mc:Choice>
        </mc:AlternateContent>
        <mc:AlternateContent xmlns:mc="http://schemas.openxmlformats.org/markup-compatibility/2006">
          <mc:Choice Requires="x14">
            <control shapeId="29812" r:id="rId114" name="Check Box 116">
              <controlPr defaultSize="0" autoFill="0" autoLine="0" autoPict="0">
                <anchor moveWithCells="1">
                  <from>
                    <xdr:col>3</xdr:col>
                    <xdr:colOff>9525</xdr:colOff>
                    <xdr:row>40</xdr:row>
                    <xdr:rowOff>9525</xdr:rowOff>
                  </from>
                  <to>
                    <xdr:col>3</xdr:col>
                    <xdr:colOff>342900</xdr:colOff>
                    <xdr:row>40</xdr:row>
                    <xdr:rowOff>361950</xdr:rowOff>
                  </to>
                </anchor>
              </controlPr>
            </control>
          </mc:Choice>
        </mc:AlternateContent>
        <mc:AlternateContent xmlns:mc="http://schemas.openxmlformats.org/markup-compatibility/2006">
          <mc:Choice Requires="x14">
            <control shapeId="29813" r:id="rId115" name="Check Box 117">
              <controlPr defaultSize="0" autoFill="0" autoLine="0" autoPict="0">
                <anchor moveWithCells="1">
                  <from>
                    <xdr:col>3</xdr:col>
                    <xdr:colOff>9525</xdr:colOff>
                    <xdr:row>40</xdr:row>
                    <xdr:rowOff>9525</xdr:rowOff>
                  </from>
                  <to>
                    <xdr:col>3</xdr:col>
                    <xdr:colOff>342900</xdr:colOff>
                    <xdr:row>40</xdr:row>
                    <xdr:rowOff>361950</xdr:rowOff>
                  </to>
                </anchor>
              </controlPr>
            </control>
          </mc:Choice>
        </mc:AlternateContent>
        <mc:AlternateContent xmlns:mc="http://schemas.openxmlformats.org/markup-compatibility/2006">
          <mc:Choice Requires="x14">
            <control shapeId="29814" r:id="rId116" name="Check Box 118">
              <controlPr defaultSize="0" autoFill="0" autoLine="0" autoPict="0">
                <anchor moveWithCells="1">
                  <from>
                    <xdr:col>3</xdr:col>
                    <xdr:colOff>9525</xdr:colOff>
                    <xdr:row>40</xdr:row>
                    <xdr:rowOff>9525</xdr:rowOff>
                  </from>
                  <to>
                    <xdr:col>3</xdr:col>
                    <xdr:colOff>342900</xdr:colOff>
                    <xdr:row>40</xdr:row>
                    <xdr:rowOff>361950</xdr:rowOff>
                  </to>
                </anchor>
              </controlPr>
            </control>
          </mc:Choice>
        </mc:AlternateContent>
        <mc:AlternateContent xmlns:mc="http://schemas.openxmlformats.org/markup-compatibility/2006">
          <mc:Choice Requires="x14">
            <control shapeId="29815" r:id="rId117" name="Check Box 119">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16" r:id="rId118" name="Check Box 120">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17" r:id="rId119" name="Check Box 121">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18" r:id="rId120" name="Check Box 122">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19" r:id="rId121" name="Check Box 123">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0" r:id="rId122" name="Check Box 124">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1" r:id="rId123" name="Check Box 125">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2" r:id="rId124" name="Check Box 126">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3" r:id="rId125" name="Check Box 127">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4" r:id="rId126" name="Check Box 128">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5" r:id="rId127" name="Check Box 129">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6" r:id="rId128" name="Check Box 130">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7" r:id="rId129" name="Check Box 131">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8" r:id="rId130" name="Check Box 132">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29" r:id="rId131" name="Check Box 133">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0" r:id="rId132" name="Check Box 134">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1" r:id="rId133" name="Check Box 135">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2" r:id="rId134" name="Check Box 136">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3" r:id="rId135" name="Check Box 137">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4" r:id="rId136" name="Check Box 138">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5" r:id="rId137" name="Check Box 139">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6" r:id="rId138" name="Check Box 140">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7" r:id="rId139" name="Check Box 141">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8" r:id="rId140" name="Check Box 142">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39" r:id="rId141" name="Check Box 143">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40" r:id="rId142" name="Check Box 144">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41" r:id="rId143" name="Check Box 145">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42" r:id="rId144" name="Check Box 146">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43" r:id="rId145" name="Check Box 147">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44" r:id="rId146" name="Check Box 148">
              <controlPr defaultSize="0" autoFill="0" autoLine="0" autoPict="0">
                <anchor moveWithCells="1">
                  <from>
                    <xdr:col>3</xdr:col>
                    <xdr:colOff>9525</xdr:colOff>
                    <xdr:row>43</xdr:row>
                    <xdr:rowOff>0</xdr:rowOff>
                  </from>
                  <to>
                    <xdr:col>3</xdr:col>
                    <xdr:colOff>342900</xdr:colOff>
                    <xdr:row>45</xdr:row>
                    <xdr:rowOff>19050</xdr:rowOff>
                  </to>
                </anchor>
              </controlPr>
            </control>
          </mc:Choice>
        </mc:AlternateContent>
        <mc:AlternateContent xmlns:mc="http://schemas.openxmlformats.org/markup-compatibility/2006">
          <mc:Choice Requires="x14">
            <control shapeId="29845" r:id="rId147" name="Check Box 149">
              <controlPr defaultSize="0" autoFill="0" autoLine="0" autoPict="0">
                <anchor moveWithCells="1">
                  <from>
                    <xdr:col>3</xdr:col>
                    <xdr:colOff>9525</xdr:colOff>
                    <xdr:row>24</xdr:row>
                    <xdr:rowOff>9525</xdr:rowOff>
                  </from>
                  <to>
                    <xdr:col>3</xdr:col>
                    <xdr:colOff>342900</xdr:colOff>
                    <xdr:row>24</xdr:row>
                    <xdr:rowOff>361950</xdr:rowOff>
                  </to>
                </anchor>
              </controlPr>
            </control>
          </mc:Choice>
        </mc:AlternateContent>
        <mc:AlternateContent xmlns:mc="http://schemas.openxmlformats.org/markup-compatibility/2006">
          <mc:Choice Requires="x14">
            <control shapeId="29846" r:id="rId148" name="Check Box 150">
              <controlPr defaultSize="0" autoFill="0" autoLine="0" autoPict="0">
                <anchor moveWithCells="1">
                  <from>
                    <xdr:col>3</xdr:col>
                    <xdr:colOff>9525</xdr:colOff>
                    <xdr:row>24</xdr:row>
                    <xdr:rowOff>9525</xdr:rowOff>
                  </from>
                  <to>
                    <xdr:col>3</xdr:col>
                    <xdr:colOff>342900</xdr:colOff>
                    <xdr:row>24</xdr:row>
                    <xdr:rowOff>361950</xdr:rowOff>
                  </to>
                </anchor>
              </controlPr>
            </control>
          </mc:Choice>
        </mc:AlternateContent>
        <mc:AlternateContent xmlns:mc="http://schemas.openxmlformats.org/markup-compatibility/2006">
          <mc:Choice Requires="x14">
            <control shapeId="29847" r:id="rId149" name="Check Box 151">
              <controlPr defaultSize="0" autoFill="0" autoLine="0" autoPict="0">
                <anchor moveWithCells="1">
                  <from>
                    <xdr:col>3</xdr:col>
                    <xdr:colOff>9525</xdr:colOff>
                    <xdr:row>24</xdr:row>
                    <xdr:rowOff>9525</xdr:rowOff>
                  </from>
                  <to>
                    <xdr:col>3</xdr:col>
                    <xdr:colOff>342900</xdr:colOff>
                    <xdr:row>24</xdr:row>
                    <xdr:rowOff>361950</xdr:rowOff>
                  </to>
                </anchor>
              </controlPr>
            </control>
          </mc:Choice>
        </mc:AlternateContent>
        <mc:AlternateContent xmlns:mc="http://schemas.openxmlformats.org/markup-compatibility/2006">
          <mc:Choice Requires="x14">
            <control shapeId="29848" r:id="rId150" name="Check Box 152">
              <controlPr defaultSize="0" autoFill="0" autoLine="0" autoPict="0">
                <anchor moveWithCells="1">
                  <from>
                    <xdr:col>3</xdr:col>
                    <xdr:colOff>9525</xdr:colOff>
                    <xdr:row>25</xdr:row>
                    <xdr:rowOff>9525</xdr:rowOff>
                  </from>
                  <to>
                    <xdr:col>3</xdr:col>
                    <xdr:colOff>342900</xdr:colOff>
                    <xdr:row>25</xdr:row>
                    <xdr:rowOff>361950</xdr:rowOff>
                  </to>
                </anchor>
              </controlPr>
            </control>
          </mc:Choice>
        </mc:AlternateContent>
        <mc:AlternateContent xmlns:mc="http://schemas.openxmlformats.org/markup-compatibility/2006">
          <mc:Choice Requires="x14">
            <control shapeId="29849" r:id="rId151" name="Check Box 153">
              <controlPr defaultSize="0" autoFill="0" autoLine="0" autoPict="0">
                <anchor moveWithCells="1">
                  <from>
                    <xdr:col>3</xdr:col>
                    <xdr:colOff>9525</xdr:colOff>
                    <xdr:row>25</xdr:row>
                    <xdr:rowOff>9525</xdr:rowOff>
                  </from>
                  <to>
                    <xdr:col>3</xdr:col>
                    <xdr:colOff>342900</xdr:colOff>
                    <xdr:row>25</xdr:row>
                    <xdr:rowOff>361950</xdr:rowOff>
                  </to>
                </anchor>
              </controlPr>
            </control>
          </mc:Choice>
        </mc:AlternateContent>
        <mc:AlternateContent xmlns:mc="http://schemas.openxmlformats.org/markup-compatibility/2006">
          <mc:Choice Requires="x14">
            <control shapeId="29850" r:id="rId152" name="Check Box 154">
              <controlPr defaultSize="0" autoFill="0" autoLine="0" autoPict="0">
                <anchor moveWithCells="1">
                  <from>
                    <xdr:col>3</xdr:col>
                    <xdr:colOff>9525</xdr:colOff>
                    <xdr:row>25</xdr:row>
                    <xdr:rowOff>9525</xdr:rowOff>
                  </from>
                  <to>
                    <xdr:col>3</xdr:col>
                    <xdr:colOff>342900</xdr:colOff>
                    <xdr:row>25</xdr:row>
                    <xdr:rowOff>361950</xdr:rowOff>
                  </to>
                </anchor>
              </controlPr>
            </control>
          </mc:Choice>
        </mc:AlternateContent>
        <mc:AlternateContent xmlns:mc="http://schemas.openxmlformats.org/markup-compatibility/2006">
          <mc:Choice Requires="x14">
            <control shapeId="29851" r:id="rId153" name="Check Box 155">
              <controlPr defaultSize="0" autoFill="0" autoLine="0" autoPict="0">
                <anchor moveWithCells="1">
                  <from>
                    <xdr:col>3</xdr:col>
                    <xdr:colOff>9525</xdr:colOff>
                    <xdr:row>26</xdr:row>
                    <xdr:rowOff>9525</xdr:rowOff>
                  </from>
                  <to>
                    <xdr:col>3</xdr:col>
                    <xdr:colOff>342900</xdr:colOff>
                    <xdr:row>26</xdr:row>
                    <xdr:rowOff>361950</xdr:rowOff>
                  </to>
                </anchor>
              </controlPr>
            </control>
          </mc:Choice>
        </mc:AlternateContent>
        <mc:AlternateContent xmlns:mc="http://schemas.openxmlformats.org/markup-compatibility/2006">
          <mc:Choice Requires="x14">
            <control shapeId="29852" r:id="rId154" name="Check Box 156">
              <controlPr defaultSize="0" autoFill="0" autoLine="0" autoPict="0">
                <anchor moveWithCells="1">
                  <from>
                    <xdr:col>3</xdr:col>
                    <xdr:colOff>9525</xdr:colOff>
                    <xdr:row>26</xdr:row>
                    <xdr:rowOff>9525</xdr:rowOff>
                  </from>
                  <to>
                    <xdr:col>3</xdr:col>
                    <xdr:colOff>342900</xdr:colOff>
                    <xdr:row>26</xdr:row>
                    <xdr:rowOff>361950</xdr:rowOff>
                  </to>
                </anchor>
              </controlPr>
            </control>
          </mc:Choice>
        </mc:AlternateContent>
        <mc:AlternateContent xmlns:mc="http://schemas.openxmlformats.org/markup-compatibility/2006">
          <mc:Choice Requires="x14">
            <control shapeId="29853" r:id="rId155" name="Check Box 157">
              <controlPr defaultSize="0" autoFill="0" autoLine="0" autoPict="0">
                <anchor moveWithCells="1">
                  <from>
                    <xdr:col>3</xdr:col>
                    <xdr:colOff>9525</xdr:colOff>
                    <xdr:row>26</xdr:row>
                    <xdr:rowOff>9525</xdr:rowOff>
                  </from>
                  <to>
                    <xdr:col>3</xdr:col>
                    <xdr:colOff>342900</xdr:colOff>
                    <xdr:row>26</xdr:row>
                    <xdr:rowOff>361950</xdr:rowOff>
                  </to>
                </anchor>
              </controlPr>
            </control>
          </mc:Choice>
        </mc:AlternateContent>
        <mc:AlternateContent xmlns:mc="http://schemas.openxmlformats.org/markup-compatibility/2006">
          <mc:Choice Requires="x14">
            <control shapeId="29854" r:id="rId156" name="Check Box 158">
              <controlPr defaultSize="0" autoFill="0" autoLine="0" autoPict="0">
                <anchor moveWithCells="1">
                  <from>
                    <xdr:col>3</xdr:col>
                    <xdr:colOff>9525</xdr:colOff>
                    <xdr:row>27</xdr:row>
                    <xdr:rowOff>9525</xdr:rowOff>
                  </from>
                  <to>
                    <xdr:col>3</xdr:col>
                    <xdr:colOff>342900</xdr:colOff>
                    <xdr:row>27</xdr:row>
                    <xdr:rowOff>361950</xdr:rowOff>
                  </to>
                </anchor>
              </controlPr>
            </control>
          </mc:Choice>
        </mc:AlternateContent>
        <mc:AlternateContent xmlns:mc="http://schemas.openxmlformats.org/markup-compatibility/2006">
          <mc:Choice Requires="x14">
            <control shapeId="29855" r:id="rId157" name="Check Box 159">
              <controlPr defaultSize="0" autoFill="0" autoLine="0" autoPict="0">
                <anchor moveWithCells="1">
                  <from>
                    <xdr:col>3</xdr:col>
                    <xdr:colOff>9525</xdr:colOff>
                    <xdr:row>27</xdr:row>
                    <xdr:rowOff>9525</xdr:rowOff>
                  </from>
                  <to>
                    <xdr:col>3</xdr:col>
                    <xdr:colOff>342900</xdr:colOff>
                    <xdr:row>27</xdr:row>
                    <xdr:rowOff>361950</xdr:rowOff>
                  </to>
                </anchor>
              </controlPr>
            </control>
          </mc:Choice>
        </mc:AlternateContent>
        <mc:AlternateContent xmlns:mc="http://schemas.openxmlformats.org/markup-compatibility/2006">
          <mc:Choice Requires="x14">
            <control shapeId="29856" r:id="rId158" name="Check Box 160">
              <controlPr defaultSize="0" autoFill="0" autoLine="0" autoPict="0">
                <anchor moveWithCells="1">
                  <from>
                    <xdr:col>3</xdr:col>
                    <xdr:colOff>9525</xdr:colOff>
                    <xdr:row>27</xdr:row>
                    <xdr:rowOff>9525</xdr:rowOff>
                  </from>
                  <to>
                    <xdr:col>3</xdr:col>
                    <xdr:colOff>342900</xdr:colOff>
                    <xdr:row>27</xdr:row>
                    <xdr:rowOff>361950</xdr:rowOff>
                  </to>
                </anchor>
              </controlPr>
            </control>
          </mc:Choice>
        </mc:AlternateContent>
        <mc:AlternateContent xmlns:mc="http://schemas.openxmlformats.org/markup-compatibility/2006">
          <mc:Choice Requires="x14">
            <control shapeId="29857" r:id="rId159" name="Check Box 161">
              <controlPr defaultSize="0" autoFill="0" autoLine="0" autoPict="0">
                <anchor moveWithCells="1">
                  <from>
                    <xdr:col>3</xdr:col>
                    <xdr:colOff>9525</xdr:colOff>
                    <xdr:row>32</xdr:row>
                    <xdr:rowOff>9525</xdr:rowOff>
                  </from>
                  <to>
                    <xdr:col>3</xdr:col>
                    <xdr:colOff>342900</xdr:colOff>
                    <xdr:row>32</xdr:row>
                    <xdr:rowOff>361950</xdr:rowOff>
                  </to>
                </anchor>
              </controlPr>
            </control>
          </mc:Choice>
        </mc:AlternateContent>
        <mc:AlternateContent xmlns:mc="http://schemas.openxmlformats.org/markup-compatibility/2006">
          <mc:Choice Requires="x14">
            <control shapeId="29858" r:id="rId160" name="Check Box 162">
              <controlPr defaultSize="0" autoFill="0" autoLine="0" autoPict="0">
                <anchor moveWithCells="1">
                  <from>
                    <xdr:col>3</xdr:col>
                    <xdr:colOff>9525</xdr:colOff>
                    <xdr:row>32</xdr:row>
                    <xdr:rowOff>9525</xdr:rowOff>
                  </from>
                  <to>
                    <xdr:col>3</xdr:col>
                    <xdr:colOff>342900</xdr:colOff>
                    <xdr:row>32</xdr:row>
                    <xdr:rowOff>361950</xdr:rowOff>
                  </to>
                </anchor>
              </controlPr>
            </control>
          </mc:Choice>
        </mc:AlternateContent>
        <mc:AlternateContent xmlns:mc="http://schemas.openxmlformats.org/markup-compatibility/2006">
          <mc:Choice Requires="x14">
            <control shapeId="29859" r:id="rId161" name="Check Box 163">
              <controlPr defaultSize="0" autoFill="0" autoLine="0" autoPict="0">
                <anchor moveWithCells="1">
                  <from>
                    <xdr:col>3</xdr:col>
                    <xdr:colOff>9525</xdr:colOff>
                    <xdr:row>32</xdr:row>
                    <xdr:rowOff>9525</xdr:rowOff>
                  </from>
                  <to>
                    <xdr:col>3</xdr:col>
                    <xdr:colOff>342900</xdr:colOff>
                    <xdr:row>32</xdr:row>
                    <xdr:rowOff>361950</xdr:rowOff>
                  </to>
                </anchor>
              </controlPr>
            </control>
          </mc:Choice>
        </mc:AlternateContent>
        <mc:AlternateContent xmlns:mc="http://schemas.openxmlformats.org/markup-compatibility/2006">
          <mc:Choice Requires="x14">
            <control shapeId="29860" r:id="rId162" name="Check Box 164">
              <controlPr defaultSize="0" autoFill="0" autoLine="0" autoPict="0">
                <anchor moveWithCells="1">
                  <from>
                    <xdr:col>3</xdr:col>
                    <xdr:colOff>9525</xdr:colOff>
                    <xdr:row>33</xdr:row>
                    <xdr:rowOff>9525</xdr:rowOff>
                  </from>
                  <to>
                    <xdr:col>3</xdr:col>
                    <xdr:colOff>342900</xdr:colOff>
                    <xdr:row>33</xdr:row>
                    <xdr:rowOff>361950</xdr:rowOff>
                  </to>
                </anchor>
              </controlPr>
            </control>
          </mc:Choice>
        </mc:AlternateContent>
        <mc:AlternateContent xmlns:mc="http://schemas.openxmlformats.org/markup-compatibility/2006">
          <mc:Choice Requires="x14">
            <control shapeId="29861" r:id="rId163" name="Check Box 165">
              <controlPr defaultSize="0" autoFill="0" autoLine="0" autoPict="0">
                <anchor moveWithCells="1">
                  <from>
                    <xdr:col>3</xdr:col>
                    <xdr:colOff>9525</xdr:colOff>
                    <xdr:row>33</xdr:row>
                    <xdr:rowOff>9525</xdr:rowOff>
                  </from>
                  <to>
                    <xdr:col>3</xdr:col>
                    <xdr:colOff>342900</xdr:colOff>
                    <xdr:row>33</xdr:row>
                    <xdr:rowOff>361950</xdr:rowOff>
                  </to>
                </anchor>
              </controlPr>
            </control>
          </mc:Choice>
        </mc:AlternateContent>
        <mc:AlternateContent xmlns:mc="http://schemas.openxmlformats.org/markup-compatibility/2006">
          <mc:Choice Requires="x14">
            <control shapeId="29862" r:id="rId164" name="Check Box 166">
              <controlPr defaultSize="0" autoFill="0" autoLine="0" autoPict="0">
                <anchor moveWithCells="1">
                  <from>
                    <xdr:col>3</xdr:col>
                    <xdr:colOff>9525</xdr:colOff>
                    <xdr:row>33</xdr:row>
                    <xdr:rowOff>9525</xdr:rowOff>
                  </from>
                  <to>
                    <xdr:col>3</xdr:col>
                    <xdr:colOff>342900</xdr:colOff>
                    <xdr:row>33</xdr:row>
                    <xdr:rowOff>361950</xdr:rowOff>
                  </to>
                </anchor>
              </controlPr>
            </control>
          </mc:Choice>
        </mc:AlternateContent>
        <mc:AlternateContent xmlns:mc="http://schemas.openxmlformats.org/markup-compatibility/2006">
          <mc:Choice Requires="x14">
            <control shapeId="29863" r:id="rId165" name="Check Box 167">
              <controlPr defaultSize="0" autoFill="0" autoLine="0" autoPict="0">
                <anchor moveWithCells="1">
                  <from>
                    <xdr:col>3</xdr:col>
                    <xdr:colOff>9525</xdr:colOff>
                    <xdr:row>34</xdr:row>
                    <xdr:rowOff>9525</xdr:rowOff>
                  </from>
                  <to>
                    <xdr:col>3</xdr:col>
                    <xdr:colOff>342900</xdr:colOff>
                    <xdr:row>34</xdr:row>
                    <xdr:rowOff>361950</xdr:rowOff>
                  </to>
                </anchor>
              </controlPr>
            </control>
          </mc:Choice>
        </mc:AlternateContent>
        <mc:AlternateContent xmlns:mc="http://schemas.openxmlformats.org/markup-compatibility/2006">
          <mc:Choice Requires="x14">
            <control shapeId="29864" r:id="rId166" name="Check Box 168">
              <controlPr defaultSize="0" autoFill="0" autoLine="0" autoPict="0">
                <anchor moveWithCells="1">
                  <from>
                    <xdr:col>3</xdr:col>
                    <xdr:colOff>9525</xdr:colOff>
                    <xdr:row>34</xdr:row>
                    <xdr:rowOff>9525</xdr:rowOff>
                  </from>
                  <to>
                    <xdr:col>3</xdr:col>
                    <xdr:colOff>342900</xdr:colOff>
                    <xdr:row>34</xdr:row>
                    <xdr:rowOff>361950</xdr:rowOff>
                  </to>
                </anchor>
              </controlPr>
            </control>
          </mc:Choice>
        </mc:AlternateContent>
        <mc:AlternateContent xmlns:mc="http://schemas.openxmlformats.org/markup-compatibility/2006">
          <mc:Choice Requires="x14">
            <control shapeId="29865" r:id="rId167" name="Check Box 169">
              <controlPr defaultSize="0" autoFill="0" autoLine="0" autoPict="0">
                <anchor moveWithCells="1">
                  <from>
                    <xdr:col>3</xdr:col>
                    <xdr:colOff>9525</xdr:colOff>
                    <xdr:row>34</xdr:row>
                    <xdr:rowOff>9525</xdr:rowOff>
                  </from>
                  <to>
                    <xdr:col>3</xdr:col>
                    <xdr:colOff>342900</xdr:colOff>
                    <xdr:row>34</xdr:row>
                    <xdr:rowOff>361950</xdr:rowOff>
                  </to>
                </anchor>
              </controlPr>
            </control>
          </mc:Choice>
        </mc:AlternateContent>
        <mc:AlternateContent xmlns:mc="http://schemas.openxmlformats.org/markup-compatibility/2006">
          <mc:Choice Requires="x14">
            <control shapeId="29866" r:id="rId168" name="Check Box 170">
              <controlPr defaultSize="0" autoFill="0" autoLine="0" autoPict="0">
                <anchor moveWithCells="1">
                  <from>
                    <xdr:col>3</xdr:col>
                    <xdr:colOff>9525</xdr:colOff>
                    <xdr:row>35</xdr:row>
                    <xdr:rowOff>9525</xdr:rowOff>
                  </from>
                  <to>
                    <xdr:col>3</xdr:col>
                    <xdr:colOff>342900</xdr:colOff>
                    <xdr:row>35</xdr:row>
                    <xdr:rowOff>361950</xdr:rowOff>
                  </to>
                </anchor>
              </controlPr>
            </control>
          </mc:Choice>
        </mc:AlternateContent>
        <mc:AlternateContent xmlns:mc="http://schemas.openxmlformats.org/markup-compatibility/2006">
          <mc:Choice Requires="x14">
            <control shapeId="29867" r:id="rId169" name="Check Box 171">
              <controlPr defaultSize="0" autoFill="0" autoLine="0" autoPict="0">
                <anchor moveWithCells="1">
                  <from>
                    <xdr:col>3</xdr:col>
                    <xdr:colOff>9525</xdr:colOff>
                    <xdr:row>35</xdr:row>
                    <xdr:rowOff>9525</xdr:rowOff>
                  </from>
                  <to>
                    <xdr:col>3</xdr:col>
                    <xdr:colOff>342900</xdr:colOff>
                    <xdr:row>35</xdr:row>
                    <xdr:rowOff>361950</xdr:rowOff>
                  </to>
                </anchor>
              </controlPr>
            </control>
          </mc:Choice>
        </mc:AlternateContent>
        <mc:AlternateContent xmlns:mc="http://schemas.openxmlformats.org/markup-compatibility/2006">
          <mc:Choice Requires="x14">
            <control shapeId="29868" r:id="rId170" name="Check Box 172">
              <controlPr defaultSize="0" autoFill="0" autoLine="0" autoPict="0">
                <anchor moveWithCells="1">
                  <from>
                    <xdr:col>3</xdr:col>
                    <xdr:colOff>9525</xdr:colOff>
                    <xdr:row>35</xdr:row>
                    <xdr:rowOff>9525</xdr:rowOff>
                  </from>
                  <to>
                    <xdr:col>3</xdr:col>
                    <xdr:colOff>342900</xdr:colOff>
                    <xdr:row>35</xdr:row>
                    <xdr:rowOff>361950</xdr:rowOff>
                  </to>
                </anchor>
              </controlPr>
            </control>
          </mc:Choice>
        </mc:AlternateContent>
        <mc:AlternateContent xmlns:mc="http://schemas.openxmlformats.org/markup-compatibility/2006">
          <mc:Choice Requires="x14">
            <control shapeId="29869" r:id="rId171" name="Check Box 173">
              <controlPr defaultSize="0" autoFill="0" autoLine="0" autoPict="0">
                <anchor moveWithCells="1">
                  <from>
                    <xdr:col>3</xdr:col>
                    <xdr:colOff>9525</xdr:colOff>
                    <xdr:row>36</xdr:row>
                    <xdr:rowOff>9525</xdr:rowOff>
                  </from>
                  <to>
                    <xdr:col>3</xdr:col>
                    <xdr:colOff>342900</xdr:colOff>
                    <xdr:row>36</xdr:row>
                    <xdr:rowOff>361950</xdr:rowOff>
                  </to>
                </anchor>
              </controlPr>
            </control>
          </mc:Choice>
        </mc:AlternateContent>
        <mc:AlternateContent xmlns:mc="http://schemas.openxmlformats.org/markup-compatibility/2006">
          <mc:Choice Requires="x14">
            <control shapeId="29870" r:id="rId172" name="Check Box 174">
              <controlPr defaultSize="0" autoFill="0" autoLine="0" autoPict="0">
                <anchor moveWithCells="1">
                  <from>
                    <xdr:col>3</xdr:col>
                    <xdr:colOff>9525</xdr:colOff>
                    <xdr:row>36</xdr:row>
                    <xdr:rowOff>9525</xdr:rowOff>
                  </from>
                  <to>
                    <xdr:col>3</xdr:col>
                    <xdr:colOff>342900</xdr:colOff>
                    <xdr:row>36</xdr:row>
                    <xdr:rowOff>361950</xdr:rowOff>
                  </to>
                </anchor>
              </controlPr>
            </control>
          </mc:Choice>
        </mc:AlternateContent>
        <mc:AlternateContent xmlns:mc="http://schemas.openxmlformats.org/markup-compatibility/2006">
          <mc:Choice Requires="x14">
            <control shapeId="29871" r:id="rId173" name="Check Box 175">
              <controlPr defaultSize="0" autoFill="0" autoLine="0" autoPict="0">
                <anchor moveWithCells="1">
                  <from>
                    <xdr:col>3</xdr:col>
                    <xdr:colOff>9525</xdr:colOff>
                    <xdr:row>36</xdr:row>
                    <xdr:rowOff>9525</xdr:rowOff>
                  </from>
                  <to>
                    <xdr:col>3</xdr:col>
                    <xdr:colOff>342900</xdr:colOff>
                    <xdr:row>36</xdr:row>
                    <xdr:rowOff>361950</xdr:rowOff>
                  </to>
                </anchor>
              </controlPr>
            </control>
          </mc:Choice>
        </mc:AlternateContent>
        <mc:AlternateContent xmlns:mc="http://schemas.openxmlformats.org/markup-compatibility/2006">
          <mc:Choice Requires="x14">
            <control shapeId="29872" r:id="rId174" name="Check Box 176">
              <controlPr defaultSize="0" autoFill="0" autoLine="0" autoPict="0">
                <anchor moveWithCells="1">
                  <from>
                    <xdr:col>3</xdr:col>
                    <xdr:colOff>9525</xdr:colOff>
                    <xdr:row>41</xdr:row>
                    <xdr:rowOff>9525</xdr:rowOff>
                  </from>
                  <to>
                    <xdr:col>3</xdr:col>
                    <xdr:colOff>342900</xdr:colOff>
                    <xdr:row>41</xdr:row>
                    <xdr:rowOff>361950</xdr:rowOff>
                  </to>
                </anchor>
              </controlPr>
            </control>
          </mc:Choice>
        </mc:AlternateContent>
        <mc:AlternateContent xmlns:mc="http://schemas.openxmlformats.org/markup-compatibility/2006">
          <mc:Choice Requires="x14">
            <control shapeId="29873" r:id="rId175" name="Check Box 177">
              <controlPr defaultSize="0" autoFill="0" autoLine="0" autoPict="0">
                <anchor moveWithCells="1">
                  <from>
                    <xdr:col>3</xdr:col>
                    <xdr:colOff>9525</xdr:colOff>
                    <xdr:row>41</xdr:row>
                    <xdr:rowOff>9525</xdr:rowOff>
                  </from>
                  <to>
                    <xdr:col>3</xdr:col>
                    <xdr:colOff>342900</xdr:colOff>
                    <xdr:row>41</xdr:row>
                    <xdr:rowOff>361950</xdr:rowOff>
                  </to>
                </anchor>
              </controlPr>
            </control>
          </mc:Choice>
        </mc:AlternateContent>
        <mc:AlternateContent xmlns:mc="http://schemas.openxmlformats.org/markup-compatibility/2006">
          <mc:Choice Requires="x14">
            <control shapeId="29874" r:id="rId176" name="Check Box 178">
              <controlPr defaultSize="0" autoFill="0" autoLine="0" autoPict="0">
                <anchor moveWithCells="1">
                  <from>
                    <xdr:col>3</xdr:col>
                    <xdr:colOff>9525</xdr:colOff>
                    <xdr:row>41</xdr:row>
                    <xdr:rowOff>9525</xdr:rowOff>
                  </from>
                  <to>
                    <xdr:col>3</xdr:col>
                    <xdr:colOff>342900</xdr:colOff>
                    <xdr:row>41</xdr:row>
                    <xdr:rowOff>361950</xdr:rowOff>
                  </to>
                </anchor>
              </controlPr>
            </control>
          </mc:Choice>
        </mc:AlternateContent>
        <mc:AlternateContent xmlns:mc="http://schemas.openxmlformats.org/markup-compatibility/2006">
          <mc:Choice Requires="x14">
            <control shapeId="29875" r:id="rId177" name="Check Box 179">
              <controlPr locked="0" defaultSize="0" autoFill="0" autoLine="0" autoPict="0">
                <anchor moveWithCells="1">
                  <from>
                    <xdr:col>5</xdr:col>
                    <xdr:colOff>9525</xdr:colOff>
                    <xdr:row>9</xdr:row>
                    <xdr:rowOff>9525</xdr:rowOff>
                  </from>
                  <to>
                    <xdr:col>5</xdr:col>
                    <xdr:colOff>342900</xdr:colOff>
                    <xdr:row>9</xdr:row>
                    <xdr:rowOff>371475</xdr:rowOff>
                  </to>
                </anchor>
              </controlPr>
            </control>
          </mc:Choice>
        </mc:AlternateContent>
        <mc:AlternateContent xmlns:mc="http://schemas.openxmlformats.org/markup-compatibility/2006">
          <mc:Choice Requires="x14">
            <control shapeId="29876" r:id="rId178" name="Check Box 180">
              <controlPr locked="0" defaultSize="0" autoFill="0" autoLine="0" autoPict="0">
                <anchor moveWithCells="1">
                  <from>
                    <xdr:col>5</xdr:col>
                    <xdr:colOff>9525</xdr:colOff>
                    <xdr:row>10</xdr:row>
                    <xdr:rowOff>9525</xdr:rowOff>
                  </from>
                  <to>
                    <xdr:col>5</xdr:col>
                    <xdr:colOff>342900</xdr:colOff>
                    <xdr:row>10</xdr:row>
                    <xdr:rowOff>371475</xdr:rowOff>
                  </to>
                </anchor>
              </controlPr>
            </control>
          </mc:Choice>
        </mc:AlternateContent>
        <mc:AlternateContent xmlns:mc="http://schemas.openxmlformats.org/markup-compatibility/2006">
          <mc:Choice Requires="x14">
            <control shapeId="29877" r:id="rId179" name="Check Box 181">
              <controlPr locked="0" defaultSize="0" autoFill="0" autoLine="0" autoPict="0">
                <anchor moveWithCells="1">
                  <from>
                    <xdr:col>5</xdr:col>
                    <xdr:colOff>9525</xdr:colOff>
                    <xdr:row>11</xdr:row>
                    <xdr:rowOff>9525</xdr:rowOff>
                  </from>
                  <to>
                    <xdr:col>5</xdr:col>
                    <xdr:colOff>342900</xdr:colOff>
                    <xdr:row>11</xdr:row>
                    <xdr:rowOff>371475</xdr:rowOff>
                  </to>
                </anchor>
              </controlPr>
            </control>
          </mc:Choice>
        </mc:AlternateContent>
        <mc:AlternateContent xmlns:mc="http://schemas.openxmlformats.org/markup-compatibility/2006">
          <mc:Choice Requires="x14">
            <control shapeId="29878" r:id="rId180" name="Check Box 182">
              <controlPr locked="0" defaultSize="0" autoFill="0" autoLine="0" autoPict="0">
                <anchor moveWithCells="1">
                  <from>
                    <xdr:col>5</xdr:col>
                    <xdr:colOff>9525</xdr:colOff>
                    <xdr:row>12</xdr:row>
                    <xdr:rowOff>9525</xdr:rowOff>
                  </from>
                  <to>
                    <xdr:col>5</xdr:col>
                    <xdr:colOff>342900</xdr:colOff>
                    <xdr:row>12</xdr:row>
                    <xdr:rowOff>371475</xdr:rowOff>
                  </to>
                </anchor>
              </controlPr>
            </control>
          </mc:Choice>
        </mc:AlternateContent>
        <mc:AlternateContent xmlns:mc="http://schemas.openxmlformats.org/markup-compatibility/2006">
          <mc:Choice Requires="x14">
            <control shapeId="29879" r:id="rId181" name="Check Box 183">
              <controlPr locked="0" defaultSize="0" autoFill="0" autoLine="0" autoPict="0">
                <anchor moveWithCells="1">
                  <from>
                    <xdr:col>5</xdr:col>
                    <xdr:colOff>9525</xdr:colOff>
                    <xdr:row>13</xdr:row>
                    <xdr:rowOff>9525</xdr:rowOff>
                  </from>
                  <to>
                    <xdr:col>5</xdr:col>
                    <xdr:colOff>342900</xdr:colOff>
                    <xdr:row>13</xdr:row>
                    <xdr:rowOff>371475</xdr:rowOff>
                  </to>
                </anchor>
              </controlPr>
            </control>
          </mc:Choice>
        </mc:AlternateContent>
        <mc:AlternateContent xmlns:mc="http://schemas.openxmlformats.org/markup-compatibility/2006">
          <mc:Choice Requires="x14">
            <control shapeId="29880" r:id="rId182" name="Check Box 184">
              <controlPr locked="0" defaultSize="0" autoFill="0" autoLine="0" autoPict="0">
                <anchor moveWithCells="1">
                  <from>
                    <xdr:col>5</xdr:col>
                    <xdr:colOff>9525</xdr:colOff>
                    <xdr:row>14</xdr:row>
                    <xdr:rowOff>9525</xdr:rowOff>
                  </from>
                  <to>
                    <xdr:col>5</xdr:col>
                    <xdr:colOff>342900</xdr:colOff>
                    <xdr:row>14</xdr:row>
                    <xdr:rowOff>371475</xdr:rowOff>
                  </to>
                </anchor>
              </controlPr>
            </control>
          </mc:Choice>
        </mc:AlternateContent>
        <mc:AlternateContent xmlns:mc="http://schemas.openxmlformats.org/markup-compatibility/2006">
          <mc:Choice Requires="x14">
            <control shapeId="29881" r:id="rId183" name="Check Box 185">
              <controlPr locked="0" defaultSize="0" autoFill="0" autoLine="0" autoPict="0">
                <anchor moveWithCells="1">
                  <from>
                    <xdr:col>5</xdr:col>
                    <xdr:colOff>9525</xdr:colOff>
                    <xdr:row>15</xdr:row>
                    <xdr:rowOff>9525</xdr:rowOff>
                  </from>
                  <to>
                    <xdr:col>5</xdr:col>
                    <xdr:colOff>342900</xdr:colOff>
                    <xdr:row>15</xdr:row>
                    <xdr:rowOff>371475</xdr:rowOff>
                  </to>
                </anchor>
              </controlPr>
            </control>
          </mc:Choice>
        </mc:AlternateContent>
        <mc:AlternateContent xmlns:mc="http://schemas.openxmlformats.org/markup-compatibility/2006">
          <mc:Choice Requires="x14">
            <control shapeId="29882" r:id="rId184" name="Check Box 186">
              <controlPr locked="0" defaultSize="0" autoFill="0" autoLine="0" autoPict="0">
                <anchor moveWithCells="1">
                  <from>
                    <xdr:col>5</xdr:col>
                    <xdr:colOff>9525</xdr:colOff>
                    <xdr:row>16</xdr:row>
                    <xdr:rowOff>9525</xdr:rowOff>
                  </from>
                  <to>
                    <xdr:col>5</xdr:col>
                    <xdr:colOff>342900</xdr:colOff>
                    <xdr:row>16</xdr:row>
                    <xdr:rowOff>371475</xdr:rowOff>
                  </to>
                </anchor>
              </controlPr>
            </control>
          </mc:Choice>
        </mc:AlternateContent>
        <mc:AlternateContent xmlns:mc="http://schemas.openxmlformats.org/markup-compatibility/2006">
          <mc:Choice Requires="x14">
            <control shapeId="29883" r:id="rId185" name="Check Box 187">
              <controlPr locked="0" defaultSize="0" autoFill="0" autoLine="0" autoPict="0">
                <anchor moveWithCells="1">
                  <from>
                    <xdr:col>5</xdr:col>
                    <xdr:colOff>9525</xdr:colOff>
                    <xdr:row>19</xdr:row>
                    <xdr:rowOff>9525</xdr:rowOff>
                  </from>
                  <to>
                    <xdr:col>5</xdr:col>
                    <xdr:colOff>342900</xdr:colOff>
                    <xdr:row>19</xdr:row>
                    <xdr:rowOff>371475</xdr:rowOff>
                  </to>
                </anchor>
              </controlPr>
            </control>
          </mc:Choice>
        </mc:AlternateContent>
        <mc:AlternateContent xmlns:mc="http://schemas.openxmlformats.org/markup-compatibility/2006">
          <mc:Choice Requires="x14">
            <control shapeId="29884" r:id="rId186" name="Check Box 188">
              <controlPr locked="0" defaultSize="0" autoFill="0" autoLine="0" autoPict="0">
                <anchor moveWithCells="1">
                  <from>
                    <xdr:col>5</xdr:col>
                    <xdr:colOff>9525</xdr:colOff>
                    <xdr:row>20</xdr:row>
                    <xdr:rowOff>9525</xdr:rowOff>
                  </from>
                  <to>
                    <xdr:col>5</xdr:col>
                    <xdr:colOff>342900</xdr:colOff>
                    <xdr:row>20</xdr:row>
                    <xdr:rowOff>371475</xdr:rowOff>
                  </to>
                </anchor>
              </controlPr>
            </control>
          </mc:Choice>
        </mc:AlternateContent>
        <mc:AlternateContent xmlns:mc="http://schemas.openxmlformats.org/markup-compatibility/2006">
          <mc:Choice Requires="x14">
            <control shapeId="29885" r:id="rId187" name="Check Box 189">
              <controlPr locked="0" defaultSize="0" autoFill="0" autoLine="0" autoPict="0">
                <anchor moveWithCells="1">
                  <from>
                    <xdr:col>5</xdr:col>
                    <xdr:colOff>9525</xdr:colOff>
                    <xdr:row>21</xdr:row>
                    <xdr:rowOff>9525</xdr:rowOff>
                  </from>
                  <to>
                    <xdr:col>5</xdr:col>
                    <xdr:colOff>342900</xdr:colOff>
                    <xdr:row>21</xdr:row>
                    <xdr:rowOff>371475</xdr:rowOff>
                  </to>
                </anchor>
              </controlPr>
            </control>
          </mc:Choice>
        </mc:AlternateContent>
        <mc:AlternateContent xmlns:mc="http://schemas.openxmlformats.org/markup-compatibility/2006">
          <mc:Choice Requires="x14">
            <control shapeId="29886" r:id="rId188" name="Check Box 190">
              <controlPr locked="0" defaultSize="0" autoFill="0" autoLine="0" autoPict="0">
                <anchor moveWithCells="1">
                  <from>
                    <xdr:col>5</xdr:col>
                    <xdr:colOff>9525</xdr:colOff>
                    <xdr:row>22</xdr:row>
                    <xdr:rowOff>9525</xdr:rowOff>
                  </from>
                  <to>
                    <xdr:col>5</xdr:col>
                    <xdr:colOff>342900</xdr:colOff>
                    <xdr:row>22</xdr:row>
                    <xdr:rowOff>371475</xdr:rowOff>
                  </to>
                </anchor>
              </controlPr>
            </control>
          </mc:Choice>
        </mc:AlternateContent>
        <mc:AlternateContent xmlns:mc="http://schemas.openxmlformats.org/markup-compatibility/2006">
          <mc:Choice Requires="x14">
            <control shapeId="29887" r:id="rId189" name="Check Box 191">
              <controlPr locked="0" defaultSize="0" autoFill="0" autoLine="0" autoPict="0">
                <anchor moveWithCells="1">
                  <from>
                    <xdr:col>5</xdr:col>
                    <xdr:colOff>9525</xdr:colOff>
                    <xdr:row>23</xdr:row>
                    <xdr:rowOff>9525</xdr:rowOff>
                  </from>
                  <to>
                    <xdr:col>5</xdr:col>
                    <xdr:colOff>342900</xdr:colOff>
                    <xdr:row>23</xdr:row>
                    <xdr:rowOff>371475</xdr:rowOff>
                  </to>
                </anchor>
              </controlPr>
            </control>
          </mc:Choice>
        </mc:AlternateContent>
        <mc:AlternateContent xmlns:mc="http://schemas.openxmlformats.org/markup-compatibility/2006">
          <mc:Choice Requires="x14">
            <control shapeId="29888" r:id="rId190" name="Check Box 192">
              <controlPr locked="0" defaultSize="0" autoFill="0" autoLine="0" autoPict="0">
                <anchor moveWithCells="1">
                  <from>
                    <xdr:col>5</xdr:col>
                    <xdr:colOff>9525</xdr:colOff>
                    <xdr:row>24</xdr:row>
                    <xdr:rowOff>9525</xdr:rowOff>
                  </from>
                  <to>
                    <xdr:col>5</xdr:col>
                    <xdr:colOff>342900</xdr:colOff>
                    <xdr:row>24</xdr:row>
                    <xdr:rowOff>371475</xdr:rowOff>
                  </to>
                </anchor>
              </controlPr>
            </control>
          </mc:Choice>
        </mc:AlternateContent>
        <mc:AlternateContent xmlns:mc="http://schemas.openxmlformats.org/markup-compatibility/2006">
          <mc:Choice Requires="x14">
            <control shapeId="29889" r:id="rId191" name="Check Box 193">
              <controlPr locked="0" defaultSize="0" autoFill="0" autoLine="0" autoPict="0">
                <anchor moveWithCells="1">
                  <from>
                    <xdr:col>5</xdr:col>
                    <xdr:colOff>9525</xdr:colOff>
                    <xdr:row>25</xdr:row>
                    <xdr:rowOff>9525</xdr:rowOff>
                  </from>
                  <to>
                    <xdr:col>5</xdr:col>
                    <xdr:colOff>342900</xdr:colOff>
                    <xdr:row>25</xdr:row>
                    <xdr:rowOff>371475</xdr:rowOff>
                  </to>
                </anchor>
              </controlPr>
            </control>
          </mc:Choice>
        </mc:AlternateContent>
        <mc:AlternateContent xmlns:mc="http://schemas.openxmlformats.org/markup-compatibility/2006">
          <mc:Choice Requires="x14">
            <control shapeId="29890" r:id="rId192" name="Check Box 194">
              <controlPr locked="0" defaultSize="0" autoFill="0" autoLine="0" autoPict="0">
                <anchor moveWithCells="1">
                  <from>
                    <xdr:col>5</xdr:col>
                    <xdr:colOff>9525</xdr:colOff>
                    <xdr:row>26</xdr:row>
                    <xdr:rowOff>9525</xdr:rowOff>
                  </from>
                  <to>
                    <xdr:col>5</xdr:col>
                    <xdr:colOff>342900</xdr:colOff>
                    <xdr:row>26</xdr:row>
                    <xdr:rowOff>371475</xdr:rowOff>
                  </to>
                </anchor>
              </controlPr>
            </control>
          </mc:Choice>
        </mc:AlternateContent>
        <mc:AlternateContent xmlns:mc="http://schemas.openxmlformats.org/markup-compatibility/2006">
          <mc:Choice Requires="x14">
            <control shapeId="29891" r:id="rId193" name="Check Box 195">
              <controlPr locked="0" defaultSize="0" autoFill="0" autoLine="0" autoPict="0">
                <anchor moveWithCells="1">
                  <from>
                    <xdr:col>5</xdr:col>
                    <xdr:colOff>9525</xdr:colOff>
                    <xdr:row>27</xdr:row>
                    <xdr:rowOff>9525</xdr:rowOff>
                  </from>
                  <to>
                    <xdr:col>5</xdr:col>
                    <xdr:colOff>342900</xdr:colOff>
                    <xdr:row>27</xdr:row>
                    <xdr:rowOff>371475</xdr:rowOff>
                  </to>
                </anchor>
              </controlPr>
            </control>
          </mc:Choice>
        </mc:AlternateContent>
        <mc:AlternateContent xmlns:mc="http://schemas.openxmlformats.org/markup-compatibility/2006">
          <mc:Choice Requires="x14">
            <control shapeId="29892" r:id="rId194" name="Check Box 196">
              <controlPr locked="0" defaultSize="0" autoFill="0" autoLine="0" autoPict="0">
                <anchor moveWithCells="1">
                  <from>
                    <xdr:col>5</xdr:col>
                    <xdr:colOff>9525</xdr:colOff>
                    <xdr:row>30</xdr:row>
                    <xdr:rowOff>9525</xdr:rowOff>
                  </from>
                  <to>
                    <xdr:col>5</xdr:col>
                    <xdr:colOff>342900</xdr:colOff>
                    <xdr:row>30</xdr:row>
                    <xdr:rowOff>371475</xdr:rowOff>
                  </to>
                </anchor>
              </controlPr>
            </control>
          </mc:Choice>
        </mc:AlternateContent>
        <mc:AlternateContent xmlns:mc="http://schemas.openxmlformats.org/markup-compatibility/2006">
          <mc:Choice Requires="x14">
            <control shapeId="29893" r:id="rId195" name="Check Box 197">
              <controlPr locked="0" defaultSize="0" autoFill="0" autoLine="0" autoPict="0">
                <anchor moveWithCells="1">
                  <from>
                    <xdr:col>5</xdr:col>
                    <xdr:colOff>9525</xdr:colOff>
                    <xdr:row>31</xdr:row>
                    <xdr:rowOff>9525</xdr:rowOff>
                  </from>
                  <to>
                    <xdr:col>5</xdr:col>
                    <xdr:colOff>342900</xdr:colOff>
                    <xdr:row>31</xdr:row>
                    <xdr:rowOff>371475</xdr:rowOff>
                  </to>
                </anchor>
              </controlPr>
            </control>
          </mc:Choice>
        </mc:AlternateContent>
        <mc:AlternateContent xmlns:mc="http://schemas.openxmlformats.org/markup-compatibility/2006">
          <mc:Choice Requires="x14">
            <control shapeId="29894" r:id="rId196" name="Check Box 198">
              <controlPr locked="0" defaultSize="0" autoFill="0" autoLine="0" autoPict="0">
                <anchor moveWithCells="1">
                  <from>
                    <xdr:col>5</xdr:col>
                    <xdr:colOff>9525</xdr:colOff>
                    <xdr:row>32</xdr:row>
                    <xdr:rowOff>9525</xdr:rowOff>
                  </from>
                  <to>
                    <xdr:col>5</xdr:col>
                    <xdr:colOff>342900</xdr:colOff>
                    <xdr:row>32</xdr:row>
                    <xdr:rowOff>371475</xdr:rowOff>
                  </to>
                </anchor>
              </controlPr>
            </control>
          </mc:Choice>
        </mc:AlternateContent>
        <mc:AlternateContent xmlns:mc="http://schemas.openxmlformats.org/markup-compatibility/2006">
          <mc:Choice Requires="x14">
            <control shapeId="29895" r:id="rId197" name="Check Box 199">
              <controlPr locked="0" defaultSize="0" autoFill="0" autoLine="0" autoPict="0">
                <anchor moveWithCells="1">
                  <from>
                    <xdr:col>5</xdr:col>
                    <xdr:colOff>9525</xdr:colOff>
                    <xdr:row>33</xdr:row>
                    <xdr:rowOff>9525</xdr:rowOff>
                  </from>
                  <to>
                    <xdr:col>5</xdr:col>
                    <xdr:colOff>342900</xdr:colOff>
                    <xdr:row>33</xdr:row>
                    <xdr:rowOff>371475</xdr:rowOff>
                  </to>
                </anchor>
              </controlPr>
            </control>
          </mc:Choice>
        </mc:AlternateContent>
        <mc:AlternateContent xmlns:mc="http://schemas.openxmlformats.org/markup-compatibility/2006">
          <mc:Choice Requires="x14">
            <control shapeId="29896" r:id="rId198" name="Check Box 200">
              <controlPr locked="0" defaultSize="0" autoFill="0" autoLine="0" autoPict="0">
                <anchor moveWithCells="1">
                  <from>
                    <xdr:col>5</xdr:col>
                    <xdr:colOff>9525</xdr:colOff>
                    <xdr:row>34</xdr:row>
                    <xdr:rowOff>9525</xdr:rowOff>
                  </from>
                  <to>
                    <xdr:col>5</xdr:col>
                    <xdr:colOff>342900</xdr:colOff>
                    <xdr:row>34</xdr:row>
                    <xdr:rowOff>371475</xdr:rowOff>
                  </to>
                </anchor>
              </controlPr>
            </control>
          </mc:Choice>
        </mc:AlternateContent>
        <mc:AlternateContent xmlns:mc="http://schemas.openxmlformats.org/markup-compatibility/2006">
          <mc:Choice Requires="x14">
            <control shapeId="29897" r:id="rId199" name="Check Box 201">
              <controlPr locked="0" defaultSize="0" autoFill="0" autoLine="0" autoPict="0">
                <anchor moveWithCells="1">
                  <from>
                    <xdr:col>5</xdr:col>
                    <xdr:colOff>9525</xdr:colOff>
                    <xdr:row>35</xdr:row>
                    <xdr:rowOff>9525</xdr:rowOff>
                  </from>
                  <to>
                    <xdr:col>5</xdr:col>
                    <xdr:colOff>342900</xdr:colOff>
                    <xdr:row>35</xdr:row>
                    <xdr:rowOff>371475</xdr:rowOff>
                  </to>
                </anchor>
              </controlPr>
            </control>
          </mc:Choice>
        </mc:AlternateContent>
        <mc:AlternateContent xmlns:mc="http://schemas.openxmlformats.org/markup-compatibility/2006">
          <mc:Choice Requires="x14">
            <control shapeId="29898" r:id="rId200" name="Check Box 202">
              <controlPr locked="0" defaultSize="0" autoFill="0" autoLine="0" autoPict="0">
                <anchor moveWithCells="1">
                  <from>
                    <xdr:col>5</xdr:col>
                    <xdr:colOff>9525</xdr:colOff>
                    <xdr:row>36</xdr:row>
                    <xdr:rowOff>9525</xdr:rowOff>
                  </from>
                  <to>
                    <xdr:col>5</xdr:col>
                    <xdr:colOff>342900</xdr:colOff>
                    <xdr:row>36</xdr:row>
                    <xdr:rowOff>371475</xdr:rowOff>
                  </to>
                </anchor>
              </controlPr>
            </control>
          </mc:Choice>
        </mc:AlternateContent>
        <mc:AlternateContent xmlns:mc="http://schemas.openxmlformats.org/markup-compatibility/2006">
          <mc:Choice Requires="x14">
            <control shapeId="29899" r:id="rId201" name="Check Box 203">
              <controlPr locked="0" defaultSize="0" autoFill="0" autoLine="0" autoPict="0">
                <anchor moveWithCells="1">
                  <from>
                    <xdr:col>5</xdr:col>
                    <xdr:colOff>9525</xdr:colOff>
                    <xdr:row>39</xdr:row>
                    <xdr:rowOff>9525</xdr:rowOff>
                  </from>
                  <to>
                    <xdr:col>5</xdr:col>
                    <xdr:colOff>342900</xdr:colOff>
                    <xdr:row>39</xdr:row>
                    <xdr:rowOff>371475</xdr:rowOff>
                  </to>
                </anchor>
              </controlPr>
            </control>
          </mc:Choice>
        </mc:AlternateContent>
        <mc:AlternateContent xmlns:mc="http://schemas.openxmlformats.org/markup-compatibility/2006">
          <mc:Choice Requires="x14">
            <control shapeId="29900" r:id="rId202" name="Check Box 204">
              <controlPr locked="0" defaultSize="0" autoFill="0" autoLine="0" autoPict="0">
                <anchor moveWithCells="1">
                  <from>
                    <xdr:col>5</xdr:col>
                    <xdr:colOff>9525</xdr:colOff>
                    <xdr:row>40</xdr:row>
                    <xdr:rowOff>9525</xdr:rowOff>
                  </from>
                  <to>
                    <xdr:col>5</xdr:col>
                    <xdr:colOff>342900</xdr:colOff>
                    <xdr:row>40</xdr:row>
                    <xdr:rowOff>371475</xdr:rowOff>
                  </to>
                </anchor>
              </controlPr>
            </control>
          </mc:Choice>
        </mc:AlternateContent>
        <mc:AlternateContent xmlns:mc="http://schemas.openxmlformats.org/markup-compatibility/2006">
          <mc:Choice Requires="x14">
            <control shapeId="29901" r:id="rId203" name="Check Box 205">
              <controlPr locked="0" defaultSize="0" autoFill="0" autoLine="0" autoPict="0">
                <anchor moveWithCells="1">
                  <from>
                    <xdr:col>5</xdr:col>
                    <xdr:colOff>9525</xdr:colOff>
                    <xdr:row>41</xdr:row>
                    <xdr:rowOff>9525</xdr:rowOff>
                  </from>
                  <to>
                    <xdr:col>5</xdr:col>
                    <xdr:colOff>342900</xdr:colOff>
                    <xdr:row>41</xdr:row>
                    <xdr:rowOff>371475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234F2-BBE0-4A69-8849-C4DBED544A13}">
  <dimension ref="B7:M15"/>
  <sheetViews>
    <sheetView showGridLines="0" zoomScale="85" zoomScaleNormal="85" workbookViewId="0">
      <selection activeCell="H7" sqref="H7"/>
    </sheetView>
  </sheetViews>
  <sheetFormatPr baseColWidth="10" defaultColWidth="11.5703125" defaultRowHeight="13.5"/>
  <cols>
    <col min="1" max="1" width="1.85546875" style="123" customWidth="1"/>
    <col min="2" max="2" width="17.7109375" style="123" customWidth="1"/>
    <col min="3" max="3" width="34.28515625" style="123" customWidth="1"/>
    <col min="4" max="6" width="17.7109375" style="123" customWidth="1"/>
    <col min="7" max="16384" width="11.5703125" style="123"/>
  </cols>
  <sheetData>
    <row r="7" spans="2:13" ht="14.25" thickBot="1"/>
    <row r="8" spans="2:13" ht="27.6" customHeight="1" thickBot="1">
      <c r="B8" s="353" t="s">
        <v>974</v>
      </c>
      <c r="C8" s="354"/>
      <c r="D8" s="354"/>
      <c r="E8" s="354"/>
      <c r="F8" s="354"/>
      <c r="G8" s="154"/>
      <c r="H8" s="155"/>
      <c r="I8" s="155"/>
      <c r="J8" s="155"/>
      <c r="K8" s="155"/>
      <c r="L8" s="155"/>
      <c r="M8" s="156"/>
    </row>
    <row r="9" spans="2:13" ht="18" customHeight="1" thickBot="1">
      <c r="B9" s="353" t="s">
        <v>874</v>
      </c>
      <c r="C9" s="354"/>
      <c r="D9" s="354"/>
      <c r="E9" s="354"/>
      <c r="F9" s="354"/>
      <c r="G9" s="157"/>
      <c r="M9" s="158"/>
    </row>
    <row r="10" spans="2:13" ht="47.45" customHeight="1" thickBot="1">
      <c r="B10" s="159" t="s">
        <v>875</v>
      </c>
      <c r="C10" s="138" t="s">
        <v>876</v>
      </c>
      <c r="D10" s="138" t="s">
        <v>963</v>
      </c>
      <c r="E10" s="138" t="s">
        <v>1032</v>
      </c>
      <c r="F10" s="138" t="s">
        <v>23</v>
      </c>
      <c r="G10" s="157"/>
      <c r="M10" s="158"/>
    </row>
    <row r="11" spans="2:13" ht="27.6" customHeight="1" thickBot="1">
      <c r="B11" s="160">
        <v>1</v>
      </c>
      <c r="C11" s="161" t="s">
        <v>1033</v>
      </c>
      <c r="D11" s="162">
        <f>SUM('Guía EHS'!I10:I17)</f>
        <v>80</v>
      </c>
      <c r="E11" s="192">
        <f>SUM('Guía EHS'!H10:H17)</f>
        <v>80</v>
      </c>
      <c r="F11" s="163">
        <f>D11-E11</f>
        <v>0</v>
      </c>
      <c r="G11" s="157"/>
      <c r="M11" s="158"/>
    </row>
    <row r="12" spans="2:13" ht="27.6" customHeight="1" thickBot="1">
      <c r="B12" s="160">
        <v>2</v>
      </c>
      <c r="C12" s="161" t="s">
        <v>1034</v>
      </c>
      <c r="D12" s="162">
        <f>SUM('Guía EHS'!I20:I28)</f>
        <v>80</v>
      </c>
      <c r="E12" s="192">
        <f>SUM('Guía EHS'!H20:H28)</f>
        <v>70</v>
      </c>
      <c r="F12" s="163">
        <f t="shared" ref="F12:F14" si="0">D12-E12</f>
        <v>10</v>
      </c>
      <c r="G12" s="157"/>
      <c r="M12" s="158"/>
    </row>
    <row r="13" spans="2:13" ht="27.6" customHeight="1" thickBot="1">
      <c r="B13" s="160">
        <v>3</v>
      </c>
      <c r="C13" s="161" t="s">
        <v>967</v>
      </c>
      <c r="D13" s="162">
        <f>SUM('Guía EHS'!I31:I37)</f>
        <v>70</v>
      </c>
      <c r="E13" s="192">
        <f>SUM('Guía EHS'!H31:H37)</f>
        <v>60</v>
      </c>
      <c r="F13" s="163">
        <f t="shared" si="0"/>
        <v>10</v>
      </c>
      <c r="G13" s="157"/>
      <c r="M13" s="158"/>
    </row>
    <row r="14" spans="2:13" ht="27.6" customHeight="1" thickBot="1">
      <c r="B14" s="160">
        <v>4</v>
      </c>
      <c r="C14" s="161" t="s">
        <v>1035</v>
      </c>
      <c r="D14" s="162">
        <f>SUM('Guía EHS'!I40:I42)</f>
        <v>30</v>
      </c>
      <c r="E14" s="192">
        <f>SUM('Guía EHS'!H40:H42)</f>
        <v>30</v>
      </c>
      <c r="F14" s="163">
        <f t="shared" si="0"/>
        <v>0</v>
      </c>
      <c r="G14" s="157"/>
      <c r="M14" s="158"/>
    </row>
    <row r="15" spans="2:13" ht="27.6" customHeight="1" thickBot="1">
      <c r="B15" s="355" t="s">
        <v>878</v>
      </c>
      <c r="C15" s="356"/>
      <c r="D15" s="193">
        <f>SUM(D11:D14)</f>
        <v>260</v>
      </c>
      <c r="E15" s="193">
        <f t="shared" ref="E15:F15" si="1">SUM(E11:E14)</f>
        <v>240</v>
      </c>
      <c r="F15" s="193">
        <f t="shared" si="1"/>
        <v>20</v>
      </c>
      <c r="G15" s="167"/>
      <c r="H15" s="168"/>
      <c r="I15" s="168"/>
      <c r="J15" s="168"/>
      <c r="K15" s="168"/>
      <c r="L15" s="168"/>
      <c r="M15" s="169"/>
    </row>
  </sheetData>
  <mergeCells count="3">
    <mergeCell ref="B8:F8"/>
    <mergeCell ref="B9:F9"/>
    <mergeCell ref="B15:C15"/>
  </mergeCells>
  <conditionalFormatting sqref="F11:F14">
    <cfRule type="dataBar" priority="1">
      <dataBar>
        <cfvo type="min"/>
        <cfvo type="max"/>
        <color rgb="FF63C384"/>
      </dataBar>
      <extLst>
        <ext xmlns:x14="http://schemas.microsoft.com/office/spreadsheetml/2009/9/main" uri="{B025F937-C7B1-47D3-B67F-A62EFF666E3E}">
          <x14:id>{CAFCD389-6188-4AC2-97BC-98DDB46F829F}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AFCD389-6188-4AC2-97BC-98DDB46F829F}">
            <x14:dataBar minLength="0" maxLength="100" border="1" negativeBarBorderColorSameAsPositive="0">
              <x14:cfvo type="autoMin"/>
              <x14:cfvo type="autoMax"/>
              <x14:borderColor rgb="FF63C384"/>
              <x14:negativeFillColor rgb="FFFF0000"/>
              <x14:negativeBorderColor rgb="FFFF0000"/>
              <x14:axisColor rgb="FF000000"/>
            </x14:dataBar>
          </x14:cfRule>
          <xm:sqref>F11:F14</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5812-582B-4B3C-851E-DC395F1987F2}">
  <dimension ref="B7:M14"/>
  <sheetViews>
    <sheetView showGridLines="0" zoomScale="85" zoomScaleNormal="85" workbookViewId="0"/>
  </sheetViews>
  <sheetFormatPr baseColWidth="10" defaultColWidth="11.5703125" defaultRowHeight="13.5"/>
  <cols>
    <col min="1" max="1" width="1.85546875" style="123" customWidth="1"/>
    <col min="2" max="2" width="17.7109375" style="123" customWidth="1"/>
    <col min="3" max="3" width="34.28515625" style="123" customWidth="1"/>
    <col min="4" max="6" width="17.7109375" style="123" customWidth="1"/>
    <col min="7" max="16384" width="11.5703125" style="123"/>
  </cols>
  <sheetData>
    <row r="7" spans="2:13" ht="14.25" thickBot="1"/>
    <row r="8" spans="2:13" ht="27.6" customHeight="1" thickBot="1">
      <c r="B8" s="353" t="s">
        <v>1036</v>
      </c>
      <c r="C8" s="354"/>
      <c r="D8" s="354"/>
      <c r="E8" s="354"/>
      <c r="F8" s="354"/>
      <c r="G8" s="154"/>
      <c r="H8" s="155"/>
      <c r="I8" s="155"/>
      <c r="J8" s="155"/>
      <c r="K8" s="155"/>
      <c r="L8" s="155"/>
      <c r="M8" s="156"/>
    </row>
    <row r="9" spans="2:13" ht="18" customHeight="1" thickBot="1">
      <c r="B9" s="353" t="s">
        <v>874</v>
      </c>
      <c r="C9" s="354"/>
      <c r="D9" s="354"/>
      <c r="E9" s="354"/>
      <c r="F9" s="354"/>
      <c r="G9" s="157"/>
      <c r="M9" s="158"/>
    </row>
    <row r="10" spans="2:13" ht="47.45" customHeight="1" thickBot="1">
      <c r="B10" s="159" t="s">
        <v>875</v>
      </c>
      <c r="C10" s="138" t="s">
        <v>2544</v>
      </c>
      <c r="D10" s="138" t="s">
        <v>1040</v>
      </c>
      <c r="E10" s="138" t="s">
        <v>1032</v>
      </c>
      <c r="F10" s="138" t="s">
        <v>23</v>
      </c>
      <c r="G10" s="157"/>
      <c r="M10" s="158"/>
    </row>
    <row r="11" spans="2:13" ht="27.6" customHeight="1" thickBot="1">
      <c r="B11" s="160">
        <v>1</v>
      </c>
      <c r="C11" s="161" t="s">
        <v>1038</v>
      </c>
      <c r="D11" s="195">
        <v>1</v>
      </c>
      <c r="E11" s="197">
        <f>'Coherencia P. Ecuador'!E21/'Coherencia P. Ecuador'!D21</f>
        <v>0.8571428571428571</v>
      </c>
      <c r="F11" s="198">
        <f>D11-E11</f>
        <v>0.1428571428571429</v>
      </c>
      <c r="G11" s="157"/>
      <c r="M11" s="158"/>
    </row>
    <row r="12" spans="2:13" ht="27.6" customHeight="1" thickBot="1">
      <c r="B12" s="160">
        <v>2</v>
      </c>
      <c r="C12" s="161" t="s">
        <v>1037</v>
      </c>
      <c r="D12" s="195">
        <v>1</v>
      </c>
      <c r="E12" s="197">
        <f>'Coherencia Normas IFC'!E19/'Coherencia Normas IFC'!D19</f>
        <v>0.85</v>
      </c>
      <c r="F12" s="198">
        <f>D12-E12</f>
        <v>0.15000000000000002</v>
      </c>
      <c r="G12" s="157"/>
      <c r="M12" s="158"/>
    </row>
    <row r="13" spans="2:13" ht="27.6" customHeight="1" thickBot="1">
      <c r="B13" s="160">
        <v>3</v>
      </c>
      <c r="C13" s="161" t="s">
        <v>1039</v>
      </c>
      <c r="D13" s="195">
        <v>1</v>
      </c>
      <c r="E13" s="197">
        <f>'Coherencia Guía EHS'!E15/'Coherencia Guía EHS'!D15</f>
        <v>0.92307692307692313</v>
      </c>
      <c r="F13" s="198">
        <f>D13-E13</f>
        <v>7.6923076923076872E-2</v>
      </c>
      <c r="G13" s="157"/>
      <c r="M13" s="158"/>
    </row>
    <row r="14" spans="2:13" ht="27.6" customHeight="1" thickBot="1">
      <c r="B14" s="355" t="s">
        <v>1041</v>
      </c>
      <c r="C14" s="356"/>
      <c r="D14" s="196">
        <f>AVERAGE(D11:D13)</f>
        <v>1</v>
      </c>
      <c r="E14" s="196">
        <f>AVERAGE(E11:E13)</f>
        <v>0.87673992673992673</v>
      </c>
      <c r="F14" s="196">
        <f>AVERAGE(F11:F13)</f>
        <v>0.12326007326007327</v>
      </c>
      <c r="G14" s="167"/>
      <c r="H14" s="168"/>
      <c r="I14" s="168"/>
      <c r="J14" s="168"/>
      <c r="K14" s="168"/>
      <c r="L14" s="168"/>
      <c r="M14" s="169"/>
    </row>
  </sheetData>
  <mergeCells count="3">
    <mergeCell ref="B8:F8"/>
    <mergeCell ref="B9:F9"/>
    <mergeCell ref="B14:C14"/>
  </mergeCells>
  <conditionalFormatting sqref="F11:F13">
    <cfRule type="dataBar" priority="32">
      <dataBar>
        <cfvo type="min"/>
        <cfvo type="max"/>
        <color rgb="FF63C384"/>
      </dataBar>
      <extLst>
        <ext xmlns:x14="http://schemas.microsoft.com/office/spreadsheetml/2009/9/main" uri="{B025F937-C7B1-47D3-B67F-A62EFF666E3E}">
          <x14:id>{6305BFD0-1B4F-46C3-8F55-053C9EC2BB41}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305BFD0-1B4F-46C3-8F55-053C9EC2BB41}">
            <x14:dataBar minLength="0" maxLength="100" border="1" negativeBarBorderColorSameAsPositive="0">
              <x14:cfvo type="autoMin"/>
              <x14:cfvo type="autoMax"/>
              <x14:borderColor rgb="FF63C384"/>
              <x14:negativeFillColor rgb="FFFF0000"/>
              <x14:negativeBorderColor rgb="FFFF0000"/>
              <x14:axisColor rgb="FF000000"/>
            </x14:dataBar>
          </x14:cfRule>
          <xm:sqref>F11:F13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7C1A-8EB8-4512-B51B-8006538257FE}">
  <dimension ref="B8:H17070"/>
  <sheetViews>
    <sheetView showGridLines="0" zoomScale="85" zoomScaleNormal="85" workbookViewId="0"/>
  </sheetViews>
  <sheetFormatPr baseColWidth="10" defaultColWidth="11.5703125" defaultRowHeight="13.5"/>
  <cols>
    <col min="1" max="1" width="1.85546875" style="123" customWidth="1"/>
    <col min="2" max="2" width="17.7109375" style="123" customWidth="1"/>
    <col min="3" max="3" width="34.28515625" style="123" customWidth="1"/>
    <col min="4" max="6" width="17.7109375" style="123" customWidth="1"/>
    <col min="7" max="16384" width="11.5703125" style="123"/>
  </cols>
  <sheetData>
    <row r="8" spans="2:8" ht="27">
      <c r="B8" s="234" t="s">
        <v>137</v>
      </c>
      <c r="C8" s="234" t="s">
        <v>2487</v>
      </c>
      <c r="D8" s="234" t="s">
        <v>2488</v>
      </c>
      <c r="E8" s="234" t="s">
        <v>2489</v>
      </c>
      <c r="F8" s="234" t="s">
        <v>2490</v>
      </c>
      <c r="G8" s="234" t="s">
        <v>2491</v>
      </c>
      <c r="H8" s="234" t="s">
        <v>2492</v>
      </c>
    </row>
    <row r="9" spans="2:8">
      <c r="B9" s="235" t="s">
        <v>89</v>
      </c>
      <c r="C9" s="235">
        <v>44317</v>
      </c>
      <c r="D9" s="235">
        <v>2.9</v>
      </c>
      <c r="E9" s="235">
        <v>99</v>
      </c>
      <c r="F9" s="235">
        <v>60</v>
      </c>
      <c r="G9" s="235">
        <v>18.7</v>
      </c>
      <c r="H9" s="235">
        <v>14.6</v>
      </c>
    </row>
    <row r="10" spans="2:8">
      <c r="B10" s="235" t="s">
        <v>89</v>
      </c>
      <c r="C10" s="235">
        <v>44318</v>
      </c>
      <c r="D10" s="235">
        <v>0</v>
      </c>
      <c r="E10" s="235">
        <v>97</v>
      </c>
      <c r="F10" s="235">
        <v>64</v>
      </c>
      <c r="G10" s="235">
        <v>18.100000000000001</v>
      </c>
      <c r="H10" s="235">
        <v>14.4</v>
      </c>
    </row>
    <row r="11" spans="2:8">
      <c r="B11" s="235" t="s">
        <v>89</v>
      </c>
      <c r="C11" s="235">
        <v>44319</v>
      </c>
      <c r="D11" s="235">
        <v>0</v>
      </c>
      <c r="E11" s="235">
        <v>96</v>
      </c>
      <c r="F11" s="235">
        <v>83</v>
      </c>
      <c r="G11" s="235">
        <v>15.6</v>
      </c>
      <c r="H11" s="235">
        <v>13.7</v>
      </c>
    </row>
    <row r="12" spans="2:8">
      <c r="B12" s="235" t="s">
        <v>89</v>
      </c>
      <c r="C12" s="235">
        <v>44320</v>
      </c>
      <c r="D12" s="235">
        <v>0</v>
      </c>
      <c r="E12" s="235">
        <v>98</v>
      </c>
      <c r="F12" s="235">
        <v>86</v>
      </c>
      <c r="G12" s="235">
        <v>16.8</v>
      </c>
      <c r="H12" s="235">
        <v>14.4</v>
      </c>
    </row>
    <row r="13" spans="2:8">
      <c r="B13" s="235" t="s">
        <v>89</v>
      </c>
      <c r="C13" s="235">
        <v>44323</v>
      </c>
      <c r="D13" s="235">
        <v>0</v>
      </c>
      <c r="E13" s="235">
        <v>86</v>
      </c>
      <c r="F13" s="235">
        <v>78</v>
      </c>
      <c r="G13" s="235">
        <v>16.600000000000001</v>
      </c>
      <c r="H13" s="235">
        <v>15.7</v>
      </c>
    </row>
    <row r="14" spans="2:8">
      <c r="B14" s="235" t="s">
        <v>89</v>
      </c>
      <c r="C14" s="235">
        <v>44324</v>
      </c>
      <c r="D14" s="235">
        <v>9</v>
      </c>
      <c r="E14" s="235">
        <v>98</v>
      </c>
      <c r="F14" s="235">
        <v>75</v>
      </c>
      <c r="G14" s="235">
        <v>17</v>
      </c>
      <c r="H14" s="235">
        <v>14.5</v>
      </c>
    </row>
    <row r="15" spans="2:8">
      <c r="B15" s="235" t="s">
        <v>89</v>
      </c>
      <c r="C15" s="235">
        <v>44325</v>
      </c>
      <c r="D15" s="235">
        <v>34</v>
      </c>
      <c r="E15" s="235">
        <v>97</v>
      </c>
      <c r="F15" s="235">
        <v>75</v>
      </c>
      <c r="G15" s="235">
        <v>17</v>
      </c>
      <c r="H15" s="235">
        <v>15</v>
      </c>
    </row>
    <row r="16" spans="2:8">
      <c r="B16" s="235" t="s">
        <v>89</v>
      </c>
      <c r="C16" s="235">
        <v>44326</v>
      </c>
      <c r="D16" s="235">
        <v>0</v>
      </c>
      <c r="E16" s="235">
        <v>98</v>
      </c>
      <c r="F16" s="235">
        <v>73</v>
      </c>
      <c r="G16" s="235">
        <v>16.5</v>
      </c>
      <c r="H16" s="235">
        <v>14</v>
      </c>
    </row>
    <row r="17" spans="2:8">
      <c r="B17" s="235" t="s">
        <v>89</v>
      </c>
      <c r="C17" s="235">
        <v>44327</v>
      </c>
      <c r="D17" s="235">
        <v>3</v>
      </c>
      <c r="E17" s="235">
        <v>95</v>
      </c>
      <c r="F17" s="235">
        <v>78</v>
      </c>
      <c r="G17" s="235">
        <v>19</v>
      </c>
      <c r="H17" s="235">
        <v>14</v>
      </c>
    </row>
    <row r="18" spans="2:8">
      <c r="B18" s="235" t="s">
        <v>89</v>
      </c>
      <c r="C18" s="235">
        <v>44328</v>
      </c>
      <c r="D18" s="235">
        <v>0</v>
      </c>
      <c r="E18" s="235">
        <v>95</v>
      </c>
      <c r="F18" s="235">
        <v>74</v>
      </c>
      <c r="G18" s="235">
        <v>19.5</v>
      </c>
      <c r="H18" s="235">
        <v>14.7</v>
      </c>
    </row>
    <row r="19" spans="2:8">
      <c r="B19" s="235" t="s">
        <v>89</v>
      </c>
      <c r="C19" s="235">
        <v>44329</v>
      </c>
      <c r="D19" s="235">
        <v>0</v>
      </c>
      <c r="E19" s="235">
        <v>92</v>
      </c>
      <c r="F19" s="235">
        <v>57</v>
      </c>
      <c r="G19" s="235">
        <v>20</v>
      </c>
      <c r="H19" s="235">
        <v>13</v>
      </c>
    </row>
    <row r="20" spans="2:8">
      <c r="B20" s="235" t="s">
        <v>89</v>
      </c>
      <c r="C20" s="235">
        <v>44330</v>
      </c>
      <c r="D20" s="235">
        <v>10</v>
      </c>
      <c r="E20" s="235">
        <v>85</v>
      </c>
      <c r="F20" s="235">
        <v>75</v>
      </c>
      <c r="G20" s="235">
        <v>17.399999999999999</v>
      </c>
      <c r="H20" s="235">
        <v>14.7</v>
      </c>
    </row>
    <row r="21" spans="2:8">
      <c r="B21" s="235" t="s">
        <v>89</v>
      </c>
      <c r="C21" s="235">
        <v>44331</v>
      </c>
      <c r="D21" s="235">
        <v>10</v>
      </c>
      <c r="E21" s="235">
        <v>81</v>
      </c>
      <c r="F21" s="235">
        <v>48</v>
      </c>
      <c r="G21" s="235">
        <v>17</v>
      </c>
      <c r="H21" s="235">
        <v>14.5</v>
      </c>
    </row>
    <row r="22" spans="2:8">
      <c r="B22" s="235" t="s">
        <v>89</v>
      </c>
      <c r="C22" s="235">
        <v>44332</v>
      </c>
      <c r="D22" s="235">
        <v>20</v>
      </c>
      <c r="E22" s="235">
        <v>84</v>
      </c>
      <c r="F22" s="235">
        <v>72</v>
      </c>
      <c r="G22" s="235">
        <v>16.7</v>
      </c>
      <c r="H22" s="235">
        <v>14</v>
      </c>
    </row>
    <row r="23" spans="2:8">
      <c r="B23" s="235" t="s">
        <v>89</v>
      </c>
      <c r="C23" s="235">
        <v>44333</v>
      </c>
      <c r="D23" s="235">
        <v>40</v>
      </c>
      <c r="E23" s="235">
        <v>79</v>
      </c>
      <c r="F23" s="235">
        <v>57</v>
      </c>
      <c r="G23" s="235">
        <v>16.399999999999999</v>
      </c>
      <c r="H23" s="235">
        <v>13.4</v>
      </c>
    </row>
    <row r="24" spans="2:8">
      <c r="B24" s="235" t="s">
        <v>89</v>
      </c>
      <c r="C24" s="235">
        <v>44334</v>
      </c>
      <c r="D24" s="235">
        <v>0</v>
      </c>
      <c r="E24" s="235">
        <v>84</v>
      </c>
      <c r="F24" s="235">
        <v>56</v>
      </c>
      <c r="G24" s="235">
        <v>16</v>
      </c>
      <c r="H24" s="235">
        <v>13.5</v>
      </c>
    </row>
    <row r="25" spans="2:8">
      <c r="B25" s="235" t="s">
        <v>89</v>
      </c>
      <c r="C25" s="235">
        <v>44335</v>
      </c>
      <c r="D25" s="235">
        <v>0</v>
      </c>
      <c r="E25" s="235">
        <v>86</v>
      </c>
      <c r="F25" s="235">
        <v>48</v>
      </c>
      <c r="G25" s="235">
        <v>15</v>
      </c>
      <c r="H25" s="235">
        <v>11.5</v>
      </c>
    </row>
    <row r="26" spans="2:8">
      <c r="B26" s="235" t="s">
        <v>89</v>
      </c>
      <c r="C26" s="235">
        <v>44336</v>
      </c>
      <c r="D26" s="235">
        <v>0</v>
      </c>
      <c r="E26" s="235">
        <v>85</v>
      </c>
      <c r="F26" s="235">
        <v>63</v>
      </c>
      <c r="G26" s="235">
        <v>14</v>
      </c>
      <c r="H26" s="235">
        <v>11.5</v>
      </c>
    </row>
    <row r="27" spans="2:8">
      <c r="B27" s="235" t="s">
        <v>89</v>
      </c>
      <c r="C27" s="235">
        <v>44336</v>
      </c>
      <c r="D27" s="235">
        <v>0</v>
      </c>
      <c r="E27" s="235">
        <v>85</v>
      </c>
      <c r="F27" s="235">
        <v>63</v>
      </c>
      <c r="G27" s="235">
        <v>19</v>
      </c>
      <c r="H27" s="235">
        <v>11</v>
      </c>
    </row>
    <row r="28" spans="2:8">
      <c r="B28" s="235" t="s">
        <v>89</v>
      </c>
      <c r="C28" s="235">
        <v>44337</v>
      </c>
      <c r="D28" s="235">
        <v>0</v>
      </c>
      <c r="E28" s="235">
        <v>89</v>
      </c>
      <c r="F28" s="235">
        <v>56</v>
      </c>
      <c r="G28" s="235">
        <v>18.2</v>
      </c>
      <c r="H28" s="235">
        <v>13</v>
      </c>
    </row>
    <row r="29" spans="2:8">
      <c r="B29" s="235" t="s">
        <v>89</v>
      </c>
      <c r="C29" s="235">
        <v>44338</v>
      </c>
      <c r="D29" s="235">
        <v>0</v>
      </c>
      <c r="E29" s="235">
        <v>89</v>
      </c>
      <c r="F29" s="235">
        <v>73</v>
      </c>
      <c r="G29" s="235">
        <v>18</v>
      </c>
      <c r="H29" s="235">
        <v>13</v>
      </c>
    </row>
    <row r="30" spans="2:8">
      <c r="B30" s="235" t="s">
        <v>89</v>
      </c>
      <c r="C30" s="235">
        <v>44339</v>
      </c>
      <c r="D30" s="235">
        <v>0</v>
      </c>
      <c r="E30" s="235">
        <v>98</v>
      </c>
      <c r="F30" s="235">
        <v>65</v>
      </c>
      <c r="G30" s="235">
        <v>19</v>
      </c>
      <c r="H30" s="235">
        <v>15</v>
      </c>
    </row>
    <row r="31" spans="2:8">
      <c r="B31" s="235" t="s">
        <v>89</v>
      </c>
      <c r="C31" s="235">
        <v>44340</v>
      </c>
      <c r="D31" s="235">
        <v>1.2</v>
      </c>
      <c r="E31" s="235">
        <v>97</v>
      </c>
      <c r="F31" s="235">
        <v>66</v>
      </c>
      <c r="G31" s="235">
        <v>20</v>
      </c>
      <c r="H31" s="235">
        <v>15</v>
      </c>
    </row>
    <row r="32" spans="2:8">
      <c r="B32" s="235" t="s">
        <v>89</v>
      </c>
      <c r="C32" s="235">
        <v>44341</v>
      </c>
      <c r="D32" s="235">
        <v>0</v>
      </c>
      <c r="E32" s="235">
        <v>97</v>
      </c>
      <c r="F32" s="235">
        <v>66</v>
      </c>
      <c r="G32" s="235">
        <v>20</v>
      </c>
      <c r="H32" s="235">
        <v>15</v>
      </c>
    </row>
    <row r="33" spans="2:8">
      <c r="B33" s="235" t="s">
        <v>89</v>
      </c>
      <c r="C33" s="235">
        <v>44342</v>
      </c>
      <c r="D33" s="235">
        <v>5</v>
      </c>
      <c r="E33" s="235">
        <v>91</v>
      </c>
      <c r="F33" s="235">
        <v>67</v>
      </c>
      <c r="G33" s="235">
        <v>18.5</v>
      </c>
      <c r="H33" s="235">
        <v>14.5</v>
      </c>
    </row>
    <row r="34" spans="2:8">
      <c r="B34" s="235" t="s">
        <v>89</v>
      </c>
      <c r="C34" s="235">
        <v>44343</v>
      </c>
      <c r="D34" s="235">
        <v>10</v>
      </c>
      <c r="E34" s="235">
        <v>95</v>
      </c>
      <c r="F34" s="235">
        <v>62</v>
      </c>
      <c r="G34" s="235">
        <v>18.7</v>
      </c>
      <c r="H34" s="235">
        <v>14.6</v>
      </c>
    </row>
    <row r="35" spans="2:8">
      <c r="B35" s="235" t="s">
        <v>89</v>
      </c>
      <c r="C35" s="235">
        <v>44344</v>
      </c>
      <c r="D35" s="235">
        <v>0</v>
      </c>
      <c r="E35" s="235">
        <v>99</v>
      </c>
      <c r="F35" s="235">
        <v>79</v>
      </c>
      <c r="G35" s="235">
        <v>18</v>
      </c>
      <c r="H35" s="235">
        <v>14</v>
      </c>
    </row>
    <row r="36" spans="2:8">
      <c r="B36" s="235" t="s">
        <v>89</v>
      </c>
      <c r="C36" s="235">
        <v>44345</v>
      </c>
      <c r="D36" s="235">
        <v>46</v>
      </c>
      <c r="E36" s="235">
        <v>95</v>
      </c>
      <c r="F36" s="235">
        <v>87</v>
      </c>
      <c r="G36" s="235">
        <v>18</v>
      </c>
      <c r="H36" s="235">
        <v>14.2</v>
      </c>
    </row>
    <row r="37" spans="2:8">
      <c r="B37" s="235" t="s">
        <v>89</v>
      </c>
      <c r="C37" s="235">
        <v>44346</v>
      </c>
      <c r="D37" s="235">
        <v>17</v>
      </c>
      <c r="E37" s="235">
        <v>98</v>
      </c>
      <c r="F37" s="235">
        <v>74</v>
      </c>
      <c r="G37" s="235">
        <v>18.100000000000001</v>
      </c>
      <c r="H37" s="235">
        <v>14.4</v>
      </c>
    </row>
    <row r="38" spans="2:8">
      <c r="B38" s="235" t="s">
        <v>89</v>
      </c>
      <c r="C38" s="235">
        <v>44347</v>
      </c>
      <c r="D38" s="235">
        <v>16</v>
      </c>
      <c r="E38" s="235">
        <v>97</v>
      </c>
      <c r="F38" s="235">
        <v>55</v>
      </c>
      <c r="G38" s="235">
        <v>17.100000000000001</v>
      </c>
      <c r="H38" s="235">
        <v>13.5</v>
      </c>
    </row>
    <row r="39" spans="2:8">
      <c r="B39" s="235" t="s">
        <v>89</v>
      </c>
      <c r="C39" s="235">
        <v>44348</v>
      </c>
      <c r="D39" s="235">
        <v>6</v>
      </c>
      <c r="E39" s="235">
        <v>95</v>
      </c>
      <c r="F39" s="235">
        <v>74</v>
      </c>
      <c r="G39" s="235">
        <v>17.5</v>
      </c>
      <c r="H39" s="235">
        <v>14</v>
      </c>
    </row>
    <row r="40" spans="2:8">
      <c r="B40" s="235" t="s">
        <v>89</v>
      </c>
      <c r="C40" s="235">
        <v>44349</v>
      </c>
      <c r="D40" s="235">
        <v>6</v>
      </c>
      <c r="E40" s="235">
        <v>98</v>
      </c>
      <c r="F40" s="235">
        <v>85</v>
      </c>
      <c r="G40" s="235">
        <v>18</v>
      </c>
      <c r="H40" s="235">
        <v>13</v>
      </c>
    </row>
    <row r="41" spans="2:8">
      <c r="B41" s="235" t="s">
        <v>89</v>
      </c>
      <c r="C41" s="235">
        <v>44350</v>
      </c>
      <c r="D41" s="235">
        <v>1</v>
      </c>
      <c r="E41" s="235">
        <v>97</v>
      </c>
      <c r="F41" s="235">
        <v>69</v>
      </c>
      <c r="G41" s="235">
        <v>17</v>
      </c>
      <c r="H41" s="235">
        <v>14.5</v>
      </c>
    </row>
    <row r="42" spans="2:8">
      <c r="B42" s="235" t="s">
        <v>89</v>
      </c>
      <c r="C42" s="235">
        <v>44352</v>
      </c>
      <c r="D42" s="235">
        <v>5</v>
      </c>
      <c r="E42" s="235">
        <v>98</v>
      </c>
      <c r="F42" s="235">
        <v>60</v>
      </c>
      <c r="G42" s="235">
        <v>17.600000000000001</v>
      </c>
      <c r="H42" s="235">
        <v>15.8</v>
      </c>
    </row>
    <row r="43" spans="2:8">
      <c r="B43" s="235" t="s">
        <v>89</v>
      </c>
      <c r="C43" s="235">
        <v>44353</v>
      </c>
      <c r="D43" s="235">
        <v>5</v>
      </c>
      <c r="E43" s="235">
        <v>99</v>
      </c>
      <c r="F43" s="235">
        <v>65</v>
      </c>
      <c r="G43" s="235">
        <v>16.899999999999999</v>
      </c>
      <c r="H43" s="235">
        <v>15.9</v>
      </c>
    </row>
    <row r="44" spans="2:8">
      <c r="B44" s="235" t="s">
        <v>89</v>
      </c>
      <c r="C44" s="235">
        <v>44354</v>
      </c>
      <c r="D44" s="235">
        <v>19</v>
      </c>
      <c r="E44" s="235">
        <v>98</v>
      </c>
      <c r="F44" s="235">
        <v>86</v>
      </c>
      <c r="G44" s="235">
        <v>16.899999999999999</v>
      </c>
      <c r="H44" s="235">
        <v>15.9</v>
      </c>
    </row>
    <row r="45" spans="2:8">
      <c r="B45" s="235" t="s">
        <v>89</v>
      </c>
      <c r="C45" s="235">
        <v>44354</v>
      </c>
      <c r="D45" s="235">
        <v>98</v>
      </c>
      <c r="E45" s="235">
        <v>98</v>
      </c>
      <c r="F45" s="235">
        <v>86</v>
      </c>
      <c r="G45" s="235">
        <v>17</v>
      </c>
      <c r="H45" s="235">
        <v>14.5</v>
      </c>
    </row>
    <row r="46" spans="2:8">
      <c r="B46" s="235" t="s">
        <v>89</v>
      </c>
      <c r="C46" s="235">
        <v>44355</v>
      </c>
      <c r="D46" s="235">
        <v>4</v>
      </c>
      <c r="E46" s="235">
        <v>99</v>
      </c>
      <c r="F46" s="235">
        <v>70</v>
      </c>
      <c r="G46" s="235">
        <v>16.2</v>
      </c>
      <c r="H46" s="235">
        <v>13.9</v>
      </c>
    </row>
    <row r="47" spans="2:8">
      <c r="B47" s="235" t="s">
        <v>89</v>
      </c>
      <c r="C47" s="235">
        <v>44356</v>
      </c>
      <c r="D47" s="235">
        <v>22</v>
      </c>
      <c r="E47" s="235">
        <v>99</v>
      </c>
      <c r="F47" s="235">
        <v>93</v>
      </c>
      <c r="G47" s="235">
        <v>15.9</v>
      </c>
      <c r="H47" s="235">
        <v>13</v>
      </c>
    </row>
    <row r="48" spans="2:8">
      <c r="B48" s="235" t="s">
        <v>89</v>
      </c>
      <c r="C48" s="235">
        <v>44357</v>
      </c>
      <c r="D48" s="235">
        <v>0</v>
      </c>
      <c r="E48" s="235">
        <v>95</v>
      </c>
      <c r="F48" s="235">
        <v>75</v>
      </c>
      <c r="G48" s="235">
        <v>17.2</v>
      </c>
      <c r="H48" s="235">
        <v>14.2</v>
      </c>
    </row>
    <row r="49" spans="2:8">
      <c r="B49" s="235" t="s">
        <v>89</v>
      </c>
      <c r="C49" s="235">
        <v>44358</v>
      </c>
      <c r="D49" s="235">
        <v>11</v>
      </c>
      <c r="E49" s="235">
        <v>95</v>
      </c>
      <c r="F49" s="235">
        <v>80</v>
      </c>
      <c r="G49" s="235">
        <v>16.8</v>
      </c>
      <c r="H49" s="235">
        <v>15</v>
      </c>
    </row>
    <row r="50" spans="2:8">
      <c r="B50" s="235" t="s">
        <v>89</v>
      </c>
      <c r="C50" s="235">
        <v>44359</v>
      </c>
      <c r="D50" s="235">
        <v>0</v>
      </c>
      <c r="E50" s="235">
        <v>99</v>
      </c>
      <c r="F50" s="235">
        <v>77</v>
      </c>
      <c r="G50" s="235">
        <v>17</v>
      </c>
      <c r="H50" s="235">
        <v>15.9</v>
      </c>
    </row>
    <row r="51" spans="2:8">
      <c r="B51" s="235" t="s">
        <v>89</v>
      </c>
      <c r="C51" s="235">
        <v>44360</v>
      </c>
      <c r="D51" s="235">
        <v>5</v>
      </c>
      <c r="E51" s="235">
        <v>98</v>
      </c>
      <c r="F51" s="235">
        <v>68</v>
      </c>
      <c r="G51" s="235">
        <v>16.2</v>
      </c>
      <c r="H51" s="235">
        <v>15.2</v>
      </c>
    </row>
    <row r="52" spans="2:8">
      <c r="B52" s="235" t="s">
        <v>89</v>
      </c>
      <c r="C52" s="235">
        <v>44361</v>
      </c>
      <c r="D52" s="235">
        <v>21</v>
      </c>
      <c r="E52" s="235">
        <v>99</v>
      </c>
      <c r="F52" s="235">
        <v>85</v>
      </c>
      <c r="G52" s="235">
        <v>15.9</v>
      </c>
      <c r="H52" s="235">
        <v>13</v>
      </c>
    </row>
    <row r="53" spans="2:8">
      <c r="B53" s="235" t="s">
        <v>89</v>
      </c>
      <c r="C53" s="235">
        <v>44362</v>
      </c>
      <c r="D53" s="235">
        <v>4</v>
      </c>
      <c r="E53" s="235">
        <v>99</v>
      </c>
      <c r="F53" s="235">
        <v>8</v>
      </c>
      <c r="G53" s="235">
        <v>15.9</v>
      </c>
      <c r="H53" s="235">
        <v>14.1</v>
      </c>
    </row>
    <row r="54" spans="2:8">
      <c r="B54" s="235" t="s">
        <v>89</v>
      </c>
      <c r="C54" s="235">
        <v>44363</v>
      </c>
      <c r="D54" s="235">
        <v>4</v>
      </c>
      <c r="E54" s="235">
        <v>99</v>
      </c>
      <c r="F54" s="235">
        <v>70</v>
      </c>
      <c r="G54" s="235">
        <v>17</v>
      </c>
      <c r="H54" s="235">
        <v>15.2</v>
      </c>
    </row>
    <row r="55" spans="2:8">
      <c r="B55" s="235" t="s">
        <v>89</v>
      </c>
      <c r="C55" s="235">
        <v>44364</v>
      </c>
      <c r="D55" s="235">
        <v>0</v>
      </c>
      <c r="E55" s="235">
        <v>99</v>
      </c>
      <c r="F55" s="235">
        <v>45</v>
      </c>
      <c r="G55" s="235">
        <v>17.899999999999999</v>
      </c>
      <c r="H55" s="235">
        <v>15.8</v>
      </c>
    </row>
    <row r="56" spans="2:8">
      <c r="B56" s="235" t="s">
        <v>89</v>
      </c>
      <c r="C56" s="235">
        <v>44366</v>
      </c>
      <c r="D56" s="235">
        <v>1</v>
      </c>
      <c r="E56" s="235">
        <v>98</v>
      </c>
      <c r="F56" s="235">
        <v>70</v>
      </c>
      <c r="G56" s="235">
        <v>15.8</v>
      </c>
      <c r="H56" s="235">
        <v>14.9</v>
      </c>
    </row>
    <row r="57" spans="2:8">
      <c r="B57" s="235" t="s">
        <v>89</v>
      </c>
      <c r="C57" s="235">
        <v>44367</v>
      </c>
      <c r="D57" s="235">
        <v>13</v>
      </c>
      <c r="E57" s="235">
        <v>99</v>
      </c>
      <c r="F57" s="235">
        <v>60</v>
      </c>
      <c r="G57" s="235">
        <v>17.899999999999999</v>
      </c>
      <c r="H57" s="235">
        <v>14.9</v>
      </c>
    </row>
    <row r="58" spans="2:8">
      <c r="B58" s="235" t="s">
        <v>89</v>
      </c>
      <c r="C58" s="235">
        <v>44368</v>
      </c>
      <c r="D58" s="235">
        <v>18</v>
      </c>
      <c r="E58" s="235">
        <v>99</v>
      </c>
      <c r="F58" s="235">
        <v>78</v>
      </c>
      <c r="G58" s="235">
        <v>17.8</v>
      </c>
      <c r="H58" s="235">
        <v>15.9</v>
      </c>
    </row>
    <row r="59" spans="2:8">
      <c r="B59" s="235" t="s">
        <v>89</v>
      </c>
      <c r="C59" s="235">
        <v>44369</v>
      </c>
      <c r="D59" s="235">
        <v>3</v>
      </c>
      <c r="E59" s="235">
        <v>99</v>
      </c>
      <c r="F59" s="235">
        <v>49</v>
      </c>
      <c r="G59" s="235">
        <v>16.8</v>
      </c>
      <c r="H59" s="235">
        <v>15.2</v>
      </c>
    </row>
    <row r="60" spans="2:8">
      <c r="B60" s="235" t="s">
        <v>89</v>
      </c>
      <c r="C60" s="235">
        <v>44370</v>
      </c>
      <c r="D60" s="235">
        <v>4</v>
      </c>
      <c r="E60" s="235">
        <v>99</v>
      </c>
      <c r="F60" s="235">
        <v>60</v>
      </c>
      <c r="G60" s="235">
        <v>18.100000000000001</v>
      </c>
      <c r="H60" s="235">
        <v>15</v>
      </c>
    </row>
    <row r="61" spans="2:8">
      <c r="B61" s="235" t="s">
        <v>89</v>
      </c>
      <c r="C61" s="235">
        <v>44371</v>
      </c>
      <c r="D61" s="235">
        <v>7</v>
      </c>
      <c r="E61" s="235">
        <v>99</v>
      </c>
      <c r="F61" s="235">
        <v>84</v>
      </c>
      <c r="G61" s="235">
        <v>15.8</v>
      </c>
      <c r="H61" s="235">
        <v>14.6</v>
      </c>
    </row>
    <row r="62" spans="2:8">
      <c r="B62" s="235" t="s">
        <v>89</v>
      </c>
      <c r="C62" s="235">
        <v>44373</v>
      </c>
      <c r="D62" s="235">
        <v>0</v>
      </c>
      <c r="E62" s="235">
        <v>99</v>
      </c>
      <c r="F62" s="235">
        <v>63</v>
      </c>
      <c r="G62" s="235">
        <v>17</v>
      </c>
      <c r="H62" s="235">
        <v>15.3</v>
      </c>
    </row>
    <row r="63" spans="2:8">
      <c r="B63" s="235" t="s">
        <v>89</v>
      </c>
      <c r="C63" s="235">
        <v>44374</v>
      </c>
      <c r="D63" s="235">
        <v>6</v>
      </c>
      <c r="E63" s="235">
        <v>99</v>
      </c>
      <c r="F63" s="235">
        <v>63</v>
      </c>
      <c r="G63" s="235">
        <v>17</v>
      </c>
      <c r="H63" s="235">
        <v>15.3</v>
      </c>
    </row>
    <row r="64" spans="2:8">
      <c r="B64" s="235" t="s">
        <v>89</v>
      </c>
      <c r="C64" s="235">
        <v>44375</v>
      </c>
      <c r="D64" s="235">
        <v>0</v>
      </c>
      <c r="E64" s="235">
        <v>99</v>
      </c>
      <c r="F64" s="235">
        <v>59</v>
      </c>
      <c r="G64" s="235">
        <v>18</v>
      </c>
      <c r="H64" s="235">
        <v>15.3</v>
      </c>
    </row>
    <row r="65" spans="2:8">
      <c r="B65" s="235" t="s">
        <v>89</v>
      </c>
      <c r="C65" s="235">
        <v>44377</v>
      </c>
      <c r="D65" s="235">
        <v>0</v>
      </c>
      <c r="E65" s="235">
        <v>99</v>
      </c>
      <c r="F65" s="235">
        <v>0</v>
      </c>
      <c r="G65" s="235">
        <v>16.5</v>
      </c>
      <c r="H65" s="235">
        <v>15</v>
      </c>
    </row>
    <row r="66" spans="2:8">
      <c r="B66" s="235" t="s">
        <v>89</v>
      </c>
      <c r="C66" s="235">
        <v>44380</v>
      </c>
      <c r="D66" s="235">
        <v>0</v>
      </c>
      <c r="E66" s="235">
        <v>99</v>
      </c>
      <c r="F66" s="235">
        <v>45</v>
      </c>
      <c r="G66" s="235">
        <v>18.100000000000001</v>
      </c>
      <c r="H66" s="235">
        <v>14</v>
      </c>
    </row>
    <row r="67" spans="2:8">
      <c r="B67" s="235" t="s">
        <v>89</v>
      </c>
      <c r="C67" s="235">
        <v>44381</v>
      </c>
      <c r="D67" s="235">
        <v>0</v>
      </c>
      <c r="E67" s="235">
        <v>98</v>
      </c>
      <c r="F67" s="235">
        <v>50</v>
      </c>
      <c r="G67" s="235">
        <v>19.7</v>
      </c>
      <c r="H67" s="235">
        <v>14</v>
      </c>
    </row>
    <row r="68" spans="2:8">
      <c r="B68" s="235" t="s">
        <v>89</v>
      </c>
      <c r="C68" s="235">
        <v>44382</v>
      </c>
      <c r="D68" s="235">
        <v>0</v>
      </c>
      <c r="E68" s="235">
        <v>99</v>
      </c>
      <c r="F68" s="235">
        <v>46</v>
      </c>
      <c r="G68" s="235">
        <v>19</v>
      </c>
      <c r="H68" s="235">
        <v>14.5</v>
      </c>
    </row>
    <row r="69" spans="2:8">
      <c r="B69" s="235" t="s">
        <v>89</v>
      </c>
      <c r="C69" s="235">
        <v>44383</v>
      </c>
      <c r="D69" s="235">
        <v>0</v>
      </c>
      <c r="E69" s="235">
        <v>99</v>
      </c>
      <c r="F69" s="235">
        <v>48</v>
      </c>
      <c r="G69" s="235">
        <v>19</v>
      </c>
      <c r="H69" s="235">
        <v>14</v>
      </c>
    </row>
    <row r="70" spans="2:8">
      <c r="B70" s="235" t="s">
        <v>89</v>
      </c>
      <c r="C70" s="235">
        <v>44386</v>
      </c>
      <c r="D70" s="235">
        <v>0</v>
      </c>
      <c r="E70" s="235">
        <v>99</v>
      </c>
      <c r="F70" s="235">
        <v>54</v>
      </c>
      <c r="G70" s="235">
        <v>20</v>
      </c>
      <c r="H70" s="235">
        <v>15.9</v>
      </c>
    </row>
    <row r="71" spans="2:8">
      <c r="B71" s="235" t="s">
        <v>89</v>
      </c>
      <c r="C71" s="235">
        <v>44387</v>
      </c>
      <c r="D71" s="235">
        <v>0</v>
      </c>
      <c r="E71" s="235">
        <v>99</v>
      </c>
      <c r="F71" s="235">
        <v>54</v>
      </c>
      <c r="G71" s="235">
        <v>19</v>
      </c>
      <c r="H71" s="235">
        <v>15</v>
      </c>
    </row>
    <row r="72" spans="2:8">
      <c r="B72" s="235" t="s">
        <v>89</v>
      </c>
      <c r="C72" s="235">
        <v>44388</v>
      </c>
      <c r="D72" s="235">
        <v>0</v>
      </c>
      <c r="E72" s="235">
        <v>80</v>
      </c>
      <c r="F72" s="235">
        <v>72</v>
      </c>
      <c r="G72" s="235">
        <v>19</v>
      </c>
      <c r="H72" s="235">
        <v>15</v>
      </c>
    </row>
    <row r="73" spans="2:8">
      <c r="B73" s="235" t="s">
        <v>89</v>
      </c>
      <c r="C73" s="235">
        <v>44389</v>
      </c>
      <c r="D73" s="235">
        <v>0</v>
      </c>
      <c r="E73" s="235">
        <v>99</v>
      </c>
      <c r="F73" s="235">
        <v>54</v>
      </c>
      <c r="G73" s="235">
        <v>20</v>
      </c>
      <c r="H73" s="235">
        <v>15.9</v>
      </c>
    </row>
    <row r="74" spans="2:8">
      <c r="B74" s="235" t="s">
        <v>89</v>
      </c>
      <c r="C74" s="235">
        <v>44390</v>
      </c>
      <c r="D74" s="235">
        <v>0</v>
      </c>
      <c r="E74" s="235">
        <v>99</v>
      </c>
      <c r="F74" s="235">
        <v>53</v>
      </c>
      <c r="G74" s="235">
        <v>16.399999999999999</v>
      </c>
      <c r="H74" s="235">
        <v>15</v>
      </c>
    </row>
    <row r="75" spans="2:8">
      <c r="B75" s="235" t="s">
        <v>89</v>
      </c>
      <c r="C75" s="235">
        <v>44391</v>
      </c>
      <c r="D75" s="235">
        <v>0</v>
      </c>
      <c r="E75" s="235">
        <v>99</v>
      </c>
      <c r="F75" s="235">
        <v>59</v>
      </c>
      <c r="G75" s="235">
        <v>17.899999999999999</v>
      </c>
      <c r="H75" s="235">
        <v>16</v>
      </c>
    </row>
    <row r="76" spans="2:8">
      <c r="B76" s="235" t="s">
        <v>89</v>
      </c>
      <c r="C76" s="235">
        <v>44392</v>
      </c>
      <c r="D76" s="235">
        <v>0</v>
      </c>
      <c r="E76" s="235">
        <v>99</v>
      </c>
      <c r="F76" s="235">
        <v>79</v>
      </c>
      <c r="G76" s="235">
        <v>17.8</v>
      </c>
      <c r="H76" s="235">
        <v>14.5</v>
      </c>
    </row>
    <row r="77" spans="2:8">
      <c r="B77" s="235" t="s">
        <v>89</v>
      </c>
      <c r="C77" s="235">
        <v>44393</v>
      </c>
      <c r="D77" s="235">
        <v>0</v>
      </c>
      <c r="E77" s="235">
        <v>99</v>
      </c>
      <c r="F77" s="235">
        <v>59</v>
      </c>
      <c r="G77" s="235">
        <v>17.899999999999999</v>
      </c>
      <c r="H77" s="235">
        <v>14.5</v>
      </c>
    </row>
    <row r="78" spans="2:8">
      <c r="B78" s="235" t="s">
        <v>89</v>
      </c>
      <c r="C78" s="235">
        <v>44394</v>
      </c>
      <c r="D78" s="235">
        <v>0</v>
      </c>
      <c r="E78" s="235">
        <v>99</v>
      </c>
      <c r="F78" s="235">
        <v>79</v>
      </c>
      <c r="G78" s="235">
        <v>17.8</v>
      </c>
      <c r="H78" s="235">
        <v>14.5</v>
      </c>
    </row>
    <row r="79" spans="2:8">
      <c r="B79" s="235" t="s">
        <v>89</v>
      </c>
      <c r="C79" s="235">
        <v>44395</v>
      </c>
      <c r="D79" s="235">
        <v>0</v>
      </c>
      <c r="E79" s="235">
        <v>99</v>
      </c>
      <c r="F79" s="235">
        <v>60</v>
      </c>
      <c r="G79" s="235">
        <v>16.899999999999999</v>
      </c>
      <c r="H79" s="235">
        <v>16.100000000000001</v>
      </c>
    </row>
    <row r="80" spans="2:8">
      <c r="B80" s="235" t="s">
        <v>89</v>
      </c>
      <c r="C80" s="235">
        <v>44396</v>
      </c>
      <c r="D80" s="235">
        <v>0</v>
      </c>
      <c r="E80" s="235">
        <v>99</v>
      </c>
      <c r="F80" s="235">
        <v>59</v>
      </c>
      <c r="G80" s="235">
        <v>20.399999999999999</v>
      </c>
      <c r="H80" s="235">
        <v>13.9</v>
      </c>
    </row>
    <row r="81" spans="2:8">
      <c r="B81" s="235" t="s">
        <v>89</v>
      </c>
      <c r="C81" s="235">
        <v>44397</v>
      </c>
      <c r="D81" s="235">
        <v>0</v>
      </c>
      <c r="E81" s="235">
        <v>89</v>
      </c>
      <c r="F81" s="235">
        <v>59</v>
      </c>
      <c r="G81" s="235">
        <v>20.2</v>
      </c>
      <c r="H81" s="235">
        <v>14</v>
      </c>
    </row>
    <row r="82" spans="2:8">
      <c r="B82" s="235" t="s">
        <v>89</v>
      </c>
      <c r="C82" s="235">
        <v>44398</v>
      </c>
      <c r="D82" s="235">
        <v>0</v>
      </c>
      <c r="E82" s="235">
        <v>69</v>
      </c>
      <c r="F82" s="235">
        <v>60</v>
      </c>
      <c r="G82" s="235">
        <v>20.100000000000001</v>
      </c>
      <c r="H82" s="235">
        <v>14</v>
      </c>
    </row>
    <row r="83" spans="2:8">
      <c r="B83" s="235" t="s">
        <v>89</v>
      </c>
      <c r="C83" s="235">
        <v>44399</v>
      </c>
      <c r="D83" s="235">
        <v>0</v>
      </c>
      <c r="E83" s="235">
        <v>99</v>
      </c>
      <c r="F83" s="235">
        <v>59</v>
      </c>
      <c r="G83" s="235">
        <v>18.2</v>
      </c>
      <c r="H83" s="235">
        <v>14</v>
      </c>
    </row>
    <row r="84" spans="2:8">
      <c r="B84" s="235" t="s">
        <v>89</v>
      </c>
      <c r="C84" s="235">
        <v>44400</v>
      </c>
      <c r="D84" s="235">
        <v>0</v>
      </c>
      <c r="E84" s="235">
        <v>99</v>
      </c>
      <c r="F84" s="235">
        <v>56</v>
      </c>
      <c r="G84" s="235">
        <v>18.2</v>
      </c>
      <c r="H84" s="235">
        <v>15.2</v>
      </c>
    </row>
    <row r="85" spans="2:8">
      <c r="B85" s="235" t="s">
        <v>89</v>
      </c>
      <c r="C85" s="235">
        <v>44401</v>
      </c>
      <c r="D85" s="235">
        <v>0</v>
      </c>
      <c r="E85" s="235">
        <v>99</v>
      </c>
      <c r="F85" s="235">
        <v>56</v>
      </c>
      <c r="G85" s="235">
        <v>18.2</v>
      </c>
      <c r="H85" s="235">
        <v>15.9</v>
      </c>
    </row>
    <row r="86" spans="2:8">
      <c r="B86" s="235" t="s">
        <v>89</v>
      </c>
      <c r="C86" s="235">
        <v>44403</v>
      </c>
      <c r="D86" s="235">
        <v>10</v>
      </c>
      <c r="E86" s="235">
        <v>97</v>
      </c>
      <c r="F86" s="235">
        <v>59</v>
      </c>
      <c r="G86" s="235">
        <v>18</v>
      </c>
      <c r="H86" s="235">
        <v>9.9</v>
      </c>
    </row>
    <row r="87" spans="2:8">
      <c r="B87" s="235" t="s">
        <v>89</v>
      </c>
      <c r="C87" s="235">
        <v>44403</v>
      </c>
      <c r="D87" s="235">
        <v>10</v>
      </c>
      <c r="E87" s="235">
        <v>97</v>
      </c>
      <c r="F87" s="235">
        <v>59</v>
      </c>
      <c r="G87" s="235">
        <v>18</v>
      </c>
      <c r="H87" s="235">
        <v>9.9</v>
      </c>
    </row>
    <row r="88" spans="2:8">
      <c r="B88" s="235" t="s">
        <v>89</v>
      </c>
      <c r="C88" s="235">
        <v>44404</v>
      </c>
      <c r="D88" s="235">
        <v>1</v>
      </c>
      <c r="E88" s="235">
        <v>97</v>
      </c>
      <c r="F88" s="235">
        <v>60</v>
      </c>
      <c r="G88" s="235">
        <v>18</v>
      </c>
      <c r="H88" s="235">
        <v>10</v>
      </c>
    </row>
    <row r="89" spans="2:8">
      <c r="B89" s="235" t="s">
        <v>89</v>
      </c>
      <c r="C89" s="235">
        <v>44405</v>
      </c>
      <c r="D89" s="235">
        <v>2</v>
      </c>
      <c r="E89" s="235">
        <v>80</v>
      </c>
      <c r="F89" s="235">
        <v>50</v>
      </c>
      <c r="G89" s="235">
        <v>16.100000000000001</v>
      </c>
      <c r="H89" s="235">
        <v>11</v>
      </c>
    </row>
    <row r="90" spans="2:8">
      <c r="B90" s="235" t="s">
        <v>89</v>
      </c>
      <c r="C90" s="235">
        <v>44406</v>
      </c>
      <c r="D90" s="235">
        <v>4</v>
      </c>
      <c r="E90" s="235">
        <v>82</v>
      </c>
      <c r="F90" s="235">
        <v>60</v>
      </c>
      <c r="G90" s="235">
        <v>16</v>
      </c>
      <c r="H90" s="235">
        <v>11</v>
      </c>
    </row>
    <row r="91" spans="2:8">
      <c r="B91" s="235" t="s">
        <v>89</v>
      </c>
      <c r="C91" s="235">
        <v>44407</v>
      </c>
      <c r="D91" s="235">
        <v>0</v>
      </c>
      <c r="E91" s="235">
        <v>96</v>
      </c>
      <c r="F91" s="235">
        <v>60</v>
      </c>
      <c r="G91" s="235">
        <v>16</v>
      </c>
      <c r="H91" s="235">
        <v>10.199999999999999</v>
      </c>
    </row>
    <row r="92" spans="2:8">
      <c r="B92" s="235" t="s">
        <v>89</v>
      </c>
      <c r="C92" s="235">
        <v>44408</v>
      </c>
      <c r="D92" s="235">
        <v>0</v>
      </c>
      <c r="E92" s="235">
        <v>82</v>
      </c>
      <c r="F92" s="235">
        <v>60</v>
      </c>
      <c r="G92" s="235">
        <v>17</v>
      </c>
      <c r="H92" s="235">
        <v>10</v>
      </c>
    </row>
    <row r="93" spans="2:8">
      <c r="B93" s="235" t="s">
        <v>89</v>
      </c>
      <c r="C93" s="235">
        <v>44409</v>
      </c>
      <c r="D93" s="235">
        <v>0</v>
      </c>
      <c r="E93" s="235">
        <v>99</v>
      </c>
      <c r="F93" s="235">
        <v>60</v>
      </c>
      <c r="G93" s="235">
        <v>14</v>
      </c>
      <c r="H93" s="235">
        <v>10</v>
      </c>
    </row>
    <row r="94" spans="2:8">
      <c r="B94" s="235" t="s">
        <v>89</v>
      </c>
      <c r="C94" s="235">
        <v>44410</v>
      </c>
      <c r="D94" s="235">
        <v>0</v>
      </c>
      <c r="E94" s="235">
        <v>86</v>
      </c>
      <c r="F94" s="235">
        <v>70</v>
      </c>
      <c r="G94" s="235">
        <v>15</v>
      </c>
      <c r="H94" s="235">
        <v>11</v>
      </c>
    </row>
    <row r="95" spans="2:8">
      <c r="B95" s="235" t="s">
        <v>89</v>
      </c>
      <c r="C95" s="235">
        <v>44411</v>
      </c>
      <c r="D95" s="235">
        <v>0</v>
      </c>
      <c r="E95" s="235">
        <v>81</v>
      </c>
      <c r="F95" s="235">
        <v>60</v>
      </c>
      <c r="G95" s="235">
        <v>14.2</v>
      </c>
      <c r="H95" s="235">
        <v>9.9</v>
      </c>
    </row>
    <row r="96" spans="2:8">
      <c r="B96" s="235" t="s">
        <v>89</v>
      </c>
      <c r="C96" s="235">
        <v>44412</v>
      </c>
      <c r="D96" s="235">
        <v>0</v>
      </c>
      <c r="E96" s="235">
        <v>82</v>
      </c>
      <c r="F96" s="235">
        <v>59</v>
      </c>
      <c r="G96" s="235">
        <v>20.100000000000001</v>
      </c>
      <c r="H96" s="235">
        <v>15.9</v>
      </c>
    </row>
    <row r="97" spans="2:8">
      <c r="B97" s="235" t="s">
        <v>89</v>
      </c>
      <c r="C97" s="235">
        <v>44413</v>
      </c>
      <c r="D97" s="235">
        <v>0</v>
      </c>
      <c r="E97" s="235">
        <v>90</v>
      </c>
      <c r="F97" s="235">
        <v>60</v>
      </c>
      <c r="G97" s="235">
        <v>17</v>
      </c>
      <c r="H97" s="235">
        <v>10</v>
      </c>
    </row>
    <row r="98" spans="2:8">
      <c r="B98" s="235" t="s">
        <v>89</v>
      </c>
      <c r="C98" s="235">
        <v>44414</v>
      </c>
      <c r="D98" s="235">
        <v>0</v>
      </c>
      <c r="E98" s="235">
        <v>94</v>
      </c>
      <c r="F98" s="235">
        <v>48</v>
      </c>
      <c r="G98" s="235">
        <v>21</v>
      </c>
      <c r="H98" s="235">
        <v>14.5</v>
      </c>
    </row>
    <row r="99" spans="2:8">
      <c r="B99" s="235" t="s">
        <v>89</v>
      </c>
      <c r="C99" s="235">
        <v>44415</v>
      </c>
      <c r="D99" s="235">
        <v>0</v>
      </c>
      <c r="E99" s="235">
        <v>95</v>
      </c>
      <c r="F99" s="235">
        <v>48</v>
      </c>
      <c r="G99" s="235">
        <v>17</v>
      </c>
      <c r="H99" s="235">
        <v>14.6</v>
      </c>
    </row>
    <row r="100" spans="2:8">
      <c r="B100" s="235" t="s">
        <v>89</v>
      </c>
      <c r="C100" s="235">
        <v>44416</v>
      </c>
      <c r="D100" s="235">
        <v>11</v>
      </c>
      <c r="E100" s="235">
        <v>98</v>
      </c>
      <c r="F100" s="235">
        <v>78</v>
      </c>
      <c r="G100" s="235">
        <v>18</v>
      </c>
      <c r="H100" s="235">
        <v>14.8</v>
      </c>
    </row>
    <row r="101" spans="2:8">
      <c r="B101" s="235" t="s">
        <v>89</v>
      </c>
      <c r="C101" s="235">
        <v>44417</v>
      </c>
      <c r="D101" s="235">
        <v>5</v>
      </c>
      <c r="E101" s="235">
        <v>85</v>
      </c>
      <c r="F101" s="235">
        <v>50</v>
      </c>
      <c r="G101" s="235">
        <v>18.2</v>
      </c>
      <c r="H101" s="235">
        <v>12</v>
      </c>
    </row>
    <row r="102" spans="2:8">
      <c r="B102" s="235" t="s">
        <v>89</v>
      </c>
      <c r="C102" s="235">
        <v>44418</v>
      </c>
      <c r="D102" s="235">
        <v>4</v>
      </c>
      <c r="E102" s="235">
        <v>99</v>
      </c>
      <c r="F102" s="235">
        <v>63</v>
      </c>
      <c r="G102" s="235">
        <v>20</v>
      </c>
      <c r="H102" s="235">
        <v>15</v>
      </c>
    </row>
    <row r="103" spans="2:8">
      <c r="B103" s="235" t="s">
        <v>89</v>
      </c>
      <c r="C103" s="235">
        <v>44419</v>
      </c>
      <c r="D103" s="235">
        <v>2</v>
      </c>
      <c r="E103" s="235">
        <v>99</v>
      </c>
      <c r="F103" s="235">
        <v>80</v>
      </c>
      <c r="G103" s="235">
        <v>18</v>
      </c>
      <c r="H103" s="235">
        <v>14</v>
      </c>
    </row>
    <row r="104" spans="2:8">
      <c r="B104" s="235" t="s">
        <v>89</v>
      </c>
      <c r="C104" s="235">
        <v>44422</v>
      </c>
      <c r="D104" s="235">
        <v>10</v>
      </c>
      <c r="E104" s="235">
        <v>99</v>
      </c>
      <c r="F104" s="235">
        <v>89</v>
      </c>
      <c r="G104" s="235">
        <v>18</v>
      </c>
      <c r="H104" s="235">
        <v>14.3</v>
      </c>
    </row>
    <row r="105" spans="2:8">
      <c r="B105" s="235" t="s">
        <v>89</v>
      </c>
      <c r="C105" s="235">
        <v>44423</v>
      </c>
      <c r="D105" s="235">
        <v>22</v>
      </c>
      <c r="E105" s="235">
        <v>99</v>
      </c>
      <c r="F105" s="235">
        <v>77</v>
      </c>
      <c r="G105" s="235">
        <v>16.100000000000001</v>
      </c>
      <c r="H105" s="235">
        <v>14.4</v>
      </c>
    </row>
    <row r="106" spans="2:8">
      <c r="B106" s="235" t="s">
        <v>89</v>
      </c>
      <c r="C106" s="235">
        <v>44424</v>
      </c>
      <c r="D106" s="235">
        <v>15</v>
      </c>
      <c r="E106" s="235">
        <v>99</v>
      </c>
      <c r="F106" s="235">
        <v>69</v>
      </c>
      <c r="G106" s="235">
        <v>20</v>
      </c>
      <c r="H106" s="235">
        <v>15.9</v>
      </c>
    </row>
    <row r="107" spans="2:8">
      <c r="B107" s="235" t="s">
        <v>89</v>
      </c>
      <c r="C107" s="235">
        <v>44425</v>
      </c>
      <c r="D107" s="235">
        <v>6</v>
      </c>
      <c r="E107" s="235">
        <v>99</v>
      </c>
      <c r="F107" s="235">
        <v>89</v>
      </c>
      <c r="G107" s="235">
        <v>16.2</v>
      </c>
      <c r="H107" s="235">
        <v>14</v>
      </c>
    </row>
    <row r="108" spans="2:8">
      <c r="B108" s="235" t="s">
        <v>89</v>
      </c>
      <c r="C108" s="235">
        <v>44426</v>
      </c>
      <c r="D108" s="235">
        <v>10</v>
      </c>
      <c r="E108" s="235">
        <v>99</v>
      </c>
      <c r="F108" s="235">
        <v>79</v>
      </c>
      <c r="G108" s="235">
        <v>18.2</v>
      </c>
      <c r="H108" s="235">
        <v>14</v>
      </c>
    </row>
    <row r="109" spans="2:8">
      <c r="B109" s="235" t="s">
        <v>89</v>
      </c>
      <c r="C109" s="235">
        <v>44427</v>
      </c>
      <c r="D109" s="235">
        <v>10</v>
      </c>
      <c r="E109" s="235">
        <v>99</v>
      </c>
      <c r="F109" s="235">
        <v>72</v>
      </c>
      <c r="G109" s="235">
        <v>16.100000000000001</v>
      </c>
      <c r="H109" s="235">
        <v>15</v>
      </c>
    </row>
    <row r="110" spans="2:8">
      <c r="B110" s="235" t="s">
        <v>89</v>
      </c>
      <c r="C110" s="235">
        <v>44428</v>
      </c>
      <c r="D110" s="235">
        <v>15</v>
      </c>
      <c r="E110" s="235">
        <v>99</v>
      </c>
      <c r="F110" s="235">
        <v>89</v>
      </c>
      <c r="G110" s="235">
        <v>16</v>
      </c>
      <c r="H110" s="235">
        <v>14</v>
      </c>
    </row>
    <row r="111" spans="2:8">
      <c r="B111" s="235" t="s">
        <v>89</v>
      </c>
      <c r="C111" s="235">
        <v>44430</v>
      </c>
      <c r="D111" s="235">
        <v>12</v>
      </c>
      <c r="E111" s="235">
        <v>99</v>
      </c>
      <c r="F111" s="235">
        <v>50</v>
      </c>
      <c r="G111" s="235">
        <v>18.3</v>
      </c>
      <c r="H111" s="235">
        <v>15.8</v>
      </c>
    </row>
    <row r="112" spans="2:8">
      <c r="B112" s="235" t="s">
        <v>89</v>
      </c>
      <c r="C112" s="235">
        <v>44431</v>
      </c>
      <c r="D112" s="235">
        <v>25</v>
      </c>
      <c r="E112" s="235">
        <v>99</v>
      </c>
      <c r="F112" s="235">
        <v>50</v>
      </c>
      <c r="G112" s="235">
        <v>17.5</v>
      </c>
      <c r="H112" s="235">
        <v>15.8</v>
      </c>
    </row>
    <row r="113" spans="2:8">
      <c r="B113" s="235" t="s">
        <v>89</v>
      </c>
      <c r="C113" s="235">
        <v>44432</v>
      </c>
      <c r="D113" s="235">
        <v>3</v>
      </c>
      <c r="E113" s="235">
        <v>99</v>
      </c>
      <c r="F113" s="235">
        <v>82</v>
      </c>
      <c r="G113" s="235">
        <v>16.2</v>
      </c>
      <c r="H113" s="235">
        <v>14.1</v>
      </c>
    </row>
    <row r="114" spans="2:8">
      <c r="B114" s="235" t="s">
        <v>89</v>
      </c>
      <c r="C114" s="235">
        <v>44433</v>
      </c>
      <c r="D114" s="235">
        <v>18</v>
      </c>
      <c r="E114" s="235">
        <v>99</v>
      </c>
      <c r="F114" s="235">
        <v>97</v>
      </c>
      <c r="G114" s="235">
        <v>16</v>
      </c>
      <c r="H114" s="235">
        <v>14</v>
      </c>
    </row>
    <row r="115" spans="2:8">
      <c r="B115" s="235" t="s">
        <v>89</v>
      </c>
      <c r="C115" s="235">
        <v>44434</v>
      </c>
      <c r="D115" s="235">
        <v>0</v>
      </c>
      <c r="E115" s="235">
        <v>99</v>
      </c>
      <c r="F115" s="235">
        <v>79</v>
      </c>
      <c r="G115" s="235">
        <v>18</v>
      </c>
      <c r="H115" s="235">
        <v>14.5</v>
      </c>
    </row>
    <row r="116" spans="2:8">
      <c r="B116" s="235" t="s">
        <v>89</v>
      </c>
      <c r="C116" s="235">
        <v>44436</v>
      </c>
      <c r="D116" s="235">
        <v>0</v>
      </c>
      <c r="E116" s="235">
        <v>99</v>
      </c>
      <c r="F116" s="235">
        <v>60</v>
      </c>
      <c r="G116" s="235">
        <v>16.3</v>
      </c>
      <c r="H116" s="235">
        <v>15</v>
      </c>
    </row>
    <row r="117" spans="2:8">
      <c r="B117" s="235" t="s">
        <v>89</v>
      </c>
      <c r="C117" s="235">
        <v>44437</v>
      </c>
      <c r="D117" s="235">
        <v>16.5</v>
      </c>
      <c r="E117" s="235">
        <v>99</v>
      </c>
      <c r="F117" s="235">
        <v>59</v>
      </c>
      <c r="G117" s="235">
        <v>18</v>
      </c>
      <c r="H117" s="235">
        <v>15</v>
      </c>
    </row>
    <row r="118" spans="2:8">
      <c r="B118" s="235" t="s">
        <v>89</v>
      </c>
      <c r="C118" s="235">
        <v>44438</v>
      </c>
      <c r="D118" s="235">
        <v>39</v>
      </c>
      <c r="E118" s="235">
        <v>99</v>
      </c>
      <c r="F118" s="235">
        <v>81</v>
      </c>
      <c r="G118" s="235">
        <v>16.399999999999999</v>
      </c>
      <c r="H118" s="235">
        <v>14</v>
      </c>
    </row>
    <row r="119" spans="2:8">
      <c r="B119" s="235" t="s">
        <v>89</v>
      </c>
      <c r="C119" s="235">
        <v>44439</v>
      </c>
      <c r="D119" s="235">
        <v>7</v>
      </c>
      <c r="E119" s="235">
        <v>99</v>
      </c>
      <c r="F119" s="235">
        <v>89</v>
      </c>
      <c r="G119" s="235">
        <v>16.3</v>
      </c>
      <c r="H119" s="235">
        <v>14</v>
      </c>
    </row>
    <row r="120" spans="2:8">
      <c r="B120" s="235" t="s">
        <v>89</v>
      </c>
      <c r="C120" s="235">
        <v>44440</v>
      </c>
      <c r="D120" s="235">
        <v>0</v>
      </c>
      <c r="E120" s="235">
        <v>99</v>
      </c>
      <c r="F120" s="235">
        <v>60</v>
      </c>
      <c r="G120" s="235">
        <v>17.899999999999999</v>
      </c>
      <c r="H120" s="235">
        <v>15.9</v>
      </c>
    </row>
    <row r="121" spans="2:8">
      <c r="B121" s="235" t="s">
        <v>89</v>
      </c>
      <c r="C121" s="235">
        <v>44441</v>
      </c>
      <c r="D121" s="235">
        <v>0</v>
      </c>
      <c r="E121" s="235">
        <v>99</v>
      </c>
      <c r="F121" s="235">
        <v>49</v>
      </c>
      <c r="G121" s="235">
        <v>18</v>
      </c>
      <c r="H121" s="235">
        <v>15</v>
      </c>
    </row>
    <row r="122" spans="2:8">
      <c r="B122" s="235" t="s">
        <v>89</v>
      </c>
      <c r="C122" s="235">
        <v>44442</v>
      </c>
      <c r="D122" s="235">
        <v>0</v>
      </c>
      <c r="E122" s="235">
        <v>99</v>
      </c>
      <c r="F122" s="235">
        <v>59</v>
      </c>
      <c r="G122" s="235">
        <v>18.5</v>
      </c>
      <c r="H122" s="235">
        <v>15</v>
      </c>
    </row>
    <row r="123" spans="2:8">
      <c r="B123" s="235" t="s">
        <v>89</v>
      </c>
      <c r="C123" s="235">
        <v>44443</v>
      </c>
      <c r="D123" s="235">
        <v>0</v>
      </c>
      <c r="E123" s="235">
        <v>99</v>
      </c>
      <c r="F123" s="235">
        <v>78</v>
      </c>
      <c r="G123" s="235">
        <v>18</v>
      </c>
      <c r="H123" s="235">
        <v>15</v>
      </c>
    </row>
    <row r="124" spans="2:8">
      <c r="B124" s="235" t="s">
        <v>89</v>
      </c>
      <c r="C124" s="235">
        <v>44444</v>
      </c>
      <c r="D124" s="235">
        <v>12</v>
      </c>
      <c r="E124" s="235">
        <v>99</v>
      </c>
      <c r="F124" s="235">
        <v>80</v>
      </c>
      <c r="G124" s="235">
        <v>16.399999999999999</v>
      </c>
      <c r="H124" s="235">
        <v>14.3</v>
      </c>
    </row>
    <row r="125" spans="2:8">
      <c r="B125" s="235" t="s">
        <v>89</v>
      </c>
      <c r="C125" s="235">
        <v>44445</v>
      </c>
      <c r="D125" s="235">
        <v>11</v>
      </c>
      <c r="E125" s="235">
        <v>99</v>
      </c>
      <c r="F125" s="235">
        <v>78</v>
      </c>
      <c r="G125" s="235">
        <v>16.3</v>
      </c>
      <c r="H125" s="235">
        <v>14.5</v>
      </c>
    </row>
    <row r="126" spans="2:8">
      <c r="B126" s="235" t="s">
        <v>89</v>
      </c>
      <c r="C126" s="235">
        <v>44446</v>
      </c>
      <c r="D126" s="235">
        <v>8</v>
      </c>
      <c r="E126" s="235">
        <v>99</v>
      </c>
      <c r="F126" s="235">
        <v>70</v>
      </c>
      <c r="G126" s="235">
        <v>16.2</v>
      </c>
      <c r="H126" s="235">
        <v>14</v>
      </c>
    </row>
    <row r="127" spans="2:8">
      <c r="B127" s="235" t="s">
        <v>89</v>
      </c>
      <c r="C127" s="235">
        <v>44447</v>
      </c>
      <c r="D127" s="235">
        <v>7</v>
      </c>
      <c r="E127" s="235">
        <v>99</v>
      </c>
      <c r="F127" s="235">
        <v>64</v>
      </c>
      <c r="G127" s="235">
        <v>16.2</v>
      </c>
      <c r="H127" s="235">
        <v>15</v>
      </c>
    </row>
    <row r="128" spans="2:8">
      <c r="B128" s="235" t="s">
        <v>89</v>
      </c>
      <c r="C128" s="235">
        <v>44448</v>
      </c>
      <c r="D128" s="235">
        <v>0</v>
      </c>
      <c r="E128" s="235">
        <v>99</v>
      </c>
      <c r="F128" s="235">
        <v>57</v>
      </c>
      <c r="G128" s="235">
        <v>18</v>
      </c>
      <c r="H128" s="235">
        <v>15.9</v>
      </c>
    </row>
    <row r="129" spans="2:8">
      <c r="B129" s="235" t="s">
        <v>89</v>
      </c>
      <c r="C129" s="235">
        <v>44449</v>
      </c>
      <c r="D129" s="235">
        <v>0</v>
      </c>
      <c r="E129" s="235">
        <v>99</v>
      </c>
      <c r="F129" s="235">
        <v>82</v>
      </c>
      <c r="G129" s="235">
        <v>16.399999999999999</v>
      </c>
      <c r="H129" s="235">
        <v>14.1</v>
      </c>
    </row>
    <row r="130" spans="2:8">
      <c r="B130" s="235" t="s">
        <v>89</v>
      </c>
      <c r="C130" s="235">
        <v>44450</v>
      </c>
      <c r="D130" s="235">
        <v>10</v>
      </c>
      <c r="E130" s="235">
        <v>99</v>
      </c>
      <c r="F130" s="235">
        <v>60</v>
      </c>
      <c r="G130" s="235">
        <v>16</v>
      </c>
      <c r="H130" s="235">
        <v>14</v>
      </c>
    </row>
    <row r="131" spans="2:8">
      <c r="B131" s="235" t="s">
        <v>89</v>
      </c>
      <c r="C131" s="235">
        <v>44451</v>
      </c>
      <c r="D131" s="235">
        <v>7</v>
      </c>
      <c r="E131" s="235">
        <v>99</v>
      </c>
      <c r="F131" s="235">
        <v>63</v>
      </c>
      <c r="G131" s="235">
        <v>16.5</v>
      </c>
      <c r="H131" s="235">
        <v>14.1</v>
      </c>
    </row>
    <row r="132" spans="2:8">
      <c r="B132" s="235" t="s">
        <v>89</v>
      </c>
      <c r="C132" s="235">
        <v>44452</v>
      </c>
      <c r="D132" s="235">
        <v>2</v>
      </c>
      <c r="E132" s="235">
        <v>99</v>
      </c>
      <c r="F132" s="235">
        <v>59</v>
      </c>
      <c r="G132" s="235">
        <v>19</v>
      </c>
      <c r="H132" s="235">
        <v>14.1</v>
      </c>
    </row>
    <row r="133" spans="2:8">
      <c r="B133" s="235" t="s">
        <v>89</v>
      </c>
      <c r="C133" s="235">
        <v>44453</v>
      </c>
      <c r="D133" s="235">
        <v>7</v>
      </c>
      <c r="E133" s="235">
        <v>99</v>
      </c>
      <c r="F133" s="235">
        <v>50</v>
      </c>
      <c r="G133" s="235">
        <v>17.2</v>
      </c>
      <c r="H133" s="235">
        <v>14.2</v>
      </c>
    </row>
    <row r="134" spans="2:8">
      <c r="B134" s="235" t="s">
        <v>89</v>
      </c>
      <c r="C134" s="235">
        <v>44454</v>
      </c>
      <c r="D134" s="235">
        <v>0</v>
      </c>
      <c r="E134" s="235">
        <v>99</v>
      </c>
      <c r="F134" s="235">
        <v>60</v>
      </c>
      <c r="G134" s="235">
        <v>20.100000000000001</v>
      </c>
      <c r="H134" s="235">
        <v>15.1</v>
      </c>
    </row>
    <row r="135" spans="2:8">
      <c r="B135" s="235" t="s">
        <v>89</v>
      </c>
      <c r="C135" s="235">
        <v>44455</v>
      </c>
      <c r="D135" s="235">
        <v>0</v>
      </c>
      <c r="E135" s="235">
        <v>89</v>
      </c>
      <c r="F135" s="235">
        <v>60</v>
      </c>
      <c r="G135" s="235">
        <v>18</v>
      </c>
      <c r="H135" s="235">
        <v>15</v>
      </c>
    </row>
    <row r="136" spans="2:8">
      <c r="B136" s="235" t="s">
        <v>89</v>
      </c>
      <c r="C136" s="235">
        <v>44456</v>
      </c>
      <c r="D136" s="235">
        <v>0</v>
      </c>
      <c r="E136" s="235">
        <v>79</v>
      </c>
      <c r="F136" s="235">
        <v>48</v>
      </c>
      <c r="G136" s="235">
        <v>20.2</v>
      </c>
      <c r="H136" s="235">
        <v>14</v>
      </c>
    </row>
    <row r="137" spans="2:8">
      <c r="B137" s="235" t="s">
        <v>89</v>
      </c>
      <c r="C137" s="235">
        <v>44457</v>
      </c>
      <c r="D137" s="235">
        <v>0</v>
      </c>
      <c r="E137" s="235">
        <v>80</v>
      </c>
      <c r="F137" s="235">
        <v>50</v>
      </c>
      <c r="G137" s="235">
        <v>19.399999999999999</v>
      </c>
      <c r="H137" s="235">
        <v>15.3</v>
      </c>
    </row>
    <row r="138" spans="2:8">
      <c r="B138" s="235" t="s">
        <v>89</v>
      </c>
      <c r="C138" s="235">
        <v>44458</v>
      </c>
      <c r="D138" s="235">
        <v>22</v>
      </c>
      <c r="E138" s="235">
        <v>99</v>
      </c>
      <c r="F138" s="235">
        <v>60</v>
      </c>
      <c r="G138" s="235">
        <v>18.3</v>
      </c>
      <c r="H138" s="235">
        <v>15</v>
      </c>
    </row>
    <row r="139" spans="2:8">
      <c r="B139" s="235" t="s">
        <v>89</v>
      </c>
      <c r="C139" s="235">
        <v>44459</v>
      </c>
      <c r="D139" s="235">
        <v>6</v>
      </c>
      <c r="E139" s="235">
        <v>99</v>
      </c>
      <c r="F139" s="235">
        <v>60</v>
      </c>
      <c r="G139" s="235">
        <v>20</v>
      </c>
      <c r="H139" s="235">
        <v>15</v>
      </c>
    </row>
    <row r="140" spans="2:8">
      <c r="B140" s="235" t="s">
        <v>89</v>
      </c>
      <c r="C140" s="235">
        <v>44460</v>
      </c>
      <c r="D140" s="235">
        <v>4</v>
      </c>
      <c r="E140" s="235">
        <v>99</v>
      </c>
      <c r="F140" s="235">
        <v>62</v>
      </c>
      <c r="G140" s="235">
        <v>16.399999999999999</v>
      </c>
      <c r="H140" s="235">
        <v>15</v>
      </c>
    </row>
    <row r="141" spans="2:8">
      <c r="B141" s="235" t="s">
        <v>89</v>
      </c>
      <c r="C141" s="235">
        <v>44461</v>
      </c>
      <c r="D141" s="235">
        <v>11</v>
      </c>
      <c r="E141" s="235">
        <v>99</v>
      </c>
      <c r="F141" s="235">
        <v>89</v>
      </c>
      <c r="G141" s="235">
        <v>18</v>
      </c>
      <c r="H141" s="235">
        <v>14</v>
      </c>
    </row>
    <row r="142" spans="2:8">
      <c r="B142" s="235" t="s">
        <v>89</v>
      </c>
      <c r="C142" s="235">
        <v>44462</v>
      </c>
      <c r="D142" s="235">
        <v>0</v>
      </c>
      <c r="E142" s="235">
        <v>99</v>
      </c>
      <c r="F142" s="235">
        <v>60</v>
      </c>
      <c r="G142" s="235">
        <v>20</v>
      </c>
      <c r="H142" s="235">
        <v>14</v>
      </c>
    </row>
    <row r="143" spans="2:8">
      <c r="B143" s="235" t="s">
        <v>89</v>
      </c>
      <c r="C143" s="235">
        <v>44463</v>
      </c>
      <c r="D143" s="235">
        <v>0</v>
      </c>
      <c r="E143" s="235">
        <v>99</v>
      </c>
      <c r="F143" s="235">
        <v>69</v>
      </c>
      <c r="G143" s="235">
        <v>17.2</v>
      </c>
      <c r="H143" s="235">
        <v>15</v>
      </c>
    </row>
    <row r="144" spans="2:8">
      <c r="B144" s="235" t="s">
        <v>89</v>
      </c>
      <c r="C144" s="235">
        <v>44464</v>
      </c>
      <c r="D144" s="235">
        <v>0</v>
      </c>
      <c r="E144" s="235">
        <v>99</v>
      </c>
      <c r="F144" s="235">
        <v>60</v>
      </c>
      <c r="G144" s="235">
        <v>18.2</v>
      </c>
      <c r="H144" s="235">
        <v>14</v>
      </c>
    </row>
    <row r="145" spans="2:8">
      <c r="B145" s="235" t="s">
        <v>89</v>
      </c>
      <c r="C145" s="235">
        <v>44465</v>
      </c>
      <c r="D145" s="235">
        <v>0</v>
      </c>
      <c r="E145" s="235">
        <v>80</v>
      </c>
      <c r="F145" s="235">
        <v>49</v>
      </c>
      <c r="G145" s="235">
        <v>22</v>
      </c>
      <c r="H145" s="235">
        <v>15.3</v>
      </c>
    </row>
    <row r="146" spans="2:8">
      <c r="B146" s="235" t="s">
        <v>89</v>
      </c>
      <c r="C146" s="235">
        <v>44466</v>
      </c>
      <c r="D146" s="235">
        <v>0</v>
      </c>
      <c r="E146" s="235">
        <v>99</v>
      </c>
      <c r="F146" s="235">
        <v>50</v>
      </c>
      <c r="G146" s="235">
        <v>20.2</v>
      </c>
      <c r="H146" s="235">
        <v>13.4</v>
      </c>
    </row>
    <row r="147" spans="2:8">
      <c r="B147" s="235" t="s">
        <v>89</v>
      </c>
      <c r="C147" s="235">
        <v>44467</v>
      </c>
      <c r="D147" s="235">
        <v>3</v>
      </c>
      <c r="E147" s="235">
        <v>99</v>
      </c>
      <c r="F147" s="235">
        <v>60</v>
      </c>
      <c r="G147" s="235">
        <v>18</v>
      </c>
      <c r="H147" s="235">
        <v>14.2</v>
      </c>
    </row>
    <row r="148" spans="2:8">
      <c r="B148" s="235" t="s">
        <v>89</v>
      </c>
      <c r="C148" s="235">
        <v>44468</v>
      </c>
      <c r="D148" s="235">
        <v>36</v>
      </c>
      <c r="E148" s="235">
        <v>99</v>
      </c>
      <c r="F148" s="235">
        <v>70</v>
      </c>
      <c r="G148" s="235">
        <v>16</v>
      </c>
      <c r="H148" s="235">
        <v>14</v>
      </c>
    </row>
    <row r="149" spans="2:8">
      <c r="B149" s="235" t="s">
        <v>89</v>
      </c>
      <c r="C149" s="235">
        <v>44469</v>
      </c>
      <c r="D149" s="235">
        <v>3</v>
      </c>
      <c r="E149" s="235">
        <v>99</v>
      </c>
      <c r="F149" s="235">
        <v>80</v>
      </c>
      <c r="G149" s="235">
        <v>16</v>
      </c>
      <c r="H149" s="235">
        <v>15</v>
      </c>
    </row>
    <row r="150" spans="2:8">
      <c r="B150" s="235" t="s">
        <v>89</v>
      </c>
      <c r="C150" s="235">
        <v>44470</v>
      </c>
      <c r="D150" s="235">
        <v>0</v>
      </c>
      <c r="E150" s="235">
        <v>89</v>
      </c>
      <c r="F150" s="235">
        <v>69</v>
      </c>
      <c r="G150" s="235">
        <v>18.2</v>
      </c>
      <c r="H150" s="235">
        <v>14.8</v>
      </c>
    </row>
    <row r="151" spans="2:8">
      <c r="B151" s="235" t="s">
        <v>89</v>
      </c>
      <c r="C151" s="235">
        <v>44471</v>
      </c>
      <c r="D151" s="235">
        <v>23</v>
      </c>
      <c r="E151" s="235">
        <v>99</v>
      </c>
      <c r="F151" s="235">
        <v>59</v>
      </c>
      <c r="G151" s="235">
        <v>16</v>
      </c>
      <c r="H151" s="235">
        <v>15.9</v>
      </c>
    </row>
    <row r="152" spans="2:8">
      <c r="B152" s="235" t="s">
        <v>89</v>
      </c>
      <c r="C152" s="235">
        <v>44477</v>
      </c>
      <c r="D152" s="235">
        <v>0</v>
      </c>
      <c r="E152" s="235">
        <v>99</v>
      </c>
      <c r="F152" s="235">
        <v>60</v>
      </c>
      <c r="G152" s="235">
        <v>18</v>
      </c>
      <c r="H152" s="235">
        <v>16</v>
      </c>
    </row>
    <row r="153" spans="2:8">
      <c r="B153" s="235" t="s">
        <v>89</v>
      </c>
      <c r="C153" s="235">
        <v>44478</v>
      </c>
      <c r="D153" s="235">
        <v>0</v>
      </c>
      <c r="E153" s="235">
        <v>99</v>
      </c>
      <c r="F153" s="235">
        <v>60</v>
      </c>
      <c r="G153" s="235">
        <v>18</v>
      </c>
      <c r="H153" s="235">
        <v>16</v>
      </c>
    </row>
    <row r="154" spans="2:8">
      <c r="B154" s="235" t="s">
        <v>89</v>
      </c>
      <c r="C154" s="235">
        <v>44479</v>
      </c>
      <c r="D154" s="235">
        <v>63</v>
      </c>
      <c r="E154" s="235">
        <v>99</v>
      </c>
      <c r="F154" s="235">
        <v>84</v>
      </c>
      <c r="G154" s="235">
        <v>16</v>
      </c>
      <c r="H154" s="235">
        <v>14</v>
      </c>
    </row>
    <row r="155" spans="2:8">
      <c r="B155" s="235" t="s">
        <v>89</v>
      </c>
      <c r="C155" s="235">
        <v>44480</v>
      </c>
      <c r="D155" s="235">
        <v>0</v>
      </c>
      <c r="E155" s="235">
        <v>99</v>
      </c>
      <c r="F155" s="235">
        <v>82</v>
      </c>
      <c r="G155" s="235">
        <v>18</v>
      </c>
      <c r="H155" s="235">
        <v>14</v>
      </c>
    </row>
    <row r="156" spans="2:8">
      <c r="B156" s="235" t="s">
        <v>89</v>
      </c>
      <c r="C156" s="235">
        <v>44481</v>
      </c>
      <c r="D156" s="235">
        <v>20</v>
      </c>
      <c r="E156" s="235">
        <v>99</v>
      </c>
      <c r="F156" s="235">
        <v>85</v>
      </c>
      <c r="G156" s="235">
        <v>18</v>
      </c>
      <c r="H156" s="235">
        <v>16</v>
      </c>
    </row>
    <row r="157" spans="2:8">
      <c r="B157" s="235" t="s">
        <v>89</v>
      </c>
      <c r="C157" s="235">
        <v>44482</v>
      </c>
      <c r="D157" s="235">
        <v>4</v>
      </c>
      <c r="E157" s="235">
        <v>99</v>
      </c>
      <c r="F157" s="235">
        <v>87</v>
      </c>
      <c r="G157" s="235">
        <v>18.2</v>
      </c>
      <c r="H157" s="235">
        <v>15</v>
      </c>
    </row>
    <row r="158" spans="2:8">
      <c r="B158" s="235" t="s">
        <v>89</v>
      </c>
      <c r="C158" s="235">
        <v>44483</v>
      </c>
      <c r="D158" s="235">
        <v>11</v>
      </c>
      <c r="E158" s="235">
        <v>99</v>
      </c>
      <c r="F158" s="235">
        <v>70</v>
      </c>
      <c r="G158" s="235">
        <v>16.5</v>
      </c>
      <c r="H158" s="235">
        <v>15</v>
      </c>
    </row>
    <row r="159" spans="2:8">
      <c r="B159" s="235" t="s">
        <v>89</v>
      </c>
      <c r="C159" s="235">
        <v>44484</v>
      </c>
      <c r="D159" s="235">
        <v>0</v>
      </c>
      <c r="E159" s="235">
        <v>99</v>
      </c>
      <c r="F159" s="235">
        <v>65</v>
      </c>
      <c r="G159" s="235">
        <v>16.5</v>
      </c>
      <c r="H159" s="235">
        <v>15</v>
      </c>
    </row>
    <row r="160" spans="2:8">
      <c r="B160" s="235" t="s">
        <v>89</v>
      </c>
      <c r="C160" s="235">
        <v>44486</v>
      </c>
      <c r="D160" s="235">
        <v>11</v>
      </c>
      <c r="E160" s="235">
        <v>99</v>
      </c>
      <c r="F160" s="235">
        <v>65</v>
      </c>
      <c r="G160" s="235">
        <v>16.5</v>
      </c>
      <c r="H160" s="235">
        <v>15</v>
      </c>
    </row>
    <row r="161" spans="2:8">
      <c r="B161" s="235" t="s">
        <v>89</v>
      </c>
      <c r="C161" s="235">
        <v>44486</v>
      </c>
      <c r="D161" s="235">
        <v>11</v>
      </c>
      <c r="E161" s="235">
        <v>99</v>
      </c>
      <c r="F161" s="235">
        <v>65</v>
      </c>
      <c r="G161" s="235">
        <v>16.5</v>
      </c>
      <c r="H161" s="235">
        <v>15</v>
      </c>
    </row>
    <row r="162" spans="2:8">
      <c r="B162" s="235" t="s">
        <v>89</v>
      </c>
      <c r="C162" s="235">
        <v>44486</v>
      </c>
      <c r="D162" s="235">
        <v>11</v>
      </c>
      <c r="E162" s="235">
        <v>99</v>
      </c>
      <c r="F162" s="235">
        <v>65</v>
      </c>
      <c r="G162" s="235">
        <v>16.5</v>
      </c>
      <c r="H162" s="235">
        <v>15</v>
      </c>
    </row>
    <row r="163" spans="2:8">
      <c r="B163" s="235" t="s">
        <v>89</v>
      </c>
      <c r="C163" s="235">
        <v>44487</v>
      </c>
      <c r="D163" s="235">
        <v>11</v>
      </c>
      <c r="E163" s="235">
        <v>99</v>
      </c>
      <c r="F163" s="235">
        <v>65</v>
      </c>
      <c r="G163" s="235">
        <v>18</v>
      </c>
      <c r="H163" s="235">
        <v>15</v>
      </c>
    </row>
    <row r="164" spans="2:8">
      <c r="B164" s="235" t="s">
        <v>89</v>
      </c>
      <c r="C164" s="235">
        <v>44487</v>
      </c>
      <c r="D164" s="235">
        <v>11</v>
      </c>
      <c r="E164" s="235">
        <v>99</v>
      </c>
      <c r="F164" s="235">
        <v>65</v>
      </c>
      <c r="G164" s="235">
        <v>18</v>
      </c>
      <c r="H164" s="235">
        <v>15</v>
      </c>
    </row>
    <row r="165" spans="2:8">
      <c r="B165" s="235" t="s">
        <v>89</v>
      </c>
      <c r="C165" s="235">
        <v>44487</v>
      </c>
      <c r="D165" s="235">
        <v>0</v>
      </c>
      <c r="E165" s="235">
        <v>99</v>
      </c>
      <c r="F165" s="235">
        <v>70</v>
      </c>
      <c r="G165" s="235">
        <v>18.5</v>
      </c>
      <c r="H165" s="235">
        <v>15</v>
      </c>
    </row>
    <row r="166" spans="2:8">
      <c r="B166" s="235" t="s">
        <v>89</v>
      </c>
      <c r="C166" s="235">
        <v>44488</v>
      </c>
      <c r="D166" s="235">
        <v>0</v>
      </c>
      <c r="E166" s="235">
        <v>99</v>
      </c>
      <c r="F166" s="235">
        <v>60</v>
      </c>
      <c r="G166" s="235">
        <v>17.399999999999999</v>
      </c>
      <c r="H166" s="235">
        <v>14</v>
      </c>
    </row>
    <row r="167" spans="2:8">
      <c r="B167" s="235" t="s">
        <v>89</v>
      </c>
      <c r="C167" s="235">
        <v>44489</v>
      </c>
      <c r="D167" s="235">
        <v>0</v>
      </c>
      <c r="E167" s="235">
        <v>99</v>
      </c>
      <c r="F167" s="235">
        <v>70</v>
      </c>
      <c r="G167" s="235">
        <v>16.2</v>
      </c>
      <c r="H167" s="235">
        <v>14.4</v>
      </c>
    </row>
    <row r="168" spans="2:8">
      <c r="B168" s="235" t="s">
        <v>89</v>
      </c>
      <c r="C168" s="235">
        <v>44490</v>
      </c>
      <c r="D168" s="235">
        <v>11</v>
      </c>
      <c r="E168" s="235">
        <v>99</v>
      </c>
      <c r="F168" s="235">
        <v>75</v>
      </c>
      <c r="G168" s="235">
        <v>16</v>
      </c>
      <c r="H168" s="235">
        <v>14</v>
      </c>
    </row>
    <row r="169" spans="2:8">
      <c r="B169" s="235" t="s">
        <v>89</v>
      </c>
      <c r="C169" s="235">
        <v>44491</v>
      </c>
      <c r="D169" s="235">
        <v>5</v>
      </c>
      <c r="E169" s="235">
        <v>99</v>
      </c>
      <c r="F169" s="235">
        <v>70</v>
      </c>
      <c r="G169" s="235">
        <v>16</v>
      </c>
      <c r="H169" s="235">
        <v>14</v>
      </c>
    </row>
    <row r="170" spans="2:8">
      <c r="B170" s="235" t="s">
        <v>89</v>
      </c>
      <c r="C170" s="235">
        <v>44492</v>
      </c>
      <c r="D170" s="235">
        <v>0</v>
      </c>
      <c r="E170" s="235">
        <v>99</v>
      </c>
      <c r="F170" s="235">
        <v>70</v>
      </c>
      <c r="G170" s="235">
        <v>16</v>
      </c>
      <c r="H170" s="235">
        <v>14</v>
      </c>
    </row>
    <row r="171" spans="2:8">
      <c r="B171" s="235" t="s">
        <v>89</v>
      </c>
      <c r="C171" s="235">
        <v>44493</v>
      </c>
      <c r="D171" s="235">
        <v>15</v>
      </c>
      <c r="E171" s="235">
        <v>99</v>
      </c>
      <c r="F171" s="235">
        <v>80</v>
      </c>
      <c r="G171" s="235">
        <v>18</v>
      </c>
      <c r="H171" s="235">
        <v>15</v>
      </c>
    </row>
    <row r="172" spans="2:8">
      <c r="B172" s="235" t="s">
        <v>89</v>
      </c>
      <c r="C172" s="235">
        <v>44494</v>
      </c>
      <c r="D172" s="235">
        <v>10</v>
      </c>
      <c r="E172" s="235">
        <v>99</v>
      </c>
      <c r="F172" s="235">
        <v>80</v>
      </c>
      <c r="G172" s="235">
        <v>16</v>
      </c>
      <c r="H172" s="235">
        <v>15</v>
      </c>
    </row>
    <row r="173" spans="2:8">
      <c r="B173" s="235" t="s">
        <v>89</v>
      </c>
      <c r="C173" s="235">
        <v>44495</v>
      </c>
      <c r="D173" s="235">
        <v>0</v>
      </c>
      <c r="E173" s="235">
        <v>99</v>
      </c>
      <c r="F173" s="235">
        <v>89</v>
      </c>
      <c r="G173" s="235">
        <v>16</v>
      </c>
      <c r="H173" s="235">
        <v>15</v>
      </c>
    </row>
    <row r="174" spans="2:8">
      <c r="B174" s="235" t="s">
        <v>89</v>
      </c>
      <c r="C174" s="235">
        <v>44496</v>
      </c>
      <c r="D174" s="235">
        <v>0</v>
      </c>
      <c r="E174" s="235">
        <v>99</v>
      </c>
      <c r="F174" s="235">
        <v>84</v>
      </c>
      <c r="G174" s="235">
        <v>16.5</v>
      </c>
      <c r="H174" s="235">
        <v>15</v>
      </c>
    </row>
    <row r="175" spans="2:8">
      <c r="B175" s="235" t="s">
        <v>89</v>
      </c>
      <c r="C175" s="235">
        <v>44497</v>
      </c>
      <c r="D175" s="235">
        <v>19</v>
      </c>
      <c r="E175" s="235">
        <v>99</v>
      </c>
      <c r="F175" s="235">
        <v>60</v>
      </c>
      <c r="G175" s="235">
        <v>18</v>
      </c>
      <c r="H175" s="235">
        <v>15.8</v>
      </c>
    </row>
    <row r="176" spans="2:8">
      <c r="B176" s="235" t="s">
        <v>89</v>
      </c>
      <c r="C176" s="235">
        <v>44498</v>
      </c>
      <c r="D176" s="235">
        <v>0</v>
      </c>
      <c r="E176" s="235">
        <v>99</v>
      </c>
      <c r="F176" s="235">
        <v>70</v>
      </c>
      <c r="G176" s="235">
        <v>16.399999999999999</v>
      </c>
      <c r="H176" s="235">
        <v>14.2</v>
      </c>
    </row>
    <row r="177" spans="2:8">
      <c r="B177" s="235" t="s">
        <v>89</v>
      </c>
      <c r="C177" s="235">
        <v>44499</v>
      </c>
      <c r="D177" s="235">
        <v>5</v>
      </c>
      <c r="E177" s="235">
        <v>99</v>
      </c>
      <c r="F177" s="235">
        <v>70</v>
      </c>
      <c r="G177" s="235">
        <v>17.3</v>
      </c>
      <c r="H177" s="235">
        <v>14</v>
      </c>
    </row>
    <row r="178" spans="2:8">
      <c r="B178" s="235" t="s">
        <v>89</v>
      </c>
      <c r="C178" s="235">
        <v>44500</v>
      </c>
      <c r="D178" s="235">
        <v>10</v>
      </c>
      <c r="E178" s="235">
        <v>99</v>
      </c>
      <c r="F178" s="235">
        <v>80</v>
      </c>
      <c r="G178" s="235">
        <v>16.2</v>
      </c>
      <c r="H178" s="235">
        <v>14.2</v>
      </c>
    </row>
    <row r="179" spans="2:8">
      <c r="B179" s="235" t="s">
        <v>89</v>
      </c>
      <c r="C179" s="235">
        <v>44501</v>
      </c>
      <c r="D179" s="235">
        <v>5</v>
      </c>
      <c r="E179" s="235">
        <v>99</v>
      </c>
      <c r="F179" s="235">
        <v>82</v>
      </c>
      <c r="G179" s="235">
        <v>17.3</v>
      </c>
      <c r="H179" s="235">
        <v>13.9</v>
      </c>
    </row>
    <row r="180" spans="2:8">
      <c r="B180" s="235" t="s">
        <v>89</v>
      </c>
      <c r="C180" s="235">
        <v>44502</v>
      </c>
      <c r="D180" s="235">
        <v>13</v>
      </c>
      <c r="E180" s="235">
        <v>89</v>
      </c>
      <c r="F180" s="235">
        <v>62</v>
      </c>
      <c r="G180" s="235">
        <v>18</v>
      </c>
      <c r="H180" s="235">
        <v>14</v>
      </c>
    </row>
    <row r="181" spans="2:8">
      <c r="B181" s="235" t="s">
        <v>89</v>
      </c>
      <c r="C181" s="235">
        <v>44503</v>
      </c>
      <c r="D181" s="235">
        <v>0</v>
      </c>
      <c r="E181" s="235">
        <v>99</v>
      </c>
      <c r="F181" s="235">
        <v>84</v>
      </c>
      <c r="G181" s="235">
        <v>17.8</v>
      </c>
      <c r="H181" s="235">
        <v>15</v>
      </c>
    </row>
    <row r="182" spans="2:8">
      <c r="B182" s="235" t="s">
        <v>89</v>
      </c>
      <c r="C182" s="235">
        <v>44504</v>
      </c>
      <c r="D182" s="235">
        <v>7</v>
      </c>
      <c r="E182" s="235">
        <v>99</v>
      </c>
      <c r="F182" s="235">
        <v>80</v>
      </c>
      <c r="G182" s="235">
        <v>17</v>
      </c>
      <c r="H182" s="235">
        <v>14</v>
      </c>
    </row>
    <row r="183" spans="2:8">
      <c r="B183" s="235" t="s">
        <v>89</v>
      </c>
      <c r="C183" s="235">
        <v>44506</v>
      </c>
      <c r="D183" s="235">
        <v>0</v>
      </c>
      <c r="E183" s="235">
        <v>99</v>
      </c>
      <c r="F183" s="235">
        <v>60</v>
      </c>
      <c r="G183" s="235">
        <v>16</v>
      </c>
      <c r="H183" s="235">
        <v>15</v>
      </c>
    </row>
    <row r="184" spans="2:8">
      <c r="B184" s="235" t="s">
        <v>89</v>
      </c>
      <c r="C184" s="235">
        <v>44507</v>
      </c>
      <c r="D184" s="235">
        <v>0</v>
      </c>
      <c r="E184" s="235">
        <v>99</v>
      </c>
      <c r="F184" s="235">
        <v>59</v>
      </c>
      <c r="G184" s="235">
        <v>18</v>
      </c>
      <c r="H184" s="235">
        <v>14.8</v>
      </c>
    </row>
    <row r="185" spans="2:8">
      <c r="B185" s="235" t="s">
        <v>89</v>
      </c>
      <c r="C185" s="235">
        <v>44508</v>
      </c>
      <c r="D185" s="235">
        <v>0</v>
      </c>
      <c r="E185" s="235">
        <v>99</v>
      </c>
      <c r="F185" s="235">
        <v>80</v>
      </c>
      <c r="G185" s="235">
        <v>16.399999999999999</v>
      </c>
      <c r="H185" s="235">
        <v>14.9</v>
      </c>
    </row>
    <row r="186" spans="2:8">
      <c r="B186" s="235" t="s">
        <v>89</v>
      </c>
      <c r="C186" s="235">
        <v>44509</v>
      </c>
      <c r="D186" s="235">
        <v>4</v>
      </c>
      <c r="E186" s="235">
        <v>99</v>
      </c>
      <c r="F186" s="235">
        <v>80</v>
      </c>
      <c r="G186" s="235">
        <v>16</v>
      </c>
      <c r="H186" s="235">
        <v>14</v>
      </c>
    </row>
    <row r="187" spans="2:8">
      <c r="B187" s="235" t="s">
        <v>89</v>
      </c>
      <c r="C187" s="235">
        <v>44510</v>
      </c>
      <c r="D187" s="235">
        <v>5</v>
      </c>
      <c r="E187" s="235">
        <v>99</v>
      </c>
      <c r="F187" s="235">
        <v>89</v>
      </c>
      <c r="G187" s="235">
        <v>16</v>
      </c>
      <c r="H187" s="235">
        <v>14</v>
      </c>
    </row>
    <row r="188" spans="2:8">
      <c r="B188" s="235" t="s">
        <v>89</v>
      </c>
      <c r="C188" s="235">
        <v>44511</v>
      </c>
      <c r="D188" s="235">
        <v>0</v>
      </c>
      <c r="E188" s="235">
        <v>99</v>
      </c>
      <c r="F188" s="235">
        <v>80</v>
      </c>
      <c r="G188" s="235">
        <v>18</v>
      </c>
      <c r="H188" s="235">
        <v>14</v>
      </c>
    </row>
    <row r="189" spans="2:8">
      <c r="B189" s="235" t="s">
        <v>89</v>
      </c>
      <c r="C189" s="235">
        <v>44512</v>
      </c>
      <c r="D189" s="235">
        <v>0</v>
      </c>
      <c r="E189" s="235">
        <v>99</v>
      </c>
      <c r="F189" s="235">
        <v>50</v>
      </c>
      <c r="G189" s="235">
        <v>18</v>
      </c>
      <c r="H189" s="235">
        <v>14</v>
      </c>
    </row>
    <row r="190" spans="2:8">
      <c r="B190" s="235" t="s">
        <v>89</v>
      </c>
      <c r="C190" s="235">
        <v>44513</v>
      </c>
      <c r="D190" s="235">
        <v>3.5</v>
      </c>
      <c r="E190" s="235">
        <v>99</v>
      </c>
      <c r="F190" s="235">
        <v>70</v>
      </c>
      <c r="G190" s="235">
        <v>17</v>
      </c>
      <c r="H190" s="235">
        <v>14</v>
      </c>
    </row>
    <row r="191" spans="2:8">
      <c r="B191" s="235" t="s">
        <v>89</v>
      </c>
      <c r="C191" s="235">
        <v>44514</v>
      </c>
      <c r="D191" s="235">
        <v>3.5</v>
      </c>
      <c r="E191" s="235">
        <v>99</v>
      </c>
      <c r="F191" s="235">
        <v>70</v>
      </c>
      <c r="G191" s="235">
        <v>17</v>
      </c>
      <c r="H191" s="235">
        <v>14</v>
      </c>
    </row>
    <row r="192" spans="2:8">
      <c r="B192" s="235" t="s">
        <v>89</v>
      </c>
      <c r="C192" s="235">
        <v>44515</v>
      </c>
      <c r="D192" s="235">
        <v>0</v>
      </c>
      <c r="E192" s="235">
        <v>99</v>
      </c>
      <c r="F192" s="235">
        <v>60</v>
      </c>
      <c r="G192" s="235">
        <v>17</v>
      </c>
      <c r="H192" s="235">
        <v>15</v>
      </c>
    </row>
    <row r="193" spans="2:8">
      <c r="B193" s="235" t="s">
        <v>89</v>
      </c>
      <c r="C193" s="235">
        <v>44516</v>
      </c>
      <c r="D193" s="235">
        <v>0</v>
      </c>
      <c r="E193" s="235">
        <v>99</v>
      </c>
      <c r="F193" s="235">
        <v>85</v>
      </c>
      <c r="G193" s="235">
        <v>17.3</v>
      </c>
      <c r="H193" s="235">
        <v>14.2</v>
      </c>
    </row>
    <row r="194" spans="2:8">
      <c r="B194" s="235" t="s">
        <v>89</v>
      </c>
      <c r="C194" s="235">
        <v>44517</v>
      </c>
      <c r="D194" s="235">
        <v>4</v>
      </c>
      <c r="E194" s="235">
        <v>99</v>
      </c>
      <c r="F194" s="235">
        <v>79</v>
      </c>
      <c r="G194" s="235">
        <v>18</v>
      </c>
      <c r="H194" s="235">
        <v>14.2</v>
      </c>
    </row>
    <row r="195" spans="2:8">
      <c r="B195" s="235" t="s">
        <v>89</v>
      </c>
      <c r="C195" s="235">
        <v>44516</v>
      </c>
      <c r="D195" s="235">
        <v>0</v>
      </c>
      <c r="E195" s="235">
        <v>99</v>
      </c>
      <c r="F195" s="235">
        <v>85</v>
      </c>
      <c r="G195" s="235">
        <v>17.3</v>
      </c>
      <c r="H195" s="235">
        <v>14</v>
      </c>
    </row>
    <row r="196" spans="2:8">
      <c r="B196" s="235" t="s">
        <v>89</v>
      </c>
      <c r="C196" s="235">
        <v>44517</v>
      </c>
      <c r="D196" s="235">
        <v>12</v>
      </c>
      <c r="E196" s="235">
        <v>99</v>
      </c>
      <c r="F196" s="235">
        <v>79</v>
      </c>
      <c r="G196" s="235">
        <v>18.2</v>
      </c>
      <c r="H196" s="235">
        <v>14.2</v>
      </c>
    </row>
    <row r="197" spans="2:8">
      <c r="B197" s="235" t="s">
        <v>89</v>
      </c>
      <c r="C197" s="235">
        <v>44518</v>
      </c>
      <c r="D197" s="235">
        <v>0</v>
      </c>
      <c r="E197" s="235">
        <v>99</v>
      </c>
      <c r="F197" s="235">
        <v>89</v>
      </c>
      <c r="G197" s="235">
        <v>18.5</v>
      </c>
      <c r="H197" s="235">
        <v>14</v>
      </c>
    </row>
    <row r="198" spans="2:8">
      <c r="B198" s="235" t="s">
        <v>89</v>
      </c>
      <c r="C198" s="235">
        <v>44519</v>
      </c>
      <c r="D198" s="235">
        <v>0</v>
      </c>
      <c r="E198" s="235">
        <v>99</v>
      </c>
      <c r="F198" s="235">
        <v>79</v>
      </c>
      <c r="G198" s="235">
        <v>16.8</v>
      </c>
      <c r="H198" s="235">
        <v>14.5</v>
      </c>
    </row>
    <row r="199" spans="2:8">
      <c r="B199" s="235" t="s">
        <v>89</v>
      </c>
      <c r="C199" s="235">
        <v>44520</v>
      </c>
      <c r="D199" s="235">
        <v>8</v>
      </c>
      <c r="E199" s="235">
        <v>99</v>
      </c>
      <c r="F199" s="235">
        <v>80</v>
      </c>
      <c r="G199" s="235">
        <v>17.5</v>
      </c>
      <c r="H199" s="235">
        <v>15.5</v>
      </c>
    </row>
    <row r="200" spans="2:8">
      <c r="B200" s="235" t="s">
        <v>89</v>
      </c>
      <c r="C200" s="235">
        <v>44521</v>
      </c>
      <c r="D200" s="235">
        <v>0</v>
      </c>
      <c r="E200" s="235">
        <v>99</v>
      </c>
      <c r="F200" s="235">
        <v>80</v>
      </c>
      <c r="G200" s="235">
        <v>17.5</v>
      </c>
      <c r="H200" s="235">
        <v>15.4</v>
      </c>
    </row>
    <row r="201" spans="2:8">
      <c r="B201" s="235" t="s">
        <v>89</v>
      </c>
      <c r="C201" s="235">
        <v>44522</v>
      </c>
      <c r="D201" s="235">
        <v>4</v>
      </c>
      <c r="E201" s="235">
        <v>99</v>
      </c>
      <c r="F201" s="235">
        <v>82</v>
      </c>
      <c r="G201" s="235">
        <v>16</v>
      </c>
      <c r="H201" s="235">
        <v>15</v>
      </c>
    </row>
    <row r="202" spans="2:8">
      <c r="B202" s="235" t="s">
        <v>89</v>
      </c>
      <c r="C202" s="235">
        <v>44523</v>
      </c>
      <c r="D202" s="235">
        <v>10</v>
      </c>
      <c r="E202" s="235">
        <v>99</v>
      </c>
      <c r="F202" s="235">
        <v>80</v>
      </c>
      <c r="G202" s="235">
        <v>17.5</v>
      </c>
      <c r="H202" s="235">
        <v>16.2</v>
      </c>
    </row>
    <row r="203" spans="2:8">
      <c r="B203" s="235" t="s">
        <v>89</v>
      </c>
      <c r="C203" s="235">
        <v>44524</v>
      </c>
      <c r="D203" s="235">
        <v>0</v>
      </c>
      <c r="E203" s="235">
        <v>99</v>
      </c>
      <c r="F203" s="235">
        <v>87</v>
      </c>
      <c r="G203" s="235">
        <v>16</v>
      </c>
      <c r="H203" s="235">
        <v>14</v>
      </c>
    </row>
    <row r="204" spans="2:8">
      <c r="B204" s="235" t="s">
        <v>89</v>
      </c>
      <c r="C204" s="235">
        <v>44525</v>
      </c>
      <c r="D204" s="235">
        <v>11</v>
      </c>
      <c r="E204" s="235">
        <v>99</v>
      </c>
      <c r="F204" s="235">
        <v>85</v>
      </c>
      <c r="G204" s="235">
        <v>16</v>
      </c>
      <c r="H204" s="235">
        <v>14</v>
      </c>
    </row>
    <row r="205" spans="2:8">
      <c r="B205" s="235" t="s">
        <v>89</v>
      </c>
      <c r="C205" s="235">
        <v>44526</v>
      </c>
      <c r="D205" s="235">
        <v>7</v>
      </c>
      <c r="E205" s="235">
        <v>99</v>
      </c>
      <c r="F205" s="235">
        <v>89</v>
      </c>
      <c r="G205" s="235">
        <v>14.5</v>
      </c>
      <c r="H205" s="235">
        <v>13.9</v>
      </c>
    </row>
    <row r="206" spans="2:8">
      <c r="B206" s="235" t="s">
        <v>89</v>
      </c>
      <c r="C206" s="235">
        <v>44527</v>
      </c>
      <c r="D206" s="235">
        <v>6.5</v>
      </c>
      <c r="E206" s="235">
        <v>99</v>
      </c>
      <c r="F206" s="235">
        <v>48</v>
      </c>
      <c r="G206" s="235">
        <v>17</v>
      </c>
      <c r="H206" s="235">
        <v>14</v>
      </c>
    </row>
    <row r="207" spans="2:8">
      <c r="B207" s="235" t="s">
        <v>89</v>
      </c>
      <c r="C207" s="235">
        <v>44528</v>
      </c>
      <c r="D207" s="235">
        <v>6.5</v>
      </c>
      <c r="E207" s="235">
        <v>99</v>
      </c>
      <c r="F207" s="235">
        <v>45</v>
      </c>
      <c r="G207" s="235">
        <v>17.5</v>
      </c>
      <c r="H207" s="235">
        <v>15.3</v>
      </c>
    </row>
    <row r="208" spans="2:8">
      <c r="B208" s="235" t="s">
        <v>89</v>
      </c>
      <c r="C208" s="235">
        <v>44529</v>
      </c>
      <c r="D208" s="235">
        <v>9</v>
      </c>
      <c r="E208" s="235">
        <v>99</v>
      </c>
      <c r="F208" s="235">
        <v>60</v>
      </c>
      <c r="G208" s="235">
        <v>16.2</v>
      </c>
      <c r="H208" s="235">
        <v>14.5</v>
      </c>
    </row>
    <row r="209" spans="2:8">
      <c r="B209" s="235" t="s">
        <v>89</v>
      </c>
      <c r="C209" s="235">
        <v>44530</v>
      </c>
      <c r="D209" s="235">
        <v>6</v>
      </c>
      <c r="E209" s="235">
        <v>99</v>
      </c>
      <c r="F209" s="235">
        <v>70</v>
      </c>
      <c r="G209" s="235">
        <v>16</v>
      </c>
      <c r="H209" s="235">
        <v>14</v>
      </c>
    </row>
    <row r="210" spans="2:8">
      <c r="B210" s="235" t="s">
        <v>89</v>
      </c>
      <c r="C210" s="235">
        <v>44531</v>
      </c>
      <c r="D210" s="235">
        <v>1.5</v>
      </c>
      <c r="E210" s="235">
        <v>99</v>
      </c>
      <c r="F210" s="235">
        <v>72</v>
      </c>
      <c r="G210" s="235">
        <v>16</v>
      </c>
      <c r="H210" s="235">
        <v>14</v>
      </c>
    </row>
    <row r="211" spans="2:8">
      <c r="B211" s="235" t="s">
        <v>89</v>
      </c>
      <c r="C211" s="235">
        <v>44532</v>
      </c>
      <c r="D211" s="235">
        <v>0</v>
      </c>
      <c r="E211" s="235">
        <v>99</v>
      </c>
      <c r="F211" s="235">
        <v>60</v>
      </c>
      <c r="G211" s="235">
        <v>18</v>
      </c>
      <c r="H211" s="235">
        <v>15</v>
      </c>
    </row>
    <row r="212" spans="2:8">
      <c r="B212" s="235" t="s">
        <v>89</v>
      </c>
      <c r="C212" s="235">
        <v>44533</v>
      </c>
      <c r="D212" s="235">
        <v>0</v>
      </c>
      <c r="E212" s="235">
        <v>99</v>
      </c>
      <c r="F212" s="235">
        <v>70</v>
      </c>
      <c r="G212" s="235">
        <v>18</v>
      </c>
      <c r="H212" s="235">
        <v>14</v>
      </c>
    </row>
    <row r="213" spans="2:8">
      <c r="B213" s="235" t="s">
        <v>89</v>
      </c>
      <c r="C213" s="235">
        <v>44534</v>
      </c>
      <c r="D213" s="235">
        <v>1</v>
      </c>
      <c r="E213" s="235">
        <v>99</v>
      </c>
      <c r="F213" s="235">
        <v>60</v>
      </c>
      <c r="G213" s="235">
        <v>17.3</v>
      </c>
      <c r="H213" s="235">
        <v>14</v>
      </c>
    </row>
    <row r="214" spans="2:8">
      <c r="B214" s="235" t="s">
        <v>89</v>
      </c>
      <c r="C214" s="235">
        <v>44535</v>
      </c>
      <c r="D214" s="235">
        <v>1</v>
      </c>
      <c r="E214" s="235">
        <v>99</v>
      </c>
      <c r="F214" s="235">
        <v>60</v>
      </c>
      <c r="G214" s="235">
        <v>18</v>
      </c>
      <c r="H214" s="235">
        <v>14</v>
      </c>
    </row>
    <row r="215" spans="2:8">
      <c r="B215" s="235" t="s">
        <v>89</v>
      </c>
      <c r="C215" s="235">
        <v>44536</v>
      </c>
      <c r="D215" s="235">
        <v>0</v>
      </c>
      <c r="E215" s="235">
        <v>99</v>
      </c>
      <c r="F215" s="235">
        <v>75</v>
      </c>
      <c r="G215" s="235">
        <v>18.2</v>
      </c>
      <c r="H215" s="235">
        <v>15</v>
      </c>
    </row>
    <row r="216" spans="2:8">
      <c r="B216" s="235" t="s">
        <v>89</v>
      </c>
      <c r="C216" s="235">
        <v>44537</v>
      </c>
      <c r="D216" s="235">
        <v>0</v>
      </c>
      <c r="E216" s="235">
        <v>99</v>
      </c>
      <c r="F216" s="235">
        <v>60</v>
      </c>
      <c r="G216" s="235">
        <v>19.399999999999999</v>
      </c>
      <c r="H216" s="235">
        <v>15</v>
      </c>
    </row>
    <row r="217" spans="2:8">
      <c r="B217" s="235" t="s">
        <v>89</v>
      </c>
      <c r="C217" s="235">
        <v>44538</v>
      </c>
      <c r="D217" s="235">
        <v>3</v>
      </c>
      <c r="E217" s="235">
        <v>99</v>
      </c>
      <c r="F217" s="235">
        <v>58</v>
      </c>
      <c r="G217" s="235">
        <v>18.399999999999999</v>
      </c>
      <c r="H217" s="235">
        <v>16</v>
      </c>
    </row>
    <row r="218" spans="2:8">
      <c r="B218" s="235" t="s">
        <v>89</v>
      </c>
      <c r="C218" s="235">
        <v>44539</v>
      </c>
      <c r="D218" s="235">
        <v>6</v>
      </c>
      <c r="E218" s="235">
        <v>99</v>
      </c>
      <c r="F218" s="235">
        <v>64</v>
      </c>
      <c r="G218" s="235">
        <v>18.399999999999999</v>
      </c>
      <c r="H218" s="235">
        <v>15.8</v>
      </c>
    </row>
    <row r="219" spans="2:8">
      <c r="B219" s="235" t="s">
        <v>89</v>
      </c>
      <c r="C219" s="235">
        <v>44540</v>
      </c>
      <c r="D219" s="235">
        <v>0</v>
      </c>
      <c r="E219" s="235">
        <v>99</v>
      </c>
      <c r="F219" s="235">
        <v>70</v>
      </c>
      <c r="G219" s="235">
        <v>18</v>
      </c>
      <c r="H219" s="235">
        <v>15</v>
      </c>
    </row>
    <row r="220" spans="2:8">
      <c r="B220" s="235" t="s">
        <v>89</v>
      </c>
      <c r="C220" s="235">
        <v>44541</v>
      </c>
      <c r="D220" s="235">
        <v>11.5</v>
      </c>
      <c r="E220" s="235">
        <v>99</v>
      </c>
      <c r="F220" s="235">
        <v>80</v>
      </c>
      <c r="G220" s="235">
        <v>17.899999999999999</v>
      </c>
      <c r="H220" s="235">
        <v>14</v>
      </c>
    </row>
    <row r="221" spans="2:8">
      <c r="B221" s="235" t="s">
        <v>89</v>
      </c>
      <c r="C221" s="235">
        <v>44542</v>
      </c>
      <c r="D221" s="235">
        <v>11.4</v>
      </c>
      <c r="E221" s="235">
        <v>99</v>
      </c>
      <c r="F221" s="235">
        <v>80</v>
      </c>
      <c r="G221" s="235">
        <v>18.899999999999999</v>
      </c>
      <c r="H221" s="235">
        <v>13</v>
      </c>
    </row>
    <row r="222" spans="2:8">
      <c r="B222" s="235" t="s">
        <v>89</v>
      </c>
      <c r="C222" s="235">
        <v>44543</v>
      </c>
      <c r="D222" s="235">
        <v>0</v>
      </c>
      <c r="E222" s="235">
        <v>99</v>
      </c>
      <c r="F222" s="235">
        <v>70</v>
      </c>
      <c r="G222" s="235">
        <v>17</v>
      </c>
      <c r="H222" s="235">
        <v>13</v>
      </c>
    </row>
    <row r="223" spans="2:8">
      <c r="B223" s="235" t="s">
        <v>89</v>
      </c>
      <c r="C223" s="235">
        <v>44544</v>
      </c>
      <c r="D223" s="235">
        <v>0</v>
      </c>
      <c r="E223" s="235">
        <v>99</v>
      </c>
      <c r="F223" s="235">
        <v>59</v>
      </c>
      <c r="G223" s="235">
        <v>17</v>
      </c>
      <c r="H223" s="235">
        <v>13</v>
      </c>
    </row>
    <row r="224" spans="2:8">
      <c r="B224" s="235" t="s">
        <v>89</v>
      </c>
      <c r="C224" s="235">
        <v>44545</v>
      </c>
      <c r="D224" s="235">
        <v>0</v>
      </c>
      <c r="E224" s="235">
        <v>99</v>
      </c>
      <c r="F224" s="235">
        <v>58</v>
      </c>
      <c r="G224" s="235">
        <v>17</v>
      </c>
      <c r="H224" s="235">
        <v>15</v>
      </c>
    </row>
    <row r="225" spans="2:8">
      <c r="B225" s="235" t="s">
        <v>89</v>
      </c>
      <c r="C225" s="235">
        <v>44546</v>
      </c>
      <c r="D225" s="235">
        <v>2</v>
      </c>
      <c r="E225" s="235">
        <v>99</v>
      </c>
      <c r="F225" s="235">
        <v>69</v>
      </c>
      <c r="G225" s="235">
        <v>17</v>
      </c>
      <c r="H225" s="235">
        <v>15</v>
      </c>
    </row>
    <row r="226" spans="2:8">
      <c r="B226" s="235" t="s">
        <v>89</v>
      </c>
      <c r="C226" s="235">
        <v>44547</v>
      </c>
      <c r="D226" s="235">
        <v>0</v>
      </c>
      <c r="E226" s="235">
        <v>99</v>
      </c>
      <c r="F226" s="235">
        <v>70</v>
      </c>
      <c r="G226" s="235">
        <v>17.2</v>
      </c>
      <c r="H226" s="235">
        <v>15</v>
      </c>
    </row>
    <row r="227" spans="2:8">
      <c r="B227" s="235" t="s">
        <v>89</v>
      </c>
      <c r="C227" s="235">
        <v>44549</v>
      </c>
      <c r="D227" s="235">
        <v>0</v>
      </c>
      <c r="E227" s="235">
        <v>99</v>
      </c>
      <c r="F227" s="235">
        <v>59</v>
      </c>
      <c r="G227" s="235">
        <v>18</v>
      </c>
      <c r="H227" s="235">
        <v>15.4</v>
      </c>
    </row>
    <row r="228" spans="2:8">
      <c r="B228" s="235" t="s">
        <v>89</v>
      </c>
      <c r="C228" s="235">
        <v>44550</v>
      </c>
      <c r="D228" s="235">
        <v>4.5</v>
      </c>
      <c r="E228" s="235">
        <v>99</v>
      </c>
      <c r="F228" s="235">
        <v>79</v>
      </c>
      <c r="G228" s="235">
        <v>16.5</v>
      </c>
      <c r="H228" s="235">
        <v>15</v>
      </c>
    </row>
    <row r="229" spans="2:8">
      <c r="B229" s="235" t="s">
        <v>89</v>
      </c>
      <c r="C229" s="235">
        <v>44551</v>
      </c>
      <c r="D229" s="235">
        <v>18</v>
      </c>
      <c r="E229" s="235">
        <v>99</v>
      </c>
      <c r="F229" s="235">
        <v>82</v>
      </c>
      <c r="G229" s="235">
        <v>16</v>
      </c>
      <c r="H229" s="235">
        <v>14</v>
      </c>
    </row>
    <row r="230" spans="2:8">
      <c r="B230" s="235" t="s">
        <v>89</v>
      </c>
      <c r="C230" s="235">
        <v>44552</v>
      </c>
      <c r="D230" s="235">
        <v>24</v>
      </c>
      <c r="E230" s="235">
        <v>99</v>
      </c>
      <c r="F230" s="235">
        <v>79</v>
      </c>
      <c r="G230" s="235">
        <v>16.5</v>
      </c>
      <c r="H230" s="235">
        <v>14</v>
      </c>
    </row>
    <row r="231" spans="2:8">
      <c r="B231" s="235" t="s">
        <v>89</v>
      </c>
      <c r="C231" s="235">
        <v>44553</v>
      </c>
      <c r="D231" s="235">
        <v>4.5</v>
      </c>
      <c r="E231" s="235">
        <v>99</v>
      </c>
      <c r="F231" s="235">
        <v>70</v>
      </c>
      <c r="G231" s="235">
        <v>18.399999999999999</v>
      </c>
      <c r="H231" s="235">
        <v>13</v>
      </c>
    </row>
    <row r="232" spans="2:8">
      <c r="B232" s="235" t="s">
        <v>89</v>
      </c>
      <c r="C232" s="235">
        <v>44554</v>
      </c>
      <c r="D232" s="235">
        <v>3.4</v>
      </c>
      <c r="E232" s="235">
        <v>99</v>
      </c>
      <c r="F232" s="235">
        <v>60</v>
      </c>
      <c r="G232" s="235">
        <v>20</v>
      </c>
      <c r="H232" s="235">
        <v>14.2</v>
      </c>
    </row>
    <row r="233" spans="2:8">
      <c r="B233" s="235" t="s">
        <v>89</v>
      </c>
      <c r="C233" s="235">
        <v>44555</v>
      </c>
      <c r="D233" s="235">
        <v>7</v>
      </c>
      <c r="E233" s="235">
        <v>99</v>
      </c>
      <c r="F233" s="235">
        <v>69</v>
      </c>
      <c r="G233" s="235">
        <v>18</v>
      </c>
      <c r="H233" s="235">
        <v>14.5</v>
      </c>
    </row>
    <row r="234" spans="2:8">
      <c r="B234" s="235" t="s">
        <v>89</v>
      </c>
      <c r="C234" s="235">
        <v>44556</v>
      </c>
      <c r="D234" s="235">
        <v>8</v>
      </c>
      <c r="E234" s="235">
        <v>99</v>
      </c>
      <c r="F234" s="235">
        <v>70</v>
      </c>
      <c r="G234" s="235">
        <v>16.399999999999999</v>
      </c>
      <c r="H234" s="235">
        <v>14</v>
      </c>
    </row>
    <row r="235" spans="2:8">
      <c r="B235" s="235" t="s">
        <v>89</v>
      </c>
      <c r="C235" s="235">
        <v>44557</v>
      </c>
      <c r="D235" s="235">
        <v>0</v>
      </c>
      <c r="E235" s="235">
        <v>99</v>
      </c>
      <c r="F235" s="235">
        <v>70</v>
      </c>
      <c r="G235" s="235">
        <v>17</v>
      </c>
      <c r="H235" s="235">
        <v>15.9</v>
      </c>
    </row>
    <row r="236" spans="2:8">
      <c r="B236" s="235" t="s">
        <v>89</v>
      </c>
      <c r="C236" s="235">
        <v>44558</v>
      </c>
      <c r="D236" s="235">
        <v>5</v>
      </c>
      <c r="E236" s="235">
        <v>99</v>
      </c>
      <c r="F236" s="235">
        <v>60</v>
      </c>
      <c r="G236" s="235">
        <v>16.2</v>
      </c>
      <c r="H236" s="235">
        <v>15</v>
      </c>
    </row>
    <row r="237" spans="2:8">
      <c r="B237" s="235" t="s">
        <v>89</v>
      </c>
      <c r="C237" s="235">
        <v>44559</v>
      </c>
      <c r="D237" s="235">
        <v>7</v>
      </c>
      <c r="E237" s="235">
        <v>99</v>
      </c>
      <c r="F237" s="235">
        <v>80</v>
      </c>
      <c r="G237" s="235">
        <v>17</v>
      </c>
      <c r="H237" s="235">
        <v>15</v>
      </c>
    </row>
    <row r="238" spans="2:8">
      <c r="B238" s="235" t="s">
        <v>89</v>
      </c>
      <c r="C238" s="235">
        <v>44560</v>
      </c>
      <c r="D238" s="235">
        <v>0</v>
      </c>
      <c r="E238" s="235">
        <v>99</v>
      </c>
      <c r="F238" s="235">
        <v>81</v>
      </c>
      <c r="G238" s="235">
        <v>16.3</v>
      </c>
      <c r="H238" s="235">
        <v>15</v>
      </c>
    </row>
    <row r="239" spans="2:8">
      <c r="B239" s="235" t="s">
        <v>89</v>
      </c>
      <c r="C239" s="235">
        <v>44561</v>
      </c>
      <c r="D239" s="235">
        <v>15</v>
      </c>
      <c r="E239" s="235">
        <v>99</v>
      </c>
      <c r="F239" s="235">
        <v>59</v>
      </c>
      <c r="G239" s="235">
        <v>18</v>
      </c>
      <c r="H239" s="235">
        <v>15.9</v>
      </c>
    </row>
    <row r="240" spans="2:8">
      <c r="B240" s="235" t="s">
        <v>89</v>
      </c>
      <c r="C240" s="235">
        <v>44562</v>
      </c>
      <c r="D240" s="235">
        <v>13</v>
      </c>
      <c r="E240" s="235">
        <v>99</v>
      </c>
      <c r="F240" s="235">
        <v>80</v>
      </c>
      <c r="G240" s="235">
        <v>18</v>
      </c>
      <c r="H240" s="235">
        <v>15.2</v>
      </c>
    </row>
    <row r="241" spans="2:8">
      <c r="B241" s="235" t="s">
        <v>89</v>
      </c>
      <c r="C241" s="235">
        <v>44563</v>
      </c>
      <c r="D241" s="235">
        <v>0</v>
      </c>
      <c r="E241" s="235">
        <v>99</v>
      </c>
      <c r="F241" s="235">
        <v>79</v>
      </c>
      <c r="G241" s="235">
        <v>16.5</v>
      </c>
      <c r="H241" s="235">
        <v>15</v>
      </c>
    </row>
    <row r="242" spans="2:8">
      <c r="B242" s="235" t="s">
        <v>89</v>
      </c>
      <c r="C242" s="235">
        <v>44564</v>
      </c>
      <c r="D242" s="235">
        <v>22</v>
      </c>
      <c r="E242" s="235">
        <v>99</v>
      </c>
      <c r="F242" s="235">
        <v>63</v>
      </c>
      <c r="G242" s="235">
        <v>16.399999999999999</v>
      </c>
      <c r="H242" s="235">
        <v>15.3</v>
      </c>
    </row>
    <row r="243" spans="2:8">
      <c r="B243" s="235" t="s">
        <v>89</v>
      </c>
      <c r="C243" s="235">
        <v>44565</v>
      </c>
      <c r="D243" s="235">
        <v>8</v>
      </c>
      <c r="E243" s="235">
        <v>99</v>
      </c>
      <c r="F243" s="235">
        <v>50</v>
      </c>
      <c r="G243" s="235">
        <v>18.2</v>
      </c>
      <c r="H243" s="235">
        <v>15</v>
      </c>
    </row>
    <row r="244" spans="2:8">
      <c r="B244" s="235" t="s">
        <v>89</v>
      </c>
      <c r="C244" s="235">
        <v>44566</v>
      </c>
      <c r="D244" s="235">
        <v>20</v>
      </c>
      <c r="E244" s="235">
        <v>99</v>
      </c>
      <c r="F244" s="235">
        <v>60</v>
      </c>
      <c r="G244" s="235">
        <v>18.3</v>
      </c>
      <c r="H244" s="235">
        <v>15.1</v>
      </c>
    </row>
    <row r="245" spans="2:8">
      <c r="B245" s="235" t="s">
        <v>89</v>
      </c>
      <c r="C245" s="235">
        <v>44567</v>
      </c>
      <c r="D245" s="235">
        <v>21</v>
      </c>
      <c r="E245" s="235">
        <v>99</v>
      </c>
      <c r="F245" s="235">
        <v>80</v>
      </c>
      <c r="G245" s="235">
        <v>16</v>
      </c>
      <c r="H245" s="235">
        <v>14</v>
      </c>
    </row>
    <row r="246" spans="2:8">
      <c r="B246" s="235" t="s">
        <v>89</v>
      </c>
      <c r="C246" s="235">
        <v>44568</v>
      </c>
      <c r="D246" s="235">
        <v>21</v>
      </c>
      <c r="E246" s="235">
        <v>99</v>
      </c>
      <c r="F246" s="235">
        <v>80</v>
      </c>
      <c r="G246" s="235">
        <v>16.5</v>
      </c>
      <c r="H246" s="235">
        <v>14</v>
      </c>
    </row>
    <row r="247" spans="2:8">
      <c r="B247" s="235" t="s">
        <v>89</v>
      </c>
      <c r="C247" s="235">
        <v>44569</v>
      </c>
      <c r="D247" s="235">
        <v>9</v>
      </c>
      <c r="E247" s="235">
        <v>99</v>
      </c>
      <c r="F247" s="235">
        <v>60</v>
      </c>
      <c r="G247" s="235">
        <v>17</v>
      </c>
      <c r="H247" s="235">
        <v>14.3</v>
      </c>
    </row>
    <row r="248" spans="2:8">
      <c r="B248" s="235" t="s">
        <v>89</v>
      </c>
      <c r="C248" s="235">
        <v>44570</v>
      </c>
      <c r="D248" s="235">
        <v>11</v>
      </c>
      <c r="E248" s="235">
        <v>99</v>
      </c>
      <c r="F248" s="235">
        <v>60</v>
      </c>
      <c r="G248" s="235">
        <v>17</v>
      </c>
      <c r="H248" s="235">
        <v>14.3</v>
      </c>
    </row>
    <row r="249" spans="2:8">
      <c r="B249" s="235" t="s">
        <v>89</v>
      </c>
      <c r="C249" s="235">
        <v>44571</v>
      </c>
      <c r="D249" s="235">
        <v>24</v>
      </c>
      <c r="E249" s="235">
        <v>99</v>
      </c>
      <c r="F249" s="235">
        <v>79</v>
      </c>
      <c r="G249" s="235">
        <v>15.4</v>
      </c>
      <c r="H249" s="235">
        <v>14.2</v>
      </c>
    </row>
    <row r="250" spans="2:8">
      <c r="B250" s="235" t="s">
        <v>89</v>
      </c>
      <c r="C250" s="235">
        <v>44572</v>
      </c>
      <c r="D250" s="235">
        <v>1</v>
      </c>
      <c r="E250" s="235">
        <v>99</v>
      </c>
      <c r="F250" s="235">
        <v>85</v>
      </c>
      <c r="G250" s="235">
        <v>17.899999999999999</v>
      </c>
      <c r="H250" s="235">
        <v>13.4</v>
      </c>
    </row>
    <row r="251" spans="2:8">
      <c r="B251" s="235" t="s">
        <v>89</v>
      </c>
      <c r="C251" s="235">
        <v>44573</v>
      </c>
      <c r="D251" s="235">
        <v>1</v>
      </c>
      <c r="E251" s="235">
        <v>99</v>
      </c>
      <c r="F251" s="235">
        <v>0</v>
      </c>
      <c r="G251" s="235">
        <v>16.8</v>
      </c>
      <c r="H251" s="235">
        <v>14</v>
      </c>
    </row>
    <row r="252" spans="2:8">
      <c r="B252" s="235" t="s">
        <v>89</v>
      </c>
      <c r="C252" s="235">
        <v>44574</v>
      </c>
      <c r="D252" s="235">
        <v>1</v>
      </c>
      <c r="E252" s="235">
        <v>99</v>
      </c>
      <c r="F252" s="235">
        <v>80</v>
      </c>
      <c r="G252" s="235">
        <v>16</v>
      </c>
      <c r="H252" s="235">
        <v>14.4</v>
      </c>
    </row>
    <row r="253" spans="2:8">
      <c r="B253" s="235" t="s">
        <v>89</v>
      </c>
      <c r="C253" s="235">
        <v>44575</v>
      </c>
      <c r="D253" s="235">
        <v>0</v>
      </c>
      <c r="E253" s="235">
        <v>99</v>
      </c>
      <c r="F253" s="235">
        <v>52</v>
      </c>
      <c r="G253" s="235">
        <v>16</v>
      </c>
      <c r="H253" s="235">
        <v>14</v>
      </c>
    </row>
    <row r="254" spans="2:8">
      <c r="B254" s="235" t="s">
        <v>89</v>
      </c>
      <c r="C254" s="235">
        <v>44576</v>
      </c>
      <c r="D254" s="235">
        <v>0</v>
      </c>
      <c r="E254" s="235">
        <v>89</v>
      </c>
      <c r="F254" s="235">
        <v>54</v>
      </c>
      <c r="G254" s="235">
        <v>20</v>
      </c>
      <c r="H254" s="235">
        <v>14</v>
      </c>
    </row>
    <row r="255" spans="2:8">
      <c r="B255" s="235" t="s">
        <v>89</v>
      </c>
      <c r="C255" s="235">
        <v>44577</v>
      </c>
      <c r="D255" s="235">
        <v>0</v>
      </c>
      <c r="E255" s="235">
        <v>99</v>
      </c>
      <c r="F255" s="235">
        <v>48</v>
      </c>
      <c r="G255" s="235">
        <v>18</v>
      </c>
      <c r="H255" s="235">
        <v>14</v>
      </c>
    </row>
    <row r="256" spans="2:8">
      <c r="B256" s="235" t="s">
        <v>89</v>
      </c>
      <c r="C256" s="235">
        <v>44578</v>
      </c>
      <c r="D256" s="235">
        <v>0</v>
      </c>
      <c r="E256" s="235">
        <v>99</v>
      </c>
      <c r="F256" s="235">
        <v>52</v>
      </c>
      <c r="G256" s="235">
        <v>16</v>
      </c>
      <c r="H256" s="235">
        <v>14.3</v>
      </c>
    </row>
    <row r="257" spans="2:8">
      <c r="B257" s="235" t="s">
        <v>89</v>
      </c>
      <c r="C257" s="235">
        <v>44579</v>
      </c>
      <c r="D257" s="235">
        <v>0</v>
      </c>
      <c r="E257" s="235">
        <v>99</v>
      </c>
      <c r="F257" s="235">
        <v>60</v>
      </c>
      <c r="G257" s="235">
        <v>18</v>
      </c>
      <c r="H257" s="235">
        <v>14.3</v>
      </c>
    </row>
    <row r="258" spans="2:8">
      <c r="B258" s="235" t="s">
        <v>89</v>
      </c>
      <c r="C258" s="235">
        <v>44580</v>
      </c>
      <c r="D258" s="235">
        <v>0</v>
      </c>
      <c r="E258" s="235">
        <v>99</v>
      </c>
      <c r="F258" s="235">
        <v>59</v>
      </c>
      <c r="G258" s="235">
        <v>20</v>
      </c>
      <c r="H258" s="235">
        <v>14.2</v>
      </c>
    </row>
    <row r="259" spans="2:8">
      <c r="B259" s="235" t="s">
        <v>89</v>
      </c>
      <c r="C259" s="235">
        <v>44581</v>
      </c>
      <c r="D259" s="235">
        <v>0</v>
      </c>
      <c r="E259" s="235">
        <v>95</v>
      </c>
      <c r="F259" s="235">
        <v>52</v>
      </c>
      <c r="G259" s="235">
        <v>23</v>
      </c>
      <c r="H259" s="235">
        <v>16.2</v>
      </c>
    </row>
    <row r="260" spans="2:8">
      <c r="B260" s="235" t="s">
        <v>89</v>
      </c>
      <c r="C260" s="235">
        <v>44582</v>
      </c>
      <c r="D260" s="235">
        <v>0</v>
      </c>
      <c r="E260" s="235">
        <v>98</v>
      </c>
      <c r="F260" s="235">
        <v>60</v>
      </c>
      <c r="G260" s="235">
        <v>18.2</v>
      </c>
      <c r="H260" s="235">
        <v>15.9</v>
      </c>
    </row>
    <row r="261" spans="2:8">
      <c r="B261" s="235" t="s">
        <v>89</v>
      </c>
      <c r="C261" s="235">
        <v>44583</v>
      </c>
      <c r="D261" s="235">
        <v>4</v>
      </c>
      <c r="E261" s="235">
        <v>99</v>
      </c>
      <c r="F261" s="235">
        <v>50</v>
      </c>
      <c r="G261" s="235">
        <v>16.399999999999999</v>
      </c>
      <c r="H261" s="235">
        <v>16</v>
      </c>
    </row>
    <row r="262" spans="2:8">
      <c r="B262" s="235" t="s">
        <v>89</v>
      </c>
      <c r="C262" s="235">
        <v>44584</v>
      </c>
      <c r="D262" s="235">
        <v>5</v>
      </c>
      <c r="E262" s="235">
        <v>99</v>
      </c>
      <c r="F262" s="235">
        <v>60</v>
      </c>
      <c r="G262" s="235">
        <v>18.3</v>
      </c>
      <c r="H262" s="235">
        <v>14.2</v>
      </c>
    </row>
    <row r="263" spans="2:8">
      <c r="B263" s="235" t="s">
        <v>89</v>
      </c>
      <c r="C263" s="235">
        <v>44585</v>
      </c>
      <c r="D263" s="235">
        <v>9</v>
      </c>
      <c r="E263" s="235">
        <v>99</v>
      </c>
      <c r="F263" s="235">
        <v>60</v>
      </c>
      <c r="G263" s="235">
        <v>17.899999999999999</v>
      </c>
      <c r="H263" s="235">
        <v>15</v>
      </c>
    </row>
    <row r="264" spans="2:8">
      <c r="B264" s="235" t="s">
        <v>89</v>
      </c>
      <c r="C264" s="235">
        <v>44586</v>
      </c>
      <c r="D264" s="235">
        <v>33</v>
      </c>
      <c r="E264" s="235">
        <v>99</v>
      </c>
      <c r="F264" s="235">
        <v>79</v>
      </c>
      <c r="G264" s="235">
        <v>16.399999999999999</v>
      </c>
      <c r="H264" s="235">
        <v>13.9</v>
      </c>
    </row>
    <row r="265" spans="2:8">
      <c r="B265" s="235" t="s">
        <v>89</v>
      </c>
      <c r="C265" s="235">
        <v>44587</v>
      </c>
      <c r="D265" s="235">
        <v>24</v>
      </c>
      <c r="E265" s="235">
        <v>99</v>
      </c>
      <c r="F265" s="235">
        <v>80</v>
      </c>
      <c r="G265" s="235">
        <v>18.399999999999999</v>
      </c>
      <c r="H265" s="235">
        <v>14</v>
      </c>
    </row>
    <row r="266" spans="2:8">
      <c r="B266" s="235" t="s">
        <v>89</v>
      </c>
      <c r="C266" s="235">
        <v>44588</v>
      </c>
      <c r="D266" s="235">
        <v>2</v>
      </c>
      <c r="E266" s="235">
        <v>99</v>
      </c>
      <c r="F266" s="235">
        <v>59</v>
      </c>
      <c r="G266" s="235">
        <v>18</v>
      </c>
      <c r="H266" s="235">
        <v>16.399999999999999</v>
      </c>
    </row>
    <row r="267" spans="2:8">
      <c r="B267" s="235" t="s">
        <v>89</v>
      </c>
      <c r="C267" s="235">
        <v>44589</v>
      </c>
      <c r="D267" s="235">
        <v>2</v>
      </c>
      <c r="E267" s="235">
        <v>99</v>
      </c>
      <c r="F267" s="235">
        <v>70</v>
      </c>
      <c r="G267" s="235">
        <v>17.2</v>
      </c>
      <c r="H267" s="235">
        <v>14.5</v>
      </c>
    </row>
    <row r="268" spans="2:8">
      <c r="B268" s="235" t="s">
        <v>89</v>
      </c>
      <c r="C268" s="235">
        <v>44590</v>
      </c>
      <c r="D268" s="235">
        <v>0</v>
      </c>
      <c r="E268" s="235">
        <v>99</v>
      </c>
      <c r="F268" s="235">
        <v>74</v>
      </c>
      <c r="G268" s="235">
        <v>18</v>
      </c>
      <c r="H268" s="235">
        <v>14</v>
      </c>
    </row>
    <row r="269" spans="2:8">
      <c r="B269" s="235" t="s">
        <v>89</v>
      </c>
      <c r="C269" s="235">
        <v>44591</v>
      </c>
      <c r="D269" s="235">
        <v>0</v>
      </c>
      <c r="E269" s="235">
        <v>87</v>
      </c>
      <c r="F269" s="235">
        <v>60</v>
      </c>
      <c r="G269" s="235">
        <v>20.100000000000001</v>
      </c>
      <c r="H269" s="235">
        <v>14</v>
      </c>
    </row>
    <row r="270" spans="2:8">
      <c r="B270" s="235" t="s">
        <v>89</v>
      </c>
      <c r="C270" s="235">
        <v>44561</v>
      </c>
      <c r="D270" s="235">
        <v>0</v>
      </c>
      <c r="E270" s="235">
        <v>85</v>
      </c>
      <c r="F270" s="235">
        <v>53</v>
      </c>
      <c r="G270" s="235">
        <v>18.100000000000001</v>
      </c>
      <c r="H270" s="235">
        <v>14</v>
      </c>
    </row>
    <row r="271" spans="2:8">
      <c r="B271" s="235" t="s">
        <v>89</v>
      </c>
      <c r="C271" s="235">
        <v>44593</v>
      </c>
      <c r="D271" s="235">
        <v>0</v>
      </c>
      <c r="E271" s="235">
        <v>99</v>
      </c>
      <c r="F271" s="235">
        <v>64</v>
      </c>
      <c r="G271" s="235">
        <v>18.399999999999999</v>
      </c>
      <c r="H271" s="235">
        <v>14</v>
      </c>
    </row>
    <row r="272" spans="2:8">
      <c r="B272" s="235" t="s">
        <v>89</v>
      </c>
      <c r="C272" s="235">
        <v>44594</v>
      </c>
      <c r="D272" s="235">
        <v>0</v>
      </c>
      <c r="E272" s="235">
        <v>89</v>
      </c>
      <c r="F272" s="235">
        <v>39</v>
      </c>
      <c r="G272" s="235">
        <v>20</v>
      </c>
      <c r="H272" s="235">
        <v>15.3</v>
      </c>
    </row>
    <row r="273" spans="2:8">
      <c r="B273" s="235" t="s">
        <v>89</v>
      </c>
      <c r="C273" s="235">
        <v>44595</v>
      </c>
      <c r="D273" s="235">
        <v>11</v>
      </c>
      <c r="E273" s="235">
        <v>85</v>
      </c>
      <c r="F273" s="235">
        <v>40</v>
      </c>
      <c r="G273" s="235">
        <v>20.100000000000001</v>
      </c>
      <c r="H273" s="235">
        <v>14.3</v>
      </c>
    </row>
    <row r="274" spans="2:8">
      <c r="B274" s="235" t="s">
        <v>89</v>
      </c>
      <c r="C274" s="235">
        <v>44596</v>
      </c>
      <c r="D274" s="235">
        <v>25</v>
      </c>
      <c r="E274" s="235">
        <v>99</v>
      </c>
      <c r="F274" s="235">
        <v>20</v>
      </c>
      <c r="G274" s="235">
        <v>16</v>
      </c>
      <c r="H274" s="235">
        <v>14</v>
      </c>
    </row>
    <row r="275" spans="2:8">
      <c r="B275" s="235" t="s">
        <v>89</v>
      </c>
      <c r="C275" s="235">
        <v>44597</v>
      </c>
      <c r="D275" s="235">
        <v>4</v>
      </c>
      <c r="E275" s="235">
        <v>99</v>
      </c>
      <c r="F275" s="235">
        <v>79</v>
      </c>
      <c r="G275" s="235">
        <v>16.399999999999999</v>
      </c>
      <c r="H275" s="235">
        <v>14</v>
      </c>
    </row>
    <row r="276" spans="2:8">
      <c r="B276" s="235" t="s">
        <v>89</v>
      </c>
      <c r="C276" s="235">
        <v>44598</v>
      </c>
      <c r="D276" s="235">
        <v>4</v>
      </c>
      <c r="E276" s="235">
        <v>99</v>
      </c>
      <c r="F276" s="235">
        <v>69</v>
      </c>
      <c r="G276" s="235">
        <v>16.2</v>
      </c>
      <c r="H276" s="235">
        <v>14</v>
      </c>
    </row>
    <row r="277" spans="2:8">
      <c r="B277" s="235" t="s">
        <v>89</v>
      </c>
      <c r="C277" s="235">
        <v>44599</v>
      </c>
      <c r="D277" s="235">
        <v>28</v>
      </c>
      <c r="E277" s="235">
        <v>97</v>
      </c>
      <c r="F277" s="235">
        <v>60</v>
      </c>
      <c r="G277" s="235">
        <v>18</v>
      </c>
      <c r="H277" s="235">
        <v>16</v>
      </c>
    </row>
    <row r="278" spans="2:8">
      <c r="B278" s="235" t="s">
        <v>89</v>
      </c>
      <c r="C278" s="235">
        <v>44599</v>
      </c>
      <c r="D278" s="235">
        <v>28</v>
      </c>
      <c r="E278" s="235">
        <v>97</v>
      </c>
      <c r="F278" s="235">
        <v>60</v>
      </c>
      <c r="G278" s="235">
        <v>16</v>
      </c>
      <c r="H278" s="235">
        <v>18</v>
      </c>
    </row>
    <row r="279" spans="2:8">
      <c r="B279" s="235" t="s">
        <v>89</v>
      </c>
      <c r="C279" s="235">
        <v>44600</v>
      </c>
      <c r="D279" s="235">
        <v>10</v>
      </c>
      <c r="E279" s="235">
        <v>99</v>
      </c>
      <c r="F279" s="235">
        <v>79</v>
      </c>
      <c r="G279" s="235">
        <v>16</v>
      </c>
      <c r="H279" s="235">
        <v>13.9</v>
      </c>
    </row>
    <row r="280" spans="2:8">
      <c r="B280" s="235" t="s">
        <v>89</v>
      </c>
      <c r="C280" s="235">
        <v>44601</v>
      </c>
      <c r="D280" s="235">
        <v>12</v>
      </c>
      <c r="E280" s="235">
        <v>99</v>
      </c>
      <c r="F280" s="235">
        <v>85</v>
      </c>
      <c r="G280" s="235">
        <v>16.2</v>
      </c>
      <c r="H280" s="235">
        <v>14</v>
      </c>
    </row>
    <row r="281" spans="2:8">
      <c r="B281" s="235" t="s">
        <v>89</v>
      </c>
      <c r="C281" s="235">
        <v>44602</v>
      </c>
      <c r="D281" s="235">
        <v>5</v>
      </c>
      <c r="E281" s="235">
        <v>83</v>
      </c>
      <c r="F281" s="235">
        <v>60</v>
      </c>
      <c r="G281" s="235">
        <v>18.5</v>
      </c>
      <c r="H281" s="235">
        <v>14.2</v>
      </c>
    </row>
    <row r="282" spans="2:8">
      <c r="B282" s="235" t="s">
        <v>89</v>
      </c>
      <c r="C282" s="235">
        <v>44602</v>
      </c>
      <c r="D282" s="235">
        <v>5</v>
      </c>
      <c r="E282" s="235">
        <v>83</v>
      </c>
      <c r="F282" s="235">
        <v>60</v>
      </c>
      <c r="G282" s="235">
        <v>18.5</v>
      </c>
      <c r="H282" s="235">
        <v>14</v>
      </c>
    </row>
    <row r="283" spans="2:8">
      <c r="B283" s="235" t="s">
        <v>89</v>
      </c>
      <c r="C283" s="235">
        <v>44603</v>
      </c>
      <c r="D283" s="235">
        <v>10</v>
      </c>
      <c r="E283" s="235">
        <v>89</v>
      </c>
      <c r="F283" s="235">
        <v>60</v>
      </c>
      <c r="G283" s="235">
        <v>18.2</v>
      </c>
      <c r="H283" s="235">
        <v>14.4</v>
      </c>
    </row>
    <row r="284" spans="2:8">
      <c r="B284" s="235" t="s">
        <v>89</v>
      </c>
      <c r="C284" s="235">
        <v>44604</v>
      </c>
      <c r="D284" s="235">
        <v>0</v>
      </c>
      <c r="E284" s="235">
        <v>99</v>
      </c>
      <c r="F284" s="235">
        <v>59</v>
      </c>
      <c r="G284" s="235">
        <v>18.100000000000001</v>
      </c>
      <c r="H284" s="235">
        <v>15.8</v>
      </c>
    </row>
    <row r="285" spans="2:8">
      <c r="B285" s="235" t="s">
        <v>89</v>
      </c>
      <c r="C285" s="235">
        <v>44605</v>
      </c>
      <c r="D285" s="235">
        <v>4</v>
      </c>
      <c r="E285" s="235">
        <v>99</v>
      </c>
      <c r="F285" s="235">
        <v>71</v>
      </c>
      <c r="G285" s="235">
        <v>18</v>
      </c>
      <c r="H285" s="235">
        <v>14.4</v>
      </c>
    </row>
    <row r="286" spans="2:8">
      <c r="B286" s="235" t="s">
        <v>89</v>
      </c>
      <c r="C286" s="235">
        <v>44606</v>
      </c>
      <c r="D286" s="235">
        <v>2</v>
      </c>
      <c r="E286" s="235">
        <v>99</v>
      </c>
      <c r="F286" s="235">
        <v>80</v>
      </c>
      <c r="G286" s="235">
        <v>16.100000000000001</v>
      </c>
      <c r="H286" s="235">
        <v>14</v>
      </c>
    </row>
    <row r="287" spans="2:8">
      <c r="B287" s="235" t="s">
        <v>89</v>
      </c>
      <c r="C287" s="235">
        <v>44607</v>
      </c>
      <c r="D287" s="235">
        <v>2</v>
      </c>
      <c r="E287" s="235">
        <v>99</v>
      </c>
      <c r="F287" s="235">
        <v>63</v>
      </c>
      <c r="G287" s="235">
        <v>18</v>
      </c>
      <c r="H287" s="235">
        <v>14.1</v>
      </c>
    </row>
    <row r="288" spans="2:8">
      <c r="B288" s="235" t="s">
        <v>89</v>
      </c>
      <c r="C288" s="235">
        <v>44608</v>
      </c>
      <c r="D288" s="235">
        <v>5</v>
      </c>
      <c r="E288" s="235">
        <v>99</v>
      </c>
      <c r="F288" s="235">
        <v>59</v>
      </c>
      <c r="G288" s="235">
        <v>18</v>
      </c>
      <c r="H288" s="235">
        <v>14.5</v>
      </c>
    </row>
    <row r="289" spans="2:8">
      <c r="B289" s="235" t="s">
        <v>89</v>
      </c>
      <c r="C289" s="235">
        <v>44609</v>
      </c>
      <c r="D289" s="235">
        <v>10</v>
      </c>
      <c r="E289" s="235">
        <v>99</v>
      </c>
      <c r="F289" s="235">
        <v>58</v>
      </c>
      <c r="G289" s="235">
        <v>18.5</v>
      </c>
      <c r="H289" s="235">
        <v>14.6</v>
      </c>
    </row>
    <row r="290" spans="2:8">
      <c r="B290" s="235" t="s">
        <v>89</v>
      </c>
      <c r="C290" s="235">
        <v>44610</v>
      </c>
      <c r="D290" s="235">
        <v>9</v>
      </c>
      <c r="E290" s="235">
        <v>99</v>
      </c>
      <c r="F290" s="235">
        <v>70</v>
      </c>
      <c r="G290" s="235">
        <v>16.3</v>
      </c>
      <c r="H290" s="235">
        <v>15.9</v>
      </c>
    </row>
    <row r="291" spans="2:8">
      <c r="B291" s="235" t="s">
        <v>89</v>
      </c>
      <c r="C291" s="235">
        <v>44611</v>
      </c>
      <c r="D291" s="235">
        <v>9</v>
      </c>
      <c r="E291" s="235">
        <v>99</v>
      </c>
      <c r="F291" s="235">
        <v>80</v>
      </c>
      <c r="G291" s="235">
        <v>17.2</v>
      </c>
      <c r="H291" s="235">
        <v>14</v>
      </c>
    </row>
    <row r="292" spans="2:8">
      <c r="B292" s="235" t="s">
        <v>89</v>
      </c>
      <c r="C292" s="235">
        <v>44612</v>
      </c>
      <c r="D292" s="235">
        <v>0</v>
      </c>
      <c r="E292" s="235">
        <v>99</v>
      </c>
      <c r="F292" s="235">
        <v>78</v>
      </c>
      <c r="G292" s="235">
        <v>16.5</v>
      </c>
      <c r="H292" s="235">
        <v>14</v>
      </c>
    </row>
    <row r="293" spans="2:8">
      <c r="B293" s="235" t="s">
        <v>89</v>
      </c>
      <c r="C293" s="235">
        <v>44613</v>
      </c>
      <c r="D293" s="235">
        <v>5</v>
      </c>
      <c r="E293" s="235">
        <v>79</v>
      </c>
      <c r="F293" s="235">
        <v>60</v>
      </c>
      <c r="G293" s="235">
        <v>20.2</v>
      </c>
      <c r="H293" s="235">
        <v>14.3</v>
      </c>
    </row>
    <row r="294" spans="2:8">
      <c r="B294" s="235" t="s">
        <v>89</v>
      </c>
      <c r="C294" s="235">
        <v>44614</v>
      </c>
      <c r="D294" s="235">
        <v>3</v>
      </c>
      <c r="E294" s="235">
        <v>81</v>
      </c>
      <c r="F294" s="235">
        <v>63</v>
      </c>
      <c r="G294" s="235">
        <v>20.100000000000001</v>
      </c>
      <c r="H294" s="235">
        <v>14.4</v>
      </c>
    </row>
    <row r="295" spans="2:8">
      <c r="B295" s="235" t="s">
        <v>89</v>
      </c>
      <c r="C295" s="235">
        <v>44615</v>
      </c>
      <c r="D295" s="235">
        <v>2</v>
      </c>
      <c r="E295" s="235">
        <v>89</v>
      </c>
      <c r="F295" s="235">
        <v>59</v>
      </c>
      <c r="G295" s="235">
        <v>18</v>
      </c>
      <c r="H295" s="235">
        <v>15.8</v>
      </c>
    </row>
    <row r="296" spans="2:8">
      <c r="B296" s="235" t="s">
        <v>89</v>
      </c>
      <c r="C296" s="235">
        <v>44616</v>
      </c>
      <c r="D296" s="235">
        <v>14</v>
      </c>
      <c r="E296" s="235">
        <v>99</v>
      </c>
      <c r="F296" s="235">
        <v>59</v>
      </c>
      <c r="G296" s="235">
        <v>16.2</v>
      </c>
      <c r="H296" s="235">
        <v>15.2</v>
      </c>
    </row>
    <row r="297" spans="2:8">
      <c r="B297" s="235" t="s">
        <v>89</v>
      </c>
      <c r="C297" s="235">
        <v>44617</v>
      </c>
      <c r="D297" s="235">
        <v>8</v>
      </c>
      <c r="E297" s="235">
        <v>99</v>
      </c>
      <c r="F297" s="235">
        <v>79</v>
      </c>
      <c r="G297" s="235">
        <v>16.2</v>
      </c>
      <c r="H297" s="235">
        <v>14.2</v>
      </c>
    </row>
    <row r="298" spans="2:8">
      <c r="B298" s="235" t="s">
        <v>89</v>
      </c>
      <c r="C298" s="235">
        <v>44618</v>
      </c>
      <c r="D298" s="235">
        <v>9</v>
      </c>
      <c r="E298" s="235">
        <v>99</v>
      </c>
      <c r="F298" s="235">
        <v>60</v>
      </c>
      <c r="G298" s="235">
        <v>16.5</v>
      </c>
      <c r="H298" s="235">
        <v>14.5</v>
      </c>
    </row>
    <row r="299" spans="2:8">
      <c r="B299" s="235" t="s">
        <v>89</v>
      </c>
      <c r="C299" s="235">
        <v>44619</v>
      </c>
      <c r="D299" s="235">
        <v>8</v>
      </c>
      <c r="E299" s="235">
        <v>99</v>
      </c>
      <c r="F299" s="235">
        <v>79</v>
      </c>
      <c r="G299" s="235">
        <v>16.2</v>
      </c>
      <c r="H299" s="235">
        <v>15.2</v>
      </c>
    </row>
    <row r="300" spans="2:8">
      <c r="B300" s="235" t="s">
        <v>89</v>
      </c>
      <c r="C300" s="235">
        <v>44620</v>
      </c>
      <c r="D300" s="235">
        <v>13</v>
      </c>
      <c r="E300" s="235">
        <v>99</v>
      </c>
      <c r="F300" s="235">
        <v>90</v>
      </c>
      <c r="G300" s="235">
        <v>15.9</v>
      </c>
      <c r="H300" s="235">
        <v>13.9</v>
      </c>
    </row>
    <row r="301" spans="2:8">
      <c r="B301" s="235" t="s">
        <v>89</v>
      </c>
      <c r="C301" s="235">
        <v>44621</v>
      </c>
      <c r="D301" s="235">
        <v>5</v>
      </c>
      <c r="E301" s="235">
        <v>99</v>
      </c>
      <c r="F301" s="235">
        <v>79</v>
      </c>
      <c r="G301" s="235">
        <v>16.100000000000001</v>
      </c>
      <c r="H301" s="235">
        <v>14</v>
      </c>
    </row>
    <row r="302" spans="2:8">
      <c r="B302" s="235" t="s">
        <v>89</v>
      </c>
      <c r="C302" s="235">
        <v>44622</v>
      </c>
      <c r="D302" s="235">
        <v>1</v>
      </c>
      <c r="E302" s="235">
        <v>99</v>
      </c>
      <c r="F302" s="235">
        <v>60</v>
      </c>
      <c r="G302" s="235">
        <v>16.399999999999999</v>
      </c>
      <c r="H302" s="235">
        <v>15.2</v>
      </c>
    </row>
    <row r="303" spans="2:8">
      <c r="B303" s="235" t="s">
        <v>89</v>
      </c>
      <c r="C303" s="235">
        <v>44623</v>
      </c>
      <c r="D303" s="235">
        <v>12</v>
      </c>
      <c r="E303" s="235">
        <v>99</v>
      </c>
      <c r="F303" s="235">
        <v>82</v>
      </c>
      <c r="G303" s="235">
        <v>18.2</v>
      </c>
      <c r="H303" s="235">
        <v>14.6</v>
      </c>
    </row>
    <row r="304" spans="2:8">
      <c r="B304" s="235" t="s">
        <v>89</v>
      </c>
      <c r="C304" s="235">
        <v>44624</v>
      </c>
      <c r="D304" s="235">
        <v>16</v>
      </c>
      <c r="E304" s="235">
        <v>74</v>
      </c>
      <c r="F304" s="235">
        <v>38</v>
      </c>
      <c r="G304" s="235">
        <v>19.899999999999999</v>
      </c>
      <c r="H304" s="235">
        <v>11.1</v>
      </c>
    </row>
    <row r="305" spans="2:8">
      <c r="B305" s="235" t="s">
        <v>89</v>
      </c>
      <c r="C305" s="235">
        <v>44625</v>
      </c>
      <c r="D305" s="235">
        <v>23</v>
      </c>
      <c r="E305" s="235">
        <v>71</v>
      </c>
      <c r="F305" s="235">
        <v>37</v>
      </c>
      <c r="G305" s="235">
        <v>11</v>
      </c>
      <c r="H305" s="235">
        <v>18</v>
      </c>
    </row>
    <row r="306" spans="2:8">
      <c r="B306" s="235" t="s">
        <v>89</v>
      </c>
      <c r="C306" s="235">
        <v>44626</v>
      </c>
      <c r="D306" s="235">
        <v>22</v>
      </c>
      <c r="E306" s="235">
        <v>48</v>
      </c>
      <c r="F306" s="235">
        <v>36</v>
      </c>
      <c r="G306" s="235">
        <v>11.2</v>
      </c>
      <c r="H306" s="235">
        <v>18.8</v>
      </c>
    </row>
    <row r="307" spans="2:8">
      <c r="B307" s="235" t="s">
        <v>89</v>
      </c>
      <c r="C307" s="235">
        <v>44627</v>
      </c>
      <c r="D307" s="235">
        <v>7</v>
      </c>
      <c r="E307" s="235">
        <v>99</v>
      </c>
      <c r="F307" s="235">
        <v>80</v>
      </c>
      <c r="G307" s="235">
        <v>17.8</v>
      </c>
      <c r="H307" s="235">
        <v>13.8</v>
      </c>
    </row>
    <row r="308" spans="2:8">
      <c r="B308" s="235" t="s">
        <v>89</v>
      </c>
      <c r="C308" s="235">
        <v>44628</v>
      </c>
      <c r="D308" s="235">
        <v>0</v>
      </c>
      <c r="E308" s="235">
        <v>90</v>
      </c>
      <c r="F308" s="235">
        <v>72</v>
      </c>
      <c r="G308" s="235">
        <v>19.2</v>
      </c>
      <c r="H308" s="235">
        <v>14</v>
      </c>
    </row>
    <row r="309" spans="2:8">
      <c r="B309" s="235" t="s">
        <v>89</v>
      </c>
      <c r="C309" s="235">
        <v>44629</v>
      </c>
      <c r="D309" s="235">
        <v>0</v>
      </c>
      <c r="E309" s="235">
        <v>79</v>
      </c>
      <c r="F309" s="235">
        <v>59</v>
      </c>
      <c r="G309" s="235">
        <v>20.399999999999999</v>
      </c>
      <c r="H309" s="235">
        <v>14</v>
      </c>
    </row>
    <row r="310" spans="2:8">
      <c r="B310" s="235" t="s">
        <v>89</v>
      </c>
      <c r="C310" s="235">
        <v>44630</v>
      </c>
      <c r="D310" s="235">
        <v>0</v>
      </c>
      <c r="E310" s="235">
        <v>90</v>
      </c>
      <c r="F310" s="235">
        <v>60</v>
      </c>
      <c r="G310" s="235">
        <v>20.2</v>
      </c>
      <c r="H310" s="235">
        <v>14.1</v>
      </c>
    </row>
    <row r="311" spans="2:8">
      <c r="B311" s="235" t="s">
        <v>89</v>
      </c>
      <c r="C311" s="235">
        <v>44631</v>
      </c>
      <c r="D311" s="235">
        <v>0</v>
      </c>
      <c r="E311" s="235">
        <v>70</v>
      </c>
      <c r="F311" s="235">
        <v>62</v>
      </c>
      <c r="G311" s="235">
        <v>19.899999999999999</v>
      </c>
      <c r="H311" s="235">
        <v>11</v>
      </c>
    </row>
    <row r="312" spans="2:8">
      <c r="B312" s="235" t="s">
        <v>89</v>
      </c>
      <c r="C312" s="235">
        <v>44632</v>
      </c>
      <c r="D312" s="235">
        <v>0</v>
      </c>
      <c r="E312" s="235">
        <v>82</v>
      </c>
      <c r="F312" s="235">
        <v>60</v>
      </c>
      <c r="G312" s="235">
        <v>20</v>
      </c>
      <c r="H312" s="235">
        <v>16</v>
      </c>
    </row>
    <row r="313" spans="2:8">
      <c r="B313" s="235" t="s">
        <v>89</v>
      </c>
      <c r="C313" s="235">
        <v>44633</v>
      </c>
      <c r="D313" s="235">
        <v>4</v>
      </c>
      <c r="E313" s="235">
        <v>65</v>
      </c>
      <c r="F313" s="235">
        <v>53</v>
      </c>
      <c r="G313" s="235">
        <v>20.399999999999999</v>
      </c>
      <c r="H313" s="235">
        <v>16</v>
      </c>
    </row>
    <row r="314" spans="2:8">
      <c r="B314" s="235" t="s">
        <v>89</v>
      </c>
      <c r="C314" s="235">
        <v>44634</v>
      </c>
      <c r="D314" s="235">
        <v>3</v>
      </c>
      <c r="E314" s="235">
        <v>89</v>
      </c>
      <c r="F314" s="235">
        <v>78</v>
      </c>
      <c r="G314" s="235">
        <v>18.100000000000001</v>
      </c>
      <c r="H314" s="235">
        <v>15.6</v>
      </c>
    </row>
    <row r="315" spans="2:8">
      <c r="B315" s="235" t="s">
        <v>89</v>
      </c>
      <c r="C315" s="235">
        <v>44635</v>
      </c>
      <c r="D315" s="235">
        <v>9.1999999999999993</v>
      </c>
      <c r="E315" s="235">
        <v>99</v>
      </c>
      <c r="F315" s="235">
        <v>89</v>
      </c>
      <c r="G315" s="235">
        <v>16.5</v>
      </c>
      <c r="H315" s="235">
        <v>14.2</v>
      </c>
    </row>
    <row r="316" spans="2:8">
      <c r="B316" s="235" t="s">
        <v>89</v>
      </c>
      <c r="C316" s="235">
        <v>44636</v>
      </c>
      <c r="D316" s="235">
        <v>9</v>
      </c>
      <c r="E316" s="235">
        <v>99</v>
      </c>
      <c r="F316" s="235">
        <v>72</v>
      </c>
      <c r="G316" s="235">
        <v>16.2</v>
      </c>
      <c r="H316" s="235">
        <v>14</v>
      </c>
    </row>
    <row r="317" spans="2:8">
      <c r="B317" s="235" t="s">
        <v>89</v>
      </c>
      <c r="C317" s="235">
        <v>44637</v>
      </c>
      <c r="D317" s="235">
        <v>5</v>
      </c>
      <c r="E317" s="235">
        <v>99</v>
      </c>
      <c r="F317" s="235">
        <v>59</v>
      </c>
      <c r="G317" s="235">
        <v>17.7</v>
      </c>
      <c r="H317" s="235">
        <v>14</v>
      </c>
    </row>
    <row r="318" spans="2:8">
      <c r="B318" s="235" t="s">
        <v>89</v>
      </c>
      <c r="C318" s="235">
        <v>44638</v>
      </c>
      <c r="D318" s="235">
        <v>15</v>
      </c>
      <c r="E318" s="235">
        <v>99</v>
      </c>
      <c r="F318" s="235">
        <v>55</v>
      </c>
      <c r="G318" s="235">
        <v>17</v>
      </c>
      <c r="H318" s="235">
        <v>15</v>
      </c>
    </row>
    <row r="319" spans="2:8">
      <c r="B319" s="235" t="s">
        <v>89</v>
      </c>
      <c r="C319" s="235">
        <v>44639</v>
      </c>
      <c r="D319" s="235">
        <v>15</v>
      </c>
      <c r="E319" s="235">
        <v>99</v>
      </c>
      <c r="F319" s="235">
        <v>60</v>
      </c>
      <c r="G319" s="235">
        <v>17</v>
      </c>
      <c r="H319" s="235">
        <v>16.2</v>
      </c>
    </row>
    <row r="320" spans="2:8">
      <c r="B320" s="235" t="s">
        <v>89</v>
      </c>
      <c r="C320" s="235">
        <v>44640</v>
      </c>
      <c r="D320" s="235">
        <v>17</v>
      </c>
      <c r="E320" s="235">
        <v>99</v>
      </c>
      <c r="F320" s="235">
        <v>79</v>
      </c>
      <c r="G320" s="235">
        <v>17.899999999999999</v>
      </c>
      <c r="H320" s="235">
        <v>15.2</v>
      </c>
    </row>
    <row r="321" spans="2:8">
      <c r="B321" s="235" t="s">
        <v>89</v>
      </c>
      <c r="C321" s="235">
        <v>44641</v>
      </c>
      <c r="D321" s="235">
        <v>1</v>
      </c>
      <c r="E321" s="235">
        <v>99</v>
      </c>
      <c r="F321" s="235">
        <v>58</v>
      </c>
      <c r="G321" s="235">
        <v>16.399999999999999</v>
      </c>
      <c r="H321" s="235">
        <v>16</v>
      </c>
    </row>
    <row r="322" spans="2:8">
      <c r="B322" s="235" t="s">
        <v>89</v>
      </c>
      <c r="C322" s="235">
        <v>44642</v>
      </c>
      <c r="D322" s="235">
        <v>1</v>
      </c>
      <c r="E322" s="235">
        <v>99</v>
      </c>
      <c r="F322" s="235">
        <v>51</v>
      </c>
      <c r="G322" s="235">
        <v>16.399999999999999</v>
      </c>
      <c r="H322" s="235">
        <v>15.9</v>
      </c>
    </row>
    <row r="323" spans="2:8">
      <c r="B323" s="235" t="s">
        <v>89</v>
      </c>
      <c r="C323" s="235">
        <v>44643</v>
      </c>
      <c r="D323" s="235">
        <v>3</v>
      </c>
      <c r="E323" s="235">
        <v>99</v>
      </c>
      <c r="F323" s="235">
        <v>72</v>
      </c>
      <c r="G323" s="235">
        <v>18</v>
      </c>
      <c r="H323" s="235">
        <v>15.7</v>
      </c>
    </row>
    <row r="324" spans="2:8">
      <c r="B324" s="235" t="s">
        <v>89</v>
      </c>
      <c r="C324" s="235">
        <v>44644</v>
      </c>
      <c r="D324" s="235">
        <v>3</v>
      </c>
      <c r="E324" s="235">
        <v>99</v>
      </c>
      <c r="F324" s="235">
        <v>72</v>
      </c>
      <c r="G324" s="235">
        <v>17.2</v>
      </c>
      <c r="H324" s="235">
        <v>15.1</v>
      </c>
    </row>
    <row r="325" spans="2:8">
      <c r="B325" s="235" t="s">
        <v>89</v>
      </c>
      <c r="C325" s="235">
        <v>44645</v>
      </c>
      <c r="D325" s="235">
        <v>28</v>
      </c>
      <c r="E325" s="235">
        <v>99</v>
      </c>
      <c r="F325" s="235">
        <v>65</v>
      </c>
      <c r="G325" s="235">
        <v>17</v>
      </c>
      <c r="H325" s="235">
        <v>16.3</v>
      </c>
    </row>
    <row r="326" spans="2:8">
      <c r="B326" s="235" t="s">
        <v>89</v>
      </c>
      <c r="C326" s="235">
        <v>44646</v>
      </c>
      <c r="D326" s="235">
        <v>39</v>
      </c>
      <c r="E326" s="235">
        <v>99</v>
      </c>
      <c r="F326" s="235">
        <v>65</v>
      </c>
      <c r="G326" s="235">
        <v>17</v>
      </c>
      <c r="H326" s="235">
        <v>15.9</v>
      </c>
    </row>
    <row r="327" spans="2:8">
      <c r="B327" s="235" t="s">
        <v>89</v>
      </c>
      <c r="C327" s="235">
        <v>44647</v>
      </c>
      <c r="D327" s="235">
        <v>39</v>
      </c>
      <c r="E327" s="235">
        <v>99</v>
      </c>
      <c r="F327" s="235">
        <v>78</v>
      </c>
      <c r="G327" s="235">
        <v>16.2</v>
      </c>
      <c r="H327" s="235">
        <v>15</v>
      </c>
    </row>
    <row r="328" spans="2:8">
      <c r="B328" s="235" t="s">
        <v>89</v>
      </c>
      <c r="C328" s="235">
        <v>44648</v>
      </c>
      <c r="D328" s="235">
        <v>11</v>
      </c>
      <c r="E328" s="235">
        <v>99</v>
      </c>
      <c r="F328" s="235">
        <v>80</v>
      </c>
      <c r="G328" s="235">
        <v>16.3</v>
      </c>
      <c r="H328" s="235">
        <v>13.9</v>
      </c>
    </row>
    <row r="329" spans="2:8">
      <c r="B329" s="235" t="s">
        <v>89</v>
      </c>
      <c r="C329" s="235">
        <v>44649</v>
      </c>
      <c r="D329" s="235">
        <v>47</v>
      </c>
      <c r="E329" s="235">
        <v>99</v>
      </c>
      <c r="F329" s="235">
        <v>90</v>
      </c>
      <c r="G329" s="235">
        <v>16.2</v>
      </c>
      <c r="H329" s="235">
        <v>14.5</v>
      </c>
    </row>
    <row r="330" spans="2:8">
      <c r="B330" s="235" t="s">
        <v>89</v>
      </c>
      <c r="C330" s="235">
        <v>44650</v>
      </c>
      <c r="D330" s="235">
        <v>2</v>
      </c>
      <c r="E330" s="235">
        <v>99</v>
      </c>
      <c r="F330" s="235">
        <v>89</v>
      </c>
      <c r="G330" s="235">
        <v>17.100000000000001</v>
      </c>
      <c r="H330" s="235">
        <v>14.2</v>
      </c>
    </row>
    <row r="331" spans="2:8">
      <c r="B331" s="235" t="s">
        <v>89</v>
      </c>
      <c r="C331" s="235">
        <v>44652</v>
      </c>
      <c r="D331" s="235">
        <v>11.6</v>
      </c>
      <c r="E331" s="235">
        <v>99</v>
      </c>
      <c r="F331" s="235">
        <v>80</v>
      </c>
      <c r="G331" s="235">
        <v>17</v>
      </c>
      <c r="H331" s="235">
        <v>14.2</v>
      </c>
    </row>
    <row r="332" spans="2:8">
      <c r="B332" s="235" t="s">
        <v>89</v>
      </c>
      <c r="C332" s="235">
        <v>44653</v>
      </c>
      <c r="D332" s="235">
        <v>11.6</v>
      </c>
      <c r="E332" s="235">
        <v>99</v>
      </c>
      <c r="F332" s="235">
        <v>59</v>
      </c>
      <c r="G332" s="235">
        <v>18.2</v>
      </c>
      <c r="H332" s="235">
        <v>15.8</v>
      </c>
    </row>
    <row r="333" spans="2:8">
      <c r="B333" s="235" t="s">
        <v>89</v>
      </c>
      <c r="C333" s="235">
        <v>44654</v>
      </c>
      <c r="D333" s="235">
        <v>12</v>
      </c>
      <c r="E333" s="235">
        <v>99</v>
      </c>
      <c r="F333" s="235">
        <v>59</v>
      </c>
      <c r="G333" s="235">
        <v>16.8</v>
      </c>
      <c r="H333" s="235">
        <v>15.2</v>
      </c>
    </row>
    <row r="334" spans="2:8">
      <c r="B334" s="235" t="s">
        <v>89</v>
      </c>
      <c r="C334" s="235">
        <v>44651</v>
      </c>
      <c r="D334" s="235">
        <v>23</v>
      </c>
      <c r="E334" s="235">
        <v>99</v>
      </c>
      <c r="F334" s="235">
        <v>79</v>
      </c>
      <c r="G334" s="235">
        <v>17.2</v>
      </c>
      <c r="H334" s="235">
        <v>14.2</v>
      </c>
    </row>
    <row r="335" spans="2:8">
      <c r="B335" s="235" t="s">
        <v>89</v>
      </c>
      <c r="C335" s="235">
        <v>44655</v>
      </c>
      <c r="D335" s="235">
        <v>24</v>
      </c>
      <c r="E335" s="235">
        <v>99</v>
      </c>
      <c r="F335" s="235">
        <v>85</v>
      </c>
      <c r="G335" s="235">
        <v>16.2</v>
      </c>
      <c r="H335" s="235">
        <v>15</v>
      </c>
    </row>
    <row r="336" spans="2:8">
      <c r="B336" s="235" t="s">
        <v>89</v>
      </c>
      <c r="C336" s="235">
        <v>44656</v>
      </c>
      <c r="D336" s="235">
        <v>21</v>
      </c>
      <c r="E336" s="235">
        <v>99</v>
      </c>
      <c r="F336" s="235">
        <v>80</v>
      </c>
      <c r="G336" s="235">
        <v>17.399999999999999</v>
      </c>
      <c r="H336" s="235">
        <v>15.5</v>
      </c>
    </row>
    <row r="337" spans="2:8">
      <c r="B337" s="235" t="s">
        <v>89</v>
      </c>
      <c r="C337" s="235">
        <v>44657</v>
      </c>
      <c r="D337" s="235">
        <v>28</v>
      </c>
      <c r="E337" s="235">
        <v>99</v>
      </c>
      <c r="F337" s="235">
        <v>70</v>
      </c>
      <c r="G337" s="235">
        <v>17.5</v>
      </c>
      <c r="H337" s="235">
        <v>15</v>
      </c>
    </row>
    <row r="338" spans="2:8">
      <c r="B338" s="235" t="s">
        <v>89</v>
      </c>
      <c r="C338" s="235">
        <v>44658</v>
      </c>
      <c r="D338" s="235">
        <v>7</v>
      </c>
      <c r="E338" s="235">
        <v>99</v>
      </c>
      <c r="F338" s="235">
        <v>79</v>
      </c>
      <c r="G338" s="235">
        <v>17.2</v>
      </c>
      <c r="H338" s="235">
        <v>15.1</v>
      </c>
    </row>
    <row r="339" spans="2:8">
      <c r="B339" s="235" t="s">
        <v>89</v>
      </c>
      <c r="C339" s="235">
        <v>44659</v>
      </c>
      <c r="D339" s="235">
        <v>9</v>
      </c>
      <c r="E339" s="235">
        <v>99</v>
      </c>
      <c r="F339" s="235">
        <v>79</v>
      </c>
      <c r="G339" s="235">
        <v>17.100000000000001</v>
      </c>
      <c r="H339" s="235">
        <v>14.7</v>
      </c>
    </row>
    <row r="340" spans="2:8">
      <c r="B340" s="235" t="s">
        <v>89</v>
      </c>
      <c r="C340" s="235">
        <v>44660</v>
      </c>
      <c r="D340" s="235">
        <v>8.3000000000000007</v>
      </c>
      <c r="E340" s="235">
        <v>99</v>
      </c>
      <c r="F340" s="235">
        <v>77</v>
      </c>
      <c r="G340" s="235">
        <v>17</v>
      </c>
      <c r="H340" s="235">
        <v>15.2</v>
      </c>
    </row>
    <row r="341" spans="2:8">
      <c r="B341" s="235" t="s">
        <v>89</v>
      </c>
      <c r="C341" s="235">
        <v>44661</v>
      </c>
      <c r="D341" s="235">
        <v>8</v>
      </c>
      <c r="E341" s="235">
        <v>99</v>
      </c>
      <c r="F341" s="235">
        <v>70</v>
      </c>
      <c r="G341" s="235">
        <v>17</v>
      </c>
      <c r="H341" s="235">
        <v>15.8</v>
      </c>
    </row>
    <row r="342" spans="2:8">
      <c r="B342" s="235" t="s">
        <v>89</v>
      </c>
      <c r="C342" s="235">
        <v>44662</v>
      </c>
      <c r="D342" s="235">
        <v>7</v>
      </c>
      <c r="E342" s="235">
        <v>99</v>
      </c>
      <c r="F342" s="235">
        <v>70</v>
      </c>
      <c r="G342" s="235">
        <v>18</v>
      </c>
      <c r="H342" s="235">
        <v>15.9</v>
      </c>
    </row>
    <row r="343" spans="2:8">
      <c r="B343" s="235" t="s">
        <v>89</v>
      </c>
      <c r="C343" s="235">
        <v>44663</v>
      </c>
      <c r="D343" s="235">
        <v>0</v>
      </c>
      <c r="E343" s="235">
        <v>99</v>
      </c>
      <c r="F343" s="235">
        <v>60</v>
      </c>
      <c r="G343" s="235">
        <v>17.3</v>
      </c>
      <c r="H343" s="235">
        <v>15.8</v>
      </c>
    </row>
    <row r="344" spans="2:8">
      <c r="B344" s="235" t="s">
        <v>89</v>
      </c>
      <c r="C344" s="235">
        <v>44664</v>
      </c>
      <c r="D344" s="235">
        <v>15</v>
      </c>
      <c r="E344" s="235">
        <v>96</v>
      </c>
      <c r="F344" s="235">
        <v>15.8</v>
      </c>
      <c r="G344" s="235">
        <v>17.3</v>
      </c>
      <c r="H344" s="235">
        <v>15.8</v>
      </c>
    </row>
    <row r="345" spans="2:8">
      <c r="B345" s="235" t="s">
        <v>89</v>
      </c>
      <c r="C345" s="235">
        <v>44665</v>
      </c>
      <c r="D345" s="235">
        <v>15</v>
      </c>
      <c r="E345" s="235">
        <v>99</v>
      </c>
      <c r="F345" s="235">
        <v>78</v>
      </c>
      <c r="G345" s="235">
        <v>20.100000000000001</v>
      </c>
      <c r="H345" s="235">
        <v>15.8</v>
      </c>
    </row>
    <row r="346" spans="2:8">
      <c r="B346" s="235" t="s">
        <v>89</v>
      </c>
      <c r="C346" s="235">
        <v>44666</v>
      </c>
      <c r="D346" s="235">
        <v>15</v>
      </c>
      <c r="E346" s="235">
        <v>99</v>
      </c>
      <c r="F346" s="235">
        <v>89</v>
      </c>
      <c r="G346" s="235">
        <v>20</v>
      </c>
      <c r="H346" s="235">
        <v>15.8</v>
      </c>
    </row>
    <row r="347" spans="2:8">
      <c r="B347" s="235" t="s">
        <v>89</v>
      </c>
      <c r="C347" s="235">
        <v>44667</v>
      </c>
      <c r="D347" s="235">
        <v>18</v>
      </c>
      <c r="E347" s="235">
        <v>92</v>
      </c>
      <c r="F347" s="235">
        <v>89</v>
      </c>
      <c r="G347" s="235">
        <v>16</v>
      </c>
      <c r="H347" s="235">
        <v>14</v>
      </c>
    </row>
    <row r="348" spans="2:8">
      <c r="B348" s="235" t="s">
        <v>89</v>
      </c>
      <c r="C348" s="235">
        <v>44668</v>
      </c>
      <c r="D348" s="235">
        <v>15</v>
      </c>
      <c r="E348" s="235">
        <v>99</v>
      </c>
      <c r="F348" s="235">
        <v>87</v>
      </c>
      <c r="G348" s="235">
        <v>16.2</v>
      </c>
      <c r="H348" s="235">
        <v>14.3</v>
      </c>
    </row>
    <row r="349" spans="2:8">
      <c r="B349" s="235" t="s">
        <v>89</v>
      </c>
      <c r="C349" s="235">
        <v>44669</v>
      </c>
      <c r="D349" s="235">
        <v>40</v>
      </c>
      <c r="E349" s="235">
        <v>99</v>
      </c>
      <c r="F349" s="235">
        <v>92</v>
      </c>
      <c r="G349" s="235">
        <v>16.3</v>
      </c>
      <c r="H349" s="235">
        <v>14.5</v>
      </c>
    </row>
    <row r="350" spans="2:8">
      <c r="B350" s="235" t="s">
        <v>89</v>
      </c>
      <c r="C350" s="235">
        <v>44670</v>
      </c>
      <c r="D350" s="235">
        <v>14</v>
      </c>
      <c r="E350" s="235">
        <v>99</v>
      </c>
      <c r="F350" s="235">
        <v>88</v>
      </c>
      <c r="G350" s="235">
        <v>15.9</v>
      </c>
      <c r="H350" s="235">
        <v>14</v>
      </c>
    </row>
    <row r="351" spans="2:8">
      <c r="B351" s="235" t="s">
        <v>89</v>
      </c>
      <c r="C351" s="235">
        <v>44671</v>
      </c>
      <c r="D351" s="235">
        <v>5</v>
      </c>
      <c r="E351" s="235">
        <v>90</v>
      </c>
      <c r="F351" s="235">
        <v>78</v>
      </c>
      <c r="G351" s="235">
        <v>19.899999999999999</v>
      </c>
      <c r="H351" s="235">
        <v>13.8</v>
      </c>
    </row>
    <row r="352" spans="2:8">
      <c r="B352" s="235" t="s">
        <v>89</v>
      </c>
      <c r="C352" s="235">
        <v>44672</v>
      </c>
      <c r="D352" s="235">
        <v>26</v>
      </c>
      <c r="E352" s="235">
        <v>99</v>
      </c>
      <c r="F352" s="235">
        <v>70</v>
      </c>
      <c r="G352" s="235">
        <v>16.100000000000001</v>
      </c>
      <c r="H352" s="235">
        <v>13.9</v>
      </c>
    </row>
    <row r="353" spans="2:8">
      <c r="B353" s="235" t="s">
        <v>89</v>
      </c>
      <c r="C353" s="235">
        <v>44673</v>
      </c>
      <c r="D353" s="235">
        <v>14</v>
      </c>
      <c r="E353" s="235">
        <v>99</v>
      </c>
      <c r="F353" s="235">
        <v>79</v>
      </c>
      <c r="G353" s="235">
        <v>16.5</v>
      </c>
      <c r="H353" s="235">
        <v>13.9</v>
      </c>
    </row>
    <row r="354" spans="2:8">
      <c r="B354" s="235" t="s">
        <v>89</v>
      </c>
      <c r="C354" s="235">
        <v>44674</v>
      </c>
      <c r="D354" s="235">
        <v>14</v>
      </c>
      <c r="E354" s="235">
        <v>99</v>
      </c>
      <c r="F354" s="235">
        <v>85</v>
      </c>
      <c r="G354" s="235">
        <v>18.5</v>
      </c>
      <c r="H354" s="235">
        <v>13.8</v>
      </c>
    </row>
    <row r="355" spans="2:8">
      <c r="B355" s="235" t="s">
        <v>89</v>
      </c>
      <c r="C355" s="235">
        <v>44675</v>
      </c>
      <c r="D355" s="235">
        <v>14</v>
      </c>
      <c r="E355" s="235">
        <v>99</v>
      </c>
      <c r="F355" s="235">
        <v>69</v>
      </c>
      <c r="G355" s="235">
        <v>16.399999999999999</v>
      </c>
      <c r="H355" s="235">
        <v>15</v>
      </c>
    </row>
    <row r="356" spans="2:8">
      <c r="B356" s="235" t="s">
        <v>89</v>
      </c>
      <c r="C356" s="235">
        <v>44676</v>
      </c>
      <c r="D356" s="235">
        <v>44</v>
      </c>
      <c r="E356" s="235">
        <v>99</v>
      </c>
      <c r="F356" s="235">
        <v>98</v>
      </c>
      <c r="G356" s="235">
        <v>15.8</v>
      </c>
      <c r="H356" s="235">
        <v>14.8</v>
      </c>
    </row>
    <row r="357" spans="2:8">
      <c r="B357" s="235" t="s">
        <v>89</v>
      </c>
      <c r="C357" s="235">
        <v>44677</v>
      </c>
      <c r="D357" s="235">
        <v>9</v>
      </c>
      <c r="E357" s="235">
        <v>99</v>
      </c>
      <c r="F357" s="235">
        <v>80</v>
      </c>
      <c r="G357" s="235">
        <v>17</v>
      </c>
      <c r="H357" s="235">
        <v>14</v>
      </c>
    </row>
    <row r="358" spans="2:8">
      <c r="B358" s="235" t="s">
        <v>89</v>
      </c>
      <c r="C358" s="235">
        <v>44678</v>
      </c>
      <c r="D358" s="235">
        <v>4</v>
      </c>
      <c r="E358" s="235">
        <v>99</v>
      </c>
      <c r="F358" s="235">
        <v>75</v>
      </c>
      <c r="G358" s="235">
        <v>17.899999999999999</v>
      </c>
      <c r="H358" s="235">
        <v>14</v>
      </c>
    </row>
    <row r="359" spans="2:8">
      <c r="B359" s="235" t="s">
        <v>89</v>
      </c>
      <c r="C359" s="235">
        <v>44679</v>
      </c>
      <c r="D359" s="235">
        <v>20</v>
      </c>
      <c r="E359" s="235">
        <v>99</v>
      </c>
      <c r="F359" s="235">
        <v>90</v>
      </c>
      <c r="G359" s="235">
        <v>16</v>
      </c>
      <c r="H359" s="235">
        <v>14.8</v>
      </c>
    </row>
    <row r="360" spans="2:8">
      <c r="B360" s="235" t="s">
        <v>89</v>
      </c>
      <c r="C360" s="235">
        <v>44679</v>
      </c>
      <c r="D360" s="235">
        <v>1</v>
      </c>
      <c r="E360" s="235">
        <v>99</v>
      </c>
      <c r="F360" s="235">
        <v>89</v>
      </c>
      <c r="G360" s="235">
        <v>15.9</v>
      </c>
      <c r="H360" s="235">
        <v>14.9</v>
      </c>
    </row>
    <row r="361" spans="2:8">
      <c r="B361" s="235" t="s">
        <v>89</v>
      </c>
      <c r="C361" s="235">
        <v>44681</v>
      </c>
      <c r="D361" s="235">
        <v>0</v>
      </c>
      <c r="E361" s="235">
        <v>99</v>
      </c>
      <c r="F361" s="235">
        <v>60</v>
      </c>
      <c r="G361" s="235">
        <v>18</v>
      </c>
      <c r="H361" s="235">
        <v>15.7</v>
      </c>
    </row>
    <row r="362" spans="2:8">
      <c r="B362" s="235" t="s">
        <v>89</v>
      </c>
      <c r="C362" s="235">
        <v>44682</v>
      </c>
      <c r="D362" s="235">
        <v>0</v>
      </c>
      <c r="E362" s="235">
        <v>99</v>
      </c>
      <c r="F362" s="235">
        <v>72</v>
      </c>
      <c r="G362" s="235">
        <v>17</v>
      </c>
      <c r="H362" s="235">
        <v>15</v>
      </c>
    </row>
    <row r="363" spans="2:8">
      <c r="B363" s="235" t="s">
        <v>89</v>
      </c>
      <c r="C363" s="235">
        <v>44683</v>
      </c>
      <c r="D363" s="235">
        <v>0</v>
      </c>
      <c r="E363" s="235">
        <v>99</v>
      </c>
      <c r="F363" s="235">
        <v>60</v>
      </c>
      <c r="G363" s="235">
        <v>15.9</v>
      </c>
      <c r="H363" s="235">
        <v>13.9</v>
      </c>
    </row>
    <row r="364" spans="2:8">
      <c r="B364" s="235" t="s">
        <v>89</v>
      </c>
      <c r="C364" s="235">
        <v>44684</v>
      </c>
      <c r="D364" s="235">
        <v>0</v>
      </c>
      <c r="E364" s="235">
        <v>99</v>
      </c>
      <c r="F364" s="235">
        <v>50</v>
      </c>
      <c r="G364" s="235">
        <v>18</v>
      </c>
      <c r="H364" s="235">
        <v>16</v>
      </c>
    </row>
    <row r="365" spans="2:8">
      <c r="B365" s="235" t="s">
        <v>89</v>
      </c>
      <c r="C365" s="235">
        <v>44685</v>
      </c>
      <c r="D365" s="235">
        <v>0</v>
      </c>
      <c r="E365" s="235">
        <v>99</v>
      </c>
      <c r="F365" s="235">
        <v>50</v>
      </c>
      <c r="G365" s="235">
        <v>18.3</v>
      </c>
      <c r="H365" s="235">
        <v>14.7</v>
      </c>
    </row>
    <row r="366" spans="2:8">
      <c r="B366" s="235" t="s">
        <v>89</v>
      </c>
      <c r="C366" s="235">
        <v>44686</v>
      </c>
      <c r="D366" s="235">
        <v>3</v>
      </c>
      <c r="E366" s="235">
        <v>99</v>
      </c>
      <c r="F366" s="235">
        <v>75</v>
      </c>
      <c r="G366" s="235">
        <v>16</v>
      </c>
      <c r="H366" s="235">
        <v>15</v>
      </c>
    </row>
    <row r="367" spans="2:8">
      <c r="B367" s="235" t="s">
        <v>89</v>
      </c>
      <c r="C367" s="235">
        <v>44687</v>
      </c>
      <c r="D367" s="235">
        <v>6</v>
      </c>
      <c r="E367" s="235">
        <v>99</v>
      </c>
      <c r="F367" s="235">
        <v>96</v>
      </c>
      <c r="G367" s="235">
        <v>16.100000000000001</v>
      </c>
      <c r="H367" s="235">
        <v>14</v>
      </c>
    </row>
    <row r="368" spans="2:8">
      <c r="B368" s="235" t="s">
        <v>89</v>
      </c>
      <c r="C368" s="235">
        <v>44688</v>
      </c>
      <c r="D368" s="235">
        <v>6</v>
      </c>
      <c r="E368" s="235">
        <v>99</v>
      </c>
      <c r="F368" s="235">
        <v>92</v>
      </c>
      <c r="G368" s="235">
        <v>16.5</v>
      </c>
      <c r="H368" s="235">
        <v>14.3</v>
      </c>
    </row>
    <row r="369" spans="2:8">
      <c r="B369" s="235" t="s">
        <v>89</v>
      </c>
      <c r="C369" s="235">
        <v>44689</v>
      </c>
      <c r="D369" s="235">
        <v>6</v>
      </c>
      <c r="E369" s="235">
        <v>99</v>
      </c>
      <c r="F369" s="235">
        <v>79</v>
      </c>
      <c r="G369" s="235">
        <v>18.100000000000001</v>
      </c>
      <c r="H369" s="235">
        <v>14.2</v>
      </c>
    </row>
    <row r="370" spans="2:8">
      <c r="B370" s="235" t="s">
        <v>89</v>
      </c>
      <c r="C370" s="235">
        <v>44690</v>
      </c>
      <c r="D370" s="235">
        <v>6</v>
      </c>
      <c r="E370" s="235">
        <v>99</v>
      </c>
      <c r="F370" s="235">
        <v>59</v>
      </c>
      <c r="G370" s="235">
        <v>18.399999999999999</v>
      </c>
      <c r="H370" s="235">
        <v>16</v>
      </c>
    </row>
    <row r="371" spans="2:8">
      <c r="B371" s="235" t="s">
        <v>89</v>
      </c>
      <c r="C371" s="235">
        <v>44691</v>
      </c>
      <c r="D371" s="235">
        <v>6</v>
      </c>
      <c r="E371" s="235">
        <v>99</v>
      </c>
      <c r="F371" s="235">
        <v>82</v>
      </c>
      <c r="G371" s="235">
        <v>16.600000000000001</v>
      </c>
      <c r="H371" s="235">
        <v>15.2</v>
      </c>
    </row>
    <row r="372" spans="2:8">
      <c r="B372" s="235" t="s">
        <v>89</v>
      </c>
      <c r="C372" s="235">
        <v>44692</v>
      </c>
      <c r="D372" s="235">
        <v>2</v>
      </c>
      <c r="E372" s="235">
        <v>99</v>
      </c>
      <c r="F372" s="235">
        <v>79</v>
      </c>
      <c r="G372" s="235">
        <v>16.3</v>
      </c>
      <c r="H372" s="235">
        <v>14.2</v>
      </c>
    </row>
    <row r="373" spans="2:8">
      <c r="B373" s="235" t="s">
        <v>89</v>
      </c>
      <c r="C373" s="235">
        <v>44693</v>
      </c>
      <c r="D373" s="235">
        <v>10</v>
      </c>
      <c r="E373" s="235">
        <v>99</v>
      </c>
      <c r="F373" s="235">
        <v>90</v>
      </c>
      <c r="G373" s="235">
        <v>15.8</v>
      </c>
      <c r="H373" s="235">
        <v>14</v>
      </c>
    </row>
    <row r="374" spans="2:8">
      <c r="B374" s="235" t="s">
        <v>89</v>
      </c>
      <c r="C374" s="235">
        <v>44694</v>
      </c>
      <c r="D374" s="235">
        <v>10</v>
      </c>
      <c r="E374" s="235">
        <v>99</v>
      </c>
      <c r="F374" s="235">
        <v>60</v>
      </c>
      <c r="G374" s="235">
        <v>17.8</v>
      </c>
      <c r="H374" s="235">
        <v>16</v>
      </c>
    </row>
    <row r="375" spans="2:8">
      <c r="B375" s="235" t="s">
        <v>89</v>
      </c>
      <c r="C375" s="235">
        <v>44695</v>
      </c>
      <c r="D375" s="235">
        <v>7.5</v>
      </c>
      <c r="E375" s="235">
        <v>99</v>
      </c>
      <c r="F375" s="235">
        <v>80</v>
      </c>
      <c r="G375" s="235">
        <v>16.7</v>
      </c>
      <c r="H375" s="235">
        <v>15.8</v>
      </c>
    </row>
    <row r="376" spans="2:8">
      <c r="B376" s="235" t="s">
        <v>89</v>
      </c>
      <c r="C376" s="235">
        <v>44696</v>
      </c>
      <c r="D376" s="235">
        <v>7.5</v>
      </c>
      <c r="E376" s="235">
        <v>99</v>
      </c>
      <c r="F376" s="235">
        <v>70</v>
      </c>
      <c r="G376" s="235">
        <v>17.600000000000001</v>
      </c>
      <c r="H376" s="235">
        <v>15.9</v>
      </c>
    </row>
    <row r="377" spans="2:8">
      <c r="B377" s="235" t="s">
        <v>89</v>
      </c>
      <c r="C377" s="235">
        <v>44697</v>
      </c>
      <c r="D377" s="235">
        <v>2</v>
      </c>
      <c r="E377" s="235">
        <v>99</v>
      </c>
      <c r="F377" s="235">
        <v>50</v>
      </c>
      <c r="G377" s="235">
        <v>17.8</v>
      </c>
      <c r="H377" s="235">
        <v>16</v>
      </c>
    </row>
    <row r="378" spans="2:8">
      <c r="B378" s="235" t="s">
        <v>89</v>
      </c>
      <c r="C378" s="235">
        <v>44698</v>
      </c>
      <c r="D378" s="235">
        <v>1</v>
      </c>
      <c r="E378" s="235">
        <v>99</v>
      </c>
      <c r="F378" s="235">
        <v>80</v>
      </c>
      <c r="G378" s="235">
        <v>16</v>
      </c>
      <c r="H378" s="235">
        <v>15.8</v>
      </c>
    </row>
    <row r="379" spans="2:8">
      <c r="B379" s="235" t="s">
        <v>89</v>
      </c>
      <c r="C379" s="235">
        <v>44699</v>
      </c>
      <c r="D379" s="235">
        <v>2</v>
      </c>
      <c r="E379" s="235">
        <v>99</v>
      </c>
      <c r="F379" s="235">
        <v>80</v>
      </c>
      <c r="G379" s="235">
        <v>17</v>
      </c>
      <c r="H379" s="235">
        <v>14</v>
      </c>
    </row>
    <row r="380" spans="2:8">
      <c r="B380" s="235" t="s">
        <v>89</v>
      </c>
      <c r="C380" s="235">
        <v>44700</v>
      </c>
      <c r="D380" s="235">
        <v>5</v>
      </c>
      <c r="E380" s="235">
        <v>99</v>
      </c>
      <c r="F380" s="235">
        <v>80</v>
      </c>
      <c r="G380" s="235">
        <v>16.2</v>
      </c>
      <c r="H380" s="235">
        <v>14.3</v>
      </c>
    </row>
    <row r="381" spans="2:8">
      <c r="B381" s="235" t="s">
        <v>89</v>
      </c>
      <c r="C381" s="235">
        <v>44701</v>
      </c>
      <c r="D381" s="235">
        <v>0</v>
      </c>
      <c r="E381" s="235">
        <v>99</v>
      </c>
      <c r="F381" s="235">
        <v>89</v>
      </c>
      <c r="G381" s="235">
        <v>16.100000000000001</v>
      </c>
      <c r="H381" s="235">
        <v>14</v>
      </c>
    </row>
    <row r="382" spans="2:8">
      <c r="B382" s="235" t="s">
        <v>89</v>
      </c>
      <c r="C382" s="235">
        <v>44702</v>
      </c>
      <c r="D382" s="235">
        <v>0</v>
      </c>
      <c r="E382" s="235">
        <v>99</v>
      </c>
      <c r="F382" s="235">
        <v>69</v>
      </c>
      <c r="G382" s="235">
        <v>16.399999999999999</v>
      </c>
      <c r="H382" s="235">
        <v>15.3</v>
      </c>
    </row>
    <row r="383" spans="2:8">
      <c r="B383" s="235" t="s">
        <v>89</v>
      </c>
      <c r="C383" s="235">
        <v>44703</v>
      </c>
      <c r="D383" s="235">
        <v>9</v>
      </c>
      <c r="E383" s="235">
        <v>99</v>
      </c>
      <c r="F383" s="235">
        <v>49</v>
      </c>
      <c r="G383" s="235">
        <v>18.100000000000001</v>
      </c>
      <c r="H383" s="235">
        <v>16</v>
      </c>
    </row>
    <row r="384" spans="2:8">
      <c r="B384" s="235" t="s">
        <v>89</v>
      </c>
      <c r="C384" s="235">
        <v>44704</v>
      </c>
      <c r="D384" s="235">
        <v>0</v>
      </c>
      <c r="E384" s="235">
        <v>99</v>
      </c>
      <c r="F384" s="235">
        <v>70</v>
      </c>
      <c r="G384" s="235">
        <v>16.899999999999999</v>
      </c>
      <c r="H384" s="235">
        <v>15.2</v>
      </c>
    </row>
    <row r="385" spans="2:8">
      <c r="B385" s="235" t="s">
        <v>2493</v>
      </c>
      <c r="C385" s="235">
        <v>44501</v>
      </c>
      <c r="D385" s="235">
        <v>43</v>
      </c>
      <c r="E385" s="235">
        <v>97</v>
      </c>
      <c r="F385" s="235">
        <v>62</v>
      </c>
      <c r="G385" s="235">
        <v>24.2</v>
      </c>
      <c r="H385" s="235">
        <v>15.3</v>
      </c>
    </row>
    <row r="386" spans="2:8">
      <c r="B386" s="235" t="s">
        <v>74</v>
      </c>
      <c r="C386" s="235">
        <v>44593</v>
      </c>
      <c r="D386" s="235">
        <v>0</v>
      </c>
      <c r="E386" s="235">
        <v>0</v>
      </c>
      <c r="F386" s="235">
        <v>0</v>
      </c>
      <c r="G386" s="235">
        <v>0</v>
      </c>
      <c r="H386" s="235">
        <v>0</v>
      </c>
    </row>
    <row r="387" spans="2:8">
      <c r="B387" s="235" t="s">
        <v>74</v>
      </c>
      <c r="C387" s="235">
        <v>44563</v>
      </c>
      <c r="D387" s="235">
        <v>0</v>
      </c>
      <c r="E387" s="235">
        <v>0</v>
      </c>
      <c r="F387" s="235">
        <v>0</v>
      </c>
      <c r="G387" s="235">
        <v>0</v>
      </c>
      <c r="H387" s="235">
        <v>0</v>
      </c>
    </row>
    <row r="388" spans="2:8">
      <c r="B388" s="235" t="s">
        <v>74</v>
      </c>
      <c r="C388" s="235">
        <v>44595</v>
      </c>
      <c r="D388" s="235">
        <v>0</v>
      </c>
      <c r="E388" s="235">
        <v>0</v>
      </c>
      <c r="F388" s="235">
        <v>0</v>
      </c>
      <c r="G388" s="235">
        <v>0</v>
      </c>
      <c r="H388" s="235">
        <v>0</v>
      </c>
    </row>
    <row r="389" spans="2:8">
      <c r="B389" s="235" t="s">
        <v>74</v>
      </c>
      <c r="C389" s="235">
        <v>44596</v>
      </c>
      <c r="D389" s="235">
        <v>0</v>
      </c>
      <c r="E389" s="235">
        <v>0</v>
      </c>
      <c r="F389" s="235">
        <v>0</v>
      </c>
      <c r="G389" s="235">
        <v>0</v>
      </c>
      <c r="H389" s="235">
        <v>0</v>
      </c>
    </row>
    <row r="390" spans="2:8">
      <c r="B390" s="235" t="s">
        <v>74</v>
      </c>
      <c r="C390" s="235">
        <v>44596</v>
      </c>
      <c r="D390" s="235">
        <v>5.8</v>
      </c>
      <c r="E390" s="235">
        <v>0</v>
      </c>
      <c r="F390" s="235">
        <v>0</v>
      </c>
      <c r="G390" s="235">
        <v>25</v>
      </c>
      <c r="H390" s="235">
        <v>15</v>
      </c>
    </row>
    <row r="391" spans="2:8">
      <c r="B391" s="235" t="s">
        <v>74</v>
      </c>
      <c r="C391" s="235">
        <v>44597</v>
      </c>
      <c r="D391" s="235">
        <v>11.1</v>
      </c>
      <c r="E391" s="235">
        <v>0</v>
      </c>
      <c r="F391" s="235">
        <v>0</v>
      </c>
      <c r="G391" s="235">
        <v>14.8</v>
      </c>
      <c r="H391" s="235">
        <v>13.6</v>
      </c>
    </row>
    <row r="392" spans="2:8">
      <c r="B392" s="235" t="s">
        <v>74</v>
      </c>
      <c r="C392" s="235">
        <v>44598</v>
      </c>
      <c r="D392" s="235">
        <v>0</v>
      </c>
      <c r="E392" s="235">
        <v>0</v>
      </c>
      <c r="F392" s="235">
        <v>0</v>
      </c>
      <c r="G392" s="235">
        <v>0</v>
      </c>
      <c r="H392" s="235">
        <v>0</v>
      </c>
    </row>
    <row r="393" spans="2:8">
      <c r="B393" s="235" t="s">
        <v>74</v>
      </c>
      <c r="C393" s="235">
        <v>44599</v>
      </c>
      <c r="D393" s="235">
        <v>2.5</v>
      </c>
      <c r="E393" s="235">
        <v>0</v>
      </c>
      <c r="F393" s="235">
        <v>0</v>
      </c>
      <c r="G393" s="235">
        <v>19.8</v>
      </c>
      <c r="H393" s="235">
        <v>15.1</v>
      </c>
    </row>
    <row r="394" spans="2:8">
      <c r="B394" s="235" t="s">
        <v>74</v>
      </c>
      <c r="C394" s="235">
        <v>44600</v>
      </c>
      <c r="D394" s="235">
        <v>5.9</v>
      </c>
      <c r="E394" s="235">
        <v>0</v>
      </c>
      <c r="F394" s="235">
        <v>0</v>
      </c>
      <c r="G394" s="235">
        <v>19.8</v>
      </c>
      <c r="H394" s="235">
        <v>14.6</v>
      </c>
    </row>
    <row r="395" spans="2:8">
      <c r="B395" s="235" t="s">
        <v>74</v>
      </c>
      <c r="C395" s="235">
        <v>44601</v>
      </c>
      <c r="D395" s="235">
        <v>8.8000000000000007</v>
      </c>
      <c r="E395" s="235">
        <v>0</v>
      </c>
      <c r="F395" s="235">
        <v>0</v>
      </c>
      <c r="G395" s="235">
        <v>19.600000000000001</v>
      </c>
      <c r="H395" s="235">
        <v>14.1</v>
      </c>
    </row>
    <row r="396" spans="2:8">
      <c r="B396" s="235" t="s">
        <v>74</v>
      </c>
      <c r="C396" s="235">
        <v>44602</v>
      </c>
      <c r="D396" s="235">
        <v>0</v>
      </c>
      <c r="E396" s="235">
        <v>0</v>
      </c>
      <c r="F396" s="235">
        <v>0</v>
      </c>
      <c r="G396" s="235">
        <v>23.4</v>
      </c>
      <c r="H396" s="235">
        <v>13.8</v>
      </c>
    </row>
    <row r="397" spans="2:8">
      <c r="B397" s="235" t="s">
        <v>74</v>
      </c>
      <c r="C397" s="235">
        <v>44603</v>
      </c>
      <c r="D397" s="235">
        <v>0</v>
      </c>
      <c r="E397" s="235">
        <v>0</v>
      </c>
      <c r="F397" s="235">
        <v>0</v>
      </c>
      <c r="G397" s="235">
        <v>0</v>
      </c>
      <c r="H397" s="235">
        <v>0</v>
      </c>
    </row>
    <row r="398" spans="2:8">
      <c r="B398" s="235" t="s">
        <v>74</v>
      </c>
      <c r="C398" s="235">
        <v>44604</v>
      </c>
      <c r="D398" s="235">
        <v>0</v>
      </c>
      <c r="E398" s="235">
        <v>0</v>
      </c>
      <c r="F398" s="235">
        <v>0</v>
      </c>
      <c r="G398" s="235">
        <v>21</v>
      </c>
      <c r="H398" s="235">
        <v>17.5</v>
      </c>
    </row>
    <row r="399" spans="2:8">
      <c r="B399" s="235" t="s">
        <v>74</v>
      </c>
      <c r="C399" s="235">
        <v>44605</v>
      </c>
      <c r="D399" s="235">
        <v>52.9</v>
      </c>
      <c r="E399" s="235">
        <v>0</v>
      </c>
      <c r="F399" s="235">
        <v>0</v>
      </c>
      <c r="G399" s="235">
        <v>21</v>
      </c>
      <c r="H399" s="235">
        <v>14.4</v>
      </c>
    </row>
    <row r="400" spans="2:8">
      <c r="B400" s="235" t="s">
        <v>74</v>
      </c>
      <c r="C400" s="235">
        <v>44606</v>
      </c>
      <c r="D400" s="235">
        <v>53.9</v>
      </c>
      <c r="E400" s="235">
        <v>0</v>
      </c>
      <c r="F400" s="235">
        <v>0</v>
      </c>
      <c r="G400" s="235">
        <v>14.7</v>
      </c>
      <c r="H400" s="235">
        <v>13.5</v>
      </c>
    </row>
    <row r="401" spans="2:8">
      <c r="B401" s="235" t="s">
        <v>74</v>
      </c>
      <c r="C401" s="235">
        <v>44607</v>
      </c>
      <c r="D401" s="235">
        <v>2</v>
      </c>
      <c r="E401" s="235">
        <v>0</v>
      </c>
      <c r="F401" s="235">
        <v>0</v>
      </c>
      <c r="G401" s="235">
        <v>19.3</v>
      </c>
      <c r="H401" s="235">
        <v>15.6</v>
      </c>
    </row>
    <row r="402" spans="2:8">
      <c r="B402" s="235" t="s">
        <v>74</v>
      </c>
      <c r="C402" s="235">
        <v>44608</v>
      </c>
      <c r="D402" s="235">
        <v>0</v>
      </c>
      <c r="E402" s="235">
        <v>0</v>
      </c>
      <c r="F402" s="235">
        <v>0</v>
      </c>
      <c r="G402" s="235">
        <v>21.7</v>
      </c>
      <c r="H402" s="235">
        <v>16.3</v>
      </c>
    </row>
    <row r="403" spans="2:8">
      <c r="B403" s="235" t="s">
        <v>74</v>
      </c>
      <c r="C403" s="235">
        <v>44609</v>
      </c>
      <c r="D403" s="235">
        <v>13</v>
      </c>
      <c r="E403" s="235">
        <v>0</v>
      </c>
      <c r="F403" s="235">
        <v>0</v>
      </c>
      <c r="G403" s="235">
        <v>22.9</v>
      </c>
      <c r="H403" s="235">
        <v>16</v>
      </c>
    </row>
    <row r="404" spans="2:8">
      <c r="B404" s="235" t="s">
        <v>74</v>
      </c>
      <c r="C404" s="235">
        <v>44610</v>
      </c>
      <c r="D404" s="235">
        <v>5.5</v>
      </c>
      <c r="E404" s="235">
        <v>0</v>
      </c>
      <c r="F404" s="235">
        <v>0</v>
      </c>
      <c r="G404" s="235">
        <v>24.2</v>
      </c>
      <c r="H404" s="235">
        <v>17.2</v>
      </c>
    </row>
    <row r="405" spans="2:8">
      <c r="B405" s="235" t="s">
        <v>74</v>
      </c>
      <c r="C405" s="235">
        <v>44611</v>
      </c>
      <c r="D405" s="235">
        <v>28</v>
      </c>
      <c r="E405" s="235">
        <v>0</v>
      </c>
      <c r="F405" s="235">
        <v>0</v>
      </c>
      <c r="G405" s="235">
        <v>20.8</v>
      </c>
      <c r="H405" s="235">
        <v>14.2</v>
      </c>
    </row>
    <row r="406" spans="2:8">
      <c r="B406" s="235" t="s">
        <v>74</v>
      </c>
      <c r="C406" s="235">
        <v>44612</v>
      </c>
      <c r="D406" s="235">
        <v>32</v>
      </c>
      <c r="E406" s="235">
        <v>0</v>
      </c>
      <c r="F406" s="235">
        <v>0</v>
      </c>
      <c r="G406" s="235">
        <v>19.5</v>
      </c>
      <c r="H406" s="235">
        <v>14.8</v>
      </c>
    </row>
    <row r="407" spans="2:8">
      <c r="B407" s="235" t="s">
        <v>74</v>
      </c>
      <c r="C407" s="235">
        <v>44613</v>
      </c>
      <c r="D407" s="235">
        <v>0.9</v>
      </c>
      <c r="E407" s="235">
        <v>0</v>
      </c>
      <c r="F407" s="235">
        <v>0</v>
      </c>
      <c r="G407" s="235">
        <v>19.8</v>
      </c>
      <c r="H407" s="235">
        <v>13.4</v>
      </c>
    </row>
    <row r="408" spans="2:8">
      <c r="B408" s="235" t="s">
        <v>74</v>
      </c>
      <c r="C408" s="235">
        <v>44614</v>
      </c>
      <c r="D408" s="235">
        <v>14</v>
      </c>
      <c r="E408" s="235">
        <v>0</v>
      </c>
      <c r="F408" s="235">
        <v>0</v>
      </c>
      <c r="G408" s="235">
        <v>22.8</v>
      </c>
      <c r="H408" s="235">
        <v>15.5</v>
      </c>
    </row>
    <row r="409" spans="2:8">
      <c r="B409" s="235" t="s">
        <v>74</v>
      </c>
      <c r="C409" s="235">
        <v>44615</v>
      </c>
      <c r="D409" s="235">
        <v>10</v>
      </c>
      <c r="E409" s="235">
        <v>0</v>
      </c>
      <c r="F409" s="235">
        <v>0</v>
      </c>
      <c r="G409" s="235">
        <v>23.5</v>
      </c>
      <c r="H409" s="235">
        <v>14.9</v>
      </c>
    </row>
    <row r="410" spans="2:8">
      <c r="B410" s="235" t="s">
        <v>74</v>
      </c>
      <c r="C410" s="235">
        <v>44616</v>
      </c>
      <c r="D410" s="235">
        <v>0</v>
      </c>
      <c r="E410" s="235">
        <v>0</v>
      </c>
      <c r="F410" s="235">
        <v>0</v>
      </c>
      <c r="G410" s="235">
        <v>24.9</v>
      </c>
      <c r="H410" s="235">
        <v>16.2</v>
      </c>
    </row>
    <row r="411" spans="2:8">
      <c r="B411" s="235" t="s">
        <v>74</v>
      </c>
      <c r="C411" s="235">
        <v>44617</v>
      </c>
      <c r="D411" s="235">
        <v>0</v>
      </c>
      <c r="E411" s="235">
        <v>0</v>
      </c>
      <c r="F411" s="235">
        <v>0</v>
      </c>
      <c r="G411" s="235">
        <v>23.9</v>
      </c>
      <c r="H411" s="235">
        <v>16.399999999999999</v>
      </c>
    </row>
    <row r="412" spans="2:8">
      <c r="B412" s="235" t="s">
        <v>74</v>
      </c>
      <c r="C412" s="235">
        <v>44618</v>
      </c>
      <c r="D412" s="235">
        <v>0</v>
      </c>
      <c r="E412" s="235">
        <v>0</v>
      </c>
      <c r="F412" s="235">
        <v>0</v>
      </c>
      <c r="G412" s="235">
        <v>20.9</v>
      </c>
      <c r="H412" s="235">
        <v>14.8</v>
      </c>
    </row>
    <row r="413" spans="2:8">
      <c r="B413" s="235" t="s">
        <v>74</v>
      </c>
      <c r="C413" s="235">
        <v>44619</v>
      </c>
      <c r="D413" s="235">
        <v>8</v>
      </c>
      <c r="E413" s="235">
        <v>0</v>
      </c>
      <c r="F413" s="235">
        <v>0</v>
      </c>
      <c r="G413" s="235">
        <v>20.8</v>
      </c>
      <c r="H413" s="235">
        <v>14.1</v>
      </c>
    </row>
    <row r="414" spans="2:8">
      <c r="B414" s="235" t="s">
        <v>74</v>
      </c>
      <c r="C414" s="235">
        <v>44620</v>
      </c>
      <c r="D414" s="235">
        <v>35</v>
      </c>
      <c r="E414" s="235">
        <v>0</v>
      </c>
      <c r="F414" s="235">
        <v>0</v>
      </c>
      <c r="G414" s="235">
        <v>20.8</v>
      </c>
      <c r="H414" s="235">
        <v>14.3</v>
      </c>
    </row>
    <row r="415" spans="2:8">
      <c r="B415" s="235" t="s">
        <v>74</v>
      </c>
      <c r="C415" s="235">
        <v>44621</v>
      </c>
      <c r="D415" s="235">
        <v>10.5</v>
      </c>
      <c r="E415" s="235">
        <v>0</v>
      </c>
      <c r="F415" s="235">
        <v>0</v>
      </c>
      <c r="G415" s="235">
        <v>19.399999999999999</v>
      </c>
      <c r="H415" s="235">
        <v>14.9</v>
      </c>
    </row>
    <row r="416" spans="2:8">
      <c r="B416" s="235" t="s">
        <v>74</v>
      </c>
      <c r="C416" s="235">
        <v>44622</v>
      </c>
      <c r="D416" s="235">
        <v>10.199999999999999</v>
      </c>
      <c r="E416" s="235">
        <v>0</v>
      </c>
      <c r="F416" s="235">
        <v>0</v>
      </c>
      <c r="G416" s="235">
        <v>22.4</v>
      </c>
      <c r="H416" s="235">
        <v>15.9</v>
      </c>
    </row>
    <row r="417" spans="2:8">
      <c r="B417" s="235" t="s">
        <v>74</v>
      </c>
      <c r="C417" s="235">
        <v>44623</v>
      </c>
      <c r="D417" s="235">
        <v>1.2</v>
      </c>
      <c r="E417" s="235">
        <v>0</v>
      </c>
      <c r="F417" s="235">
        <v>0</v>
      </c>
      <c r="G417" s="235">
        <v>17</v>
      </c>
      <c r="H417" s="235">
        <v>14.3</v>
      </c>
    </row>
    <row r="418" spans="2:8">
      <c r="B418" s="235" t="s">
        <v>74</v>
      </c>
      <c r="C418" s="235">
        <v>44624</v>
      </c>
      <c r="D418" s="235">
        <v>10.199999999999999</v>
      </c>
      <c r="E418" s="235">
        <v>0</v>
      </c>
      <c r="F418" s="235">
        <v>0</v>
      </c>
      <c r="G418" s="235">
        <v>21.5</v>
      </c>
      <c r="H418" s="235">
        <v>15.4</v>
      </c>
    </row>
    <row r="419" spans="2:8">
      <c r="B419" s="235" t="s">
        <v>74</v>
      </c>
      <c r="C419" s="235">
        <v>44625</v>
      </c>
      <c r="D419" s="235">
        <v>13</v>
      </c>
      <c r="E419" s="235">
        <v>0</v>
      </c>
      <c r="F419" s="235">
        <v>0</v>
      </c>
      <c r="G419" s="235">
        <v>17.8</v>
      </c>
      <c r="H419" s="235">
        <v>14.5</v>
      </c>
    </row>
    <row r="420" spans="2:8">
      <c r="B420" s="235" t="s">
        <v>74</v>
      </c>
      <c r="C420" s="235">
        <v>44626</v>
      </c>
      <c r="D420" s="235">
        <v>15</v>
      </c>
      <c r="E420" s="235">
        <v>0</v>
      </c>
      <c r="F420" s="235">
        <v>0</v>
      </c>
      <c r="G420" s="235">
        <v>16.100000000000001</v>
      </c>
      <c r="H420" s="235">
        <v>14.3</v>
      </c>
    </row>
    <row r="421" spans="2:8">
      <c r="B421" s="235" t="s">
        <v>74</v>
      </c>
      <c r="C421" s="235">
        <v>44627</v>
      </c>
      <c r="D421" s="235">
        <v>31</v>
      </c>
      <c r="E421" s="235">
        <v>0</v>
      </c>
      <c r="F421" s="235">
        <v>0</v>
      </c>
      <c r="G421" s="235">
        <v>15.5</v>
      </c>
      <c r="H421" s="235">
        <v>14</v>
      </c>
    </row>
    <row r="422" spans="2:8">
      <c r="B422" s="235" t="s">
        <v>74</v>
      </c>
      <c r="C422" s="235">
        <v>44628</v>
      </c>
      <c r="D422" s="235">
        <v>0.5</v>
      </c>
      <c r="E422" s="235">
        <v>0</v>
      </c>
      <c r="F422" s="235">
        <v>0</v>
      </c>
      <c r="G422" s="235">
        <v>14.8</v>
      </c>
      <c r="H422" s="235">
        <v>14.3</v>
      </c>
    </row>
    <row r="423" spans="2:8">
      <c r="B423" s="235" t="s">
        <v>74</v>
      </c>
      <c r="C423" s="235">
        <v>44629</v>
      </c>
      <c r="D423" s="235">
        <v>0.5</v>
      </c>
      <c r="E423" s="235">
        <v>0</v>
      </c>
      <c r="F423" s="235">
        <v>0</v>
      </c>
      <c r="G423" s="235">
        <v>19.5</v>
      </c>
      <c r="H423" s="235">
        <v>15.4</v>
      </c>
    </row>
    <row r="424" spans="2:8">
      <c r="B424" s="235" t="s">
        <v>74</v>
      </c>
      <c r="C424" s="235">
        <v>44630</v>
      </c>
      <c r="D424" s="235">
        <v>0</v>
      </c>
      <c r="E424" s="235">
        <v>0</v>
      </c>
      <c r="F424" s="235">
        <v>0</v>
      </c>
      <c r="G424" s="235">
        <v>19.899999999999999</v>
      </c>
      <c r="H424" s="235">
        <v>15.6</v>
      </c>
    </row>
    <row r="425" spans="2:8">
      <c r="B425" s="235" t="s">
        <v>74</v>
      </c>
      <c r="C425" s="235">
        <v>44631</v>
      </c>
      <c r="D425" s="235">
        <v>0</v>
      </c>
      <c r="E425" s="235">
        <v>0</v>
      </c>
      <c r="F425" s="235">
        <v>0</v>
      </c>
      <c r="G425" s="235">
        <v>23.3</v>
      </c>
      <c r="H425" s="235">
        <v>15.7</v>
      </c>
    </row>
    <row r="426" spans="2:8">
      <c r="B426" s="235" t="s">
        <v>74</v>
      </c>
      <c r="C426" s="235">
        <v>44632</v>
      </c>
      <c r="D426" s="235">
        <v>0</v>
      </c>
      <c r="E426" s="235">
        <v>0</v>
      </c>
      <c r="F426" s="235">
        <v>0</v>
      </c>
      <c r="G426" s="235">
        <v>21.9</v>
      </c>
      <c r="H426" s="235">
        <v>15</v>
      </c>
    </row>
    <row r="427" spans="2:8">
      <c r="B427" s="235" t="s">
        <v>74</v>
      </c>
      <c r="C427" s="235">
        <v>44633</v>
      </c>
      <c r="D427" s="235">
        <v>0</v>
      </c>
      <c r="E427" s="235">
        <v>0</v>
      </c>
      <c r="F427" s="235">
        <v>0</v>
      </c>
      <c r="G427" s="235">
        <v>20.5</v>
      </c>
      <c r="H427" s="235">
        <v>17</v>
      </c>
    </row>
    <row r="428" spans="2:8">
      <c r="B428" s="235" t="s">
        <v>74</v>
      </c>
      <c r="C428" s="235">
        <v>44634</v>
      </c>
      <c r="D428" s="235">
        <v>0</v>
      </c>
      <c r="E428" s="235">
        <v>0</v>
      </c>
      <c r="F428" s="235">
        <v>0</v>
      </c>
      <c r="G428" s="235">
        <v>24</v>
      </c>
      <c r="H428" s="235">
        <v>15.1</v>
      </c>
    </row>
    <row r="429" spans="2:8">
      <c r="B429" s="235" t="s">
        <v>74</v>
      </c>
      <c r="C429" s="235">
        <v>44635</v>
      </c>
      <c r="D429" s="235">
        <v>15</v>
      </c>
      <c r="E429" s="235">
        <v>0</v>
      </c>
      <c r="F429" s="235">
        <v>0</v>
      </c>
      <c r="G429" s="235">
        <v>23.7</v>
      </c>
      <c r="H429" s="235">
        <v>14.3</v>
      </c>
    </row>
    <row r="430" spans="2:8">
      <c r="B430" s="235" t="s">
        <v>74</v>
      </c>
      <c r="C430" s="235">
        <v>44636</v>
      </c>
      <c r="D430" s="235">
        <v>8</v>
      </c>
      <c r="E430" s="235">
        <v>0</v>
      </c>
      <c r="F430" s="235">
        <v>0</v>
      </c>
      <c r="G430" s="235">
        <v>22.1</v>
      </c>
      <c r="H430" s="235">
        <v>14.1</v>
      </c>
    </row>
    <row r="431" spans="2:8">
      <c r="B431" s="235" t="s">
        <v>74</v>
      </c>
      <c r="C431" s="235">
        <v>44637</v>
      </c>
      <c r="D431" s="235">
        <v>31</v>
      </c>
      <c r="E431" s="235">
        <v>0</v>
      </c>
      <c r="F431" s="235">
        <v>0</v>
      </c>
      <c r="G431" s="235">
        <v>23.4</v>
      </c>
      <c r="H431" s="235">
        <v>15.4</v>
      </c>
    </row>
    <row r="432" spans="2:8">
      <c r="B432" s="235" t="s">
        <v>74</v>
      </c>
      <c r="C432" s="235">
        <v>44638</v>
      </c>
      <c r="D432" s="235">
        <v>0</v>
      </c>
      <c r="E432" s="235">
        <v>0</v>
      </c>
      <c r="F432" s="235">
        <v>0</v>
      </c>
      <c r="G432" s="235">
        <v>23.8</v>
      </c>
      <c r="H432" s="235">
        <v>16.2</v>
      </c>
    </row>
    <row r="433" spans="2:8">
      <c r="B433" s="235" t="s">
        <v>74</v>
      </c>
      <c r="C433" s="235">
        <v>44639</v>
      </c>
      <c r="D433" s="235">
        <v>24.2</v>
      </c>
      <c r="E433" s="235">
        <v>0</v>
      </c>
      <c r="F433" s="235">
        <v>0</v>
      </c>
      <c r="G433" s="235">
        <v>23.3</v>
      </c>
      <c r="H433" s="235">
        <v>15.4</v>
      </c>
    </row>
    <row r="434" spans="2:8">
      <c r="B434" s="235" t="s">
        <v>74</v>
      </c>
      <c r="C434" s="235">
        <v>44640</v>
      </c>
      <c r="D434" s="235">
        <v>0</v>
      </c>
      <c r="E434" s="235">
        <v>0</v>
      </c>
      <c r="F434" s="235">
        <v>0</v>
      </c>
      <c r="G434" s="235">
        <v>24.2</v>
      </c>
      <c r="H434" s="235">
        <v>16.399999999999999</v>
      </c>
    </row>
    <row r="435" spans="2:8">
      <c r="B435" s="235" t="s">
        <v>74</v>
      </c>
      <c r="C435" s="235">
        <v>44641</v>
      </c>
      <c r="D435" s="235">
        <v>0</v>
      </c>
      <c r="E435" s="235">
        <v>0</v>
      </c>
      <c r="F435" s="235">
        <v>0</v>
      </c>
      <c r="G435" s="235">
        <v>21.4</v>
      </c>
      <c r="H435" s="235">
        <v>15.8</v>
      </c>
    </row>
    <row r="436" spans="2:8">
      <c r="B436" s="235" t="s">
        <v>74</v>
      </c>
      <c r="C436" s="235">
        <v>44642</v>
      </c>
      <c r="D436" s="235">
        <v>15</v>
      </c>
      <c r="E436" s="235">
        <v>0</v>
      </c>
      <c r="F436" s="235">
        <v>0</v>
      </c>
      <c r="G436" s="235">
        <v>23.8</v>
      </c>
      <c r="H436" s="235">
        <v>16.5</v>
      </c>
    </row>
    <row r="437" spans="2:8">
      <c r="B437" s="235" t="s">
        <v>74</v>
      </c>
      <c r="C437" s="235">
        <v>44643</v>
      </c>
      <c r="D437" s="235">
        <v>0</v>
      </c>
      <c r="E437" s="235">
        <v>0</v>
      </c>
      <c r="F437" s="235">
        <v>0</v>
      </c>
      <c r="G437" s="235">
        <v>21.2</v>
      </c>
      <c r="H437" s="235">
        <v>17.2</v>
      </c>
    </row>
    <row r="438" spans="2:8">
      <c r="B438" s="235" t="s">
        <v>74</v>
      </c>
      <c r="C438" s="235">
        <v>44644</v>
      </c>
      <c r="D438" s="235">
        <v>0</v>
      </c>
      <c r="E438" s="235">
        <v>0</v>
      </c>
      <c r="F438" s="235">
        <v>0</v>
      </c>
      <c r="G438" s="235">
        <v>21.8</v>
      </c>
      <c r="H438" s="235">
        <v>17.2</v>
      </c>
    </row>
    <row r="439" spans="2:8">
      <c r="B439" s="235" t="s">
        <v>74</v>
      </c>
      <c r="C439" s="235">
        <v>44645</v>
      </c>
      <c r="D439" s="235">
        <v>25</v>
      </c>
      <c r="E439" s="235">
        <v>0</v>
      </c>
      <c r="F439" s="235">
        <v>0</v>
      </c>
      <c r="G439" s="235">
        <v>23.5</v>
      </c>
      <c r="H439" s="235">
        <v>14.9</v>
      </c>
    </row>
    <row r="440" spans="2:8">
      <c r="B440" s="235" t="s">
        <v>74</v>
      </c>
      <c r="C440" s="235">
        <v>44646</v>
      </c>
      <c r="D440" s="235">
        <v>23</v>
      </c>
      <c r="E440" s="235">
        <v>0</v>
      </c>
      <c r="F440" s="235">
        <v>0</v>
      </c>
      <c r="G440" s="235">
        <v>24.5</v>
      </c>
      <c r="H440" s="235">
        <v>15.7</v>
      </c>
    </row>
    <row r="441" spans="2:8">
      <c r="B441" s="235" t="s">
        <v>74</v>
      </c>
      <c r="C441" s="235">
        <v>44647</v>
      </c>
      <c r="D441" s="235">
        <v>3</v>
      </c>
      <c r="E441" s="235">
        <v>0</v>
      </c>
      <c r="F441" s="235">
        <v>0</v>
      </c>
      <c r="G441" s="235">
        <v>19.3</v>
      </c>
      <c r="H441" s="235">
        <v>15.5</v>
      </c>
    </row>
    <row r="442" spans="2:8">
      <c r="B442" s="235" t="s">
        <v>74</v>
      </c>
      <c r="C442" s="235">
        <v>44648</v>
      </c>
      <c r="D442" s="235">
        <v>5</v>
      </c>
      <c r="E442" s="235">
        <v>0</v>
      </c>
      <c r="F442" s="235">
        <v>0</v>
      </c>
      <c r="G442" s="235">
        <v>19.3</v>
      </c>
      <c r="H442" s="235">
        <v>15.5</v>
      </c>
    </row>
    <row r="443" spans="2:8">
      <c r="B443" s="235" t="s">
        <v>74</v>
      </c>
      <c r="C443" s="235">
        <v>44649</v>
      </c>
      <c r="D443" s="235">
        <v>16</v>
      </c>
      <c r="E443" s="235">
        <v>0</v>
      </c>
      <c r="F443" s="235">
        <v>0</v>
      </c>
      <c r="G443" s="235">
        <v>22.2</v>
      </c>
      <c r="H443" s="235">
        <v>15</v>
      </c>
    </row>
    <row r="444" spans="2:8">
      <c r="B444" s="235" t="s">
        <v>74</v>
      </c>
      <c r="C444" s="235">
        <v>44650</v>
      </c>
      <c r="D444" s="235">
        <v>42</v>
      </c>
      <c r="E444" s="235">
        <v>0</v>
      </c>
      <c r="F444" s="235">
        <v>0</v>
      </c>
      <c r="G444" s="235">
        <v>21.1</v>
      </c>
      <c r="H444" s="235">
        <v>14.9</v>
      </c>
    </row>
    <row r="445" spans="2:8">
      <c r="B445" s="235" t="s">
        <v>74</v>
      </c>
      <c r="C445" s="235">
        <v>44651</v>
      </c>
      <c r="D445" s="235">
        <v>12</v>
      </c>
      <c r="E445" s="235">
        <v>0</v>
      </c>
      <c r="F445" s="235">
        <v>0</v>
      </c>
      <c r="G445" s="235">
        <v>18.2</v>
      </c>
      <c r="H445" s="235">
        <v>15.5</v>
      </c>
    </row>
    <row r="446" spans="2:8">
      <c r="B446" s="235" t="s">
        <v>74</v>
      </c>
      <c r="C446" s="235">
        <v>44652</v>
      </c>
      <c r="D446" s="235">
        <v>22</v>
      </c>
      <c r="E446" s="235">
        <v>78</v>
      </c>
      <c r="F446" s="235">
        <v>16.399999999999999</v>
      </c>
      <c r="G446" s="235">
        <v>19.600000000000001</v>
      </c>
      <c r="H446" s="235">
        <v>15</v>
      </c>
    </row>
    <row r="447" spans="2:8">
      <c r="B447" s="235" t="s">
        <v>74</v>
      </c>
      <c r="C447" s="235">
        <v>44653</v>
      </c>
      <c r="D447" s="235">
        <v>25.2</v>
      </c>
      <c r="E447" s="235">
        <v>0</v>
      </c>
      <c r="F447" s="235">
        <v>0</v>
      </c>
      <c r="G447" s="235">
        <v>19.5</v>
      </c>
      <c r="H447" s="235">
        <v>17</v>
      </c>
    </row>
    <row r="448" spans="2:8">
      <c r="B448" s="235" t="s">
        <v>74</v>
      </c>
      <c r="C448" s="235">
        <v>44654</v>
      </c>
      <c r="D448" s="235">
        <v>0</v>
      </c>
      <c r="E448" s="235">
        <v>0</v>
      </c>
      <c r="F448" s="235">
        <v>0</v>
      </c>
      <c r="G448" s="235">
        <v>20.5</v>
      </c>
      <c r="H448" s="235">
        <v>17.2</v>
      </c>
    </row>
    <row r="449" spans="2:8">
      <c r="B449" s="235" t="s">
        <v>74</v>
      </c>
      <c r="C449" s="235">
        <v>44655</v>
      </c>
      <c r="D449" s="235">
        <v>42</v>
      </c>
      <c r="E449" s="235">
        <v>79.3</v>
      </c>
      <c r="F449" s="235">
        <v>67.900000000000006</v>
      </c>
      <c r="G449" s="235">
        <v>21.4</v>
      </c>
      <c r="H449" s="235">
        <v>16.5</v>
      </c>
    </row>
    <row r="450" spans="2:8">
      <c r="B450" s="235" t="s">
        <v>74</v>
      </c>
      <c r="C450" s="235">
        <v>44656</v>
      </c>
      <c r="D450" s="235">
        <v>10</v>
      </c>
      <c r="E450" s="235">
        <v>86</v>
      </c>
      <c r="F450" s="235">
        <v>83.4</v>
      </c>
      <c r="G450" s="235">
        <v>22.8</v>
      </c>
      <c r="H450" s="235">
        <v>15.3</v>
      </c>
    </row>
    <row r="451" spans="2:8">
      <c r="B451" s="235" t="s">
        <v>74</v>
      </c>
      <c r="C451" s="235">
        <v>44657</v>
      </c>
      <c r="D451" s="235">
        <v>0</v>
      </c>
      <c r="E451" s="235">
        <v>69</v>
      </c>
      <c r="F451" s="235">
        <v>56.9</v>
      </c>
      <c r="G451" s="235">
        <v>22.5</v>
      </c>
      <c r="H451" s="235">
        <v>17</v>
      </c>
    </row>
    <row r="452" spans="2:8">
      <c r="B452" s="235" t="s">
        <v>74</v>
      </c>
      <c r="C452" s="235">
        <v>44658</v>
      </c>
      <c r="D452" s="235">
        <v>16</v>
      </c>
      <c r="E452" s="235">
        <v>84.1</v>
      </c>
      <c r="F452" s="235">
        <v>67.400000000000006</v>
      </c>
      <c r="G452" s="235">
        <v>24.9</v>
      </c>
      <c r="H452" s="235">
        <v>15.3</v>
      </c>
    </row>
    <row r="453" spans="2:8">
      <c r="B453" s="235" t="s">
        <v>74</v>
      </c>
      <c r="C453" s="235">
        <v>44659</v>
      </c>
      <c r="D453" s="235">
        <v>0</v>
      </c>
      <c r="E453" s="235">
        <v>87.3</v>
      </c>
      <c r="F453" s="235">
        <v>84.9</v>
      </c>
      <c r="G453" s="235">
        <v>21</v>
      </c>
      <c r="H453" s="235">
        <v>15.6</v>
      </c>
    </row>
    <row r="454" spans="2:8">
      <c r="B454" s="235" t="s">
        <v>74</v>
      </c>
      <c r="C454" s="235">
        <v>44660</v>
      </c>
      <c r="D454" s="235">
        <v>2</v>
      </c>
      <c r="E454" s="235">
        <v>0</v>
      </c>
      <c r="F454" s="235">
        <v>0</v>
      </c>
      <c r="G454" s="235">
        <v>21.8</v>
      </c>
      <c r="H454" s="235">
        <v>16.3</v>
      </c>
    </row>
    <row r="455" spans="2:8">
      <c r="B455" s="235" t="s">
        <v>74</v>
      </c>
      <c r="C455" s="235">
        <v>44661</v>
      </c>
      <c r="D455" s="235">
        <v>0</v>
      </c>
      <c r="E455" s="235">
        <v>0</v>
      </c>
      <c r="F455" s="235">
        <v>0</v>
      </c>
      <c r="G455" s="235">
        <v>21.5</v>
      </c>
      <c r="H455" s="235">
        <v>19.2</v>
      </c>
    </row>
    <row r="456" spans="2:8">
      <c r="B456" s="235" t="s">
        <v>74</v>
      </c>
      <c r="C456" s="235">
        <v>44662</v>
      </c>
      <c r="D456" s="235">
        <v>5</v>
      </c>
      <c r="E456" s="235">
        <v>84.4</v>
      </c>
      <c r="F456" s="235">
        <v>63.3</v>
      </c>
      <c r="G456" s="235">
        <v>20.8</v>
      </c>
      <c r="H456" s="235">
        <v>15.4</v>
      </c>
    </row>
    <row r="457" spans="2:8">
      <c r="B457" s="235" t="s">
        <v>74</v>
      </c>
      <c r="C457" s="235">
        <v>44663</v>
      </c>
      <c r="D457" s="235">
        <v>0</v>
      </c>
      <c r="E457" s="235">
        <v>80.900000000000006</v>
      </c>
      <c r="F457" s="235">
        <v>70.599999999999994</v>
      </c>
      <c r="G457" s="235">
        <v>22.9</v>
      </c>
      <c r="H457" s="235">
        <v>17.399999999999999</v>
      </c>
    </row>
    <row r="458" spans="2:8">
      <c r="B458" s="235" t="s">
        <v>74</v>
      </c>
      <c r="C458" s="235">
        <v>44665</v>
      </c>
      <c r="D458" s="235">
        <v>0</v>
      </c>
      <c r="E458" s="235">
        <v>0</v>
      </c>
      <c r="F458" s="235">
        <v>0</v>
      </c>
      <c r="G458" s="235">
        <v>20.5</v>
      </c>
      <c r="H458" s="235">
        <v>19.8</v>
      </c>
    </row>
    <row r="459" spans="2:8">
      <c r="B459" s="235" t="s">
        <v>74</v>
      </c>
      <c r="C459" s="235">
        <v>44666</v>
      </c>
      <c r="D459" s="235">
        <v>0</v>
      </c>
      <c r="E459" s="235">
        <v>0</v>
      </c>
      <c r="F459" s="235">
        <v>0</v>
      </c>
      <c r="G459" s="235">
        <v>21.5</v>
      </c>
      <c r="H459" s="235">
        <v>19.399999999999999</v>
      </c>
    </row>
    <row r="460" spans="2:8">
      <c r="B460" s="235" t="s">
        <v>74</v>
      </c>
      <c r="C460" s="235">
        <v>44667</v>
      </c>
      <c r="D460" s="235">
        <v>0</v>
      </c>
      <c r="E460" s="235">
        <v>0</v>
      </c>
      <c r="F460" s="235">
        <v>0</v>
      </c>
      <c r="G460" s="235">
        <v>22.5</v>
      </c>
      <c r="H460" s="235">
        <v>19.8</v>
      </c>
    </row>
    <row r="461" spans="2:8">
      <c r="B461" s="235" t="s">
        <v>74</v>
      </c>
      <c r="C461" s="235">
        <v>44668</v>
      </c>
      <c r="D461" s="235">
        <v>0</v>
      </c>
      <c r="E461" s="235">
        <v>0</v>
      </c>
      <c r="F461" s="235">
        <v>0</v>
      </c>
      <c r="G461" s="235">
        <v>21.9</v>
      </c>
      <c r="H461" s="235">
        <v>18.5</v>
      </c>
    </row>
    <row r="462" spans="2:8">
      <c r="B462" s="235" t="s">
        <v>74</v>
      </c>
      <c r="C462" s="235">
        <v>44669</v>
      </c>
      <c r="D462" s="235">
        <v>10.3</v>
      </c>
      <c r="E462" s="235">
        <v>97.3</v>
      </c>
      <c r="F462" s="235">
        <v>88.9</v>
      </c>
      <c r="G462" s="235">
        <v>20.9</v>
      </c>
      <c r="H462" s="235">
        <v>16.5</v>
      </c>
    </row>
    <row r="463" spans="2:8">
      <c r="B463" s="235" t="s">
        <v>74</v>
      </c>
      <c r="C463" s="235">
        <v>44664</v>
      </c>
      <c r="D463" s="235">
        <v>24</v>
      </c>
      <c r="E463" s="235">
        <v>0</v>
      </c>
      <c r="F463" s="235">
        <v>0</v>
      </c>
      <c r="G463" s="235">
        <v>21.8</v>
      </c>
      <c r="H463" s="235">
        <v>18.5</v>
      </c>
    </row>
    <row r="464" spans="2:8">
      <c r="B464" s="235" t="s">
        <v>74</v>
      </c>
      <c r="C464" s="235">
        <v>44669</v>
      </c>
      <c r="D464" s="235">
        <v>17</v>
      </c>
      <c r="E464" s="235">
        <v>0</v>
      </c>
      <c r="F464" s="235">
        <v>0</v>
      </c>
      <c r="G464" s="235">
        <v>0</v>
      </c>
      <c r="H464" s="235">
        <v>0</v>
      </c>
    </row>
    <row r="465" spans="2:8">
      <c r="B465" s="235" t="s">
        <v>74</v>
      </c>
      <c r="C465" s="235">
        <v>44670</v>
      </c>
      <c r="D465" s="235">
        <v>32</v>
      </c>
      <c r="E465" s="235">
        <v>92.7</v>
      </c>
      <c r="F465" s="235">
        <v>88.1</v>
      </c>
      <c r="G465" s="235">
        <v>17.7</v>
      </c>
      <c r="H465" s="235">
        <v>15.5</v>
      </c>
    </row>
    <row r="466" spans="2:8">
      <c r="B466" s="235" t="s">
        <v>74</v>
      </c>
      <c r="C466" s="235">
        <v>44671</v>
      </c>
      <c r="D466" s="235">
        <v>23</v>
      </c>
      <c r="E466" s="235">
        <v>86.3</v>
      </c>
      <c r="F466" s="235">
        <v>78.900000000000006</v>
      </c>
      <c r="G466" s="235">
        <v>19</v>
      </c>
      <c r="H466" s="235">
        <v>14</v>
      </c>
    </row>
    <row r="467" spans="2:8">
      <c r="B467" s="235" t="s">
        <v>74</v>
      </c>
      <c r="C467" s="235">
        <v>44672</v>
      </c>
      <c r="D467" s="235">
        <v>5</v>
      </c>
      <c r="E467" s="235">
        <v>89.9</v>
      </c>
      <c r="F467" s="235">
        <v>78.3</v>
      </c>
      <c r="G467" s="235">
        <v>18.399999999999999</v>
      </c>
      <c r="H467" s="235">
        <v>14.9</v>
      </c>
    </row>
    <row r="468" spans="2:8">
      <c r="B468" s="235" t="s">
        <v>74</v>
      </c>
      <c r="C468" s="235">
        <v>44673</v>
      </c>
      <c r="D468" s="235">
        <v>5</v>
      </c>
      <c r="E468" s="235">
        <v>90.7</v>
      </c>
      <c r="F468" s="235">
        <v>83.3</v>
      </c>
      <c r="G468" s="235">
        <v>19.8</v>
      </c>
      <c r="H468" s="235">
        <v>15.1</v>
      </c>
    </row>
    <row r="469" spans="2:8">
      <c r="B469" s="235" t="s">
        <v>74</v>
      </c>
      <c r="C469" s="235">
        <v>44674</v>
      </c>
      <c r="D469" s="235">
        <v>0</v>
      </c>
      <c r="E469" s="235">
        <v>0</v>
      </c>
      <c r="F469" s="235">
        <v>0</v>
      </c>
      <c r="G469" s="235">
        <v>21.5</v>
      </c>
      <c r="H469" s="235">
        <v>19.2</v>
      </c>
    </row>
    <row r="470" spans="2:8">
      <c r="B470" s="235" t="s">
        <v>74</v>
      </c>
      <c r="C470" s="235">
        <v>44675</v>
      </c>
      <c r="D470" s="235">
        <v>0</v>
      </c>
      <c r="E470" s="235">
        <v>0</v>
      </c>
      <c r="F470" s="235">
        <v>0</v>
      </c>
      <c r="G470" s="235">
        <v>20.8</v>
      </c>
      <c r="H470" s="235">
        <v>18.8</v>
      </c>
    </row>
    <row r="471" spans="2:8">
      <c r="B471" s="235" t="s">
        <v>74</v>
      </c>
      <c r="C471" s="235">
        <v>44676</v>
      </c>
      <c r="D471" s="235">
        <v>28</v>
      </c>
      <c r="E471" s="235">
        <v>0</v>
      </c>
      <c r="F471" s="235">
        <v>0</v>
      </c>
      <c r="G471" s="235">
        <v>19.829999999999998</v>
      </c>
      <c r="H471" s="235">
        <v>15.2</v>
      </c>
    </row>
    <row r="472" spans="2:8">
      <c r="B472" s="235" t="s">
        <v>74</v>
      </c>
      <c r="C472" s="235">
        <v>44677</v>
      </c>
      <c r="D472" s="235">
        <v>18</v>
      </c>
      <c r="E472" s="235">
        <v>85.2</v>
      </c>
      <c r="F472" s="235">
        <v>76.2</v>
      </c>
      <c r="G472" s="235">
        <v>20.3</v>
      </c>
      <c r="H472" s="235">
        <v>15.8</v>
      </c>
    </row>
    <row r="473" spans="2:8">
      <c r="B473" s="235" t="s">
        <v>74</v>
      </c>
      <c r="C473" s="235">
        <v>44679</v>
      </c>
      <c r="D473" s="235">
        <v>54</v>
      </c>
      <c r="E473" s="235">
        <v>83</v>
      </c>
      <c r="F473" s="235">
        <v>73</v>
      </c>
      <c r="G473" s="235">
        <v>20.7</v>
      </c>
      <c r="H473" s="235">
        <v>16.600000000000001</v>
      </c>
    </row>
    <row r="474" spans="2:8">
      <c r="B474" s="235" t="s">
        <v>74</v>
      </c>
      <c r="C474" s="235">
        <v>44680</v>
      </c>
      <c r="D474" s="235">
        <v>0</v>
      </c>
      <c r="E474" s="235">
        <v>86.2</v>
      </c>
      <c r="F474" s="235">
        <v>81.400000000000006</v>
      </c>
      <c r="G474" s="235">
        <v>18.899999999999999</v>
      </c>
      <c r="H474" s="235">
        <v>14.8</v>
      </c>
    </row>
    <row r="475" spans="2:8">
      <c r="B475" s="235" t="s">
        <v>74</v>
      </c>
      <c r="C475" s="235">
        <v>44681</v>
      </c>
      <c r="D475" s="235">
        <v>0</v>
      </c>
      <c r="E475" s="235">
        <v>0</v>
      </c>
      <c r="F475" s="235">
        <v>0</v>
      </c>
      <c r="G475" s="235">
        <v>19.8</v>
      </c>
      <c r="H475" s="235">
        <v>16.5</v>
      </c>
    </row>
    <row r="476" spans="2:8">
      <c r="B476" s="235" t="s">
        <v>74</v>
      </c>
      <c r="C476" s="235">
        <v>44682</v>
      </c>
      <c r="D476" s="235">
        <v>52.2</v>
      </c>
      <c r="E476" s="235">
        <v>0</v>
      </c>
      <c r="F476" s="235">
        <v>0</v>
      </c>
      <c r="G476" s="235">
        <v>19.2</v>
      </c>
      <c r="H476" s="235">
        <v>15.8</v>
      </c>
    </row>
    <row r="477" spans="2:8">
      <c r="B477" s="235" t="s">
        <v>74</v>
      </c>
      <c r="C477" s="235">
        <v>44683</v>
      </c>
      <c r="D477" s="235">
        <v>55</v>
      </c>
      <c r="E477" s="235">
        <v>82.4</v>
      </c>
      <c r="F477" s="235">
        <v>77.5</v>
      </c>
      <c r="G477" s="235">
        <v>23.7</v>
      </c>
      <c r="H477" s="235">
        <v>17.3</v>
      </c>
    </row>
    <row r="478" spans="2:8">
      <c r="B478" s="235" t="s">
        <v>74</v>
      </c>
      <c r="C478" s="235">
        <v>44684</v>
      </c>
      <c r="D478" s="235">
        <v>0</v>
      </c>
      <c r="E478" s="235">
        <v>81.900000000000006</v>
      </c>
      <c r="F478" s="235">
        <v>80.8</v>
      </c>
      <c r="G478" s="235">
        <v>23.4</v>
      </c>
      <c r="H478" s="235">
        <v>16.399999999999999</v>
      </c>
    </row>
    <row r="479" spans="2:8">
      <c r="B479" s="235" t="s">
        <v>74</v>
      </c>
      <c r="C479" s="235">
        <v>44685</v>
      </c>
      <c r="D479" s="235">
        <v>0</v>
      </c>
      <c r="E479" s="235">
        <v>83.4</v>
      </c>
      <c r="F479" s="235">
        <v>80.2</v>
      </c>
      <c r="G479" s="235">
        <v>22.8</v>
      </c>
      <c r="H479" s="235">
        <v>16.100000000000001</v>
      </c>
    </row>
    <row r="480" spans="2:8">
      <c r="B480" s="235" t="s">
        <v>74</v>
      </c>
      <c r="C480" s="235">
        <v>44686</v>
      </c>
      <c r="D480" s="235">
        <v>20</v>
      </c>
      <c r="E480" s="235">
        <v>86.2</v>
      </c>
      <c r="F480" s="235">
        <v>82.4</v>
      </c>
      <c r="G480" s="235">
        <v>19.2</v>
      </c>
      <c r="H480" s="235">
        <v>15.1</v>
      </c>
    </row>
    <row r="481" spans="2:8">
      <c r="B481" s="235" t="s">
        <v>74</v>
      </c>
      <c r="C481" s="235">
        <v>44687</v>
      </c>
      <c r="D481" s="235">
        <v>18</v>
      </c>
      <c r="E481" s="235">
        <v>95.5</v>
      </c>
      <c r="F481" s="235">
        <v>87.6</v>
      </c>
      <c r="G481" s="235">
        <v>19.5</v>
      </c>
      <c r="H481" s="235">
        <v>15</v>
      </c>
    </row>
    <row r="482" spans="2:8">
      <c r="B482" s="235" t="s">
        <v>74</v>
      </c>
      <c r="C482" s="235">
        <v>44688</v>
      </c>
      <c r="D482" s="235">
        <v>12</v>
      </c>
      <c r="E482" s="235">
        <v>0</v>
      </c>
      <c r="F482" s="235">
        <v>0</v>
      </c>
      <c r="G482" s="235">
        <v>19.8</v>
      </c>
      <c r="H482" s="235">
        <v>14.2</v>
      </c>
    </row>
    <row r="483" spans="2:8">
      <c r="B483" s="235" t="s">
        <v>74</v>
      </c>
      <c r="C483" s="235">
        <v>44689</v>
      </c>
      <c r="D483" s="235">
        <v>16</v>
      </c>
      <c r="E483" s="235">
        <v>0</v>
      </c>
      <c r="F483" s="235">
        <v>0</v>
      </c>
      <c r="G483" s="235">
        <v>18.8</v>
      </c>
      <c r="H483" s="235">
        <v>15.2</v>
      </c>
    </row>
    <row r="484" spans="2:8">
      <c r="B484" s="235" t="s">
        <v>74</v>
      </c>
      <c r="C484" s="235">
        <v>44690</v>
      </c>
      <c r="D484" s="235">
        <v>0</v>
      </c>
      <c r="E484" s="235">
        <v>90.3</v>
      </c>
      <c r="F484" s="235">
        <v>89.1</v>
      </c>
      <c r="G484" s="235">
        <v>22.3</v>
      </c>
      <c r="H484" s="235">
        <v>17.100000000000001</v>
      </c>
    </row>
    <row r="485" spans="2:8">
      <c r="B485" s="235" t="s">
        <v>74</v>
      </c>
      <c r="C485" s="235">
        <v>44691</v>
      </c>
      <c r="D485" s="235">
        <v>14</v>
      </c>
      <c r="E485" s="235">
        <v>84.1</v>
      </c>
      <c r="F485" s="235">
        <v>80.099999999999994</v>
      </c>
      <c r="G485" s="235">
        <v>23.7</v>
      </c>
      <c r="H485" s="235">
        <v>15.2</v>
      </c>
    </row>
    <row r="486" spans="2:8">
      <c r="B486" s="235" t="s">
        <v>74</v>
      </c>
      <c r="C486" s="235">
        <v>44692</v>
      </c>
      <c r="D486" s="235">
        <v>14</v>
      </c>
      <c r="E486" s="235">
        <v>85.2</v>
      </c>
      <c r="F486" s="235">
        <v>80.5</v>
      </c>
      <c r="G486" s="235">
        <v>22.8</v>
      </c>
      <c r="H486" s="235">
        <v>16</v>
      </c>
    </row>
    <row r="487" spans="2:8">
      <c r="B487" s="235" t="s">
        <v>74</v>
      </c>
      <c r="C487" s="235">
        <v>44693</v>
      </c>
      <c r="D487" s="235">
        <v>6</v>
      </c>
      <c r="E487" s="235">
        <v>84.6</v>
      </c>
      <c r="F487" s="235">
        <v>80.2</v>
      </c>
      <c r="G487" s="235">
        <v>19.600000000000001</v>
      </c>
      <c r="H487" s="235">
        <v>15.6</v>
      </c>
    </row>
    <row r="488" spans="2:8">
      <c r="B488" s="235" t="s">
        <v>74</v>
      </c>
      <c r="C488" s="235">
        <v>44694</v>
      </c>
      <c r="D488" s="235">
        <v>16</v>
      </c>
      <c r="E488" s="235">
        <v>87.3</v>
      </c>
      <c r="F488" s="235">
        <v>80.7</v>
      </c>
      <c r="G488" s="235">
        <v>21.5</v>
      </c>
      <c r="H488" s="235">
        <v>17.600000000000001</v>
      </c>
    </row>
    <row r="489" spans="2:8">
      <c r="B489" s="235" t="s">
        <v>74</v>
      </c>
      <c r="C489" s="235">
        <v>44695</v>
      </c>
      <c r="D489" s="235">
        <v>0</v>
      </c>
      <c r="E489" s="235">
        <v>0</v>
      </c>
      <c r="F489" s="235">
        <v>0</v>
      </c>
      <c r="G489" s="235">
        <v>20.5</v>
      </c>
      <c r="H489" s="235">
        <v>17.8</v>
      </c>
    </row>
    <row r="490" spans="2:8">
      <c r="B490" s="235" t="s">
        <v>74</v>
      </c>
      <c r="C490" s="235">
        <v>44696</v>
      </c>
      <c r="D490" s="235">
        <v>10</v>
      </c>
      <c r="E490" s="235">
        <v>0</v>
      </c>
      <c r="F490" s="235">
        <v>0</v>
      </c>
      <c r="G490" s="235">
        <v>21.5</v>
      </c>
      <c r="H490" s="235">
        <v>19.2</v>
      </c>
    </row>
    <row r="491" spans="2:8">
      <c r="B491" s="235" t="s">
        <v>74</v>
      </c>
      <c r="C491" s="235">
        <v>44697</v>
      </c>
      <c r="D491" s="235">
        <v>23</v>
      </c>
      <c r="E491" s="235">
        <v>83.2</v>
      </c>
      <c r="F491" s="235">
        <v>80.099999999999994</v>
      </c>
      <c r="G491" s="235">
        <v>24.9</v>
      </c>
      <c r="H491" s="235">
        <v>17.399999999999999</v>
      </c>
    </row>
    <row r="492" spans="2:8">
      <c r="B492" s="235" t="s">
        <v>74</v>
      </c>
      <c r="C492" s="235">
        <v>44698</v>
      </c>
      <c r="D492" s="235">
        <v>32</v>
      </c>
      <c r="E492" s="235">
        <v>83.9</v>
      </c>
      <c r="F492" s="235">
        <v>79.8</v>
      </c>
      <c r="G492" s="235">
        <v>22.1</v>
      </c>
      <c r="H492" s="235">
        <v>17</v>
      </c>
    </row>
    <row r="493" spans="2:8">
      <c r="B493" s="235" t="s">
        <v>74</v>
      </c>
      <c r="C493" s="235">
        <v>44699</v>
      </c>
      <c r="D493" s="235">
        <v>24</v>
      </c>
      <c r="E493" s="235">
        <v>87.2</v>
      </c>
      <c r="F493" s="235">
        <v>80.099999999999994</v>
      </c>
      <c r="G493" s="235">
        <v>20.9</v>
      </c>
      <c r="H493" s="235">
        <v>18.2</v>
      </c>
    </row>
    <row r="494" spans="2:8">
      <c r="B494" s="235" t="s">
        <v>74</v>
      </c>
      <c r="C494" s="235">
        <v>44700</v>
      </c>
      <c r="D494" s="235">
        <v>0.5</v>
      </c>
      <c r="E494" s="235">
        <v>84.5</v>
      </c>
      <c r="F494" s="235">
        <v>79.900000000000006</v>
      </c>
      <c r="G494" s="235">
        <v>19.7</v>
      </c>
      <c r="H494" s="235">
        <v>16</v>
      </c>
    </row>
    <row r="495" spans="2:8">
      <c r="B495" s="235" t="s">
        <v>74</v>
      </c>
      <c r="C495" s="235">
        <v>44701</v>
      </c>
      <c r="D495" s="235">
        <v>18.100000000000001</v>
      </c>
      <c r="E495" s="235">
        <v>90.1</v>
      </c>
      <c r="F495" s="235">
        <v>77.099999999999994</v>
      </c>
      <c r="G495" s="235">
        <v>20.100000000000001</v>
      </c>
      <c r="H495" s="235">
        <v>17.2</v>
      </c>
    </row>
    <row r="496" spans="2:8">
      <c r="B496" s="235" t="s">
        <v>74</v>
      </c>
      <c r="C496" s="235">
        <v>44702</v>
      </c>
      <c r="D496" s="235">
        <v>14</v>
      </c>
      <c r="E496" s="235">
        <v>98.2</v>
      </c>
      <c r="F496" s="235">
        <v>75.2</v>
      </c>
      <c r="G496" s="235">
        <v>22.1</v>
      </c>
      <c r="H496" s="235">
        <v>19.2</v>
      </c>
    </row>
    <row r="497" spans="2:8">
      <c r="B497" s="235" t="s">
        <v>74</v>
      </c>
      <c r="C497" s="235">
        <v>44703</v>
      </c>
      <c r="D497" s="235">
        <v>0</v>
      </c>
      <c r="E497" s="235">
        <v>0</v>
      </c>
      <c r="F497" s="235">
        <v>0</v>
      </c>
      <c r="G497" s="235">
        <v>23.2</v>
      </c>
      <c r="H497" s="235">
        <v>19.3</v>
      </c>
    </row>
    <row r="498" spans="2:8">
      <c r="B498" s="235" t="s">
        <v>74</v>
      </c>
      <c r="C498" s="235">
        <v>44704</v>
      </c>
      <c r="D498" s="235">
        <v>15.1</v>
      </c>
      <c r="E498" s="235">
        <v>80.3</v>
      </c>
      <c r="F498" s="235">
        <v>70.099999999999994</v>
      </c>
      <c r="G498" s="235">
        <v>23.7</v>
      </c>
      <c r="H498" s="235">
        <v>15.6</v>
      </c>
    </row>
    <row r="499" spans="2:8">
      <c r="B499" s="235" t="s">
        <v>74</v>
      </c>
      <c r="C499" s="235">
        <v>44706</v>
      </c>
      <c r="D499" s="235">
        <v>0</v>
      </c>
      <c r="E499" s="235">
        <v>76.8</v>
      </c>
      <c r="F499" s="235">
        <v>64.099999999999994</v>
      </c>
      <c r="G499" s="235">
        <v>20.3</v>
      </c>
      <c r="H499" s="235">
        <v>16.399999999999999</v>
      </c>
    </row>
    <row r="500" spans="2:8">
      <c r="B500" s="235" t="s">
        <v>75</v>
      </c>
      <c r="C500" s="235">
        <v>44403</v>
      </c>
      <c r="D500" s="235">
        <v>7</v>
      </c>
      <c r="E500" s="235">
        <v>0</v>
      </c>
      <c r="F500" s="235">
        <v>0</v>
      </c>
      <c r="G500" s="235">
        <v>0</v>
      </c>
      <c r="H500" s="235">
        <v>0</v>
      </c>
    </row>
    <row r="501" spans="2:8">
      <c r="B501" s="235" t="s">
        <v>75</v>
      </c>
      <c r="C501" s="235">
        <v>44404</v>
      </c>
      <c r="D501" s="235">
        <v>15</v>
      </c>
      <c r="E501" s="235">
        <v>0</v>
      </c>
      <c r="F501" s="235">
        <v>0</v>
      </c>
      <c r="G501" s="235">
        <v>0</v>
      </c>
      <c r="H501" s="235">
        <v>0</v>
      </c>
    </row>
    <row r="502" spans="2:8">
      <c r="B502" s="235" t="s">
        <v>75</v>
      </c>
      <c r="C502" s="235">
        <v>44406</v>
      </c>
      <c r="D502" s="235">
        <v>14</v>
      </c>
      <c r="E502" s="235">
        <v>0</v>
      </c>
      <c r="F502" s="235">
        <v>0</v>
      </c>
      <c r="G502" s="235">
        <v>0</v>
      </c>
      <c r="H502" s="235">
        <v>0</v>
      </c>
    </row>
    <row r="503" spans="2:8">
      <c r="B503" s="235" t="s">
        <v>75</v>
      </c>
      <c r="C503" s="235">
        <v>44407</v>
      </c>
      <c r="D503" s="235">
        <v>0</v>
      </c>
      <c r="E503" s="235">
        <v>0</v>
      </c>
      <c r="F503" s="235">
        <v>0</v>
      </c>
      <c r="G503" s="235">
        <v>0</v>
      </c>
      <c r="H503" s="235">
        <v>0</v>
      </c>
    </row>
    <row r="504" spans="2:8">
      <c r="B504" s="235" t="s">
        <v>75</v>
      </c>
      <c r="C504" s="235">
        <v>44408</v>
      </c>
      <c r="D504" s="235">
        <v>0</v>
      </c>
      <c r="E504" s="235">
        <v>0</v>
      </c>
      <c r="F504" s="235">
        <v>0</v>
      </c>
      <c r="G504" s="235">
        <v>0</v>
      </c>
      <c r="H504" s="235">
        <v>0</v>
      </c>
    </row>
    <row r="505" spans="2:8">
      <c r="B505" s="235" t="s">
        <v>75</v>
      </c>
      <c r="C505" s="235">
        <v>44409</v>
      </c>
      <c r="D505" s="235">
        <v>0</v>
      </c>
      <c r="E505" s="235">
        <v>0</v>
      </c>
      <c r="F505" s="235">
        <v>0</v>
      </c>
      <c r="G505" s="235">
        <v>0</v>
      </c>
      <c r="H505" s="235">
        <v>0</v>
      </c>
    </row>
    <row r="506" spans="2:8">
      <c r="B506" s="235" t="s">
        <v>75</v>
      </c>
      <c r="C506" s="235">
        <v>44410</v>
      </c>
      <c r="D506" s="235">
        <v>1</v>
      </c>
      <c r="E506" s="235">
        <v>0</v>
      </c>
      <c r="F506" s="235">
        <v>0</v>
      </c>
      <c r="G506" s="235">
        <v>0</v>
      </c>
      <c r="H506" s="235">
        <v>0</v>
      </c>
    </row>
    <row r="507" spans="2:8">
      <c r="B507" s="235" t="s">
        <v>75</v>
      </c>
      <c r="C507" s="235">
        <v>44411</v>
      </c>
      <c r="D507" s="235">
        <v>0</v>
      </c>
      <c r="E507" s="235">
        <v>0</v>
      </c>
      <c r="F507" s="235">
        <v>0</v>
      </c>
      <c r="G507" s="235">
        <v>0</v>
      </c>
      <c r="H507" s="235">
        <v>0</v>
      </c>
    </row>
    <row r="508" spans="2:8">
      <c r="B508" s="235" t="s">
        <v>75</v>
      </c>
      <c r="C508" s="235">
        <v>44412</v>
      </c>
      <c r="D508" s="235">
        <v>10</v>
      </c>
      <c r="E508" s="235">
        <v>0</v>
      </c>
      <c r="F508" s="235">
        <v>0</v>
      </c>
      <c r="G508" s="235">
        <v>0</v>
      </c>
      <c r="H508" s="235">
        <v>0</v>
      </c>
    </row>
    <row r="509" spans="2:8">
      <c r="B509" s="235" t="s">
        <v>75</v>
      </c>
      <c r="C509" s="235">
        <v>44413</v>
      </c>
      <c r="D509" s="235">
        <v>0</v>
      </c>
      <c r="E509" s="235">
        <v>0</v>
      </c>
      <c r="F509" s="235">
        <v>0</v>
      </c>
      <c r="G509" s="235">
        <v>0</v>
      </c>
      <c r="H509" s="235">
        <v>0</v>
      </c>
    </row>
    <row r="510" spans="2:8">
      <c r="B510" s="235" t="s">
        <v>75</v>
      </c>
      <c r="C510" s="235">
        <v>44414</v>
      </c>
      <c r="D510" s="235">
        <v>7</v>
      </c>
      <c r="E510" s="235">
        <v>0</v>
      </c>
      <c r="F510" s="235">
        <v>0</v>
      </c>
      <c r="G510" s="235">
        <v>0</v>
      </c>
      <c r="H510" s="235">
        <v>0</v>
      </c>
    </row>
    <row r="511" spans="2:8">
      <c r="B511" s="235" t="s">
        <v>75</v>
      </c>
      <c r="C511" s="235">
        <v>44415</v>
      </c>
      <c r="D511" s="235">
        <v>32</v>
      </c>
      <c r="E511" s="235">
        <v>0</v>
      </c>
      <c r="F511" s="235">
        <v>0</v>
      </c>
      <c r="G511" s="235">
        <v>0</v>
      </c>
      <c r="H511" s="235">
        <v>0</v>
      </c>
    </row>
    <row r="512" spans="2:8">
      <c r="B512" s="235" t="s">
        <v>75</v>
      </c>
      <c r="C512" s="235">
        <v>44416</v>
      </c>
      <c r="D512" s="235">
        <v>12</v>
      </c>
      <c r="E512" s="235">
        <v>0</v>
      </c>
      <c r="F512" s="235">
        <v>0</v>
      </c>
      <c r="G512" s="235">
        <v>0</v>
      </c>
      <c r="H512" s="235">
        <v>0</v>
      </c>
    </row>
    <row r="513" spans="2:8">
      <c r="B513" s="235" t="s">
        <v>75</v>
      </c>
      <c r="C513" s="235">
        <v>44417</v>
      </c>
      <c r="D513" s="235">
        <v>23</v>
      </c>
      <c r="E513" s="235">
        <v>0</v>
      </c>
      <c r="F513" s="235">
        <v>0</v>
      </c>
      <c r="G513" s="235">
        <v>0</v>
      </c>
      <c r="H513" s="235">
        <v>0</v>
      </c>
    </row>
    <row r="514" spans="2:8">
      <c r="B514" s="235" t="s">
        <v>75</v>
      </c>
      <c r="C514" s="235">
        <v>44418</v>
      </c>
      <c r="D514" s="235">
        <v>10</v>
      </c>
      <c r="E514" s="235">
        <v>0</v>
      </c>
      <c r="F514" s="235">
        <v>0</v>
      </c>
      <c r="G514" s="235">
        <v>0</v>
      </c>
      <c r="H514" s="235">
        <v>0</v>
      </c>
    </row>
    <row r="515" spans="2:8">
      <c r="B515" s="235" t="s">
        <v>75</v>
      </c>
      <c r="C515" s="235">
        <v>44419</v>
      </c>
      <c r="D515" s="235">
        <v>7</v>
      </c>
      <c r="E515" s="235">
        <v>0</v>
      </c>
      <c r="F515" s="235">
        <v>0</v>
      </c>
      <c r="G515" s="235">
        <v>0</v>
      </c>
      <c r="H515" s="235">
        <v>0</v>
      </c>
    </row>
    <row r="516" spans="2:8">
      <c r="B516" s="235" t="s">
        <v>75</v>
      </c>
      <c r="C516" s="235">
        <v>44420</v>
      </c>
      <c r="D516" s="235">
        <v>13</v>
      </c>
      <c r="E516" s="235">
        <v>0</v>
      </c>
      <c r="F516" s="235">
        <v>0</v>
      </c>
      <c r="G516" s="235">
        <v>0</v>
      </c>
      <c r="H516" s="235">
        <v>0</v>
      </c>
    </row>
    <row r="517" spans="2:8">
      <c r="B517" s="235" t="s">
        <v>75</v>
      </c>
      <c r="C517" s="235">
        <v>44421</v>
      </c>
      <c r="D517" s="235">
        <v>23</v>
      </c>
      <c r="E517" s="235">
        <v>0</v>
      </c>
      <c r="F517" s="235">
        <v>0</v>
      </c>
      <c r="G517" s="235">
        <v>0</v>
      </c>
      <c r="H517" s="235">
        <v>0</v>
      </c>
    </row>
    <row r="518" spans="2:8">
      <c r="B518" s="235" t="s">
        <v>75</v>
      </c>
      <c r="C518" s="235">
        <v>44422</v>
      </c>
      <c r="D518" s="235">
        <v>37</v>
      </c>
      <c r="E518" s="235">
        <v>0</v>
      </c>
      <c r="F518" s="235">
        <v>0</v>
      </c>
      <c r="G518" s="235">
        <v>0</v>
      </c>
      <c r="H518" s="235">
        <v>0</v>
      </c>
    </row>
    <row r="519" spans="2:8">
      <c r="B519" s="235" t="s">
        <v>75</v>
      </c>
      <c r="C519" s="235">
        <v>44423</v>
      </c>
      <c r="D519" s="235">
        <v>11</v>
      </c>
      <c r="E519" s="235">
        <v>0</v>
      </c>
      <c r="F519" s="235">
        <v>0</v>
      </c>
      <c r="G519" s="235">
        <v>0</v>
      </c>
      <c r="H519" s="235">
        <v>0</v>
      </c>
    </row>
    <row r="520" spans="2:8">
      <c r="B520" s="235" t="s">
        <v>75</v>
      </c>
      <c r="C520" s="235">
        <v>44424</v>
      </c>
      <c r="D520" s="235">
        <v>55</v>
      </c>
      <c r="E520" s="235">
        <v>0</v>
      </c>
      <c r="F520" s="235">
        <v>0</v>
      </c>
      <c r="G520" s="235">
        <v>0</v>
      </c>
      <c r="H520" s="235">
        <v>0</v>
      </c>
    </row>
    <row r="521" spans="2:8">
      <c r="B521" s="235" t="s">
        <v>75</v>
      </c>
      <c r="C521" s="235">
        <v>44425</v>
      </c>
      <c r="D521" s="235">
        <v>17</v>
      </c>
      <c r="E521" s="235">
        <v>0</v>
      </c>
      <c r="F521" s="235">
        <v>0</v>
      </c>
      <c r="G521" s="235">
        <v>0</v>
      </c>
      <c r="H521" s="235">
        <v>0</v>
      </c>
    </row>
    <row r="522" spans="2:8">
      <c r="B522" s="235" t="s">
        <v>75</v>
      </c>
      <c r="C522" s="235">
        <v>44426</v>
      </c>
      <c r="D522" s="235">
        <v>18</v>
      </c>
      <c r="E522" s="235">
        <v>0</v>
      </c>
      <c r="F522" s="235">
        <v>0</v>
      </c>
      <c r="G522" s="235">
        <v>0</v>
      </c>
      <c r="H522" s="235">
        <v>0</v>
      </c>
    </row>
    <row r="523" spans="2:8">
      <c r="B523" s="235" t="s">
        <v>75</v>
      </c>
      <c r="C523" s="235">
        <v>44427</v>
      </c>
      <c r="D523" s="235">
        <v>43</v>
      </c>
      <c r="E523" s="235">
        <v>0</v>
      </c>
      <c r="F523" s="235">
        <v>0</v>
      </c>
      <c r="G523" s="235">
        <v>0</v>
      </c>
      <c r="H523" s="235">
        <v>0</v>
      </c>
    </row>
    <row r="524" spans="2:8">
      <c r="B524" s="235" t="s">
        <v>75</v>
      </c>
      <c r="C524" s="235">
        <v>44428</v>
      </c>
      <c r="D524" s="235">
        <v>13</v>
      </c>
      <c r="E524" s="235">
        <v>0</v>
      </c>
      <c r="F524" s="235">
        <v>0</v>
      </c>
      <c r="G524" s="235">
        <v>0</v>
      </c>
      <c r="H524" s="235">
        <v>0</v>
      </c>
    </row>
    <row r="525" spans="2:8">
      <c r="B525" s="235" t="s">
        <v>75</v>
      </c>
      <c r="C525" s="235">
        <v>44429</v>
      </c>
      <c r="D525" s="235">
        <v>1</v>
      </c>
      <c r="E525" s="235">
        <v>0</v>
      </c>
      <c r="F525" s="235">
        <v>0</v>
      </c>
      <c r="G525" s="235">
        <v>0</v>
      </c>
      <c r="H525" s="235">
        <v>0</v>
      </c>
    </row>
    <row r="526" spans="2:8">
      <c r="B526" s="235" t="s">
        <v>75</v>
      </c>
      <c r="C526" s="235">
        <v>44430</v>
      </c>
      <c r="D526" s="235">
        <v>2</v>
      </c>
      <c r="E526" s="235">
        <v>0</v>
      </c>
      <c r="F526" s="235">
        <v>0</v>
      </c>
      <c r="G526" s="235">
        <v>0</v>
      </c>
      <c r="H526" s="235">
        <v>0</v>
      </c>
    </row>
    <row r="527" spans="2:8">
      <c r="B527" s="235" t="s">
        <v>75</v>
      </c>
      <c r="C527" s="235">
        <v>44431</v>
      </c>
      <c r="D527" s="235">
        <v>1</v>
      </c>
      <c r="E527" s="235">
        <v>0</v>
      </c>
      <c r="F527" s="235">
        <v>0</v>
      </c>
      <c r="G527" s="235">
        <v>0</v>
      </c>
      <c r="H527" s="235">
        <v>0</v>
      </c>
    </row>
    <row r="528" spans="2:8">
      <c r="B528" s="235" t="s">
        <v>75</v>
      </c>
      <c r="C528" s="235">
        <v>44432</v>
      </c>
      <c r="D528" s="235">
        <v>6</v>
      </c>
      <c r="E528" s="235">
        <v>0</v>
      </c>
      <c r="F528" s="235">
        <v>0</v>
      </c>
      <c r="G528" s="235">
        <v>0</v>
      </c>
      <c r="H528" s="235">
        <v>0</v>
      </c>
    </row>
    <row r="529" spans="2:8">
      <c r="B529" s="235" t="s">
        <v>75</v>
      </c>
      <c r="C529" s="235">
        <v>44433</v>
      </c>
      <c r="D529" s="235">
        <v>23</v>
      </c>
      <c r="E529" s="235">
        <v>0</v>
      </c>
      <c r="F529" s="235">
        <v>0</v>
      </c>
      <c r="G529" s="235">
        <v>0</v>
      </c>
      <c r="H529" s="235">
        <v>0</v>
      </c>
    </row>
    <row r="530" spans="2:8">
      <c r="B530" s="235" t="s">
        <v>75</v>
      </c>
      <c r="C530" s="235">
        <v>44434</v>
      </c>
      <c r="D530" s="235">
        <v>15</v>
      </c>
      <c r="E530" s="235">
        <v>0</v>
      </c>
      <c r="F530" s="235">
        <v>0</v>
      </c>
      <c r="G530" s="235">
        <v>0</v>
      </c>
      <c r="H530" s="235">
        <v>0</v>
      </c>
    </row>
    <row r="531" spans="2:8">
      <c r="B531" s="235" t="s">
        <v>75</v>
      </c>
      <c r="C531" s="235">
        <v>44435</v>
      </c>
      <c r="D531" s="235">
        <v>15</v>
      </c>
      <c r="E531" s="235">
        <v>0</v>
      </c>
      <c r="F531" s="235">
        <v>0</v>
      </c>
      <c r="G531" s="235">
        <v>0</v>
      </c>
      <c r="H531" s="235">
        <v>0</v>
      </c>
    </row>
    <row r="532" spans="2:8">
      <c r="B532" s="235" t="s">
        <v>75</v>
      </c>
      <c r="C532" s="235">
        <v>44436</v>
      </c>
      <c r="D532" s="235">
        <v>1</v>
      </c>
      <c r="E532" s="235">
        <v>0</v>
      </c>
      <c r="F532" s="235">
        <v>0</v>
      </c>
      <c r="G532" s="235">
        <v>0</v>
      </c>
      <c r="H532" s="235">
        <v>0</v>
      </c>
    </row>
    <row r="533" spans="2:8">
      <c r="B533" s="235" t="s">
        <v>75</v>
      </c>
      <c r="C533" s="235">
        <v>44437</v>
      </c>
      <c r="D533" s="235">
        <v>24</v>
      </c>
      <c r="E533" s="235">
        <v>0</v>
      </c>
      <c r="F533" s="235">
        <v>0</v>
      </c>
      <c r="G533" s="235">
        <v>0</v>
      </c>
      <c r="H533" s="235">
        <v>0</v>
      </c>
    </row>
    <row r="534" spans="2:8">
      <c r="B534" s="235" t="s">
        <v>75</v>
      </c>
      <c r="C534" s="235">
        <v>44438</v>
      </c>
      <c r="D534" s="235">
        <v>5</v>
      </c>
      <c r="E534" s="235">
        <v>0</v>
      </c>
      <c r="F534" s="235">
        <v>0</v>
      </c>
      <c r="G534" s="235">
        <v>0</v>
      </c>
      <c r="H534" s="235">
        <v>0</v>
      </c>
    </row>
    <row r="535" spans="2:8">
      <c r="B535" s="235" t="s">
        <v>75</v>
      </c>
      <c r="C535" s="235">
        <v>44439</v>
      </c>
      <c r="D535" s="235">
        <v>2</v>
      </c>
      <c r="E535" s="235">
        <v>0</v>
      </c>
      <c r="F535" s="235">
        <v>0</v>
      </c>
      <c r="G535" s="235">
        <v>0</v>
      </c>
      <c r="H535" s="235">
        <v>0</v>
      </c>
    </row>
    <row r="536" spans="2:8">
      <c r="B536" s="235" t="s">
        <v>75</v>
      </c>
      <c r="C536" s="235">
        <v>44441</v>
      </c>
      <c r="D536" s="235">
        <v>0</v>
      </c>
      <c r="E536" s="235">
        <v>0</v>
      </c>
      <c r="F536" s="235">
        <v>0</v>
      </c>
      <c r="G536" s="235">
        <v>0</v>
      </c>
      <c r="H536" s="235">
        <v>0</v>
      </c>
    </row>
    <row r="537" spans="2:8">
      <c r="B537" s="235" t="s">
        <v>75</v>
      </c>
      <c r="C537" s="235">
        <v>44442</v>
      </c>
      <c r="D537" s="235">
        <v>2</v>
      </c>
      <c r="E537" s="235">
        <v>0</v>
      </c>
      <c r="F537" s="235">
        <v>0</v>
      </c>
      <c r="G537" s="235">
        <v>0</v>
      </c>
      <c r="H537" s="235">
        <v>0</v>
      </c>
    </row>
    <row r="538" spans="2:8">
      <c r="B538" s="235" t="s">
        <v>75</v>
      </c>
      <c r="C538" s="235">
        <v>44443</v>
      </c>
      <c r="D538" s="235">
        <v>14</v>
      </c>
      <c r="E538" s="235">
        <v>0</v>
      </c>
      <c r="F538" s="235">
        <v>0</v>
      </c>
      <c r="G538" s="235">
        <v>0</v>
      </c>
      <c r="H538" s="235">
        <v>0</v>
      </c>
    </row>
    <row r="539" spans="2:8">
      <c r="B539" s="235" t="s">
        <v>75</v>
      </c>
      <c r="C539" s="235">
        <v>44444</v>
      </c>
      <c r="D539" s="235">
        <v>14</v>
      </c>
      <c r="E539" s="235">
        <v>0</v>
      </c>
      <c r="F539" s="235">
        <v>0</v>
      </c>
      <c r="G539" s="235">
        <v>0</v>
      </c>
      <c r="H539" s="235">
        <v>0</v>
      </c>
    </row>
    <row r="540" spans="2:8">
      <c r="B540" s="235" t="s">
        <v>75</v>
      </c>
      <c r="C540" s="235">
        <v>44445</v>
      </c>
      <c r="D540" s="235">
        <v>14</v>
      </c>
      <c r="E540" s="235">
        <v>0</v>
      </c>
      <c r="F540" s="235">
        <v>0</v>
      </c>
      <c r="G540" s="235">
        <v>0</v>
      </c>
      <c r="H540" s="235">
        <v>0</v>
      </c>
    </row>
    <row r="541" spans="2:8">
      <c r="B541" s="235" t="s">
        <v>75</v>
      </c>
      <c r="C541" s="235">
        <v>44446</v>
      </c>
      <c r="D541" s="235">
        <v>6</v>
      </c>
      <c r="E541" s="235">
        <v>0</v>
      </c>
      <c r="F541" s="235">
        <v>0</v>
      </c>
      <c r="G541" s="235">
        <v>0</v>
      </c>
      <c r="H541" s="235">
        <v>0</v>
      </c>
    </row>
    <row r="542" spans="2:8">
      <c r="B542" s="235" t="s">
        <v>75</v>
      </c>
      <c r="C542" s="235">
        <v>44447</v>
      </c>
      <c r="D542" s="235">
        <v>2</v>
      </c>
      <c r="E542" s="235">
        <v>0</v>
      </c>
      <c r="F542" s="235">
        <v>0</v>
      </c>
      <c r="G542" s="235">
        <v>0</v>
      </c>
      <c r="H542" s="235">
        <v>0</v>
      </c>
    </row>
    <row r="543" spans="2:8">
      <c r="B543" s="235" t="s">
        <v>75</v>
      </c>
      <c r="C543" s="235">
        <v>44448</v>
      </c>
      <c r="D543" s="235">
        <v>0</v>
      </c>
      <c r="E543" s="235">
        <v>0</v>
      </c>
      <c r="F543" s="235">
        <v>0</v>
      </c>
      <c r="G543" s="235">
        <v>0</v>
      </c>
      <c r="H543" s="235">
        <v>0</v>
      </c>
    </row>
    <row r="544" spans="2:8">
      <c r="B544" s="235" t="s">
        <v>75</v>
      </c>
      <c r="C544" s="235">
        <v>44449</v>
      </c>
      <c r="D544" s="235">
        <v>41</v>
      </c>
      <c r="E544" s="235">
        <v>0</v>
      </c>
      <c r="F544" s="235">
        <v>0</v>
      </c>
      <c r="G544" s="235">
        <v>0</v>
      </c>
      <c r="H544" s="235">
        <v>0</v>
      </c>
    </row>
    <row r="545" spans="2:8">
      <c r="B545" s="235" t="s">
        <v>75</v>
      </c>
      <c r="C545" s="235">
        <v>44450</v>
      </c>
      <c r="D545" s="235">
        <v>4</v>
      </c>
      <c r="E545" s="235">
        <v>0</v>
      </c>
      <c r="F545" s="235">
        <v>0</v>
      </c>
      <c r="G545" s="235">
        <v>0</v>
      </c>
      <c r="H545" s="235">
        <v>0</v>
      </c>
    </row>
    <row r="546" spans="2:8">
      <c r="B546" s="235" t="s">
        <v>75</v>
      </c>
      <c r="C546" s="235">
        <v>44451</v>
      </c>
      <c r="D546" s="235">
        <v>3</v>
      </c>
      <c r="E546" s="235">
        <v>0</v>
      </c>
      <c r="F546" s="235">
        <v>0</v>
      </c>
      <c r="G546" s="235">
        <v>0</v>
      </c>
      <c r="H546" s="235">
        <v>0</v>
      </c>
    </row>
    <row r="547" spans="2:8">
      <c r="B547" s="235" t="s">
        <v>75</v>
      </c>
      <c r="C547" s="235">
        <v>44452</v>
      </c>
      <c r="D547" s="235">
        <v>1</v>
      </c>
      <c r="E547" s="235">
        <v>0</v>
      </c>
      <c r="F547" s="235">
        <v>0</v>
      </c>
      <c r="G547" s="235">
        <v>0</v>
      </c>
      <c r="H547" s="235">
        <v>0</v>
      </c>
    </row>
    <row r="548" spans="2:8">
      <c r="B548" s="235" t="s">
        <v>75</v>
      </c>
      <c r="C548" s="235">
        <v>44453</v>
      </c>
      <c r="D548" s="235">
        <v>30</v>
      </c>
      <c r="E548" s="235">
        <v>0</v>
      </c>
      <c r="F548" s="235">
        <v>0</v>
      </c>
      <c r="G548" s="235">
        <v>0</v>
      </c>
      <c r="H548" s="235">
        <v>0</v>
      </c>
    </row>
    <row r="549" spans="2:8">
      <c r="B549" s="235" t="s">
        <v>75</v>
      </c>
      <c r="C549" s="235">
        <v>44454</v>
      </c>
      <c r="D549" s="235">
        <v>0</v>
      </c>
      <c r="E549" s="235">
        <v>0</v>
      </c>
      <c r="F549" s="235">
        <v>0</v>
      </c>
      <c r="G549" s="235">
        <v>0</v>
      </c>
      <c r="H549" s="235">
        <v>0</v>
      </c>
    </row>
    <row r="550" spans="2:8">
      <c r="B550" s="235" t="s">
        <v>75</v>
      </c>
      <c r="C550" s="235">
        <v>44455</v>
      </c>
      <c r="D550" s="235">
        <v>0</v>
      </c>
      <c r="E550" s="235">
        <v>0</v>
      </c>
      <c r="F550" s="235">
        <v>0</v>
      </c>
      <c r="G550" s="235">
        <v>0</v>
      </c>
      <c r="H550" s="235">
        <v>0</v>
      </c>
    </row>
    <row r="551" spans="2:8">
      <c r="B551" s="235" t="s">
        <v>75</v>
      </c>
      <c r="C551" s="235">
        <v>44456</v>
      </c>
      <c r="D551" s="235">
        <v>0</v>
      </c>
      <c r="E551" s="235">
        <v>0</v>
      </c>
      <c r="F551" s="235">
        <v>0</v>
      </c>
      <c r="G551" s="235">
        <v>0</v>
      </c>
      <c r="H551" s="235">
        <v>0</v>
      </c>
    </row>
    <row r="552" spans="2:8">
      <c r="B552" s="235" t="s">
        <v>75</v>
      </c>
      <c r="C552" s="235">
        <v>44457</v>
      </c>
      <c r="D552" s="235">
        <v>22</v>
      </c>
      <c r="E552" s="235">
        <v>0</v>
      </c>
      <c r="F552" s="235">
        <v>0</v>
      </c>
      <c r="G552" s="235">
        <v>0</v>
      </c>
      <c r="H552" s="235">
        <v>0</v>
      </c>
    </row>
    <row r="553" spans="2:8">
      <c r="B553" s="235" t="s">
        <v>75</v>
      </c>
      <c r="C553" s="235">
        <v>44458</v>
      </c>
      <c r="D553" s="235">
        <v>12</v>
      </c>
      <c r="E553" s="235">
        <v>0</v>
      </c>
      <c r="F553" s="235">
        <v>0</v>
      </c>
      <c r="G553" s="235">
        <v>0</v>
      </c>
      <c r="H553" s="235">
        <v>0</v>
      </c>
    </row>
    <row r="554" spans="2:8">
      <c r="B554" s="235" t="s">
        <v>75</v>
      </c>
      <c r="C554" s="235">
        <v>44459</v>
      </c>
      <c r="D554" s="235">
        <v>12</v>
      </c>
      <c r="E554" s="235">
        <v>0</v>
      </c>
      <c r="F554" s="235">
        <v>0</v>
      </c>
      <c r="G554" s="235">
        <v>0</v>
      </c>
      <c r="H554" s="235">
        <v>0</v>
      </c>
    </row>
    <row r="555" spans="2:8">
      <c r="B555" s="235" t="s">
        <v>75</v>
      </c>
      <c r="C555" s="235">
        <v>44460</v>
      </c>
      <c r="D555" s="235">
        <v>1</v>
      </c>
      <c r="E555" s="235">
        <v>0</v>
      </c>
      <c r="F555" s="235">
        <v>0</v>
      </c>
      <c r="G555" s="235">
        <v>0</v>
      </c>
      <c r="H555" s="235">
        <v>0</v>
      </c>
    </row>
    <row r="556" spans="2:8">
      <c r="B556" s="235" t="s">
        <v>75</v>
      </c>
      <c r="C556" s="235">
        <v>44461</v>
      </c>
      <c r="D556" s="235">
        <v>20</v>
      </c>
      <c r="E556" s="235">
        <v>0</v>
      </c>
      <c r="F556" s="235">
        <v>0</v>
      </c>
      <c r="G556" s="235">
        <v>0</v>
      </c>
      <c r="H556" s="235">
        <v>0</v>
      </c>
    </row>
    <row r="557" spans="2:8">
      <c r="B557" s="235" t="s">
        <v>75</v>
      </c>
      <c r="C557" s="235">
        <v>44462</v>
      </c>
      <c r="D557" s="235">
        <v>1</v>
      </c>
      <c r="E557" s="235">
        <v>0</v>
      </c>
      <c r="F557" s="235">
        <v>0</v>
      </c>
      <c r="G557" s="235">
        <v>0</v>
      </c>
      <c r="H557" s="235">
        <v>0</v>
      </c>
    </row>
    <row r="558" spans="2:8">
      <c r="B558" s="235" t="s">
        <v>75</v>
      </c>
      <c r="C558" s="235">
        <v>44463</v>
      </c>
      <c r="D558" s="235">
        <v>1</v>
      </c>
      <c r="E558" s="235">
        <v>0</v>
      </c>
      <c r="F558" s="235">
        <v>0</v>
      </c>
      <c r="G558" s="235">
        <v>0</v>
      </c>
      <c r="H558" s="235">
        <v>0</v>
      </c>
    </row>
    <row r="559" spans="2:8">
      <c r="B559" s="235" t="s">
        <v>75</v>
      </c>
      <c r="C559" s="235">
        <v>44464</v>
      </c>
      <c r="D559" s="235">
        <v>0</v>
      </c>
      <c r="E559" s="235">
        <v>0</v>
      </c>
      <c r="F559" s="235">
        <v>0</v>
      </c>
      <c r="G559" s="235">
        <v>0</v>
      </c>
      <c r="H559" s="235">
        <v>0</v>
      </c>
    </row>
    <row r="560" spans="2:8">
      <c r="B560" s="235" t="s">
        <v>75</v>
      </c>
      <c r="C560" s="235">
        <v>44465</v>
      </c>
      <c r="D560" s="235">
        <v>0</v>
      </c>
      <c r="E560" s="235">
        <v>0</v>
      </c>
      <c r="F560" s="235">
        <v>0</v>
      </c>
      <c r="G560" s="235">
        <v>0</v>
      </c>
      <c r="H560" s="235">
        <v>0</v>
      </c>
    </row>
    <row r="561" spans="2:8">
      <c r="B561" s="235" t="s">
        <v>75</v>
      </c>
      <c r="C561" s="235">
        <v>44466</v>
      </c>
      <c r="D561" s="235">
        <v>9</v>
      </c>
      <c r="E561" s="235">
        <v>0</v>
      </c>
      <c r="F561" s="235">
        <v>0</v>
      </c>
      <c r="G561" s="235">
        <v>0</v>
      </c>
      <c r="H561" s="235">
        <v>0</v>
      </c>
    </row>
    <row r="562" spans="2:8">
      <c r="B562" s="235" t="s">
        <v>75</v>
      </c>
      <c r="C562" s="235">
        <v>44467</v>
      </c>
      <c r="D562" s="235">
        <v>16</v>
      </c>
      <c r="E562" s="235">
        <v>0</v>
      </c>
      <c r="F562" s="235">
        <v>0</v>
      </c>
      <c r="G562" s="235">
        <v>0</v>
      </c>
      <c r="H562" s="235">
        <v>0</v>
      </c>
    </row>
    <row r="563" spans="2:8">
      <c r="B563" s="235" t="s">
        <v>75</v>
      </c>
      <c r="C563" s="235">
        <v>44468</v>
      </c>
      <c r="D563" s="235">
        <v>39</v>
      </c>
      <c r="E563" s="235">
        <v>0</v>
      </c>
      <c r="F563" s="235">
        <v>0</v>
      </c>
      <c r="G563" s="235">
        <v>0</v>
      </c>
      <c r="H563" s="235">
        <v>0</v>
      </c>
    </row>
    <row r="564" spans="2:8">
      <c r="B564" s="235" t="s">
        <v>75</v>
      </c>
      <c r="C564" s="235">
        <v>44469</v>
      </c>
      <c r="D564" s="235">
        <v>3</v>
      </c>
      <c r="E564" s="235">
        <v>0</v>
      </c>
      <c r="F564" s="235">
        <v>0</v>
      </c>
      <c r="G564" s="235">
        <v>0</v>
      </c>
      <c r="H564" s="235">
        <v>0</v>
      </c>
    </row>
    <row r="565" spans="2:8">
      <c r="B565" s="235" t="s">
        <v>75</v>
      </c>
      <c r="C565" s="235">
        <v>44470</v>
      </c>
      <c r="D565" s="235">
        <v>20</v>
      </c>
      <c r="E565" s="235">
        <v>0</v>
      </c>
      <c r="F565" s="235">
        <v>0</v>
      </c>
      <c r="G565" s="235">
        <v>0</v>
      </c>
      <c r="H565" s="235">
        <v>0</v>
      </c>
    </row>
    <row r="566" spans="2:8">
      <c r="B566" s="235" t="s">
        <v>75</v>
      </c>
      <c r="C566" s="235">
        <v>44471</v>
      </c>
      <c r="D566" s="235">
        <v>1</v>
      </c>
      <c r="E566" s="235">
        <v>0</v>
      </c>
      <c r="F566" s="235">
        <v>0</v>
      </c>
      <c r="G566" s="235">
        <v>0</v>
      </c>
      <c r="H566" s="235">
        <v>0</v>
      </c>
    </row>
    <row r="567" spans="2:8">
      <c r="B567" s="235" t="s">
        <v>75</v>
      </c>
      <c r="C567" s="235">
        <v>44472</v>
      </c>
      <c r="D567" s="235">
        <v>5</v>
      </c>
      <c r="E567" s="235">
        <v>0</v>
      </c>
      <c r="F567" s="235">
        <v>0</v>
      </c>
      <c r="G567" s="235">
        <v>0</v>
      </c>
      <c r="H567" s="235">
        <v>0</v>
      </c>
    </row>
    <row r="568" spans="2:8">
      <c r="B568" s="235" t="s">
        <v>75</v>
      </c>
      <c r="C568" s="235">
        <v>44473</v>
      </c>
      <c r="D568" s="235">
        <v>15</v>
      </c>
      <c r="E568" s="235">
        <v>0</v>
      </c>
      <c r="F568" s="235">
        <v>0</v>
      </c>
      <c r="G568" s="235">
        <v>0</v>
      </c>
      <c r="H568" s="235">
        <v>0</v>
      </c>
    </row>
    <row r="569" spans="2:8">
      <c r="B569" s="235" t="s">
        <v>75</v>
      </c>
      <c r="C569" s="235">
        <v>44474</v>
      </c>
      <c r="D569" s="235">
        <v>2</v>
      </c>
      <c r="E569" s="235">
        <v>0</v>
      </c>
      <c r="F569" s="235">
        <v>0</v>
      </c>
      <c r="G569" s="235">
        <v>0</v>
      </c>
      <c r="H569" s="235">
        <v>0</v>
      </c>
    </row>
    <row r="570" spans="2:8">
      <c r="B570" s="235" t="s">
        <v>75</v>
      </c>
      <c r="C570" s="235">
        <v>44475</v>
      </c>
      <c r="D570" s="235">
        <v>10</v>
      </c>
      <c r="E570" s="235">
        <v>0</v>
      </c>
      <c r="F570" s="235">
        <v>0</v>
      </c>
      <c r="G570" s="235">
        <v>0</v>
      </c>
      <c r="H570" s="235">
        <v>0</v>
      </c>
    </row>
    <row r="571" spans="2:8">
      <c r="B571" s="235" t="s">
        <v>75</v>
      </c>
      <c r="C571" s="235">
        <v>44476</v>
      </c>
      <c r="D571" s="235">
        <v>1</v>
      </c>
      <c r="E571" s="235">
        <v>0</v>
      </c>
      <c r="F571" s="235">
        <v>0</v>
      </c>
      <c r="G571" s="235">
        <v>0</v>
      </c>
      <c r="H571" s="235">
        <v>0</v>
      </c>
    </row>
    <row r="572" spans="2:8">
      <c r="B572" s="235" t="s">
        <v>75</v>
      </c>
      <c r="C572" s="235">
        <v>44477</v>
      </c>
      <c r="D572" s="235">
        <v>9</v>
      </c>
      <c r="E572" s="235">
        <v>0</v>
      </c>
      <c r="F572" s="235">
        <v>0</v>
      </c>
      <c r="G572" s="235">
        <v>0</v>
      </c>
      <c r="H572" s="235">
        <v>0</v>
      </c>
    </row>
    <row r="573" spans="2:8">
      <c r="B573" s="235" t="s">
        <v>75</v>
      </c>
      <c r="C573" s="235">
        <v>44478</v>
      </c>
      <c r="D573" s="235">
        <v>1</v>
      </c>
      <c r="E573" s="235">
        <v>0</v>
      </c>
      <c r="F573" s="235">
        <v>0</v>
      </c>
      <c r="G573" s="235">
        <v>0</v>
      </c>
      <c r="H573" s="235">
        <v>0</v>
      </c>
    </row>
    <row r="574" spans="2:8">
      <c r="B574" s="235" t="s">
        <v>75</v>
      </c>
      <c r="C574" s="235">
        <v>44479</v>
      </c>
      <c r="D574" s="235">
        <v>5</v>
      </c>
      <c r="E574" s="235">
        <v>0</v>
      </c>
      <c r="F574" s="235">
        <v>0</v>
      </c>
      <c r="G574" s="235">
        <v>0</v>
      </c>
      <c r="H574" s="235">
        <v>0</v>
      </c>
    </row>
    <row r="575" spans="2:8">
      <c r="B575" s="235" t="s">
        <v>75</v>
      </c>
      <c r="C575" s="235">
        <v>44480</v>
      </c>
      <c r="D575" s="235">
        <v>1</v>
      </c>
      <c r="E575" s="235">
        <v>0</v>
      </c>
      <c r="F575" s="235">
        <v>0</v>
      </c>
      <c r="G575" s="235">
        <v>0</v>
      </c>
      <c r="H575" s="235">
        <v>0</v>
      </c>
    </row>
    <row r="576" spans="2:8">
      <c r="B576" s="235" t="s">
        <v>75</v>
      </c>
      <c r="C576" s="235">
        <v>44481</v>
      </c>
      <c r="D576" s="235">
        <v>14</v>
      </c>
      <c r="E576" s="235">
        <v>0</v>
      </c>
      <c r="F576" s="235">
        <v>0</v>
      </c>
      <c r="G576" s="235">
        <v>0</v>
      </c>
      <c r="H576" s="235">
        <v>0</v>
      </c>
    </row>
    <row r="577" spans="2:8">
      <c r="B577" s="235" t="s">
        <v>75</v>
      </c>
      <c r="C577" s="235">
        <v>44482</v>
      </c>
      <c r="D577" s="235">
        <v>6</v>
      </c>
      <c r="E577" s="235">
        <v>0</v>
      </c>
      <c r="F577" s="235">
        <v>0</v>
      </c>
      <c r="G577" s="235">
        <v>0</v>
      </c>
      <c r="H577" s="235">
        <v>0</v>
      </c>
    </row>
    <row r="578" spans="2:8">
      <c r="B578" s="235" t="s">
        <v>75</v>
      </c>
      <c r="C578" s="235">
        <v>44483</v>
      </c>
      <c r="D578" s="235">
        <v>3</v>
      </c>
      <c r="E578" s="235">
        <v>0</v>
      </c>
      <c r="F578" s="235">
        <v>0</v>
      </c>
      <c r="G578" s="235">
        <v>0</v>
      </c>
      <c r="H578" s="235">
        <v>0</v>
      </c>
    </row>
    <row r="579" spans="2:8">
      <c r="B579" s="235" t="s">
        <v>75</v>
      </c>
      <c r="C579" s="235">
        <v>44484</v>
      </c>
      <c r="D579" s="235">
        <v>6</v>
      </c>
      <c r="E579" s="235">
        <v>0</v>
      </c>
      <c r="F579" s="235">
        <v>0</v>
      </c>
      <c r="G579" s="235">
        <v>0</v>
      </c>
      <c r="H579" s="235">
        <v>0</v>
      </c>
    </row>
    <row r="580" spans="2:8">
      <c r="B580" s="235" t="s">
        <v>75</v>
      </c>
      <c r="C580" s="235">
        <v>44485</v>
      </c>
      <c r="D580" s="235">
        <v>24</v>
      </c>
      <c r="E580" s="235">
        <v>0</v>
      </c>
      <c r="F580" s="235">
        <v>0</v>
      </c>
      <c r="G580" s="235">
        <v>0</v>
      </c>
      <c r="H580" s="235">
        <v>0</v>
      </c>
    </row>
    <row r="581" spans="2:8">
      <c r="B581" s="235" t="s">
        <v>75</v>
      </c>
      <c r="C581" s="235">
        <v>44486</v>
      </c>
      <c r="D581" s="235">
        <v>1</v>
      </c>
      <c r="E581" s="235">
        <v>0</v>
      </c>
      <c r="F581" s="235">
        <v>0</v>
      </c>
      <c r="G581" s="235">
        <v>0</v>
      </c>
      <c r="H581" s="235">
        <v>0</v>
      </c>
    </row>
    <row r="582" spans="2:8">
      <c r="B582" s="235" t="s">
        <v>75</v>
      </c>
      <c r="C582" s="235">
        <v>44487</v>
      </c>
      <c r="D582" s="235">
        <v>0</v>
      </c>
      <c r="E582" s="235">
        <v>0</v>
      </c>
      <c r="F582" s="235">
        <v>0</v>
      </c>
      <c r="G582" s="235">
        <v>0</v>
      </c>
      <c r="H582" s="235">
        <v>0</v>
      </c>
    </row>
    <row r="583" spans="2:8">
      <c r="B583" s="235" t="s">
        <v>75</v>
      </c>
      <c r="C583" s="235">
        <v>44488</v>
      </c>
      <c r="D583" s="235">
        <v>41</v>
      </c>
      <c r="E583" s="235">
        <v>0</v>
      </c>
      <c r="F583" s="235">
        <v>0</v>
      </c>
      <c r="G583" s="235">
        <v>0</v>
      </c>
      <c r="H583" s="235">
        <v>0</v>
      </c>
    </row>
    <row r="584" spans="2:8">
      <c r="B584" s="235" t="s">
        <v>75</v>
      </c>
      <c r="C584" s="235">
        <v>44489</v>
      </c>
      <c r="D584" s="235">
        <v>1</v>
      </c>
      <c r="E584" s="235">
        <v>0</v>
      </c>
      <c r="F584" s="235">
        <v>0</v>
      </c>
      <c r="G584" s="235">
        <v>0</v>
      </c>
      <c r="H584" s="235">
        <v>0</v>
      </c>
    </row>
    <row r="585" spans="2:8">
      <c r="B585" s="235" t="s">
        <v>75</v>
      </c>
      <c r="C585" s="235">
        <v>44489</v>
      </c>
      <c r="D585" s="235">
        <v>1</v>
      </c>
      <c r="E585" s="235">
        <v>0</v>
      </c>
      <c r="F585" s="235">
        <v>0</v>
      </c>
      <c r="G585" s="235">
        <v>0</v>
      </c>
      <c r="H585" s="235">
        <v>0</v>
      </c>
    </row>
    <row r="586" spans="2:8">
      <c r="B586" s="235" t="s">
        <v>75</v>
      </c>
      <c r="C586" s="235">
        <v>44489</v>
      </c>
      <c r="D586" s="235">
        <v>1</v>
      </c>
      <c r="E586" s="235">
        <v>0</v>
      </c>
      <c r="F586" s="235">
        <v>0</v>
      </c>
      <c r="G586" s="235">
        <v>0</v>
      </c>
      <c r="H586" s="235">
        <v>0</v>
      </c>
    </row>
    <row r="587" spans="2:8">
      <c r="B587" s="235" t="s">
        <v>75</v>
      </c>
      <c r="C587" s="235">
        <v>44490</v>
      </c>
      <c r="D587" s="235">
        <v>14</v>
      </c>
      <c r="E587" s="235">
        <v>0</v>
      </c>
      <c r="F587" s="235">
        <v>0</v>
      </c>
      <c r="G587" s="235">
        <v>0</v>
      </c>
      <c r="H587" s="235">
        <v>0</v>
      </c>
    </row>
    <row r="588" spans="2:8">
      <c r="B588" s="235" t="s">
        <v>75</v>
      </c>
      <c r="C588" s="235">
        <v>44491</v>
      </c>
      <c r="D588" s="235">
        <v>13</v>
      </c>
      <c r="E588" s="235">
        <v>0</v>
      </c>
      <c r="F588" s="235">
        <v>0</v>
      </c>
      <c r="G588" s="235">
        <v>0</v>
      </c>
      <c r="H588" s="235">
        <v>0</v>
      </c>
    </row>
    <row r="589" spans="2:8">
      <c r="B589" s="235" t="s">
        <v>75</v>
      </c>
      <c r="C589" s="235">
        <v>44492</v>
      </c>
      <c r="D589" s="235">
        <v>14</v>
      </c>
      <c r="E589" s="235">
        <v>0</v>
      </c>
      <c r="F589" s="235">
        <v>0</v>
      </c>
      <c r="G589" s="235">
        <v>0</v>
      </c>
      <c r="H589" s="235">
        <v>0</v>
      </c>
    </row>
    <row r="590" spans="2:8">
      <c r="B590" s="235" t="s">
        <v>75</v>
      </c>
      <c r="C590" s="235">
        <v>44493</v>
      </c>
      <c r="D590" s="235">
        <v>0</v>
      </c>
      <c r="E590" s="235">
        <v>0</v>
      </c>
      <c r="F590" s="235">
        <v>0</v>
      </c>
      <c r="G590" s="235">
        <v>0</v>
      </c>
      <c r="H590" s="235">
        <v>0</v>
      </c>
    </row>
    <row r="591" spans="2:8">
      <c r="B591" s="235" t="s">
        <v>75</v>
      </c>
      <c r="C591" s="235">
        <v>44494</v>
      </c>
      <c r="D591" s="235">
        <v>3</v>
      </c>
      <c r="E591" s="235">
        <v>0</v>
      </c>
      <c r="F591" s="235">
        <v>0</v>
      </c>
      <c r="G591" s="235">
        <v>0</v>
      </c>
      <c r="H591" s="235">
        <v>0</v>
      </c>
    </row>
    <row r="592" spans="2:8">
      <c r="B592" s="235" t="s">
        <v>75</v>
      </c>
      <c r="C592" s="235">
        <v>44495</v>
      </c>
      <c r="D592" s="235">
        <v>24</v>
      </c>
      <c r="E592" s="235">
        <v>0</v>
      </c>
      <c r="F592" s="235">
        <v>0</v>
      </c>
      <c r="G592" s="235">
        <v>0</v>
      </c>
      <c r="H592" s="235">
        <v>0</v>
      </c>
    </row>
    <row r="593" spans="2:8">
      <c r="B593" s="235" t="s">
        <v>75</v>
      </c>
      <c r="C593" s="235">
        <v>44496</v>
      </c>
      <c r="D593" s="235">
        <v>1</v>
      </c>
      <c r="E593" s="235">
        <v>0</v>
      </c>
      <c r="F593" s="235">
        <v>0</v>
      </c>
      <c r="G593" s="235">
        <v>0</v>
      </c>
      <c r="H593" s="235">
        <v>0</v>
      </c>
    </row>
    <row r="594" spans="2:8">
      <c r="B594" s="235" t="s">
        <v>75</v>
      </c>
      <c r="C594" s="235">
        <v>44497</v>
      </c>
      <c r="D594" s="235">
        <v>6</v>
      </c>
      <c r="E594" s="235">
        <v>0</v>
      </c>
      <c r="F594" s="235">
        <v>0</v>
      </c>
      <c r="G594" s="235">
        <v>0</v>
      </c>
      <c r="H594" s="235">
        <v>0</v>
      </c>
    </row>
    <row r="595" spans="2:8">
      <c r="B595" s="235" t="s">
        <v>75</v>
      </c>
      <c r="C595" s="235">
        <v>44498</v>
      </c>
      <c r="D595" s="235">
        <v>0</v>
      </c>
      <c r="E595" s="235">
        <v>0</v>
      </c>
      <c r="F595" s="235">
        <v>0</v>
      </c>
      <c r="G595" s="235">
        <v>0</v>
      </c>
      <c r="H595" s="235">
        <v>0</v>
      </c>
    </row>
    <row r="596" spans="2:8">
      <c r="B596" s="235" t="s">
        <v>75</v>
      </c>
      <c r="C596" s="235">
        <v>44499</v>
      </c>
      <c r="D596" s="235">
        <v>7</v>
      </c>
      <c r="E596" s="235">
        <v>0</v>
      </c>
      <c r="F596" s="235">
        <v>0</v>
      </c>
      <c r="G596" s="235">
        <v>0</v>
      </c>
      <c r="H596" s="235">
        <v>0</v>
      </c>
    </row>
    <row r="597" spans="2:8">
      <c r="B597" s="235" t="s">
        <v>75</v>
      </c>
      <c r="C597" s="235">
        <v>44500</v>
      </c>
      <c r="D597" s="235">
        <v>9</v>
      </c>
      <c r="E597" s="235">
        <v>0</v>
      </c>
      <c r="F597" s="235">
        <v>0</v>
      </c>
      <c r="G597" s="235">
        <v>0</v>
      </c>
      <c r="H597" s="235">
        <v>0</v>
      </c>
    </row>
    <row r="598" spans="2:8">
      <c r="B598" s="235" t="s">
        <v>75</v>
      </c>
      <c r="C598" s="235">
        <v>44501</v>
      </c>
      <c r="D598" s="235">
        <v>4</v>
      </c>
      <c r="E598" s="235">
        <v>0</v>
      </c>
      <c r="F598" s="235">
        <v>0</v>
      </c>
      <c r="G598" s="235">
        <v>0</v>
      </c>
      <c r="H598" s="235">
        <v>0</v>
      </c>
    </row>
    <row r="599" spans="2:8">
      <c r="B599" s="235" t="s">
        <v>75</v>
      </c>
      <c r="C599" s="235">
        <v>44471</v>
      </c>
      <c r="D599" s="235">
        <v>3</v>
      </c>
      <c r="E599" s="235">
        <v>0</v>
      </c>
      <c r="F599" s="235">
        <v>0</v>
      </c>
      <c r="G599" s="235">
        <v>0</v>
      </c>
      <c r="H599" s="235">
        <v>0</v>
      </c>
    </row>
    <row r="600" spans="2:8">
      <c r="B600" s="235" t="s">
        <v>75</v>
      </c>
      <c r="C600" s="235">
        <v>44503</v>
      </c>
      <c r="D600" s="235">
        <v>21</v>
      </c>
      <c r="E600" s="235">
        <v>0</v>
      </c>
      <c r="F600" s="235">
        <v>0</v>
      </c>
      <c r="G600" s="235">
        <v>0</v>
      </c>
      <c r="H600" s="235">
        <v>0</v>
      </c>
    </row>
    <row r="601" spans="2:8">
      <c r="B601" s="235" t="s">
        <v>75</v>
      </c>
      <c r="C601" s="235">
        <v>44504</v>
      </c>
      <c r="D601" s="235">
        <v>3</v>
      </c>
      <c r="E601" s="235">
        <v>0</v>
      </c>
      <c r="F601" s="235">
        <v>0</v>
      </c>
      <c r="G601" s="235">
        <v>0</v>
      </c>
      <c r="H601" s="235">
        <v>0</v>
      </c>
    </row>
    <row r="602" spans="2:8">
      <c r="B602" s="235" t="s">
        <v>75</v>
      </c>
      <c r="C602" s="235">
        <v>44505</v>
      </c>
      <c r="D602" s="235">
        <v>0</v>
      </c>
      <c r="E602" s="235">
        <v>0</v>
      </c>
      <c r="F602" s="235">
        <v>0</v>
      </c>
      <c r="G602" s="235">
        <v>0</v>
      </c>
      <c r="H602" s="235">
        <v>0</v>
      </c>
    </row>
    <row r="603" spans="2:8">
      <c r="B603" s="235" t="s">
        <v>75</v>
      </c>
      <c r="C603" s="235">
        <v>44506</v>
      </c>
      <c r="D603" s="235">
        <v>0</v>
      </c>
      <c r="E603" s="235">
        <v>0</v>
      </c>
      <c r="F603" s="235">
        <v>0</v>
      </c>
      <c r="G603" s="235">
        <v>0</v>
      </c>
      <c r="H603" s="235">
        <v>0</v>
      </c>
    </row>
    <row r="604" spans="2:8">
      <c r="B604" s="235" t="s">
        <v>75</v>
      </c>
      <c r="C604" s="235">
        <v>44507</v>
      </c>
      <c r="D604" s="235">
        <v>52</v>
      </c>
      <c r="E604" s="235">
        <v>0</v>
      </c>
      <c r="F604" s="235">
        <v>0</v>
      </c>
      <c r="G604" s="235">
        <v>0</v>
      </c>
      <c r="H604" s="235">
        <v>0</v>
      </c>
    </row>
    <row r="605" spans="2:8">
      <c r="B605" s="235" t="s">
        <v>75</v>
      </c>
      <c r="C605" s="235">
        <v>44508</v>
      </c>
      <c r="D605" s="235">
        <v>15</v>
      </c>
      <c r="E605" s="235">
        <v>0</v>
      </c>
      <c r="F605" s="235">
        <v>0</v>
      </c>
      <c r="G605" s="235">
        <v>0</v>
      </c>
      <c r="H605" s="235">
        <v>0</v>
      </c>
    </row>
    <row r="606" spans="2:8">
      <c r="B606" s="235" t="s">
        <v>75</v>
      </c>
      <c r="C606" s="235">
        <v>44509</v>
      </c>
      <c r="D606" s="235">
        <v>24</v>
      </c>
      <c r="E606" s="235">
        <v>0</v>
      </c>
      <c r="F606" s="235">
        <v>0</v>
      </c>
      <c r="G606" s="235">
        <v>0</v>
      </c>
      <c r="H606" s="235">
        <v>0</v>
      </c>
    </row>
    <row r="607" spans="2:8">
      <c r="B607" s="235" t="s">
        <v>75</v>
      </c>
      <c r="C607" s="235">
        <v>44510</v>
      </c>
      <c r="D607" s="235">
        <v>23</v>
      </c>
      <c r="E607" s="235">
        <v>0</v>
      </c>
      <c r="F607" s="235">
        <v>0</v>
      </c>
      <c r="G607" s="235">
        <v>0</v>
      </c>
      <c r="H607" s="235">
        <v>0</v>
      </c>
    </row>
    <row r="608" spans="2:8">
      <c r="B608" s="235" t="s">
        <v>75</v>
      </c>
      <c r="C608" s="235">
        <v>44511</v>
      </c>
      <c r="D608" s="235">
        <v>0</v>
      </c>
      <c r="E608" s="235">
        <v>0</v>
      </c>
      <c r="F608" s="235">
        <v>0</v>
      </c>
      <c r="G608" s="235">
        <v>0</v>
      </c>
      <c r="H608" s="235">
        <v>0</v>
      </c>
    </row>
    <row r="609" spans="2:8">
      <c r="B609" s="235" t="s">
        <v>75</v>
      </c>
      <c r="C609" s="235">
        <v>44512</v>
      </c>
      <c r="D609" s="235">
        <v>17</v>
      </c>
      <c r="E609" s="235">
        <v>0</v>
      </c>
      <c r="F609" s="235">
        <v>0</v>
      </c>
      <c r="G609" s="235">
        <v>0</v>
      </c>
      <c r="H609" s="235">
        <v>0</v>
      </c>
    </row>
    <row r="610" spans="2:8">
      <c r="B610" s="235" t="s">
        <v>75</v>
      </c>
      <c r="C610" s="235">
        <v>44513</v>
      </c>
      <c r="D610" s="235">
        <v>3</v>
      </c>
      <c r="E610" s="235">
        <v>0</v>
      </c>
      <c r="F610" s="235">
        <v>0</v>
      </c>
      <c r="G610" s="235">
        <v>0</v>
      </c>
      <c r="H610" s="235">
        <v>0</v>
      </c>
    </row>
    <row r="611" spans="2:8">
      <c r="B611" s="235" t="s">
        <v>75</v>
      </c>
      <c r="C611" s="235">
        <v>44514</v>
      </c>
      <c r="D611" s="235">
        <v>4</v>
      </c>
      <c r="E611" s="235">
        <v>0</v>
      </c>
      <c r="F611" s="235">
        <v>0</v>
      </c>
      <c r="G611" s="235">
        <v>0</v>
      </c>
      <c r="H611" s="235">
        <v>0</v>
      </c>
    </row>
    <row r="612" spans="2:8">
      <c r="B612" s="235" t="s">
        <v>75</v>
      </c>
      <c r="C612" s="235">
        <v>44515</v>
      </c>
      <c r="D612" s="235">
        <v>3</v>
      </c>
      <c r="E612" s="235">
        <v>0</v>
      </c>
      <c r="F612" s="235">
        <v>0</v>
      </c>
      <c r="G612" s="235">
        <v>0</v>
      </c>
      <c r="H612" s="235">
        <v>0</v>
      </c>
    </row>
    <row r="613" spans="2:8">
      <c r="B613" s="235" t="s">
        <v>75</v>
      </c>
      <c r="C613" s="235">
        <v>44516</v>
      </c>
      <c r="D613" s="235">
        <v>0</v>
      </c>
      <c r="E613" s="235">
        <v>0</v>
      </c>
      <c r="F613" s="235">
        <v>0</v>
      </c>
      <c r="G613" s="235">
        <v>0</v>
      </c>
      <c r="H613" s="235">
        <v>0</v>
      </c>
    </row>
    <row r="614" spans="2:8">
      <c r="B614" s="235" t="s">
        <v>75</v>
      </c>
      <c r="C614" s="235">
        <v>44517</v>
      </c>
      <c r="D614" s="235">
        <v>0</v>
      </c>
      <c r="E614" s="235">
        <v>0</v>
      </c>
      <c r="F614" s="235">
        <v>0</v>
      </c>
      <c r="G614" s="235">
        <v>0</v>
      </c>
      <c r="H614" s="235">
        <v>0</v>
      </c>
    </row>
    <row r="615" spans="2:8">
      <c r="B615" s="235" t="s">
        <v>75</v>
      </c>
      <c r="C615" s="235">
        <v>44518</v>
      </c>
      <c r="D615" s="235">
        <v>18</v>
      </c>
      <c r="E615" s="235">
        <v>0</v>
      </c>
      <c r="F615" s="235">
        <v>0</v>
      </c>
      <c r="G615" s="235">
        <v>0</v>
      </c>
      <c r="H615" s="235">
        <v>0</v>
      </c>
    </row>
    <row r="616" spans="2:8">
      <c r="B616" s="235" t="s">
        <v>75</v>
      </c>
      <c r="C616" s="235">
        <v>44519</v>
      </c>
      <c r="D616" s="235">
        <v>4</v>
      </c>
      <c r="E616" s="235">
        <v>0</v>
      </c>
      <c r="F616" s="235">
        <v>0</v>
      </c>
      <c r="G616" s="235">
        <v>0</v>
      </c>
      <c r="H616" s="235">
        <v>0</v>
      </c>
    </row>
    <row r="617" spans="2:8">
      <c r="B617" s="235" t="s">
        <v>75</v>
      </c>
      <c r="C617" s="235">
        <v>44520</v>
      </c>
      <c r="D617" s="235">
        <v>18</v>
      </c>
      <c r="E617" s="235">
        <v>0</v>
      </c>
      <c r="F617" s="235">
        <v>0</v>
      </c>
      <c r="G617" s="235">
        <v>0</v>
      </c>
      <c r="H617" s="235">
        <v>0</v>
      </c>
    </row>
    <row r="618" spans="2:8">
      <c r="B618" s="235" t="s">
        <v>75</v>
      </c>
      <c r="C618" s="235">
        <v>44521</v>
      </c>
      <c r="D618" s="235">
        <v>1</v>
      </c>
      <c r="E618" s="235">
        <v>0</v>
      </c>
      <c r="F618" s="235">
        <v>0</v>
      </c>
      <c r="G618" s="235">
        <v>0</v>
      </c>
      <c r="H618" s="235">
        <v>0</v>
      </c>
    </row>
    <row r="619" spans="2:8">
      <c r="B619" s="235" t="s">
        <v>75</v>
      </c>
      <c r="C619" s="235">
        <v>44522</v>
      </c>
      <c r="D619" s="235">
        <v>7</v>
      </c>
      <c r="E619" s="235">
        <v>0</v>
      </c>
      <c r="F619" s="235">
        <v>0</v>
      </c>
      <c r="G619" s="235">
        <v>0</v>
      </c>
      <c r="H619" s="235">
        <v>0</v>
      </c>
    </row>
    <row r="620" spans="2:8">
      <c r="B620" s="235" t="s">
        <v>75</v>
      </c>
      <c r="C620" s="235">
        <v>44523</v>
      </c>
      <c r="D620" s="235">
        <v>9</v>
      </c>
      <c r="E620" s="235">
        <v>0</v>
      </c>
      <c r="F620" s="235">
        <v>0</v>
      </c>
      <c r="G620" s="235">
        <v>0</v>
      </c>
      <c r="H620" s="235">
        <v>0</v>
      </c>
    </row>
    <row r="621" spans="2:8">
      <c r="B621" s="235" t="s">
        <v>75</v>
      </c>
      <c r="C621" s="235">
        <v>44524</v>
      </c>
      <c r="D621" s="235">
        <v>7</v>
      </c>
      <c r="E621" s="235">
        <v>0</v>
      </c>
      <c r="F621" s="235">
        <v>0</v>
      </c>
      <c r="G621" s="235">
        <v>0</v>
      </c>
      <c r="H621" s="235">
        <v>0</v>
      </c>
    </row>
    <row r="622" spans="2:8">
      <c r="B622" s="235" t="s">
        <v>75</v>
      </c>
      <c r="C622" s="235">
        <v>44525</v>
      </c>
      <c r="D622" s="235">
        <v>10</v>
      </c>
      <c r="E622" s="235">
        <v>0</v>
      </c>
      <c r="F622" s="235">
        <v>0</v>
      </c>
      <c r="G622" s="235">
        <v>0</v>
      </c>
      <c r="H622" s="235">
        <v>0</v>
      </c>
    </row>
    <row r="623" spans="2:8">
      <c r="B623" s="235" t="s">
        <v>75</v>
      </c>
      <c r="C623" s="235">
        <v>44526</v>
      </c>
      <c r="D623" s="235">
        <v>18</v>
      </c>
      <c r="E623" s="235">
        <v>0</v>
      </c>
      <c r="F623" s="235">
        <v>0</v>
      </c>
      <c r="G623" s="235">
        <v>0</v>
      </c>
      <c r="H623" s="235">
        <v>0</v>
      </c>
    </row>
    <row r="624" spans="2:8">
      <c r="B624" s="235" t="s">
        <v>75</v>
      </c>
      <c r="C624" s="235">
        <v>44527</v>
      </c>
      <c r="D624" s="235">
        <v>0</v>
      </c>
      <c r="E624" s="235">
        <v>0</v>
      </c>
      <c r="F624" s="235">
        <v>0</v>
      </c>
      <c r="G624" s="235">
        <v>0</v>
      </c>
      <c r="H624" s="235">
        <v>0</v>
      </c>
    </row>
    <row r="625" spans="2:8">
      <c r="B625" s="235" t="s">
        <v>75</v>
      </c>
      <c r="C625" s="235">
        <v>44528</v>
      </c>
      <c r="D625" s="235">
        <v>0</v>
      </c>
      <c r="E625" s="235">
        <v>0</v>
      </c>
      <c r="F625" s="235">
        <v>0</v>
      </c>
      <c r="G625" s="235">
        <v>0</v>
      </c>
      <c r="H625" s="235">
        <v>0</v>
      </c>
    </row>
    <row r="626" spans="2:8">
      <c r="B626" s="235" t="s">
        <v>75</v>
      </c>
      <c r="C626" s="235">
        <v>44529</v>
      </c>
      <c r="D626" s="235">
        <v>17</v>
      </c>
      <c r="E626" s="235">
        <v>0</v>
      </c>
      <c r="F626" s="235">
        <v>0</v>
      </c>
      <c r="G626" s="235">
        <v>0</v>
      </c>
      <c r="H626" s="235">
        <v>0</v>
      </c>
    </row>
    <row r="627" spans="2:8">
      <c r="B627" s="235" t="s">
        <v>75</v>
      </c>
      <c r="C627" s="235">
        <v>44530</v>
      </c>
      <c r="D627" s="235">
        <v>13</v>
      </c>
      <c r="E627" s="235">
        <v>0</v>
      </c>
      <c r="F627" s="235">
        <v>0</v>
      </c>
      <c r="G627" s="235">
        <v>0</v>
      </c>
      <c r="H627" s="235">
        <v>0</v>
      </c>
    </row>
    <row r="628" spans="2:8">
      <c r="B628" s="235" t="s">
        <v>75</v>
      </c>
      <c r="C628" s="235">
        <v>44531</v>
      </c>
      <c r="D628" s="235">
        <v>3</v>
      </c>
      <c r="E628" s="235">
        <v>0</v>
      </c>
      <c r="F628" s="235">
        <v>0</v>
      </c>
      <c r="G628" s="235">
        <v>0</v>
      </c>
      <c r="H628" s="235">
        <v>0</v>
      </c>
    </row>
    <row r="629" spans="2:8">
      <c r="B629" s="235" t="s">
        <v>75</v>
      </c>
      <c r="C629" s="235">
        <v>44532</v>
      </c>
      <c r="D629" s="235">
        <v>0</v>
      </c>
      <c r="E629" s="235">
        <v>0</v>
      </c>
      <c r="F629" s="235">
        <v>0</v>
      </c>
      <c r="G629" s="235">
        <v>0</v>
      </c>
      <c r="H629" s="235">
        <v>0</v>
      </c>
    </row>
    <row r="630" spans="2:8">
      <c r="B630" s="235" t="s">
        <v>75</v>
      </c>
      <c r="C630" s="235">
        <v>44533</v>
      </c>
      <c r="D630" s="235">
        <v>13</v>
      </c>
      <c r="E630" s="235">
        <v>0</v>
      </c>
      <c r="F630" s="235">
        <v>0</v>
      </c>
      <c r="G630" s="235">
        <v>0</v>
      </c>
      <c r="H630" s="235">
        <v>0</v>
      </c>
    </row>
    <row r="631" spans="2:8">
      <c r="B631" s="235" t="s">
        <v>75</v>
      </c>
      <c r="C631" s="235">
        <v>44534</v>
      </c>
      <c r="D631" s="235">
        <v>0</v>
      </c>
      <c r="E631" s="235">
        <v>0</v>
      </c>
      <c r="F631" s="235">
        <v>0</v>
      </c>
      <c r="G631" s="235">
        <v>0</v>
      </c>
      <c r="H631" s="235">
        <v>0</v>
      </c>
    </row>
    <row r="632" spans="2:8">
      <c r="B632" s="235" t="s">
        <v>75</v>
      </c>
      <c r="C632" s="235">
        <v>44535</v>
      </c>
      <c r="D632" s="235">
        <v>21</v>
      </c>
      <c r="E632" s="235">
        <v>0</v>
      </c>
      <c r="F632" s="235">
        <v>0</v>
      </c>
      <c r="G632" s="235">
        <v>0</v>
      </c>
      <c r="H632" s="235">
        <v>0</v>
      </c>
    </row>
    <row r="633" spans="2:8">
      <c r="B633" s="235" t="s">
        <v>75</v>
      </c>
      <c r="C633" s="235">
        <v>44536</v>
      </c>
      <c r="D633" s="235">
        <v>2</v>
      </c>
      <c r="E633" s="235">
        <v>0</v>
      </c>
      <c r="F633" s="235">
        <v>0</v>
      </c>
      <c r="G633" s="235">
        <v>0</v>
      </c>
      <c r="H633" s="235">
        <v>0</v>
      </c>
    </row>
    <row r="634" spans="2:8">
      <c r="B634" s="235" t="s">
        <v>75</v>
      </c>
      <c r="C634" s="235">
        <v>44537</v>
      </c>
      <c r="D634" s="235">
        <v>0</v>
      </c>
      <c r="E634" s="235">
        <v>0</v>
      </c>
      <c r="F634" s="235">
        <v>0</v>
      </c>
      <c r="G634" s="235">
        <v>0</v>
      </c>
      <c r="H634" s="235">
        <v>0</v>
      </c>
    </row>
    <row r="635" spans="2:8">
      <c r="B635" s="235" t="s">
        <v>75</v>
      </c>
      <c r="C635" s="235">
        <v>44538</v>
      </c>
      <c r="D635" s="235">
        <v>0</v>
      </c>
      <c r="E635" s="235">
        <v>0</v>
      </c>
      <c r="F635" s="235">
        <v>0</v>
      </c>
      <c r="G635" s="235">
        <v>0</v>
      </c>
      <c r="H635" s="235">
        <v>0</v>
      </c>
    </row>
    <row r="636" spans="2:8">
      <c r="B636" s="235" t="s">
        <v>75</v>
      </c>
      <c r="C636" s="235">
        <v>44539</v>
      </c>
      <c r="D636" s="235">
        <v>0</v>
      </c>
      <c r="E636" s="235">
        <v>0</v>
      </c>
      <c r="F636" s="235">
        <v>0</v>
      </c>
      <c r="G636" s="235">
        <v>0</v>
      </c>
      <c r="H636" s="235">
        <v>0</v>
      </c>
    </row>
    <row r="637" spans="2:8">
      <c r="B637" s="235" t="s">
        <v>75</v>
      </c>
      <c r="C637" s="235">
        <v>44540</v>
      </c>
      <c r="D637" s="235">
        <v>0</v>
      </c>
      <c r="E637" s="235">
        <v>0</v>
      </c>
      <c r="F637" s="235">
        <v>0</v>
      </c>
      <c r="G637" s="235">
        <v>0</v>
      </c>
      <c r="H637" s="235">
        <v>0</v>
      </c>
    </row>
    <row r="638" spans="2:8">
      <c r="B638" s="235" t="s">
        <v>75</v>
      </c>
      <c r="C638" s="235">
        <v>44541</v>
      </c>
      <c r="D638" s="235">
        <v>10</v>
      </c>
      <c r="E638" s="235">
        <v>0</v>
      </c>
      <c r="F638" s="235">
        <v>0</v>
      </c>
      <c r="G638" s="235">
        <v>0</v>
      </c>
      <c r="H638" s="235">
        <v>0</v>
      </c>
    </row>
    <row r="639" spans="2:8">
      <c r="B639" s="235" t="s">
        <v>75</v>
      </c>
      <c r="C639" s="235">
        <v>44542</v>
      </c>
      <c r="D639" s="235">
        <v>2</v>
      </c>
      <c r="E639" s="235">
        <v>0</v>
      </c>
      <c r="F639" s="235">
        <v>0</v>
      </c>
      <c r="G639" s="235">
        <v>0</v>
      </c>
      <c r="H639" s="235">
        <v>0</v>
      </c>
    </row>
    <row r="640" spans="2:8">
      <c r="B640" s="235" t="s">
        <v>75</v>
      </c>
      <c r="C640" s="235">
        <v>44543</v>
      </c>
      <c r="D640" s="235">
        <v>0</v>
      </c>
      <c r="E640" s="235">
        <v>0</v>
      </c>
      <c r="F640" s="235">
        <v>0</v>
      </c>
      <c r="G640" s="235">
        <v>0</v>
      </c>
      <c r="H640" s="235">
        <v>0</v>
      </c>
    </row>
    <row r="641" spans="2:8">
      <c r="B641" s="235" t="s">
        <v>75</v>
      </c>
      <c r="C641" s="235">
        <v>44544</v>
      </c>
      <c r="D641" s="235">
        <v>0</v>
      </c>
      <c r="E641" s="235">
        <v>0</v>
      </c>
      <c r="F641" s="235">
        <v>0</v>
      </c>
      <c r="G641" s="235">
        <v>0</v>
      </c>
      <c r="H641" s="235">
        <v>0</v>
      </c>
    </row>
    <row r="642" spans="2:8">
      <c r="B642" s="235" t="s">
        <v>75</v>
      </c>
      <c r="C642" s="235">
        <v>44545</v>
      </c>
      <c r="D642" s="235">
        <v>1</v>
      </c>
      <c r="E642" s="235">
        <v>0</v>
      </c>
      <c r="F642" s="235">
        <v>0</v>
      </c>
      <c r="G642" s="235">
        <v>0</v>
      </c>
      <c r="H642" s="235">
        <v>0</v>
      </c>
    </row>
    <row r="643" spans="2:8">
      <c r="B643" s="235" t="s">
        <v>75</v>
      </c>
      <c r="C643" s="235">
        <v>44546</v>
      </c>
      <c r="D643" s="235">
        <v>0</v>
      </c>
      <c r="E643" s="235">
        <v>0</v>
      </c>
      <c r="F643" s="235">
        <v>0</v>
      </c>
      <c r="G643" s="235">
        <v>0</v>
      </c>
      <c r="H643" s="235">
        <v>0</v>
      </c>
    </row>
    <row r="644" spans="2:8">
      <c r="B644" s="235" t="s">
        <v>75</v>
      </c>
      <c r="C644" s="235">
        <v>44547</v>
      </c>
      <c r="D644" s="235">
        <v>2</v>
      </c>
      <c r="E644" s="235">
        <v>0</v>
      </c>
      <c r="F644" s="235">
        <v>0</v>
      </c>
      <c r="G644" s="235">
        <v>0</v>
      </c>
      <c r="H644" s="235">
        <v>0</v>
      </c>
    </row>
    <row r="645" spans="2:8">
      <c r="B645" s="235" t="s">
        <v>75</v>
      </c>
      <c r="C645" s="235">
        <v>44548</v>
      </c>
      <c r="D645" s="235">
        <v>2</v>
      </c>
      <c r="E645" s="235">
        <v>0</v>
      </c>
      <c r="F645" s="235">
        <v>0</v>
      </c>
      <c r="G645" s="235">
        <v>0</v>
      </c>
      <c r="H645" s="235">
        <v>0</v>
      </c>
    </row>
    <row r="646" spans="2:8">
      <c r="B646" s="235" t="s">
        <v>75</v>
      </c>
      <c r="C646" s="235">
        <v>44549</v>
      </c>
      <c r="D646" s="235">
        <v>1</v>
      </c>
      <c r="E646" s="235">
        <v>0</v>
      </c>
      <c r="F646" s="235">
        <v>0</v>
      </c>
      <c r="G646" s="235">
        <v>0</v>
      </c>
      <c r="H646" s="235">
        <v>0</v>
      </c>
    </row>
    <row r="647" spans="2:8">
      <c r="B647" s="235" t="s">
        <v>75</v>
      </c>
      <c r="C647" s="235">
        <v>44550</v>
      </c>
      <c r="D647" s="235">
        <v>4</v>
      </c>
      <c r="E647" s="235">
        <v>0</v>
      </c>
      <c r="F647" s="235">
        <v>0</v>
      </c>
      <c r="G647" s="235">
        <v>0</v>
      </c>
      <c r="H647" s="235">
        <v>0</v>
      </c>
    </row>
    <row r="648" spans="2:8">
      <c r="B648" s="235" t="s">
        <v>75</v>
      </c>
      <c r="C648" s="235">
        <v>44551</v>
      </c>
      <c r="D648" s="235">
        <v>6</v>
      </c>
      <c r="E648" s="235">
        <v>0</v>
      </c>
      <c r="F648" s="235">
        <v>0</v>
      </c>
      <c r="G648" s="235">
        <v>0</v>
      </c>
      <c r="H648" s="235">
        <v>0</v>
      </c>
    </row>
    <row r="649" spans="2:8">
      <c r="B649" s="235" t="s">
        <v>75</v>
      </c>
      <c r="C649" s="235">
        <v>44552</v>
      </c>
      <c r="D649" s="235">
        <v>3</v>
      </c>
      <c r="E649" s="235">
        <v>0</v>
      </c>
      <c r="F649" s="235">
        <v>0</v>
      </c>
      <c r="G649" s="235">
        <v>0</v>
      </c>
      <c r="H649" s="235">
        <v>0</v>
      </c>
    </row>
    <row r="650" spans="2:8">
      <c r="B650" s="235" t="s">
        <v>75</v>
      </c>
      <c r="C650" s="235">
        <v>44553</v>
      </c>
      <c r="D650" s="235">
        <v>0</v>
      </c>
      <c r="E650" s="235">
        <v>0</v>
      </c>
      <c r="F650" s="235">
        <v>0</v>
      </c>
      <c r="G650" s="235">
        <v>0</v>
      </c>
      <c r="H650" s="235">
        <v>0</v>
      </c>
    </row>
    <row r="651" spans="2:8">
      <c r="B651" s="235" t="s">
        <v>75</v>
      </c>
      <c r="C651" s="235">
        <v>44554</v>
      </c>
      <c r="D651" s="235">
        <v>0</v>
      </c>
      <c r="E651" s="235">
        <v>0</v>
      </c>
      <c r="F651" s="235">
        <v>0</v>
      </c>
      <c r="G651" s="235">
        <v>0</v>
      </c>
      <c r="H651" s="235">
        <v>0</v>
      </c>
    </row>
    <row r="652" spans="2:8">
      <c r="B652" s="235" t="s">
        <v>75</v>
      </c>
      <c r="C652" s="235">
        <v>44555</v>
      </c>
      <c r="D652" s="235">
        <v>19</v>
      </c>
      <c r="E652" s="235">
        <v>0</v>
      </c>
      <c r="F652" s="235">
        <v>0</v>
      </c>
      <c r="G652" s="235">
        <v>0</v>
      </c>
      <c r="H652" s="235">
        <v>0</v>
      </c>
    </row>
    <row r="653" spans="2:8">
      <c r="B653" s="235" t="s">
        <v>75</v>
      </c>
      <c r="C653" s="235">
        <v>44556</v>
      </c>
      <c r="D653" s="235">
        <v>11</v>
      </c>
      <c r="E653" s="235">
        <v>0</v>
      </c>
      <c r="F653" s="235">
        <v>0</v>
      </c>
      <c r="G653" s="235">
        <v>0</v>
      </c>
      <c r="H653" s="235">
        <v>0</v>
      </c>
    </row>
    <row r="654" spans="2:8">
      <c r="B654" s="235" t="s">
        <v>75</v>
      </c>
      <c r="C654" s="235">
        <v>44557</v>
      </c>
      <c r="D654" s="235">
        <v>0</v>
      </c>
      <c r="E654" s="235">
        <v>0</v>
      </c>
      <c r="F654" s="235">
        <v>0</v>
      </c>
      <c r="G654" s="235">
        <v>0</v>
      </c>
      <c r="H654" s="235">
        <v>0</v>
      </c>
    </row>
    <row r="655" spans="2:8">
      <c r="B655" s="235" t="s">
        <v>75</v>
      </c>
      <c r="C655" s="235">
        <v>44558</v>
      </c>
      <c r="D655" s="235">
        <v>1</v>
      </c>
      <c r="E655" s="235">
        <v>0</v>
      </c>
      <c r="F655" s="235">
        <v>0</v>
      </c>
      <c r="G655" s="235">
        <v>0</v>
      </c>
      <c r="H655" s="235">
        <v>0</v>
      </c>
    </row>
    <row r="656" spans="2:8">
      <c r="B656" s="235" t="s">
        <v>75</v>
      </c>
      <c r="C656" s="235">
        <v>44559</v>
      </c>
      <c r="D656" s="235">
        <v>3</v>
      </c>
      <c r="E656" s="235">
        <v>0</v>
      </c>
      <c r="F656" s="235">
        <v>0</v>
      </c>
      <c r="G656" s="235">
        <v>0</v>
      </c>
      <c r="H656" s="235">
        <v>0</v>
      </c>
    </row>
    <row r="657" spans="2:8">
      <c r="B657" s="235" t="s">
        <v>75</v>
      </c>
      <c r="C657" s="235">
        <v>44560</v>
      </c>
      <c r="D657" s="235">
        <v>0</v>
      </c>
      <c r="E657" s="235">
        <v>0</v>
      </c>
      <c r="F657" s="235">
        <v>0</v>
      </c>
      <c r="G657" s="235">
        <v>0</v>
      </c>
      <c r="H657" s="235">
        <v>0</v>
      </c>
    </row>
    <row r="658" spans="2:8">
      <c r="B658" s="235" t="s">
        <v>75</v>
      </c>
      <c r="C658" s="235">
        <v>44561</v>
      </c>
      <c r="D658" s="235">
        <v>16</v>
      </c>
      <c r="E658" s="235">
        <v>0</v>
      </c>
      <c r="F658" s="235">
        <v>0</v>
      </c>
      <c r="G658" s="235">
        <v>0</v>
      </c>
      <c r="H658" s="235">
        <v>0</v>
      </c>
    </row>
    <row r="659" spans="2:8">
      <c r="B659" s="235" t="s">
        <v>75</v>
      </c>
      <c r="C659" s="235">
        <v>44562</v>
      </c>
      <c r="D659" s="235">
        <v>45</v>
      </c>
      <c r="E659" s="235">
        <v>0</v>
      </c>
      <c r="F659" s="235">
        <v>0</v>
      </c>
      <c r="G659" s="235">
        <v>0</v>
      </c>
      <c r="H659" s="235">
        <v>0</v>
      </c>
    </row>
    <row r="660" spans="2:8">
      <c r="B660" s="235" t="s">
        <v>75</v>
      </c>
      <c r="C660" s="235">
        <v>44563</v>
      </c>
      <c r="D660" s="235">
        <v>1</v>
      </c>
      <c r="E660" s="235">
        <v>0</v>
      </c>
      <c r="F660" s="235">
        <v>0</v>
      </c>
      <c r="G660" s="235">
        <v>0</v>
      </c>
      <c r="H660" s="235">
        <v>0</v>
      </c>
    </row>
    <row r="661" spans="2:8">
      <c r="B661" s="235" t="s">
        <v>75</v>
      </c>
      <c r="C661" s="235">
        <v>44564</v>
      </c>
      <c r="D661" s="235">
        <v>1</v>
      </c>
      <c r="E661" s="235">
        <v>0</v>
      </c>
      <c r="F661" s="235">
        <v>0</v>
      </c>
      <c r="G661" s="235">
        <v>0</v>
      </c>
      <c r="H661" s="235">
        <v>0</v>
      </c>
    </row>
    <row r="662" spans="2:8">
      <c r="B662" s="235" t="s">
        <v>75</v>
      </c>
      <c r="C662" s="235">
        <v>44565</v>
      </c>
      <c r="D662" s="235">
        <v>0</v>
      </c>
      <c r="E662" s="235">
        <v>0</v>
      </c>
      <c r="F662" s="235">
        <v>0</v>
      </c>
      <c r="G662" s="235">
        <v>0</v>
      </c>
      <c r="H662" s="235">
        <v>0</v>
      </c>
    </row>
    <row r="663" spans="2:8">
      <c r="B663" s="235" t="s">
        <v>75</v>
      </c>
      <c r="C663" s="235">
        <v>44566</v>
      </c>
      <c r="D663" s="235">
        <v>20</v>
      </c>
      <c r="E663" s="235">
        <v>0</v>
      </c>
      <c r="F663" s="235">
        <v>0</v>
      </c>
      <c r="G663" s="235">
        <v>0</v>
      </c>
      <c r="H663" s="235">
        <v>0</v>
      </c>
    </row>
    <row r="664" spans="2:8">
      <c r="B664" s="235" t="s">
        <v>75</v>
      </c>
      <c r="C664" s="235">
        <v>44567</v>
      </c>
      <c r="D664" s="235">
        <v>30</v>
      </c>
      <c r="E664" s="235">
        <v>0</v>
      </c>
      <c r="F664" s="235">
        <v>0</v>
      </c>
      <c r="G664" s="235">
        <v>0</v>
      </c>
      <c r="H664" s="235">
        <v>0</v>
      </c>
    </row>
    <row r="665" spans="2:8">
      <c r="B665" s="235" t="s">
        <v>75</v>
      </c>
      <c r="C665" s="235">
        <v>44568</v>
      </c>
      <c r="D665" s="235">
        <v>0</v>
      </c>
      <c r="E665" s="235">
        <v>0</v>
      </c>
      <c r="F665" s="235">
        <v>0</v>
      </c>
      <c r="G665" s="235">
        <v>0</v>
      </c>
      <c r="H665" s="235">
        <v>0</v>
      </c>
    </row>
    <row r="666" spans="2:8">
      <c r="B666" s="235" t="s">
        <v>75</v>
      </c>
      <c r="C666" s="235">
        <v>44569</v>
      </c>
      <c r="D666" s="235">
        <v>0</v>
      </c>
      <c r="E666" s="235">
        <v>0</v>
      </c>
      <c r="F666" s="235">
        <v>0</v>
      </c>
      <c r="G666" s="235">
        <v>0</v>
      </c>
      <c r="H666" s="235">
        <v>0</v>
      </c>
    </row>
    <row r="667" spans="2:8">
      <c r="B667" s="235" t="s">
        <v>75</v>
      </c>
      <c r="C667" s="235">
        <v>44570</v>
      </c>
      <c r="D667" s="235">
        <v>9</v>
      </c>
      <c r="E667" s="235">
        <v>0</v>
      </c>
      <c r="F667" s="235">
        <v>0</v>
      </c>
      <c r="G667" s="235">
        <v>0</v>
      </c>
      <c r="H667" s="235">
        <v>0</v>
      </c>
    </row>
    <row r="668" spans="2:8">
      <c r="B668" s="235" t="s">
        <v>75</v>
      </c>
      <c r="C668" s="235">
        <v>44571</v>
      </c>
      <c r="D668" s="235">
        <v>2</v>
      </c>
      <c r="E668" s="235">
        <v>0</v>
      </c>
      <c r="F668" s="235">
        <v>0</v>
      </c>
      <c r="G668" s="235">
        <v>0</v>
      </c>
      <c r="H668" s="235">
        <v>0</v>
      </c>
    </row>
    <row r="669" spans="2:8">
      <c r="B669" s="235" t="s">
        <v>75</v>
      </c>
      <c r="C669" s="235">
        <v>44572</v>
      </c>
      <c r="D669" s="235">
        <v>0</v>
      </c>
      <c r="E669" s="235">
        <v>0</v>
      </c>
      <c r="F669" s="235">
        <v>0</v>
      </c>
      <c r="G669" s="235">
        <v>0</v>
      </c>
      <c r="H669" s="235">
        <v>0</v>
      </c>
    </row>
    <row r="670" spans="2:8">
      <c r="B670" s="235" t="s">
        <v>75</v>
      </c>
      <c r="C670" s="235">
        <v>44573</v>
      </c>
      <c r="D670" s="235">
        <v>0</v>
      </c>
      <c r="E670" s="235">
        <v>0</v>
      </c>
      <c r="F670" s="235">
        <v>0</v>
      </c>
      <c r="G670" s="235">
        <v>0</v>
      </c>
      <c r="H670" s="235">
        <v>0</v>
      </c>
    </row>
    <row r="671" spans="2:8">
      <c r="B671" s="235" t="s">
        <v>75</v>
      </c>
      <c r="C671" s="235">
        <v>44574</v>
      </c>
      <c r="D671" s="235">
        <v>0</v>
      </c>
      <c r="E671" s="235">
        <v>0</v>
      </c>
      <c r="F671" s="235">
        <v>0</v>
      </c>
      <c r="G671" s="235">
        <v>0</v>
      </c>
      <c r="H671" s="235">
        <v>0</v>
      </c>
    </row>
    <row r="672" spans="2:8">
      <c r="B672" s="235" t="s">
        <v>75</v>
      </c>
      <c r="C672" s="235">
        <v>44575</v>
      </c>
      <c r="D672" s="235">
        <v>0</v>
      </c>
      <c r="E672" s="235">
        <v>0</v>
      </c>
      <c r="F672" s="235">
        <v>0</v>
      </c>
      <c r="G672" s="235">
        <v>0</v>
      </c>
      <c r="H672" s="235">
        <v>0</v>
      </c>
    </row>
    <row r="673" spans="2:8">
      <c r="B673" s="235" t="s">
        <v>75</v>
      </c>
      <c r="C673" s="235">
        <v>44576</v>
      </c>
      <c r="D673" s="235">
        <v>0</v>
      </c>
      <c r="E673" s="235">
        <v>0</v>
      </c>
      <c r="F673" s="235">
        <v>0</v>
      </c>
      <c r="G673" s="235">
        <v>0</v>
      </c>
      <c r="H673" s="235">
        <v>0</v>
      </c>
    </row>
    <row r="674" spans="2:8">
      <c r="B674" s="235" t="s">
        <v>75</v>
      </c>
      <c r="C674" s="235">
        <v>44577</v>
      </c>
      <c r="D674" s="235">
        <v>0</v>
      </c>
      <c r="E674" s="235">
        <v>0</v>
      </c>
      <c r="F674" s="235">
        <v>0</v>
      </c>
      <c r="G674" s="235">
        <v>0</v>
      </c>
      <c r="H674" s="235">
        <v>0</v>
      </c>
    </row>
    <row r="675" spans="2:8">
      <c r="B675" s="235" t="s">
        <v>75</v>
      </c>
      <c r="C675" s="235">
        <v>44578</v>
      </c>
      <c r="D675" s="235">
        <v>0</v>
      </c>
      <c r="E675" s="235">
        <v>0</v>
      </c>
      <c r="F675" s="235">
        <v>0</v>
      </c>
      <c r="G675" s="235">
        <v>0</v>
      </c>
      <c r="H675" s="235">
        <v>0</v>
      </c>
    </row>
    <row r="676" spans="2:8">
      <c r="B676" s="235" t="s">
        <v>75</v>
      </c>
      <c r="C676" s="235">
        <v>44579</v>
      </c>
      <c r="D676" s="235">
        <v>0</v>
      </c>
      <c r="E676" s="235">
        <v>0</v>
      </c>
      <c r="F676" s="235">
        <v>0</v>
      </c>
      <c r="G676" s="235">
        <v>0</v>
      </c>
      <c r="H676" s="235">
        <v>0</v>
      </c>
    </row>
    <row r="677" spans="2:8">
      <c r="B677" s="235" t="s">
        <v>75</v>
      </c>
      <c r="C677" s="235">
        <v>44580</v>
      </c>
      <c r="D677" s="235">
        <v>0</v>
      </c>
      <c r="E677" s="235">
        <v>0</v>
      </c>
      <c r="F677" s="235">
        <v>0</v>
      </c>
      <c r="G677" s="235">
        <v>0</v>
      </c>
      <c r="H677" s="235">
        <v>0</v>
      </c>
    </row>
    <row r="678" spans="2:8">
      <c r="B678" s="235" t="s">
        <v>75</v>
      </c>
      <c r="C678" s="235">
        <v>44581</v>
      </c>
      <c r="D678" s="235">
        <v>0</v>
      </c>
      <c r="E678" s="235">
        <v>0</v>
      </c>
      <c r="F678" s="235">
        <v>0</v>
      </c>
      <c r="G678" s="235">
        <v>0</v>
      </c>
      <c r="H678" s="235">
        <v>0</v>
      </c>
    </row>
    <row r="679" spans="2:8">
      <c r="B679" s="235" t="s">
        <v>75</v>
      </c>
      <c r="C679" s="235">
        <v>44582</v>
      </c>
      <c r="D679" s="235">
        <v>0</v>
      </c>
      <c r="E679" s="235">
        <v>0</v>
      </c>
      <c r="F679" s="235">
        <v>0</v>
      </c>
      <c r="G679" s="235">
        <v>0</v>
      </c>
      <c r="H679" s="235">
        <v>0</v>
      </c>
    </row>
    <row r="680" spans="2:8">
      <c r="B680" s="235" t="s">
        <v>75</v>
      </c>
      <c r="C680" s="235">
        <v>44583</v>
      </c>
      <c r="D680" s="235">
        <v>0</v>
      </c>
      <c r="E680" s="235">
        <v>0</v>
      </c>
      <c r="F680" s="235">
        <v>0</v>
      </c>
      <c r="G680" s="235">
        <v>0</v>
      </c>
      <c r="H680" s="235">
        <v>0</v>
      </c>
    </row>
    <row r="681" spans="2:8">
      <c r="B681" s="235" t="s">
        <v>75</v>
      </c>
      <c r="C681" s="235">
        <v>44584</v>
      </c>
      <c r="D681" s="235">
        <v>0</v>
      </c>
      <c r="E681" s="235">
        <v>0</v>
      </c>
      <c r="F681" s="235">
        <v>0</v>
      </c>
      <c r="G681" s="235">
        <v>0</v>
      </c>
      <c r="H681" s="235">
        <v>0</v>
      </c>
    </row>
    <row r="682" spans="2:8">
      <c r="B682" s="235" t="s">
        <v>75</v>
      </c>
      <c r="C682" s="235">
        <v>44585</v>
      </c>
      <c r="D682" s="235">
        <v>0</v>
      </c>
      <c r="E682" s="235">
        <v>0</v>
      </c>
      <c r="F682" s="235">
        <v>0</v>
      </c>
      <c r="G682" s="235">
        <v>0</v>
      </c>
      <c r="H682" s="235">
        <v>0</v>
      </c>
    </row>
    <row r="683" spans="2:8">
      <c r="B683" s="235" t="s">
        <v>75</v>
      </c>
      <c r="C683" s="235">
        <v>44586</v>
      </c>
      <c r="D683" s="235">
        <v>0</v>
      </c>
      <c r="E683" s="235">
        <v>0</v>
      </c>
      <c r="F683" s="235">
        <v>0</v>
      </c>
      <c r="G683" s="235">
        <v>0</v>
      </c>
      <c r="H683" s="235">
        <v>0</v>
      </c>
    </row>
    <row r="684" spans="2:8">
      <c r="B684" s="235" t="s">
        <v>75</v>
      </c>
      <c r="C684" s="235">
        <v>44587</v>
      </c>
      <c r="D684" s="235">
        <v>0</v>
      </c>
      <c r="E684" s="235">
        <v>0</v>
      </c>
      <c r="F684" s="235">
        <v>0</v>
      </c>
      <c r="G684" s="235">
        <v>0</v>
      </c>
      <c r="H684" s="235">
        <v>0</v>
      </c>
    </row>
    <row r="685" spans="2:8">
      <c r="B685" s="235" t="s">
        <v>75</v>
      </c>
      <c r="C685" s="235">
        <v>44588</v>
      </c>
      <c r="D685" s="235">
        <v>0</v>
      </c>
      <c r="E685" s="235">
        <v>0</v>
      </c>
      <c r="F685" s="235">
        <v>0</v>
      </c>
      <c r="G685" s="235">
        <v>0</v>
      </c>
      <c r="H685" s="235">
        <v>0</v>
      </c>
    </row>
    <row r="686" spans="2:8">
      <c r="B686" s="235" t="s">
        <v>75</v>
      </c>
      <c r="C686" s="235">
        <v>44589</v>
      </c>
      <c r="D686" s="235">
        <v>0</v>
      </c>
      <c r="E686" s="235">
        <v>0</v>
      </c>
      <c r="F686" s="235">
        <v>0</v>
      </c>
      <c r="G686" s="235">
        <v>0</v>
      </c>
      <c r="H686" s="235">
        <v>0</v>
      </c>
    </row>
    <row r="687" spans="2:8">
      <c r="B687" s="235" t="s">
        <v>75</v>
      </c>
      <c r="C687" s="235">
        <v>44590</v>
      </c>
      <c r="D687" s="235">
        <v>0</v>
      </c>
      <c r="E687" s="235">
        <v>0</v>
      </c>
      <c r="F687" s="235">
        <v>0</v>
      </c>
      <c r="G687" s="235">
        <v>0</v>
      </c>
      <c r="H687" s="235">
        <v>0</v>
      </c>
    </row>
    <row r="688" spans="2:8">
      <c r="B688" s="235" t="s">
        <v>75</v>
      </c>
      <c r="C688" s="235">
        <v>44591</v>
      </c>
      <c r="D688" s="235">
        <v>0</v>
      </c>
      <c r="E688" s="235">
        <v>0</v>
      </c>
      <c r="F688" s="235">
        <v>0</v>
      </c>
      <c r="G688" s="235">
        <v>0</v>
      </c>
      <c r="H688" s="235">
        <v>0</v>
      </c>
    </row>
    <row r="689" spans="2:8">
      <c r="B689" s="235" t="s">
        <v>75</v>
      </c>
      <c r="C689" s="235">
        <v>44592</v>
      </c>
      <c r="D689" s="235">
        <v>0</v>
      </c>
      <c r="E689" s="235">
        <v>0</v>
      </c>
      <c r="F689" s="235">
        <v>0</v>
      </c>
      <c r="G689" s="235">
        <v>0</v>
      </c>
      <c r="H689" s="235">
        <v>0</v>
      </c>
    </row>
    <row r="690" spans="2:8">
      <c r="B690" s="235" t="s">
        <v>75</v>
      </c>
      <c r="C690" s="235">
        <v>44593</v>
      </c>
      <c r="D690" s="235">
        <v>0</v>
      </c>
      <c r="E690" s="235">
        <v>0</v>
      </c>
      <c r="F690" s="235">
        <v>0</v>
      </c>
      <c r="G690" s="235">
        <v>0</v>
      </c>
      <c r="H690" s="235">
        <v>0</v>
      </c>
    </row>
    <row r="691" spans="2:8">
      <c r="B691" s="235" t="s">
        <v>75</v>
      </c>
      <c r="C691" s="235">
        <v>44594</v>
      </c>
      <c r="D691" s="235">
        <v>0</v>
      </c>
      <c r="E691" s="235">
        <v>0</v>
      </c>
      <c r="F691" s="235">
        <v>0</v>
      </c>
      <c r="G691" s="235">
        <v>0</v>
      </c>
      <c r="H691" s="235">
        <v>0</v>
      </c>
    </row>
    <row r="692" spans="2:8">
      <c r="B692" s="235" t="s">
        <v>75</v>
      </c>
      <c r="C692" s="235">
        <v>44595</v>
      </c>
      <c r="D692" s="235">
        <v>0</v>
      </c>
      <c r="E692" s="235">
        <v>0</v>
      </c>
      <c r="F692" s="235">
        <v>0</v>
      </c>
      <c r="G692" s="235">
        <v>0</v>
      </c>
      <c r="H692" s="235">
        <v>0</v>
      </c>
    </row>
    <row r="693" spans="2:8">
      <c r="B693" s="235" t="s">
        <v>75</v>
      </c>
      <c r="C693" s="235">
        <v>44596</v>
      </c>
      <c r="D693" s="235">
        <v>16</v>
      </c>
      <c r="E693" s="235">
        <v>0</v>
      </c>
      <c r="F693" s="235">
        <v>0</v>
      </c>
      <c r="G693" s="235">
        <v>0</v>
      </c>
      <c r="H693" s="235">
        <v>0</v>
      </c>
    </row>
    <row r="694" spans="2:8">
      <c r="B694" s="235" t="s">
        <v>75</v>
      </c>
      <c r="C694" s="235">
        <v>44597</v>
      </c>
      <c r="D694" s="235">
        <v>1</v>
      </c>
      <c r="E694" s="235">
        <v>0</v>
      </c>
      <c r="F694" s="235">
        <v>0</v>
      </c>
      <c r="G694" s="235">
        <v>0</v>
      </c>
      <c r="H694" s="235">
        <v>0</v>
      </c>
    </row>
    <row r="695" spans="2:8">
      <c r="B695" s="235" t="s">
        <v>75</v>
      </c>
      <c r="C695" s="235">
        <v>44598</v>
      </c>
      <c r="D695" s="235">
        <v>2</v>
      </c>
      <c r="E695" s="235">
        <v>0</v>
      </c>
      <c r="F695" s="235">
        <v>0</v>
      </c>
      <c r="G695" s="235">
        <v>0</v>
      </c>
      <c r="H695" s="235">
        <v>0</v>
      </c>
    </row>
    <row r="696" spans="2:8">
      <c r="B696" s="235" t="s">
        <v>75</v>
      </c>
      <c r="C696" s="235">
        <v>44599</v>
      </c>
      <c r="D696" s="235">
        <v>13</v>
      </c>
      <c r="E696" s="235">
        <v>0</v>
      </c>
      <c r="F696" s="235">
        <v>0</v>
      </c>
      <c r="G696" s="235">
        <v>0</v>
      </c>
      <c r="H696" s="235">
        <v>0</v>
      </c>
    </row>
    <row r="697" spans="2:8">
      <c r="B697" s="235" t="s">
        <v>75</v>
      </c>
      <c r="C697" s="235">
        <v>44600</v>
      </c>
      <c r="D697" s="235">
        <v>2</v>
      </c>
      <c r="E697" s="235">
        <v>0</v>
      </c>
      <c r="F697" s="235">
        <v>0</v>
      </c>
      <c r="G697" s="235">
        <v>0</v>
      </c>
      <c r="H697" s="235">
        <v>0</v>
      </c>
    </row>
    <row r="698" spans="2:8">
      <c r="B698" s="235" t="s">
        <v>75</v>
      </c>
      <c r="C698" s="235">
        <v>44601</v>
      </c>
      <c r="D698" s="235">
        <v>6</v>
      </c>
      <c r="E698" s="235">
        <v>0</v>
      </c>
      <c r="F698" s="235">
        <v>0</v>
      </c>
      <c r="G698" s="235">
        <v>0</v>
      </c>
      <c r="H698" s="235">
        <v>0</v>
      </c>
    </row>
    <row r="699" spans="2:8">
      <c r="B699" s="235" t="s">
        <v>75</v>
      </c>
      <c r="C699" s="235">
        <v>44602</v>
      </c>
      <c r="D699" s="235">
        <v>0</v>
      </c>
      <c r="E699" s="235">
        <v>0</v>
      </c>
      <c r="F699" s="235">
        <v>0</v>
      </c>
      <c r="G699" s="235">
        <v>0</v>
      </c>
      <c r="H699" s="235">
        <v>0</v>
      </c>
    </row>
    <row r="700" spans="2:8">
      <c r="B700" s="235" t="s">
        <v>75</v>
      </c>
      <c r="C700" s="235">
        <v>44603</v>
      </c>
      <c r="D700" s="235">
        <v>0</v>
      </c>
      <c r="E700" s="235">
        <v>0</v>
      </c>
      <c r="F700" s="235">
        <v>0</v>
      </c>
      <c r="G700" s="235">
        <v>0</v>
      </c>
      <c r="H700" s="235">
        <v>0</v>
      </c>
    </row>
    <row r="701" spans="2:8">
      <c r="B701" s="235" t="s">
        <v>75</v>
      </c>
      <c r="C701" s="235">
        <v>44604</v>
      </c>
      <c r="D701" s="235">
        <v>0</v>
      </c>
      <c r="E701" s="235">
        <v>0</v>
      </c>
      <c r="F701" s="235">
        <v>0</v>
      </c>
      <c r="G701" s="235">
        <v>0</v>
      </c>
      <c r="H701" s="235">
        <v>0</v>
      </c>
    </row>
    <row r="702" spans="2:8">
      <c r="B702" s="235" t="s">
        <v>75</v>
      </c>
      <c r="C702" s="235">
        <v>44605</v>
      </c>
      <c r="D702" s="235">
        <v>100</v>
      </c>
      <c r="E702" s="235">
        <v>0</v>
      </c>
      <c r="F702" s="235">
        <v>0</v>
      </c>
      <c r="G702" s="235">
        <v>0</v>
      </c>
      <c r="H702" s="235">
        <v>0</v>
      </c>
    </row>
    <row r="703" spans="2:8">
      <c r="B703" s="235" t="s">
        <v>75</v>
      </c>
      <c r="C703" s="235">
        <v>44606</v>
      </c>
      <c r="D703" s="235">
        <v>6</v>
      </c>
      <c r="E703" s="235">
        <v>0</v>
      </c>
      <c r="F703" s="235">
        <v>0</v>
      </c>
      <c r="G703" s="235">
        <v>0</v>
      </c>
      <c r="H703" s="235">
        <v>0</v>
      </c>
    </row>
    <row r="704" spans="2:8">
      <c r="B704" s="235" t="s">
        <v>75</v>
      </c>
      <c r="C704" s="235">
        <v>44607</v>
      </c>
      <c r="D704" s="235">
        <v>1</v>
      </c>
      <c r="E704" s="235">
        <v>0</v>
      </c>
      <c r="F704" s="235">
        <v>0</v>
      </c>
      <c r="G704" s="235">
        <v>0</v>
      </c>
      <c r="H704" s="235">
        <v>0</v>
      </c>
    </row>
    <row r="705" spans="2:8">
      <c r="B705" s="235" t="s">
        <v>75</v>
      </c>
      <c r="C705" s="235">
        <v>44608</v>
      </c>
      <c r="D705" s="235">
        <v>14</v>
      </c>
      <c r="E705" s="235">
        <v>0</v>
      </c>
      <c r="F705" s="235">
        <v>0</v>
      </c>
      <c r="G705" s="235">
        <v>0</v>
      </c>
      <c r="H705" s="235">
        <v>0</v>
      </c>
    </row>
    <row r="706" spans="2:8">
      <c r="B706" s="235" t="s">
        <v>75</v>
      </c>
      <c r="C706" s="235">
        <v>44609</v>
      </c>
      <c r="D706" s="235">
        <v>3</v>
      </c>
      <c r="E706" s="235">
        <v>0</v>
      </c>
      <c r="F706" s="235">
        <v>0</v>
      </c>
      <c r="G706" s="235">
        <v>0</v>
      </c>
      <c r="H706" s="235">
        <v>0</v>
      </c>
    </row>
    <row r="707" spans="2:8">
      <c r="B707" s="235" t="s">
        <v>75</v>
      </c>
      <c r="C707" s="235">
        <v>44610</v>
      </c>
      <c r="D707" s="235">
        <v>20</v>
      </c>
      <c r="E707" s="235">
        <v>0</v>
      </c>
      <c r="F707" s="235">
        <v>0</v>
      </c>
      <c r="G707" s="235">
        <v>0</v>
      </c>
      <c r="H707" s="235">
        <v>0</v>
      </c>
    </row>
    <row r="708" spans="2:8">
      <c r="B708" s="235" t="s">
        <v>75</v>
      </c>
      <c r="C708" s="235">
        <v>44611</v>
      </c>
      <c r="D708" s="235">
        <v>3</v>
      </c>
      <c r="E708" s="235">
        <v>0</v>
      </c>
      <c r="F708" s="235">
        <v>0</v>
      </c>
      <c r="G708" s="235">
        <v>0</v>
      </c>
      <c r="H708" s="235">
        <v>0</v>
      </c>
    </row>
    <row r="709" spans="2:8">
      <c r="B709" s="235" t="s">
        <v>75</v>
      </c>
      <c r="C709" s="235">
        <v>44612</v>
      </c>
      <c r="D709" s="235">
        <v>1</v>
      </c>
      <c r="E709" s="235">
        <v>0</v>
      </c>
      <c r="F709" s="235">
        <v>0</v>
      </c>
      <c r="G709" s="235">
        <v>0</v>
      </c>
      <c r="H709" s="235">
        <v>0</v>
      </c>
    </row>
    <row r="710" spans="2:8">
      <c r="B710" s="235" t="s">
        <v>75</v>
      </c>
      <c r="C710" s="235">
        <v>44613</v>
      </c>
      <c r="D710" s="235">
        <v>1</v>
      </c>
      <c r="E710" s="235">
        <v>0</v>
      </c>
      <c r="F710" s="235">
        <v>0</v>
      </c>
      <c r="G710" s="235">
        <v>0</v>
      </c>
      <c r="H710" s="235">
        <v>0</v>
      </c>
    </row>
    <row r="711" spans="2:8">
      <c r="B711" s="235" t="s">
        <v>75</v>
      </c>
      <c r="C711" s="235">
        <v>44614</v>
      </c>
      <c r="D711" s="235">
        <v>6</v>
      </c>
      <c r="E711" s="235">
        <v>0</v>
      </c>
      <c r="F711" s="235">
        <v>0</v>
      </c>
      <c r="G711" s="235">
        <v>0</v>
      </c>
      <c r="H711" s="235">
        <v>0</v>
      </c>
    </row>
    <row r="712" spans="2:8">
      <c r="B712" s="235" t="s">
        <v>75</v>
      </c>
      <c r="C712" s="235">
        <v>44615</v>
      </c>
      <c r="D712" s="235">
        <v>0</v>
      </c>
      <c r="E712" s="235">
        <v>0</v>
      </c>
      <c r="F712" s="235">
        <v>0</v>
      </c>
      <c r="G712" s="235">
        <v>0</v>
      </c>
      <c r="H712" s="235">
        <v>0</v>
      </c>
    </row>
    <row r="713" spans="2:8">
      <c r="B713" s="235" t="s">
        <v>75</v>
      </c>
      <c r="C713" s="235">
        <v>44616</v>
      </c>
      <c r="D713" s="235">
        <v>0</v>
      </c>
      <c r="E713" s="235">
        <v>0</v>
      </c>
      <c r="F713" s="235">
        <v>0</v>
      </c>
      <c r="G713" s="235">
        <v>0</v>
      </c>
      <c r="H713" s="235">
        <v>0</v>
      </c>
    </row>
    <row r="714" spans="2:8">
      <c r="B714" s="235" t="s">
        <v>75</v>
      </c>
      <c r="C714" s="235">
        <v>44617</v>
      </c>
      <c r="D714" s="235">
        <v>7</v>
      </c>
      <c r="E714" s="235">
        <v>0</v>
      </c>
      <c r="F714" s="235">
        <v>0</v>
      </c>
      <c r="G714" s="235">
        <v>0</v>
      </c>
      <c r="H714" s="235">
        <v>0</v>
      </c>
    </row>
    <row r="715" spans="2:8">
      <c r="B715" s="235" t="s">
        <v>75</v>
      </c>
      <c r="C715" s="235">
        <v>44618</v>
      </c>
      <c r="D715" s="235">
        <v>10</v>
      </c>
      <c r="E715" s="235">
        <v>0</v>
      </c>
      <c r="F715" s="235">
        <v>0</v>
      </c>
      <c r="G715" s="235">
        <v>0</v>
      </c>
      <c r="H715" s="235">
        <v>0</v>
      </c>
    </row>
    <row r="716" spans="2:8">
      <c r="B716" s="235" t="s">
        <v>75</v>
      </c>
      <c r="C716" s="235">
        <v>44619</v>
      </c>
      <c r="D716" s="235">
        <v>21</v>
      </c>
      <c r="E716" s="235">
        <v>0</v>
      </c>
      <c r="F716" s="235">
        <v>0</v>
      </c>
      <c r="G716" s="235">
        <v>0</v>
      </c>
      <c r="H716" s="235">
        <v>0</v>
      </c>
    </row>
    <row r="717" spans="2:8">
      <c r="B717" s="235" t="s">
        <v>75</v>
      </c>
      <c r="C717" s="235">
        <v>44620</v>
      </c>
      <c r="D717" s="235">
        <v>17</v>
      </c>
      <c r="E717" s="235">
        <v>0</v>
      </c>
      <c r="F717" s="235">
        <v>0</v>
      </c>
      <c r="G717" s="235">
        <v>0</v>
      </c>
      <c r="H717" s="235">
        <v>0</v>
      </c>
    </row>
    <row r="718" spans="2:8">
      <c r="B718" s="235" t="s">
        <v>75</v>
      </c>
      <c r="C718" s="235">
        <v>44621</v>
      </c>
      <c r="D718" s="235">
        <v>14</v>
      </c>
      <c r="E718" s="235">
        <v>0</v>
      </c>
      <c r="F718" s="235">
        <v>0</v>
      </c>
      <c r="G718" s="235">
        <v>0</v>
      </c>
      <c r="H718" s="235">
        <v>0</v>
      </c>
    </row>
    <row r="719" spans="2:8">
      <c r="B719" s="235" t="s">
        <v>75</v>
      </c>
      <c r="C719" s="235">
        <v>44622</v>
      </c>
      <c r="D719" s="235">
        <v>4</v>
      </c>
      <c r="E719" s="235">
        <v>0</v>
      </c>
      <c r="F719" s="235">
        <v>0</v>
      </c>
      <c r="G719" s="235">
        <v>0</v>
      </c>
      <c r="H719" s="235">
        <v>0</v>
      </c>
    </row>
    <row r="720" spans="2:8">
      <c r="B720" s="235" t="s">
        <v>75</v>
      </c>
      <c r="C720" s="235">
        <v>44623</v>
      </c>
      <c r="D720" s="235">
        <v>14</v>
      </c>
      <c r="E720" s="235">
        <v>0</v>
      </c>
      <c r="F720" s="235">
        <v>0</v>
      </c>
      <c r="G720" s="235">
        <v>0</v>
      </c>
      <c r="H720" s="235">
        <v>0</v>
      </c>
    </row>
    <row r="721" spans="2:8">
      <c r="B721" s="235" t="s">
        <v>75</v>
      </c>
      <c r="C721" s="235">
        <v>44624</v>
      </c>
      <c r="D721" s="235">
        <v>22</v>
      </c>
      <c r="E721" s="235">
        <v>0</v>
      </c>
      <c r="F721" s="235">
        <v>0</v>
      </c>
      <c r="G721" s="235">
        <v>0</v>
      </c>
      <c r="H721" s="235">
        <v>0</v>
      </c>
    </row>
    <row r="722" spans="2:8">
      <c r="B722" s="235" t="s">
        <v>75</v>
      </c>
      <c r="C722" s="235">
        <v>44625</v>
      </c>
      <c r="D722" s="235">
        <v>30</v>
      </c>
      <c r="E722" s="235">
        <v>0</v>
      </c>
      <c r="F722" s="235">
        <v>0</v>
      </c>
      <c r="G722" s="235">
        <v>0</v>
      </c>
      <c r="H722" s="235">
        <v>0</v>
      </c>
    </row>
    <row r="723" spans="2:8">
      <c r="B723" s="235" t="s">
        <v>75</v>
      </c>
      <c r="C723" s="235">
        <v>44626</v>
      </c>
      <c r="D723" s="235">
        <v>8</v>
      </c>
      <c r="E723" s="235">
        <v>0</v>
      </c>
      <c r="F723" s="235">
        <v>0</v>
      </c>
      <c r="G723" s="235">
        <v>0</v>
      </c>
      <c r="H723" s="235">
        <v>0</v>
      </c>
    </row>
    <row r="724" spans="2:8">
      <c r="B724" s="235" t="s">
        <v>75</v>
      </c>
      <c r="C724" s="235">
        <v>44627</v>
      </c>
      <c r="D724" s="235">
        <v>21</v>
      </c>
      <c r="E724" s="235">
        <v>0</v>
      </c>
      <c r="F724" s="235">
        <v>0</v>
      </c>
      <c r="G724" s="235">
        <v>0</v>
      </c>
      <c r="H724" s="235">
        <v>0</v>
      </c>
    </row>
    <row r="725" spans="2:8">
      <c r="B725" s="235" t="s">
        <v>75</v>
      </c>
      <c r="C725" s="235">
        <v>44628</v>
      </c>
      <c r="D725" s="235">
        <v>2</v>
      </c>
      <c r="E725" s="235">
        <v>0</v>
      </c>
      <c r="F725" s="235">
        <v>0</v>
      </c>
      <c r="G725" s="235">
        <v>0</v>
      </c>
      <c r="H725" s="235">
        <v>0</v>
      </c>
    </row>
    <row r="726" spans="2:8">
      <c r="B726" s="235" t="s">
        <v>75</v>
      </c>
      <c r="C726" s="235">
        <v>44629</v>
      </c>
      <c r="D726" s="235">
        <v>0</v>
      </c>
      <c r="E726" s="235">
        <v>0</v>
      </c>
      <c r="F726" s="235">
        <v>0</v>
      </c>
      <c r="G726" s="235">
        <v>0</v>
      </c>
      <c r="H726" s="235">
        <v>0</v>
      </c>
    </row>
    <row r="727" spans="2:8">
      <c r="B727" s="235" t="s">
        <v>75</v>
      </c>
      <c r="C727" s="235">
        <v>44630</v>
      </c>
      <c r="D727" s="235">
        <v>0</v>
      </c>
      <c r="E727" s="235">
        <v>0</v>
      </c>
      <c r="F727" s="235">
        <v>0</v>
      </c>
      <c r="G727" s="235">
        <v>0</v>
      </c>
      <c r="H727" s="235">
        <v>0</v>
      </c>
    </row>
    <row r="728" spans="2:8">
      <c r="B728" s="235" t="s">
        <v>75</v>
      </c>
      <c r="C728" s="235">
        <v>44631</v>
      </c>
      <c r="D728" s="235">
        <v>0</v>
      </c>
      <c r="E728" s="235">
        <v>0</v>
      </c>
      <c r="F728" s="235">
        <v>0</v>
      </c>
      <c r="G728" s="235">
        <v>0</v>
      </c>
      <c r="H728" s="235">
        <v>0</v>
      </c>
    </row>
    <row r="729" spans="2:8">
      <c r="B729" s="235" t="s">
        <v>75</v>
      </c>
      <c r="C729" s="235">
        <v>44632</v>
      </c>
      <c r="D729" s="235">
        <v>0</v>
      </c>
      <c r="E729" s="235">
        <v>0</v>
      </c>
      <c r="F729" s="235">
        <v>0</v>
      </c>
      <c r="G729" s="235">
        <v>0</v>
      </c>
      <c r="H729" s="235">
        <v>0</v>
      </c>
    </row>
    <row r="730" spans="2:8">
      <c r="B730" s="235" t="s">
        <v>75</v>
      </c>
      <c r="C730" s="235">
        <v>44633</v>
      </c>
      <c r="D730" s="235">
        <v>0</v>
      </c>
      <c r="E730" s="235">
        <v>0</v>
      </c>
      <c r="F730" s="235">
        <v>0</v>
      </c>
      <c r="G730" s="235">
        <v>0</v>
      </c>
      <c r="H730" s="235">
        <v>0</v>
      </c>
    </row>
    <row r="731" spans="2:8">
      <c r="B731" s="235" t="s">
        <v>75</v>
      </c>
      <c r="C731" s="235">
        <v>44634</v>
      </c>
      <c r="D731" s="235">
        <v>22</v>
      </c>
      <c r="E731" s="235">
        <v>0</v>
      </c>
      <c r="F731" s="235">
        <v>0</v>
      </c>
      <c r="G731" s="235">
        <v>0</v>
      </c>
      <c r="H731" s="235">
        <v>0</v>
      </c>
    </row>
    <row r="732" spans="2:8">
      <c r="B732" s="235" t="s">
        <v>75</v>
      </c>
      <c r="C732" s="235">
        <v>44635</v>
      </c>
      <c r="D732" s="235">
        <v>0</v>
      </c>
      <c r="E732" s="235">
        <v>0</v>
      </c>
      <c r="F732" s="235">
        <v>0</v>
      </c>
      <c r="G732" s="235">
        <v>0</v>
      </c>
      <c r="H732" s="235">
        <v>0</v>
      </c>
    </row>
    <row r="733" spans="2:8">
      <c r="B733" s="235" t="s">
        <v>75</v>
      </c>
      <c r="C733" s="235">
        <v>44636</v>
      </c>
      <c r="D733" s="235">
        <v>41</v>
      </c>
      <c r="E733" s="235">
        <v>0</v>
      </c>
      <c r="F733" s="235">
        <v>0</v>
      </c>
      <c r="G733" s="235">
        <v>0</v>
      </c>
      <c r="H733" s="235">
        <v>0</v>
      </c>
    </row>
    <row r="734" spans="2:8">
      <c r="B734" s="235" t="s">
        <v>75</v>
      </c>
      <c r="C734" s="235">
        <v>44637</v>
      </c>
      <c r="D734" s="235">
        <v>0</v>
      </c>
      <c r="E734" s="235">
        <v>0</v>
      </c>
      <c r="F734" s="235">
        <v>0</v>
      </c>
      <c r="G734" s="235">
        <v>0</v>
      </c>
      <c r="H734" s="235">
        <v>0</v>
      </c>
    </row>
    <row r="735" spans="2:8">
      <c r="B735" s="235" t="s">
        <v>75</v>
      </c>
      <c r="C735" s="235">
        <v>44638</v>
      </c>
      <c r="D735" s="235">
        <v>3</v>
      </c>
      <c r="E735" s="235">
        <v>0</v>
      </c>
      <c r="F735" s="235">
        <v>0</v>
      </c>
      <c r="G735" s="235">
        <v>0</v>
      </c>
      <c r="H735" s="235">
        <v>0</v>
      </c>
    </row>
    <row r="736" spans="2:8">
      <c r="B736" s="235" t="s">
        <v>75</v>
      </c>
      <c r="C736" s="235">
        <v>44639</v>
      </c>
      <c r="D736" s="235">
        <v>17</v>
      </c>
      <c r="E736" s="235">
        <v>0</v>
      </c>
      <c r="F736" s="235">
        <v>0</v>
      </c>
      <c r="G736" s="235">
        <v>0</v>
      </c>
      <c r="H736" s="235">
        <v>0</v>
      </c>
    </row>
    <row r="737" spans="2:8">
      <c r="B737" s="235" t="s">
        <v>75</v>
      </c>
      <c r="C737" s="235">
        <v>44640</v>
      </c>
      <c r="D737" s="235">
        <v>2</v>
      </c>
      <c r="E737" s="235">
        <v>0</v>
      </c>
      <c r="F737" s="235">
        <v>0</v>
      </c>
      <c r="G737" s="235">
        <v>0</v>
      </c>
      <c r="H737" s="235">
        <v>0</v>
      </c>
    </row>
    <row r="738" spans="2:8">
      <c r="B738" s="235" t="s">
        <v>75</v>
      </c>
      <c r="C738" s="235">
        <v>44641</v>
      </c>
      <c r="D738" s="235">
        <v>17</v>
      </c>
      <c r="E738" s="235">
        <v>0</v>
      </c>
      <c r="F738" s="235">
        <v>0</v>
      </c>
      <c r="G738" s="235">
        <v>0</v>
      </c>
      <c r="H738" s="235">
        <v>0</v>
      </c>
    </row>
    <row r="739" spans="2:8">
      <c r="B739" s="235" t="s">
        <v>75</v>
      </c>
      <c r="C739" s="235">
        <v>44642</v>
      </c>
      <c r="D739" s="235">
        <v>3</v>
      </c>
      <c r="E739" s="235">
        <v>0</v>
      </c>
      <c r="F739" s="235">
        <v>0</v>
      </c>
      <c r="G739" s="235">
        <v>0</v>
      </c>
      <c r="H739" s="235">
        <v>0</v>
      </c>
    </row>
    <row r="740" spans="2:8">
      <c r="B740" s="235" t="s">
        <v>75</v>
      </c>
      <c r="C740" s="235">
        <v>44643</v>
      </c>
      <c r="D740" s="235">
        <v>0</v>
      </c>
      <c r="E740" s="235">
        <v>0</v>
      </c>
      <c r="F740" s="235">
        <v>0</v>
      </c>
      <c r="G740" s="235">
        <v>0</v>
      </c>
      <c r="H740" s="235">
        <v>0</v>
      </c>
    </row>
    <row r="741" spans="2:8">
      <c r="B741" s="235" t="s">
        <v>75</v>
      </c>
      <c r="C741" s="235">
        <v>44644</v>
      </c>
      <c r="D741" s="235">
        <v>18</v>
      </c>
      <c r="E741" s="235">
        <v>0</v>
      </c>
      <c r="F741" s="235">
        <v>0</v>
      </c>
      <c r="G741" s="235">
        <v>0</v>
      </c>
      <c r="H741" s="235">
        <v>0</v>
      </c>
    </row>
    <row r="742" spans="2:8">
      <c r="B742" s="235" t="s">
        <v>75</v>
      </c>
      <c r="C742" s="235">
        <v>44645</v>
      </c>
      <c r="D742" s="235">
        <v>3</v>
      </c>
      <c r="E742" s="235">
        <v>0</v>
      </c>
      <c r="F742" s="235">
        <v>0</v>
      </c>
      <c r="G742" s="235">
        <v>0</v>
      </c>
      <c r="H742" s="235">
        <v>0</v>
      </c>
    </row>
    <row r="743" spans="2:8">
      <c r="B743" s="235" t="s">
        <v>75</v>
      </c>
      <c r="C743" s="235">
        <v>44646</v>
      </c>
      <c r="D743" s="235">
        <v>39</v>
      </c>
      <c r="E743" s="235">
        <v>0</v>
      </c>
      <c r="F743" s="235">
        <v>0</v>
      </c>
      <c r="G743" s="235">
        <v>0</v>
      </c>
      <c r="H743" s="235">
        <v>0</v>
      </c>
    </row>
    <row r="744" spans="2:8">
      <c r="B744" s="235" t="s">
        <v>75</v>
      </c>
      <c r="C744" s="235">
        <v>44647</v>
      </c>
      <c r="D744" s="235">
        <v>3</v>
      </c>
      <c r="E744" s="235">
        <v>0</v>
      </c>
      <c r="F744" s="235">
        <v>0</v>
      </c>
      <c r="G744" s="235">
        <v>0</v>
      </c>
      <c r="H744" s="235">
        <v>0</v>
      </c>
    </row>
    <row r="745" spans="2:8">
      <c r="B745" s="235" t="s">
        <v>75</v>
      </c>
      <c r="C745" s="235">
        <v>44648</v>
      </c>
      <c r="D745" s="235">
        <v>13</v>
      </c>
      <c r="E745" s="235">
        <v>0</v>
      </c>
      <c r="F745" s="235">
        <v>0</v>
      </c>
      <c r="G745" s="235">
        <v>0</v>
      </c>
      <c r="H745" s="235">
        <v>0</v>
      </c>
    </row>
    <row r="746" spans="2:8">
      <c r="B746" s="235" t="s">
        <v>75</v>
      </c>
      <c r="C746" s="235">
        <v>44649</v>
      </c>
      <c r="D746" s="235">
        <v>30</v>
      </c>
      <c r="E746" s="235">
        <v>0</v>
      </c>
      <c r="F746" s="235">
        <v>0</v>
      </c>
      <c r="G746" s="235">
        <v>0</v>
      </c>
      <c r="H746" s="235">
        <v>0</v>
      </c>
    </row>
    <row r="747" spans="2:8">
      <c r="B747" s="235" t="s">
        <v>75</v>
      </c>
      <c r="C747" s="235">
        <v>44650</v>
      </c>
      <c r="D747" s="235">
        <v>15</v>
      </c>
      <c r="E747" s="235">
        <v>0</v>
      </c>
      <c r="F747" s="235">
        <v>0</v>
      </c>
      <c r="G747" s="235">
        <v>0</v>
      </c>
      <c r="H747" s="235">
        <v>0</v>
      </c>
    </row>
    <row r="748" spans="2:8">
      <c r="B748" s="235" t="s">
        <v>75</v>
      </c>
      <c r="C748" s="235">
        <v>44651</v>
      </c>
      <c r="D748" s="235">
        <v>10</v>
      </c>
      <c r="E748" s="235">
        <v>0</v>
      </c>
      <c r="F748" s="235">
        <v>0</v>
      </c>
      <c r="G748" s="235">
        <v>0</v>
      </c>
      <c r="H748" s="235">
        <v>0</v>
      </c>
    </row>
    <row r="749" spans="2:8">
      <c r="B749" s="235" t="s">
        <v>75</v>
      </c>
      <c r="C749" s="235">
        <v>44652</v>
      </c>
      <c r="D749" s="235">
        <v>8</v>
      </c>
      <c r="E749" s="235">
        <v>0</v>
      </c>
      <c r="F749" s="235">
        <v>0</v>
      </c>
      <c r="G749" s="235">
        <v>0</v>
      </c>
      <c r="H749" s="235">
        <v>0</v>
      </c>
    </row>
    <row r="750" spans="2:8">
      <c r="B750" s="235" t="s">
        <v>75</v>
      </c>
      <c r="C750" s="235">
        <v>44653</v>
      </c>
      <c r="D750" s="235">
        <v>0</v>
      </c>
      <c r="E750" s="235">
        <v>0</v>
      </c>
      <c r="F750" s="235">
        <v>0</v>
      </c>
      <c r="G750" s="235">
        <v>0</v>
      </c>
      <c r="H750" s="235">
        <v>0</v>
      </c>
    </row>
    <row r="751" spans="2:8">
      <c r="B751" s="235" t="s">
        <v>75</v>
      </c>
      <c r="C751" s="235">
        <v>44654</v>
      </c>
      <c r="D751" s="235">
        <v>7</v>
      </c>
      <c r="E751" s="235">
        <v>0</v>
      </c>
      <c r="F751" s="235">
        <v>0</v>
      </c>
      <c r="G751" s="235">
        <v>0</v>
      </c>
      <c r="H751" s="235">
        <v>0</v>
      </c>
    </row>
    <row r="752" spans="2:8">
      <c r="B752" s="235" t="s">
        <v>75</v>
      </c>
      <c r="C752" s="235">
        <v>44655</v>
      </c>
      <c r="D752" s="235">
        <v>24</v>
      </c>
      <c r="E752" s="235">
        <v>0</v>
      </c>
      <c r="F752" s="235">
        <v>0</v>
      </c>
      <c r="G752" s="235">
        <v>21.4</v>
      </c>
      <c r="H752" s="235">
        <v>14.6</v>
      </c>
    </row>
    <row r="753" spans="2:8">
      <c r="B753" s="235" t="s">
        <v>75</v>
      </c>
      <c r="C753" s="235">
        <v>44656</v>
      </c>
      <c r="D753" s="235">
        <v>1</v>
      </c>
      <c r="E753" s="235">
        <v>0</v>
      </c>
      <c r="F753" s="235">
        <v>0</v>
      </c>
      <c r="G753" s="235">
        <v>23.6</v>
      </c>
      <c r="H753" s="235">
        <v>14.3</v>
      </c>
    </row>
    <row r="754" spans="2:8">
      <c r="B754" s="235" t="s">
        <v>75</v>
      </c>
      <c r="C754" s="235">
        <v>44657</v>
      </c>
      <c r="D754" s="235">
        <v>20</v>
      </c>
      <c r="E754" s="235">
        <v>0</v>
      </c>
      <c r="F754" s="235">
        <v>0</v>
      </c>
      <c r="G754" s="235">
        <v>25.7</v>
      </c>
      <c r="H754" s="235">
        <v>15.2</v>
      </c>
    </row>
    <row r="755" spans="2:8">
      <c r="B755" s="235" t="s">
        <v>75</v>
      </c>
      <c r="C755" s="235">
        <v>44658</v>
      </c>
      <c r="D755" s="235">
        <v>1</v>
      </c>
      <c r="E755" s="235">
        <v>0</v>
      </c>
      <c r="F755" s="235">
        <v>0</v>
      </c>
      <c r="G755" s="235">
        <v>21.8</v>
      </c>
      <c r="H755" s="235">
        <v>13.9</v>
      </c>
    </row>
    <row r="756" spans="2:8">
      <c r="B756" s="235" t="s">
        <v>75</v>
      </c>
      <c r="C756" s="235">
        <v>44659</v>
      </c>
      <c r="D756" s="235">
        <v>3</v>
      </c>
      <c r="E756" s="235">
        <v>0</v>
      </c>
      <c r="F756" s="235">
        <v>0</v>
      </c>
      <c r="G756" s="235">
        <v>22.7</v>
      </c>
      <c r="H756" s="235">
        <v>14.9</v>
      </c>
    </row>
    <row r="757" spans="2:8">
      <c r="B757" s="235" t="s">
        <v>75</v>
      </c>
      <c r="C757" s="235">
        <v>44660</v>
      </c>
      <c r="D757" s="235">
        <v>5</v>
      </c>
      <c r="E757" s="235">
        <v>0</v>
      </c>
      <c r="F757" s="235">
        <v>0</v>
      </c>
      <c r="G757" s="235">
        <v>23</v>
      </c>
      <c r="H757" s="235">
        <v>15</v>
      </c>
    </row>
    <row r="758" spans="2:8">
      <c r="B758" s="235" t="s">
        <v>75</v>
      </c>
      <c r="C758" s="235">
        <v>44661</v>
      </c>
      <c r="D758" s="235">
        <v>1</v>
      </c>
      <c r="E758" s="235">
        <v>0</v>
      </c>
      <c r="F758" s="235">
        <v>0</v>
      </c>
      <c r="G758" s="235">
        <v>25</v>
      </c>
      <c r="H758" s="235">
        <v>15</v>
      </c>
    </row>
    <row r="759" spans="2:8">
      <c r="B759" s="235" t="s">
        <v>75</v>
      </c>
      <c r="C759" s="235">
        <v>44662</v>
      </c>
      <c r="D759" s="235">
        <v>0</v>
      </c>
      <c r="E759" s="235">
        <v>0</v>
      </c>
      <c r="F759" s="235">
        <v>0</v>
      </c>
      <c r="G759" s="235">
        <v>25</v>
      </c>
      <c r="H759" s="235">
        <v>15</v>
      </c>
    </row>
    <row r="760" spans="2:8">
      <c r="B760" s="235" t="s">
        <v>75</v>
      </c>
      <c r="C760" s="235">
        <v>44663</v>
      </c>
      <c r="D760" s="235">
        <v>37</v>
      </c>
      <c r="E760" s="235">
        <v>0</v>
      </c>
      <c r="F760" s="235">
        <v>0</v>
      </c>
      <c r="G760" s="235">
        <v>25</v>
      </c>
      <c r="H760" s="235">
        <v>14.2</v>
      </c>
    </row>
    <row r="761" spans="2:8">
      <c r="B761" s="235" t="s">
        <v>75</v>
      </c>
      <c r="C761" s="235">
        <v>44664</v>
      </c>
      <c r="D761" s="235">
        <v>0</v>
      </c>
      <c r="E761" s="235">
        <v>0</v>
      </c>
      <c r="F761" s="235">
        <v>0</v>
      </c>
      <c r="G761" s="235">
        <v>24.9</v>
      </c>
      <c r="H761" s="235">
        <v>15</v>
      </c>
    </row>
    <row r="762" spans="2:8">
      <c r="B762" s="235" t="s">
        <v>75</v>
      </c>
      <c r="C762" s="235">
        <v>44665</v>
      </c>
      <c r="D762" s="235">
        <v>0</v>
      </c>
      <c r="E762" s="235">
        <v>0</v>
      </c>
      <c r="F762" s="235">
        <v>0</v>
      </c>
      <c r="G762" s="235">
        <v>24.5</v>
      </c>
      <c r="H762" s="235">
        <v>14.9</v>
      </c>
    </row>
    <row r="763" spans="2:8">
      <c r="B763" s="235" t="s">
        <v>75</v>
      </c>
      <c r="C763" s="235">
        <v>44666</v>
      </c>
      <c r="D763" s="235">
        <v>1</v>
      </c>
      <c r="E763" s="235">
        <v>0</v>
      </c>
      <c r="F763" s="235">
        <v>0</v>
      </c>
      <c r="G763" s="235">
        <v>23.7</v>
      </c>
      <c r="H763" s="235">
        <v>14.4</v>
      </c>
    </row>
    <row r="764" spans="2:8">
      <c r="B764" s="235" t="s">
        <v>75</v>
      </c>
      <c r="C764" s="235">
        <v>44667</v>
      </c>
      <c r="D764" s="235">
        <v>38</v>
      </c>
      <c r="E764" s="235">
        <v>0</v>
      </c>
      <c r="F764" s="235">
        <v>0</v>
      </c>
      <c r="G764" s="235">
        <v>19.600000000000001</v>
      </c>
      <c r="H764" s="235">
        <v>15</v>
      </c>
    </row>
    <row r="765" spans="2:8">
      <c r="B765" s="235" t="s">
        <v>75</v>
      </c>
      <c r="C765" s="235">
        <v>44668</v>
      </c>
      <c r="D765" s="235">
        <v>13</v>
      </c>
      <c r="E765" s="235">
        <v>0</v>
      </c>
      <c r="F765" s="235">
        <v>0</v>
      </c>
      <c r="G765" s="235">
        <v>21.4</v>
      </c>
      <c r="H765" s="235">
        <v>14.6</v>
      </c>
    </row>
    <row r="766" spans="2:8">
      <c r="B766" s="235" t="s">
        <v>75</v>
      </c>
      <c r="C766" s="235">
        <v>44669</v>
      </c>
      <c r="D766" s="235">
        <v>31</v>
      </c>
      <c r="E766" s="235">
        <v>0</v>
      </c>
      <c r="F766" s="235">
        <v>0</v>
      </c>
      <c r="G766" s="235">
        <v>19.399999999999999</v>
      </c>
      <c r="H766" s="235">
        <v>14.6</v>
      </c>
    </row>
    <row r="767" spans="2:8">
      <c r="B767" s="235" t="s">
        <v>75</v>
      </c>
      <c r="C767" s="235">
        <v>44670</v>
      </c>
      <c r="D767" s="235">
        <v>39</v>
      </c>
      <c r="E767" s="235">
        <v>0</v>
      </c>
      <c r="F767" s="235">
        <v>0</v>
      </c>
      <c r="G767" s="235">
        <v>19.7</v>
      </c>
      <c r="H767" s="235">
        <v>14</v>
      </c>
    </row>
    <row r="768" spans="2:8">
      <c r="B768" s="235" t="s">
        <v>75</v>
      </c>
      <c r="C768" s="235">
        <v>44671</v>
      </c>
      <c r="D768" s="235">
        <v>7</v>
      </c>
      <c r="E768" s="235">
        <v>0</v>
      </c>
      <c r="F768" s="235">
        <v>0</v>
      </c>
      <c r="G768" s="235">
        <v>19.600000000000001</v>
      </c>
      <c r="H768" s="235">
        <v>13.6</v>
      </c>
    </row>
    <row r="769" spans="2:8">
      <c r="B769" s="235" t="s">
        <v>75</v>
      </c>
      <c r="C769" s="235">
        <v>44672</v>
      </c>
      <c r="D769" s="235">
        <v>2</v>
      </c>
      <c r="E769" s="235">
        <v>0</v>
      </c>
      <c r="F769" s="235">
        <v>0</v>
      </c>
      <c r="G769" s="235">
        <v>20.3</v>
      </c>
      <c r="H769" s="235">
        <v>14.2</v>
      </c>
    </row>
    <row r="770" spans="2:8">
      <c r="B770" s="235" t="s">
        <v>75</v>
      </c>
      <c r="C770" s="235">
        <v>44673</v>
      </c>
      <c r="D770" s="235">
        <v>22</v>
      </c>
      <c r="E770" s="235">
        <v>0</v>
      </c>
      <c r="F770" s="235">
        <v>0</v>
      </c>
      <c r="G770" s="235">
        <v>20.6</v>
      </c>
      <c r="H770" s="235">
        <v>13.9</v>
      </c>
    </row>
    <row r="771" spans="2:8">
      <c r="B771" s="235" t="s">
        <v>75</v>
      </c>
      <c r="C771" s="235">
        <v>44674</v>
      </c>
      <c r="D771" s="235">
        <v>0</v>
      </c>
      <c r="E771" s="235">
        <v>0</v>
      </c>
      <c r="F771" s="235">
        <v>0</v>
      </c>
      <c r="G771" s="235">
        <v>22.1</v>
      </c>
      <c r="H771" s="235">
        <v>13.7</v>
      </c>
    </row>
    <row r="772" spans="2:8">
      <c r="B772" s="235" t="s">
        <v>75</v>
      </c>
      <c r="C772" s="235">
        <v>44675</v>
      </c>
      <c r="D772" s="235">
        <v>32</v>
      </c>
      <c r="E772" s="235">
        <v>0</v>
      </c>
      <c r="F772" s="235">
        <v>0</v>
      </c>
      <c r="G772" s="235">
        <v>22.5</v>
      </c>
      <c r="H772" s="235">
        <v>14.9</v>
      </c>
    </row>
    <row r="773" spans="2:8">
      <c r="B773" s="235" t="s">
        <v>75</v>
      </c>
      <c r="C773" s="235">
        <v>44676</v>
      </c>
      <c r="D773" s="235">
        <v>1</v>
      </c>
      <c r="E773" s="235">
        <v>0</v>
      </c>
      <c r="F773" s="235">
        <v>0</v>
      </c>
      <c r="G773" s="235">
        <v>18.7</v>
      </c>
      <c r="H773" s="235">
        <v>13.4</v>
      </c>
    </row>
    <row r="774" spans="2:8">
      <c r="B774" s="235" t="s">
        <v>75</v>
      </c>
      <c r="C774" s="235">
        <v>44677</v>
      </c>
      <c r="D774" s="235">
        <v>0</v>
      </c>
      <c r="E774" s="235">
        <v>0</v>
      </c>
      <c r="F774" s="235">
        <v>0</v>
      </c>
      <c r="G774" s="235">
        <v>21.9</v>
      </c>
      <c r="H774" s="235">
        <v>13.5</v>
      </c>
    </row>
    <row r="775" spans="2:8">
      <c r="B775" s="235" t="s">
        <v>75</v>
      </c>
      <c r="C775" s="235">
        <v>44678</v>
      </c>
      <c r="D775" s="235">
        <v>30</v>
      </c>
      <c r="E775" s="235">
        <v>0</v>
      </c>
      <c r="F775" s="235">
        <v>0</v>
      </c>
      <c r="G775" s="235">
        <v>23.3</v>
      </c>
      <c r="H775" s="235">
        <v>15</v>
      </c>
    </row>
    <row r="776" spans="2:8">
      <c r="B776" s="235" t="s">
        <v>75</v>
      </c>
      <c r="C776" s="235">
        <v>44679</v>
      </c>
      <c r="D776" s="235">
        <v>3</v>
      </c>
      <c r="E776" s="235">
        <v>0</v>
      </c>
      <c r="F776" s="235">
        <v>0</v>
      </c>
      <c r="G776" s="235">
        <v>19.600000000000001</v>
      </c>
      <c r="H776" s="235">
        <v>13.7</v>
      </c>
    </row>
    <row r="777" spans="2:8">
      <c r="B777" s="235" t="s">
        <v>75</v>
      </c>
      <c r="C777" s="235">
        <v>44680</v>
      </c>
      <c r="D777" s="235">
        <v>4</v>
      </c>
      <c r="E777" s="235">
        <v>0</v>
      </c>
      <c r="F777" s="235">
        <v>0</v>
      </c>
      <c r="G777" s="235">
        <v>25</v>
      </c>
      <c r="H777" s="235">
        <v>14.7</v>
      </c>
    </row>
    <row r="778" spans="2:8">
      <c r="B778" s="235" t="s">
        <v>75</v>
      </c>
      <c r="C778" s="235">
        <v>44681</v>
      </c>
      <c r="D778" s="235">
        <v>41</v>
      </c>
      <c r="E778" s="235">
        <v>0</v>
      </c>
      <c r="F778" s="235">
        <v>0</v>
      </c>
      <c r="G778" s="235">
        <v>24.1</v>
      </c>
      <c r="H778" s="235">
        <v>15.2</v>
      </c>
    </row>
    <row r="779" spans="2:8">
      <c r="B779" s="235" t="s">
        <v>75</v>
      </c>
      <c r="C779" s="235">
        <v>44682</v>
      </c>
      <c r="D779" s="235">
        <v>9</v>
      </c>
      <c r="E779" s="235">
        <v>0</v>
      </c>
      <c r="F779" s="235">
        <v>0</v>
      </c>
      <c r="G779" s="235">
        <v>25.2</v>
      </c>
      <c r="H779" s="235">
        <v>13.4</v>
      </c>
    </row>
    <row r="780" spans="2:8">
      <c r="B780" s="235" t="s">
        <v>75</v>
      </c>
      <c r="C780" s="235">
        <v>44683</v>
      </c>
      <c r="D780" s="235">
        <v>0</v>
      </c>
      <c r="E780" s="235">
        <v>0</v>
      </c>
      <c r="F780" s="235">
        <v>0</v>
      </c>
      <c r="G780" s="235">
        <v>24.2</v>
      </c>
      <c r="H780" s="235">
        <v>14.2</v>
      </c>
    </row>
    <row r="781" spans="2:8">
      <c r="B781" s="235" t="s">
        <v>75</v>
      </c>
      <c r="C781" s="235">
        <v>44684</v>
      </c>
      <c r="D781" s="235">
        <v>0</v>
      </c>
      <c r="E781" s="235">
        <v>0</v>
      </c>
      <c r="F781" s="235">
        <v>0</v>
      </c>
      <c r="G781" s="235">
        <v>25.9</v>
      </c>
      <c r="H781" s="235">
        <v>14.7</v>
      </c>
    </row>
    <row r="782" spans="2:8">
      <c r="B782" s="235" t="s">
        <v>75</v>
      </c>
      <c r="C782" s="235">
        <v>44685</v>
      </c>
      <c r="D782" s="235">
        <v>20</v>
      </c>
      <c r="E782" s="235">
        <v>0</v>
      </c>
      <c r="F782" s="235">
        <v>0</v>
      </c>
      <c r="G782" s="235">
        <v>23.4</v>
      </c>
      <c r="H782" s="235">
        <v>15.6</v>
      </c>
    </row>
    <row r="783" spans="2:8">
      <c r="B783" s="235" t="s">
        <v>75</v>
      </c>
      <c r="C783" s="235">
        <v>44686</v>
      </c>
      <c r="D783" s="235">
        <v>32</v>
      </c>
      <c r="E783" s="235">
        <v>0</v>
      </c>
      <c r="F783" s="235">
        <v>0</v>
      </c>
      <c r="G783" s="235">
        <v>21.8</v>
      </c>
      <c r="H783" s="235">
        <v>14.8</v>
      </c>
    </row>
    <row r="784" spans="2:8">
      <c r="B784" s="235" t="s">
        <v>75</v>
      </c>
      <c r="C784" s="235">
        <v>44687</v>
      </c>
      <c r="D784" s="235">
        <v>19</v>
      </c>
      <c r="E784" s="235">
        <v>0</v>
      </c>
      <c r="F784" s="235">
        <v>0</v>
      </c>
      <c r="G784" s="235">
        <v>20</v>
      </c>
      <c r="H784" s="235">
        <v>14.6</v>
      </c>
    </row>
    <row r="785" spans="2:8">
      <c r="B785" s="235" t="s">
        <v>75</v>
      </c>
      <c r="C785" s="235">
        <v>44688</v>
      </c>
      <c r="D785" s="235">
        <v>0</v>
      </c>
      <c r="E785" s="235">
        <v>0</v>
      </c>
      <c r="F785" s="235">
        <v>0</v>
      </c>
      <c r="G785" s="235">
        <v>21.9</v>
      </c>
      <c r="H785" s="235">
        <v>14.2</v>
      </c>
    </row>
    <row r="786" spans="2:8">
      <c r="B786" s="235" t="s">
        <v>75</v>
      </c>
      <c r="C786" s="235">
        <v>44689</v>
      </c>
      <c r="D786" s="235">
        <v>0</v>
      </c>
      <c r="E786" s="235">
        <v>0</v>
      </c>
      <c r="F786" s="235">
        <v>0</v>
      </c>
      <c r="G786" s="235">
        <v>22.6</v>
      </c>
      <c r="H786" s="235">
        <v>14.5</v>
      </c>
    </row>
    <row r="787" spans="2:8">
      <c r="B787" s="235" t="s">
        <v>75</v>
      </c>
      <c r="C787" s="235">
        <v>44690</v>
      </c>
      <c r="D787" s="235">
        <v>38</v>
      </c>
      <c r="E787" s="235">
        <v>0</v>
      </c>
      <c r="F787" s="235">
        <v>0</v>
      </c>
      <c r="G787" s="235">
        <v>24</v>
      </c>
      <c r="H787" s="235">
        <v>15</v>
      </c>
    </row>
    <row r="788" spans="2:8">
      <c r="B788" s="235" t="s">
        <v>75</v>
      </c>
      <c r="C788" s="235">
        <v>44691</v>
      </c>
      <c r="D788" s="235">
        <v>1</v>
      </c>
      <c r="E788" s="235">
        <v>0</v>
      </c>
      <c r="F788" s="235">
        <v>0</v>
      </c>
      <c r="G788" s="235">
        <v>23.4</v>
      </c>
      <c r="H788" s="235">
        <v>14.2</v>
      </c>
    </row>
    <row r="789" spans="2:8">
      <c r="B789" s="235" t="s">
        <v>75</v>
      </c>
      <c r="C789" s="235">
        <v>44692</v>
      </c>
      <c r="D789" s="235">
        <v>6</v>
      </c>
      <c r="E789" s="235">
        <v>0</v>
      </c>
      <c r="F789" s="235">
        <v>0</v>
      </c>
      <c r="G789" s="235">
        <v>21</v>
      </c>
      <c r="H789" s="235">
        <v>15.5</v>
      </c>
    </row>
    <row r="790" spans="2:8">
      <c r="B790" s="235" t="s">
        <v>75</v>
      </c>
      <c r="C790" s="235">
        <v>44693</v>
      </c>
      <c r="D790" s="235">
        <v>4</v>
      </c>
      <c r="E790" s="235">
        <v>0</v>
      </c>
      <c r="F790" s="235">
        <v>0</v>
      </c>
      <c r="G790" s="235">
        <v>22.8</v>
      </c>
      <c r="H790" s="235">
        <v>15.2</v>
      </c>
    </row>
    <row r="791" spans="2:8">
      <c r="B791" s="235" t="s">
        <v>75</v>
      </c>
      <c r="C791" s="235">
        <v>44694</v>
      </c>
      <c r="D791" s="235">
        <v>0</v>
      </c>
      <c r="E791" s="235">
        <v>0</v>
      </c>
      <c r="F791" s="235">
        <v>0</v>
      </c>
      <c r="G791" s="235">
        <v>24.4</v>
      </c>
      <c r="H791" s="235">
        <v>16</v>
      </c>
    </row>
    <row r="792" spans="2:8">
      <c r="B792" s="235" t="s">
        <v>75</v>
      </c>
      <c r="C792" s="235">
        <v>44695</v>
      </c>
      <c r="D792" s="235">
        <v>0</v>
      </c>
      <c r="E792" s="235">
        <v>0</v>
      </c>
      <c r="F792" s="235">
        <v>0</v>
      </c>
      <c r="G792" s="235">
        <v>24.6</v>
      </c>
      <c r="H792" s="235">
        <v>15.5</v>
      </c>
    </row>
    <row r="793" spans="2:8">
      <c r="B793" s="235" t="s">
        <v>75</v>
      </c>
      <c r="C793" s="235">
        <v>44696</v>
      </c>
      <c r="D793" s="235">
        <v>38</v>
      </c>
      <c r="E793" s="235">
        <v>0</v>
      </c>
      <c r="F793" s="235">
        <v>0</v>
      </c>
      <c r="G793" s="235">
        <v>26.4</v>
      </c>
      <c r="H793" s="235">
        <v>16.399999999999999</v>
      </c>
    </row>
    <row r="794" spans="2:8">
      <c r="B794" s="235" t="s">
        <v>75</v>
      </c>
      <c r="C794" s="235">
        <v>44697</v>
      </c>
      <c r="D794" s="235">
        <v>7</v>
      </c>
      <c r="E794" s="235">
        <v>0</v>
      </c>
      <c r="F794" s="235">
        <v>0</v>
      </c>
      <c r="G794" s="235">
        <v>23.2</v>
      </c>
      <c r="H794" s="235">
        <v>14.6</v>
      </c>
    </row>
    <row r="795" spans="2:8">
      <c r="B795" s="235" t="s">
        <v>75</v>
      </c>
      <c r="C795" s="235">
        <v>44698</v>
      </c>
      <c r="D795" s="235">
        <v>57</v>
      </c>
      <c r="E795" s="235">
        <v>0</v>
      </c>
      <c r="F795" s="235">
        <v>0</v>
      </c>
      <c r="G795" s="235">
        <v>22</v>
      </c>
      <c r="H795" s="235">
        <v>14.5</v>
      </c>
    </row>
    <row r="796" spans="2:8">
      <c r="B796" s="235" t="s">
        <v>75</v>
      </c>
      <c r="C796" s="235">
        <v>44699</v>
      </c>
      <c r="D796" s="235">
        <v>4</v>
      </c>
      <c r="E796" s="235">
        <v>0</v>
      </c>
      <c r="F796" s="235">
        <v>0</v>
      </c>
      <c r="G796" s="235">
        <v>20.6</v>
      </c>
      <c r="H796" s="235">
        <v>15</v>
      </c>
    </row>
    <row r="797" spans="2:8">
      <c r="B797" s="235" t="s">
        <v>75</v>
      </c>
      <c r="C797" s="235">
        <v>44700</v>
      </c>
      <c r="D797" s="235">
        <v>29</v>
      </c>
      <c r="E797" s="235">
        <v>0</v>
      </c>
      <c r="F797" s="235">
        <v>0</v>
      </c>
      <c r="G797" s="235">
        <v>22</v>
      </c>
      <c r="H797" s="235">
        <v>15</v>
      </c>
    </row>
    <row r="798" spans="2:8">
      <c r="B798" s="235" t="s">
        <v>75</v>
      </c>
      <c r="C798" s="235">
        <v>44701</v>
      </c>
      <c r="D798" s="235">
        <v>11</v>
      </c>
      <c r="E798" s="235">
        <v>0</v>
      </c>
      <c r="F798" s="235">
        <v>0</v>
      </c>
      <c r="G798" s="235">
        <v>20.8</v>
      </c>
      <c r="H798" s="235">
        <v>13.7</v>
      </c>
    </row>
    <row r="799" spans="2:8">
      <c r="B799" s="235" t="s">
        <v>75</v>
      </c>
      <c r="C799" s="235">
        <v>44702</v>
      </c>
      <c r="D799" s="235">
        <v>0</v>
      </c>
      <c r="E799" s="235">
        <v>0</v>
      </c>
      <c r="F799" s="235">
        <v>0</v>
      </c>
      <c r="G799" s="235">
        <v>21.5</v>
      </c>
      <c r="H799" s="235">
        <v>15</v>
      </c>
    </row>
    <row r="800" spans="2:8">
      <c r="B800" s="235" t="s">
        <v>75</v>
      </c>
      <c r="C800" s="235">
        <v>44703</v>
      </c>
      <c r="D800" s="235">
        <v>0</v>
      </c>
      <c r="E800" s="235">
        <v>0</v>
      </c>
      <c r="F800" s="235">
        <v>0</v>
      </c>
      <c r="G800" s="235">
        <v>24.5</v>
      </c>
      <c r="H800" s="235">
        <v>15</v>
      </c>
    </row>
    <row r="801" spans="2:8">
      <c r="B801" s="235" t="s">
        <v>75</v>
      </c>
      <c r="C801" s="235">
        <v>44704</v>
      </c>
      <c r="D801" s="235">
        <v>0</v>
      </c>
      <c r="E801" s="235">
        <v>0</v>
      </c>
      <c r="F801" s="235">
        <v>0</v>
      </c>
      <c r="G801" s="235">
        <v>21.2</v>
      </c>
      <c r="H801" s="235">
        <v>13.4</v>
      </c>
    </row>
    <row r="802" spans="2:8">
      <c r="B802" s="235" t="s">
        <v>80</v>
      </c>
      <c r="C802" s="235">
        <v>44379</v>
      </c>
      <c r="D802" s="235">
        <v>2</v>
      </c>
      <c r="E802" s="235">
        <v>94</v>
      </c>
      <c r="F802" s="235">
        <v>0</v>
      </c>
      <c r="G802" s="235">
        <v>19</v>
      </c>
      <c r="H802" s="235">
        <v>10</v>
      </c>
    </row>
    <row r="803" spans="2:8">
      <c r="B803" s="235" t="s">
        <v>80</v>
      </c>
      <c r="C803" s="235">
        <v>44383</v>
      </c>
      <c r="D803" s="235">
        <v>0</v>
      </c>
      <c r="E803" s="235">
        <v>59</v>
      </c>
      <c r="F803" s="235">
        <v>0</v>
      </c>
      <c r="G803" s="235">
        <v>20</v>
      </c>
      <c r="H803" s="235">
        <v>9</v>
      </c>
    </row>
    <row r="804" spans="2:8">
      <c r="B804" s="235" t="s">
        <v>80</v>
      </c>
      <c r="C804" s="235">
        <v>44384</v>
      </c>
      <c r="D804" s="235">
        <v>0</v>
      </c>
      <c r="E804" s="235">
        <v>90</v>
      </c>
      <c r="F804" s="235">
        <v>0</v>
      </c>
      <c r="G804" s="235">
        <v>22</v>
      </c>
      <c r="H804" s="235">
        <v>9</v>
      </c>
    </row>
    <row r="805" spans="2:8">
      <c r="B805" s="235" t="s">
        <v>80</v>
      </c>
      <c r="C805" s="235">
        <v>44385</v>
      </c>
      <c r="D805" s="235">
        <v>0</v>
      </c>
      <c r="E805" s="235">
        <v>89</v>
      </c>
      <c r="F805" s="235">
        <v>0</v>
      </c>
      <c r="G805" s="235">
        <v>21</v>
      </c>
      <c r="H805" s="235">
        <v>9</v>
      </c>
    </row>
    <row r="806" spans="2:8">
      <c r="B806" s="235" t="s">
        <v>80</v>
      </c>
      <c r="C806" s="235">
        <v>44386</v>
      </c>
      <c r="D806" s="235">
        <v>0</v>
      </c>
      <c r="E806" s="235">
        <v>92</v>
      </c>
      <c r="F806" s="235">
        <v>0</v>
      </c>
      <c r="G806" s="235">
        <v>18</v>
      </c>
      <c r="H806" s="235">
        <v>9</v>
      </c>
    </row>
    <row r="807" spans="2:8">
      <c r="B807" s="235" t="s">
        <v>80</v>
      </c>
      <c r="C807" s="235">
        <v>44389</v>
      </c>
      <c r="D807" s="235">
        <v>28</v>
      </c>
      <c r="E807" s="235">
        <v>94</v>
      </c>
      <c r="F807" s="235">
        <v>0</v>
      </c>
      <c r="G807" s="235">
        <v>20</v>
      </c>
      <c r="H807" s="235">
        <v>9</v>
      </c>
    </row>
    <row r="808" spans="2:8">
      <c r="B808" s="235" t="s">
        <v>80</v>
      </c>
      <c r="C808" s="235">
        <v>44390</v>
      </c>
      <c r="D808" s="235">
        <v>0</v>
      </c>
      <c r="E808" s="235">
        <v>91</v>
      </c>
      <c r="F808" s="235">
        <v>0</v>
      </c>
      <c r="G808" s="235">
        <v>20</v>
      </c>
      <c r="H808" s="235">
        <v>9</v>
      </c>
    </row>
    <row r="809" spans="2:8">
      <c r="B809" s="235" t="s">
        <v>80</v>
      </c>
      <c r="C809" s="235">
        <v>44391</v>
      </c>
      <c r="D809" s="235">
        <v>0</v>
      </c>
      <c r="E809" s="235">
        <v>60</v>
      </c>
      <c r="F809" s="235">
        <v>0</v>
      </c>
      <c r="G809" s="235">
        <v>20</v>
      </c>
      <c r="H809" s="235">
        <v>9</v>
      </c>
    </row>
    <row r="810" spans="2:8">
      <c r="B810" s="235" t="s">
        <v>80</v>
      </c>
      <c r="C810" s="235">
        <v>44392</v>
      </c>
      <c r="D810" s="235">
        <v>0</v>
      </c>
      <c r="E810" s="235">
        <v>77</v>
      </c>
      <c r="F810" s="235">
        <v>0</v>
      </c>
      <c r="G810" s="235">
        <v>21</v>
      </c>
      <c r="H810" s="235">
        <v>9</v>
      </c>
    </row>
    <row r="811" spans="2:8">
      <c r="B811" s="235" t="s">
        <v>80</v>
      </c>
      <c r="C811" s="235">
        <v>44387</v>
      </c>
      <c r="D811" s="235">
        <v>4</v>
      </c>
      <c r="E811" s="235">
        <v>53</v>
      </c>
      <c r="F811" s="235">
        <v>0</v>
      </c>
      <c r="G811" s="235">
        <v>20</v>
      </c>
      <c r="H811" s="235">
        <v>9</v>
      </c>
    </row>
    <row r="812" spans="2:8">
      <c r="B812" s="235" t="s">
        <v>80</v>
      </c>
      <c r="C812" s="235">
        <v>44394</v>
      </c>
      <c r="D812" s="235">
        <v>17</v>
      </c>
      <c r="E812" s="235">
        <v>74</v>
      </c>
      <c r="F812" s="235">
        <v>0</v>
      </c>
      <c r="G812" s="235">
        <v>19</v>
      </c>
      <c r="H812" s="235">
        <v>9</v>
      </c>
    </row>
    <row r="813" spans="2:8">
      <c r="B813" s="235" t="s">
        <v>80</v>
      </c>
      <c r="C813" s="235">
        <v>44398</v>
      </c>
      <c r="D813" s="235">
        <v>20</v>
      </c>
      <c r="E813" s="235">
        <v>84</v>
      </c>
      <c r="F813" s="235">
        <v>0</v>
      </c>
      <c r="G813" s="235">
        <v>22</v>
      </c>
      <c r="H813" s="235">
        <v>9</v>
      </c>
    </row>
    <row r="814" spans="2:8">
      <c r="B814" s="235" t="s">
        <v>80</v>
      </c>
      <c r="C814" s="235">
        <v>44403</v>
      </c>
      <c r="D814" s="235">
        <v>40</v>
      </c>
      <c r="E814" s="235">
        <v>92</v>
      </c>
      <c r="F814" s="235">
        <v>0</v>
      </c>
      <c r="G814" s="235">
        <v>18</v>
      </c>
      <c r="H814" s="235">
        <v>9</v>
      </c>
    </row>
    <row r="815" spans="2:8">
      <c r="B815" s="235" t="s">
        <v>80</v>
      </c>
      <c r="C815" s="235">
        <v>44404</v>
      </c>
      <c r="D815" s="235">
        <v>18</v>
      </c>
      <c r="E815" s="235">
        <v>84</v>
      </c>
      <c r="F815" s="235">
        <v>0</v>
      </c>
      <c r="G815" s="235">
        <v>17</v>
      </c>
      <c r="H815" s="235">
        <v>10</v>
      </c>
    </row>
    <row r="816" spans="2:8">
      <c r="B816" s="235" t="s">
        <v>80</v>
      </c>
      <c r="C816" s="235">
        <v>44404</v>
      </c>
      <c r="D816" s="235">
        <v>18</v>
      </c>
      <c r="E816" s="235">
        <v>84</v>
      </c>
      <c r="F816" s="235">
        <v>0</v>
      </c>
      <c r="G816" s="235">
        <v>17</v>
      </c>
      <c r="H816" s="235">
        <v>10</v>
      </c>
    </row>
    <row r="817" spans="2:8">
      <c r="B817" s="235" t="s">
        <v>80</v>
      </c>
      <c r="C817" s="235">
        <v>44405</v>
      </c>
      <c r="D817" s="235">
        <v>17</v>
      </c>
      <c r="E817" s="235">
        <v>87</v>
      </c>
      <c r="F817" s="235">
        <v>0</v>
      </c>
      <c r="G817" s="235">
        <v>20</v>
      </c>
      <c r="H817" s="235">
        <v>9</v>
      </c>
    </row>
    <row r="818" spans="2:8">
      <c r="B818" s="235" t="s">
        <v>80</v>
      </c>
      <c r="C818" s="235">
        <v>44406</v>
      </c>
      <c r="D818" s="235">
        <v>0</v>
      </c>
      <c r="E818" s="235">
        <v>58</v>
      </c>
      <c r="F818" s="235">
        <v>0</v>
      </c>
      <c r="G818" s="235">
        <v>19</v>
      </c>
      <c r="H818" s="235">
        <v>9</v>
      </c>
    </row>
    <row r="819" spans="2:8">
      <c r="B819" s="235" t="s">
        <v>80</v>
      </c>
      <c r="C819" s="235">
        <v>44407</v>
      </c>
      <c r="D819" s="235">
        <v>0</v>
      </c>
      <c r="E819" s="235">
        <v>70</v>
      </c>
      <c r="F819" s="235">
        <v>0</v>
      </c>
      <c r="G819" s="235">
        <v>20</v>
      </c>
      <c r="H819" s="235">
        <v>10</v>
      </c>
    </row>
    <row r="820" spans="2:8">
      <c r="B820" s="235" t="s">
        <v>80</v>
      </c>
      <c r="C820" s="235">
        <v>44408</v>
      </c>
      <c r="D820" s="235">
        <v>0</v>
      </c>
      <c r="E820" s="235">
        <v>58</v>
      </c>
      <c r="F820" s="235">
        <v>0</v>
      </c>
      <c r="G820" s="235">
        <v>21</v>
      </c>
      <c r="H820" s="235">
        <v>10</v>
      </c>
    </row>
    <row r="821" spans="2:8">
      <c r="B821" s="235" t="s">
        <v>80</v>
      </c>
      <c r="C821" s="235">
        <v>44410</v>
      </c>
      <c r="D821" s="235">
        <v>0</v>
      </c>
      <c r="E821" s="235">
        <v>67</v>
      </c>
      <c r="F821" s="235">
        <v>0</v>
      </c>
      <c r="G821" s="235">
        <v>20</v>
      </c>
      <c r="H821" s="235">
        <v>9</v>
      </c>
    </row>
    <row r="822" spans="2:8">
      <c r="B822" s="235" t="s">
        <v>80</v>
      </c>
      <c r="C822" s="235">
        <v>44411</v>
      </c>
      <c r="D822" s="235">
        <v>0</v>
      </c>
      <c r="E822" s="235">
        <v>75</v>
      </c>
      <c r="F822" s="235">
        <v>0</v>
      </c>
      <c r="G822" s="235">
        <v>19</v>
      </c>
      <c r="H822" s="235">
        <v>9</v>
      </c>
    </row>
    <row r="823" spans="2:8">
      <c r="B823" s="235" t="s">
        <v>80</v>
      </c>
      <c r="C823" s="235">
        <v>44412</v>
      </c>
      <c r="D823" s="235">
        <v>0</v>
      </c>
      <c r="E823" s="235">
        <v>68</v>
      </c>
      <c r="F823" s="235">
        <v>0</v>
      </c>
      <c r="G823" s="235">
        <v>19</v>
      </c>
      <c r="H823" s="235">
        <v>9</v>
      </c>
    </row>
    <row r="824" spans="2:8">
      <c r="B824" s="235" t="s">
        <v>80</v>
      </c>
      <c r="C824" s="235">
        <v>44413</v>
      </c>
      <c r="D824" s="235">
        <v>0</v>
      </c>
      <c r="E824" s="235">
        <v>80</v>
      </c>
      <c r="F824" s="235">
        <v>0</v>
      </c>
      <c r="G824" s="235">
        <v>21</v>
      </c>
      <c r="H824" s="235">
        <v>8</v>
      </c>
    </row>
    <row r="825" spans="2:8">
      <c r="B825" s="235" t="s">
        <v>80</v>
      </c>
      <c r="C825" s="235">
        <v>44414</v>
      </c>
      <c r="D825" s="235">
        <v>0</v>
      </c>
      <c r="E825" s="235">
        <v>84</v>
      </c>
      <c r="F825" s="235">
        <v>0</v>
      </c>
      <c r="G825" s="235">
        <v>20</v>
      </c>
      <c r="H825" s="235">
        <v>8</v>
      </c>
    </row>
    <row r="826" spans="2:8">
      <c r="B826" s="235" t="s">
        <v>80</v>
      </c>
      <c r="C826" s="235">
        <v>44417</v>
      </c>
      <c r="D826" s="235">
        <v>23</v>
      </c>
      <c r="E826" s="235">
        <v>94</v>
      </c>
      <c r="F826" s="235">
        <v>0</v>
      </c>
      <c r="G826" s="235">
        <v>19</v>
      </c>
      <c r="H826" s="235">
        <v>10</v>
      </c>
    </row>
    <row r="827" spans="2:8">
      <c r="B827" s="235" t="s">
        <v>80</v>
      </c>
      <c r="C827" s="235">
        <v>44418</v>
      </c>
      <c r="D827" s="235">
        <v>8</v>
      </c>
      <c r="E827" s="235">
        <v>95</v>
      </c>
      <c r="F827" s="235">
        <v>0</v>
      </c>
      <c r="G827" s="235">
        <v>19</v>
      </c>
      <c r="H827" s="235">
        <v>11</v>
      </c>
    </row>
    <row r="828" spans="2:8">
      <c r="B828" s="235" t="s">
        <v>80</v>
      </c>
      <c r="C828" s="235">
        <v>44419</v>
      </c>
      <c r="D828" s="235">
        <v>8</v>
      </c>
      <c r="E828" s="235">
        <v>93</v>
      </c>
      <c r="F828" s="235">
        <v>0</v>
      </c>
      <c r="G828" s="235">
        <v>19</v>
      </c>
      <c r="H828" s="235">
        <v>10</v>
      </c>
    </row>
    <row r="829" spans="2:8">
      <c r="B829" s="235" t="s">
        <v>80</v>
      </c>
      <c r="C829" s="235">
        <v>44420</v>
      </c>
      <c r="D829" s="235">
        <v>21</v>
      </c>
      <c r="E829" s="235">
        <v>96</v>
      </c>
      <c r="F829" s="235">
        <v>0</v>
      </c>
      <c r="G829" s="235">
        <v>18</v>
      </c>
      <c r="H829" s="235">
        <v>10</v>
      </c>
    </row>
    <row r="830" spans="2:8">
      <c r="B830" s="235" t="s">
        <v>80</v>
      </c>
      <c r="C830" s="235">
        <v>44421</v>
      </c>
      <c r="D830" s="235">
        <v>21</v>
      </c>
      <c r="E830" s="235">
        <v>96</v>
      </c>
      <c r="F830" s="235">
        <v>0</v>
      </c>
      <c r="G830" s="235">
        <v>18</v>
      </c>
      <c r="H830" s="235">
        <v>10</v>
      </c>
    </row>
    <row r="831" spans="2:8">
      <c r="B831" s="235" t="s">
        <v>80</v>
      </c>
      <c r="C831" s="235">
        <v>44425</v>
      </c>
      <c r="D831" s="235">
        <v>72</v>
      </c>
      <c r="E831" s="235">
        <v>94</v>
      </c>
      <c r="F831" s="235">
        <v>0</v>
      </c>
      <c r="G831" s="235">
        <v>18</v>
      </c>
      <c r="H831" s="235">
        <v>10</v>
      </c>
    </row>
    <row r="832" spans="2:8">
      <c r="B832" s="235" t="s">
        <v>80</v>
      </c>
      <c r="C832" s="235">
        <v>44426</v>
      </c>
      <c r="D832" s="235">
        <v>12</v>
      </c>
      <c r="E832" s="235">
        <v>95</v>
      </c>
      <c r="F832" s="235">
        <v>0</v>
      </c>
      <c r="G832" s="235">
        <v>18</v>
      </c>
      <c r="H832" s="235">
        <v>10</v>
      </c>
    </row>
    <row r="833" spans="2:8">
      <c r="B833" s="235" t="s">
        <v>80</v>
      </c>
      <c r="C833" s="235">
        <v>44427</v>
      </c>
      <c r="D833" s="235">
        <v>5</v>
      </c>
      <c r="E833" s="235">
        <v>93</v>
      </c>
      <c r="F833" s="235">
        <v>0</v>
      </c>
      <c r="G833" s="235">
        <v>17</v>
      </c>
      <c r="H833" s="235">
        <v>11</v>
      </c>
    </row>
    <row r="834" spans="2:8">
      <c r="B834" s="235" t="s">
        <v>80</v>
      </c>
      <c r="C834" s="235">
        <v>44428</v>
      </c>
      <c r="D834" s="235">
        <v>19</v>
      </c>
      <c r="E834" s="235">
        <v>89</v>
      </c>
      <c r="F834" s="235">
        <v>0</v>
      </c>
      <c r="G834" s="235">
        <v>19</v>
      </c>
      <c r="H834" s="235">
        <v>14</v>
      </c>
    </row>
    <row r="835" spans="2:8">
      <c r="B835" s="235" t="s">
        <v>80</v>
      </c>
      <c r="C835" s="235">
        <v>44431</v>
      </c>
      <c r="D835" s="235">
        <v>23</v>
      </c>
      <c r="E835" s="235">
        <v>89</v>
      </c>
      <c r="F835" s="235">
        <v>0</v>
      </c>
      <c r="G835" s="235">
        <v>19</v>
      </c>
      <c r="H835" s="235">
        <v>11</v>
      </c>
    </row>
    <row r="836" spans="2:8">
      <c r="B836" s="235" t="s">
        <v>80</v>
      </c>
      <c r="C836" s="235">
        <v>44432</v>
      </c>
      <c r="D836" s="235">
        <v>18</v>
      </c>
      <c r="E836" s="235">
        <v>95</v>
      </c>
      <c r="F836" s="235">
        <v>0</v>
      </c>
      <c r="G836" s="235">
        <v>18</v>
      </c>
      <c r="H836" s="235">
        <v>11</v>
      </c>
    </row>
    <row r="837" spans="2:8">
      <c r="B837" s="235" t="s">
        <v>80</v>
      </c>
      <c r="C837" s="235">
        <v>44433</v>
      </c>
      <c r="D837" s="235">
        <v>3</v>
      </c>
      <c r="E837" s="235">
        <v>86</v>
      </c>
      <c r="F837" s="235">
        <v>0</v>
      </c>
      <c r="G837" s="235">
        <v>17</v>
      </c>
      <c r="H837" s="235">
        <v>11</v>
      </c>
    </row>
    <row r="838" spans="2:8">
      <c r="B838" s="235" t="s">
        <v>80</v>
      </c>
      <c r="C838" s="235">
        <v>44434</v>
      </c>
      <c r="D838" s="235">
        <v>18</v>
      </c>
      <c r="E838" s="235">
        <v>63</v>
      </c>
      <c r="F838" s="235">
        <v>0</v>
      </c>
      <c r="G838" s="235">
        <v>18</v>
      </c>
      <c r="H838" s="235">
        <v>11</v>
      </c>
    </row>
    <row r="839" spans="2:8">
      <c r="B839" s="235" t="s">
        <v>80</v>
      </c>
      <c r="C839" s="235">
        <v>44435</v>
      </c>
      <c r="D839" s="235">
        <v>3</v>
      </c>
      <c r="E839" s="235">
        <v>73</v>
      </c>
      <c r="F839" s="235">
        <v>0</v>
      </c>
      <c r="G839" s="235">
        <v>18</v>
      </c>
      <c r="H839" s="235">
        <v>10</v>
      </c>
    </row>
    <row r="840" spans="2:8">
      <c r="B840" s="235" t="s">
        <v>80</v>
      </c>
      <c r="C840" s="235">
        <v>44438</v>
      </c>
      <c r="D840" s="235">
        <v>37</v>
      </c>
      <c r="E840" s="235">
        <v>78</v>
      </c>
      <c r="F840" s="235">
        <v>0</v>
      </c>
      <c r="G840" s="235">
        <v>17</v>
      </c>
      <c r="H840" s="235">
        <v>11</v>
      </c>
    </row>
    <row r="841" spans="2:8">
      <c r="B841" s="235" t="s">
        <v>80</v>
      </c>
      <c r="C841" s="235">
        <v>44439</v>
      </c>
      <c r="D841" s="235">
        <v>28</v>
      </c>
      <c r="E841" s="235">
        <v>90</v>
      </c>
      <c r="F841" s="235">
        <v>0</v>
      </c>
      <c r="G841" s="235">
        <v>17</v>
      </c>
      <c r="H841" s="235">
        <v>10</v>
      </c>
    </row>
    <row r="842" spans="2:8">
      <c r="B842" s="235" t="s">
        <v>80</v>
      </c>
      <c r="C842" s="235">
        <v>44440</v>
      </c>
      <c r="D842" s="235">
        <v>13</v>
      </c>
      <c r="E842" s="235">
        <v>78</v>
      </c>
      <c r="F842" s="235">
        <v>0</v>
      </c>
      <c r="G842" s="235">
        <v>18</v>
      </c>
      <c r="H842" s="235">
        <v>10</v>
      </c>
    </row>
    <row r="843" spans="2:8">
      <c r="B843" s="235" t="s">
        <v>80</v>
      </c>
      <c r="C843" s="235">
        <v>44441</v>
      </c>
      <c r="D843" s="235">
        <v>0</v>
      </c>
      <c r="E843" s="235">
        <v>83</v>
      </c>
      <c r="F843" s="235">
        <v>0</v>
      </c>
      <c r="G843" s="235">
        <v>21</v>
      </c>
      <c r="H843" s="235">
        <v>9</v>
      </c>
    </row>
    <row r="844" spans="2:8">
      <c r="B844" s="235" t="s">
        <v>80</v>
      </c>
      <c r="C844" s="235">
        <v>44442</v>
      </c>
      <c r="D844" s="235">
        <v>0</v>
      </c>
      <c r="E844" s="235">
        <v>89</v>
      </c>
      <c r="F844" s="235">
        <v>0</v>
      </c>
      <c r="G844" s="235">
        <v>21</v>
      </c>
      <c r="H844" s="235">
        <v>9</v>
      </c>
    </row>
    <row r="845" spans="2:8">
      <c r="B845" s="235" t="s">
        <v>80</v>
      </c>
      <c r="C845" s="235">
        <v>44445</v>
      </c>
      <c r="D845" s="235">
        <v>63</v>
      </c>
      <c r="E845" s="235">
        <v>76</v>
      </c>
      <c r="F845" s="235">
        <v>0</v>
      </c>
      <c r="G845" s="235">
        <v>17</v>
      </c>
      <c r="H845" s="235">
        <v>10</v>
      </c>
    </row>
    <row r="846" spans="2:8">
      <c r="B846" s="235" t="s">
        <v>80</v>
      </c>
      <c r="C846" s="235">
        <v>44446</v>
      </c>
      <c r="D846" s="235">
        <v>5</v>
      </c>
      <c r="E846" s="235">
        <v>91</v>
      </c>
      <c r="F846" s="235">
        <v>0</v>
      </c>
      <c r="G846" s="235">
        <v>17</v>
      </c>
      <c r="H846" s="235">
        <v>10</v>
      </c>
    </row>
    <row r="847" spans="2:8">
      <c r="B847" s="235" t="s">
        <v>80</v>
      </c>
      <c r="C847" s="235">
        <v>44447</v>
      </c>
      <c r="D847" s="235">
        <v>3</v>
      </c>
      <c r="E847" s="235">
        <v>63</v>
      </c>
      <c r="F847" s="235">
        <v>0</v>
      </c>
      <c r="G847" s="235">
        <v>18</v>
      </c>
      <c r="H847" s="235">
        <v>10</v>
      </c>
    </row>
    <row r="848" spans="2:8">
      <c r="B848" s="235" t="s">
        <v>80</v>
      </c>
      <c r="C848" s="235">
        <v>44448</v>
      </c>
      <c r="D848" s="235">
        <v>0</v>
      </c>
      <c r="E848" s="235">
        <v>89</v>
      </c>
      <c r="F848" s="235">
        <v>0</v>
      </c>
      <c r="G848" s="235">
        <v>20</v>
      </c>
      <c r="H848" s="235">
        <v>10</v>
      </c>
    </row>
    <row r="849" spans="2:8">
      <c r="B849" s="235" t="s">
        <v>80</v>
      </c>
      <c r="C849" s="235">
        <v>44449</v>
      </c>
      <c r="D849" s="235">
        <v>0</v>
      </c>
      <c r="E849" s="235">
        <v>85</v>
      </c>
      <c r="F849" s="235">
        <v>0</v>
      </c>
      <c r="G849" s="235">
        <v>20</v>
      </c>
      <c r="H849" s="235">
        <v>10</v>
      </c>
    </row>
    <row r="850" spans="2:8">
      <c r="B850" s="235" t="s">
        <v>80</v>
      </c>
      <c r="C850" s="235">
        <v>44452</v>
      </c>
      <c r="D850" s="235">
        <v>40</v>
      </c>
      <c r="E850" s="235">
        <v>92</v>
      </c>
      <c r="F850" s="235">
        <v>0</v>
      </c>
      <c r="G850" s="235">
        <v>22</v>
      </c>
      <c r="H850" s="235">
        <v>11</v>
      </c>
    </row>
    <row r="851" spans="2:8">
      <c r="B851" s="235" t="s">
        <v>80</v>
      </c>
      <c r="C851" s="235">
        <v>44453</v>
      </c>
      <c r="D851" s="235">
        <v>9</v>
      </c>
      <c r="E851" s="235">
        <v>85</v>
      </c>
      <c r="F851" s="235">
        <v>0</v>
      </c>
      <c r="G851" s="235">
        <v>19</v>
      </c>
      <c r="H851" s="235">
        <v>11</v>
      </c>
    </row>
    <row r="852" spans="2:8">
      <c r="B852" s="235" t="s">
        <v>80</v>
      </c>
      <c r="C852" s="235">
        <v>44454</v>
      </c>
      <c r="D852" s="235">
        <v>6</v>
      </c>
      <c r="E852" s="235">
        <v>94</v>
      </c>
      <c r="F852" s="235">
        <v>0</v>
      </c>
      <c r="G852" s="235">
        <v>19</v>
      </c>
      <c r="H852" s="235">
        <v>9</v>
      </c>
    </row>
    <row r="853" spans="2:8">
      <c r="B853" s="235" t="s">
        <v>80</v>
      </c>
      <c r="C853" s="235">
        <v>44455</v>
      </c>
      <c r="D853" s="235">
        <v>0</v>
      </c>
      <c r="E853" s="235">
        <v>93</v>
      </c>
      <c r="F853" s="235">
        <v>0</v>
      </c>
      <c r="G853" s="235">
        <v>19</v>
      </c>
      <c r="H853" s="235">
        <v>10</v>
      </c>
    </row>
    <row r="854" spans="2:8">
      <c r="B854" s="235" t="s">
        <v>80</v>
      </c>
      <c r="C854" s="235">
        <v>44459</v>
      </c>
      <c r="D854" s="235">
        <v>10</v>
      </c>
      <c r="E854" s="235">
        <v>90</v>
      </c>
      <c r="F854" s="235">
        <v>0</v>
      </c>
      <c r="G854" s="235">
        <v>18</v>
      </c>
      <c r="H854" s="235">
        <v>10</v>
      </c>
    </row>
    <row r="855" spans="2:8">
      <c r="B855" s="235" t="s">
        <v>80</v>
      </c>
      <c r="C855" s="235">
        <v>44460</v>
      </c>
      <c r="D855" s="235">
        <v>12</v>
      </c>
      <c r="E855" s="235">
        <v>94</v>
      </c>
      <c r="F855" s="235">
        <v>0</v>
      </c>
      <c r="G855" s="235">
        <v>18</v>
      </c>
      <c r="H855" s="235">
        <v>10</v>
      </c>
    </row>
    <row r="856" spans="2:8">
      <c r="B856" s="235" t="s">
        <v>80</v>
      </c>
      <c r="C856" s="235">
        <v>44460</v>
      </c>
      <c r="D856" s="235">
        <v>12</v>
      </c>
      <c r="E856" s="235">
        <v>94</v>
      </c>
      <c r="F856" s="235">
        <v>0</v>
      </c>
      <c r="G856" s="235">
        <v>18</v>
      </c>
      <c r="H856" s="235">
        <v>10</v>
      </c>
    </row>
    <row r="857" spans="2:8">
      <c r="B857" s="235" t="s">
        <v>80</v>
      </c>
      <c r="C857" s="235">
        <v>44460</v>
      </c>
      <c r="D857" s="235">
        <v>12</v>
      </c>
      <c r="E857" s="235">
        <v>94</v>
      </c>
      <c r="F857" s="235">
        <v>0</v>
      </c>
      <c r="G857" s="235">
        <v>18</v>
      </c>
      <c r="H857" s="235">
        <v>10</v>
      </c>
    </row>
    <row r="858" spans="2:8">
      <c r="B858" s="235" t="s">
        <v>80</v>
      </c>
      <c r="C858" s="235">
        <v>44461</v>
      </c>
      <c r="D858" s="235">
        <v>3</v>
      </c>
      <c r="E858" s="235">
        <v>90</v>
      </c>
      <c r="F858" s="235">
        <v>0</v>
      </c>
      <c r="G858" s="235">
        <v>19</v>
      </c>
      <c r="H858" s="235">
        <v>10</v>
      </c>
    </row>
    <row r="859" spans="2:8">
      <c r="B859" s="235" t="s">
        <v>80</v>
      </c>
      <c r="C859" s="235">
        <v>44462</v>
      </c>
      <c r="D859" s="235">
        <v>47</v>
      </c>
      <c r="E859" s="235">
        <v>89</v>
      </c>
      <c r="F859" s="235">
        <v>0</v>
      </c>
      <c r="G859" s="235">
        <v>17</v>
      </c>
      <c r="H859" s="235">
        <v>9</v>
      </c>
    </row>
    <row r="860" spans="2:8">
      <c r="B860" s="235" t="s">
        <v>80</v>
      </c>
      <c r="C860" s="235">
        <v>44463</v>
      </c>
      <c r="D860" s="235">
        <v>2</v>
      </c>
      <c r="E860" s="235">
        <v>93</v>
      </c>
      <c r="F860" s="235">
        <v>0</v>
      </c>
      <c r="G860" s="235">
        <v>18</v>
      </c>
      <c r="H860" s="235">
        <v>11</v>
      </c>
    </row>
    <row r="861" spans="2:8">
      <c r="B861" s="235" t="s">
        <v>80</v>
      </c>
      <c r="C861" s="235">
        <v>44466</v>
      </c>
      <c r="D861" s="235">
        <v>0</v>
      </c>
      <c r="E861" s="235">
        <v>94</v>
      </c>
      <c r="F861" s="235">
        <v>0</v>
      </c>
      <c r="G861" s="235">
        <v>22</v>
      </c>
      <c r="H861" s="235">
        <v>12</v>
      </c>
    </row>
    <row r="862" spans="2:8">
      <c r="B862" s="235" t="s">
        <v>80</v>
      </c>
      <c r="C862" s="235">
        <v>44467</v>
      </c>
      <c r="D862" s="235">
        <v>0</v>
      </c>
      <c r="E862" s="235">
        <v>93</v>
      </c>
      <c r="F862" s="235">
        <v>0</v>
      </c>
      <c r="G862" s="235">
        <v>18</v>
      </c>
      <c r="H862" s="235">
        <v>11</v>
      </c>
    </row>
    <row r="863" spans="2:8">
      <c r="B863" s="235" t="s">
        <v>80</v>
      </c>
      <c r="C863" s="235">
        <v>44468</v>
      </c>
      <c r="D863" s="235">
        <v>0</v>
      </c>
      <c r="E863" s="235">
        <v>98</v>
      </c>
      <c r="F863" s="235">
        <v>0</v>
      </c>
      <c r="G863" s="235">
        <v>17</v>
      </c>
      <c r="H863" s="235">
        <v>12</v>
      </c>
    </row>
    <row r="864" spans="2:8">
      <c r="B864" s="235" t="s">
        <v>80</v>
      </c>
      <c r="C864" s="235">
        <v>44469</v>
      </c>
      <c r="D864" s="235">
        <v>23</v>
      </c>
      <c r="E864" s="235">
        <v>93</v>
      </c>
      <c r="F864" s="235">
        <v>0</v>
      </c>
      <c r="G864" s="235">
        <v>17</v>
      </c>
      <c r="H864" s="235">
        <v>11</v>
      </c>
    </row>
    <row r="865" spans="2:8">
      <c r="B865" s="235" t="s">
        <v>80</v>
      </c>
      <c r="C865" s="235">
        <v>44470</v>
      </c>
      <c r="D865" s="235">
        <v>7</v>
      </c>
      <c r="E865" s="235">
        <v>85</v>
      </c>
      <c r="F865" s="235">
        <v>0</v>
      </c>
      <c r="G865" s="235">
        <v>18</v>
      </c>
      <c r="H865" s="235">
        <v>9</v>
      </c>
    </row>
    <row r="866" spans="2:8">
      <c r="B866" s="235" t="s">
        <v>80</v>
      </c>
      <c r="C866" s="235">
        <v>44473</v>
      </c>
      <c r="D866" s="235">
        <v>6</v>
      </c>
      <c r="E866" s="235">
        <v>90</v>
      </c>
      <c r="F866" s="235">
        <v>0</v>
      </c>
      <c r="G866" s="235">
        <v>21</v>
      </c>
      <c r="H866" s="235">
        <v>12</v>
      </c>
    </row>
    <row r="867" spans="2:8">
      <c r="B867" s="235" t="s">
        <v>80</v>
      </c>
      <c r="C867" s="235">
        <v>44474</v>
      </c>
      <c r="D867" s="235">
        <v>9</v>
      </c>
      <c r="E867" s="235">
        <v>92</v>
      </c>
      <c r="F867" s="235">
        <v>0</v>
      </c>
      <c r="G867" s="235">
        <v>30</v>
      </c>
      <c r="H867" s="235">
        <v>13</v>
      </c>
    </row>
    <row r="868" spans="2:8">
      <c r="B868" s="235" t="s">
        <v>80</v>
      </c>
      <c r="C868" s="235">
        <v>44475</v>
      </c>
      <c r="D868" s="235">
        <v>0</v>
      </c>
      <c r="E868" s="235">
        <v>95</v>
      </c>
      <c r="F868" s="235">
        <v>0</v>
      </c>
      <c r="G868" s="235">
        <v>19</v>
      </c>
      <c r="H868" s="235">
        <v>11</v>
      </c>
    </row>
    <row r="869" spans="2:8">
      <c r="B869" s="235" t="s">
        <v>80</v>
      </c>
      <c r="C869" s="235">
        <v>44476</v>
      </c>
      <c r="D869" s="235">
        <v>10</v>
      </c>
      <c r="E869" s="235">
        <v>90</v>
      </c>
      <c r="F869" s="235">
        <v>0</v>
      </c>
      <c r="G869" s="235">
        <v>21</v>
      </c>
      <c r="H869" s="235">
        <v>12</v>
      </c>
    </row>
    <row r="870" spans="2:8">
      <c r="B870" s="235" t="s">
        <v>80</v>
      </c>
      <c r="C870" s="235">
        <v>44477</v>
      </c>
      <c r="D870" s="235">
        <v>0</v>
      </c>
      <c r="E870" s="235">
        <v>89</v>
      </c>
      <c r="F870" s="235">
        <v>0</v>
      </c>
      <c r="G870" s="235">
        <v>18</v>
      </c>
      <c r="H870" s="235">
        <v>12</v>
      </c>
    </row>
    <row r="871" spans="2:8">
      <c r="B871" s="235" t="s">
        <v>80</v>
      </c>
      <c r="C871" s="235">
        <v>44480</v>
      </c>
      <c r="D871" s="235">
        <v>17</v>
      </c>
      <c r="E871" s="235">
        <v>92</v>
      </c>
      <c r="F871" s="235">
        <v>0</v>
      </c>
      <c r="G871" s="235">
        <v>19</v>
      </c>
      <c r="H871" s="235">
        <v>12</v>
      </c>
    </row>
    <row r="872" spans="2:8">
      <c r="B872" s="235" t="s">
        <v>80</v>
      </c>
      <c r="C872" s="235">
        <v>44481</v>
      </c>
      <c r="D872" s="235">
        <v>3</v>
      </c>
      <c r="E872" s="235">
        <v>96</v>
      </c>
      <c r="F872" s="235">
        <v>0</v>
      </c>
      <c r="G872" s="235">
        <v>18</v>
      </c>
      <c r="H872" s="235">
        <v>12</v>
      </c>
    </row>
    <row r="873" spans="2:8">
      <c r="B873" s="235" t="s">
        <v>80</v>
      </c>
      <c r="C873" s="235">
        <v>44482</v>
      </c>
      <c r="D873" s="235">
        <v>11</v>
      </c>
      <c r="E873" s="235">
        <v>93</v>
      </c>
      <c r="F873" s="235">
        <v>0</v>
      </c>
      <c r="G873" s="235">
        <v>20</v>
      </c>
      <c r="H873" s="235">
        <v>13</v>
      </c>
    </row>
    <row r="874" spans="2:8">
      <c r="B874" s="235" t="s">
        <v>80</v>
      </c>
      <c r="C874" s="235">
        <v>44483</v>
      </c>
      <c r="D874" s="235">
        <v>3</v>
      </c>
      <c r="E874" s="235">
        <v>92</v>
      </c>
      <c r="F874" s="235">
        <v>0</v>
      </c>
      <c r="G874" s="235">
        <v>20</v>
      </c>
      <c r="H874" s="235">
        <v>12</v>
      </c>
    </row>
    <row r="875" spans="2:8">
      <c r="B875" s="235" t="s">
        <v>80</v>
      </c>
      <c r="C875" s="235">
        <v>44484</v>
      </c>
      <c r="D875" s="235">
        <v>12</v>
      </c>
      <c r="E875" s="235">
        <v>87</v>
      </c>
      <c r="F875" s="235">
        <v>0</v>
      </c>
      <c r="G875" s="235">
        <v>21</v>
      </c>
      <c r="H875" s="235">
        <v>13</v>
      </c>
    </row>
    <row r="876" spans="2:8">
      <c r="B876" s="235" t="s">
        <v>80</v>
      </c>
      <c r="C876" s="235">
        <v>44488</v>
      </c>
      <c r="D876" s="235">
        <v>42</v>
      </c>
      <c r="E876" s="235">
        <v>93</v>
      </c>
      <c r="F876" s="235">
        <v>0</v>
      </c>
      <c r="G876" s="235">
        <v>21</v>
      </c>
      <c r="H876" s="235">
        <v>12</v>
      </c>
    </row>
    <row r="877" spans="2:8">
      <c r="B877" s="235" t="s">
        <v>80</v>
      </c>
      <c r="C877" s="235">
        <v>44490</v>
      </c>
      <c r="D877" s="235">
        <v>3</v>
      </c>
      <c r="E877" s="235">
        <v>99</v>
      </c>
      <c r="F877" s="235">
        <v>0</v>
      </c>
      <c r="G877" s="235">
        <v>18</v>
      </c>
      <c r="H877" s="235">
        <v>11</v>
      </c>
    </row>
    <row r="878" spans="2:8">
      <c r="B878" s="235" t="s">
        <v>80</v>
      </c>
      <c r="C878" s="235">
        <v>44491</v>
      </c>
      <c r="D878" s="235">
        <v>23</v>
      </c>
      <c r="E878" s="235">
        <v>94</v>
      </c>
      <c r="F878" s="235">
        <v>0</v>
      </c>
      <c r="G878" s="235">
        <v>19</v>
      </c>
      <c r="H878" s="235">
        <v>12</v>
      </c>
    </row>
    <row r="879" spans="2:8">
      <c r="B879" s="235" t="s">
        <v>80</v>
      </c>
      <c r="C879" s="235">
        <v>44494</v>
      </c>
      <c r="D879" s="235">
        <v>25</v>
      </c>
      <c r="E879" s="235">
        <v>93</v>
      </c>
      <c r="F879" s="235">
        <v>0</v>
      </c>
      <c r="G879" s="235">
        <v>19</v>
      </c>
      <c r="H879" s="235">
        <v>12</v>
      </c>
    </row>
    <row r="880" spans="2:8">
      <c r="B880" s="235" t="s">
        <v>80</v>
      </c>
      <c r="C880" s="235">
        <v>44495</v>
      </c>
      <c r="D880" s="235">
        <v>9</v>
      </c>
      <c r="E880" s="235">
        <v>99</v>
      </c>
      <c r="F880" s="235">
        <v>0</v>
      </c>
      <c r="G880" s="235">
        <v>19</v>
      </c>
      <c r="H880" s="235">
        <v>12</v>
      </c>
    </row>
    <row r="881" spans="2:8">
      <c r="B881" s="235" t="s">
        <v>80</v>
      </c>
      <c r="C881" s="235">
        <v>44496</v>
      </c>
      <c r="D881" s="235">
        <v>19</v>
      </c>
      <c r="E881" s="235">
        <v>96</v>
      </c>
      <c r="F881" s="235">
        <v>0</v>
      </c>
      <c r="G881" s="235">
        <v>19</v>
      </c>
      <c r="H881" s="235">
        <v>12</v>
      </c>
    </row>
    <row r="882" spans="2:8">
      <c r="B882" s="235" t="s">
        <v>80</v>
      </c>
      <c r="C882" s="235">
        <v>44497</v>
      </c>
      <c r="D882" s="235">
        <v>14</v>
      </c>
      <c r="E882" s="235">
        <v>88</v>
      </c>
      <c r="F882" s="235">
        <v>0</v>
      </c>
      <c r="G882" s="235">
        <v>21</v>
      </c>
      <c r="H882" s="235">
        <v>12</v>
      </c>
    </row>
    <row r="883" spans="2:8">
      <c r="B883" s="235" t="s">
        <v>80</v>
      </c>
      <c r="C883" s="235">
        <v>44498</v>
      </c>
      <c r="D883" s="235">
        <v>12</v>
      </c>
      <c r="E883" s="235">
        <v>95</v>
      </c>
      <c r="F883" s="235">
        <v>0</v>
      </c>
      <c r="G883" s="235">
        <v>18</v>
      </c>
      <c r="H883" s="235">
        <v>11</v>
      </c>
    </row>
    <row r="884" spans="2:8">
      <c r="B884" s="235" t="s">
        <v>80</v>
      </c>
      <c r="C884" s="235">
        <v>44502</v>
      </c>
      <c r="D884" s="235">
        <v>24</v>
      </c>
      <c r="E884" s="235">
        <v>86</v>
      </c>
      <c r="F884" s="235">
        <v>0</v>
      </c>
      <c r="G884" s="235">
        <v>21</v>
      </c>
      <c r="H884" s="235">
        <v>11</v>
      </c>
    </row>
    <row r="885" spans="2:8">
      <c r="B885" s="235" t="s">
        <v>80</v>
      </c>
      <c r="C885" s="235">
        <v>44503</v>
      </c>
      <c r="D885" s="235">
        <v>21</v>
      </c>
      <c r="E885" s="235">
        <v>73</v>
      </c>
      <c r="F885" s="235">
        <v>0</v>
      </c>
      <c r="G885" s="235">
        <v>17</v>
      </c>
      <c r="H885" s="235">
        <v>10</v>
      </c>
    </row>
    <row r="886" spans="2:8">
      <c r="B886" s="235" t="s">
        <v>80</v>
      </c>
      <c r="C886" s="235">
        <v>44504</v>
      </c>
      <c r="D886" s="235">
        <v>3</v>
      </c>
      <c r="E886" s="235">
        <v>69</v>
      </c>
      <c r="F886" s="235">
        <v>0</v>
      </c>
      <c r="G886" s="235">
        <v>17</v>
      </c>
      <c r="H886" s="235">
        <v>10</v>
      </c>
    </row>
    <row r="887" spans="2:8">
      <c r="B887" s="235" t="s">
        <v>80</v>
      </c>
      <c r="C887" s="235">
        <v>44505</v>
      </c>
      <c r="D887" s="235">
        <v>6</v>
      </c>
      <c r="E887" s="235">
        <v>91</v>
      </c>
      <c r="F887" s="235">
        <v>0</v>
      </c>
      <c r="G887" s="235">
        <v>19</v>
      </c>
      <c r="H887" s="235">
        <v>11</v>
      </c>
    </row>
    <row r="888" spans="2:8">
      <c r="B888" s="235" t="s">
        <v>80</v>
      </c>
      <c r="C888" s="235">
        <v>44508</v>
      </c>
      <c r="D888" s="235">
        <v>3</v>
      </c>
      <c r="E888" s="235">
        <v>98</v>
      </c>
      <c r="F888" s="235">
        <v>0</v>
      </c>
      <c r="G888" s="235">
        <v>18</v>
      </c>
      <c r="H888" s="235">
        <v>11</v>
      </c>
    </row>
    <row r="889" spans="2:8">
      <c r="B889" s="235" t="s">
        <v>80</v>
      </c>
      <c r="C889" s="235">
        <v>44509</v>
      </c>
      <c r="D889" s="235">
        <v>24</v>
      </c>
      <c r="E889" s="235">
        <v>93</v>
      </c>
      <c r="F889" s="235">
        <v>0</v>
      </c>
      <c r="G889" s="235">
        <v>19</v>
      </c>
      <c r="H889" s="235">
        <v>11</v>
      </c>
    </row>
    <row r="890" spans="2:8">
      <c r="B890" s="235" t="s">
        <v>80</v>
      </c>
      <c r="C890" s="235">
        <v>44510</v>
      </c>
      <c r="D890" s="235">
        <v>11</v>
      </c>
      <c r="E890" s="235">
        <v>96</v>
      </c>
      <c r="F890" s="235">
        <v>0</v>
      </c>
      <c r="G890" s="235">
        <v>18</v>
      </c>
      <c r="H890" s="235">
        <v>11</v>
      </c>
    </row>
    <row r="891" spans="2:8">
      <c r="B891" s="235" t="s">
        <v>80</v>
      </c>
      <c r="C891" s="235">
        <v>44511</v>
      </c>
      <c r="D891" s="235">
        <v>25</v>
      </c>
      <c r="E891" s="235">
        <v>92</v>
      </c>
      <c r="F891" s="235">
        <v>0</v>
      </c>
      <c r="G891" s="235">
        <v>21</v>
      </c>
      <c r="H891" s="235">
        <v>11</v>
      </c>
    </row>
    <row r="892" spans="2:8">
      <c r="B892" s="235" t="s">
        <v>80</v>
      </c>
      <c r="C892" s="235">
        <v>44512</v>
      </c>
      <c r="D892" s="235">
        <v>2</v>
      </c>
      <c r="E892" s="235">
        <v>61</v>
      </c>
      <c r="F892" s="235">
        <v>44</v>
      </c>
      <c r="G892" s="235">
        <v>23</v>
      </c>
      <c r="H892" s="235">
        <v>13</v>
      </c>
    </row>
    <row r="893" spans="2:8">
      <c r="B893" s="235" t="s">
        <v>80</v>
      </c>
      <c r="C893" s="235">
        <v>44516</v>
      </c>
      <c r="D893" s="235">
        <v>39</v>
      </c>
      <c r="E893" s="235">
        <v>75</v>
      </c>
      <c r="F893" s="235">
        <v>18</v>
      </c>
      <c r="G893" s="235">
        <v>16</v>
      </c>
      <c r="H893" s="235">
        <v>11</v>
      </c>
    </row>
    <row r="894" spans="2:8">
      <c r="B894" s="235" t="s">
        <v>80</v>
      </c>
      <c r="C894" s="235">
        <v>44517</v>
      </c>
      <c r="D894" s="235">
        <v>0</v>
      </c>
      <c r="E894" s="235">
        <v>95</v>
      </c>
      <c r="F894" s="235">
        <v>0</v>
      </c>
      <c r="G894" s="235">
        <v>21</v>
      </c>
      <c r="H894" s="235">
        <v>12</v>
      </c>
    </row>
    <row r="895" spans="2:8">
      <c r="B895" s="235" t="s">
        <v>80</v>
      </c>
      <c r="C895" s="235">
        <v>44518</v>
      </c>
      <c r="D895" s="235">
        <v>3</v>
      </c>
      <c r="E895" s="235">
        <v>99</v>
      </c>
      <c r="F895" s="235">
        <v>0</v>
      </c>
      <c r="G895" s="235">
        <v>19</v>
      </c>
      <c r="H895" s="235">
        <v>11</v>
      </c>
    </row>
    <row r="896" spans="2:8">
      <c r="B896" s="235" t="s">
        <v>80</v>
      </c>
      <c r="C896" s="235">
        <v>44519</v>
      </c>
      <c r="D896" s="235">
        <v>0</v>
      </c>
      <c r="E896" s="235">
        <v>84</v>
      </c>
      <c r="F896" s="235">
        <v>1.7</v>
      </c>
      <c r="G896" s="235">
        <v>17.899999999999999</v>
      </c>
      <c r="H896" s="235">
        <v>12.3</v>
      </c>
    </row>
    <row r="897" spans="2:8">
      <c r="B897" s="235" t="s">
        <v>80</v>
      </c>
      <c r="C897" s="235">
        <v>44522</v>
      </c>
      <c r="D897" s="235">
        <v>9</v>
      </c>
      <c r="E897" s="235">
        <v>81.599999999999994</v>
      </c>
      <c r="F897" s="235">
        <v>68.5</v>
      </c>
      <c r="G897" s="235">
        <v>20.3</v>
      </c>
      <c r="H897" s="235">
        <v>13.1</v>
      </c>
    </row>
    <row r="898" spans="2:8">
      <c r="B898" s="235" t="s">
        <v>80</v>
      </c>
      <c r="C898" s="235">
        <v>44523</v>
      </c>
      <c r="D898" s="235">
        <v>4</v>
      </c>
      <c r="E898" s="235">
        <v>77.8</v>
      </c>
      <c r="F898" s="235">
        <v>67.2</v>
      </c>
      <c r="G898" s="235">
        <v>14.5</v>
      </c>
      <c r="H898" s="235">
        <v>12.9</v>
      </c>
    </row>
    <row r="899" spans="2:8">
      <c r="B899" s="235" t="s">
        <v>80</v>
      </c>
      <c r="C899" s="235">
        <v>44524</v>
      </c>
      <c r="D899" s="235">
        <v>23</v>
      </c>
      <c r="E899" s="235">
        <v>82.7</v>
      </c>
      <c r="F899" s="235">
        <v>66.599999999999994</v>
      </c>
      <c r="G899" s="235">
        <v>15.7</v>
      </c>
      <c r="H899" s="235">
        <v>13.9</v>
      </c>
    </row>
    <row r="900" spans="2:8">
      <c r="B900" s="235" t="s">
        <v>80</v>
      </c>
      <c r="C900" s="235">
        <v>44525</v>
      </c>
      <c r="D900" s="235">
        <v>30</v>
      </c>
      <c r="E900" s="235">
        <v>76.099999999999994</v>
      </c>
      <c r="F900" s="235">
        <v>60.3</v>
      </c>
      <c r="G900" s="235">
        <v>14.6</v>
      </c>
      <c r="H900" s="235">
        <v>11.7</v>
      </c>
    </row>
    <row r="901" spans="2:8">
      <c r="B901" s="235" t="s">
        <v>80</v>
      </c>
      <c r="C901" s="235">
        <v>44526</v>
      </c>
      <c r="D901" s="235">
        <v>18</v>
      </c>
      <c r="E901" s="235">
        <v>91</v>
      </c>
      <c r="F901" s="235">
        <v>80</v>
      </c>
      <c r="G901" s="235">
        <v>16</v>
      </c>
      <c r="H901" s="235">
        <v>11</v>
      </c>
    </row>
    <row r="902" spans="2:8">
      <c r="B902" s="235" t="s">
        <v>80</v>
      </c>
      <c r="C902" s="235">
        <v>44527</v>
      </c>
      <c r="D902" s="235">
        <v>22</v>
      </c>
      <c r="E902" s="235">
        <v>61.8</v>
      </c>
      <c r="F902" s="235">
        <v>51</v>
      </c>
      <c r="G902" s="235">
        <v>16.3</v>
      </c>
      <c r="H902" s="235">
        <v>13.4</v>
      </c>
    </row>
    <row r="903" spans="2:8">
      <c r="B903" s="235" t="s">
        <v>80</v>
      </c>
      <c r="C903" s="235">
        <v>44529</v>
      </c>
      <c r="D903" s="235">
        <v>5</v>
      </c>
      <c r="E903" s="235">
        <v>70.3</v>
      </c>
      <c r="F903" s="235">
        <v>58.7</v>
      </c>
      <c r="G903" s="235">
        <v>16.399999999999999</v>
      </c>
      <c r="H903" s="235">
        <v>13.5</v>
      </c>
    </row>
    <row r="904" spans="2:8">
      <c r="B904" s="235" t="s">
        <v>80</v>
      </c>
      <c r="C904" s="235">
        <v>44560</v>
      </c>
      <c r="D904" s="235">
        <v>38</v>
      </c>
      <c r="E904" s="235">
        <v>71.400000000000006</v>
      </c>
      <c r="F904" s="235">
        <v>61.2</v>
      </c>
      <c r="G904" s="235">
        <v>17.3</v>
      </c>
      <c r="H904" s="235">
        <v>14.6</v>
      </c>
    </row>
    <row r="905" spans="2:8">
      <c r="B905" s="235" t="s">
        <v>80</v>
      </c>
      <c r="C905" s="235">
        <v>44531</v>
      </c>
      <c r="D905" s="235">
        <v>12</v>
      </c>
      <c r="E905" s="235">
        <v>71.8</v>
      </c>
      <c r="F905" s="235">
        <v>65</v>
      </c>
      <c r="G905" s="235">
        <v>16</v>
      </c>
      <c r="H905" s="235">
        <v>11</v>
      </c>
    </row>
    <row r="906" spans="2:8">
      <c r="B906" s="235" t="s">
        <v>80</v>
      </c>
      <c r="C906" s="235">
        <v>44531</v>
      </c>
      <c r="D906" s="235">
        <v>9</v>
      </c>
      <c r="E906" s="235">
        <v>87</v>
      </c>
      <c r="F906" s="235">
        <v>71.7</v>
      </c>
      <c r="G906" s="235">
        <v>11.6</v>
      </c>
      <c r="H906" s="235">
        <v>10.5</v>
      </c>
    </row>
    <row r="907" spans="2:8">
      <c r="B907" s="235" t="s">
        <v>80</v>
      </c>
      <c r="C907" s="235">
        <v>44168</v>
      </c>
      <c r="D907" s="235">
        <v>3</v>
      </c>
      <c r="E907" s="235">
        <v>68.900000000000006</v>
      </c>
      <c r="F907" s="235">
        <v>62.1</v>
      </c>
      <c r="G907" s="235">
        <v>16</v>
      </c>
      <c r="H907" s="235">
        <v>14.6</v>
      </c>
    </row>
    <row r="908" spans="2:8">
      <c r="B908" s="235" t="s">
        <v>80</v>
      </c>
      <c r="C908" s="235">
        <v>44534</v>
      </c>
      <c r="D908" s="235">
        <v>12</v>
      </c>
      <c r="E908" s="235">
        <v>57.6</v>
      </c>
      <c r="F908" s="235">
        <v>21.5</v>
      </c>
      <c r="G908" s="235">
        <v>17</v>
      </c>
      <c r="H908" s="235">
        <v>14.6</v>
      </c>
    </row>
    <row r="909" spans="2:8">
      <c r="B909" s="235" t="s">
        <v>80</v>
      </c>
      <c r="C909" s="235">
        <v>44536</v>
      </c>
      <c r="D909" s="235">
        <v>6</v>
      </c>
      <c r="E909" s="235">
        <v>76.400000000000006</v>
      </c>
      <c r="F909" s="235">
        <v>68.7</v>
      </c>
      <c r="G909" s="235">
        <v>15</v>
      </c>
      <c r="H909" s="235">
        <v>14.1</v>
      </c>
    </row>
    <row r="910" spans="2:8">
      <c r="B910" s="235" t="s">
        <v>80</v>
      </c>
      <c r="C910" s="235">
        <v>44537</v>
      </c>
      <c r="D910" s="235">
        <v>3</v>
      </c>
      <c r="E910" s="235">
        <v>74.3</v>
      </c>
      <c r="F910" s="235">
        <v>66.8</v>
      </c>
      <c r="G910" s="235">
        <v>13.9</v>
      </c>
      <c r="H910" s="235">
        <v>13.2</v>
      </c>
    </row>
    <row r="911" spans="2:8">
      <c r="B911" s="235" t="s">
        <v>80</v>
      </c>
      <c r="C911" s="235">
        <v>44539</v>
      </c>
      <c r="D911" s="235">
        <v>4</v>
      </c>
      <c r="E911" s="235">
        <v>76.8</v>
      </c>
      <c r="F911" s="235">
        <v>68.900000000000006</v>
      </c>
      <c r="G911" s="235">
        <v>15.2</v>
      </c>
      <c r="H911" s="235">
        <v>13.8</v>
      </c>
    </row>
    <row r="912" spans="2:8">
      <c r="B912" s="235" t="s">
        <v>80</v>
      </c>
      <c r="C912" s="235">
        <v>44540</v>
      </c>
      <c r="D912" s="235">
        <v>3</v>
      </c>
      <c r="E912" s="235">
        <v>69.3</v>
      </c>
      <c r="F912" s="235">
        <v>61.9</v>
      </c>
      <c r="G912" s="235">
        <v>14.5</v>
      </c>
      <c r="H912" s="235">
        <v>13.3</v>
      </c>
    </row>
    <row r="913" spans="2:8">
      <c r="B913" s="235" t="s">
        <v>80</v>
      </c>
      <c r="C913" s="235">
        <v>44543</v>
      </c>
      <c r="D913" s="235">
        <v>58</v>
      </c>
      <c r="E913" s="235">
        <v>64.8</v>
      </c>
      <c r="F913" s="235">
        <v>44.2</v>
      </c>
      <c r="G913" s="235">
        <v>13.1</v>
      </c>
      <c r="H913" s="235">
        <v>9.6999999999999993</v>
      </c>
    </row>
    <row r="914" spans="2:8">
      <c r="B914" s="235" t="s">
        <v>80</v>
      </c>
      <c r="C914" s="235">
        <v>44544</v>
      </c>
      <c r="D914" s="235">
        <v>0</v>
      </c>
      <c r="E914" s="235">
        <v>80</v>
      </c>
      <c r="F914" s="235">
        <v>69</v>
      </c>
      <c r="G914" s="235">
        <v>19</v>
      </c>
      <c r="H914" s="235">
        <v>10</v>
      </c>
    </row>
    <row r="915" spans="2:8">
      <c r="B915" s="235" t="s">
        <v>80</v>
      </c>
      <c r="C915" s="235">
        <v>44545</v>
      </c>
      <c r="D915" s="235">
        <v>0</v>
      </c>
      <c r="E915" s="235">
        <v>67.900000000000006</v>
      </c>
      <c r="F915" s="235">
        <v>57.2</v>
      </c>
      <c r="G915" s="235">
        <v>15.2</v>
      </c>
      <c r="H915" s="235">
        <v>12.6</v>
      </c>
    </row>
    <row r="916" spans="2:8">
      <c r="B916" s="235" t="s">
        <v>80</v>
      </c>
      <c r="C916" s="235">
        <v>44546</v>
      </c>
      <c r="D916" s="235">
        <v>3</v>
      </c>
      <c r="E916" s="235">
        <v>78.900000000000006</v>
      </c>
      <c r="F916" s="235">
        <v>71.5</v>
      </c>
      <c r="G916" s="235">
        <v>13.5</v>
      </c>
      <c r="H916" s="235">
        <v>12.1</v>
      </c>
    </row>
    <row r="917" spans="2:8">
      <c r="B917" s="235" t="s">
        <v>80</v>
      </c>
      <c r="C917" s="235">
        <v>44550</v>
      </c>
      <c r="D917" s="235">
        <v>7</v>
      </c>
      <c r="E917" s="235">
        <v>69</v>
      </c>
      <c r="F917" s="235">
        <v>59.4</v>
      </c>
      <c r="G917" s="235">
        <v>14.8</v>
      </c>
      <c r="H917" s="235">
        <v>13.3</v>
      </c>
    </row>
    <row r="918" spans="2:8">
      <c r="B918" s="235" t="s">
        <v>80</v>
      </c>
      <c r="C918" s="235">
        <v>44551</v>
      </c>
      <c r="D918" s="235">
        <v>19</v>
      </c>
      <c r="E918" s="235">
        <v>72.3</v>
      </c>
      <c r="F918" s="235">
        <v>66.3</v>
      </c>
      <c r="G918" s="235">
        <v>15.4</v>
      </c>
      <c r="H918" s="235">
        <v>13.5</v>
      </c>
    </row>
    <row r="919" spans="2:8">
      <c r="B919" s="235" t="s">
        <v>80</v>
      </c>
      <c r="C919" s="235">
        <v>44552</v>
      </c>
      <c r="D919" s="235">
        <v>2</v>
      </c>
      <c r="E919" s="235">
        <v>84.5</v>
      </c>
      <c r="F919" s="235">
        <v>70</v>
      </c>
      <c r="G919" s="235">
        <v>14.3</v>
      </c>
      <c r="H919" s="235">
        <v>12</v>
      </c>
    </row>
    <row r="920" spans="2:8">
      <c r="B920" s="235" t="s">
        <v>80</v>
      </c>
      <c r="C920" s="235">
        <v>44554</v>
      </c>
      <c r="D920" s="235">
        <v>3</v>
      </c>
      <c r="E920" s="235">
        <v>14</v>
      </c>
      <c r="F920" s="235">
        <v>12</v>
      </c>
      <c r="G920" s="235">
        <v>86</v>
      </c>
      <c r="H920" s="235">
        <v>74</v>
      </c>
    </row>
    <row r="921" spans="2:8">
      <c r="B921" s="235" t="s">
        <v>80</v>
      </c>
      <c r="C921" s="235">
        <v>44554</v>
      </c>
      <c r="D921" s="235">
        <v>0</v>
      </c>
      <c r="E921" s="235">
        <v>74.099999999999994</v>
      </c>
      <c r="F921" s="235">
        <v>64.8</v>
      </c>
      <c r="G921" s="235">
        <v>14.6</v>
      </c>
      <c r="H921" s="235">
        <v>13.2</v>
      </c>
    </row>
    <row r="922" spans="2:8">
      <c r="B922" s="235" t="s">
        <v>80</v>
      </c>
      <c r="C922" s="235">
        <v>44557</v>
      </c>
      <c r="D922" s="235">
        <v>8</v>
      </c>
      <c r="E922" s="235">
        <v>79.900000000000006</v>
      </c>
      <c r="F922" s="235">
        <v>70.3</v>
      </c>
      <c r="G922" s="235">
        <v>16.600000000000001</v>
      </c>
      <c r="H922" s="235">
        <v>13.3</v>
      </c>
    </row>
    <row r="923" spans="2:8">
      <c r="B923" s="235" t="s">
        <v>80</v>
      </c>
      <c r="C923" s="235">
        <v>44558</v>
      </c>
      <c r="D923" s="235">
        <v>15</v>
      </c>
      <c r="E923" s="235">
        <v>76.5</v>
      </c>
      <c r="F923" s="235">
        <v>69.5</v>
      </c>
      <c r="G923" s="235">
        <v>12.5</v>
      </c>
      <c r="H923" s="235">
        <v>11.7</v>
      </c>
    </row>
    <row r="924" spans="2:8">
      <c r="B924" s="235" t="s">
        <v>80</v>
      </c>
      <c r="C924" s="235">
        <v>44559</v>
      </c>
      <c r="D924" s="235">
        <v>5</v>
      </c>
      <c r="E924" s="235">
        <v>79</v>
      </c>
      <c r="F924" s="235">
        <v>65</v>
      </c>
      <c r="G924" s="235">
        <v>20</v>
      </c>
      <c r="H924" s="235">
        <v>9</v>
      </c>
    </row>
    <row r="925" spans="2:8">
      <c r="B925" s="235" t="s">
        <v>80</v>
      </c>
      <c r="C925" s="235">
        <v>44560</v>
      </c>
      <c r="D925" s="235">
        <v>2</v>
      </c>
      <c r="E925" s="235">
        <v>73.599999999999994</v>
      </c>
      <c r="F925" s="235">
        <v>62.6</v>
      </c>
      <c r="G925" s="235">
        <v>15.8</v>
      </c>
      <c r="H925" s="235">
        <v>14.3</v>
      </c>
    </row>
    <row r="926" spans="2:8">
      <c r="B926" s="235" t="s">
        <v>80</v>
      </c>
      <c r="C926" s="235">
        <v>44561</v>
      </c>
      <c r="D926" s="235">
        <v>2</v>
      </c>
      <c r="E926" s="235">
        <v>80.900000000000006</v>
      </c>
      <c r="F926" s="235">
        <v>73.5</v>
      </c>
      <c r="G926" s="235">
        <v>13.6</v>
      </c>
      <c r="H926" s="235">
        <v>12.2</v>
      </c>
    </row>
    <row r="927" spans="2:8">
      <c r="B927" s="235" t="s">
        <v>80</v>
      </c>
      <c r="C927" s="235">
        <v>44564</v>
      </c>
      <c r="D927" s="235">
        <v>9</v>
      </c>
      <c r="E927" s="235">
        <v>60.6</v>
      </c>
      <c r="F927" s="235">
        <v>51.3</v>
      </c>
      <c r="G927" s="235">
        <v>15.3</v>
      </c>
      <c r="H927" s="235">
        <v>11.7</v>
      </c>
    </row>
    <row r="928" spans="2:8">
      <c r="B928" s="235" t="s">
        <v>80</v>
      </c>
      <c r="C928" s="235">
        <v>44565</v>
      </c>
      <c r="D928" s="235">
        <v>0</v>
      </c>
      <c r="E928" s="235">
        <v>88.5</v>
      </c>
      <c r="F928" s="235">
        <v>65.400000000000006</v>
      </c>
      <c r="G928" s="235">
        <v>9.8000000000000007</v>
      </c>
      <c r="H928" s="235">
        <v>8.5</v>
      </c>
    </row>
    <row r="929" spans="2:8">
      <c r="B929" s="235" t="s">
        <v>80</v>
      </c>
      <c r="C929" s="235">
        <v>44566</v>
      </c>
      <c r="D929" s="235">
        <v>0</v>
      </c>
      <c r="E929" s="235">
        <v>72</v>
      </c>
      <c r="F929" s="235">
        <v>54.9</v>
      </c>
      <c r="G929" s="235">
        <v>19.100000000000001</v>
      </c>
      <c r="H929" s="235">
        <v>13.8</v>
      </c>
    </row>
    <row r="930" spans="2:8">
      <c r="B930" s="235" t="s">
        <v>80</v>
      </c>
      <c r="C930" s="235">
        <v>44567</v>
      </c>
      <c r="D930" s="235">
        <v>7</v>
      </c>
      <c r="E930" s="235">
        <v>14.4</v>
      </c>
      <c r="F930" s="235">
        <v>12.8</v>
      </c>
      <c r="G930" s="235">
        <v>77.2</v>
      </c>
      <c r="H930" s="235">
        <v>69.5</v>
      </c>
    </row>
    <row r="931" spans="2:8">
      <c r="B931" s="235" t="s">
        <v>80</v>
      </c>
      <c r="C931" s="235">
        <v>44568</v>
      </c>
      <c r="D931" s="235">
        <v>15</v>
      </c>
      <c r="E931" s="235">
        <v>78.3</v>
      </c>
      <c r="F931" s="235">
        <v>64.3</v>
      </c>
      <c r="G931" s="235">
        <v>14</v>
      </c>
      <c r="H931" s="235">
        <v>11</v>
      </c>
    </row>
    <row r="932" spans="2:8">
      <c r="B932" s="235" t="s">
        <v>80</v>
      </c>
      <c r="C932" s="235">
        <v>44572</v>
      </c>
      <c r="D932" s="235">
        <v>8</v>
      </c>
      <c r="E932" s="235">
        <v>72.3</v>
      </c>
      <c r="F932" s="235">
        <v>63.9</v>
      </c>
      <c r="G932" s="235">
        <v>14.3</v>
      </c>
      <c r="H932" s="235">
        <v>12.4</v>
      </c>
    </row>
    <row r="933" spans="2:8">
      <c r="B933" s="235" t="s">
        <v>80</v>
      </c>
      <c r="C933" s="235">
        <v>44573</v>
      </c>
      <c r="D933" s="235">
        <v>4</v>
      </c>
      <c r="E933" s="235">
        <v>93</v>
      </c>
      <c r="F933" s="235">
        <v>79</v>
      </c>
      <c r="G933" s="235">
        <v>17</v>
      </c>
      <c r="H933" s="235">
        <v>9</v>
      </c>
    </row>
    <row r="934" spans="2:8">
      <c r="B934" s="235" t="s">
        <v>80</v>
      </c>
      <c r="C934" s="235">
        <v>44574</v>
      </c>
      <c r="D934" s="235">
        <v>8</v>
      </c>
      <c r="E934" s="235">
        <v>69.8</v>
      </c>
      <c r="F934" s="235">
        <v>58.8</v>
      </c>
      <c r="G934" s="235">
        <v>12.8</v>
      </c>
      <c r="H934" s="235">
        <v>9.9</v>
      </c>
    </row>
    <row r="935" spans="2:8">
      <c r="B935" s="235" t="s">
        <v>80</v>
      </c>
      <c r="C935" s="235">
        <v>44575</v>
      </c>
      <c r="D935" s="235">
        <v>2</v>
      </c>
      <c r="E935" s="235">
        <v>89.9</v>
      </c>
      <c r="F935" s="235">
        <v>63.2</v>
      </c>
      <c r="G935" s="235">
        <v>14</v>
      </c>
      <c r="H935" s="235">
        <v>11</v>
      </c>
    </row>
    <row r="936" spans="2:8">
      <c r="B936" s="235" t="s">
        <v>80</v>
      </c>
      <c r="C936" s="235">
        <v>44578</v>
      </c>
      <c r="D936" s="235">
        <v>7</v>
      </c>
      <c r="E936" s="235">
        <v>84.5</v>
      </c>
      <c r="F936" s="235">
        <v>69.900000000000006</v>
      </c>
      <c r="G936" s="235">
        <v>12.4</v>
      </c>
      <c r="H936" s="235">
        <v>10.6</v>
      </c>
    </row>
    <row r="937" spans="2:8">
      <c r="B937" s="235" t="s">
        <v>80</v>
      </c>
      <c r="C937" s="235">
        <v>44579</v>
      </c>
      <c r="D937" s="235">
        <v>0</v>
      </c>
      <c r="E937" s="235">
        <v>73.7</v>
      </c>
      <c r="F937" s="235">
        <v>67.900000000000006</v>
      </c>
      <c r="G937" s="235">
        <v>14.1</v>
      </c>
      <c r="H937" s="235">
        <v>12.3</v>
      </c>
    </row>
    <row r="938" spans="2:8">
      <c r="B938" s="235" t="s">
        <v>80</v>
      </c>
      <c r="C938" s="235">
        <v>44580</v>
      </c>
      <c r="D938" s="235">
        <v>0</v>
      </c>
      <c r="E938" s="235">
        <v>67</v>
      </c>
      <c r="F938" s="235">
        <v>58.2</v>
      </c>
      <c r="G938" s="235">
        <v>12.3</v>
      </c>
      <c r="H938" s="235">
        <v>11</v>
      </c>
    </row>
    <row r="939" spans="2:8">
      <c r="B939" s="235" t="s">
        <v>80</v>
      </c>
      <c r="C939" s="235">
        <v>44581</v>
      </c>
      <c r="D939" s="235">
        <v>0</v>
      </c>
      <c r="E939" s="235">
        <v>62.4</v>
      </c>
      <c r="F939" s="235">
        <v>46.2</v>
      </c>
      <c r="G939" s="235">
        <v>12.6</v>
      </c>
      <c r="H939" s="235">
        <v>11.4</v>
      </c>
    </row>
    <row r="940" spans="2:8">
      <c r="B940" s="235" t="s">
        <v>80</v>
      </c>
      <c r="C940" s="235">
        <v>44582</v>
      </c>
      <c r="D940" s="235">
        <v>0</v>
      </c>
      <c r="E940" s="235">
        <v>65</v>
      </c>
      <c r="F940" s="235">
        <v>83.2</v>
      </c>
      <c r="G940" s="235">
        <v>14</v>
      </c>
      <c r="H940" s="235">
        <v>11.6</v>
      </c>
    </row>
    <row r="941" spans="2:8">
      <c r="B941" s="235" t="s">
        <v>80</v>
      </c>
      <c r="C941" s="235">
        <v>44585</v>
      </c>
      <c r="D941" s="235">
        <v>11</v>
      </c>
      <c r="E941" s="235">
        <v>63.9</v>
      </c>
      <c r="F941" s="235">
        <v>91.5</v>
      </c>
      <c r="G941" s="235">
        <v>15</v>
      </c>
      <c r="H941" s="235">
        <v>12.3</v>
      </c>
    </row>
    <row r="942" spans="2:8">
      <c r="B942" s="235" t="s">
        <v>80</v>
      </c>
      <c r="C942" s="235">
        <v>44586</v>
      </c>
      <c r="D942" s="235">
        <v>0</v>
      </c>
      <c r="E942" s="235">
        <v>83.7</v>
      </c>
      <c r="F942" s="235">
        <v>73.099999999999994</v>
      </c>
      <c r="G942" s="235">
        <v>12.8</v>
      </c>
      <c r="H942" s="235">
        <v>11.9</v>
      </c>
    </row>
    <row r="943" spans="2:8">
      <c r="B943" s="235" t="s">
        <v>80</v>
      </c>
      <c r="C943" s="235">
        <v>44587</v>
      </c>
      <c r="D943" s="235">
        <v>5</v>
      </c>
      <c r="E943" s="235">
        <v>70.8</v>
      </c>
      <c r="F943" s="235">
        <v>66.2</v>
      </c>
      <c r="G943" s="235">
        <v>17</v>
      </c>
      <c r="H943" s="235">
        <v>9</v>
      </c>
    </row>
    <row r="944" spans="2:8">
      <c r="B944" s="235" t="s">
        <v>80</v>
      </c>
      <c r="C944" s="235">
        <v>44588</v>
      </c>
      <c r="D944" s="235">
        <v>1</v>
      </c>
      <c r="E944" s="235">
        <v>84.4</v>
      </c>
      <c r="F944" s="235">
        <v>68.099999999999994</v>
      </c>
      <c r="G944" s="235">
        <v>10.3</v>
      </c>
      <c r="H944" s="235">
        <v>8.6999999999999993</v>
      </c>
    </row>
    <row r="945" spans="2:8">
      <c r="B945" s="235" t="s">
        <v>80</v>
      </c>
      <c r="C945" s="235">
        <v>44589</v>
      </c>
      <c r="D945" s="235">
        <v>0</v>
      </c>
      <c r="E945" s="235">
        <v>74</v>
      </c>
      <c r="F945" s="235">
        <v>65</v>
      </c>
      <c r="G945" s="235">
        <v>21</v>
      </c>
      <c r="H945" s="235">
        <v>15</v>
      </c>
    </row>
    <row r="946" spans="2:8">
      <c r="B946" s="235" t="s">
        <v>80</v>
      </c>
      <c r="C946" s="235">
        <v>44592</v>
      </c>
      <c r="D946" s="235">
        <v>0</v>
      </c>
      <c r="E946" s="235">
        <v>69.8</v>
      </c>
      <c r="F946" s="235">
        <v>64.599999999999994</v>
      </c>
      <c r="G946" s="235">
        <v>11.4</v>
      </c>
      <c r="H946" s="235">
        <v>10.3</v>
      </c>
    </row>
    <row r="947" spans="2:8">
      <c r="B947" s="235" t="s">
        <v>80</v>
      </c>
      <c r="C947" s="235">
        <v>44593</v>
      </c>
      <c r="D947" s="235">
        <v>0</v>
      </c>
      <c r="E947" s="235">
        <v>85.4</v>
      </c>
      <c r="F947" s="235">
        <v>64.8</v>
      </c>
      <c r="G947" s="235">
        <v>12</v>
      </c>
      <c r="H947" s="235">
        <v>11</v>
      </c>
    </row>
    <row r="948" spans="2:8">
      <c r="B948" s="235" t="s">
        <v>80</v>
      </c>
      <c r="C948" s="235">
        <v>44594</v>
      </c>
      <c r="D948" s="235">
        <v>0</v>
      </c>
      <c r="E948" s="235">
        <v>66</v>
      </c>
      <c r="F948" s="235">
        <v>49.3</v>
      </c>
      <c r="G948" s="235">
        <v>13</v>
      </c>
      <c r="H948" s="235">
        <v>11.1</v>
      </c>
    </row>
    <row r="949" spans="2:8">
      <c r="B949" s="235" t="s">
        <v>80</v>
      </c>
      <c r="C949" s="235">
        <v>44596</v>
      </c>
      <c r="D949" s="235">
        <v>0</v>
      </c>
      <c r="E949" s="235">
        <v>87</v>
      </c>
      <c r="F949" s="235">
        <v>64</v>
      </c>
      <c r="G949" s="235">
        <v>14</v>
      </c>
      <c r="H949" s="235">
        <v>11</v>
      </c>
    </row>
    <row r="950" spans="2:8">
      <c r="B950" s="235" t="s">
        <v>80</v>
      </c>
      <c r="C950" s="235">
        <v>44624</v>
      </c>
      <c r="D950" s="235">
        <v>0</v>
      </c>
      <c r="E950" s="235">
        <v>70.400000000000006</v>
      </c>
      <c r="F950" s="235">
        <v>66.8</v>
      </c>
      <c r="G950" s="235">
        <v>13.2</v>
      </c>
      <c r="H950" s="235">
        <v>11.1</v>
      </c>
    </row>
    <row r="951" spans="2:8">
      <c r="B951" s="235" t="s">
        <v>80</v>
      </c>
      <c r="C951" s="235">
        <v>44599</v>
      </c>
      <c r="D951" s="235">
        <v>22</v>
      </c>
      <c r="E951" s="235">
        <v>74</v>
      </c>
      <c r="F951" s="235">
        <v>60</v>
      </c>
      <c r="G951" s="235">
        <v>17</v>
      </c>
      <c r="H951" s="235">
        <v>11</v>
      </c>
    </row>
    <row r="952" spans="2:8">
      <c r="B952" s="235" t="s">
        <v>80</v>
      </c>
      <c r="C952" s="235">
        <v>44600</v>
      </c>
      <c r="D952" s="235">
        <v>6</v>
      </c>
      <c r="E952" s="235">
        <v>87.7</v>
      </c>
      <c r="F952" s="235">
        <v>72.599999999999994</v>
      </c>
      <c r="G952" s="235">
        <v>14.5</v>
      </c>
      <c r="H952" s="235">
        <v>12.1</v>
      </c>
    </row>
    <row r="953" spans="2:8">
      <c r="B953" s="235" t="s">
        <v>80</v>
      </c>
      <c r="C953" s="235">
        <v>44601</v>
      </c>
      <c r="D953" s="235">
        <v>2</v>
      </c>
      <c r="E953" s="235">
        <v>79.3</v>
      </c>
      <c r="F953" s="235">
        <v>74.8</v>
      </c>
      <c r="G953" s="235">
        <v>16.100000000000001</v>
      </c>
      <c r="H953" s="235">
        <v>10.7</v>
      </c>
    </row>
    <row r="954" spans="2:8">
      <c r="B954" s="235" t="s">
        <v>80</v>
      </c>
      <c r="C954" s="235">
        <v>44602</v>
      </c>
      <c r="D954" s="235">
        <v>0</v>
      </c>
      <c r="E954" s="235">
        <v>80.7</v>
      </c>
      <c r="F954" s="235">
        <v>73.8</v>
      </c>
      <c r="G954" s="235">
        <v>11.9</v>
      </c>
      <c r="H954" s="235">
        <v>10.9</v>
      </c>
    </row>
    <row r="955" spans="2:8">
      <c r="B955" s="235" t="s">
        <v>80</v>
      </c>
      <c r="C955" s="235">
        <v>44603</v>
      </c>
      <c r="D955" s="235">
        <v>0</v>
      </c>
      <c r="E955" s="235">
        <v>76.8</v>
      </c>
      <c r="F955" s="235">
        <v>73</v>
      </c>
      <c r="G955" s="235">
        <v>18.5</v>
      </c>
      <c r="H955" s="235">
        <v>13.9</v>
      </c>
    </row>
    <row r="956" spans="2:8">
      <c r="B956" s="235" t="s">
        <v>80</v>
      </c>
      <c r="C956" s="235">
        <v>44606</v>
      </c>
      <c r="D956" s="235">
        <v>1</v>
      </c>
      <c r="E956" s="235">
        <v>75.099999999999994</v>
      </c>
      <c r="F956" s="235">
        <v>73.3</v>
      </c>
      <c r="G956" s="235">
        <v>18.8</v>
      </c>
      <c r="H956" s="235">
        <v>13.9</v>
      </c>
    </row>
    <row r="957" spans="2:8">
      <c r="B957" s="235" t="s">
        <v>80</v>
      </c>
      <c r="C957" s="235">
        <v>44607</v>
      </c>
      <c r="D957" s="235">
        <v>0</v>
      </c>
      <c r="E957" s="235">
        <v>82.2</v>
      </c>
      <c r="F957" s="235">
        <v>76.900000000000006</v>
      </c>
      <c r="G957" s="235">
        <v>11.5</v>
      </c>
      <c r="H957" s="235">
        <v>10.8</v>
      </c>
    </row>
    <row r="958" spans="2:8">
      <c r="B958" s="235" t="s">
        <v>80</v>
      </c>
      <c r="C958" s="235">
        <v>44608</v>
      </c>
      <c r="D958" s="235">
        <v>3</v>
      </c>
      <c r="E958" s="235">
        <v>69.099999999999994</v>
      </c>
      <c r="F958" s="235">
        <v>59.1</v>
      </c>
      <c r="G958" s="235">
        <v>16</v>
      </c>
      <c r="H958" s="235">
        <v>12.6</v>
      </c>
    </row>
    <row r="959" spans="2:8">
      <c r="B959" s="235" t="s">
        <v>80</v>
      </c>
      <c r="C959" s="235">
        <v>44609</v>
      </c>
      <c r="D959" s="235">
        <v>0</v>
      </c>
      <c r="E959" s="235">
        <v>85</v>
      </c>
      <c r="F959" s="235">
        <v>65</v>
      </c>
      <c r="G959" s="235">
        <v>14</v>
      </c>
      <c r="H959" s="235">
        <v>11</v>
      </c>
    </row>
    <row r="960" spans="2:8">
      <c r="B960" s="235" t="s">
        <v>80</v>
      </c>
      <c r="C960" s="235">
        <v>44610</v>
      </c>
      <c r="D960" s="235">
        <v>0</v>
      </c>
      <c r="E960" s="235">
        <v>78.5</v>
      </c>
      <c r="F960" s="235">
        <v>71</v>
      </c>
      <c r="G960" s="235">
        <v>13.3</v>
      </c>
      <c r="H960" s="235">
        <v>12.9</v>
      </c>
    </row>
    <row r="961" spans="2:8">
      <c r="B961" s="235" t="s">
        <v>80</v>
      </c>
      <c r="C961" s="235">
        <v>44613</v>
      </c>
      <c r="D961" s="235">
        <v>22</v>
      </c>
      <c r="E961" s="235">
        <v>79</v>
      </c>
      <c r="F961" s="235">
        <v>73.5</v>
      </c>
      <c r="G961" s="235">
        <v>18</v>
      </c>
      <c r="H961" s="235">
        <v>10.6</v>
      </c>
    </row>
    <row r="962" spans="2:8">
      <c r="B962" s="235" t="s">
        <v>80</v>
      </c>
      <c r="C962" s="235">
        <v>44614</v>
      </c>
      <c r="D962" s="235">
        <v>2</v>
      </c>
      <c r="E962" s="235">
        <v>87.7</v>
      </c>
      <c r="F962" s="235">
        <v>83.5</v>
      </c>
      <c r="G962" s="235">
        <v>19</v>
      </c>
      <c r="H962" s="235">
        <v>9</v>
      </c>
    </row>
    <row r="963" spans="2:8">
      <c r="B963" s="235" t="s">
        <v>80</v>
      </c>
      <c r="C963" s="235">
        <v>44615</v>
      </c>
      <c r="D963" s="235">
        <v>0</v>
      </c>
      <c r="E963" s="235">
        <v>78.3</v>
      </c>
      <c r="F963" s="235">
        <v>67.099999999999994</v>
      </c>
      <c r="G963" s="235">
        <v>15.7</v>
      </c>
      <c r="H963" s="235">
        <v>13.3</v>
      </c>
    </row>
    <row r="964" spans="2:8">
      <c r="B964" s="235" t="s">
        <v>80</v>
      </c>
      <c r="C964" s="235">
        <v>44620</v>
      </c>
      <c r="D964" s="235">
        <v>12</v>
      </c>
      <c r="E964" s="235">
        <v>77.599999999999994</v>
      </c>
      <c r="F964" s="235">
        <v>65.900000000000006</v>
      </c>
      <c r="G964" s="235">
        <v>14.5</v>
      </c>
      <c r="H964" s="235">
        <v>13.4</v>
      </c>
    </row>
    <row r="965" spans="2:8">
      <c r="B965" s="235" t="s">
        <v>80</v>
      </c>
      <c r="C965" s="235">
        <v>44621</v>
      </c>
      <c r="D965" s="235">
        <v>5</v>
      </c>
      <c r="E965" s="235">
        <v>75.099999999999994</v>
      </c>
      <c r="F965" s="235">
        <v>63.4</v>
      </c>
      <c r="G965" s="235">
        <v>17</v>
      </c>
      <c r="H965" s="235">
        <v>14.2</v>
      </c>
    </row>
    <row r="966" spans="2:8">
      <c r="B966" s="235" t="s">
        <v>80</v>
      </c>
      <c r="C966" s="235">
        <v>44622</v>
      </c>
      <c r="D966" s="235">
        <v>10</v>
      </c>
      <c r="E966" s="235">
        <v>52.4</v>
      </c>
      <c r="F966" s="235">
        <v>77.8</v>
      </c>
      <c r="G966" s="235">
        <v>16</v>
      </c>
      <c r="H966" s="235">
        <v>11.5</v>
      </c>
    </row>
    <row r="967" spans="2:8">
      <c r="B967" s="235" t="s">
        <v>80</v>
      </c>
      <c r="C967" s="235">
        <v>44623</v>
      </c>
      <c r="D967" s="235">
        <v>5</v>
      </c>
      <c r="E967" s="235">
        <v>71</v>
      </c>
      <c r="F967" s="235">
        <v>50</v>
      </c>
      <c r="G967" s="235">
        <v>17.2</v>
      </c>
      <c r="H967" s="235">
        <v>12.2</v>
      </c>
    </row>
    <row r="968" spans="2:8">
      <c r="B968" s="235" t="s">
        <v>80</v>
      </c>
      <c r="C968" s="235">
        <v>44627</v>
      </c>
      <c r="D968" s="235">
        <v>48</v>
      </c>
      <c r="E968" s="235">
        <v>78.3</v>
      </c>
      <c r="F968" s="235">
        <v>72.900000000000006</v>
      </c>
      <c r="G968" s="235">
        <v>13.9</v>
      </c>
      <c r="H968" s="235">
        <v>13.1</v>
      </c>
    </row>
    <row r="969" spans="2:8">
      <c r="B969" s="235" t="s">
        <v>80</v>
      </c>
      <c r="C969" s="235">
        <v>44600</v>
      </c>
      <c r="D969" s="235">
        <v>5</v>
      </c>
      <c r="E969" s="235">
        <v>76.099999999999994</v>
      </c>
      <c r="F969" s="235">
        <v>58.6</v>
      </c>
      <c r="G969" s="235">
        <v>12.5</v>
      </c>
      <c r="H969" s="235">
        <v>10.9</v>
      </c>
    </row>
    <row r="970" spans="2:8">
      <c r="B970" s="235" t="s">
        <v>80</v>
      </c>
      <c r="C970" s="235">
        <v>44631</v>
      </c>
      <c r="D970" s="235">
        <v>0</v>
      </c>
      <c r="E970" s="235">
        <v>77.2</v>
      </c>
      <c r="F970" s="235">
        <v>70.599999999999994</v>
      </c>
      <c r="G970" s="235">
        <v>12</v>
      </c>
      <c r="H970" s="235">
        <v>10.3</v>
      </c>
    </row>
    <row r="971" spans="2:8">
      <c r="B971" s="235" t="s">
        <v>80</v>
      </c>
      <c r="C971" s="235">
        <v>44635</v>
      </c>
      <c r="D971" s="235">
        <v>46</v>
      </c>
      <c r="E971" s="235">
        <v>72.8</v>
      </c>
      <c r="F971" s="235">
        <v>65.2</v>
      </c>
      <c r="G971" s="235">
        <v>15</v>
      </c>
      <c r="H971" s="235">
        <v>13.5</v>
      </c>
    </row>
    <row r="972" spans="2:8">
      <c r="B972" s="235" t="s">
        <v>80</v>
      </c>
      <c r="C972" s="235">
        <v>44636</v>
      </c>
      <c r="D972" s="235">
        <v>6</v>
      </c>
      <c r="E972" s="235">
        <v>73</v>
      </c>
      <c r="F972" s="235">
        <v>68</v>
      </c>
      <c r="G972" s="235">
        <v>21</v>
      </c>
      <c r="H972" s="235">
        <v>11</v>
      </c>
    </row>
    <row r="973" spans="2:8">
      <c r="B973" s="235" t="s">
        <v>80</v>
      </c>
      <c r="C973" s="235">
        <v>44637</v>
      </c>
      <c r="D973" s="235">
        <v>9</v>
      </c>
      <c r="E973" s="235">
        <v>85</v>
      </c>
      <c r="F973" s="235">
        <v>74</v>
      </c>
      <c r="G973" s="235">
        <v>19</v>
      </c>
      <c r="H973" s="235">
        <v>10</v>
      </c>
    </row>
    <row r="974" spans="2:8">
      <c r="B974" s="235" t="s">
        <v>80</v>
      </c>
      <c r="C974" s="235">
        <v>44634</v>
      </c>
      <c r="D974" s="235">
        <v>0</v>
      </c>
      <c r="E974" s="235">
        <v>78</v>
      </c>
      <c r="F974" s="235">
        <v>66</v>
      </c>
      <c r="G974" s="235">
        <v>17</v>
      </c>
      <c r="H974" s="235">
        <v>10</v>
      </c>
    </row>
    <row r="975" spans="2:8">
      <c r="B975" s="235" t="s">
        <v>80</v>
      </c>
      <c r="C975" s="235">
        <v>44638</v>
      </c>
      <c r="D975" s="235">
        <v>3</v>
      </c>
      <c r="E975" s="235">
        <v>77.7</v>
      </c>
      <c r="F975" s="235">
        <v>70.2</v>
      </c>
      <c r="G975" s="235">
        <v>15.2</v>
      </c>
      <c r="H975" s="235">
        <v>13.3</v>
      </c>
    </row>
    <row r="976" spans="2:8">
      <c r="B976" s="235" t="s">
        <v>80</v>
      </c>
      <c r="C976" s="235">
        <v>44644</v>
      </c>
      <c r="D976" s="235">
        <v>0</v>
      </c>
      <c r="E976" s="235">
        <v>74.400000000000006</v>
      </c>
      <c r="F976" s="235">
        <v>53.3</v>
      </c>
      <c r="G976" s="235">
        <v>17.7</v>
      </c>
      <c r="H976" s="235">
        <v>15.8</v>
      </c>
    </row>
    <row r="977" spans="2:8">
      <c r="B977" s="235" t="s">
        <v>80</v>
      </c>
      <c r="C977" s="235">
        <v>44645</v>
      </c>
      <c r="D977" s="235">
        <v>4</v>
      </c>
      <c r="E977" s="235">
        <v>96</v>
      </c>
      <c r="F977" s="235">
        <v>89</v>
      </c>
      <c r="G977" s="235">
        <v>21</v>
      </c>
      <c r="H977" s="235">
        <v>13</v>
      </c>
    </row>
    <row r="978" spans="2:8">
      <c r="B978" s="235" t="s">
        <v>80</v>
      </c>
      <c r="C978" s="235">
        <v>44648</v>
      </c>
      <c r="D978" s="235">
        <v>23</v>
      </c>
      <c r="E978" s="235">
        <v>84</v>
      </c>
      <c r="F978" s="235">
        <v>55.5</v>
      </c>
      <c r="G978" s="235">
        <v>15.6</v>
      </c>
      <c r="H978" s="235">
        <v>13.6</v>
      </c>
    </row>
    <row r="979" spans="2:8">
      <c r="B979" s="235" t="s">
        <v>80</v>
      </c>
      <c r="C979" s="235">
        <v>44650</v>
      </c>
      <c r="D979" s="235">
        <v>34</v>
      </c>
      <c r="E979" s="235">
        <v>78.5</v>
      </c>
      <c r="F979" s="235">
        <v>55</v>
      </c>
      <c r="G979" s="235">
        <v>15.6</v>
      </c>
      <c r="H979" s="235">
        <v>13.1</v>
      </c>
    </row>
    <row r="980" spans="2:8">
      <c r="B980" s="235" t="s">
        <v>80</v>
      </c>
      <c r="C980" s="235">
        <v>44656</v>
      </c>
      <c r="D980" s="235">
        <v>26</v>
      </c>
      <c r="E980" s="235">
        <v>74.400000000000006</v>
      </c>
      <c r="F980" s="235">
        <v>64.8</v>
      </c>
      <c r="G980" s="235">
        <v>14.6</v>
      </c>
      <c r="H980" s="235">
        <v>12.1</v>
      </c>
    </row>
    <row r="981" spans="2:8">
      <c r="B981" s="235" t="s">
        <v>80</v>
      </c>
      <c r="C981" s="235">
        <v>44656</v>
      </c>
      <c r="D981" s="235">
        <v>10</v>
      </c>
      <c r="E981" s="235">
        <v>82.9</v>
      </c>
      <c r="F981" s="235">
        <v>78.900000000000006</v>
      </c>
      <c r="G981" s="235">
        <v>16</v>
      </c>
      <c r="H981" s="235">
        <v>11.8</v>
      </c>
    </row>
    <row r="982" spans="2:8">
      <c r="B982" s="235" t="s">
        <v>80</v>
      </c>
      <c r="C982" s="235">
        <v>44658</v>
      </c>
      <c r="D982" s="235">
        <v>40</v>
      </c>
      <c r="E982" s="235">
        <v>74.5</v>
      </c>
      <c r="F982" s="235">
        <v>64.3</v>
      </c>
      <c r="G982" s="235">
        <v>16.399999999999999</v>
      </c>
      <c r="H982" s="235">
        <v>15</v>
      </c>
    </row>
    <row r="983" spans="2:8">
      <c r="B983" s="235" t="s">
        <v>80</v>
      </c>
      <c r="C983" s="235">
        <v>44662</v>
      </c>
      <c r="D983" s="235">
        <v>18</v>
      </c>
      <c r="E983" s="235">
        <v>71.5</v>
      </c>
      <c r="F983" s="235">
        <v>47.6</v>
      </c>
      <c r="G983" s="235">
        <v>17.5</v>
      </c>
      <c r="H983" s="235">
        <v>13</v>
      </c>
    </row>
    <row r="984" spans="2:8">
      <c r="B984" s="235" t="s">
        <v>80</v>
      </c>
      <c r="C984" s="235">
        <v>44664</v>
      </c>
      <c r="D984" s="235">
        <v>0</v>
      </c>
      <c r="E984" s="235">
        <v>69.900000000000006</v>
      </c>
      <c r="F984" s="235">
        <v>56.1</v>
      </c>
      <c r="G984" s="235">
        <v>15.8</v>
      </c>
      <c r="H984" s="235">
        <v>13.2</v>
      </c>
    </row>
    <row r="985" spans="2:8">
      <c r="B985" s="235" t="s">
        <v>80</v>
      </c>
      <c r="C985" s="235">
        <v>44669</v>
      </c>
      <c r="D985" s="235">
        <v>32</v>
      </c>
      <c r="E985" s="235">
        <v>90</v>
      </c>
      <c r="F985" s="235">
        <v>85</v>
      </c>
      <c r="G985" s="235">
        <v>16</v>
      </c>
      <c r="H985" s="235">
        <v>11</v>
      </c>
    </row>
    <row r="986" spans="2:8">
      <c r="B986" s="235" t="s">
        <v>80</v>
      </c>
      <c r="C986" s="235">
        <v>44670</v>
      </c>
      <c r="D986" s="235">
        <v>18</v>
      </c>
      <c r="E986" s="235">
        <v>79.2</v>
      </c>
      <c r="F986" s="235">
        <v>69.400000000000006</v>
      </c>
      <c r="G986" s="235">
        <v>15.6</v>
      </c>
      <c r="H986" s="235">
        <v>13.8</v>
      </c>
    </row>
    <row r="987" spans="2:8">
      <c r="B987" s="235" t="s">
        <v>80</v>
      </c>
      <c r="C987" s="235">
        <v>44672</v>
      </c>
      <c r="D987" s="235">
        <v>62</v>
      </c>
      <c r="E987" s="235">
        <v>71.5</v>
      </c>
      <c r="F987" s="235">
        <v>60.2</v>
      </c>
      <c r="G987" s="235">
        <v>15.8</v>
      </c>
      <c r="H987" s="235">
        <v>11.9</v>
      </c>
    </row>
    <row r="988" spans="2:8">
      <c r="B988" s="235" t="s">
        <v>80</v>
      </c>
      <c r="C988" s="235">
        <v>44673</v>
      </c>
      <c r="D988" s="235">
        <v>46</v>
      </c>
      <c r="E988" s="235">
        <v>92</v>
      </c>
      <c r="F988" s="235">
        <v>85</v>
      </c>
      <c r="G988" s="235">
        <v>17</v>
      </c>
      <c r="H988" s="235">
        <v>8</v>
      </c>
    </row>
    <row r="989" spans="2:8">
      <c r="B989" s="235" t="s">
        <v>80</v>
      </c>
      <c r="C989" s="235">
        <v>44676</v>
      </c>
      <c r="D989" s="235">
        <v>30</v>
      </c>
      <c r="E989" s="235">
        <v>76.5</v>
      </c>
      <c r="F989" s="235">
        <v>70.8</v>
      </c>
      <c r="G989" s="235">
        <v>14.2</v>
      </c>
      <c r="H989" s="235">
        <v>13.2</v>
      </c>
    </row>
    <row r="990" spans="2:8">
      <c r="B990" s="235" t="s">
        <v>80</v>
      </c>
      <c r="C990" s="235">
        <v>44683</v>
      </c>
      <c r="D990" s="235">
        <v>1</v>
      </c>
      <c r="E990" s="235">
        <v>68.2</v>
      </c>
      <c r="F990" s="235">
        <v>57.2</v>
      </c>
      <c r="G990" s="235">
        <v>15.4</v>
      </c>
      <c r="H990" s="235">
        <v>12.9</v>
      </c>
    </row>
    <row r="991" spans="2:8">
      <c r="B991" s="235" t="s">
        <v>80</v>
      </c>
      <c r="C991" s="235">
        <v>44685</v>
      </c>
      <c r="D991" s="235">
        <v>0</v>
      </c>
      <c r="E991" s="235">
        <v>62.4</v>
      </c>
      <c r="F991" s="235">
        <v>55.7</v>
      </c>
      <c r="G991" s="235">
        <v>14.9</v>
      </c>
      <c r="H991" s="235">
        <v>13.4</v>
      </c>
    </row>
    <row r="992" spans="2:8">
      <c r="B992" s="235" t="s">
        <v>80</v>
      </c>
      <c r="C992" s="235">
        <v>44685</v>
      </c>
      <c r="D992" s="235">
        <v>5</v>
      </c>
      <c r="E992" s="235">
        <v>79.3</v>
      </c>
      <c r="F992" s="235">
        <v>77</v>
      </c>
      <c r="G992" s="235">
        <v>18.5</v>
      </c>
      <c r="H992" s="235">
        <v>13.7</v>
      </c>
    </row>
    <row r="993" spans="2:8">
      <c r="B993" s="235" t="s">
        <v>80</v>
      </c>
      <c r="C993" s="235">
        <v>44687</v>
      </c>
      <c r="D993" s="235">
        <v>2</v>
      </c>
      <c r="E993" s="235">
        <v>75.599999999999994</v>
      </c>
      <c r="F993" s="235">
        <v>70</v>
      </c>
      <c r="G993" s="235">
        <v>15.5</v>
      </c>
      <c r="H993" s="235">
        <v>13.7</v>
      </c>
    </row>
    <row r="994" spans="2:8">
      <c r="B994" s="235" t="s">
        <v>80</v>
      </c>
      <c r="C994" s="235">
        <v>44691</v>
      </c>
      <c r="D994" s="235">
        <v>7</v>
      </c>
      <c r="E994" s="235">
        <v>77.3</v>
      </c>
      <c r="F994" s="235">
        <v>72.099999999999994</v>
      </c>
      <c r="G994" s="235">
        <v>15</v>
      </c>
      <c r="H994" s="235">
        <v>13.8</v>
      </c>
    </row>
    <row r="995" spans="2:8">
      <c r="B995" s="235" t="s">
        <v>80</v>
      </c>
      <c r="C995" s="235">
        <v>44692</v>
      </c>
      <c r="D995" s="235">
        <v>9</v>
      </c>
      <c r="E995" s="235">
        <v>85.4</v>
      </c>
      <c r="F995" s="235">
        <v>80.7</v>
      </c>
      <c r="G995" s="235">
        <v>17</v>
      </c>
      <c r="H995" s="235">
        <v>13.6</v>
      </c>
    </row>
    <row r="996" spans="2:8">
      <c r="B996" s="235" t="s">
        <v>80</v>
      </c>
      <c r="C996" s="235">
        <v>44693</v>
      </c>
      <c r="D996" s="235">
        <v>7</v>
      </c>
      <c r="E996" s="235">
        <v>76.3</v>
      </c>
      <c r="F996" s="235">
        <v>71.7</v>
      </c>
      <c r="G996" s="235">
        <v>17.3</v>
      </c>
      <c r="H996" s="235">
        <v>15.3</v>
      </c>
    </row>
    <row r="997" spans="2:8">
      <c r="B997" s="235" t="s">
        <v>80</v>
      </c>
      <c r="C997" s="235">
        <v>44694</v>
      </c>
      <c r="D997" s="235">
        <v>0</v>
      </c>
      <c r="E997" s="235">
        <v>70.900000000000006</v>
      </c>
      <c r="F997" s="235">
        <v>63.3</v>
      </c>
      <c r="G997" s="235">
        <v>19.5</v>
      </c>
      <c r="H997" s="235">
        <v>12.9</v>
      </c>
    </row>
    <row r="998" spans="2:8">
      <c r="B998" s="235" t="s">
        <v>80</v>
      </c>
      <c r="C998" s="235">
        <v>44697</v>
      </c>
      <c r="D998" s="235">
        <v>0</v>
      </c>
      <c r="E998" s="235">
        <v>73.7</v>
      </c>
      <c r="F998" s="235">
        <v>62.2</v>
      </c>
      <c r="G998" s="235">
        <v>14.7</v>
      </c>
      <c r="H998" s="235">
        <v>13.8</v>
      </c>
    </row>
    <row r="999" spans="2:8">
      <c r="B999" s="235" t="s">
        <v>80</v>
      </c>
      <c r="C999" s="235">
        <v>44698</v>
      </c>
      <c r="D999" s="235">
        <v>13</v>
      </c>
      <c r="E999" s="235">
        <v>74.2</v>
      </c>
      <c r="F999" s="235">
        <v>69.2</v>
      </c>
      <c r="G999" s="235">
        <v>16.399999999999999</v>
      </c>
      <c r="H999" s="235">
        <v>15</v>
      </c>
    </row>
    <row r="1000" spans="2:8">
      <c r="B1000" s="235" t="s">
        <v>80</v>
      </c>
      <c r="C1000" s="235">
        <v>44700</v>
      </c>
      <c r="D1000" s="235">
        <v>18</v>
      </c>
      <c r="E1000" s="235">
        <v>79.099999999999994</v>
      </c>
      <c r="F1000" s="235">
        <v>74.3</v>
      </c>
      <c r="G1000" s="235">
        <v>18.3</v>
      </c>
      <c r="H1000" s="235">
        <v>13.5</v>
      </c>
    </row>
    <row r="1001" spans="2:8">
      <c r="B1001" s="235" t="s">
        <v>80</v>
      </c>
      <c r="C1001" s="235">
        <v>44704</v>
      </c>
      <c r="D1001" s="235">
        <v>9</v>
      </c>
      <c r="E1001" s="235">
        <v>71.599999999999994</v>
      </c>
      <c r="F1001" s="235">
        <v>64.5</v>
      </c>
      <c r="G1001" s="235">
        <v>17.5</v>
      </c>
      <c r="H1001" s="235">
        <v>14.1</v>
      </c>
    </row>
    <row r="1002" spans="2:8">
      <c r="B1002" s="235" t="s">
        <v>80</v>
      </c>
      <c r="C1002" s="235">
        <v>44705</v>
      </c>
      <c r="D1002" s="235">
        <v>0</v>
      </c>
      <c r="E1002" s="235">
        <v>80</v>
      </c>
      <c r="F1002" s="235">
        <v>76.599999999999994</v>
      </c>
      <c r="G1002" s="235">
        <v>19</v>
      </c>
      <c r="H1002" s="235">
        <v>13.8</v>
      </c>
    </row>
    <row r="1003" spans="2:8">
      <c r="B1003" s="235" t="s">
        <v>2494</v>
      </c>
      <c r="C1003" s="235">
        <v>43466</v>
      </c>
      <c r="D1003" s="235">
        <v>55</v>
      </c>
      <c r="E1003" s="235">
        <v>0</v>
      </c>
      <c r="F1003" s="235">
        <v>0</v>
      </c>
      <c r="G1003" s="235">
        <v>27.3</v>
      </c>
      <c r="H1003" s="235">
        <v>15.5</v>
      </c>
    </row>
    <row r="1004" spans="2:8">
      <c r="B1004" s="235" t="s">
        <v>2494</v>
      </c>
      <c r="C1004" s="235">
        <v>43497</v>
      </c>
      <c r="D1004" s="235">
        <v>65</v>
      </c>
      <c r="E1004" s="235">
        <v>0</v>
      </c>
      <c r="F1004" s="235">
        <v>0</v>
      </c>
      <c r="G1004" s="235">
        <v>27.7</v>
      </c>
      <c r="H1004" s="235">
        <v>16.899999999999999</v>
      </c>
    </row>
    <row r="1005" spans="2:8">
      <c r="B1005" s="235" t="s">
        <v>2494</v>
      </c>
      <c r="C1005" s="235">
        <v>43525</v>
      </c>
      <c r="D1005" s="235">
        <v>52</v>
      </c>
      <c r="E1005" s="235">
        <v>0</v>
      </c>
      <c r="F1005" s="235">
        <v>0</v>
      </c>
      <c r="G1005" s="235">
        <v>27.9</v>
      </c>
      <c r="H1005" s="235">
        <v>16.8</v>
      </c>
    </row>
    <row r="1006" spans="2:8">
      <c r="B1006" s="235" t="s">
        <v>2494</v>
      </c>
      <c r="C1006" s="235">
        <v>43556</v>
      </c>
      <c r="D1006" s="235">
        <v>146</v>
      </c>
      <c r="E1006" s="235">
        <v>0</v>
      </c>
      <c r="F1006" s="235">
        <v>0</v>
      </c>
      <c r="G1006" s="235">
        <v>35.1</v>
      </c>
      <c r="H1006" s="235">
        <v>16.3</v>
      </c>
    </row>
    <row r="1007" spans="2:8">
      <c r="B1007" s="235" t="s">
        <v>2494</v>
      </c>
      <c r="C1007" s="235">
        <v>43586</v>
      </c>
      <c r="D1007" s="235">
        <v>201</v>
      </c>
      <c r="E1007" s="235">
        <v>0</v>
      </c>
      <c r="F1007" s="235">
        <v>0</v>
      </c>
      <c r="G1007" s="235">
        <v>27.3</v>
      </c>
      <c r="H1007" s="235">
        <v>16.8</v>
      </c>
    </row>
    <row r="1008" spans="2:8">
      <c r="B1008" s="235" t="s">
        <v>2494</v>
      </c>
      <c r="C1008" s="235">
        <v>43617</v>
      </c>
      <c r="D1008" s="235">
        <v>70</v>
      </c>
      <c r="E1008" s="235">
        <v>0</v>
      </c>
      <c r="F1008" s="235">
        <v>0</v>
      </c>
      <c r="G1008" s="235">
        <v>0</v>
      </c>
      <c r="H1008" s="235">
        <v>0</v>
      </c>
    </row>
    <row r="1009" spans="2:8">
      <c r="B1009" s="235" t="s">
        <v>2494</v>
      </c>
      <c r="C1009" s="235">
        <v>43647</v>
      </c>
      <c r="D1009" s="235">
        <v>80</v>
      </c>
      <c r="E1009" s="235">
        <v>0</v>
      </c>
      <c r="F1009" s="235">
        <v>0</v>
      </c>
      <c r="G1009" s="235">
        <v>0</v>
      </c>
      <c r="H1009" s="235">
        <v>0</v>
      </c>
    </row>
    <row r="1010" spans="2:8">
      <c r="B1010" s="235" t="s">
        <v>2494</v>
      </c>
      <c r="C1010" s="235">
        <v>43678</v>
      </c>
      <c r="D1010" s="235">
        <v>10</v>
      </c>
      <c r="E1010" s="235">
        <v>0</v>
      </c>
      <c r="F1010" s="235">
        <v>0</v>
      </c>
      <c r="G1010" s="235">
        <v>0</v>
      </c>
      <c r="H1010" s="235">
        <v>0</v>
      </c>
    </row>
    <row r="1011" spans="2:8">
      <c r="B1011" s="235" t="s">
        <v>2494</v>
      </c>
      <c r="C1011" s="235">
        <v>43709</v>
      </c>
      <c r="D1011" s="235">
        <v>52</v>
      </c>
      <c r="E1011" s="235">
        <v>0</v>
      </c>
      <c r="F1011" s="235">
        <v>0</v>
      </c>
      <c r="G1011" s="235">
        <v>0</v>
      </c>
      <c r="H1011" s="235">
        <v>0</v>
      </c>
    </row>
    <row r="1012" spans="2:8">
      <c r="B1012" s="235" t="s">
        <v>2494</v>
      </c>
      <c r="C1012" s="235">
        <v>43739</v>
      </c>
      <c r="D1012" s="235">
        <v>159</v>
      </c>
      <c r="E1012" s="235">
        <v>0</v>
      </c>
      <c r="F1012" s="235">
        <v>0</v>
      </c>
      <c r="G1012" s="235">
        <v>0</v>
      </c>
      <c r="H1012" s="235">
        <v>0</v>
      </c>
    </row>
    <row r="1013" spans="2:8">
      <c r="B1013" s="235" t="s">
        <v>2494</v>
      </c>
      <c r="C1013" s="235">
        <v>43770</v>
      </c>
      <c r="D1013" s="235">
        <v>66</v>
      </c>
      <c r="E1013" s="235">
        <v>0</v>
      </c>
      <c r="F1013" s="235">
        <v>0</v>
      </c>
      <c r="G1013" s="235">
        <v>0</v>
      </c>
      <c r="H1013" s="235">
        <v>0</v>
      </c>
    </row>
    <row r="1014" spans="2:8">
      <c r="B1014" s="235" t="s">
        <v>2494</v>
      </c>
      <c r="C1014" s="235">
        <v>43800</v>
      </c>
      <c r="D1014" s="235">
        <v>144</v>
      </c>
      <c r="E1014" s="235">
        <v>0</v>
      </c>
      <c r="F1014" s="235">
        <v>0</v>
      </c>
      <c r="G1014" s="235">
        <v>0</v>
      </c>
      <c r="H1014" s="235">
        <v>0</v>
      </c>
    </row>
    <row r="1015" spans="2:8">
      <c r="B1015" s="235" t="s">
        <v>2494</v>
      </c>
      <c r="C1015" s="235">
        <v>43831</v>
      </c>
      <c r="D1015" s="235">
        <v>41</v>
      </c>
      <c r="E1015" s="235">
        <v>0</v>
      </c>
      <c r="F1015" s="235">
        <v>0</v>
      </c>
      <c r="G1015" s="235">
        <v>0</v>
      </c>
      <c r="H1015" s="235">
        <v>0</v>
      </c>
    </row>
    <row r="1016" spans="2:8">
      <c r="B1016" s="235" t="s">
        <v>2494</v>
      </c>
      <c r="C1016" s="235">
        <v>43862</v>
      </c>
      <c r="D1016" s="235">
        <v>53</v>
      </c>
      <c r="E1016" s="235">
        <v>0</v>
      </c>
      <c r="F1016" s="235">
        <v>0</v>
      </c>
      <c r="G1016" s="235">
        <v>0</v>
      </c>
      <c r="H1016" s="235">
        <v>0</v>
      </c>
    </row>
    <row r="1017" spans="2:8">
      <c r="B1017" s="235" t="s">
        <v>2494</v>
      </c>
      <c r="C1017" s="235">
        <v>43891</v>
      </c>
      <c r="D1017" s="235">
        <v>55</v>
      </c>
      <c r="E1017" s="235">
        <v>0</v>
      </c>
      <c r="F1017" s="235">
        <v>0</v>
      </c>
      <c r="G1017" s="235">
        <v>0</v>
      </c>
      <c r="H1017" s="235">
        <v>0</v>
      </c>
    </row>
    <row r="1018" spans="2:8">
      <c r="B1018" s="235" t="s">
        <v>2494</v>
      </c>
      <c r="C1018" s="235">
        <v>43922</v>
      </c>
      <c r="D1018" s="235">
        <v>128</v>
      </c>
      <c r="E1018" s="235">
        <v>0</v>
      </c>
      <c r="F1018" s="235">
        <v>0</v>
      </c>
      <c r="G1018" s="235">
        <v>0</v>
      </c>
      <c r="H1018" s="235">
        <v>0</v>
      </c>
    </row>
    <row r="1019" spans="2:8">
      <c r="B1019" s="235" t="s">
        <v>2494</v>
      </c>
      <c r="C1019" s="235">
        <v>43952</v>
      </c>
      <c r="D1019" s="235">
        <v>135</v>
      </c>
      <c r="E1019" s="235">
        <v>0</v>
      </c>
      <c r="F1019" s="235">
        <v>0</v>
      </c>
      <c r="G1019" s="235">
        <v>0</v>
      </c>
      <c r="H1019" s="235">
        <v>0</v>
      </c>
    </row>
    <row r="1020" spans="2:8">
      <c r="B1020" s="235" t="s">
        <v>2494</v>
      </c>
      <c r="C1020" s="235">
        <v>43983</v>
      </c>
      <c r="D1020" s="235">
        <v>187</v>
      </c>
      <c r="E1020" s="235">
        <v>0</v>
      </c>
      <c r="F1020" s="235">
        <v>0</v>
      </c>
      <c r="G1020" s="235">
        <v>0</v>
      </c>
      <c r="H1020" s="235">
        <v>0</v>
      </c>
    </row>
    <row r="1021" spans="2:8">
      <c r="B1021" s="235" t="s">
        <v>2494</v>
      </c>
      <c r="C1021" s="235">
        <v>44013</v>
      </c>
      <c r="D1021" s="235">
        <v>444</v>
      </c>
      <c r="E1021" s="235">
        <v>0</v>
      </c>
      <c r="F1021" s="235">
        <v>0</v>
      </c>
      <c r="G1021" s="235">
        <v>0</v>
      </c>
      <c r="H1021" s="235">
        <v>0</v>
      </c>
    </row>
    <row r="1022" spans="2:8">
      <c r="B1022" s="235" t="s">
        <v>2494</v>
      </c>
      <c r="C1022" s="235">
        <v>44044</v>
      </c>
      <c r="D1022" s="235">
        <v>189</v>
      </c>
      <c r="E1022" s="235">
        <v>0</v>
      </c>
      <c r="F1022" s="235">
        <v>0</v>
      </c>
      <c r="G1022" s="235">
        <v>0</v>
      </c>
      <c r="H1022" s="235">
        <v>0</v>
      </c>
    </row>
    <row r="1023" spans="2:8">
      <c r="B1023" s="235" t="s">
        <v>2494</v>
      </c>
      <c r="C1023" s="235">
        <v>44075</v>
      </c>
      <c r="D1023" s="235">
        <v>257</v>
      </c>
      <c r="E1023" s="235">
        <v>0</v>
      </c>
      <c r="F1023" s="235">
        <v>0</v>
      </c>
      <c r="G1023" s="235">
        <v>0</v>
      </c>
      <c r="H1023" s="235">
        <v>0</v>
      </c>
    </row>
    <row r="1024" spans="2:8">
      <c r="B1024" s="235" t="s">
        <v>2494</v>
      </c>
      <c r="C1024" s="235">
        <v>44105</v>
      </c>
      <c r="D1024" s="235">
        <v>172</v>
      </c>
      <c r="E1024" s="235">
        <v>0</v>
      </c>
      <c r="F1024" s="235">
        <v>0</v>
      </c>
      <c r="G1024" s="235">
        <v>0</v>
      </c>
      <c r="H1024" s="235">
        <v>0</v>
      </c>
    </row>
    <row r="1025" spans="2:8">
      <c r="B1025" s="235" t="s">
        <v>2494</v>
      </c>
      <c r="C1025" s="235">
        <v>44136</v>
      </c>
      <c r="D1025" s="235">
        <v>323</v>
      </c>
      <c r="E1025" s="235">
        <v>0</v>
      </c>
      <c r="F1025" s="235">
        <v>0</v>
      </c>
      <c r="G1025" s="235">
        <v>0</v>
      </c>
      <c r="H1025" s="235">
        <v>0</v>
      </c>
    </row>
    <row r="1026" spans="2:8">
      <c r="B1026" s="235" t="s">
        <v>2494</v>
      </c>
      <c r="C1026" s="235">
        <v>44166</v>
      </c>
      <c r="D1026" s="235">
        <v>128</v>
      </c>
      <c r="E1026" s="235">
        <v>0</v>
      </c>
      <c r="F1026" s="235">
        <v>0</v>
      </c>
      <c r="G1026" s="235">
        <v>0</v>
      </c>
      <c r="H1026" s="235">
        <v>0</v>
      </c>
    </row>
    <row r="1027" spans="2:8">
      <c r="B1027" s="235" t="s">
        <v>2494</v>
      </c>
      <c r="C1027" s="235">
        <v>44197</v>
      </c>
      <c r="D1027" s="235">
        <v>80</v>
      </c>
      <c r="E1027" s="235">
        <v>0</v>
      </c>
      <c r="F1027" s="235">
        <v>0</v>
      </c>
      <c r="G1027" s="235">
        <v>25.93</v>
      </c>
      <c r="H1027" s="235">
        <v>16</v>
      </c>
    </row>
    <row r="1028" spans="2:8">
      <c r="B1028" s="235" t="s">
        <v>2494</v>
      </c>
      <c r="C1028" s="235">
        <v>44228</v>
      </c>
      <c r="D1028" s="235">
        <v>80</v>
      </c>
      <c r="E1028" s="235">
        <v>0</v>
      </c>
      <c r="F1028" s="235">
        <v>0</v>
      </c>
      <c r="G1028" s="235">
        <v>25.5</v>
      </c>
      <c r="H1028" s="235">
        <v>16.100000000000001</v>
      </c>
    </row>
    <row r="1029" spans="2:8">
      <c r="B1029" s="235" t="s">
        <v>2494</v>
      </c>
      <c r="C1029" s="235">
        <v>44256</v>
      </c>
      <c r="D1029" s="235">
        <v>251</v>
      </c>
      <c r="E1029" s="235">
        <v>0</v>
      </c>
      <c r="F1029" s="235">
        <v>0</v>
      </c>
      <c r="G1029" s="235">
        <v>26.4</v>
      </c>
      <c r="H1029" s="235">
        <v>16.600000000000001</v>
      </c>
    </row>
    <row r="1030" spans="2:8">
      <c r="B1030" s="235" t="s">
        <v>2494</v>
      </c>
      <c r="C1030" s="235">
        <v>44319</v>
      </c>
      <c r="D1030" s="235">
        <v>38</v>
      </c>
      <c r="E1030" s="235">
        <v>68</v>
      </c>
      <c r="F1030" s="235">
        <v>0</v>
      </c>
      <c r="G1030" s="235">
        <v>25</v>
      </c>
      <c r="H1030" s="235">
        <v>17</v>
      </c>
    </row>
    <row r="1031" spans="2:8">
      <c r="B1031" s="235" t="s">
        <v>2494</v>
      </c>
      <c r="C1031" s="235">
        <v>44327</v>
      </c>
      <c r="D1031" s="235">
        <v>0</v>
      </c>
      <c r="E1031" s="235">
        <v>81</v>
      </c>
      <c r="F1031" s="235">
        <v>78</v>
      </c>
      <c r="G1031" s="235">
        <v>22.1</v>
      </c>
      <c r="H1031" s="235">
        <v>21</v>
      </c>
    </row>
    <row r="1032" spans="2:8">
      <c r="B1032" s="235" t="s">
        <v>2494</v>
      </c>
      <c r="C1032" s="235">
        <v>44328</v>
      </c>
      <c r="D1032" s="235">
        <v>0</v>
      </c>
      <c r="E1032" s="235">
        <v>83</v>
      </c>
      <c r="F1032" s="235">
        <v>59</v>
      </c>
      <c r="G1032" s="235">
        <v>25.2</v>
      </c>
      <c r="H1032" s="235">
        <v>22</v>
      </c>
    </row>
    <row r="1033" spans="2:8">
      <c r="B1033" s="235" t="s">
        <v>2494</v>
      </c>
      <c r="C1033" s="235">
        <v>44336</v>
      </c>
      <c r="D1033" s="235">
        <v>2</v>
      </c>
      <c r="E1033" s="235">
        <v>78</v>
      </c>
      <c r="F1033" s="235">
        <v>76</v>
      </c>
      <c r="G1033" s="235">
        <v>24.2</v>
      </c>
      <c r="H1033" s="235">
        <v>22</v>
      </c>
    </row>
    <row r="1034" spans="2:8">
      <c r="B1034" s="235" t="s">
        <v>2494</v>
      </c>
      <c r="C1034" s="235">
        <v>44287</v>
      </c>
      <c r="D1034" s="235">
        <v>290</v>
      </c>
      <c r="E1034" s="235">
        <v>0</v>
      </c>
      <c r="F1034" s="235">
        <v>0</v>
      </c>
      <c r="G1034" s="235">
        <v>0</v>
      </c>
      <c r="H1034" s="235">
        <v>0</v>
      </c>
    </row>
    <row r="1035" spans="2:8">
      <c r="B1035" s="235" t="s">
        <v>2494</v>
      </c>
      <c r="C1035" s="235">
        <v>44337</v>
      </c>
      <c r="D1035" s="235">
        <v>0</v>
      </c>
      <c r="E1035" s="235">
        <v>67</v>
      </c>
      <c r="F1035" s="235">
        <v>66</v>
      </c>
      <c r="G1035" s="235">
        <v>25.5</v>
      </c>
      <c r="H1035" s="235">
        <v>23</v>
      </c>
    </row>
    <row r="1036" spans="2:8">
      <c r="B1036" s="235" t="s">
        <v>2494</v>
      </c>
      <c r="C1036" s="235">
        <v>44340</v>
      </c>
      <c r="D1036" s="235">
        <v>4</v>
      </c>
      <c r="E1036" s="235">
        <v>72</v>
      </c>
      <c r="F1036" s="235">
        <v>70</v>
      </c>
      <c r="G1036" s="235">
        <v>27</v>
      </c>
      <c r="H1036" s="235">
        <v>23.2</v>
      </c>
    </row>
    <row r="1037" spans="2:8">
      <c r="B1037" s="235" t="s">
        <v>2494</v>
      </c>
      <c r="C1037" s="235">
        <v>44341</v>
      </c>
      <c r="D1037" s="235">
        <v>0</v>
      </c>
      <c r="E1037" s="235">
        <v>70</v>
      </c>
      <c r="F1037" s="235">
        <v>49</v>
      </c>
      <c r="G1037" s="235">
        <v>30.6</v>
      </c>
      <c r="H1037" s="235">
        <v>25.7</v>
      </c>
    </row>
    <row r="1038" spans="2:8">
      <c r="B1038" s="235" t="s">
        <v>2494</v>
      </c>
      <c r="C1038" s="235">
        <v>44342</v>
      </c>
      <c r="D1038" s="235">
        <v>12</v>
      </c>
      <c r="E1038" s="235">
        <v>68</v>
      </c>
      <c r="F1038" s="235">
        <v>52</v>
      </c>
      <c r="G1038" s="235">
        <v>29.9</v>
      </c>
      <c r="H1038" s="235">
        <v>24.2</v>
      </c>
    </row>
    <row r="1039" spans="2:8">
      <c r="B1039" s="235" t="s">
        <v>2494</v>
      </c>
      <c r="C1039" s="235">
        <v>44343</v>
      </c>
      <c r="D1039" s="235">
        <v>8</v>
      </c>
      <c r="E1039" s="235">
        <v>78</v>
      </c>
      <c r="F1039" s="235">
        <v>71</v>
      </c>
      <c r="G1039" s="235">
        <v>22.4</v>
      </c>
      <c r="H1039" s="235">
        <v>21.9</v>
      </c>
    </row>
    <row r="1040" spans="2:8">
      <c r="B1040" s="235" t="s">
        <v>2494</v>
      </c>
      <c r="C1040" s="235">
        <v>44344</v>
      </c>
      <c r="D1040" s="235">
        <v>14</v>
      </c>
      <c r="E1040" s="235">
        <v>78</v>
      </c>
      <c r="F1040" s="235">
        <v>60</v>
      </c>
      <c r="G1040" s="235">
        <v>27.6</v>
      </c>
      <c r="H1040" s="235">
        <v>22.7</v>
      </c>
    </row>
    <row r="1041" spans="2:8">
      <c r="B1041" s="235" t="s">
        <v>2494</v>
      </c>
      <c r="C1041" s="235">
        <v>44347</v>
      </c>
      <c r="D1041" s="235">
        <v>14</v>
      </c>
      <c r="E1041" s="235">
        <v>84</v>
      </c>
      <c r="F1041" s="235">
        <v>76</v>
      </c>
      <c r="G1041" s="235">
        <v>24</v>
      </c>
      <c r="H1041" s="235">
        <v>22</v>
      </c>
    </row>
    <row r="1042" spans="2:8">
      <c r="B1042" s="235" t="s">
        <v>2494</v>
      </c>
      <c r="C1042" s="235">
        <v>44348</v>
      </c>
      <c r="D1042" s="235">
        <v>40</v>
      </c>
      <c r="E1042" s="235">
        <v>77</v>
      </c>
      <c r="F1042" s="235">
        <v>76</v>
      </c>
      <c r="G1042" s="235">
        <v>23.2</v>
      </c>
      <c r="H1042" s="235">
        <v>22</v>
      </c>
    </row>
    <row r="1043" spans="2:8">
      <c r="B1043" s="235" t="s">
        <v>2494</v>
      </c>
      <c r="C1043" s="235">
        <v>44349</v>
      </c>
      <c r="D1043" s="235">
        <v>8</v>
      </c>
      <c r="E1043" s="235">
        <v>80</v>
      </c>
      <c r="F1043" s="235">
        <v>67</v>
      </c>
      <c r="G1043" s="235">
        <v>26.9</v>
      </c>
      <c r="H1043" s="235">
        <v>23.4</v>
      </c>
    </row>
    <row r="1044" spans="2:8">
      <c r="B1044" s="235" t="s">
        <v>2494</v>
      </c>
      <c r="C1044" s="235">
        <v>44350</v>
      </c>
      <c r="D1044" s="235">
        <v>0</v>
      </c>
      <c r="E1044" s="235">
        <v>75</v>
      </c>
      <c r="F1044" s="235">
        <v>71</v>
      </c>
      <c r="G1044" s="235">
        <v>25</v>
      </c>
      <c r="H1044" s="235">
        <v>23.7</v>
      </c>
    </row>
    <row r="1045" spans="2:8">
      <c r="B1045" s="235" t="s">
        <v>2494</v>
      </c>
      <c r="C1045" s="235">
        <v>44355</v>
      </c>
      <c r="D1045" s="235">
        <v>28</v>
      </c>
      <c r="E1045" s="235">
        <v>89</v>
      </c>
      <c r="F1045" s="235">
        <v>83</v>
      </c>
      <c r="G1045" s="235">
        <v>20.3</v>
      </c>
      <c r="H1045" s="235">
        <v>19.8</v>
      </c>
    </row>
    <row r="1046" spans="2:8">
      <c r="B1046" s="235" t="s">
        <v>2494</v>
      </c>
      <c r="C1046" s="235">
        <v>44357</v>
      </c>
      <c r="D1046" s="235">
        <v>20</v>
      </c>
      <c r="E1046" s="235">
        <v>70</v>
      </c>
      <c r="F1046" s="235">
        <v>46</v>
      </c>
      <c r="G1046" s="235">
        <v>31.7</v>
      </c>
      <c r="H1046" s="235">
        <v>27.1</v>
      </c>
    </row>
    <row r="1047" spans="2:8">
      <c r="B1047" s="235" t="s">
        <v>2494</v>
      </c>
      <c r="C1047" s="235">
        <v>44357</v>
      </c>
      <c r="D1047" s="235">
        <v>7</v>
      </c>
      <c r="E1047" s="235">
        <v>68</v>
      </c>
      <c r="F1047" s="235">
        <v>40</v>
      </c>
      <c r="G1047" s="235">
        <v>28</v>
      </c>
      <c r="H1047" s="235">
        <v>25.4</v>
      </c>
    </row>
    <row r="1048" spans="2:8">
      <c r="B1048" s="235" t="s">
        <v>2494</v>
      </c>
      <c r="C1048" s="235">
        <v>44358</v>
      </c>
      <c r="D1048" s="235">
        <v>0</v>
      </c>
      <c r="E1048" s="235">
        <v>49</v>
      </c>
      <c r="F1048" s="235">
        <v>46</v>
      </c>
      <c r="G1048" s="235">
        <v>31.7</v>
      </c>
      <c r="H1048" s="235">
        <v>29.4</v>
      </c>
    </row>
    <row r="1049" spans="2:8">
      <c r="B1049" s="235" t="s">
        <v>2494</v>
      </c>
      <c r="C1049" s="235">
        <v>44362</v>
      </c>
      <c r="D1049" s="235">
        <v>38</v>
      </c>
      <c r="E1049" s="235">
        <v>77</v>
      </c>
      <c r="F1049" s="235">
        <v>70</v>
      </c>
      <c r="G1049" s="235">
        <v>24.2</v>
      </c>
      <c r="H1049" s="235">
        <v>21.5</v>
      </c>
    </row>
    <row r="1050" spans="2:8">
      <c r="B1050" s="235" t="s">
        <v>2494</v>
      </c>
      <c r="C1050" s="235">
        <v>44363</v>
      </c>
      <c r="D1050" s="235">
        <v>8</v>
      </c>
      <c r="E1050" s="235">
        <v>57</v>
      </c>
      <c r="F1050" s="235">
        <v>52</v>
      </c>
      <c r="G1050" s="235">
        <v>30.2</v>
      </c>
      <c r="H1050" s="235">
        <v>28.9</v>
      </c>
    </row>
    <row r="1051" spans="2:8">
      <c r="B1051" s="235" t="s">
        <v>2494</v>
      </c>
      <c r="C1051" s="235">
        <v>44364</v>
      </c>
      <c r="D1051" s="235">
        <v>0</v>
      </c>
      <c r="E1051" s="235">
        <v>68</v>
      </c>
      <c r="F1051" s="235">
        <v>66</v>
      </c>
      <c r="G1051" s="235">
        <v>24.8</v>
      </c>
      <c r="H1051" s="235">
        <v>23.7</v>
      </c>
    </row>
    <row r="1052" spans="2:8">
      <c r="B1052" s="235" t="s">
        <v>2494</v>
      </c>
      <c r="C1052" s="235">
        <v>44365</v>
      </c>
      <c r="D1052" s="235">
        <v>0</v>
      </c>
      <c r="E1052" s="235">
        <v>50</v>
      </c>
      <c r="F1052" s="235">
        <v>46</v>
      </c>
      <c r="G1052" s="235">
        <v>31.1</v>
      </c>
      <c r="H1052" s="235">
        <v>28.9</v>
      </c>
    </row>
    <row r="1053" spans="2:8">
      <c r="B1053" s="235" t="s">
        <v>2494</v>
      </c>
      <c r="C1053" s="235">
        <v>44368</v>
      </c>
      <c r="D1053" s="235">
        <v>0</v>
      </c>
      <c r="E1053" s="235">
        <v>80</v>
      </c>
      <c r="F1053" s="235">
        <v>66</v>
      </c>
      <c r="G1053" s="235">
        <v>25.5</v>
      </c>
      <c r="H1053" s="235">
        <v>21</v>
      </c>
    </row>
    <row r="1054" spans="2:8">
      <c r="B1054" s="235" t="s">
        <v>2494</v>
      </c>
      <c r="C1054" s="235">
        <v>44370</v>
      </c>
      <c r="D1054" s="235">
        <v>14</v>
      </c>
      <c r="E1054" s="235">
        <v>94</v>
      </c>
      <c r="F1054" s="235">
        <v>78</v>
      </c>
      <c r="G1054" s="235">
        <v>21.8</v>
      </c>
      <c r="H1054" s="235">
        <v>20.6</v>
      </c>
    </row>
    <row r="1055" spans="2:8">
      <c r="B1055" s="235" t="s">
        <v>2494</v>
      </c>
      <c r="C1055" s="235">
        <v>44371</v>
      </c>
      <c r="D1055" s="235">
        <v>44</v>
      </c>
      <c r="E1055" s="235">
        <v>70</v>
      </c>
      <c r="F1055" s="235">
        <v>70</v>
      </c>
      <c r="G1055" s="235">
        <v>23.7</v>
      </c>
      <c r="H1055" s="235">
        <v>21.2</v>
      </c>
    </row>
    <row r="1056" spans="2:8">
      <c r="B1056" s="235" t="s">
        <v>2494</v>
      </c>
      <c r="C1056" s="235">
        <v>44372</v>
      </c>
      <c r="D1056" s="235">
        <v>0</v>
      </c>
      <c r="E1056" s="235">
        <v>72</v>
      </c>
      <c r="F1056" s="235">
        <v>68</v>
      </c>
      <c r="G1056" s="235">
        <v>24.1</v>
      </c>
      <c r="H1056" s="235">
        <v>22</v>
      </c>
    </row>
    <row r="1057" spans="2:8">
      <c r="B1057" s="235" t="s">
        <v>2494</v>
      </c>
      <c r="C1057" s="235">
        <v>44375</v>
      </c>
      <c r="D1057" s="235">
        <v>38</v>
      </c>
      <c r="E1057" s="235">
        <v>65</v>
      </c>
      <c r="F1057" s="235">
        <v>63</v>
      </c>
      <c r="G1057" s="235">
        <v>27.1</v>
      </c>
      <c r="H1057" s="235">
        <v>26</v>
      </c>
    </row>
    <row r="1058" spans="2:8">
      <c r="B1058" s="235" t="s">
        <v>2494</v>
      </c>
      <c r="C1058" s="235">
        <v>44376</v>
      </c>
      <c r="D1058" s="235">
        <v>1</v>
      </c>
      <c r="E1058" s="235">
        <v>62</v>
      </c>
      <c r="F1058" s="235">
        <v>60</v>
      </c>
      <c r="G1058" s="235">
        <v>26</v>
      </c>
      <c r="H1058" s="235">
        <v>25.1</v>
      </c>
    </row>
    <row r="1059" spans="2:8">
      <c r="B1059" s="235" t="s">
        <v>2494</v>
      </c>
      <c r="C1059" s="235">
        <v>44377</v>
      </c>
      <c r="D1059" s="235">
        <v>0</v>
      </c>
      <c r="E1059" s="235">
        <v>72</v>
      </c>
      <c r="F1059" s="235">
        <v>71</v>
      </c>
      <c r="G1059" s="235">
        <v>23.1</v>
      </c>
      <c r="H1059" s="235">
        <v>22</v>
      </c>
    </row>
    <row r="1060" spans="2:8">
      <c r="B1060" s="235" t="s">
        <v>2494</v>
      </c>
      <c r="C1060" s="235">
        <v>44378</v>
      </c>
      <c r="D1060" s="235">
        <v>0</v>
      </c>
      <c r="E1060" s="235">
        <v>70</v>
      </c>
      <c r="F1060" s="235">
        <v>69</v>
      </c>
      <c r="G1060" s="235">
        <v>23</v>
      </c>
      <c r="H1060" s="235">
        <v>22.3</v>
      </c>
    </row>
    <row r="1061" spans="2:8">
      <c r="B1061" s="235" t="s">
        <v>2494</v>
      </c>
      <c r="C1061" s="235">
        <v>44379</v>
      </c>
      <c r="D1061" s="235">
        <v>15</v>
      </c>
      <c r="E1061" s="235">
        <v>72</v>
      </c>
      <c r="F1061" s="235">
        <v>71</v>
      </c>
      <c r="G1061" s="235">
        <v>22.6</v>
      </c>
      <c r="H1061" s="235">
        <v>22</v>
      </c>
    </row>
    <row r="1062" spans="2:8">
      <c r="B1062" s="235" t="s">
        <v>2494</v>
      </c>
      <c r="C1062" s="235">
        <v>44383</v>
      </c>
      <c r="D1062" s="235">
        <v>0</v>
      </c>
      <c r="E1062" s="235">
        <v>66</v>
      </c>
      <c r="F1062" s="235">
        <v>65</v>
      </c>
      <c r="G1062" s="235">
        <v>24.3</v>
      </c>
      <c r="H1062" s="235">
        <v>23</v>
      </c>
    </row>
    <row r="1063" spans="2:8">
      <c r="B1063" s="235" t="s">
        <v>2494</v>
      </c>
      <c r="C1063" s="235">
        <v>44384</v>
      </c>
      <c r="D1063" s="235">
        <v>0</v>
      </c>
      <c r="E1063" s="235">
        <v>67</v>
      </c>
      <c r="F1063" s="235">
        <v>57</v>
      </c>
      <c r="G1063" s="235">
        <v>27.8</v>
      </c>
      <c r="H1063" s="235">
        <v>24.1</v>
      </c>
    </row>
    <row r="1064" spans="2:8">
      <c r="B1064" s="235" t="s">
        <v>2494</v>
      </c>
      <c r="C1064" s="235">
        <v>44389</v>
      </c>
      <c r="D1064" s="235">
        <v>0</v>
      </c>
      <c r="E1064" s="235">
        <v>50</v>
      </c>
      <c r="F1064" s="235">
        <v>46</v>
      </c>
      <c r="G1064" s="235">
        <v>29.8</v>
      </c>
      <c r="H1064" s="235">
        <v>26.2</v>
      </c>
    </row>
    <row r="1065" spans="2:8">
      <c r="B1065" s="235" t="s">
        <v>2494</v>
      </c>
      <c r="C1065" s="235">
        <v>44390</v>
      </c>
      <c r="D1065" s="235">
        <v>0</v>
      </c>
      <c r="E1065" s="235">
        <v>51</v>
      </c>
      <c r="F1065" s="235">
        <v>45</v>
      </c>
      <c r="G1065" s="235">
        <v>29</v>
      </c>
      <c r="H1065" s="235">
        <v>25.3</v>
      </c>
    </row>
    <row r="1066" spans="2:8">
      <c r="B1066" s="235" t="s">
        <v>2494</v>
      </c>
      <c r="C1066" s="235">
        <v>44391</v>
      </c>
      <c r="D1066" s="235">
        <v>0</v>
      </c>
      <c r="E1066" s="235">
        <v>54</v>
      </c>
      <c r="F1066" s="235">
        <v>48</v>
      </c>
      <c r="G1066" s="235">
        <v>30.1</v>
      </c>
      <c r="H1066" s="235">
        <v>28.3</v>
      </c>
    </row>
    <row r="1067" spans="2:8">
      <c r="B1067" s="235" t="s">
        <v>2494</v>
      </c>
      <c r="C1067" s="235">
        <v>44392</v>
      </c>
      <c r="D1067" s="235">
        <v>0</v>
      </c>
      <c r="E1067" s="235">
        <v>65</v>
      </c>
      <c r="F1067" s="235">
        <v>64</v>
      </c>
      <c r="G1067" s="235">
        <v>22.3</v>
      </c>
      <c r="H1067" s="235">
        <v>22</v>
      </c>
    </row>
    <row r="1068" spans="2:8">
      <c r="B1068" s="235" t="s">
        <v>2494</v>
      </c>
      <c r="C1068" s="235">
        <v>44393</v>
      </c>
      <c r="D1068" s="235">
        <v>10</v>
      </c>
      <c r="E1068" s="235">
        <v>62</v>
      </c>
      <c r="F1068" s="235">
        <v>45</v>
      </c>
      <c r="G1068" s="235">
        <v>31</v>
      </c>
      <c r="H1068" s="235">
        <v>25</v>
      </c>
    </row>
    <row r="1069" spans="2:8">
      <c r="B1069" s="235" t="s">
        <v>2494</v>
      </c>
      <c r="C1069" s="235">
        <v>44396</v>
      </c>
      <c r="D1069" s="235">
        <v>0</v>
      </c>
      <c r="E1069" s="235">
        <v>45</v>
      </c>
      <c r="F1069" s="235">
        <v>43</v>
      </c>
      <c r="G1069" s="235">
        <v>26.5</v>
      </c>
      <c r="H1069" s="235">
        <v>25.2</v>
      </c>
    </row>
    <row r="1070" spans="2:8">
      <c r="B1070" s="235" t="s">
        <v>2494</v>
      </c>
      <c r="C1070" s="235">
        <v>44397</v>
      </c>
      <c r="D1070" s="235">
        <v>0</v>
      </c>
      <c r="E1070" s="235">
        <v>54</v>
      </c>
      <c r="F1070" s="235">
        <v>53</v>
      </c>
      <c r="G1070" s="235">
        <v>26.3</v>
      </c>
      <c r="H1070" s="235">
        <v>26.2</v>
      </c>
    </row>
    <row r="1071" spans="2:8">
      <c r="B1071" s="235" t="s">
        <v>2494</v>
      </c>
      <c r="C1071" s="235">
        <v>44398</v>
      </c>
      <c r="D1071" s="235">
        <v>0</v>
      </c>
      <c r="E1071" s="235">
        <v>83</v>
      </c>
      <c r="F1071" s="235">
        <v>51</v>
      </c>
      <c r="G1071" s="235">
        <v>26.2</v>
      </c>
      <c r="H1071" s="235">
        <v>25</v>
      </c>
    </row>
    <row r="1072" spans="2:8">
      <c r="B1072" s="235" t="s">
        <v>2494</v>
      </c>
      <c r="C1072" s="235">
        <v>44399</v>
      </c>
      <c r="D1072" s="235">
        <v>0</v>
      </c>
      <c r="E1072" s="235">
        <v>86</v>
      </c>
      <c r="F1072" s="235">
        <v>52</v>
      </c>
      <c r="G1072" s="235">
        <v>27.3</v>
      </c>
      <c r="H1072" s="235">
        <v>25.6</v>
      </c>
    </row>
    <row r="1073" spans="2:8">
      <c r="B1073" s="235" t="s">
        <v>2494</v>
      </c>
      <c r="C1073" s="235">
        <v>44400</v>
      </c>
      <c r="D1073" s="235">
        <v>0</v>
      </c>
      <c r="E1073" s="235">
        <v>85</v>
      </c>
      <c r="F1073" s="235">
        <v>84</v>
      </c>
      <c r="G1073" s="235">
        <v>19.3</v>
      </c>
      <c r="H1073" s="235">
        <v>18.899999999999999</v>
      </c>
    </row>
    <row r="1074" spans="2:8">
      <c r="B1074" s="235" t="s">
        <v>2494</v>
      </c>
      <c r="C1074" s="235">
        <v>44403</v>
      </c>
      <c r="D1074" s="235">
        <v>18</v>
      </c>
      <c r="E1074" s="235">
        <v>78</v>
      </c>
      <c r="F1074" s="235">
        <v>59</v>
      </c>
      <c r="G1074" s="235">
        <v>27.8</v>
      </c>
      <c r="H1074" s="235">
        <v>22.8</v>
      </c>
    </row>
    <row r="1075" spans="2:8">
      <c r="B1075" s="235" t="s">
        <v>2494</v>
      </c>
      <c r="C1075" s="235">
        <v>44404</v>
      </c>
      <c r="D1075" s="235">
        <v>11</v>
      </c>
      <c r="E1075" s="235">
        <v>84</v>
      </c>
      <c r="F1075" s="235">
        <v>84</v>
      </c>
      <c r="G1075" s="235">
        <v>20.2</v>
      </c>
      <c r="H1075" s="235">
        <v>19.899999999999999</v>
      </c>
    </row>
    <row r="1076" spans="2:8">
      <c r="B1076" s="235" t="s">
        <v>2494</v>
      </c>
      <c r="C1076" s="235">
        <v>44405</v>
      </c>
      <c r="D1076" s="235">
        <v>3</v>
      </c>
      <c r="E1076" s="235">
        <v>67</v>
      </c>
      <c r="F1076" s="235">
        <v>67</v>
      </c>
      <c r="G1076" s="235">
        <v>24.6</v>
      </c>
      <c r="H1076" s="235">
        <v>24</v>
      </c>
    </row>
    <row r="1077" spans="2:8">
      <c r="B1077" s="235" t="s">
        <v>2494</v>
      </c>
      <c r="C1077" s="235">
        <v>44406</v>
      </c>
      <c r="D1077" s="235">
        <v>0</v>
      </c>
      <c r="E1077" s="235">
        <v>66</v>
      </c>
      <c r="F1077" s="235">
        <v>60</v>
      </c>
      <c r="G1077" s="235">
        <v>24.7</v>
      </c>
      <c r="H1077" s="235">
        <v>23.1</v>
      </c>
    </row>
    <row r="1078" spans="2:8">
      <c r="B1078" s="235" t="s">
        <v>2494</v>
      </c>
      <c r="C1078" s="235">
        <v>44407</v>
      </c>
      <c r="D1078" s="235">
        <v>8</v>
      </c>
      <c r="E1078" s="235">
        <v>68</v>
      </c>
      <c r="F1078" s="235">
        <v>37</v>
      </c>
      <c r="G1078" s="235">
        <v>30.2</v>
      </c>
      <c r="H1078" s="235">
        <v>27.2</v>
      </c>
    </row>
    <row r="1079" spans="2:8">
      <c r="B1079" s="235" t="s">
        <v>2494</v>
      </c>
      <c r="C1079" s="235">
        <v>44410</v>
      </c>
      <c r="D1079" s="235">
        <v>0</v>
      </c>
      <c r="E1079" s="235">
        <v>65</v>
      </c>
      <c r="F1079" s="235">
        <v>64</v>
      </c>
      <c r="G1079" s="235">
        <v>25.1</v>
      </c>
      <c r="H1079" s="235">
        <v>24.2</v>
      </c>
    </row>
    <row r="1080" spans="2:8">
      <c r="B1080" s="235" t="s">
        <v>2494</v>
      </c>
      <c r="C1080" s="235">
        <v>44411</v>
      </c>
      <c r="D1080" s="235">
        <v>0</v>
      </c>
      <c r="E1080" s="235">
        <v>65</v>
      </c>
      <c r="F1080" s="235">
        <v>45</v>
      </c>
      <c r="G1080" s="235">
        <v>27.2</v>
      </c>
      <c r="H1080" s="235">
        <v>25.6</v>
      </c>
    </row>
    <row r="1081" spans="2:8">
      <c r="B1081" s="235" t="s">
        <v>2494</v>
      </c>
      <c r="C1081" s="235">
        <v>44412</v>
      </c>
      <c r="D1081" s="235">
        <v>0</v>
      </c>
      <c r="E1081" s="235">
        <v>69</v>
      </c>
      <c r="F1081" s="235">
        <v>67</v>
      </c>
      <c r="G1081" s="235">
        <v>23.2</v>
      </c>
      <c r="H1081" s="235">
        <v>22.1</v>
      </c>
    </row>
    <row r="1082" spans="2:8">
      <c r="B1082" s="235" t="s">
        <v>2494</v>
      </c>
      <c r="C1082" s="235">
        <v>44413</v>
      </c>
      <c r="D1082" s="235">
        <v>0</v>
      </c>
      <c r="E1082" s="235">
        <v>66</v>
      </c>
      <c r="F1082" s="235">
        <v>63</v>
      </c>
      <c r="G1082" s="235">
        <v>20.3</v>
      </c>
      <c r="H1082" s="235">
        <v>19.5</v>
      </c>
    </row>
    <row r="1083" spans="2:8">
      <c r="B1083" s="235" t="s">
        <v>2494</v>
      </c>
      <c r="C1083" s="235">
        <v>44414</v>
      </c>
      <c r="D1083" s="235">
        <v>0</v>
      </c>
      <c r="E1083" s="235">
        <v>63</v>
      </c>
      <c r="F1083" s="235">
        <v>57</v>
      </c>
      <c r="G1083" s="235">
        <v>26.9</v>
      </c>
      <c r="H1083" s="235">
        <v>25.4</v>
      </c>
    </row>
    <row r="1084" spans="2:8">
      <c r="B1084" s="235" t="s">
        <v>2494</v>
      </c>
      <c r="C1084" s="235">
        <v>44417</v>
      </c>
      <c r="D1084" s="235">
        <v>18</v>
      </c>
      <c r="E1084" s="235">
        <v>69</v>
      </c>
      <c r="F1084" s="235">
        <v>68</v>
      </c>
      <c r="G1084" s="235">
        <v>24</v>
      </c>
      <c r="H1084" s="235">
        <v>23.9</v>
      </c>
    </row>
    <row r="1085" spans="2:8">
      <c r="B1085" s="235" t="s">
        <v>2494</v>
      </c>
      <c r="C1085" s="235">
        <v>44418</v>
      </c>
      <c r="D1085" s="235">
        <v>31</v>
      </c>
      <c r="E1085" s="235">
        <v>79</v>
      </c>
      <c r="F1085" s="235">
        <v>76</v>
      </c>
      <c r="G1085" s="235">
        <v>23.2</v>
      </c>
      <c r="H1085" s="235">
        <v>22</v>
      </c>
    </row>
    <row r="1086" spans="2:8">
      <c r="B1086" s="235" t="s">
        <v>2494</v>
      </c>
      <c r="C1086" s="235">
        <v>44419</v>
      </c>
      <c r="D1086" s="235">
        <v>11</v>
      </c>
      <c r="E1086" s="235">
        <v>78</v>
      </c>
      <c r="F1086" s="235">
        <v>75</v>
      </c>
      <c r="G1086" s="235">
        <v>24</v>
      </c>
      <c r="H1086" s="235">
        <v>22.5</v>
      </c>
    </row>
    <row r="1087" spans="2:8">
      <c r="B1087" s="235" t="s">
        <v>2494</v>
      </c>
      <c r="C1087" s="235">
        <v>44420</v>
      </c>
      <c r="D1087" s="235">
        <v>16</v>
      </c>
      <c r="E1087" s="235">
        <v>86</v>
      </c>
      <c r="F1087" s="235">
        <v>84</v>
      </c>
      <c r="G1087" s="235">
        <v>18.600000000000001</v>
      </c>
      <c r="H1087" s="235">
        <v>18.100000000000001</v>
      </c>
    </row>
    <row r="1088" spans="2:8">
      <c r="B1088" s="235" t="s">
        <v>2494</v>
      </c>
      <c r="C1088" s="235">
        <v>44421</v>
      </c>
      <c r="D1088" s="235">
        <v>12</v>
      </c>
      <c r="E1088" s="235">
        <v>83</v>
      </c>
      <c r="F1088" s="235">
        <v>82</v>
      </c>
      <c r="G1088" s="235">
        <v>19</v>
      </c>
      <c r="H1088" s="235">
        <v>18.5</v>
      </c>
    </row>
    <row r="1089" spans="2:8">
      <c r="B1089" s="235" t="s">
        <v>2494</v>
      </c>
      <c r="C1089" s="235">
        <v>44425</v>
      </c>
      <c r="D1089" s="235">
        <v>76</v>
      </c>
      <c r="E1089" s="235">
        <v>79</v>
      </c>
      <c r="F1089" s="235">
        <v>77</v>
      </c>
      <c r="G1089" s="235">
        <v>22.9</v>
      </c>
      <c r="H1089" s="235">
        <v>22.5</v>
      </c>
    </row>
    <row r="1090" spans="2:8">
      <c r="B1090" s="235" t="s">
        <v>2494</v>
      </c>
      <c r="C1090" s="235">
        <v>44426</v>
      </c>
      <c r="D1090" s="235">
        <v>17</v>
      </c>
      <c r="E1090" s="235">
        <v>78</v>
      </c>
      <c r="F1090" s="235">
        <v>77</v>
      </c>
      <c r="G1090" s="235">
        <v>22.6</v>
      </c>
      <c r="H1090" s="235">
        <v>22.3</v>
      </c>
    </row>
    <row r="1091" spans="2:8">
      <c r="B1091" s="235" t="s">
        <v>2494</v>
      </c>
      <c r="C1091" s="235">
        <v>44427</v>
      </c>
      <c r="D1091" s="235">
        <v>24</v>
      </c>
      <c r="E1091" s="235">
        <v>85</v>
      </c>
      <c r="F1091" s="235">
        <v>83</v>
      </c>
      <c r="G1091" s="235">
        <v>19.399999999999999</v>
      </c>
      <c r="H1091" s="235">
        <v>19</v>
      </c>
    </row>
    <row r="1092" spans="2:8">
      <c r="B1092" s="235" t="s">
        <v>2494</v>
      </c>
      <c r="C1092" s="235">
        <v>44428</v>
      </c>
      <c r="D1092" s="235">
        <v>6</v>
      </c>
      <c r="E1092" s="235">
        <v>94</v>
      </c>
      <c r="F1092" s="235">
        <v>82</v>
      </c>
      <c r="G1092" s="235">
        <v>21</v>
      </c>
      <c r="H1092" s="235">
        <v>20</v>
      </c>
    </row>
    <row r="1093" spans="2:8">
      <c r="B1093" s="235" t="s">
        <v>2494</v>
      </c>
      <c r="C1093" s="235">
        <v>44431</v>
      </c>
      <c r="D1093" s="235">
        <v>10</v>
      </c>
      <c r="E1093" s="235">
        <v>80</v>
      </c>
      <c r="F1093" s="235">
        <v>79</v>
      </c>
      <c r="G1093" s="235">
        <v>20</v>
      </c>
      <c r="H1093" s="235">
        <v>19.899999999999999</v>
      </c>
    </row>
    <row r="1094" spans="2:8">
      <c r="B1094" s="235" t="s">
        <v>2494</v>
      </c>
      <c r="C1094" s="235">
        <v>44432</v>
      </c>
      <c r="D1094" s="235">
        <v>0</v>
      </c>
      <c r="E1094" s="235">
        <v>80</v>
      </c>
      <c r="F1094" s="235">
        <v>79</v>
      </c>
      <c r="G1094" s="235">
        <v>21.8</v>
      </c>
      <c r="H1094" s="235">
        <v>21.7</v>
      </c>
    </row>
    <row r="1095" spans="2:8">
      <c r="B1095" s="235" t="s">
        <v>2494</v>
      </c>
      <c r="C1095" s="235">
        <v>44433</v>
      </c>
      <c r="D1095" s="235">
        <v>13</v>
      </c>
      <c r="E1095" s="235">
        <v>69</v>
      </c>
      <c r="F1095" s="235">
        <v>68</v>
      </c>
      <c r="G1095" s="235">
        <v>22</v>
      </c>
      <c r="H1095" s="235">
        <v>20</v>
      </c>
    </row>
    <row r="1096" spans="2:8">
      <c r="B1096" s="235" t="s">
        <v>2494</v>
      </c>
      <c r="C1096" s="235">
        <v>44434</v>
      </c>
      <c r="D1096" s="235">
        <v>10</v>
      </c>
      <c r="E1096" s="235">
        <v>78</v>
      </c>
      <c r="F1096" s="235">
        <v>75</v>
      </c>
      <c r="G1096" s="235">
        <v>23.2</v>
      </c>
      <c r="H1096" s="235">
        <v>21.5</v>
      </c>
    </row>
    <row r="1097" spans="2:8">
      <c r="B1097" s="235" t="s">
        <v>2494</v>
      </c>
      <c r="C1097" s="235">
        <v>44435</v>
      </c>
      <c r="D1097" s="235">
        <v>10</v>
      </c>
      <c r="E1097" s="235">
        <v>80</v>
      </c>
      <c r="F1097" s="235">
        <v>79</v>
      </c>
      <c r="G1097" s="235">
        <v>20.9</v>
      </c>
      <c r="H1097" s="235">
        <v>20.7</v>
      </c>
    </row>
    <row r="1098" spans="2:8">
      <c r="B1098" s="235" t="s">
        <v>2494</v>
      </c>
      <c r="C1098" s="235">
        <v>44438</v>
      </c>
      <c r="D1098" s="235">
        <v>37</v>
      </c>
      <c r="E1098" s="235">
        <v>75</v>
      </c>
      <c r="F1098" s="235">
        <v>73</v>
      </c>
      <c r="G1098" s="235">
        <v>23.3</v>
      </c>
      <c r="H1098" s="235">
        <v>22</v>
      </c>
    </row>
    <row r="1099" spans="2:8">
      <c r="B1099" s="235" t="s">
        <v>2494</v>
      </c>
      <c r="C1099" s="235">
        <v>44439</v>
      </c>
      <c r="D1099" s="235">
        <v>11</v>
      </c>
      <c r="E1099" s="235">
        <v>75</v>
      </c>
      <c r="F1099" s="235">
        <v>73</v>
      </c>
      <c r="G1099" s="235">
        <v>23</v>
      </c>
      <c r="H1099" s="235">
        <v>21</v>
      </c>
    </row>
    <row r="1100" spans="2:8">
      <c r="B1100" s="235" t="s">
        <v>2494</v>
      </c>
      <c r="C1100" s="235">
        <v>44440</v>
      </c>
      <c r="D1100" s="235">
        <v>0</v>
      </c>
      <c r="E1100" s="235">
        <v>45</v>
      </c>
      <c r="F1100" s="235">
        <v>43</v>
      </c>
      <c r="G1100" s="235">
        <v>26.1</v>
      </c>
      <c r="H1100" s="235">
        <v>25</v>
      </c>
    </row>
    <row r="1101" spans="2:8">
      <c r="B1101" s="235" t="s">
        <v>2494</v>
      </c>
      <c r="C1101" s="235">
        <v>44441</v>
      </c>
      <c r="D1101" s="235">
        <v>0</v>
      </c>
      <c r="E1101" s="235">
        <v>80</v>
      </c>
      <c r="F1101" s="235">
        <v>79</v>
      </c>
      <c r="G1101" s="235">
        <v>22</v>
      </c>
      <c r="H1101" s="235">
        <v>21.4</v>
      </c>
    </row>
    <row r="1102" spans="2:8">
      <c r="B1102" s="235" t="s">
        <v>2494</v>
      </c>
      <c r="C1102" s="235">
        <v>44442</v>
      </c>
      <c r="D1102" s="235">
        <v>0</v>
      </c>
      <c r="E1102" s="235">
        <v>66</v>
      </c>
      <c r="F1102" s="235">
        <v>56</v>
      </c>
      <c r="G1102" s="235">
        <v>26.5</v>
      </c>
      <c r="H1102" s="235">
        <v>24</v>
      </c>
    </row>
    <row r="1103" spans="2:8">
      <c r="B1103" s="235" t="s">
        <v>2494</v>
      </c>
      <c r="C1103" s="235">
        <v>44445</v>
      </c>
      <c r="D1103" s="235">
        <v>37</v>
      </c>
      <c r="E1103" s="235">
        <v>83</v>
      </c>
      <c r="F1103" s="235">
        <v>80</v>
      </c>
      <c r="G1103" s="235">
        <v>20.100000000000001</v>
      </c>
      <c r="H1103" s="235">
        <v>19.100000000000001</v>
      </c>
    </row>
    <row r="1104" spans="2:8">
      <c r="B1104" s="235" t="s">
        <v>2494</v>
      </c>
      <c r="C1104" s="235">
        <v>44446</v>
      </c>
      <c r="D1104" s="235">
        <v>20</v>
      </c>
      <c r="E1104" s="235">
        <v>82</v>
      </c>
      <c r="F1104" s="235">
        <v>80</v>
      </c>
      <c r="G1104" s="235">
        <v>22.1</v>
      </c>
      <c r="H1104" s="235">
        <v>20</v>
      </c>
    </row>
    <row r="1105" spans="2:8">
      <c r="B1105" s="235" t="s">
        <v>2494</v>
      </c>
      <c r="C1105" s="235">
        <v>44447</v>
      </c>
      <c r="D1105" s="235">
        <v>7</v>
      </c>
      <c r="E1105" s="235">
        <v>85</v>
      </c>
      <c r="F1105" s="235">
        <v>57</v>
      </c>
      <c r="G1105" s="235">
        <v>26</v>
      </c>
      <c r="H1105" s="235">
        <v>25.2</v>
      </c>
    </row>
    <row r="1106" spans="2:8">
      <c r="B1106" s="235" t="s">
        <v>2494</v>
      </c>
      <c r="C1106" s="235">
        <v>44448</v>
      </c>
      <c r="D1106" s="235">
        <v>3</v>
      </c>
      <c r="E1106" s="235">
        <v>66</v>
      </c>
      <c r="F1106" s="235">
        <v>63</v>
      </c>
      <c r="G1106" s="235">
        <v>20.3</v>
      </c>
      <c r="H1106" s="235">
        <v>19.5</v>
      </c>
    </row>
    <row r="1107" spans="2:8">
      <c r="B1107" s="235" t="s">
        <v>2494</v>
      </c>
      <c r="C1107" s="235">
        <v>44449</v>
      </c>
      <c r="D1107" s="235">
        <v>0</v>
      </c>
      <c r="E1107" s="235">
        <v>66</v>
      </c>
      <c r="F1107" s="235">
        <v>61</v>
      </c>
      <c r="G1107" s="235">
        <v>24.1</v>
      </c>
      <c r="H1107" s="235">
        <v>23.5</v>
      </c>
    </row>
    <row r="1108" spans="2:8">
      <c r="B1108" s="235" t="s">
        <v>2494</v>
      </c>
      <c r="C1108" s="235">
        <v>44452</v>
      </c>
      <c r="D1108" s="235">
        <v>11</v>
      </c>
      <c r="E1108" s="235">
        <v>65</v>
      </c>
      <c r="F1108" s="235">
        <v>45</v>
      </c>
      <c r="G1108" s="235">
        <v>26.1</v>
      </c>
      <c r="H1108" s="235">
        <v>25.8</v>
      </c>
    </row>
    <row r="1109" spans="2:8">
      <c r="B1109" s="235" t="s">
        <v>2494</v>
      </c>
      <c r="C1109" s="235">
        <v>44453</v>
      </c>
      <c r="D1109" s="235">
        <v>52</v>
      </c>
      <c r="E1109" s="235">
        <v>83</v>
      </c>
      <c r="F1109" s="235">
        <v>80</v>
      </c>
      <c r="G1109" s="235">
        <v>19.100000000000001</v>
      </c>
      <c r="H1109" s="235">
        <v>19</v>
      </c>
    </row>
    <row r="1110" spans="2:8">
      <c r="B1110" s="235" t="s">
        <v>2494</v>
      </c>
      <c r="C1110" s="235">
        <v>44454</v>
      </c>
      <c r="D1110" s="235">
        <v>3</v>
      </c>
      <c r="E1110" s="235">
        <v>67</v>
      </c>
      <c r="F1110" s="235">
        <v>67</v>
      </c>
      <c r="G1110" s="235">
        <v>23.1</v>
      </c>
      <c r="H1110" s="235">
        <v>23</v>
      </c>
    </row>
    <row r="1111" spans="2:8">
      <c r="B1111" s="235" t="s">
        <v>2494</v>
      </c>
      <c r="C1111" s="235">
        <v>44455</v>
      </c>
      <c r="D1111" s="235">
        <v>0</v>
      </c>
      <c r="E1111" s="235">
        <v>67</v>
      </c>
      <c r="F1111" s="235">
        <v>60</v>
      </c>
      <c r="G1111" s="235">
        <v>24</v>
      </c>
      <c r="H1111" s="235">
        <v>23.3</v>
      </c>
    </row>
    <row r="1112" spans="2:8">
      <c r="B1112" s="235" t="s">
        <v>2494</v>
      </c>
      <c r="C1112" s="235">
        <v>44456</v>
      </c>
      <c r="D1112" s="235">
        <v>0</v>
      </c>
      <c r="E1112" s="235">
        <v>68</v>
      </c>
      <c r="F1112" s="235">
        <v>67</v>
      </c>
      <c r="G1112" s="235">
        <v>23.8</v>
      </c>
      <c r="H1112" s="235">
        <v>23.4</v>
      </c>
    </row>
    <row r="1113" spans="2:8">
      <c r="B1113" s="235" t="s">
        <v>2494</v>
      </c>
      <c r="C1113" s="235">
        <v>44459</v>
      </c>
      <c r="D1113" s="235">
        <v>11</v>
      </c>
      <c r="E1113" s="235">
        <v>78</v>
      </c>
      <c r="F1113" s="235">
        <v>76</v>
      </c>
      <c r="G1113" s="235">
        <v>23.1</v>
      </c>
      <c r="H1113" s="235">
        <v>22</v>
      </c>
    </row>
    <row r="1114" spans="2:8">
      <c r="B1114" s="235" t="s">
        <v>2494</v>
      </c>
      <c r="C1114" s="235">
        <v>44460</v>
      </c>
      <c r="D1114" s="235">
        <v>0</v>
      </c>
      <c r="E1114" s="235">
        <v>70</v>
      </c>
      <c r="F1114" s="235">
        <v>67</v>
      </c>
      <c r="G1114" s="235">
        <v>23.2</v>
      </c>
      <c r="H1114" s="235">
        <v>22.1</v>
      </c>
    </row>
    <row r="1115" spans="2:8">
      <c r="B1115" s="235" t="s">
        <v>2494</v>
      </c>
      <c r="C1115" s="235">
        <v>44461</v>
      </c>
      <c r="D1115" s="235">
        <v>7</v>
      </c>
      <c r="E1115" s="235">
        <v>63</v>
      </c>
      <c r="F1115" s="235">
        <v>45</v>
      </c>
      <c r="G1115" s="235">
        <v>26.1</v>
      </c>
      <c r="H1115" s="235">
        <v>24.3</v>
      </c>
    </row>
    <row r="1116" spans="2:8">
      <c r="B1116" s="235" t="s">
        <v>2494</v>
      </c>
      <c r="C1116" s="235">
        <v>44462</v>
      </c>
      <c r="D1116" s="235">
        <v>23</v>
      </c>
      <c r="E1116" s="235">
        <v>84</v>
      </c>
      <c r="F1116" s="235">
        <v>81</v>
      </c>
      <c r="G1116" s="235">
        <v>20.100000000000001</v>
      </c>
      <c r="H1116" s="235">
        <v>19.8</v>
      </c>
    </row>
    <row r="1117" spans="2:8">
      <c r="B1117" s="235" t="s">
        <v>2494</v>
      </c>
      <c r="C1117" s="235">
        <v>44463</v>
      </c>
      <c r="D1117" s="235">
        <v>2</v>
      </c>
      <c r="E1117" s="235">
        <v>87</v>
      </c>
      <c r="F1117" s="235">
        <v>82</v>
      </c>
      <c r="G1117" s="235">
        <v>20.6</v>
      </c>
      <c r="H1117" s="235">
        <v>19.7</v>
      </c>
    </row>
    <row r="1118" spans="2:8">
      <c r="B1118" s="235" t="s">
        <v>2494</v>
      </c>
      <c r="C1118" s="235">
        <v>44466</v>
      </c>
      <c r="D1118" s="235">
        <v>9</v>
      </c>
      <c r="E1118" s="235">
        <v>58</v>
      </c>
      <c r="F1118" s="235">
        <v>55</v>
      </c>
      <c r="G1118" s="235">
        <v>26.3</v>
      </c>
      <c r="H1118" s="235">
        <v>25.6</v>
      </c>
    </row>
    <row r="1119" spans="2:8">
      <c r="B1119" s="235" t="s">
        <v>2494</v>
      </c>
      <c r="C1119" s="235">
        <v>44467</v>
      </c>
      <c r="D1119" s="235">
        <v>2</v>
      </c>
      <c r="E1119" s="235">
        <v>80</v>
      </c>
      <c r="F1119" s="235">
        <v>80</v>
      </c>
      <c r="G1119" s="235">
        <v>20.2</v>
      </c>
      <c r="H1119" s="235">
        <v>19</v>
      </c>
    </row>
    <row r="1120" spans="2:8">
      <c r="B1120" s="235" t="s">
        <v>2494</v>
      </c>
      <c r="C1120" s="235">
        <v>44468</v>
      </c>
      <c r="D1120" s="235">
        <v>12</v>
      </c>
      <c r="E1120" s="235">
        <v>82</v>
      </c>
      <c r="F1120" s="235">
        <v>82</v>
      </c>
      <c r="G1120" s="235">
        <v>20</v>
      </c>
      <c r="H1120" s="235">
        <v>19.100000000000001</v>
      </c>
    </row>
    <row r="1121" spans="2:8">
      <c r="B1121" s="235" t="s">
        <v>2494</v>
      </c>
      <c r="C1121" s="235">
        <v>44469</v>
      </c>
      <c r="D1121" s="235">
        <v>9</v>
      </c>
      <c r="E1121" s="235">
        <v>85</v>
      </c>
      <c r="F1121" s="235">
        <v>82</v>
      </c>
      <c r="G1121" s="235">
        <v>19.5</v>
      </c>
      <c r="H1121" s="235">
        <v>19</v>
      </c>
    </row>
    <row r="1122" spans="2:8">
      <c r="B1122" s="235" t="s">
        <v>2494</v>
      </c>
      <c r="C1122" s="235">
        <v>44470</v>
      </c>
      <c r="D1122" s="235">
        <v>2</v>
      </c>
      <c r="E1122" s="235">
        <v>73.400000000000006</v>
      </c>
      <c r="F1122" s="235">
        <v>72.900000000000006</v>
      </c>
      <c r="G1122" s="235">
        <v>23.8</v>
      </c>
      <c r="H1122" s="235">
        <v>23.6</v>
      </c>
    </row>
    <row r="1123" spans="2:8">
      <c r="B1123" s="235" t="s">
        <v>2494</v>
      </c>
      <c r="C1123" s="235">
        <v>44471</v>
      </c>
      <c r="D1123" s="235">
        <v>5</v>
      </c>
      <c r="E1123" s="235">
        <v>93.5</v>
      </c>
      <c r="F1123" s="235">
        <v>81.3</v>
      </c>
      <c r="G1123" s="235">
        <v>23</v>
      </c>
      <c r="H1123" s="235">
        <v>20</v>
      </c>
    </row>
    <row r="1124" spans="2:8">
      <c r="B1124" s="235" t="s">
        <v>2494</v>
      </c>
      <c r="C1124" s="235">
        <v>44473</v>
      </c>
      <c r="D1124" s="235">
        <v>13</v>
      </c>
      <c r="E1124" s="235">
        <v>73.099999999999994</v>
      </c>
      <c r="F1124" s="235">
        <v>71</v>
      </c>
      <c r="G1124" s="235">
        <v>22</v>
      </c>
      <c r="H1124" s="235">
        <v>21.5</v>
      </c>
    </row>
    <row r="1125" spans="2:8">
      <c r="B1125" s="235" t="s">
        <v>2494</v>
      </c>
      <c r="C1125" s="235">
        <v>44474</v>
      </c>
      <c r="D1125" s="235">
        <v>8</v>
      </c>
      <c r="E1125" s="235">
        <v>68.900000000000006</v>
      </c>
      <c r="F1125" s="235">
        <v>67</v>
      </c>
      <c r="G1125" s="235">
        <v>24</v>
      </c>
      <c r="H1125" s="235">
        <v>23.5</v>
      </c>
    </row>
    <row r="1126" spans="2:8">
      <c r="B1126" s="235" t="s">
        <v>2494</v>
      </c>
      <c r="C1126" s="235">
        <v>44475</v>
      </c>
      <c r="D1126" s="235">
        <v>5</v>
      </c>
      <c r="E1126" s="235">
        <v>65.400000000000006</v>
      </c>
      <c r="F1126" s="235">
        <v>62.3</v>
      </c>
      <c r="G1126" s="235">
        <v>23.5</v>
      </c>
      <c r="H1126" s="235">
        <v>23</v>
      </c>
    </row>
    <row r="1127" spans="2:8">
      <c r="B1127" s="235" t="s">
        <v>2494</v>
      </c>
      <c r="C1127" s="235">
        <v>44476</v>
      </c>
      <c r="D1127" s="235">
        <v>18</v>
      </c>
      <c r="E1127" s="235">
        <v>75.099999999999994</v>
      </c>
      <c r="F1127" s="235">
        <v>74.7</v>
      </c>
      <c r="G1127" s="235">
        <v>24</v>
      </c>
      <c r="H1127" s="235">
        <v>23.6</v>
      </c>
    </row>
    <row r="1128" spans="2:8">
      <c r="B1128" s="235" t="s">
        <v>2494</v>
      </c>
      <c r="C1128" s="235">
        <v>44477</v>
      </c>
      <c r="D1128" s="235">
        <v>5</v>
      </c>
      <c r="E1128" s="235">
        <v>79.2</v>
      </c>
      <c r="F1128" s="235">
        <v>76</v>
      </c>
      <c r="G1128" s="235">
        <v>22</v>
      </c>
      <c r="H1128" s="235">
        <v>21</v>
      </c>
    </row>
    <row r="1129" spans="2:8">
      <c r="B1129" s="235" t="s">
        <v>2494</v>
      </c>
      <c r="C1129" s="235">
        <v>44480</v>
      </c>
      <c r="D1129" s="235">
        <v>18</v>
      </c>
      <c r="E1129" s="235">
        <v>78.3</v>
      </c>
      <c r="F1129" s="235">
        <v>76</v>
      </c>
      <c r="G1129" s="235">
        <v>23</v>
      </c>
      <c r="H1129" s="235">
        <v>22.5</v>
      </c>
    </row>
    <row r="1130" spans="2:8">
      <c r="B1130" s="235" t="s">
        <v>2494</v>
      </c>
      <c r="C1130" s="235">
        <v>44481</v>
      </c>
      <c r="D1130" s="235">
        <v>7</v>
      </c>
      <c r="E1130" s="235">
        <v>68.2</v>
      </c>
      <c r="F1130" s="235">
        <v>62.5</v>
      </c>
      <c r="G1130" s="235">
        <v>23</v>
      </c>
      <c r="H1130" s="235">
        <v>22</v>
      </c>
    </row>
    <row r="1131" spans="2:8">
      <c r="B1131" s="235" t="s">
        <v>2494</v>
      </c>
      <c r="C1131" s="235">
        <v>44482</v>
      </c>
      <c r="D1131" s="235">
        <v>25</v>
      </c>
      <c r="E1131" s="235">
        <v>82.5</v>
      </c>
      <c r="F1131" s="235">
        <v>75</v>
      </c>
      <c r="G1131" s="235">
        <v>22</v>
      </c>
      <c r="H1131" s="235">
        <v>20</v>
      </c>
    </row>
    <row r="1132" spans="2:8">
      <c r="B1132" s="235" t="s">
        <v>2494</v>
      </c>
      <c r="C1132" s="235">
        <v>44488</v>
      </c>
      <c r="D1132" s="235">
        <v>30</v>
      </c>
      <c r="E1132" s="235">
        <v>82.9</v>
      </c>
      <c r="F1132" s="235">
        <v>81.7</v>
      </c>
      <c r="G1132" s="235">
        <v>19.2</v>
      </c>
      <c r="H1132" s="235">
        <v>18.899999999999999</v>
      </c>
    </row>
    <row r="1133" spans="2:8">
      <c r="B1133" s="235" t="s">
        <v>2494</v>
      </c>
      <c r="C1133" s="235">
        <v>44483</v>
      </c>
      <c r="D1133" s="235">
        <v>12</v>
      </c>
      <c r="E1133" s="235">
        <v>79.5</v>
      </c>
      <c r="F1133" s="235">
        <v>78</v>
      </c>
      <c r="G1133" s="235">
        <v>22</v>
      </c>
      <c r="H1133" s="235">
        <v>20.5</v>
      </c>
    </row>
    <row r="1134" spans="2:8">
      <c r="B1134" s="235" t="s">
        <v>2494</v>
      </c>
      <c r="C1134" s="235">
        <v>44484</v>
      </c>
      <c r="D1134" s="235">
        <v>15</v>
      </c>
      <c r="E1134" s="235">
        <v>80</v>
      </c>
      <c r="F1134" s="235">
        <v>78.900000000000006</v>
      </c>
      <c r="G1134" s="235">
        <v>23</v>
      </c>
      <c r="H1134" s="235">
        <v>22</v>
      </c>
    </row>
    <row r="1135" spans="2:8">
      <c r="B1135" s="235" t="s">
        <v>2494</v>
      </c>
      <c r="C1135" s="235">
        <v>44489</v>
      </c>
      <c r="D1135" s="235">
        <v>9</v>
      </c>
      <c r="E1135" s="235">
        <v>84.4</v>
      </c>
      <c r="F1135" s="235">
        <v>82.6</v>
      </c>
      <c r="G1135" s="235">
        <v>20.399999999999999</v>
      </c>
      <c r="H1135" s="235">
        <v>20</v>
      </c>
    </row>
    <row r="1136" spans="2:8">
      <c r="B1136" s="235" t="s">
        <v>2494</v>
      </c>
      <c r="C1136" s="235">
        <v>44490</v>
      </c>
      <c r="D1136" s="235">
        <v>0</v>
      </c>
      <c r="E1136" s="235">
        <v>60.1</v>
      </c>
      <c r="F1136" s="235">
        <v>58.9</v>
      </c>
      <c r="G1136" s="235">
        <v>27.6</v>
      </c>
      <c r="H1136" s="235">
        <v>72</v>
      </c>
    </row>
    <row r="1137" spans="2:8">
      <c r="B1137" s="235" t="s">
        <v>2494</v>
      </c>
      <c r="C1137" s="235">
        <v>44491</v>
      </c>
      <c r="D1137" s="235">
        <v>3</v>
      </c>
      <c r="E1137" s="235">
        <v>86.7</v>
      </c>
      <c r="F1137" s="235">
        <v>84.1</v>
      </c>
      <c r="G1137" s="235">
        <v>20.399999999999999</v>
      </c>
      <c r="H1137" s="235">
        <v>19.600000000000001</v>
      </c>
    </row>
    <row r="1138" spans="2:8">
      <c r="B1138" s="235" t="s">
        <v>2494</v>
      </c>
      <c r="C1138" s="235">
        <v>44494</v>
      </c>
      <c r="D1138" s="235">
        <v>11</v>
      </c>
      <c r="E1138" s="235">
        <v>78.099999999999994</v>
      </c>
      <c r="F1138" s="235">
        <v>75.2</v>
      </c>
      <c r="G1138" s="235">
        <v>23.4</v>
      </c>
      <c r="H1138" s="235">
        <v>22.7</v>
      </c>
    </row>
    <row r="1139" spans="2:8">
      <c r="B1139" s="235" t="s">
        <v>2494</v>
      </c>
      <c r="C1139" s="235">
        <v>44495</v>
      </c>
      <c r="D1139" s="235">
        <v>0</v>
      </c>
      <c r="E1139" s="235">
        <v>81.5</v>
      </c>
      <c r="F1139" s="235">
        <v>77.5</v>
      </c>
      <c r="G1139" s="235">
        <v>23.5</v>
      </c>
      <c r="H1139" s="235">
        <v>22.2</v>
      </c>
    </row>
    <row r="1140" spans="2:8">
      <c r="B1140" s="235" t="s">
        <v>2494</v>
      </c>
      <c r="C1140" s="235">
        <v>44496</v>
      </c>
      <c r="D1140" s="235">
        <v>32</v>
      </c>
      <c r="E1140" s="235">
        <v>83.4</v>
      </c>
      <c r="F1140" s="235">
        <v>76</v>
      </c>
      <c r="G1140" s="235">
        <v>22.8</v>
      </c>
      <c r="H1140" s="235">
        <v>21.3</v>
      </c>
    </row>
    <row r="1141" spans="2:8">
      <c r="B1141" s="235" t="s">
        <v>2494</v>
      </c>
      <c r="C1141" s="235">
        <v>44497</v>
      </c>
      <c r="D1141" s="235">
        <v>8</v>
      </c>
      <c r="E1141" s="235">
        <v>78.599999999999994</v>
      </c>
      <c r="F1141" s="235">
        <v>76.2</v>
      </c>
      <c r="G1141" s="235">
        <v>22</v>
      </c>
      <c r="H1141" s="235">
        <v>20</v>
      </c>
    </row>
    <row r="1142" spans="2:8">
      <c r="B1142" s="235" t="s">
        <v>2494</v>
      </c>
      <c r="C1142" s="235">
        <v>44498</v>
      </c>
      <c r="D1142" s="235">
        <v>27</v>
      </c>
      <c r="E1142" s="235">
        <v>82.9</v>
      </c>
      <c r="F1142" s="235">
        <v>80.3</v>
      </c>
      <c r="G1142" s="235">
        <v>21</v>
      </c>
      <c r="H1142" s="235">
        <v>20</v>
      </c>
    </row>
    <row r="1143" spans="2:8">
      <c r="B1143" s="235" t="s">
        <v>2494</v>
      </c>
      <c r="C1143" s="235">
        <v>44501</v>
      </c>
      <c r="D1143" s="235">
        <v>20</v>
      </c>
      <c r="E1143" s="235">
        <v>87.3</v>
      </c>
      <c r="F1143" s="235">
        <v>86</v>
      </c>
      <c r="G1143" s="235">
        <v>19.8</v>
      </c>
      <c r="H1143" s="235">
        <v>19</v>
      </c>
    </row>
    <row r="1144" spans="2:8">
      <c r="B1144" s="235" t="s">
        <v>2494</v>
      </c>
      <c r="C1144" s="235">
        <v>44502</v>
      </c>
      <c r="D1144" s="235">
        <v>8</v>
      </c>
      <c r="E1144" s="235">
        <v>57.2</v>
      </c>
      <c r="F1144" s="235">
        <v>55.8</v>
      </c>
      <c r="G1144" s="235">
        <v>22</v>
      </c>
      <c r="H1144" s="235">
        <v>21.2</v>
      </c>
    </row>
    <row r="1145" spans="2:8">
      <c r="B1145" s="235" t="s">
        <v>2494</v>
      </c>
      <c r="C1145" s="235">
        <v>44503</v>
      </c>
      <c r="D1145" s="235">
        <v>4</v>
      </c>
      <c r="E1145" s="235">
        <v>67.2</v>
      </c>
      <c r="F1145" s="235">
        <v>66.900000000000006</v>
      </c>
      <c r="G1145" s="235">
        <v>22.8</v>
      </c>
      <c r="H1145" s="235">
        <v>21</v>
      </c>
    </row>
    <row r="1146" spans="2:8">
      <c r="B1146" s="235" t="s">
        <v>2494</v>
      </c>
      <c r="C1146" s="235">
        <v>44473</v>
      </c>
      <c r="D1146" s="235">
        <v>6</v>
      </c>
      <c r="E1146" s="235">
        <v>94.2</v>
      </c>
      <c r="F1146" s="235">
        <v>82.3</v>
      </c>
      <c r="G1146" s="235">
        <v>22</v>
      </c>
      <c r="H1146" s="235">
        <v>21.5</v>
      </c>
    </row>
    <row r="1147" spans="2:8">
      <c r="B1147" s="235" t="s">
        <v>2494</v>
      </c>
      <c r="C1147" s="235">
        <v>44474</v>
      </c>
      <c r="D1147" s="235">
        <v>2</v>
      </c>
      <c r="E1147" s="235">
        <v>70.400000000000006</v>
      </c>
      <c r="F1147" s="235">
        <v>46.8</v>
      </c>
      <c r="G1147" s="235">
        <v>21</v>
      </c>
      <c r="H1147" s="235">
        <v>20</v>
      </c>
    </row>
    <row r="1148" spans="2:8">
      <c r="B1148" s="235" t="s">
        <v>2494</v>
      </c>
      <c r="C1148" s="235">
        <v>44508</v>
      </c>
      <c r="D1148" s="235">
        <v>64</v>
      </c>
      <c r="E1148" s="235">
        <v>85.9</v>
      </c>
      <c r="F1148" s="235">
        <v>84.1</v>
      </c>
      <c r="G1148" s="235">
        <v>19.2</v>
      </c>
      <c r="H1148" s="235">
        <v>19.100000000000001</v>
      </c>
    </row>
    <row r="1149" spans="2:8">
      <c r="B1149" s="235" t="s">
        <v>2494</v>
      </c>
      <c r="C1149" s="235">
        <v>44509</v>
      </c>
      <c r="D1149" s="235">
        <v>20</v>
      </c>
      <c r="E1149" s="235">
        <v>84</v>
      </c>
      <c r="F1149" s="235">
        <v>83.5</v>
      </c>
      <c r="G1149" s="235">
        <v>21.4</v>
      </c>
      <c r="H1149" s="235">
        <v>21</v>
      </c>
    </row>
    <row r="1150" spans="2:8">
      <c r="B1150" s="235" t="s">
        <v>2494</v>
      </c>
      <c r="C1150" s="235">
        <v>44510</v>
      </c>
      <c r="D1150" s="235">
        <v>7</v>
      </c>
      <c r="E1150" s="235">
        <v>78.5</v>
      </c>
      <c r="F1150" s="235">
        <v>78</v>
      </c>
      <c r="G1150" s="235">
        <v>24</v>
      </c>
      <c r="H1150" s="235">
        <v>23.5</v>
      </c>
    </row>
    <row r="1151" spans="2:8">
      <c r="B1151" s="235" t="s">
        <v>2494</v>
      </c>
      <c r="C1151" s="235">
        <v>44511</v>
      </c>
      <c r="D1151" s="235">
        <v>12</v>
      </c>
      <c r="E1151" s="235">
        <v>82.4</v>
      </c>
      <c r="F1151" s="235">
        <v>82</v>
      </c>
      <c r="G1151" s="235">
        <v>23</v>
      </c>
      <c r="H1151" s="235">
        <v>22.8</v>
      </c>
    </row>
    <row r="1152" spans="2:8">
      <c r="B1152" s="235" t="s">
        <v>2494</v>
      </c>
      <c r="C1152" s="235">
        <v>44512</v>
      </c>
      <c r="D1152" s="235">
        <v>0</v>
      </c>
      <c r="E1152" s="235">
        <v>68</v>
      </c>
      <c r="F1152" s="235">
        <v>66.900000000000006</v>
      </c>
      <c r="G1152" s="235">
        <v>22</v>
      </c>
      <c r="H1152" s="235">
        <v>21</v>
      </c>
    </row>
    <row r="1153" spans="2:8">
      <c r="B1153" s="235" t="s">
        <v>2494</v>
      </c>
      <c r="C1153" s="235">
        <v>44516</v>
      </c>
      <c r="D1153" s="235">
        <v>2</v>
      </c>
      <c r="E1153" s="235">
        <v>78.900000000000006</v>
      </c>
      <c r="F1153" s="235">
        <v>78.599999999999994</v>
      </c>
      <c r="G1153" s="235">
        <v>22</v>
      </c>
      <c r="H1153" s="235">
        <v>21.8</v>
      </c>
    </row>
    <row r="1154" spans="2:8">
      <c r="B1154" s="235" t="s">
        <v>2494</v>
      </c>
      <c r="C1154" s="235">
        <v>44517</v>
      </c>
      <c r="D1154" s="235">
        <v>0</v>
      </c>
      <c r="E1154" s="235">
        <v>76.7</v>
      </c>
      <c r="F1154" s="235">
        <v>72.599999999999994</v>
      </c>
      <c r="G1154" s="235">
        <v>23</v>
      </c>
      <c r="H1154" s="235">
        <v>22</v>
      </c>
    </row>
    <row r="1155" spans="2:8">
      <c r="B1155" s="235" t="s">
        <v>2494</v>
      </c>
      <c r="C1155" s="235">
        <v>44518</v>
      </c>
      <c r="D1155" s="235">
        <v>1</v>
      </c>
      <c r="E1155" s="235">
        <v>84.1</v>
      </c>
      <c r="F1155" s="235">
        <v>69.5</v>
      </c>
      <c r="G1155" s="235">
        <v>23.6</v>
      </c>
      <c r="H1155" s="235">
        <v>22</v>
      </c>
    </row>
    <row r="1156" spans="2:8">
      <c r="B1156" s="235" t="s">
        <v>2494</v>
      </c>
      <c r="C1156" s="235">
        <v>44519</v>
      </c>
      <c r="D1156" s="235">
        <v>0</v>
      </c>
      <c r="E1156" s="235">
        <v>82.2</v>
      </c>
      <c r="F1156" s="235">
        <v>68.400000000000006</v>
      </c>
      <c r="G1156" s="235">
        <v>22</v>
      </c>
      <c r="H1156" s="235">
        <v>21</v>
      </c>
    </row>
    <row r="1157" spans="2:8">
      <c r="B1157" s="235" t="s">
        <v>2494</v>
      </c>
      <c r="C1157" s="235">
        <v>44522</v>
      </c>
      <c r="D1157" s="235">
        <v>7</v>
      </c>
      <c r="E1157" s="235">
        <v>87.6</v>
      </c>
      <c r="F1157" s="235">
        <v>84.8</v>
      </c>
      <c r="G1157" s="235">
        <v>22.5</v>
      </c>
      <c r="H1157" s="235">
        <v>21.5</v>
      </c>
    </row>
    <row r="1158" spans="2:8">
      <c r="B1158" s="235" t="s">
        <v>2494</v>
      </c>
      <c r="C1158" s="235">
        <v>44523</v>
      </c>
      <c r="D1158" s="235">
        <v>21</v>
      </c>
      <c r="E1158" s="235">
        <v>86.5</v>
      </c>
      <c r="F1158" s="235">
        <v>82</v>
      </c>
      <c r="G1158" s="235">
        <v>21.3</v>
      </c>
      <c r="H1158" s="235">
        <v>19.8</v>
      </c>
    </row>
    <row r="1159" spans="2:8">
      <c r="B1159" s="235" t="s">
        <v>2494</v>
      </c>
      <c r="C1159" s="235">
        <v>44524</v>
      </c>
      <c r="D1159" s="235">
        <v>32</v>
      </c>
      <c r="E1159" s="235">
        <v>82.5</v>
      </c>
      <c r="F1159" s="235">
        <v>80.099999999999994</v>
      </c>
      <c r="G1159" s="235">
        <v>22</v>
      </c>
      <c r="H1159" s="235">
        <v>20</v>
      </c>
    </row>
    <row r="1160" spans="2:8">
      <c r="B1160" s="235" t="s">
        <v>2494</v>
      </c>
      <c r="C1160" s="235">
        <v>44525</v>
      </c>
      <c r="D1160" s="235">
        <v>12</v>
      </c>
      <c r="E1160" s="235">
        <v>78.5</v>
      </c>
      <c r="F1160" s="235">
        <v>75.599999999999994</v>
      </c>
      <c r="G1160" s="235">
        <v>23</v>
      </c>
      <c r="H1160" s="235">
        <v>22</v>
      </c>
    </row>
    <row r="1161" spans="2:8">
      <c r="B1161" s="235" t="s">
        <v>2494</v>
      </c>
      <c r="C1161" s="235">
        <v>44526</v>
      </c>
      <c r="D1161" s="235">
        <v>27</v>
      </c>
      <c r="E1161" s="235">
        <v>78.900000000000006</v>
      </c>
      <c r="F1161" s="235">
        <v>75.599999999999994</v>
      </c>
      <c r="G1161" s="235">
        <v>23.5</v>
      </c>
      <c r="H1161" s="235">
        <v>23</v>
      </c>
    </row>
    <row r="1162" spans="2:8">
      <c r="B1162" s="235" t="s">
        <v>2494</v>
      </c>
      <c r="C1162" s="235">
        <v>44529</v>
      </c>
      <c r="D1162" s="235">
        <v>14</v>
      </c>
      <c r="E1162" s="235">
        <v>79.5</v>
      </c>
      <c r="F1162" s="235">
        <v>78.599999999999994</v>
      </c>
      <c r="G1162" s="235">
        <v>22</v>
      </c>
      <c r="H1162" s="235">
        <v>21.5</v>
      </c>
    </row>
    <row r="1163" spans="2:8">
      <c r="B1163" s="235" t="s">
        <v>2494</v>
      </c>
      <c r="C1163" s="235">
        <v>44530</v>
      </c>
      <c r="D1163" s="235">
        <v>15</v>
      </c>
      <c r="E1163" s="235">
        <v>69.8</v>
      </c>
      <c r="F1163" s="235">
        <v>68</v>
      </c>
      <c r="G1163" s="235">
        <v>22.4</v>
      </c>
      <c r="H1163" s="235">
        <v>21</v>
      </c>
    </row>
    <row r="1164" spans="2:8">
      <c r="B1164" s="235" t="s">
        <v>2494</v>
      </c>
      <c r="C1164" s="235">
        <v>44531</v>
      </c>
      <c r="D1164" s="235">
        <v>10</v>
      </c>
      <c r="E1164" s="235">
        <v>85.3</v>
      </c>
      <c r="F1164" s="235">
        <v>83.6</v>
      </c>
      <c r="G1164" s="235">
        <v>24</v>
      </c>
      <c r="H1164" s="235">
        <v>23</v>
      </c>
    </row>
    <row r="1165" spans="2:8">
      <c r="B1165" s="235" t="s">
        <v>2494</v>
      </c>
      <c r="C1165" s="235">
        <v>44532</v>
      </c>
      <c r="D1165" s="235">
        <v>15</v>
      </c>
      <c r="E1165" s="235">
        <v>83.4</v>
      </c>
      <c r="F1165" s="235">
        <v>72.400000000000006</v>
      </c>
      <c r="G1165" s="235">
        <v>24</v>
      </c>
      <c r="H1165" s="235">
        <v>22</v>
      </c>
    </row>
    <row r="1166" spans="2:8">
      <c r="B1166" s="235" t="s">
        <v>2494</v>
      </c>
      <c r="C1166" s="235">
        <v>44533</v>
      </c>
      <c r="D1166" s="235">
        <v>0</v>
      </c>
      <c r="E1166" s="235">
        <v>78.2</v>
      </c>
      <c r="F1166" s="235">
        <v>70.400000000000006</v>
      </c>
      <c r="G1166" s="235">
        <v>24.5</v>
      </c>
      <c r="H1166" s="235">
        <v>23</v>
      </c>
    </row>
    <row r="1167" spans="2:8">
      <c r="B1167" s="235" t="s">
        <v>2494</v>
      </c>
      <c r="C1167" s="235">
        <v>44536</v>
      </c>
      <c r="D1167" s="235">
        <v>10</v>
      </c>
      <c r="E1167" s="235">
        <v>78.5</v>
      </c>
      <c r="F1167" s="235">
        <v>75</v>
      </c>
      <c r="G1167" s="235">
        <v>24</v>
      </c>
      <c r="H1167" s="235">
        <v>23.3</v>
      </c>
    </row>
    <row r="1168" spans="2:8">
      <c r="B1168" s="235" t="s">
        <v>2494</v>
      </c>
      <c r="C1168" s="235">
        <v>44537</v>
      </c>
      <c r="D1168" s="235">
        <v>0</v>
      </c>
      <c r="E1168" s="235">
        <v>70.2</v>
      </c>
      <c r="F1168" s="235">
        <v>64.3</v>
      </c>
      <c r="G1168" s="235">
        <v>23.4</v>
      </c>
      <c r="H1168" s="235">
        <v>23</v>
      </c>
    </row>
    <row r="1169" spans="2:8">
      <c r="B1169" s="235" t="s">
        <v>2494</v>
      </c>
      <c r="C1169" s="235">
        <v>44539</v>
      </c>
      <c r="D1169" s="235">
        <v>0</v>
      </c>
      <c r="E1169" s="235">
        <v>75.400000000000006</v>
      </c>
      <c r="F1169" s="235">
        <v>74</v>
      </c>
      <c r="G1169" s="235">
        <v>23.6</v>
      </c>
      <c r="H1169" s="235">
        <v>23.2</v>
      </c>
    </row>
    <row r="1170" spans="2:8">
      <c r="B1170" s="235" t="s">
        <v>2494</v>
      </c>
      <c r="C1170" s="235">
        <v>44540</v>
      </c>
      <c r="D1170" s="235">
        <v>0</v>
      </c>
      <c r="E1170" s="235">
        <v>68.900000000000006</v>
      </c>
      <c r="F1170" s="235">
        <v>66.5</v>
      </c>
      <c r="G1170" s="235">
        <v>24</v>
      </c>
      <c r="H1170" s="235">
        <v>23.5</v>
      </c>
    </row>
    <row r="1171" spans="2:8">
      <c r="B1171" s="235" t="s">
        <v>2494</v>
      </c>
      <c r="C1171" s="235">
        <v>44543</v>
      </c>
      <c r="D1171" s="235">
        <v>9</v>
      </c>
      <c r="E1171" s="235">
        <v>71.5</v>
      </c>
      <c r="F1171" s="235">
        <v>69.5</v>
      </c>
      <c r="G1171" s="235">
        <v>23</v>
      </c>
      <c r="H1171" s="235">
        <v>22.8</v>
      </c>
    </row>
    <row r="1172" spans="2:8">
      <c r="B1172" s="235" t="s">
        <v>2494</v>
      </c>
      <c r="C1172" s="235">
        <v>44545</v>
      </c>
      <c r="D1172" s="235">
        <v>1</v>
      </c>
      <c r="E1172" s="235">
        <v>69.2</v>
      </c>
      <c r="F1172" s="235">
        <v>67</v>
      </c>
      <c r="G1172" s="235">
        <v>23</v>
      </c>
      <c r="H1172" s="235">
        <v>22</v>
      </c>
    </row>
    <row r="1173" spans="2:8">
      <c r="B1173" s="235" t="s">
        <v>2494</v>
      </c>
      <c r="C1173" s="235">
        <v>44546</v>
      </c>
      <c r="D1173" s="235">
        <v>3</v>
      </c>
      <c r="E1173" s="235">
        <v>77.3</v>
      </c>
      <c r="F1173" s="235">
        <v>75.8</v>
      </c>
      <c r="G1173" s="235">
        <v>22</v>
      </c>
      <c r="H1173" s="235">
        <v>21.5</v>
      </c>
    </row>
    <row r="1174" spans="2:8">
      <c r="B1174" s="235" t="s">
        <v>2494</v>
      </c>
      <c r="C1174" s="235">
        <v>44547</v>
      </c>
      <c r="D1174" s="235">
        <v>0</v>
      </c>
      <c r="E1174" s="235">
        <v>81</v>
      </c>
      <c r="F1174" s="235">
        <v>79.8</v>
      </c>
      <c r="G1174" s="235">
        <v>21</v>
      </c>
      <c r="H1174" s="235">
        <v>20</v>
      </c>
    </row>
    <row r="1175" spans="2:8">
      <c r="B1175" s="235" t="s">
        <v>2494</v>
      </c>
      <c r="C1175" s="235">
        <v>44550</v>
      </c>
      <c r="D1175" s="235">
        <v>3</v>
      </c>
      <c r="E1175" s="235">
        <v>67.5</v>
      </c>
      <c r="F1175" s="235">
        <v>65.2</v>
      </c>
      <c r="G1175" s="235">
        <v>22</v>
      </c>
      <c r="H1175" s="235">
        <v>21.5</v>
      </c>
    </row>
    <row r="1176" spans="2:8">
      <c r="B1176" s="235" t="s">
        <v>2494</v>
      </c>
      <c r="C1176" s="235">
        <v>44551</v>
      </c>
      <c r="D1176" s="235">
        <v>5</v>
      </c>
      <c r="E1176" s="235">
        <v>73.8</v>
      </c>
      <c r="F1176" s="235">
        <v>68.2</v>
      </c>
      <c r="G1176" s="235">
        <v>21</v>
      </c>
      <c r="H1176" s="235">
        <v>20</v>
      </c>
    </row>
    <row r="1177" spans="2:8">
      <c r="B1177" s="235" t="s">
        <v>2494</v>
      </c>
      <c r="C1177" s="235">
        <v>44552</v>
      </c>
      <c r="D1177" s="235">
        <v>4</v>
      </c>
      <c r="E1177" s="235">
        <v>86</v>
      </c>
      <c r="F1177" s="235">
        <v>85.6</v>
      </c>
      <c r="G1177" s="235">
        <v>19.8</v>
      </c>
      <c r="H1177" s="235">
        <v>19</v>
      </c>
    </row>
    <row r="1178" spans="2:8">
      <c r="B1178" s="235" t="s">
        <v>2494</v>
      </c>
      <c r="C1178" s="235">
        <v>44553</v>
      </c>
      <c r="D1178" s="235">
        <v>0</v>
      </c>
      <c r="E1178" s="235">
        <v>68.900000000000006</v>
      </c>
      <c r="F1178" s="235">
        <v>66.2</v>
      </c>
      <c r="G1178" s="235">
        <v>23.5</v>
      </c>
      <c r="H1178" s="235">
        <v>23</v>
      </c>
    </row>
    <row r="1179" spans="2:8">
      <c r="B1179" s="235" t="s">
        <v>2494</v>
      </c>
      <c r="C1179" s="235">
        <v>44554</v>
      </c>
      <c r="D1179" s="235">
        <v>0</v>
      </c>
      <c r="E1179" s="235">
        <v>72.3</v>
      </c>
      <c r="F1179" s="235">
        <v>69.8</v>
      </c>
      <c r="G1179" s="235">
        <v>23</v>
      </c>
      <c r="H1179" s="235">
        <v>22.8</v>
      </c>
    </row>
    <row r="1180" spans="2:8">
      <c r="B1180" s="235" t="s">
        <v>2494</v>
      </c>
      <c r="C1180" s="235">
        <v>44557</v>
      </c>
      <c r="D1180" s="235">
        <v>28</v>
      </c>
      <c r="E1180" s="235">
        <v>85.2</v>
      </c>
      <c r="F1180" s="235">
        <v>83</v>
      </c>
      <c r="G1180" s="235">
        <v>21</v>
      </c>
      <c r="H1180" s="235">
        <v>20.3</v>
      </c>
    </row>
    <row r="1181" spans="2:8">
      <c r="B1181" s="235" t="s">
        <v>2494</v>
      </c>
      <c r="C1181" s="235">
        <v>44558</v>
      </c>
      <c r="D1181" s="235">
        <v>0</v>
      </c>
      <c r="E1181" s="235">
        <v>76.099999999999994</v>
      </c>
      <c r="F1181" s="235">
        <v>75</v>
      </c>
      <c r="G1181" s="235">
        <v>23</v>
      </c>
      <c r="H1181" s="235">
        <v>22.6</v>
      </c>
    </row>
    <row r="1182" spans="2:8">
      <c r="B1182" s="235" t="s">
        <v>2494</v>
      </c>
      <c r="C1182" s="235">
        <v>44559</v>
      </c>
      <c r="D1182" s="235">
        <v>0</v>
      </c>
      <c r="E1182" s="235">
        <v>78.3</v>
      </c>
      <c r="F1182" s="235">
        <v>76.5</v>
      </c>
      <c r="G1182" s="235">
        <v>23</v>
      </c>
      <c r="H1182" s="235">
        <v>22</v>
      </c>
    </row>
    <row r="1183" spans="2:8">
      <c r="B1183" s="235" t="s">
        <v>2494</v>
      </c>
      <c r="C1183" s="235">
        <v>44560</v>
      </c>
      <c r="D1183" s="235">
        <v>14</v>
      </c>
      <c r="E1183" s="235">
        <v>76.599999999999994</v>
      </c>
      <c r="F1183" s="235">
        <v>73.2</v>
      </c>
      <c r="G1183" s="235">
        <v>23.3</v>
      </c>
      <c r="H1183" s="235">
        <v>22</v>
      </c>
    </row>
    <row r="1184" spans="2:8">
      <c r="B1184" s="235" t="s">
        <v>2494</v>
      </c>
      <c r="C1184" s="235">
        <v>44564</v>
      </c>
      <c r="D1184" s="235">
        <v>0</v>
      </c>
      <c r="E1184" s="235">
        <v>82</v>
      </c>
      <c r="F1184" s="235">
        <v>68</v>
      </c>
      <c r="G1184" s="235">
        <v>24</v>
      </c>
      <c r="H1184" s="235">
        <v>22</v>
      </c>
    </row>
    <row r="1185" spans="2:8">
      <c r="B1185" s="235" t="s">
        <v>2494</v>
      </c>
      <c r="C1185" s="235">
        <v>44565</v>
      </c>
      <c r="D1185" s="235">
        <v>0</v>
      </c>
      <c r="E1185" s="235">
        <v>79</v>
      </c>
      <c r="F1185" s="235">
        <v>69</v>
      </c>
      <c r="G1185" s="235">
        <v>23.5</v>
      </c>
      <c r="H1185" s="235">
        <v>23</v>
      </c>
    </row>
    <row r="1186" spans="2:8">
      <c r="B1186" s="235" t="s">
        <v>2494</v>
      </c>
      <c r="C1186" s="235">
        <v>44566</v>
      </c>
      <c r="D1186" s="235">
        <v>0</v>
      </c>
      <c r="E1186" s="235">
        <v>75</v>
      </c>
      <c r="F1186" s="235">
        <v>60</v>
      </c>
      <c r="G1186" s="235">
        <v>22</v>
      </c>
      <c r="H1186" s="235">
        <v>21.5</v>
      </c>
    </row>
    <row r="1187" spans="2:8">
      <c r="B1187" s="235" t="s">
        <v>2494</v>
      </c>
      <c r="C1187" s="235">
        <v>44567</v>
      </c>
      <c r="D1187" s="235">
        <v>2</v>
      </c>
      <c r="E1187" s="235">
        <v>23</v>
      </c>
      <c r="F1187" s="235">
        <v>22.5</v>
      </c>
      <c r="G1187" s="235">
        <v>21</v>
      </c>
      <c r="H1187" s="235">
        <v>20</v>
      </c>
    </row>
    <row r="1188" spans="2:8">
      <c r="B1188" s="235" t="s">
        <v>2494</v>
      </c>
      <c r="C1188" s="235">
        <v>44568</v>
      </c>
      <c r="D1188" s="235">
        <v>40</v>
      </c>
      <c r="E1188" s="235">
        <v>68.5</v>
      </c>
      <c r="F1188" s="235">
        <v>66.900000000000006</v>
      </c>
      <c r="G1188" s="235">
        <v>22</v>
      </c>
      <c r="H1188" s="235">
        <v>21.5</v>
      </c>
    </row>
    <row r="1189" spans="2:8">
      <c r="B1189" s="235" t="s">
        <v>2494</v>
      </c>
      <c r="C1189" s="235">
        <v>44572</v>
      </c>
      <c r="D1189" s="235">
        <v>8</v>
      </c>
      <c r="E1189" s="235">
        <v>75.3</v>
      </c>
      <c r="F1189" s="235">
        <v>73.8</v>
      </c>
      <c r="G1189" s="235">
        <v>21.4</v>
      </c>
      <c r="H1189" s="235">
        <v>20.9</v>
      </c>
    </row>
    <row r="1190" spans="2:8">
      <c r="B1190" s="235" t="s">
        <v>2494</v>
      </c>
      <c r="C1190" s="235">
        <v>44573</v>
      </c>
      <c r="D1190" s="235">
        <v>0</v>
      </c>
      <c r="E1190" s="235">
        <v>80.2</v>
      </c>
      <c r="F1190" s="235">
        <v>78.2</v>
      </c>
      <c r="G1190" s="235">
        <v>23</v>
      </c>
      <c r="H1190" s="235">
        <v>21</v>
      </c>
    </row>
    <row r="1191" spans="2:8">
      <c r="B1191" s="235" t="s">
        <v>2494</v>
      </c>
      <c r="C1191" s="235">
        <v>44574</v>
      </c>
      <c r="D1191" s="235">
        <v>0</v>
      </c>
      <c r="E1191" s="235">
        <v>76.599999999999994</v>
      </c>
      <c r="F1191" s="235">
        <v>76.3</v>
      </c>
      <c r="G1191" s="235">
        <v>21.8</v>
      </c>
      <c r="H1191" s="235">
        <v>21</v>
      </c>
    </row>
    <row r="1192" spans="2:8">
      <c r="B1192" s="235" t="s">
        <v>2494</v>
      </c>
      <c r="C1192" s="235">
        <v>44575</v>
      </c>
      <c r="D1192" s="235">
        <v>0</v>
      </c>
      <c r="E1192" s="235">
        <v>80.599999999999994</v>
      </c>
      <c r="F1192" s="235">
        <v>74</v>
      </c>
      <c r="G1192" s="235">
        <v>21.2</v>
      </c>
      <c r="H1192" s="235">
        <v>20.8</v>
      </c>
    </row>
    <row r="1193" spans="2:8">
      <c r="B1193" s="235" t="s">
        <v>2494</v>
      </c>
      <c r="C1193" s="235">
        <v>44578</v>
      </c>
      <c r="D1193" s="235">
        <v>0</v>
      </c>
      <c r="E1193" s="235">
        <v>65.3</v>
      </c>
      <c r="F1193" s="235">
        <v>63.8</v>
      </c>
      <c r="G1193" s="235">
        <v>23</v>
      </c>
      <c r="H1193" s="235">
        <v>21</v>
      </c>
    </row>
    <row r="1194" spans="2:8">
      <c r="B1194" s="235" t="s">
        <v>2494</v>
      </c>
      <c r="C1194" s="235">
        <v>44579</v>
      </c>
      <c r="D1194" s="235">
        <v>4</v>
      </c>
      <c r="E1194" s="235">
        <v>67.5</v>
      </c>
      <c r="F1194" s="235">
        <v>67</v>
      </c>
      <c r="G1194" s="235">
        <v>23.5</v>
      </c>
      <c r="H1194" s="235">
        <v>23</v>
      </c>
    </row>
    <row r="1195" spans="2:8">
      <c r="B1195" s="235" t="s">
        <v>2494</v>
      </c>
      <c r="C1195" s="235">
        <v>44580</v>
      </c>
      <c r="D1195" s="235">
        <v>0</v>
      </c>
      <c r="E1195" s="235">
        <v>70.3</v>
      </c>
      <c r="F1195" s="235">
        <v>69.5</v>
      </c>
      <c r="G1195" s="235">
        <v>24.5</v>
      </c>
      <c r="H1195" s="235">
        <v>24.1</v>
      </c>
    </row>
    <row r="1196" spans="2:8">
      <c r="B1196" s="235" t="s">
        <v>2494</v>
      </c>
      <c r="C1196" s="235">
        <v>44581</v>
      </c>
      <c r="D1196" s="235">
        <v>0</v>
      </c>
      <c r="E1196" s="235">
        <v>72.2</v>
      </c>
      <c r="F1196" s="235">
        <v>70.5</v>
      </c>
      <c r="G1196" s="235">
        <v>23.8</v>
      </c>
      <c r="H1196" s="235">
        <v>23.1</v>
      </c>
    </row>
    <row r="1197" spans="2:8">
      <c r="B1197" s="235" t="s">
        <v>2494</v>
      </c>
      <c r="C1197" s="235">
        <v>44582</v>
      </c>
      <c r="D1197" s="235">
        <v>0</v>
      </c>
      <c r="E1197" s="235">
        <v>78.5</v>
      </c>
      <c r="F1197" s="235">
        <v>72.900000000000006</v>
      </c>
      <c r="G1197" s="235">
        <v>23.5</v>
      </c>
      <c r="H1197" s="235">
        <v>23</v>
      </c>
    </row>
    <row r="1198" spans="2:8">
      <c r="B1198" s="235" t="s">
        <v>2494</v>
      </c>
      <c r="C1198" s="235">
        <v>44585</v>
      </c>
      <c r="D1198" s="235">
        <v>4</v>
      </c>
      <c r="E1198" s="235">
        <v>76.5</v>
      </c>
      <c r="F1198" s="235">
        <v>76</v>
      </c>
      <c r="G1198" s="235">
        <v>24</v>
      </c>
      <c r="H1198" s="235">
        <v>23.7</v>
      </c>
    </row>
    <row r="1199" spans="2:8">
      <c r="B1199" s="235" t="s">
        <v>2494</v>
      </c>
      <c r="C1199" s="235">
        <v>44586</v>
      </c>
      <c r="D1199" s="235">
        <v>0</v>
      </c>
      <c r="E1199" s="235">
        <v>74</v>
      </c>
      <c r="F1199" s="235">
        <v>72.900000000000006</v>
      </c>
      <c r="G1199" s="235">
        <v>23.8</v>
      </c>
      <c r="H1199" s="235">
        <v>23.5</v>
      </c>
    </row>
    <row r="1200" spans="2:8">
      <c r="B1200" s="235" t="s">
        <v>2494</v>
      </c>
      <c r="C1200" s="235">
        <v>44587</v>
      </c>
      <c r="D1200" s="235">
        <v>0</v>
      </c>
      <c r="E1200" s="235">
        <v>70</v>
      </c>
      <c r="F1200" s="235">
        <v>68.5</v>
      </c>
      <c r="G1200" s="235">
        <v>23.5</v>
      </c>
      <c r="H1200" s="235">
        <v>23</v>
      </c>
    </row>
    <row r="1201" spans="2:8">
      <c r="B1201" s="235" t="s">
        <v>2494</v>
      </c>
      <c r="C1201" s="235">
        <v>44588</v>
      </c>
      <c r="D1201" s="235">
        <v>0</v>
      </c>
      <c r="E1201" s="235">
        <v>73</v>
      </c>
      <c r="F1201" s="235">
        <v>71.599999999999994</v>
      </c>
      <c r="G1201" s="235">
        <v>22.5</v>
      </c>
      <c r="H1201" s="235">
        <v>22</v>
      </c>
    </row>
    <row r="1202" spans="2:8">
      <c r="B1202" s="235" t="s">
        <v>2494</v>
      </c>
      <c r="C1202" s="235">
        <v>44592</v>
      </c>
      <c r="D1202" s="235">
        <v>0</v>
      </c>
      <c r="E1202" s="235">
        <v>68.5</v>
      </c>
      <c r="F1202" s="235">
        <v>67.5</v>
      </c>
      <c r="G1202" s="235">
        <v>24</v>
      </c>
      <c r="H1202" s="235">
        <v>22.8</v>
      </c>
    </row>
    <row r="1203" spans="2:8">
      <c r="B1203" s="235" t="s">
        <v>2494</v>
      </c>
      <c r="C1203" s="235">
        <v>44593</v>
      </c>
      <c r="D1203" s="235">
        <v>0</v>
      </c>
      <c r="E1203" s="235">
        <v>72</v>
      </c>
      <c r="F1203" s="235">
        <v>71.5</v>
      </c>
      <c r="G1203" s="235">
        <v>23.5</v>
      </c>
      <c r="H1203" s="235">
        <v>23</v>
      </c>
    </row>
    <row r="1204" spans="2:8">
      <c r="B1204" s="235" t="s">
        <v>2494</v>
      </c>
      <c r="C1204" s="235">
        <v>44594</v>
      </c>
      <c r="D1204" s="235">
        <v>0</v>
      </c>
      <c r="E1204" s="235">
        <v>69.5</v>
      </c>
      <c r="F1204" s="235">
        <v>69</v>
      </c>
      <c r="G1204" s="235">
        <v>23.5</v>
      </c>
      <c r="H1204" s="235">
        <v>23</v>
      </c>
    </row>
    <row r="1205" spans="2:8">
      <c r="B1205" s="235" t="s">
        <v>2494</v>
      </c>
      <c r="C1205" s="235">
        <v>44595</v>
      </c>
      <c r="D1205" s="235">
        <v>0</v>
      </c>
      <c r="E1205" s="235">
        <v>70</v>
      </c>
      <c r="F1205" s="235">
        <v>68.5</v>
      </c>
      <c r="G1205" s="235">
        <v>24</v>
      </c>
      <c r="H1205" s="235">
        <v>23.6</v>
      </c>
    </row>
    <row r="1206" spans="2:8">
      <c r="B1206" s="235" t="s">
        <v>2494</v>
      </c>
      <c r="C1206" s="235">
        <v>44596</v>
      </c>
      <c r="D1206" s="235">
        <v>0</v>
      </c>
      <c r="E1206" s="235">
        <v>69.599999999999994</v>
      </c>
      <c r="F1206" s="235">
        <v>69</v>
      </c>
      <c r="G1206" s="235">
        <v>23.5</v>
      </c>
      <c r="H1206" s="235">
        <v>23</v>
      </c>
    </row>
    <row r="1207" spans="2:8">
      <c r="B1207" s="235" t="s">
        <v>2494</v>
      </c>
      <c r="C1207" s="235">
        <v>44599</v>
      </c>
      <c r="D1207" s="235">
        <v>48</v>
      </c>
      <c r="E1207" s="235">
        <v>85.8</v>
      </c>
      <c r="F1207" s="235">
        <v>84.3</v>
      </c>
      <c r="G1207" s="235">
        <v>20</v>
      </c>
      <c r="H1207" s="235">
        <v>18.5</v>
      </c>
    </row>
    <row r="1208" spans="2:8">
      <c r="B1208" s="235" t="s">
        <v>2494</v>
      </c>
      <c r="C1208" s="235">
        <v>44600</v>
      </c>
      <c r="D1208" s="235">
        <v>7</v>
      </c>
      <c r="E1208" s="235">
        <v>85.8</v>
      </c>
      <c r="F1208" s="235">
        <v>19.5</v>
      </c>
      <c r="G1208" s="235">
        <v>84.5</v>
      </c>
      <c r="H1208" s="235">
        <v>21</v>
      </c>
    </row>
    <row r="1209" spans="2:8">
      <c r="B1209" s="235" t="s">
        <v>2494</v>
      </c>
      <c r="C1209" s="235">
        <v>44601</v>
      </c>
      <c r="D1209" s="235">
        <v>0</v>
      </c>
      <c r="E1209" s="235">
        <v>82.4</v>
      </c>
      <c r="F1209" s="235">
        <v>83</v>
      </c>
      <c r="G1209" s="235">
        <v>21.5</v>
      </c>
      <c r="H1209" s="235">
        <v>20</v>
      </c>
    </row>
    <row r="1210" spans="2:8">
      <c r="B1210" s="235" t="s">
        <v>2494</v>
      </c>
      <c r="C1210" s="235">
        <v>44602</v>
      </c>
      <c r="D1210" s="235">
        <v>0</v>
      </c>
      <c r="E1210" s="235">
        <v>76.2</v>
      </c>
      <c r="F1210" s="235">
        <v>57.9</v>
      </c>
      <c r="G1210" s="235">
        <v>25.6</v>
      </c>
      <c r="H1210" s="235">
        <v>22.9</v>
      </c>
    </row>
    <row r="1211" spans="2:8">
      <c r="B1211" s="235" t="s">
        <v>2494</v>
      </c>
      <c r="C1211" s="235">
        <v>44603</v>
      </c>
      <c r="D1211" s="235">
        <v>0</v>
      </c>
      <c r="E1211" s="235">
        <v>81.5</v>
      </c>
      <c r="F1211" s="235">
        <v>24</v>
      </c>
      <c r="G1211" s="235">
        <v>78.3</v>
      </c>
      <c r="H1211" s="235">
        <v>22.5</v>
      </c>
    </row>
    <row r="1212" spans="2:8">
      <c r="B1212" s="235" t="s">
        <v>2494</v>
      </c>
      <c r="C1212" s="235">
        <v>44606</v>
      </c>
      <c r="D1212" s="235">
        <v>0</v>
      </c>
      <c r="E1212" s="235">
        <v>79.3</v>
      </c>
      <c r="F1212" s="235">
        <v>23.5</v>
      </c>
      <c r="G1212" s="235">
        <v>77</v>
      </c>
      <c r="H1212" s="235">
        <v>23</v>
      </c>
    </row>
    <row r="1213" spans="2:8">
      <c r="B1213" s="235" t="s">
        <v>2494</v>
      </c>
      <c r="C1213" s="235">
        <v>44607</v>
      </c>
      <c r="D1213" s="235">
        <v>0</v>
      </c>
      <c r="E1213" s="235">
        <v>80</v>
      </c>
      <c r="F1213" s="235">
        <v>78.599999999999994</v>
      </c>
      <c r="G1213" s="235">
        <v>24</v>
      </c>
      <c r="H1213" s="235">
        <v>23.2</v>
      </c>
    </row>
    <row r="1214" spans="2:8">
      <c r="B1214" s="235" t="s">
        <v>2494</v>
      </c>
      <c r="C1214" s="235">
        <v>44608</v>
      </c>
      <c r="D1214" s="235">
        <v>0</v>
      </c>
      <c r="E1214" s="235">
        <v>79.2</v>
      </c>
      <c r="F1214" s="235">
        <v>78.599999999999994</v>
      </c>
      <c r="G1214" s="235">
        <v>21</v>
      </c>
      <c r="H1214" s="235">
        <v>19.8</v>
      </c>
    </row>
    <row r="1215" spans="2:8">
      <c r="B1215" s="235" t="s">
        <v>2494</v>
      </c>
      <c r="C1215" s="235">
        <v>44609</v>
      </c>
      <c r="D1215" s="235">
        <v>0</v>
      </c>
      <c r="E1215" s="235">
        <v>72.7</v>
      </c>
      <c r="F1215" s="235">
        <v>71.599999999999994</v>
      </c>
      <c r="G1215" s="235">
        <v>22</v>
      </c>
      <c r="H1215" s="235">
        <v>21.3</v>
      </c>
    </row>
    <row r="1216" spans="2:8">
      <c r="B1216" s="235" t="s">
        <v>2494</v>
      </c>
      <c r="C1216" s="235">
        <v>44610</v>
      </c>
      <c r="D1216" s="235">
        <v>4</v>
      </c>
      <c r="E1216" s="235">
        <v>70.599999999999994</v>
      </c>
      <c r="F1216" s="235">
        <v>68.900000000000006</v>
      </c>
      <c r="G1216" s="235">
        <v>24</v>
      </c>
      <c r="H1216" s="235">
        <v>23.5</v>
      </c>
    </row>
    <row r="1217" spans="2:8">
      <c r="B1217" s="235" t="s">
        <v>2494</v>
      </c>
      <c r="C1217" s="235">
        <v>44611</v>
      </c>
      <c r="D1217" s="235">
        <v>0</v>
      </c>
      <c r="E1217" s="235">
        <v>68.3</v>
      </c>
      <c r="F1217" s="235">
        <v>63.5</v>
      </c>
      <c r="G1217" s="235">
        <v>23.8</v>
      </c>
      <c r="H1217" s="235">
        <v>23</v>
      </c>
    </row>
    <row r="1218" spans="2:8">
      <c r="B1218" s="235" t="s">
        <v>2494</v>
      </c>
      <c r="C1218" s="235">
        <v>44613</v>
      </c>
      <c r="D1218" s="235">
        <v>32</v>
      </c>
      <c r="E1218" s="235">
        <v>86.5</v>
      </c>
      <c r="F1218" s="235">
        <v>80.2</v>
      </c>
      <c r="G1218" s="235">
        <v>22</v>
      </c>
      <c r="H1218" s="235">
        <v>21</v>
      </c>
    </row>
    <row r="1219" spans="2:8">
      <c r="B1219" s="235" t="s">
        <v>2494</v>
      </c>
      <c r="C1219" s="235">
        <v>44614</v>
      </c>
      <c r="D1219" s="235">
        <v>0</v>
      </c>
      <c r="E1219" s="235">
        <v>78.5</v>
      </c>
      <c r="F1219" s="235">
        <v>69.2</v>
      </c>
      <c r="G1219" s="235">
        <v>23.2</v>
      </c>
      <c r="H1219" s="235">
        <v>22.8</v>
      </c>
    </row>
    <row r="1220" spans="2:8">
      <c r="B1220" s="235" t="s">
        <v>2494</v>
      </c>
      <c r="C1220" s="235">
        <v>44615</v>
      </c>
      <c r="D1220" s="235">
        <v>8</v>
      </c>
      <c r="E1220" s="235">
        <v>78.599999999999994</v>
      </c>
      <c r="F1220" s="235">
        <v>75.2</v>
      </c>
      <c r="G1220" s="235">
        <v>23</v>
      </c>
      <c r="H1220" s="235">
        <v>21.5</v>
      </c>
    </row>
    <row r="1221" spans="2:8">
      <c r="B1221" s="235" t="s">
        <v>2494</v>
      </c>
      <c r="C1221" s="235">
        <v>44616</v>
      </c>
      <c r="D1221" s="235">
        <v>0</v>
      </c>
      <c r="E1221" s="235">
        <v>69.8</v>
      </c>
      <c r="F1221" s="235">
        <v>67</v>
      </c>
      <c r="G1221" s="235">
        <v>24</v>
      </c>
      <c r="H1221" s="235">
        <v>23.5</v>
      </c>
    </row>
    <row r="1222" spans="2:8">
      <c r="B1222" s="235" t="s">
        <v>2494</v>
      </c>
      <c r="C1222" s="235">
        <v>44617</v>
      </c>
      <c r="D1222" s="235">
        <v>0</v>
      </c>
      <c r="E1222" s="235">
        <v>76.900000000000006</v>
      </c>
      <c r="F1222" s="235">
        <v>74.599999999999994</v>
      </c>
      <c r="G1222" s="235">
        <v>22.9</v>
      </c>
      <c r="H1222" s="235">
        <v>22.2</v>
      </c>
    </row>
    <row r="1223" spans="2:8">
      <c r="B1223" s="235" t="s">
        <v>2494</v>
      </c>
      <c r="C1223" s="235">
        <v>44620</v>
      </c>
      <c r="D1223" s="235">
        <v>102</v>
      </c>
      <c r="E1223" s="235">
        <v>84.6</v>
      </c>
      <c r="F1223" s="235">
        <v>80</v>
      </c>
      <c r="G1223" s="235">
        <v>21.3</v>
      </c>
      <c r="H1223" s="235">
        <v>19.8</v>
      </c>
    </row>
    <row r="1224" spans="2:8">
      <c r="B1224" s="235" t="s">
        <v>2494</v>
      </c>
      <c r="C1224" s="235">
        <v>44621</v>
      </c>
      <c r="D1224" s="235">
        <v>7</v>
      </c>
      <c r="E1224" s="235">
        <v>79.599999999999994</v>
      </c>
      <c r="F1224" s="235">
        <v>69.8</v>
      </c>
      <c r="G1224" s="235">
        <v>22</v>
      </c>
      <c r="H1224" s="235">
        <v>21.5</v>
      </c>
    </row>
    <row r="1225" spans="2:8">
      <c r="B1225" s="235" t="s">
        <v>2494</v>
      </c>
      <c r="C1225" s="235">
        <v>44672</v>
      </c>
      <c r="D1225" s="235">
        <v>8</v>
      </c>
      <c r="E1225" s="235">
        <v>68.7</v>
      </c>
      <c r="F1225" s="235">
        <v>60.7</v>
      </c>
      <c r="G1225" s="235">
        <v>25.5</v>
      </c>
      <c r="H1225" s="235">
        <v>24.1</v>
      </c>
    </row>
    <row r="1226" spans="2:8">
      <c r="B1226" s="235" t="s">
        <v>2494</v>
      </c>
      <c r="C1226" s="235">
        <v>44673</v>
      </c>
      <c r="D1226" s="235">
        <v>9</v>
      </c>
      <c r="E1226" s="235">
        <v>87</v>
      </c>
      <c r="F1226" s="235">
        <v>83.3</v>
      </c>
      <c r="G1226" s="235">
        <v>18.399999999999999</v>
      </c>
      <c r="H1226" s="235">
        <v>17.7</v>
      </c>
    </row>
    <row r="1227" spans="2:8">
      <c r="B1227" s="235" t="s">
        <v>2494</v>
      </c>
      <c r="C1227" s="235">
        <v>44676</v>
      </c>
      <c r="D1227" s="235">
        <v>4</v>
      </c>
      <c r="E1227" s="235">
        <v>90.4</v>
      </c>
      <c r="F1227" s="235">
        <v>79.400000000000006</v>
      </c>
      <c r="G1227" s="235">
        <v>20.2</v>
      </c>
      <c r="H1227" s="235">
        <v>17.399999999999999</v>
      </c>
    </row>
    <row r="1228" spans="2:8">
      <c r="B1228" s="235" t="s">
        <v>2494</v>
      </c>
      <c r="C1228" s="235">
        <v>44677</v>
      </c>
      <c r="D1228" s="235">
        <v>40</v>
      </c>
      <c r="E1228" s="235">
        <v>86.8</v>
      </c>
      <c r="F1228" s="235">
        <v>83.7</v>
      </c>
      <c r="G1228" s="235">
        <v>18.2</v>
      </c>
      <c r="H1228" s="235">
        <v>17.899999999999999</v>
      </c>
    </row>
    <row r="1229" spans="2:8">
      <c r="B1229" s="235" t="s">
        <v>2494</v>
      </c>
      <c r="C1229" s="235">
        <v>44678</v>
      </c>
      <c r="D1229" s="235">
        <v>0</v>
      </c>
      <c r="E1229" s="235">
        <v>79.7</v>
      </c>
      <c r="F1229" s="235">
        <v>74.2</v>
      </c>
      <c r="G1229" s="235">
        <v>22.7</v>
      </c>
      <c r="H1229" s="235">
        <v>21.7</v>
      </c>
    </row>
    <row r="1230" spans="2:8">
      <c r="B1230" s="235" t="s">
        <v>2494</v>
      </c>
      <c r="C1230" s="235">
        <v>44679</v>
      </c>
      <c r="D1230" s="235">
        <v>14</v>
      </c>
      <c r="E1230" s="235">
        <v>83.7</v>
      </c>
      <c r="F1230" s="235">
        <v>79.5</v>
      </c>
      <c r="G1230" s="235">
        <v>19.600000000000001</v>
      </c>
      <c r="H1230" s="235">
        <v>18.899999999999999</v>
      </c>
    </row>
    <row r="1231" spans="2:8">
      <c r="B1231" s="235" t="s">
        <v>2494</v>
      </c>
      <c r="C1231" s="235">
        <v>44623</v>
      </c>
      <c r="D1231" s="235">
        <v>5</v>
      </c>
      <c r="E1231" s="235">
        <v>0</v>
      </c>
      <c r="F1231" s="235">
        <v>0</v>
      </c>
      <c r="G1231" s="235">
        <v>0</v>
      </c>
      <c r="H1231" s="235">
        <v>0</v>
      </c>
    </row>
    <row r="1232" spans="2:8">
      <c r="B1232" s="235" t="s">
        <v>2494</v>
      </c>
      <c r="C1232" s="235">
        <v>44624</v>
      </c>
      <c r="D1232" s="235">
        <v>7</v>
      </c>
      <c r="E1232" s="235">
        <v>0</v>
      </c>
      <c r="F1232" s="235">
        <v>0</v>
      </c>
      <c r="G1232" s="235">
        <v>0</v>
      </c>
      <c r="H1232" s="235">
        <v>0</v>
      </c>
    </row>
    <row r="1233" spans="2:8">
      <c r="B1233" s="235" t="s">
        <v>2494</v>
      </c>
      <c r="C1233" s="235">
        <v>44625</v>
      </c>
      <c r="D1233" s="235">
        <v>23</v>
      </c>
      <c r="E1233" s="235">
        <v>0</v>
      </c>
      <c r="F1233" s="235">
        <v>0</v>
      </c>
      <c r="G1233" s="235">
        <v>0</v>
      </c>
      <c r="H1233" s="235">
        <v>0</v>
      </c>
    </row>
    <row r="1234" spans="2:8">
      <c r="B1234" s="235" t="s">
        <v>2494</v>
      </c>
      <c r="C1234" s="235">
        <v>44626</v>
      </c>
      <c r="D1234" s="235">
        <v>20</v>
      </c>
      <c r="E1234" s="235">
        <v>0</v>
      </c>
      <c r="F1234" s="235">
        <v>0</v>
      </c>
      <c r="G1234" s="235">
        <v>0</v>
      </c>
      <c r="H1234" s="235">
        <v>0</v>
      </c>
    </row>
    <row r="1235" spans="2:8">
      <c r="B1235" s="235" t="s">
        <v>2494</v>
      </c>
      <c r="C1235" s="235">
        <v>44627</v>
      </c>
      <c r="D1235" s="235">
        <v>0</v>
      </c>
      <c r="E1235" s="235">
        <v>0</v>
      </c>
      <c r="F1235" s="235">
        <v>0</v>
      </c>
      <c r="G1235" s="235">
        <v>0</v>
      </c>
      <c r="H1235" s="235">
        <v>0</v>
      </c>
    </row>
    <row r="1236" spans="2:8">
      <c r="B1236" s="235" t="s">
        <v>2494</v>
      </c>
      <c r="C1236" s="235">
        <v>44628</v>
      </c>
      <c r="D1236" s="235">
        <v>6</v>
      </c>
      <c r="E1236" s="235">
        <v>0</v>
      </c>
      <c r="F1236" s="235">
        <v>0</v>
      </c>
      <c r="G1236" s="235">
        <v>0</v>
      </c>
      <c r="H1236" s="235">
        <v>0</v>
      </c>
    </row>
    <row r="1237" spans="2:8">
      <c r="B1237" s="235" t="s">
        <v>2494</v>
      </c>
      <c r="C1237" s="235">
        <v>44629</v>
      </c>
      <c r="D1237" s="235">
        <v>0</v>
      </c>
      <c r="E1237" s="235">
        <v>0</v>
      </c>
      <c r="F1237" s="235">
        <v>0</v>
      </c>
      <c r="G1237" s="235">
        <v>0</v>
      </c>
      <c r="H1237" s="235">
        <v>0</v>
      </c>
    </row>
    <row r="1238" spans="2:8">
      <c r="B1238" s="235" t="s">
        <v>2494</v>
      </c>
      <c r="C1238" s="235">
        <v>44630</v>
      </c>
      <c r="D1238" s="235">
        <v>0</v>
      </c>
      <c r="E1238" s="235">
        <v>0</v>
      </c>
      <c r="F1238" s="235">
        <v>0</v>
      </c>
      <c r="G1238" s="235">
        <v>0</v>
      </c>
      <c r="H1238" s="235">
        <v>0</v>
      </c>
    </row>
    <row r="1239" spans="2:8">
      <c r="B1239" s="235" t="s">
        <v>2494</v>
      </c>
      <c r="C1239" s="235">
        <v>44631</v>
      </c>
      <c r="D1239" s="235">
        <v>0</v>
      </c>
      <c r="E1239" s="235">
        <v>0</v>
      </c>
      <c r="F1239" s="235">
        <v>0</v>
      </c>
      <c r="G1239" s="235">
        <v>0</v>
      </c>
      <c r="H1239" s="235">
        <v>0</v>
      </c>
    </row>
    <row r="1240" spans="2:8">
      <c r="B1240" s="235" t="s">
        <v>2494</v>
      </c>
      <c r="C1240" s="235">
        <v>44632</v>
      </c>
      <c r="D1240" s="235">
        <v>17</v>
      </c>
      <c r="E1240" s="235">
        <v>0</v>
      </c>
      <c r="F1240" s="235">
        <v>0</v>
      </c>
      <c r="G1240" s="235">
        <v>0</v>
      </c>
      <c r="H1240" s="235">
        <v>0</v>
      </c>
    </row>
    <row r="1241" spans="2:8">
      <c r="B1241" s="235" t="s">
        <v>2494</v>
      </c>
      <c r="C1241" s="235">
        <v>44633</v>
      </c>
      <c r="D1241" s="235">
        <v>4</v>
      </c>
      <c r="E1241" s="235">
        <v>0</v>
      </c>
      <c r="F1241" s="235">
        <v>0</v>
      </c>
      <c r="G1241" s="235">
        <v>0</v>
      </c>
      <c r="H1241" s="235">
        <v>0</v>
      </c>
    </row>
    <row r="1242" spans="2:8">
      <c r="B1242" s="235" t="s">
        <v>2494</v>
      </c>
      <c r="C1242" s="235">
        <v>44634</v>
      </c>
      <c r="D1242" s="235">
        <v>16</v>
      </c>
      <c r="E1242" s="235">
        <v>0</v>
      </c>
      <c r="F1242" s="235">
        <v>0</v>
      </c>
      <c r="G1242" s="235">
        <v>0</v>
      </c>
      <c r="H1242" s="235">
        <v>0</v>
      </c>
    </row>
    <row r="1243" spans="2:8">
      <c r="B1243" s="235" t="s">
        <v>2494</v>
      </c>
      <c r="C1243" s="235">
        <v>44635</v>
      </c>
      <c r="D1243" s="235">
        <v>0</v>
      </c>
      <c r="E1243" s="235">
        <v>0</v>
      </c>
      <c r="F1243" s="235">
        <v>0</v>
      </c>
      <c r="G1243" s="235">
        <v>0</v>
      </c>
      <c r="H1243" s="235">
        <v>0</v>
      </c>
    </row>
    <row r="1244" spans="2:8">
      <c r="B1244" s="235" t="s">
        <v>2494</v>
      </c>
      <c r="C1244" s="235">
        <v>44636</v>
      </c>
      <c r="D1244" s="235">
        <v>0</v>
      </c>
      <c r="E1244" s="235">
        <v>0</v>
      </c>
      <c r="F1244" s="235">
        <v>0</v>
      </c>
      <c r="G1244" s="235">
        <v>0</v>
      </c>
      <c r="H1244" s="235">
        <v>0</v>
      </c>
    </row>
    <row r="1245" spans="2:8">
      <c r="B1245" s="235" t="s">
        <v>2494</v>
      </c>
      <c r="C1245" s="235">
        <v>44637</v>
      </c>
      <c r="D1245" s="235">
        <v>0</v>
      </c>
      <c r="E1245" s="235">
        <v>0</v>
      </c>
      <c r="F1245" s="235">
        <v>0</v>
      </c>
      <c r="G1245" s="235">
        <v>0</v>
      </c>
      <c r="H1245" s="235">
        <v>0</v>
      </c>
    </row>
    <row r="1246" spans="2:8">
      <c r="B1246" s="235" t="s">
        <v>2494</v>
      </c>
      <c r="C1246" s="235">
        <v>44638</v>
      </c>
      <c r="D1246" s="235">
        <v>0</v>
      </c>
      <c r="E1246" s="235">
        <v>0</v>
      </c>
      <c r="F1246" s="235">
        <v>0</v>
      </c>
      <c r="G1246" s="235">
        <v>0</v>
      </c>
      <c r="H1246" s="235">
        <v>0</v>
      </c>
    </row>
    <row r="1247" spans="2:8">
      <c r="B1247" s="235" t="s">
        <v>2494</v>
      </c>
      <c r="C1247" s="235">
        <v>44639</v>
      </c>
      <c r="D1247" s="235">
        <v>12</v>
      </c>
      <c r="E1247" s="235">
        <v>0</v>
      </c>
      <c r="F1247" s="235">
        <v>0</v>
      </c>
      <c r="G1247" s="235">
        <v>0</v>
      </c>
      <c r="H1247" s="235">
        <v>0</v>
      </c>
    </row>
    <row r="1248" spans="2:8">
      <c r="B1248" s="235" t="s">
        <v>2494</v>
      </c>
      <c r="C1248" s="235">
        <v>44640</v>
      </c>
      <c r="D1248" s="235">
        <v>10</v>
      </c>
      <c r="E1248" s="235">
        <v>0</v>
      </c>
      <c r="F1248" s="235">
        <v>0</v>
      </c>
      <c r="G1248" s="235">
        <v>0</v>
      </c>
      <c r="H1248" s="235">
        <v>0</v>
      </c>
    </row>
    <row r="1249" spans="2:8">
      <c r="B1249" s="235" t="s">
        <v>2494</v>
      </c>
      <c r="C1249" s="235">
        <v>44640</v>
      </c>
      <c r="D1249" s="235">
        <v>10</v>
      </c>
      <c r="E1249" s="235">
        <v>0</v>
      </c>
      <c r="F1249" s="235">
        <v>0</v>
      </c>
      <c r="G1249" s="235">
        <v>0</v>
      </c>
      <c r="H1249" s="235">
        <v>0</v>
      </c>
    </row>
    <row r="1250" spans="2:8">
      <c r="B1250" s="235" t="s">
        <v>2494</v>
      </c>
      <c r="C1250" s="235">
        <v>44641</v>
      </c>
      <c r="D1250" s="235">
        <v>21</v>
      </c>
      <c r="E1250" s="235">
        <v>0</v>
      </c>
      <c r="F1250" s="235">
        <v>0</v>
      </c>
      <c r="G1250" s="235">
        <v>0</v>
      </c>
      <c r="H1250" s="235">
        <v>0</v>
      </c>
    </row>
    <row r="1251" spans="2:8">
      <c r="B1251" s="235" t="s">
        <v>2494</v>
      </c>
      <c r="C1251" s="235">
        <v>44642</v>
      </c>
      <c r="D1251" s="235">
        <v>4</v>
      </c>
      <c r="E1251" s="235">
        <v>0</v>
      </c>
      <c r="F1251" s="235">
        <v>0</v>
      </c>
      <c r="G1251" s="235">
        <v>0</v>
      </c>
      <c r="H1251" s="235">
        <v>0</v>
      </c>
    </row>
    <row r="1252" spans="2:8">
      <c r="B1252" s="235" t="s">
        <v>2494</v>
      </c>
      <c r="C1252" s="235">
        <v>44642</v>
      </c>
      <c r="D1252" s="235">
        <v>4</v>
      </c>
      <c r="E1252" s="235">
        <v>0</v>
      </c>
      <c r="F1252" s="235">
        <v>0</v>
      </c>
      <c r="G1252" s="235">
        <v>0</v>
      </c>
      <c r="H1252" s="235">
        <v>0</v>
      </c>
    </row>
    <row r="1253" spans="2:8">
      <c r="B1253" s="235" t="s">
        <v>2494</v>
      </c>
      <c r="C1253" s="235">
        <v>44643</v>
      </c>
      <c r="D1253" s="235">
        <v>6</v>
      </c>
      <c r="E1253" s="235">
        <v>0</v>
      </c>
      <c r="F1253" s="235">
        <v>0</v>
      </c>
      <c r="G1253" s="235">
        <v>0</v>
      </c>
      <c r="H1253" s="235">
        <v>0</v>
      </c>
    </row>
    <row r="1254" spans="2:8">
      <c r="B1254" s="235" t="s">
        <v>2494</v>
      </c>
      <c r="C1254" s="235">
        <v>44644</v>
      </c>
      <c r="D1254" s="235">
        <v>0</v>
      </c>
      <c r="E1254" s="235">
        <v>0</v>
      </c>
      <c r="F1254" s="235">
        <v>0</v>
      </c>
      <c r="G1254" s="235">
        <v>0</v>
      </c>
      <c r="H1254" s="235">
        <v>0</v>
      </c>
    </row>
    <row r="1255" spans="2:8">
      <c r="B1255" s="235" t="s">
        <v>2494</v>
      </c>
      <c r="C1255" s="235">
        <v>44645</v>
      </c>
      <c r="D1255" s="235">
        <v>18</v>
      </c>
      <c r="E1255" s="235">
        <v>0</v>
      </c>
      <c r="F1255" s="235">
        <v>0</v>
      </c>
      <c r="G1255" s="235">
        <v>0</v>
      </c>
      <c r="H1255" s="235">
        <v>0</v>
      </c>
    </row>
    <row r="1256" spans="2:8">
      <c r="B1256" s="235" t="s">
        <v>2494</v>
      </c>
      <c r="C1256" s="235">
        <v>44646</v>
      </c>
      <c r="D1256" s="235">
        <v>16</v>
      </c>
      <c r="E1256" s="235">
        <v>0</v>
      </c>
      <c r="F1256" s="235">
        <v>0</v>
      </c>
      <c r="G1256" s="235">
        <v>0</v>
      </c>
      <c r="H1256" s="235">
        <v>0</v>
      </c>
    </row>
    <row r="1257" spans="2:8">
      <c r="B1257" s="235" t="s">
        <v>2494</v>
      </c>
      <c r="C1257" s="235">
        <v>44647</v>
      </c>
      <c r="D1257" s="235">
        <v>20</v>
      </c>
      <c r="E1257" s="235">
        <v>0</v>
      </c>
      <c r="F1257" s="235">
        <v>0</v>
      </c>
      <c r="G1257" s="235">
        <v>0</v>
      </c>
      <c r="H1257" s="235">
        <v>0</v>
      </c>
    </row>
    <row r="1258" spans="2:8">
      <c r="B1258" s="235" t="s">
        <v>2494</v>
      </c>
      <c r="C1258" s="235">
        <v>44648</v>
      </c>
      <c r="D1258" s="235">
        <v>15</v>
      </c>
      <c r="E1258" s="235">
        <v>0</v>
      </c>
      <c r="F1258" s="235">
        <v>0</v>
      </c>
      <c r="G1258" s="235">
        <v>0</v>
      </c>
      <c r="H1258" s="235">
        <v>0</v>
      </c>
    </row>
    <row r="1259" spans="2:8">
      <c r="B1259" s="235" t="s">
        <v>2494</v>
      </c>
      <c r="C1259" s="235">
        <v>44649</v>
      </c>
      <c r="D1259" s="235">
        <v>19</v>
      </c>
      <c r="E1259" s="235">
        <v>0</v>
      </c>
      <c r="F1259" s="235">
        <v>0</v>
      </c>
      <c r="G1259" s="235">
        <v>0</v>
      </c>
      <c r="H1259" s="235">
        <v>0</v>
      </c>
    </row>
    <row r="1260" spans="2:8">
      <c r="B1260" s="235" t="s">
        <v>2494</v>
      </c>
      <c r="C1260" s="235">
        <v>44650</v>
      </c>
      <c r="D1260" s="235">
        <v>26</v>
      </c>
      <c r="E1260" s="235">
        <v>0</v>
      </c>
      <c r="F1260" s="235">
        <v>0</v>
      </c>
      <c r="G1260" s="235">
        <v>0</v>
      </c>
      <c r="H1260" s="235">
        <v>0</v>
      </c>
    </row>
    <row r="1261" spans="2:8">
      <c r="B1261" s="235" t="s">
        <v>2494</v>
      </c>
      <c r="C1261" s="235">
        <v>44651</v>
      </c>
      <c r="D1261" s="235">
        <v>14</v>
      </c>
      <c r="E1261" s="235">
        <v>0</v>
      </c>
      <c r="F1261" s="235">
        <v>0</v>
      </c>
      <c r="G1261" s="235">
        <v>0</v>
      </c>
      <c r="H1261" s="235">
        <v>0</v>
      </c>
    </row>
    <row r="1262" spans="2:8">
      <c r="B1262" s="235" t="s">
        <v>2494</v>
      </c>
      <c r="C1262" s="235">
        <v>44652</v>
      </c>
      <c r="D1262" s="235">
        <v>106</v>
      </c>
      <c r="E1262" s="235">
        <v>0</v>
      </c>
      <c r="F1262" s="235">
        <v>0</v>
      </c>
      <c r="G1262" s="235">
        <v>0</v>
      </c>
      <c r="H1262" s="235">
        <v>0</v>
      </c>
    </row>
    <row r="1263" spans="2:8">
      <c r="B1263" s="235" t="s">
        <v>2494</v>
      </c>
      <c r="C1263" s="235">
        <v>44653</v>
      </c>
      <c r="D1263" s="235">
        <v>14</v>
      </c>
      <c r="E1263" s="235">
        <v>0</v>
      </c>
      <c r="F1263" s="235">
        <v>0</v>
      </c>
      <c r="G1263" s="235">
        <v>0</v>
      </c>
      <c r="H1263" s="235">
        <v>0</v>
      </c>
    </row>
    <row r="1264" spans="2:8">
      <c r="B1264" s="235" t="s">
        <v>2494</v>
      </c>
      <c r="C1264" s="235">
        <v>44654</v>
      </c>
      <c r="D1264" s="235">
        <v>20</v>
      </c>
      <c r="E1264" s="235">
        <v>0</v>
      </c>
      <c r="F1264" s="235">
        <v>0</v>
      </c>
      <c r="G1264" s="235">
        <v>0</v>
      </c>
      <c r="H1264" s="235">
        <v>0</v>
      </c>
    </row>
    <row r="1265" spans="2:8">
      <c r="B1265" s="235" t="s">
        <v>2494</v>
      </c>
      <c r="C1265" s="235">
        <v>44655</v>
      </c>
      <c r="D1265" s="235">
        <v>22</v>
      </c>
      <c r="E1265" s="235">
        <v>0</v>
      </c>
      <c r="F1265" s="235">
        <v>0</v>
      </c>
      <c r="G1265" s="235">
        <v>0</v>
      </c>
      <c r="H1265" s="235">
        <v>0</v>
      </c>
    </row>
    <row r="1266" spans="2:8">
      <c r="B1266" s="235" t="s">
        <v>2494</v>
      </c>
      <c r="C1266" s="235">
        <v>44656</v>
      </c>
      <c r="D1266" s="235">
        <v>40</v>
      </c>
      <c r="E1266" s="235">
        <v>0</v>
      </c>
      <c r="F1266" s="235">
        <v>0</v>
      </c>
      <c r="G1266" s="235">
        <v>0</v>
      </c>
      <c r="H1266" s="235">
        <v>0</v>
      </c>
    </row>
    <row r="1267" spans="2:8">
      <c r="B1267" s="235" t="s">
        <v>2494</v>
      </c>
      <c r="C1267" s="235">
        <v>44657</v>
      </c>
      <c r="D1267" s="235">
        <v>2</v>
      </c>
      <c r="E1267" s="235">
        <v>0</v>
      </c>
      <c r="F1267" s="235">
        <v>0</v>
      </c>
      <c r="G1267" s="235">
        <v>0</v>
      </c>
      <c r="H1267" s="235">
        <v>0</v>
      </c>
    </row>
    <row r="1268" spans="2:8">
      <c r="B1268" s="235" t="s">
        <v>2494</v>
      </c>
      <c r="C1268" s="235">
        <v>44658</v>
      </c>
      <c r="D1268" s="235">
        <v>44</v>
      </c>
      <c r="E1268" s="235">
        <v>0</v>
      </c>
      <c r="F1268" s="235">
        <v>0</v>
      </c>
      <c r="G1268" s="235">
        <v>0</v>
      </c>
      <c r="H1268" s="235">
        <v>0</v>
      </c>
    </row>
    <row r="1269" spans="2:8">
      <c r="B1269" s="235" t="s">
        <v>2494</v>
      </c>
      <c r="C1269" s="235">
        <v>44659</v>
      </c>
      <c r="D1269" s="235">
        <v>5</v>
      </c>
      <c r="E1269" s="235">
        <v>0</v>
      </c>
      <c r="F1269" s="235">
        <v>0</v>
      </c>
      <c r="G1269" s="235">
        <v>0</v>
      </c>
      <c r="H1269" s="235">
        <v>0</v>
      </c>
    </row>
    <row r="1270" spans="2:8">
      <c r="B1270" s="235" t="s">
        <v>2494</v>
      </c>
      <c r="C1270" s="235">
        <v>44660</v>
      </c>
      <c r="D1270" s="235">
        <v>27</v>
      </c>
      <c r="E1270" s="235">
        <v>0</v>
      </c>
      <c r="F1270" s="235">
        <v>0</v>
      </c>
      <c r="G1270" s="235">
        <v>0</v>
      </c>
      <c r="H1270" s="235">
        <v>0</v>
      </c>
    </row>
    <row r="1271" spans="2:8">
      <c r="B1271" s="235" t="s">
        <v>2494</v>
      </c>
      <c r="C1271" s="235">
        <v>44661</v>
      </c>
      <c r="D1271" s="235">
        <v>15</v>
      </c>
      <c r="E1271" s="235">
        <v>0</v>
      </c>
      <c r="F1271" s="235">
        <v>0</v>
      </c>
      <c r="G1271" s="235">
        <v>0</v>
      </c>
      <c r="H1271" s="235">
        <v>0</v>
      </c>
    </row>
    <row r="1272" spans="2:8">
      <c r="B1272" s="235" t="s">
        <v>2494</v>
      </c>
      <c r="C1272" s="235">
        <v>44662</v>
      </c>
      <c r="D1272" s="235">
        <v>25</v>
      </c>
      <c r="E1272" s="235">
        <v>0</v>
      </c>
      <c r="F1272" s="235">
        <v>0</v>
      </c>
      <c r="G1272" s="235">
        <v>0</v>
      </c>
      <c r="H1272" s="235">
        <v>0</v>
      </c>
    </row>
    <row r="1273" spans="2:8">
      <c r="B1273" s="235" t="s">
        <v>2494</v>
      </c>
      <c r="C1273" s="235">
        <v>44663</v>
      </c>
      <c r="D1273" s="235">
        <v>13</v>
      </c>
      <c r="E1273" s="235">
        <v>0</v>
      </c>
      <c r="F1273" s="235">
        <v>0</v>
      </c>
      <c r="G1273" s="235">
        <v>0</v>
      </c>
      <c r="H1273" s="235">
        <v>0</v>
      </c>
    </row>
    <row r="1274" spans="2:8">
      <c r="B1274" s="235" t="s">
        <v>2494</v>
      </c>
      <c r="C1274" s="235">
        <v>44664</v>
      </c>
      <c r="D1274" s="235">
        <v>18</v>
      </c>
      <c r="E1274" s="235">
        <v>0</v>
      </c>
      <c r="F1274" s="235">
        <v>0</v>
      </c>
      <c r="G1274" s="235">
        <v>0</v>
      </c>
      <c r="H1274" s="235">
        <v>0</v>
      </c>
    </row>
    <row r="1275" spans="2:8">
      <c r="B1275" s="235" t="s">
        <v>2494</v>
      </c>
      <c r="C1275" s="235">
        <v>44665</v>
      </c>
      <c r="D1275" s="235">
        <v>9</v>
      </c>
      <c r="E1275" s="235">
        <v>0</v>
      </c>
      <c r="F1275" s="235">
        <v>0</v>
      </c>
      <c r="G1275" s="235">
        <v>0</v>
      </c>
      <c r="H1275" s="235">
        <v>0</v>
      </c>
    </row>
    <row r="1276" spans="2:8">
      <c r="B1276" s="235" t="s">
        <v>2494</v>
      </c>
      <c r="C1276" s="235">
        <v>44666</v>
      </c>
      <c r="D1276" s="235">
        <v>15</v>
      </c>
      <c r="E1276" s="235">
        <v>0</v>
      </c>
      <c r="F1276" s="235">
        <v>0</v>
      </c>
      <c r="G1276" s="235">
        <v>0</v>
      </c>
      <c r="H1276" s="235">
        <v>0</v>
      </c>
    </row>
    <row r="1277" spans="2:8">
      <c r="B1277" s="235" t="s">
        <v>2494</v>
      </c>
      <c r="C1277" s="235">
        <v>44667</v>
      </c>
      <c r="D1277" s="235">
        <v>5</v>
      </c>
      <c r="E1277" s="235">
        <v>0</v>
      </c>
      <c r="F1277" s="235">
        <v>0</v>
      </c>
      <c r="G1277" s="235">
        <v>0</v>
      </c>
      <c r="H1277" s="235">
        <v>0</v>
      </c>
    </row>
    <row r="1278" spans="2:8">
      <c r="B1278" s="235" t="s">
        <v>2494</v>
      </c>
      <c r="C1278" s="235">
        <v>44668</v>
      </c>
      <c r="D1278" s="235">
        <v>0</v>
      </c>
      <c r="E1278" s="235">
        <v>0</v>
      </c>
      <c r="F1278" s="235">
        <v>0</v>
      </c>
      <c r="G1278" s="235">
        <v>0</v>
      </c>
      <c r="H1278" s="235">
        <v>0</v>
      </c>
    </row>
    <row r="1279" spans="2:8">
      <c r="B1279" s="235" t="s">
        <v>2494</v>
      </c>
      <c r="C1279" s="235">
        <v>44669</v>
      </c>
      <c r="D1279" s="235">
        <v>20</v>
      </c>
      <c r="E1279" s="235">
        <v>0</v>
      </c>
      <c r="F1279" s="235">
        <v>0</v>
      </c>
      <c r="G1279" s="235">
        <v>0</v>
      </c>
      <c r="H1279" s="235">
        <v>0</v>
      </c>
    </row>
    <row r="1280" spans="2:8">
      <c r="B1280" s="235" t="s">
        <v>2494</v>
      </c>
      <c r="C1280" s="235">
        <v>44670</v>
      </c>
      <c r="D1280" s="235">
        <v>24</v>
      </c>
      <c r="E1280" s="235">
        <v>0</v>
      </c>
      <c r="F1280" s="235">
        <v>0</v>
      </c>
      <c r="G1280" s="235">
        <v>0</v>
      </c>
      <c r="H1280" s="235">
        <v>0</v>
      </c>
    </row>
    <row r="1281" spans="2:8">
      <c r="B1281" s="235" t="s">
        <v>2494</v>
      </c>
      <c r="C1281" s="235">
        <v>44671</v>
      </c>
      <c r="D1281" s="235">
        <v>19</v>
      </c>
      <c r="E1281" s="235">
        <v>0</v>
      </c>
      <c r="F1281" s="235">
        <v>0</v>
      </c>
      <c r="G1281" s="235">
        <v>0</v>
      </c>
      <c r="H1281" s="235">
        <v>0</v>
      </c>
    </row>
    <row r="1282" spans="2:8">
      <c r="B1282" s="235" t="s">
        <v>2494</v>
      </c>
      <c r="C1282" s="235">
        <v>44674</v>
      </c>
      <c r="D1282" s="235">
        <v>0</v>
      </c>
      <c r="E1282" s="235">
        <v>0</v>
      </c>
      <c r="F1282" s="235">
        <v>0</v>
      </c>
      <c r="G1282" s="235">
        <v>0</v>
      </c>
      <c r="H1282" s="235">
        <v>0</v>
      </c>
    </row>
    <row r="1283" spans="2:8">
      <c r="B1283" s="235" t="s">
        <v>2494</v>
      </c>
      <c r="C1283" s="235">
        <v>44675</v>
      </c>
      <c r="D1283" s="235">
        <v>0</v>
      </c>
      <c r="E1283" s="235">
        <v>0</v>
      </c>
      <c r="F1283" s="235">
        <v>0</v>
      </c>
      <c r="G1283" s="235">
        <v>0</v>
      </c>
      <c r="H1283" s="235">
        <v>0</v>
      </c>
    </row>
    <row r="1284" spans="2:8">
      <c r="B1284" s="235" t="s">
        <v>2494</v>
      </c>
      <c r="C1284" s="235">
        <v>44680</v>
      </c>
      <c r="D1284" s="235">
        <v>4</v>
      </c>
      <c r="E1284" s="235">
        <v>95.9</v>
      </c>
      <c r="F1284" s="235">
        <v>84.9</v>
      </c>
      <c r="G1284" s="235">
        <v>19.3</v>
      </c>
      <c r="H1284" s="235">
        <v>18</v>
      </c>
    </row>
    <row r="1285" spans="2:8">
      <c r="B1285" s="235" t="s">
        <v>2494</v>
      </c>
      <c r="C1285" s="235">
        <v>44683</v>
      </c>
      <c r="D1285" s="235">
        <v>4</v>
      </c>
      <c r="E1285" s="235">
        <v>0</v>
      </c>
      <c r="F1285" s="235">
        <v>0</v>
      </c>
      <c r="G1285" s="235">
        <v>0</v>
      </c>
      <c r="H1285" s="235">
        <v>0</v>
      </c>
    </row>
    <row r="1286" spans="2:8">
      <c r="B1286" s="235" t="s">
        <v>2494</v>
      </c>
      <c r="C1286" s="235">
        <v>44684</v>
      </c>
      <c r="D1286" s="235">
        <v>0</v>
      </c>
      <c r="E1286" s="235">
        <v>83</v>
      </c>
      <c r="F1286" s="235">
        <v>78.400000000000006</v>
      </c>
      <c r="G1286" s="235">
        <v>19.899999999999999</v>
      </c>
      <c r="H1286" s="235">
        <v>18</v>
      </c>
    </row>
    <row r="1287" spans="2:8">
      <c r="B1287" s="235" t="s">
        <v>2494</v>
      </c>
      <c r="C1287" s="235">
        <v>44685</v>
      </c>
      <c r="D1287" s="235">
        <v>0</v>
      </c>
      <c r="E1287" s="235">
        <v>84.8</v>
      </c>
      <c r="F1287" s="235">
        <v>80</v>
      </c>
      <c r="G1287" s="235">
        <v>22.5</v>
      </c>
      <c r="H1287" s="235">
        <v>21.5</v>
      </c>
    </row>
    <row r="1288" spans="2:8">
      <c r="B1288" s="235" t="s">
        <v>2494</v>
      </c>
      <c r="C1288" s="235">
        <v>44686</v>
      </c>
      <c r="D1288" s="235">
        <v>11</v>
      </c>
      <c r="E1288" s="235">
        <v>87.3</v>
      </c>
      <c r="F1288" s="235">
        <v>82</v>
      </c>
      <c r="G1288" s="235">
        <v>20.6</v>
      </c>
      <c r="H1288" s="235">
        <v>19.2</v>
      </c>
    </row>
    <row r="1289" spans="2:8">
      <c r="B1289" s="235" t="s">
        <v>2494</v>
      </c>
      <c r="C1289" s="235">
        <v>44687</v>
      </c>
      <c r="D1289" s="235">
        <v>9</v>
      </c>
      <c r="E1289" s="235">
        <v>85.1</v>
      </c>
      <c r="F1289" s="235">
        <v>80</v>
      </c>
      <c r="G1289" s="235">
        <v>22.4</v>
      </c>
      <c r="H1289" s="235">
        <v>21.2</v>
      </c>
    </row>
    <row r="1290" spans="2:8">
      <c r="B1290" s="235" t="s">
        <v>2494</v>
      </c>
      <c r="C1290" s="235">
        <v>44690</v>
      </c>
      <c r="D1290" s="235">
        <v>22</v>
      </c>
      <c r="E1290" s="235">
        <v>82.6</v>
      </c>
      <c r="F1290" s="235">
        <v>80.599999999999994</v>
      </c>
      <c r="G1290" s="235">
        <v>19.399999999999999</v>
      </c>
      <c r="H1290" s="235">
        <v>19.2</v>
      </c>
    </row>
    <row r="1291" spans="2:8">
      <c r="B1291" s="235" t="s">
        <v>2494</v>
      </c>
      <c r="C1291" s="235">
        <v>44691</v>
      </c>
      <c r="D1291" s="235">
        <v>4</v>
      </c>
      <c r="E1291" s="235">
        <v>87.9</v>
      </c>
      <c r="F1291" s="235">
        <v>84</v>
      </c>
      <c r="G1291" s="235">
        <v>18.8</v>
      </c>
      <c r="H1291" s="235">
        <v>18.5</v>
      </c>
    </row>
    <row r="1292" spans="2:8">
      <c r="B1292" s="235" t="s">
        <v>2494</v>
      </c>
      <c r="C1292" s="235">
        <v>44692</v>
      </c>
      <c r="D1292" s="235">
        <v>5</v>
      </c>
      <c r="E1292" s="235">
        <v>81.7</v>
      </c>
      <c r="F1292" s="235">
        <v>79.099999999999994</v>
      </c>
      <c r="G1292" s="235">
        <v>19.3</v>
      </c>
      <c r="H1292" s="235">
        <v>19</v>
      </c>
    </row>
    <row r="1293" spans="2:8">
      <c r="B1293" s="235" t="s">
        <v>2494</v>
      </c>
      <c r="C1293" s="235">
        <v>44693</v>
      </c>
      <c r="D1293" s="235">
        <v>5</v>
      </c>
      <c r="E1293" s="235">
        <v>91.7</v>
      </c>
      <c r="F1293" s="235">
        <v>89.7</v>
      </c>
      <c r="G1293" s="235">
        <v>20.100000000000001</v>
      </c>
      <c r="H1293" s="235">
        <v>18.8</v>
      </c>
    </row>
    <row r="1294" spans="2:8">
      <c r="B1294" s="235" t="s">
        <v>2494</v>
      </c>
      <c r="C1294" s="235">
        <v>44697</v>
      </c>
      <c r="D1294" s="235">
        <v>15</v>
      </c>
      <c r="E1294" s="235">
        <v>81.900000000000006</v>
      </c>
      <c r="F1294" s="235">
        <v>80.3</v>
      </c>
      <c r="G1294" s="235">
        <v>81.900000000000006</v>
      </c>
      <c r="H1294" s="235">
        <v>20</v>
      </c>
    </row>
    <row r="1295" spans="2:8">
      <c r="B1295" s="235" t="s">
        <v>2494</v>
      </c>
      <c r="C1295" s="235">
        <v>44694</v>
      </c>
      <c r="D1295" s="235">
        <v>0</v>
      </c>
      <c r="E1295" s="235">
        <v>0</v>
      </c>
      <c r="F1295" s="235">
        <v>0</v>
      </c>
      <c r="G1295" s="235">
        <v>0</v>
      </c>
      <c r="H1295" s="235">
        <v>0</v>
      </c>
    </row>
    <row r="1296" spans="2:8">
      <c r="B1296" s="235" t="s">
        <v>2494</v>
      </c>
      <c r="C1296" s="235">
        <v>44698</v>
      </c>
      <c r="D1296" s="235">
        <v>5</v>
      </c>
      <c r="E1296" s="235">
        <v>91.3</v>
      </c>
      <c r="F1296" s="235">
        <v>90.7</v>
      </c>
      <c r="G1296" s="235">
        <v>19.100000000000001</v>
      </c>
      <c r="H1296" s="235">
        <v>18.899999999999999</v>
      </c>
    </row>
    <row r="1297" spans="2:8">
      <c r="B1297" s="235" t="s">
        <v>2494</v>
      </c>
      <c r="C1297" s="235">
        <v>44699</v>
      </c>
      <c r="D1297" s="235">
        <v>45</v>
      </c>
      <c r="E1297" s="235">
        <v>86.8</v>
      </c>
      <c r="F1297" s="235">
        <v>86</v>
      </c>
      <c r="G1297" s="235">
        <v>20</v>
      </c>
      <c r="H1297" s="235">
        <v>19.8</v>
      </c>
    </row>
    <row r="1298" spans="2:8">
      <c r="B1298" s="235" t="s">
        <v>2494</v>
      </c>
      <c r="C1298" s="235">
        <v>44700</v>
      </c>
      <c r="D1298" s="235">
        <v>5</v>
      </c>
      <c r="E1298" s="235">
        <v>86.5</v>
      </c>
      <c r="F1298" s="235">
        <v>80.2</v>
      </c>
      <c r="G1298" s="235">
        <v>22.6</v>
      </c>
      <c r="H1298" s="235">
        <v>20.8</v>
      </c>
    </row>
    <row r="1299" spans="2:8">
      <c r="B1299" s="235" t="s">
        <v>2494</v>
      </c>
      <c r="C1299" s="235">
        <v>44701</v>
      </c>
      <c r="D1299" s="235">
        <v>16</v>
      </c>
      <c r="E1299" s="235">
        <v>88</v>
      </c>
      <c r="F1299" s="235">
        <v>85.2</v>
      </c>
      <c r="G1299" s="235">
        <v>18.7</v>
      </c>
      <c r="H1299" s="235">
        <v>17.8</v>
      </c>
    </row>
    <row r="1300" spans="2:8">
      <c r="B1300" s="235" t="s">
        <v>2494</v>
      </c>
      <c r="C1300" s="235">
        <v>44704</v>
      </c>
      <c r="D1300" s="235">
        <v>25</v>
      </c>
      <c r="E1300" s="235">
        <v>80.3</v>
      </c>
      <c r="F1300" s="235">
        <v>63.4</v>
      </c>
      <c r="G1300" s="235">
        <v>24</v>
      </c>
      <c r="H1300" s="235">
        <v>18.3</v>
      </c>
    </row>
    <row r="1301" spans="2:8">
      <c r="B1301" s="235" t="s">
        <v>2494</v>
      </c>
      <c r="C1301" s="235">
        <v>44705</v>
      </c>
      <c r="D1301" s="235">
        <v>0</v>
      </c>
      <c r="E1301" s="235">
        <v>83</v>
      </c>
      <c r="F1301" s="235">
        <v>53</v>
      </c>
      <c r="G1301" s="235">
        <v>29.2</v>
      </c>
      <c r="H1301" s="235">
        <v>19.399999999999999</v>
      </c>
    </row>
    <row r="1302" spans="2:8">
      <c r="B1302" s="235" t="s">
        <v>76</v>
      </c>
      <c r="C1302" s="235">
        <v>44593</v>
      </c>
      <c r="D1302" s="235">
        <v>0</v>
      </c>
      <c r="E1302" s="235">
        <v>0</v>
      </c>
      <c r="F1302" s="235">
        <v>0</v>
      </c>
      <c r="G1302" s="235">
        <v>0</v>
      </c>
      <c r="H1302" s="235">
        <v>0</v>
      </c>
    </row>
    <row r="1303" spans="2:8">
      <c r="B1303" s="235" t="s">
        <v>76</v>
      </c>
      <c r="C1303" s="235">
        <v>44594</v>
      </c>
      <c r="D1303" s="235">
        <v>0</v>
      </c>
      <c r="E1303" s="235">
        <v>0</v>
      </c>
      <c r="F1303" s="235">
        <v>0</v>
      </c>
      <c r="G1303" s="235">
        <v>0</v>
      </c>
      <c r="H1303" s="235">
        <v>0</v>
      </c>
    </row>
    <row r="1304" spans="2:8">
      <c r="B1304" s="235" t="s">
        <v>76</v>
      </c>
      <c r="C1304" s="235">
        <v>44595</v>
      </c>
      <c r="D1304" s="235">
        <v>0</v>
      </c>
      <c r="E1304" s="235">
        <v>0</v>
      </c>
      <c r="F1304" s="235">
        <v>0</v>
      </c>
      <c r="G1304" s="235">
        <v>0</v>
      </c>
      <c r="H1304" s="235">
        <v>0</v>
      </c>
    </row>
    <row r="1305" spans="2:8">
      <c r="B1305" s="235" t="s">
        <v>76</v>
      </c>
      <c r="C1305" s="235">
        <v>44596</v>
      </c>
      <c r="D1305" s="235">
        <v>0</v>
      </c>
      <c r="E1305" s="235">
        <v>0</v>
      </c>
      <c r="F1305" s="235">
        <v>0</v>
      </c>
      <c r="G1305" s="235">
        <v>0</v>
      </c>
      <c r="H1305" s="235">
        <v>0</v>
      </c>
    </row>
    <row r="1306" spans="2:8">
      <c r="B1306" s="235" t="s">
        <v>76</v>
      </c>
      <c r="C1306" s="235">
        <v>44597</v>
      </c>
      <c r="D1306" s="235">
        <v>0</v>
      </c>
      <c r="E1306" s="235">
        <v>0</v>
      </c>
      <c r="F1306" s="235">
        <v>0</v>
      </c>
      <c r="G1306" s="235">
        <v>0</v>
      </c>
      <c r="H1306" s="235">
        <v>0</v>
      </c>
    </row>
    <row r="1307" spans="2:8">
      <c r="B1307" s="235" t="s">
        <v>76</v>
      </c>
      <c r="C1307" s="235">
        <v>44598</v>
      </c>
      <c r="D1307" s="235">
        <v>18</v>
      </c>
      <c r="E1307" s="235">
        <v>0</v>
      </c>
      <c r="F1307" s="235">
        <v>0</v>
      </c>
      <c r="G1307" s="235">
        <v>0</v>
      </c>
      <c r="H1307" s="235">
        <v>0</v>
      </c>
    </row>
    <row r="1308" spans="2:8">
      <c r="B1308" s="235" t="s">
        <v>76</v>
      </c>
      <c r="C1308" s="235">
        <v>44599</v>
      </c>
      <c r="D1308" s="235">
        <v>9</v>
      </c>
      <c r="E1308" s="235">
        <v>0</v>
      </c>
      <c r="F1308" s="235">
        <v>0</v>
      </c>
      <c r="G1308" s="235">
        <v>0</v>
      </c>
      <c r="H1308" s="235">
        <v>0</v>
      </c>
    </row>
    <row r="1309" spans="2:8">
      <c r="B1309" s="235" t="s">
        <v>76</v>
      </c>
      <c r="C1309" s="235">
        <v>44600</v>
      </c>
      <c r="D1309" s="235">
        <v>0</v>
      </c>
      <c r="E1309" s="235">
        <v>0</v>
      </c>
      <c r="F1309" s="235">
        <v>0</v>
      </c>
      <c r="G1309" s="235">
        <v>0</v>
      </c>
      <c r="H1309" s="235">
        <v>0</v>
      </c>
    </row>
    <row r="1310" spans="2:8">
      <c r="B1310" s="235" t="s">
        <v>76</v>
      </c>
      <c r="C1310" s="235">
        <v>44601</v>
      </c>
      <c r="D1310" s="235">
        <v>0</v>
      </c>
      <c r="E1310" s="235">
        <v>0</v>
      </c>
      <c r="F1310" s="235">
        <v>0</v>
      </c>
      <c r="G1310" s="235">
        <v>0</v>
      </c>
      <c r="H1310" s="235">
        <v>0</v>
      </c>
    </row>
    <row r="1311" spans="2:8">
      <c r="B1311" s="235" t="s">
        <v>76</v>
      </c>
      <c r="C1311" s="235">
        <v>44602</v>
      </c>
      <c r="D1311" s="235">
        <v>3</v>
      </c>
      <c r="E1311" s="235">
        <v>0</v>
      </c>
      <c r="F1311" s="235">
        <v>0</v>
      </c>
      <c r="G1311" s="235">
        <v>0</v>
      </c>
      <c r="H1311" s="235">
        <v>0</v>
      </c>
    </row>
    <row r="1312" spans="2:8">
      <c r="B1312" s="235" t="s">
        <v>76</v>
      </c>
      <c r="C1312" s="235">
        <v>44603</v>
      </c>
      <c r="D1312" s="235">
        <v>0</v>
      </c>
      <c r="E1312" s="235">
        <v>0</v>
      </c>
      <c r="F1312" s="235">
        <v>0</v>
      </c>
      <c r="G1312" s="235">
        <v>0</v>
      </c>
      <c r="H1312" s="235">
        <v>0</v>
      </c>
    </row>
    <row r="1313" spans="2:8">
      <c r="B1313" s="235" t="s">
        <v>76</v>
      </c>
      <c r="C1313" s="235">
        <v>44604</v>
      </c>
      <c r="D1313" s="235">
        <v>40</v>
      </c>
      <c r="E1313" s="235">
        <v>0</v>
      </c>
      <c r="F1313" s="235">
        <v>0</v>
      </c>
      <c r="G1313" s="235">
        <v>0</v>
      </c>
      <c r="H1313" s="235">
        <v>0</v>
      </c>
    </row>
    <row r="1314" spans="2:8">
      <c r="B1314" s="235" t="s">
        <v>76</v>
      </c>
      <c r="C1314" s="235">
        <v>44605</v>
      </c>
      <c r="D1314" s="235">
        <v>44</v>
      </c>
      <c r="E1314" s="235">
        <v>0</v>
      </c>
      <c r="F1314" s="235">
        <v>0</v>
      </c>
      <c r="G1314" s="235">
        <v>0</v>
      </c>
      <c r="H1314" s="235">
        <v>0</v>
      </c>
    </row>
    <row r="1315" spans="2:8">
      <c r="B1315" s="235" t="s">
        <v>76</v>
      </c>
      <c r="C1315" s="235">
        <v>44606</v>
      </c>
      <c r="D1315" s="235">
        <v>0</v>
      </c>
      <c r="E1315" s="235">
        <v>0</v>
      </c>
      <c r="F1315" s="235">
        <v>0</v>
      </c>
      <c r="G1315" s="235">
        <v>0</v>
      </c>
      <c r="H1315" s="235">
        <v>0</v>
      </c>
    </row>
    <row r="1316" spans="2:8">
      <c r="B1316" s="235" t="s">
        <v>76</v>
      </c>
      <c r="C1316" s="235">
        <v>44607</v>
      </c>
      <c r="D1316" s="235">
        <v>8</v>
      </c>
      <c r="E1316" s="235">
        <v>0</v>
      </c>
      <c r="F1316" s="235">
        <v>0</v>
      </c>
      <c r="G1316" s="235">
        <v>0</v>
      </c>
      <c r="H1316" s="235">
        <v>0</v>
      </c>
    </row>
    <row r="1317" spans="2:8">
      <c r="B1317" s="235" t="s">
        <v>76</v>
      </c>
      <c r="C1317" s="235">
        <v>44608</v>
      </c>
      <c r="D1317" s="235">
        <v>0</v>
      </c>
      <c r="E1317" s="235">
        <v>0</v>
      </c>
      <c r="F1317" s="235">
        <v>0</v>
      </c>
      <c r="G1317" s="235">
        <v>0</v>
      </c>
      <c r="H1317" s="235">
        <v>0</v>
      </c>
    </row>
    <row r="1318" spans="2:8">
      <c r="B1318" s="235" t="s">
        <v>76</v>
      </c>
      <c r="C1318" s="235">
        <v>44609</v>
      </c>
      <c r="D1318" s="235">
        <v>19</v>
      </c>
      <c r="E1318" s="235">
        <v>0</v>
      </c>
      <c r="F1318" s="235">
        <v>0</v>
      </c>
      <c r="G1318" s="235">
        <v>0</v>
      </c>
      <c r="H1318" s="235">
        <v>0</v>
      </c>
    </row>
    <row r="1319" spans="2:8">
      <c r="B1319" s="235" t="s">
        <v>76</v>
      </c>
      <c r="C1319" s="235">
        <v>44610</v>
      </c>
      <c r="D1319" s="235">
        <v>4</v>
      </c>
      <c r="E1319" s="235">
        <v>0</v>
      </c>
      <c r="F1319" s="235">
        <v>0</v>
      </c>
      <c r="G1319" s="235">
        <v>0</v>
      </c>
      <c r="H1319" s="235">
        <v>0</v>
      </c>
    </row>
    <row r="1320" spans="2:8">
      <c r="B1320" s="235" t="s">
        <v>76</v>
      </c>
      <c r="C1320" s="235">
        <v>44613</v>
      </c>
      <c r="D1320" s="235">
        <v>0.1</v>
      </c>
      <c r="E1320" s="235">
        <v>0</v>
      </c>
      <c r="F1320" s="235">
        <v>0</v>
      </c>
      <c r="G1320" s="235">
        <v>0</v>
      </c>
      <c r="H1320" s="235">
        <v>0</v>
      </c>
    </row>
    <row r="1321" spans="2:8">
      <c r="B1321" s="235" t="s">
        <v>76</v>
      </c>
      <c r="C1321" s="235">
        <v>44615</v>
      </c>
      <c r="D1321" s="235">
        <v>2</v>
      </c>
      <c r="E1321" s="235">
        <v>0</v>
      </c>
      <c r="F1321" s="235">
        <v>0</v>
      </c>
      <c r="G1321" s="235">
        <v>0</v>
      </c>
      <c r="H1321" s="235">
        <v>0</v>
      </c>
    </row>
    <row r="1322" spans="2:8">
      <c r="B1322" s="235" t="s">
        <v>76</v>
      </c>
      <c r="C1322" s="235">
        <v>44616</v>
      </c>
      <c r="D1322" s="235">
        <v>0</v>
      </c>
      <c r="E1322" s="235">
        <v>0</v>
      </c>
      <c r="F1322" s="235">
        <v>0</v>
      </c>
      <c r="G1322" s="235">
        <v>0</v>
      </c>
      <c r="H1322" s="235">
        <v>0</v>
      </c>
    </row>
    <row r="1323" spans="2:8">
      <c r="B1323" s="235" t="s">
        <v>76</v>
      </c>
      <c r="C1323" s="235">
        <v>44617</v>
      </c>
      <c r="D1323" s="235">
        <v>0</v>
      </c>
      <c r="E1323" s="235">
        <v>0</v>
      </c>
      <c r="F1323" s="235">
        <v>0</v>
      </c>
      <c r="G1323" s="235">
        <v>0</v>
      </c>
      <c r="H1323" s="235">
        <v>0</v>
      </c>
    </row>
    <row r="1324" spans="2:8">
      <c r="B1324" s="235" t="s">
        <v>76</v>
      </c>
      <c r="C1324" s="235">
        <v>44620</v>
      </c>
      <c r="D1324" s="235">
        <v>11</v>
      </c>
      <c r="E1324" s="235">
        <v>0</v>
      </c>
      <c r="F1324" s="235">
        <v>0</v>
      </c>
      <c r="G1324" s="235">
        <v>0</v>
      </c>
      <c r="H1324" s="235">
        <v>0</v>
      </c>
    </row>
    <row r="1325" spans="2:8">
      <c r="B1325" s="235" t="s">
        <v>76</v>
      </c>
      <c r="C1325" s="235">
        <v>44621</v>
      </c>
      <c r="D1325" s="235">
        <v>14</v>
      </c>
      <c r="E1325" s="235">
        <v>0</v>
      </c>
      <c r="F1325" s="235">
        <v>0</v>
      </c>
      <c r="G1325" s="235">
        <v>0</v>
      </c>
      <c r="H1325" s="235">
        <v>0</v>
      </c>
    </row>
    <row r="1326" spans="2:8">
      <c r="B1326" s="235" t="s">
        <v>76</v>
      </c>
      <c r="C1326" s="235">
        <v>44622</v>
      </c>
      <c r="D1326" s="235">
        <v>11</v>
      </c>
      <c r="E1326" s="235">
        <v>0</v>
      </c>
      <c r="F1326" s="235">
        <v>0</v>
      </c>
      <c r="G1326" s="235">
        <v>0</v>
      </c>
      <c r="H1326" s="235">
        <v>0</v>
      </c>
    </row>
    <row r="1327" spans="2:8">
      <c r="B1327" s="235" t="s">
        <v>76</v>
      </c>
      <c r="C1327" s="235">
        <v>44623</v>
      </c>
      <c r="D1327" s="235">
        <v>4</v>
      </c>
      <c r="E1327" s="235">
        <v>0</v>
      </c>
      <c r="F1327" s="235">
        <v>0</v>
      </c>
      <c r="G1327" s="235">
        <v>0</v>
      </c>
      <c r="H1327" s="235">
        <v>0</v>
      </c>
    </row>
    <row r="1328" spans="2:8">
      <c r="B1328" s="235" t="s">
        <v>76</v>
      </c>
      <c r="C1328" s="235">
        <v>44624</v>
      </c>
      <c r="D1328" s="235">
        <v>9</v>
      </c>
      <c r="E1328" s="235">
        <v>0</v>
      </c>
      <c r="F1328" s="235">
        <v>0</v>
      </c>
      <c r="G1328" s="235">
        <v>0</v>
      </c>
      <c r="H1328" s="235">
        <v>0</v>
      </c>
    </row>
    <row r="1329" spans="2:8">
      <c r="B1329" s="235" t="s">
        <v>76</v>
      </c>
      <c r="C1329" s="235">
        <v>44627</v>
      </c>
      <c r="D1329" s="235">
        <v>11</v>
      </c>
      <c r="E1329" s="235">
        <v>0</v>
      </c>
      <c r="F1329" s="235">
        <v>0</v>
      </c>
      <c r="G1329" s="235">
        <v>0</v>
      </c>
      <c r="H1329" s="235">
        <v>0</v>
      </c>
    </row>
    <row r="1330" spans="2:8">
      <c r="B1330" s="235" t="s">
        <v>76</v>
      </c>
      <c r="C1330" s="235">
        <v>44628</v>
      </c>
      <c r="D1330" s="235">
        <v>0</v>
      </c>
      <c r="E1330" s="235">
        <v>0</v>
      </c>
      <c r="F1330" s="235">
        <v>0</v>
      </c>
      <c r="G1330" s="235">
        <v>0</v>
      </c>
      <c r="H1330" s="235">
        <v>0</v>
      </c>
    </row>
    <row r="1331" spans="2:8">
      <c r="B1331" s="235" t="s">
        <v>76</v>
      </c>
      <c r="C1331" s="235">
        <v>44629</v>
      </c>
      <c r="D1331" s="235">
        <v>0</v>
      </c>
      <c r="E1331" s="235">
        <v>0</v>
      </c>
      <c r="F1331" s="235">
        <v>0</v>
      </c>
      <c r="G1331" s="235">
        <v>0</v>
      </c>
      <c r="H1331" s="235">
        <v>0</v>
      </c>
    </row>
    <row r="1332" spans="2:8">
      <c r="B1332" s="235" t="s">
        <v>76</v>
      </c>
      <c r="C1332" s="235">
        <v>44630</v>
      </c>
      <c r="D1332" s="235">
        <v>0</v>
      </c>
      <c r="E1332" s="235">
        <v>0</v>
      </c>
      <c r="F1332" s="235">
        <v>0</v>
      </c>
      <c r="G1332" s="235">
        <v>0</v>
      </c>
      <c r="H1332" s="235">
        <v>0</v>
      </c>
    </row>
    <row r="1333" spans="2:8">
      <c r="B1333" s="235" t="s">
        <v>76</v>
      </c>
      <c r="C1333" s="235">
        <v>44631</v>
      </c>
      <c r="D1333" s="235">
        <v>0</v>
      </c>
      <c r="E1333" s="235">
        <v>0</v>
      </c>
      <c r="F1333" s="235">
        <v>0</v>
      </c>
      <c r="G1333" s="235">
        <v>0</v>
      </c>
      <c r="H1333" s="235">
        <v>0</v>
      </c>
    </row>
    <row r="1334" spans="2:8">
      <c r="B1334" s="235" t="s">
        <v>76</v>
      </c>
      <c r="C1334" s="235">
        <v>44632</v>
      </c>
      <c r="D1334" s="235">
        <v>0</v>
      </c>
      <c r="E1334" s="235">
        <v>0</v>
      </c>
      <c r="F1334" s="235">
        <v>0</v>
      </c>
      <c r="G1334" s="235">
        <v>0</v>
      </c>
      <c r="H1334" s="235">
        <v>0</v>
      </c>
    </row>
    <row r="1335" spans="2:8">
      <c r="B1335" s="235" t="s">
        <v>76</v>
      </c>
      <c r="C1335" s="235">
        <v>44633</v>
      </c>
      <c r="D1335" s="235">
        <v>0</v>
      </c>
      <c r="E1335" s="235">
        <v>0</v>
      </c>
      <c r="F1335" s="235">
        <v>0</v>
      </c>
      <c r="G1335" s="235">
        <v>0</v>
      </c>
      <c r="H1335" s="235">
        <v>0</v>
      </c>
    </row>
    <row r="1336" spans="2:8">
      <c r="B1336" s="235" t="s">
        <v>76</v>
      </c>
      <c r="C1336" s="235">
        <v>44634</v>
      </c>
      <c r="D1336" s="235">
        <v>0</v>
      </c>
      <c r="E1336" s="235">
        <v>0</v>
      </c>
      <c r="F1336" s="235">
        <v>0</v>
      </c>
      <c r="G1336" s="235">
        <v>0</v>
      </c>
      <c r="H1336" s="235">
        <v>0</v>
      </c>
    </row>
    <row r="1337" spans="2:8">
      <c r="B1337" s="235" t="s">
        <v>76</v>
      </c>
      <c r="C1337" s="235">
        <v>44635</v>
      </c>
      <c r="D1337" s="235">
        <v>20</v>
      </c>
      <c r="E1337" s="235">
        <v>0</v>
      </c>
      <c r="F1337" s="235">
        <v>0</v>
      </c>
      <c r="G1337" s="235">
        <v>0</v>
      </c>
      <c r="H1337" s="235">
        <v>0</v>
      </c>
    </row>
    <row r="1338" spans="2:8">
      <c r="B1338" s="235" t="s">
        <v>76</v>
      </c>
      <c r="C1338" s="235">
        <v>44636</v>
      </c>
      <c r="D1338" s="235">
        <v>12</v>
      </c>
      <c r="E1338" s="235">
        <v>0</v>
      </c>
      <c r="F1338" s="235">
        <v>0</v>
      </c>
      <c r="G1338" s="235">
        <v>0</v>
      </c>
      <c r="H1338" s="235">
        <v>0</v>
      </c>
    </row>
    <row r="1339" spans="2:8">
      <c r="B1339" s="235" t="s">
        <v>76</v>
      </c>
      <c r="C1339" s="235">
        <v>44637</v>
      </c>
      <c r="D1339" s="235">
        <v>40</v>
      </c>
      <c r="E1339" s="235">
        <v>0</v>
      </c>
      <c r="F1339" s="235">
        <v>0</v>
      </c>
      <c r="G1339" s="235">
        <v>0</v>
      </c>
      <c r="H1339" s="235">
        <v>0</v>
      </c>
    </row>
    <row r="1340" spans="2:8">
      <c r="B1340" s="235" t="s">
        <v>76</v>
      </c>
      <c r="C1340" s="235">
        <v>44638</v>
      </c>
      <c r="D1340" s="235">
        <v>0</v>
      </c>
      <c r="E1340" s="235">
        <v>0</v>
      </c>
      <c r="F1340" s="235">
        <v>0</v>
      </c>
      <c r="G1340" s="235">
        <v>0</v>
      </c>
      <c r="H1340" s="235">
        <v>0</v>
      </c>
    </row>
    <row r="1341" spans="2:8">
      <c r="B1341" s="235" t="s">
        <v>76</v>
      </c>
      <c r="C1341" s="235">
        <v>44637</v>
      </c>
      <c r="D1341" s="235">
        <v>40</v>
      </c>
      <c r="E1341" s="235">
        <v>0</v>
      </c>
      <c r="F1341" s="235">
        <v>0</v>
      </c>
      <c r="G1341" s="235">
        <v>0</v>
      </c>
      <c r="H1341" s="235">
        <v>0</v>
      </c>
    </row>
    <row r="1342" spans="2:8">
      <c r="B1342" s="235" t="s">
        <v>76</v>
      </c>
      <c r="C1342" s="235">
        <v>44638</v>
      </c>
      <c r="D1342" s="235">
        <v>0</v>
      </c>
      <c r="E1342" s="235">
        <v>0</v>
      </c>
      <c r="F1342" s="235">
        <v>0</v>
      </c>
      <c r="G1342" s="235">
        <v>0</v>
      </c>
      <c r="H1342" s="235">
        <v>0</v>
      </c>
    </row>
    <row r="1343" spans="2:8">
      <c r="B1343" s="235" t="s">
        <v>76</v>
      </c>
      <c r="C1343" s="235">
        <v>44642</v>
      </c>
      <c r="D1343" s="235">
        <v>20</v>
      </c>
      <c r="E1343" s="235">
        <v>0</v>
      </c>
      <c r="F1343" s="235">
        <v>0</v>
      </c>
      <c r="G1343" s="235">
        <v>0</v>
      </c>
      <c r="H1343" s="235">
        <v>0</v>
      </c>
    </row>
    <row r="1344" spans="2:8">
      <c r="B1344" s="235" t="s">
        <v>76</v>
      </c>
      <c r="C1344" s="235">
        <v>44643</v>
      </c>
      <c r="D1344" s="235">
        <v>0</v>
      </c>
      <c r="E1344" s="235">
        <v>0</v>
      </c>
      <c r="F1344" s="235">
        <v>0</v>
      </c>
      <c r="G1344" s="235">
        <v>0</v>
      </c>
      <c r="H1344" s="235">
        <v>0</v>
      </c>
    </row>
    <row r="1345" spans="2:8">
      <c r="B1345" s="235" t="s">
        <v>76</v>
      </c>
      <c r="C1345" s="235">
        <v>44644</v>
      </c>
      <c r="D1345" s="235">
        <v>0</v>
      </c>
      <c r="E1345" s="235">
        <v>0</v>
      </c>
      <c r="F1345" s="235">
        <v>0</v>
      </c>
      <c r="G1345" s="235">
        <v>0</v>
      </c>
      <c r="H1345" s="235">
        <v>0</v>
      </c>
    </row>
    <row r="1346" spans="2:8">
      <c r="B1346" s="235" t="s">
        <v>76</v>
      </c>
      <c r="C1346" s="235">
        <v>44645</v>
      </c>
      <c r="D1346" s="235">
        <v>9</v>
      </c>
      <c r="E1346" s="235">
        <v>0</v>
      </c>
      <c r="F1346" s="235">
        <v>0</v>
      </c>
      <c r="G1346" s="235">
        <v>0</v>
      </c>
      <c r="H1346" s="235">
        <v>0</v>
      </c>
    </row>
    <row r="1347" spans="2:8">
      <c r="B1347" s="235" t="s">
        <v>76</v>
      </c>
      <c r="C1347" s="235">
        <v>44649</v>
      </c>
      <c r="D1347" s="235">
        <v>20</v>
      </c>
      <c r="E1347" s="235">
        <v>0</v>
      </c>
      <c r="F1347" s="235">
        <v>0</v>
      </c>
      <c r="G1347" s="235">
        <v>0</v>
      </c>
      <c r="H1347" s="235">
        <v>0</v>
      </c>
    </row>
    <row r="1348" spans="2:8">
      <c r="B1348" s="235" t="s">
        <v>76</v>
      </c>
      <c r="C1348" s="235">
        <v>44650</v>
      </c>
      <c r="D1348" s="235">
        <v>40</v>
      </c>
      <c r="E1348" s="235">
        <v>0</v>
      </c>
      <c r="F1348" s="235">
        <v>0</v>
      </c>
      <c r="G1348" s="235">
        <v>0</v>
      </c>
      <c r="H1348" s="235">
        <v>0</v>
      </c>
    </row>
    <row r="1349" spans="2:8">
      <c r="B1349" s="235" t="s">
        <v>76</v>
      </c>
      <c r="C1349" s="235">
        <v>44651</v>
      </c>
      <c r="D1349" s="235">
        <v>14</v>
      </c>
      <c r="E1349" s="235">
        <v>0</v>
      </c>
      <c r="F1349" s="235">
        <v>0</v>
      </c>
      <c r="G1349" s="235">
        <v>0</v>
      </c>
      <c r="H1349" s="235">
        <v>0</v>
      </c>
    </row>
    <row r="1350" spans="2:8">
      <c r="B1350" s="235" t="s">
        <v>76</v>
      </c>
      <c r="C1350" s="235">
        <v>44652</v>
      </c>
      <c r="D1350" s="235">
        <v>14</v>
      </c>
      <c r="E1350" s="235">
        <v>0</v>
      </c>
      <c r="F1350" s="235">
        <v>0</v>
      </c>
      <c r="G1350" s="235">
        <v>0</v>
      </c>
      <c r="H1350" s="235">
        <v>0</v>
      </c>
    </row>
    <row r="1351" spans="2:8">
      <c r="B1351" s="235" t="s">
        <v>76</v>
      </c>
      <c r="C1351" s="235">
        <v>44655</v>
      </c>
      <c r="D1351" s="235">
        <v>10</v>
      </c>
      <c r="E1351" s="235">
        <v>0</v>
      </c>
      <c r="F1351" s="235">
        <v>0</v>
      </c>
      <c r="G1351" s="235">
        <v>0</v>
      </c>
      <c r="H1351" s="235">
        <v>0</v>
      </c>
    </row>
    <row r="1352" spans="2:8">
      <c r="B1352" s="235" t="s">
        <v>76</v>
      </c>
      <c r="C1352" s="235">
        <v>44656</v>
      </c>
      <c r="D1352" s="235">
        <v>23</v>
      </c>
      <c r="E1352" s="235">
        <v>0</v>
      </c>
      <c r="F1352" s="235">
        <v>0</v>
      </c>
      <c r="G1352" s="235">
        <v>0</v>
      </c>
      <c r="H1352" s="235">
        <v>0</v>
      </c>
    </row>
    <row r="1353" spans="2:8">
      <c r="B1353" s="235" t="s">
        <v>76</v>
      </c>
      <c r="C1353" s="235">
        <v>44657</v>
      </c>
      <c r="D1353" s="235">
        <v>0</v>
      </c>
      <c r="E1353" s="235">
        <v>0</v>
      </c>
      <c r="F1353" s="235">
        <v>0</v>
      </c>
      <c r="G1353" s="235">
        <v>0</v>
      </c>
      <c r="H1353" s="235">
        <v>0</v>
      </c>
    </row>
    <row r="1354" spans="2:8">
      <c r="B1354" s="235" t="s">
        <v>76</v>
      </c>
      <c r="C1354" s="235">
        <v>44658</v>
      </c>
      <c r="D1354" s="235">
        <v>14</v>
      </c>
      <c r="E1354" s="235">
        <v>0</v>
      </c>
      <c r="F1354" s="235">
        <v>0</v>
      </c>
      <c r="G1354" s="235">
        <v>0</v>
      </c>
      <c r="H1354" s="235">
        <v>0</v>
      </c>
    </row>
    <row r="1355" spans="2:8">
      <c r="B1355" s="235" t="s">
        <v>76</v>
      </c>
      <c r="C1355" s="235">
        <v>44659</v>
      </c>
      <c r="D1355" s="235">
        <v>3</v>
      </c>
      <c r="E1355" s="235">
        <v>0</v>
      </c>
      <c r="F1355" s="235">
        <v>0</v>
      </c>
      <c r="G1355" s="235">
        <v>0</v>
      </c>
      <c r="H1355" s="235">
        <v>0</v>
      </c>
    </row>
    <row r="1356" spans="2:8">
      <c r="B1356" s="235" t="s">
        <v>76</v>
      </c>
      <c r="C1356" s="235">
        <v>44662</v>
      </c>
      <c r="D1356" s="235">
        <v>0</v>
      </c>
      <c r="E1356" s="235">
        <v>0</v>
      </c>
      <c r="F1356" s="235">
        <v>0</v>
      </c>
      <c r="G1356" s="235">
        <v>0</v>
      </c>
      <c r="H1356" s="235">
        <v>0</v>
      </c>
    </row>
    <row r="1357" spans="2:8">
      <c r="B1357" s="235" t="s">
        <v>76</v>
      </c>
      <c r="C1357" s="235">
        <v>44663</v>
      </c>
      <c r="D1357" s="235">
        <v>0</v>
      </c>
      <c r="E1357" s="235">
        <v>0</v>
      </c>
      <c r="F1357" s="235">
        <v>0</v>
      </c>
      <c r="G1357" s="235">
        <v>0</v>
      </c>
      <c r="H1357" s="235">
        <v>0</v>
      </c>
    </row>
    <row r="1358" spans="2:8">
      <c r="B1358" s="235" t="s">
        <v>76</v>
      </c>
      <c r="C1358" s="235">
        <v>44664</v>
      </c>
      <c r="D1358" s="235">
        <v>28</v>
      </c>
      <c r="E1358" s="235">
        <v>0</v>
      </c>
      <c r="F1358" s="235">
        <v>0</v>
      </c>
      <c r="G1358" s="235">
        <v>0</v>
      </c>
      <c r="H1358" s="235">
        <v>0</v>
      </c>
    </row>
    <row r="1359" spans="2:8">
      <c r="B1359" s="235" t="s">
        <v>76</v>
      </c>
      <c r="C1359" s="235">
        <v>44665</v>
      </c>
      <c r="D1359" s="235">
        <v>0</v>
      </c>
      <c r="E1359" s="235">
        <v>0</v>
      </c>
      <c r="F1359" s="235">
        <v>0</v>
      </c>
      <c r="G1359" s="235">
        <v>0</v>
      </c>
      <c r="H1359" s="235">
        <v>0</v>
      </c>
    </row>
    <row r="1360" spans="2:8">
      <c r="B1360" s="235" t="s">
        <v>76</v>
      </c>
      <c r="C1360" s="235">
        <v>44666</v>
      </c>
      <c r="D1360" s="235">
        <v>0</v>
      </c>
      <c r="E1360" s="235">
        <v>0</v>
      </c>
      <c r="F1360" s="235">
        <v>0</v>
      </c>
      <c r="G1360" s="235">
        <v>0</v>
      </c>
      <c r="H1360" s="235">
        <v>0</v>
      </c>
    </row>
    <row r="1361" spans="2:8">
      <c r="B1361" s="235" t="s">
        <v>76</v>
      </c>
      <c r="C1361" s="235">
        <v>44667</v>
      </c>
      <c r="D1361" s="235">
        <v>0</v>
      </c>
      <c r="E1361" s="235">
        <v>0</v>
      </c>
      <c r="F1361" s="235">
        <v>0</v>
      </c>
      <c r="G1361" s="235">
        <v>0</v>
      </c>
      <c r="H1361" s="235">
        <v>0</v>
      </c>
    </row>
    <row r="1362" spans="2:8">
      <c r="B1362" s="235" t="s">
        <v>76</v>
      </c>
      <c r="C1362" s="235">
        <v>44668</v>
      </c>
      <c r="D1362" s="235">
        <v>0</v>
      </c>
      <c r="E1362" s="235">
        <v>0</v>
      </c>
      <c r="F1362" s="235">
        <v>0</v>
      </c>
      <c r="G1362" s="235">
        <v>0</v>
      </c>
      <c r="H1362" s="235">
        <v>0</v>
      </c>
    </row>
    <row r="1363" spans="2:8">
      <c r="B1363" s="235" t="s">
        <v>76</v>
      </c>
      <c r="C1363" s="235">
        <v>44669</v>
      </c>
      <c r="D1363" s="235">
        <v>17</v>
      </c>
      <c r="E1363" s="235">
        <v>0</v>
      </c>
      <c r="F1363" s="235">
        <v>0</v>
      </c>
      <c r="G1363" s="235">
        <v>0</v>
      </c>
      <c r="H1363" s="235">
        <v>0</v>
      </c>
    </row>
    <row r="1364" spans="2:8">
      <c r="B1364" s="235" t="s">
        <v>76</v>
      </c>
      <c r="C1364" s="235">
        <v>44670</v>
      </c>
      <c r="D1364" s="235">
        <v>35</v>
      </c>
      <c r="E1364" s="235">
        <v>0</v>
      </c>
      <c r="F1364" s="235">
        <v>0</v>
      </c>
      <c r="G1364" s="235">
        <v>0</v>
      </c>
      <c r="H1364" s="235">
        <v>0</v>
      </c>
    </row>
    <row r="1365" spans="2:8">
      <c r="B1365" s="235" t="s">
        <v>76</v>
      </c>
      <c r="C1365" s="235">
        <v>44671</v>
      </c>
      <c r="D1365" s="235">
        <v>20</v>
      </c>
      <c r="E1365" s="235">
        <v>0</v>
      </c>
      <c r="F1365" s="235">
        <v>0</v>
      </c>
      <c r="G1365" s="235">
        <v>0</v>
      </c>
      <c r="H1365" s="235">
        <v>0</v>
      </c>
    </row>
    <row r="1366" spans="2:8">
      <c r="B1366" s="235" t="s">
        <v>76</v>
      </c>
      <c r="C1366" s="235">
        <v>44678</v>
      </c>
      <c r="D1366" s="235">
        <v>0</v>
      </c>
      <c r="E1366" s="235">
        <v>0</v>
      </c>
      <c r="F1366" s="235">
        <v>0</v>
      </c>
      <c r="G1366" s="235">
        <v>23.3</v>
      </c>
      <c r="H1366" s="235">
        <v>15</v>
      </c>
    </row>
    <row r="1367" spans="2:8">
      <c r="B1367" s="235" t="s">
        <v>76</v>
      </c>
      <c r="C1367" s="235">
        <v>44679</v>
      </c>
      <c r="D1367" s="235">
        <v>39</v>
      </c>
      <c r="E1367" s="235">
        <v>0</v>
      </c>
      <c r="F1367" s="235">
        <v>0</v>
      </c>
      <c r="G1367" s="235">
        <v>19.600000000000001</v>
      </c>
      <c r="H1367" s="235">
        <v>13.7</v>
      </c>
    </row>
    <row r="1368" spans="2:8">
      <c r="B1368" s="235" t="s">
        <v>76</v>
      </c>
      <c r="C1368" s="235">
        <v>44680</v>
      </c>
      <c r="D1368" s="235">
        <v>0</v>
      </c>
      <c r="E1368" s="235">
        <v>0</v>
      </c>
      <c r="F1368" s="235">
        <v>0</v>
      </c>
      <c r="G1368" s="235">
        <v>25</v>
      </c>
      <c r="H1368" s="235">
        <v>14.7</v>
      </c>
    </row>
    <row r="1369" spans="2:8">
      <c r="B1369" s="235" t="s">
        <v>76</v>
      </c>
      <c r="C1369" s="235">
        <v>44672</v>
      </c>
      <c r="D1369" s="235">
        <v>9</v>
      </c>
      <c r="E1369" s="235">
        <v>0</v>
      </c>
      <c r="F1369" s="235">
        <v>0</v>
      </c>
      <c r="G1369" s="235">
        <v>20.3</v>
      </c>
      <c r="H1369" s="235">
        <v>14.2</v>
      </c>
    </row>
    <row r="1370" spans="2:8">
      <c r="B1370" s="235" t="s">
        <v>76</v>
      </c>
      <c r="C1370" s="235">
        <v>44673</v>
      </c>
      <c r="D1370" s="235">
        <v>5</v>
      </c>
      <c r="E1370" s="235">
        <v>0</v>
      </c>
      <c r="F1370" s="235">
        <v>0</v>
      </c>
      <c r="G1370" s="235">
        <v>20.6</v>
      </c>
      <c r="H1370" s="235">
        <v>13.9</v>
      </c>
    </row>
    <row r="1371" spans="2:8">
      <c r="B1371" s="235" t="s">
        <v>76</v>
      </c>
      <c r="C1371" s="235">
        <v>44674</v>
      </c>
      <c r="D1371" s="235">
        <v>23</v>
      </c>
      <c r="E1371" s="235">
        <v>0</v>
      </c>
      <c r="F1371" s="235">
        <v>0</v>
      </c>
      <c r="G1371" s="235">
        <v>22.1</v>
      </c>
      <c r="H1371" s="235">
        <v>13.7</v>
      </c>
    </row>
    <row r="1372" spans="2:8">
      <c r="B1372" s="235" t="s">
        <v>76</v>
      </c>
      <c r="C1372" s="235">
        <v>44676</v>
      </c>
      <c r="D1372" s="235">
        <v>0</v>
      </c>
      <c r="E1372" s="235">
        <v>0</v>
      </c>
      <c r="F1372" s="235">
        <v>0</v>
      </c>
      <c r="G1372" s="235">
        <v>18.7</v>
      </c>
      <c r="H1372" s="235">
        <v>13.4</v>
      </c>
    </row>
    <row r="1373" spans="2:8">
      <c r="B1373" s="235" t="s">
        <v>76</v>
      </c>
      <c r="C1373" s="235">
        <v>44677</v>
      </c>
      <c r="D1373" s="235">
        <v>0</v>
      </c>
      <c r="E1373" s="235">
        <v>0</v>
      </c>
      <c r="F1373" s="235">
        <v>0</v>
      </c>
      <c r="G1373" s="235">
        <v>21.9</v>
      </c>
      <c r="H1373" s="235">
        <v>13.5</v>
      </c>
    </row>
    <row r="1374" spans="2:8">
      <c r="B1374" s="235" t="s">
        <v>76</v>
      </c>
      <c r="C1374" s="235">
        <v>44683</v>
      </c>
      <c r="D1374" s="235">
        <v>20</v>
      </c>
      <c r="E1374" s="235">
        <v>0</v>
      </c>
      <c r="F1374" s="235">
        <v>0</v>
      </c>
      <c r="G1374" s="235">
        <v>24.2</v>
      </c>
      <c r="H1374" s="235">
        <v>14.2</v>
      </c>
    </row>
    <row r="1375" spans="2:8">
      <c r="B1375" s="235" t="s">
        <v>76</v>
      </c>
      <c r="C1375" s="235">
        <v>44685</v>
      </c>
      <c r="D1375" s="235">
        <v>0</v>
      </c>
      <c r="E1375" s="235">
        <v>0</v>
      </c>
      <c r="F1375" s="235">
        <v>0</v>
      </c>
      <c r="G1375" s="235">
        <v>23.4</v>
      </c>
      <c r="H1375" s="235">
        <v>15.6</v>
      </c>
    </row>
    <row r="1376" spans="2:8">
      <c r="B1376" s="235" t="s">
        <v>76</v>
      </c>
      <c r="C1376" s="235">
        <v>44682</v>
      </c>
      <c r="D1376" s="235">
        <v>43</v>
      </c>
      <c r="E1376" s="235">
        <v>0</v>
      </c>
      <c r="F1376" s="235">
        <v>0</v>
      </c>
      <c r="G1376" s="235">
        <v>25.2</v>
      </c>
      <c r="H1376" s="235">
        <v>13.4</v>
      </c>
    </row>
    <row r="1377" spans="2:8">
      <c r="B1377" s="235" t="s">
        <v>76</v>
      </c>
      <c r="C1377" s="235">
        <v>44684</v>
      </c>
      <c r="D1377" s="235">
        <v>0</v>
      </c>
      <c r="E1377" s="235">
        <v>0</v>
      </c>
      <c r="F1377" s="235">
        <v>0</v>
      </c>
      <c r="G1377" s="235">
        <v>25.9</v>
      </c>
      <c r="H1377" s="235">
        <v>14.7</v>
      </c>
    </row>
    <row r="1378" spans="2:8">
      <c r="B1378" s="235" t="s">
        <v>76</v>
      </c>
      <c r="C1378" s="235">
        <v>44686</v>
      </c>
      <c r="D1378" s="235">
        <v>43</v>
      </c>
      <c r="E1378" s="235">
        <v>0</v>
      </c>
      <c r="F1378" s="235">
        <v>0</v>
      </c>
      <c r="G1378" s="235">
        <v>21.8</v>
      </c>
      <c r="H1378" s="235">
        <v>14.8</v>
      </c>
    </row>
    <row r="1379" spans="2:8">
      <c r="B1379" s="235" t="s">
        <v>76</v>
      </c>
      <c r="C1379" s="235">
        <v>44687</v>
      </c>
      <c r="D1379" s="235">
        <v>23</v>
      </c>
      <c r="E1379" s="235">
        <v>0</v>
      </c>
      <c r="F1379" s="235">
        <v>0</v>
      </c>
      <c r="G1379" s="235">
        <v>20</v>
      </c>
      <c r="H1379" s="235">
        <v>14.6</v>
      </c>
    </row>
    <row r="1380" spans="2:8">
      <c r="B1380" s="235" t="s">
        <v>76</v>
      </c>
      <c r="C1380" s="235">
        <v>44688</v>
      </c>
      <c r="D1380" s="235">
        <v>10</v>
      </c>
      <c r="E1380" s="235">
        <v>0</v>
      </c>
      <c r="F1380" s="235">
        <v>0</v>
      </c>
      <c r="G1380" s="235">
        <v>21.9</v>
      </c>
      <c r="H1380" s="235">
        <v>14.2</v>
      </c>
    </row>
    <row r="1381" spans="2:8">
      <c r="B1381" s="235" t="s">
        <v>76</v>
      </c>
      <c r="C1381" s="235">
        <v>44689</v>
      </c>
      <c r="D1381" s="235">
        <v>0</v>
      </c>
      <c r="E1381" s="235">
        <v>0</v>
      </c>
      <c r="F1381" s="235">
        <v>0</v>
      </c>
      <c r="G1381" s="235">
        <v>22.6</v>
      </c>
      <c r="H1381" s="235">
        <v>14.5</v>
      </c>
    </row>
    <row r="1382" spans="2:8">
      <c r="B1382" s="235" t="s">
        <v>76</v>
      </c>
      <c r="C1382" s="235">
        <v>44690</v>
      </c>
      <c r="D1382" s="235">
        <v>0</v>
      </c>
      <c r="E1382" s="235">
        <v>93</v>
      </c>
      <c r="F1382" s="235">
        <v>47</v>
      </c>
      <c r="G1382" s="235">
        <v>24</v>
      </c>
      <c r="H1382" s="235">
        <v>15</v>
      </c>
    </row>
    <row r="1383" spans="2:8">
      <c r="B1383" s="235" t="s">
        <v>76</v>
      </c>
      <c r="C1383" s="235">
        <v>44691</v>
      </c>
      <c r="D1383" s="235">
        <v>19</v>
      </c>
      <c r="E1383" s="235">
        <v>100</v>
      </c>
      <c r="F1383" s="235">
        <v>69</v>
      </c>
      <c r="G1383" s="235">
        <v>23.4</v>
      </c>
      <c r="H1383" s="235">
        <v>14.2</v>
      </c>
    </row>
    <row r="1384" spans="2:8">
      <c r="B1384" s="235" t="s">
        <v>76</v>
      </c>
      <c r="C1384" s="235">
        <v>44692</v>
      </c>
      <c r="D1384" s="235">
        <v>0</v>
      </c>
      <c r="E1384" s="235">
        <v>100</v>
      </c>
      <c r="F1384" s="235">
        <v>71</v>
      </c>
      <c r="G1384" s="235">
        <v>21.1</v>
      </c>
      <c r="H1384" s="235">
        <v>15.5</v>
      </c>
    </row>
    <row r="1385" spans="2:8">
      <c r="B1385" s="235" t="s">
        <v>76</v>
      </c>
      <c r="C1385" s="235">
        <v>44693</v>
      </c>
      <c r="D1385" s="235">
        <v>6</v>
      </c>
      <c r="E1385" s="235">
        <v>94</v>
      </c>
      <c r="F1385" s="235">
        <v>54</v>
      </c>
      <c r="G1385" s="235">
        <v>22.8</v>
      </c>
      <c r="H1385" s="235">
        <v>15.2</v>
      </c>
    </row>
    <row r="1386" spans="2:8">
      <c r="B1386" s="235" t="s">
        <v>76</v>
      </c>
      <c r="C1386" s="235">
        <v>44694</v>
      </c>
      <c r="D1386" s="235">
        <v>0</v>
      </c>
      <c r="E1386" s="235">
        <v>93</v>
      </c>
      <c r="F1386" s="235">
        <v>67</v>
      </c>
      <c r="G1386" s="235">
        <v>22.4</v>
      </c>
      <c r="H1386" s="235">
        <v>16</v>
      </c>
    </row>
    <row r="1387" spans="2:8">
      <c r="B1387" s="235" t="s">
        <v>76</v>
      </c>
      <c r="C1387" s="235">
        <v>44695</v>
      </c>
      <c r="D1387" s="235">
        <v>0</v>
      </c>
      <c r="E1387" s="235">
        <v>0</v>
      </c>
      <c r="F1387" s="235">
        <v>0</v>
      </c>
      <c r="G1387" s="235">
        <v>24.6</v>
      </c>
      <c r="H1387" s="235">
        <v>15.5</v>
      </c>
    </row>
    <row r="1388" spans="2:8">
      <c r="B1388" s="235" t="s">
        <v>76</v>
      </c>
      <c r="C1388" s="235">
        <v>44696</v>
      </c>
      <c r="D1388" s="235">
        <v>0</v>
      </c>
      <c r="E1388" s="235">
        <v>0</v>
      </c>
      <c r="F1388" s="235">
        <v>0</v>
      </c>
      <c r="G1388" s="235">
        <v>26.4</v>
      </c>
      <c r="H1388" s="235">
        <v>16.399999999999999</v>
      </c>
    </row>
    <row r="1389" spans="2:8">
      <c r="B1389" s="235" t="s">
        <v>76</v>
      </c>
      <c r="C1389" s="235">
        <v>44697</v>
      </c>
      <c r="D1389" s="235">
        <v>44</v>
      </c>
      <c r="E1389" s="235">
        <v>100</v>
      </c>
      <c r="F1389" s="235">
        <v>50</v>
      </c>
      <c r="G1389" s="235">
        <v>23.2</v>
      </c>
      <c r="H1389" s="235">
        <v>14.6</v>
      </c>
    </row>
    <row r="1390" spans="2:8">
      <c r="B1390" s="235" t="s">
        <v>76</v>
      </c>
      <c r="C1390" s="235">
        <v>44698</v>
      </c>
      <c r="D1390" s="235">
        <v>7</v>
      </c>
      <c r="E1390" s="235">
        <v>99</v>
      </c>
      <c r="F1390" s="235">
        <v>86</v>
      </c>
      <c r="G1390" s="235">
        <v>21.8</v>
      </c>
      <c r="H1390" s="235">
        <v>14.5</v>
      </c>
    </row>
    <row r="1391" spans="2:8">
      <c r="B1391" s="235" t="s">
        <v>76</v>
      </c>
      <c r="C1391" s="235">
        <v>44699</v>
      </c>
      <c r="D1391" s="235">
        <v>45</v>
      </c>
      <c r="E1391" s="235">
        <v>98</v>
      </c>
      <c r="F1391" s="235">
        <v>65</v>
      </c>
      <c r="G1391" s="235">
        <v>20.6</v>
      </c>
      <c r="H1391" s="235">
        <v>15</v>
      </c>
    </row>
    <row r="1392" spans="2:8">
      <c r="B1392" s="235" t="s">
        <v>76</v>
      </c>
      <c r="C1392" s="235">
        <v>44700</v>
      </c>
      <c r="D1392" s="235">
        <v>2</v>
      </c>
      <c r="E1392" s="235">
        <v>100</v>
      </c>
      <c r="F1392" s="235">
        <v>56</v>
      </c>
      <c r="G1392" s="235">
        <v>22.1</v>
      </c>
      <c r="H1392" s="235">
        <v>15</v>
      </c>
    </row>
    <row r="1393" spans="2:8">
      <c r="B1393" s="235" t="s">
        <v>76</v>
      </c>
      <c r="C1393" s="235">
        <v>44701</v>
      </c>
      <c r="D1393" s="235">
        <v>25</v>
      </c>
      <c r="E1393" s="235">
        <v>94</v>
      </c>
      <c r="F1393" s="235">
        <v>66</v>
      </c>
      <c r="G1393" s="235">
        <v>20.8</v>
      </c>
      <c r="H1393" s="235">
        <v>13.7</v>
      </c>
    </row>
    <row r="1394" spans="2:8">
      <c r="B1394" s="235" t="s">
        <v>76</v>
      </c>
      <c r="C1394" s="235">
        <v>44702</v>
      </c>
      <c r="D1394" s="235">
        <v>11</v>
      </c>
      <c r="E1394" s="235">
        <v>0</v>
      </c>
      <c r="F1394" s="235">
        <v>0</v>
      </c>
      <c r="G1394" s="235">
        <v>21.5</v>
      </c>
      <c r="H1394" s="235">
        <v>15</v>
      </c>
    </row>
    <row r="1395" spans="2:8">
      <c r="B1395" s="235" t="s">
        <v>99</v>
      </c>
      <c r="C1395" s="235">
        <v>44358</v>
      </c>
      <c r="D1395" s="235">
        <v>3</v>
      </c>
      <c r="E1395" s="235">
        <v>95</v>
      </c>
      <c r="F1395" s="235">
        <v>76</v>
      </c>
      <c r="G1395" s="235">
        <v>13.6</v>
      </c>
      <c r="H1395" s="235">
        <v>12.4</v>
      </c>
    </row>
    <row r="1396" spans="2:8">
      <c r="B1396" s="235" t="s">
        <v>99</v>
      </c>
      <c r="C1396" s="235">
        <v>44359</v>
      </c>
      <c r="D1396" s="235">
        <v>21</v>
      </c>
      <c r="E1396" s="235">
        <v>89</v>
      </c>
      <c r="F1396" s="235">
        <v>84</v>
      </c>
      <c r="G1396" s="235">
        <v>14.2</v>
      </c>
      <c r="H1396" s="235">
        <v>12.2</v>
      </c>
    </row>
    <row r="1397" spans="2:8">
      <c r="B1397" s="235" t="s">
        <v>99</v>
      </c>
      <c r="C1397" s="235">
        <v>44360</v>
      </c>
      <c r="D1397" s="235">
        <v>10</v>
      </c>
      <c r="E1397" s="235">
        <v>99</v>
      </c>
      <c r="F1397" s="235">
        <v>87</v>
      </c>
      <c r="G1397" s="235">
        <v>12.3</v>
      </c>
      <c r="H1397" s="235">
        <v>11.1</v>
      </c>
    </row>
    <row r="1398" spans="2:8">
      <c r="B1398" s="235" t="s">
        <v>99</v>
      </c>
      <c r="C1398" s="235">
        <v>44361</v>
      </c>
      <c r="D1398" s="235">
        <v>15</v>
      </c>
      <c r="E1398" s="235">
        <v>96</v>
      </c>
      <c r="F1398" s="235">
        <v>82</v>
      </c>
      <c r="G1398" s="235">
        <v>14.3</v>
      </c>
      <c r="H1398" s="235">
        <v>11.6</v>
      </c>
    </row>
    <row r="1399" spans="2:8">
      <c r="B1399" s="235" t="s">
        <v>99</v>
      </c>
      <c r="C1399" s="235">
        <v>44362</v>
      </c>
      <c r="D1399" s="235">
        <v>25</v>
      </c>
      <c r="E1399" s="235">
        <v>92</v>
      </c>
      <c r="F1399" s="235">
        <v>83</v>
      </c>
      <c r="G1399" s="235">
        <v>16.100000000000001</v>
      </c>
      <c r="H1399" s="235">
        <v>10.199999999999999</v>
      </c>
    </row>
    <row r="1400" spans="2:8">
      <c r="B1400" s="235" t="s">
        <v>99</v>
      </c>
      <c r="C1400" s="235">
        <v>44363</v>
      </c>
      <c r="D1400" s="235">
        <v>4</v>
      </c>
      <c r="E1400" s="235">
        <v>98</v>
      </c>
      <c r="F1400" s="235">
        <v>48</v>
      </c>
      <c r="G1400" s="235">
        <v>17.899999999999999</v>
      </c>
      <c r="H1400" s="235">
        <v>6.7</v>
      </c>
    </row>
    <row r="1401" spans="2:8">
      <c r="B1401" s="235" t="s">
        <v>99</v>
      </c>
      <c r="C1401" s="235">
        <v>44364</v>
      </c>
      <c r="D1401" s="235">
        <v>2</v>
      </c>
      <c r="E1401" s="235">
        <v>97</v>
      </c>
      <c r="F1401" s="235">
        <v>65</v>
      </c>
      <c r="G1401" s="235">
        <v>17.7</v>
      </c>
      <c r="H1401" s="235">
        <v>6.3</v>
      </c>
    </row>
    <row r="1402" spans="2:8">
      <c r="B1402" s="235" t="s">
        <v>99</v>
      </c>
      <c r="C1402" s="235">
        <v>44365</v>
      </c>
      <c r="D1402" s="235">
        <v>2</v>
      </c>
      <c r="E1402" s="235">
        <v>94</v>
      </c>
      <c r="F1402" s="235">
        <v>54</v>
      </c>
      <c r="G1402" s="235">
        <v>15.2</v>
      </c>
      <c r="H1402" s="235">
        <v>7.2</v>
      </c>
    </row>
    <row r="1403" spans="2:8">
      <c r="B1403" s="235" t="s">
        <v>99</v>
      </c>
      <c r="C1403" s="235">
        <v>44366</v>
      </c>
      <c r="D1403" s="235">
        <v>1</v>
      </c>
      <c r="E1403" s="235">
        <v>79</v>
      </c>
      <c r="F1403" s="235">
        <v>48</v>
      </c>
      <c r="G1403" s="235">
        <v>17.7</v>
      </c>
      <c r="H1403" s="235">
        <v>11.7</v>
      </c>
    </row>
    <row r="1404" spans="2:8">
      <c r="B1404" s="235" t="s">
        <v>99</v>
      </c>
      <c r="C1404" s="235">
        <v>44367</v>
      </c>
      <c r="D1404" s="235">
        <v>1</v>
      </c>
      <c r="E1404" s="235">
        <v>83</v>
      </c>
      <c r="F1404" s="235">
        <v>72</v>
      </c>
      <c r="G1404" s="235">
        <v>18.100000000000001</v>
      </c>
      <c r="H1404" s="235">
        <v>14.3</v>
      </c>
    </row>
    <row r="1405" spans="2:8">
      <c r="B1405" s="235" t="s">
        <v>99</v>
      </c>
      <c r="C1405" s="235">
        <v>44368</v>
      </c>
      <c r="D1405" s="235">
        <v>0</v>
      </c>
      <c r="E1405" s="235">
        <v>87</v>
      </c>
      <c r="F1405" s="235">
        <v>79</v>
      </c>
      <c r="G1405" s="235">
        <v>11.5</v>
      </c>
      <c r="H1405" s="235">
        <v>8.4</v>
      </c>
    </row>
    <row r="1406" spans="2:8">
      <c r="B1406" s="235" t="s">
        <v>99</v>
      </c>
      <c r="C1406" s="235">
        <v>44369</v>
      </c>
      <c r="D1406" s="235">
        <v>0</v>
      </c>
      <c r="E1406" s="235">
        <v>92</v>
      </c>
      <c r="F1406" s="235">
        <v>42</v>
      </c>
      <c r="G1406" s="235">
        <v>18.3</v>
      </c>
      <c r="H1406" s="235">
        <v>11.5</v>
      </c>
    </row>
    <row r="1407" spans="2:8">
      <c r="B1407" s="235" t="s">
        <v>99</v>
      </c>
      <c r="C1407" s="235">
        <v>44378</v>
      </c>
      <c r="D1407" s="235">
        <v>0</v>
      </c>
      <c r="E1407" s="235">
        <v>99</v>
      </c>
      <c r="F1407" s="235">
        <v>89</v>
      </c>
      <c r="G1407" s="235">
        <v>13.4</v>
      </c>
      <c r="H1407" s="235">
        <v>5</v>
      </c>
    </row>
    <row r="1408" spans="2:8">
      <c r="B1408" s="235" t="s">
        <v>99</v>
      </c>
      <c r="C1408" s="235">
        <v>44379</v>
      </c>
      <c r="D1408" s="235">
        <v>10</v>
      </c>
      <c r="E1408" s="235">
        <v>99</v>
      </c>
      <c r="F1408" s="235">
        <v>74</v>
      </c>
      <c r="G1408" s="235">
        <v>14.3</v>
      </c>
      <c r="H1408" s="235">
        <v>9.1</v>
      </c>
    </row>
    <row r="1409" spans="2:8">
      <c r="B1409" s="235" t="s">
        <v>99</v>
      </c>
      <c r="C1409" s="235">
        <v>44380</v>
      </c>
      <c r="D1409" s="235">
        <v>0</v>
      </c>
      <c r="E1409" s="235">
        <v>97</v>
      </c>
      <c r="F1409" s="235">
        <v>53</v>
      </c>
      <c r="G1409" s="235">
        <v>17.899999999999999</v>
      </c>
      <c r="H1409" s="235">
        <v>8.4</v>
      </c>
    </row>
    <row r="1410" spans="2:8">
      <c r="B1410" s="235" t="s">
        <v>99</v>
      </c>
      <c r="C1410" s="235">
        <v>44381</v>
      </c>
      <c r="D1410" s="235">
        <v>1</v>
      </c>
      <c r="E1410" s="235">
        <v>17</v>
      </c>
      <c r="F1410" s="235">
        <v>55</v>
      </c>
      <c r="G1410" s="235">
        <v>16.600000000000001</v>
      </c>
      <c r="H1410" s="235">
        <v>5.6</v>
      </c>
    </row>
    <row r="1411" spans="2:8">
      <c r="B1411" s="235" t="s">
        <v>99</v>
      </c>
      <c r="C1411" s="235">
        <v>44382</v>
      </c>
      <c r="D1411" s="235">
        <v>0</v>
      </c>
      <c r="E1411" s="235">
        <v>98</v>
      </c>
      <c r="F1411" s="235">
        <v>62</v>
      </c>
      <c r="G1411" s="235">
        <v>15.2</v>
      </c>
      <c r="H1411" s="235">
        <v>3.6</v>
      </c>
    </row>
    <row r="1412" spans="2:8">
      <c r="B1412" s="235" t="s">
        <v>99</v>
      </c>
      <c r="C1412" s="235">
        <v>44382</v>
      </c>
      <c r="D1412" s="235">
        <v>0</v>
      </c>
      <c r="E1412" s="235">
        <v>95</v>
      </c>
      <c r="F1412" s="235">
        <v>84</v>
      </c>
      <c r="G1412" s="235">
        <v>15.5</v>
      </c>
      <c r="H1412" s="235">
        <v>6.9</v>
      </c>
    </row>
    <row r="1413" spans="2:8">
      <c r="B1413" s="235" t="s">
        <v>99</v>
      </c>
      <c r="C1413" s="235">
        <v>44383</v>
      </c>
      <c r="D1413" s="235">
        <v>0</v>
      </c>
      <c r="E1413" s="235">
        <v>99</v>
      </c>
      <c r="F1413" s="235">
        <v>53</v>
      </c>
      <c r="G1413" s="235">
        <v>16.399999999999999</v>
      </c>
      <c r="H1413" s="235">
        <v>4.2</v>
      </c>
    </row>
    <row r="1414" spans="2:8">
      <c r="B1414" s="235" t="s">
        <v>99</v>
      </c>
      <c r="C1414" s="235">
        <v>44384</v>
      </c>
      <c r="D1414" s="235">
        <v>0</v>
      </c>
      <c r="E1414" s="235">
        <v>82</v>
      </c>
      <c r="F1414" s="235">
        <v>50</v>
      </c>
      <c r="G1414" s="235">
        <v>18.600000000000001</v>
      </c>
      <c r="H1414" s="235">
        <v>9.1999999999999993</v>
      </c>
    </row>
    <row r="1415" spans="2:8">
      <c r="B1415" s="235" t="s">
        <v>99</v>
      </c>
      <c r="C1415" s="235">
        <v>44385</v>
      </c>
      <c r="D1415" s="235">
        <v>0</v>
      </c>
      <c r="E1415" s="235">
        <v>92</v>
      </c>
      <c r="F1415" s="235">
        <v>53</v>
      </c>
      <c r="G1415" s="235">
        <v>15.3</v>
      </c>
      <c r="H1415" s="235">
        <v>8.8000000000000007</v>
      </c>
    </row>
    <row r="1416" spans="2:8">
      <c r="B1416" s="235" t="s">
        <v>99</v>
      </c>
      <c r="C1416" s="235">
        <v>44386</v>
      </c>
      <c r="D1416" s="235">
        <v>0</v>
      </c>
      <c r="E1416" s="235">
        <v>93</v>
      </c>
      <c r="F1416" s="235">
        <v>42</v>
      </c>
      <c r="G1416" s="235">
        <v>16.399999999999999</v>
      </c>
      <c r="H1416" s="235">
        <v>8.6</v>
      </c>
    </row>
    <row r="1417" spans="2:8">
      <c r="B1417" s="235" t="s">
        <v>99</v>
      </c>
      <c r="C1417" s="235">
        <v>44386</v>
      </c>
      <c r="D1417" s="235">
        <v>0</v>
      </c>
      <c r="E1417" s="235">
        <v>76</v>
      </c>
      <c r="F1417" s="235">
        <v>62</v>
      </c>
      <c r="G1417" s="235">
        <v>18.2</v>
      </c>
      <c r="H1417" s="235">
        <v>11.3</v>
      </c>
    </row>
    <row r="1418" spans="2:8">
      <c r="B1418" s="235" t="s">
        <v>99</v>
      </c>
      <c r="C1418" s="235">
        <v>44387</v>
      </c>
      <c r="D1418" s="235">
        <v>1</v>
      </c>
      <c r="E1418" s="235">
        <v>96</v>
      </c>
      <c r="F1418" s="235">
        <v>70</v>
      </c>
      <c r="G1418" s="235">
        <v>18.899999999999999</v>
      </c>
      <c r="H1418" s="235">
        <v>9.9</v>
      </c>
    </row>
    <row r="1419" spans="2:8">
      <c r="B1419" s="235" t="s">
        <v>99</v>
      </c>
      <c r="C1419" s="235">
        <v>44388</v>
      </c>
      <c r="D1419" s="235">
        <v>10</v>
      </c>
      <c r="E1419" s="235">
        <v>82</v>
      </c>
      <c r="F1419" s="235">
        <v>60</v>
      </c>
      <c r="G1419" s="235">
        <v>7.2</v>
      </c>
      <c r="H1419" s="235">
        <v>11.6</v>
      </c>
    </row>
    <row r="1420" spans="2:8">
      <c r="B1420" s="235" t="s">
        <v>99</v>
      </c>
      <c r="C1420" s="235">
        <v>44389</v>
      </c>
      <c r="D1420" s="235">
        <v>0</v>
      </c>
      <c r="E1420" s="235">
        <v>91</v>
      </c>
      <c r="F1420" s="235">
        <v>52</v>
      </c>
      <c r="G1420" s="235">
        <v>18.8</v>
      </c>
      <c r="H1420" s="235">
        <v>8.1999999999999993</v>
      </c>
    </row>
    <row r="1421" spans="2:8">
      <c r="B1421" s="235" t="s">
        <v>99</v>
      </c>
      <c r="C1421" s="235">
        <v>44390</v>
      </c>
      <c r="D1421" s="235">
        <v>0</v>
      </c>
      <c r="E1421" s="235">
        <v>72</v>
      </c>
      <c r="F1421" s="235">
        <v>63</v>
      </c>
      <c r="G1421" s="235">
        <v>15.2</v>
      </c>
      <c r="H1421" s="235">
        <v>11.3</v>
      </c>
    </row>
    <row r="1422" spans="2:8">
      <c r="B1422" s="235" t="s">
        <v>99</v>
      </c>
      <c r="C1422" s="235">
        <v>44391</v>
      </c>
      <c r="D1422" s="235">
        <v>0</v>
      </c>
      <c r="E1422" s="235">
        <v>78</v>
      </c>
      <c r="F1422" s="235">
        <v>78</v>
      </c>
      <c r="G1422" s="235">
        <v>16.600000000000001</v>
      </c>
      <c r="H1422" s="235">
        <v>10.4</v>
      </c>
    </row>
    <row r="1423" spans="2:8">
      <c r="B1423" s="235" t="s">
        <v>99</v>
      </c>
      <c r="C1423" s="235">
        <v>44393</v>
      </c>
      <c r="D1423" s="235">
        <v>0</v>
      </c>
      <c r="E1423" s="235">
        <v>97</v>
      </c>
      <c r="F1423" s="235">
        <v>69</v>
      </c>
      <c r="G1423" s="235">
        <v>18.3</v>
      </c>
      <c r="H1423" s="235">
        <v>6.7</v>
      </c>
    </row>
    <row r="1424" spans="2:8">
      <c r="B1424" s="235" t="s">
        <v>99</v>
      </c>
      <c r="C1424" s="235">
        <v>44394</v>
      </c>
      <c r="D1424" s="235">
        <v>2</v>
      </c>
      <c r="E1424" s="235">
        <v>91</v>
      </c>
      <c r="F1424" s="235">
        <v>62</v>
      </c>
      <c r="G1424" s="235">
        <v>19.399999999999999</v>
      </c>
      <c r="H1424" s="235">
        <v>5.2</v>
      </c>
    </row>
    <row r="1425" spans="2:8">
      <c r="B1425" s="235" t="s">
        <v>99</v>
      </c>
      <c r="C1425" s="235">
        <v>44395</v>
      </c>
      <c r="D1425" s="235">
        <v>0</v>
      </c>
      <c r="E1425" s="235">
        <v>95</v>
      </c>
      <c r="F1425" s="235">
        <v>66</v>
      </c>
      <c r="G1425" s="235">
        <v>14.3</v>
      </c>
      <c r="H1425" s="235">
        <v>4.2</v>
      </c>
    </row>
    <row r="1426" spans="2:8">
      <c r="B1426" s="235" t="s">
        <v>99</v>
      </c>
      <c r="C1426" s="235">
        <v>44397</v>
      </c>
      <c r="D1426" s="235">
        <v>0</v>
      </c>
      <c r="E1426" s="235">
        <v>76</v>
      </c>
      <c r="F1426" s="235">
        <v>52</v>
      </c>
      <c r="G1426" s="235">
        <v>17.7</v>
      </c>
      <c r="H1426" s="235">
        <v>10.9</v>
      </c>
    </row>
    <row r="1427" spans="2:8">
      <c r="B1427" s="235" t="s">
        <v>99</v>
      </c>
      <c r="C1427" s="235">
        <v>44397</v>
      </c>
      <c r="D1427" s="235">
        <v>0</v>
      </c>
      <c r="E1427" s="235">
        <v>95</v>
      </c>
      <c r="F1427" s="235">
        <v>54</v>
      </c>
      <c r="G1427" s="235">
        <v>17.3</v>
      </c>
      <c r="H1427" s="235">
        <v>5.3</v>
      </c>
    </row>
    <row r="1428" spans="2:8">
      <c r="B1428" s="235" t="s">
        <v>99</v>
      </c>
      <c r="C1428" s="235">
        <v>44398</v>
      </c>
      <c r="D1428" s="235">
        <v>0</v>
      </c>
      <c r="E1428" s="235">
        <v>76</v>
      </c>
      <c r="F1428" s="235">
        <v>42</v>
      </c>
      <c r="G1428" s="235">
        <v>16.2</v>
      </c>
      <c r="H1428" s="235">
        <v>9.1</v>
      </c>
    </row>
    <row r="1429" spans="2:8">
      <c r="B1429" s="235" t="s">
        <v>99</v>
      </c>
      <c r="C1429" s="235">
        <v>44400</v>
      </c>
      <c r="D1429" s="235">
        <v>0</v>
      </c>
      <c r="E1429" s="235">
        <v>96</v>
      </c>
      <c r="F1429" s="235">
        <v>48</v>
      </c>
      <c r="G1429" s="235">
        <v>19.7</v>
      </c>
      <c r="H1429" s="235">
        <v>10.6</v>
      </c>
    </row>
    <row r="1430" spans="2:8">
      <c r="B1430" s="235" t="s">
        <v>99</v>
      </c>
      <c r="C1430" s="235">
        <v>44401</v>
      </c>
      <c r="D1430" s="235">
        <v>26</v>
      </c>
      <c r="E1430" s="235">
        <v>97</v>
      </c>
      <c r="F1430" s="235">
        <v>73</v>
      </c>
      <c r="G1430" s="235">
        <v>6.4</v>
      </c>
      <c r="H1430" s="235">
        <v>11</v>
      </c>
    </row>
    <row r="1431" spans="2:8">
      <c r="B1431" s="235" t="s">
        <v>99</v>
      </c>
      <c r="C1431" s="235">
        <v>44403</v>
      </c>
      <c r="D1431" s="235">
        <v>10</v>
      </c>
      <c r="E1431" s="235">
        <v>97</v>
      </c>
      <c r="F1431" s="235">
        <v>81</v>
      </c>
      <c r="G1431" s="235">
        <v>15.4</v>
      </c>
      <c r="H1431" s="235">
        <v>10.8</v>
      </c>
    </row>
    <row r="1432" spans="2:8">
      <c r="B1432" s="235" t="s">
        <v>99</v>
      </c>
      <c r="C1432" s="235">
        <v>44403</v>
      </c>
      <c r="D1432" s="235">
        <v>11</v>
      </c>
      <c r="E1432" s="235">
        <v>93</v>
      </c>
      <c r="F1432" s="235">
        <v>92</v>
      </c>
      <c r="G1432" s="235">
        <v>13.1</v>
      </c>
      <c r="H1432" s="235">
        <v>10.6</v>
      </c>
    </row>
    <row r="1433" spans="2:8">
      <c r="B1433" s="235" t="s">
        <v>99</v>
      </c>
      <c r="C1433" s="235">
        <v>44404</v>
      </c>
      <c r="D1433" s="235">
        <v>5</v>
      </c>
      <c r="E1433" s="235">
        <v>99</v>
      </c>
      <c r="F1433" s="235">
        <v>86</v>
      </c>
      <c r="G1433" s="235">
        <v>14.1</v>
      </c>
      <c r="H1433" s="235">
        <v>9.5</v>
      </c>
    </row>
    <row r="1434" spans="2:8">
      <c r="B1434" s="235" t="s">
        <v>99</v>
      </c>
      <c r="C1434" s="235">
        <v>44405</v>
      </c>
      <c r="D1434" s="235">
        <v>1</v>
      </c>
      <c r="E1434" s="235">
        <v>1</v>
      </c>
      <c r="F1434" s="235">
        <v>82</v>
      </c>
      <c r="G1434" s="235">
        <v>16.399999999999999</v>
      </c>
      <c r="H1434" s="235">
        <v>5.3</v>
      </c>
    </row>
    <row r="1435" spans="2:8">
      <c r="B1435" s="235" t="s">
        <v>99</v>
      </c>
      <c r="C1435" s="235">
        <v>44406</v>
      </c>
      <c r="D1435" s="235">
        <v>0</v>
      </c>
      <c r="E1435" s="235">
        <v>99</v>
      </c>
      <c r="F1435" s="235">
        <v>81</v>
      </c>
      <c r="G1435" s="235">
        <v>16</v>
      </c>
      <c r="H1435" s="235">
        <v>3.6</v>
      </c>
    </row>
    <row r="1436" spans="2:8">
      <c r="B1436" s="235" t="s">
        <v>99</v>
      </c>
      <c r="C1436" s="235">
        <v>44407</v>
      </c>
      <c r="D1436" s="235">
        <v>0</v>
      </c>
      <c r="E1436" s="235">
        <v>92</v>
      </c>
      <c r="F1436" s="235">
        <v>64</v>
      </c>
      <c r="G1436" s="235">
        <v>15.4</v>
      </c>
      <c r="H1436" s="235">
        <v>4.5999999999999996</v>
      </c>
    </row>
    <row r="1437" spans="2:8">
      <c r="B1437" s="235" t="s">
        <v>99</v>
      </c>
      <c r="C1437" s="235">
        <v>44408</v>
      </c>
      <c r="D1437" s="235">
        <v>0</v>
      </c>
      <c r="E1437" s="235">
        <v>88</v>
      </c>
      <c r="F1437" s="235">
        <v>52</v>
      </c>
      <c r="G1437" s="235">
        <v>19.899999999999999</v>
      </c>
      <c r="H1437" s="235">
        <v>10</v>
      </c>
    </row>
    <row r="1438" spans="2:8">
      <c r="B1438" s="235" t="s">
        <v>99</v>
      </c>
      <c r="C1438" s="235">
        <v>44409</v>
      </c>
      <c r="D1438" s="235">
        <v>0</v>
      </c>
      <c r="E1438" s="235">
        <v>67</v>
      </c>
      <c r="F1438" s="235">
        <v>52</v>
      </c>
      <c r="G1438" s="235">
        <v>18.600000000000001</v>
      </c>
      <c r="H1438" s="235">
        <v>12.7</v>
      </c>
    </row>
    <row r="1439" spans="2:8">
      <c r="B1439" s="235" t="s">
        <v>99</v>
      </c>
      <c r="C1439" s="235">
        <v>44410</v>
      </c>
      <c r="D1439" s="235">
        <v>0</v>
      </c>
      <c r="E1439" s="235">
        <v>95</v>
      </c>
      <c r="F1439" s="235">
        <v>52</v>
      </c>
      <c r="G1439" s="235">
        <v>19.3</v>
      </c>
      <c r="H1439" s="235">
        <v>6.5</v>
      </c>
    </row>
    <row r="1440" spans="2:8">
      <c r="B1440" s="235" t="s">
        <v>99</v>
      </c>
      <c r="C1440" s="235">
        <v>44411</v>
      </c>
      <c r="D1440" s="235">
        <v>0</v>
      </c>
      <c r="E1440" s="235">
        <v>98</v>
      </c>
      <c r="F1440" s="235">
        <v>62</v>
      </c>
      <c r="G1440" s="235">
        <v>17.3</v>
      </c>
      <c r="H1440" s="235">
        <v>5.3</v>
      </c>
    </row>
    <row r="1441" spans="2:8">
      <c r="B1441" s="235" t="s">
        <v>99</v>
      </c>
      <c r="C1441" s="235">
        <v>44412</v>
      </c>
      <c r="D1441" s="235">
        <v>0</v>
      </c>
      <c r="E1441" s="235">
        <v>98</v>
      </c>
      <c r="F1441" s="235">
        <v>72</v>
      </c>
      <c r="G1441" s="235">
        <v>17.100000000000001</v>
      </c>
      <c r="H1441" s="235">
        <v>3.4</v>
      </c>
    </row>
    <row r="1442" spans="2:8">
      <c r="B1442" s="235" t="s">
        <v>99</v>
      </c>
      <c r="C1442" s="235">
        <v>44415</v>
      </c>
      <c r="D1442" s="235">
        <v>0</v>
      </c>
      <c r="E1442" s="235">
        <v>100</v>
      </c>
      <c r="F1442" s="235">
        <v>74</v>
      </c>
      <c r="G1442" s="235">
        <v>16.600000000000001</v>
      </c>
      <c r="H1442" s="235">
        <v>5</v>
      </c>
    </row>
    <row r="1443" spans="2:8">
      <c r="B1443" s="235" t="s">
        <v>99</v>
      </c>
      <c r="C1443" s="235">
        <v>44416</v>
      </c>
      <c r="D1443" s="235">
        <v>16</v>
      </c>
      <c r="E1443" s="235">
        <v>96</v>
      </c>
      <c r="F1443" s="235">
        <v>62</v>
      </c>
      <c r="G1443" s="235">
        <v>15.2</v>
      </c>
      <c r="H1443" s="235">
        <v>6</v>
      </c>
    </row>
    <row r="1444" spans="2:8">
      <c r="B1444" s="235" t="s">
        <v>99</v>
      </c>
      <c r="C1444" s="235">
        <v>44413</v>
      </c>
      <c r="D1444" s="235">
        <v>0</v>
      </c>
      <c r="E1444" s="235">
        <v>96</v>
      </c>
      <c r="F1444" s="235">
        <v>52</v>
      </c>
      <c r="G1444" s="235">
        <v>18.600000000000001</v>
      </c>
      <c r="H1444" s="235">
        <v>3.6</v>
      </c>
    </row>
    <row r="1445" spans="2:8">
      <c r="B1445" s="235" t="s">
        <v>99</v>
      </c>
      <c r="C1445" s="235">
        <v>44417</v>
      </c>
      <c r="D1445" s="235">
        <v>10</v>
      </c>
      <c r="E1445" s="235">
        <v>98</v>
      </c>
      <c r="F1445" s="235">
        <v>78</v>
      </c>
      <c r="G1445" s="235">
        <v>18.2</v>
      </c>
      <c r="H1445" s="235">
        <v>9.1</v>
      </c>
    </row>
    <row r="1446" spans="2:8">
      <c r="B1446" s="235" t="s">
        <v>99</v>
      </c>
      <c r="C1446" s="235">
        <v>44414</v>
      </c>
      <c r="D1446" s="235">
        <v>0</v>
      </c>
      <c r="E1446" s="235">
        <v>96</v>
      </c>
      <c r="F1446" s="235">
        <v>73</v>
      </c>
      <c r="G1446" s="235">
        <v>17</v>
      </c>
      <c r="H1446" s="235">
        <v>4.5999999999999996</v>
      </c>
    </row>
    <row r="1447" spans="2:8">
      <c r="B1447" s="235" t="s">
        <v>99</v>
      </c>
      <c r="C1447" s="235">
        <v>44419</v>
      </c>
      <c r="D1447" s="235">
        <v>11</v>
      </c>
      <c r="E1447" s="235">
        <v>97</v>
      </c>
      <c r="F1447" s="235">
        <v>49</v>
      </c>
      <c r="G1447" s="235">
        <v>20.7</v>
      </c>
      <c r="H1447" s="235">
        <v>9.5</v>
      </c>
    </row>
    <row r="1448" spans="2:8">
      <c r="B1448" s="235" t="s">
        <v>99</v>
      </c>
      <c r="C1448" s="235">
        <v>44420</v>
      </c>
      <c r="D1448" s="235">
        <v>26</v>
      </c>
      <c r="E1448" s="235">
        <v>95</v>
      </c>
      <c r="F1448" s="235">
        <v>82</v>
      </c>
      <c r="G1448" s="235">
        <v>24.2</v>
      </c>
      <c r="H1448" s="235">
        <v>3.5</v>
      </c>
    </row>
    <row r="1449" spans="2:8">
      <c r="B1449" s="235" t="s">
        <v>99</v>
      </c>
      <c r="C1449" s="235">
        <v>44421</v>
      </c>
      <c r="D1449" s="235">
        <v>30</v>
      </c>
      <c r="E1449" s="235">
        <v>99</v>
      </c>
      <c r="F1449" s="235">
        <v>90</v>
      </c>
      <c r="G1449" s="235">
        <v>13.7</v>
      </c>
      <c r="H1449" s="235">
        <v>3.4</v>
      </c>
    </row>
    <row r="1450" spans="2:8">
      <c r="B1450" s="235" t="s">
        <v>99</v>
      </c>
      <c r="C1450" s="235">
        <v>44422</v>
      </c>
      <c r="D1450" s="235">
        <v>30</v>
      </c>
      <c r="E1450" s="235">
        <v>99</v>
      </c>
      <c r="F1450" s="235">
        <v>93</v>
      </c>
      <c r="G1450" s="235">
        <v>12.2</v>
      </c>
      <c r="H1450" s="235">
        <v>9.1</v>
      </c>
    </row>
    <row r="1451" spans="2:8">
      <c r="B1451" s="235" t="s">
        <v>99</v>
      </c>
      <c r="C1451" s="235">
        <v>44423</v>
      </c>
      <c r="D1451" s="235">
        <v>37</v>
      </c>
      <c r="E1451" s="235">
        <v>1</v>
      </c>
      <c r="F1451" s="235">
        <v>93</v>
      </c>
      <c r="G1451" s="235">
        <v>13.2</v>
      </c>
      <c r="H1451" s="235">
        <v>4.3</v>
      </c>
    </row>
    <row r="1452" spans="2:8">
      <c r="B1452" s="235" t="s">
        <v>99</v>
      </c>
      <c r="C1452" s="235">
        <v>44424</v>
      </c>
      <c r="D1452" s="235">
        <v>26</v>
      </c>
      <c r="E1452" s="235">
        <v>1</v>
      </c>
      <c r="F1452" s="235">
        <v>95</v>
      </c>
      <c r="G1452" s="235">
        <v>19.3</v>
      </c>
      <c r="H1452" s="235">
        <v>10.5</v>
      </c>
    </row>
    <row r="1453" spans="2:8">
      <c r="B1453" s="235" t="s">
        <v>99</v>
      </c>
      <c r="C1453" s="235">
        <v>44425</v>
      </c>
      <c r="D1453" s="235">
        <v>5</v>
      </c>
      <c r="E1453" s="235">
        <v>99</v>
      </c>
      <c r="F1453" s="235">
        <v>83</v>
      </c>
      <c r="G1453" s="235">
        <v>15.8</v>
      </c>
      <c r="H1453" s="235">
        <v>5.8</v>
      </c>
    </row>
    <row r="1454" spans="2:8">
      <c r="B1454" s="235" t="s">
        <v>99</v>
      </c>
      <c r="C1454" s="235">
        <v>44426</v>
      </c>
      <c r="D1454" s="235">
        <v>20</v>
      </c>
      <c r="E1454" s="235">
        <v>98</v>
      </c>
      <c r="F1454" s="235">
        <v>88</v>
      </c>
      <c r="G1454" s="235">
        <v>18.100000000000001</v>
      </c>
      <c r="H1454" s="235">
        <v>8.6999999999999993</v>
      </c>
    </row>
    <row r="1455" spans="2:8">
      <c r="B1455" s="235" t="s">
        <v>99</v>
      </c>
      <c r="C1455" s="235">
        <v>44427</v>
      </c>
      <c r="D1455" s="235">
        <v>21</v>
      </c>
      <c r="E1455" s="235">
        <v>1</v>
      </c>
      <c r="F1455" s="235">
        <v>93</v>
      </c>
      <c r="G1455" s="235">
        <v>12.1</v>
      </c>
      <c r="H1455" s="235">
        <v>4.2</v>
      </c>
    </row>
    <row r="1456" spans="2:8">
      <c r="B1456" s="235" t="s">
        <v>99</v>
      </c>
      <c r="C1456" s="235">
        <v>44428</v>
      </c>
      <c r="D1456" s="235">
        <v>41</v>
      </c>
      <c r="E1456" s="235">
        <v>98</v>
      </c>
      <c r="F1456" s="235">
        <v>90</v>
      </c>
      <c r="G1456" s="235">
        <v>15.2</v>
      </c>
      <c r="H1456" s="235">
        <v>10</v>
      </c>
    </row>
    <row r="1457" spans="2:8">
      <c r="B1457" s="235" t="s">
        <v>99</v>
      </c>
      <c r="C1457" s="235">
        <v>44429</v>
      </c>
      <c r="D1457" s="235">
        <v>38</v>
      </c>
      <c r="E1457" s="235">
        <v>97</v>
      </c>
      <c r="F1457" s="235">
        <v>83</v>
      </c>
      <c r="G1457" s="235">
        <v>15</v>
      </c>
      <c r="H1457" s="235">
        <v>7.2</v>
      </c>
    </row>
    <row r="1458" spans="2:8">
      <c r="B1458" s="235" t="s">
        <v>99</v>
      </c>
      <c r="C1458" s="235">
        <v>44430</v>
      </c>
      <c r="D1458" s="235">
        <v>0</v>
      </c>
      <c r="E1458" s="235">
        <v>99</v>
      </c>
      <c r="F1458" s="235">
        <v>85</v>
      </c>
      <c r="G1458" s="235">
        <v>17.2</v>
      </c>
      <c r="H1458" s="235">
        <v>7</v>
      </c>
    </row>
    <row r="1459" spans="2:8">
      <c r="B1459" s="235" t="s">
        <v>99</v>
      </c>
      <c r="C1459" s="235">
        <v>44431</v>
      </c>
      <c r="D1459" s="235">
        <v>0</v>
      </c>
      <c r="E1459" s="235">
        <v>98</v>
      </c>
      <c r="F1459" s="235">
        <v>77</v>
      </c>
      <c r="G1459" s="235">
        <v>16.399999999999999</v>
      </c>
      <c r="H1459" s="235">
        <v>6.2</v>
      </c>
    </row>
    <row r="1460" spans="2:8">
      <c r="B1460" s="235" t="s">
        <v>99</v>
      </c>
      <c r="C1460" s="235">
        <v>44432</v>
      </c>
      <c r="D1460" s="235">
        <v>21</v>
      </c>
      <c r="E1460" s="235">
        <v>96</v>
      </c>
      <c r="F1460" s="235">
        <v>87</v>
      </c>
      <c r="G1460" s="235">
        <v>14.5</v>
      </c>
      <c r="H1460" s="235">
        <v>5.2</v>
      </c>
    </row>
    <row r="1461" spans="2:8">
      <c r="B1461" s="235" t="s">
        <v>99</v>
      </c>
      <c r="C1461" s="235">
        <v>44433</v>
      </c>
      <c r="D1461" s="235">
        <v>3</v>
      </c>
      <c r="E1461" s="235">
        <v>99</v>
      </c>
      <c r="F1461" s="235">
        <v>96</v>
      </c>
      <c r="G1461" s="235">
        <v>10.8</v>
      </c>
      <c r="H1461" s="235">
        <v>7.4</v>
      </c>
    </row>
    <row r="1462" spans="2:8">
      <c r="B1462" s="235" t="s">
        <v>99</v>
      </c>
      <c r="C1462" s="235">
        <v>44434</v>
      </c>
      <c r="D1462" s="235">
        <v>13</v>
      </c>
      <c r="E1462" s="235">
        <v>98</v>
      </c>
      <c r="F1462" s="235">
        <v>79</v>
      </c>
      <c r="G1462" s="235">
        <v>18.3</v>
      </c>
      <c r="H1462" s="235">
        <v>7.4</v>
      </c>
    </row>
    <row r="1463" spans="2:8">
      <c r="B1463" s="235" t="s">
        <v>99</v>
      </c>
      <c r="C1463" s="235">
        <v>44435</v>
      </c>
      <c r="D1463" s="235">
        <v>5</v>
      </c>
      <c r="E1463" s="235">
        <v>97</v>
      </c>
      <c r="F1463" s="235">
        <v>88</v>
      </c>
      <c r="G1463" s="235">
        <v>15.2</v>
      </c>
      <c r="H1463" s="235">
        <v>9.4</v>
      </c>
    </row>
    <row r="1464" spans="2:8">
      <c r="B1464" s="235" t="s">
        <v>99</v>
      </c>
      <c r="C1464" s="235">
        <v>44436</v>
      </c>
      <c r="D1464" s="235">
        <v>10</v>
      </c>
      <c r="E1464" s="235">
        <v>96</v>
      </c>
      <c r="F1464" s="235">
        <v>82</v>
      </c>
      <c r="G1464" s="235">
        <v>16.3</v>
      </c>
      <c r="H1464" s="235">
        <v>10.199999999999999</v>
      </c>
    </row>
    <row r="1465" spans="2:8">
      <c r="B1465" s="235" t="s">
        <v>99</v>
      </c>
      <c r="C1465" s="235">
        <v>44437</v>
      </c>
      <c r="D1465" s="235">
        <v>0</v>
      </c>
      <c r="E1465" s="235">
        <v>96</v>
      </c>
      <c r="F1465" s="235">
        <v>75</v>
      </c>
      <c r="G1465" s="235">
        <v>17.899999999999999</v>
      </c>
      <c r="H1465" s="235">
        <v>9</v>
      </c>
    </row>
    <row r="1466" spans="2:8">
      <c r="B1466" s="235" t="s">
        <v>99</v>
      </c>
      <c r="C1466" s="235">
        <v>44438</v>
      </c>
      <c r="D1466" s="235">
        <v>30</v>
      </c>
      <c r="E1466" s="235">
        <v>100</v>
      </c>
      <c r="F1466" s="235">
        <v>92</v>
      </c>
      <c r="G1466" s="235">
        <v>11.3</v>
      </c>
      <c r="H1466" s="235">
        <v>10.6</v>
      </c>
    </row>
    <row r="1467" spans="2:8">
      <c r="B1467" s="235" t="s">
        <v>99</v>
      </c>
      <c r="C1467" s="235">
        <v>44439</v>
      </c>
      <c r="D1467" s="235">
        <v>25</v>
      </c>
      <c r="E1467" s="235">
        <v>97</v>
      </c>
      <c r="F1467" s="235">
        <v>89</v>
      </c>
      <c r="G1467" s="235">
        <v>12.8</v>
      </c>
      <c r="H1467" s="235">
        <v>3.1</v>
      </c>
    </row>
    <row r="1468" spans="2:8">
      <c r="B1468" s="235" t="s">
        <v>99</v>
      </c>
      <c r="C1468" s="235">
        <v>44440</v>
      </c>
      <c r="D1468" s="235">
        <v>16</v>
      </c>
      <c r="E1468" s="235">
        <v>93</v>
      </c>
      <c r="F1468" s="235">
        <v>76</v>
      </c>
      <c r="G1468" s="235">
        <v>15</v>
      </c>
      <c r="H1468" s="235">
        <v>10.7</v>
      </c>
    </row>
    <row r="1469" spans="2:8">
      <c r="B1469" s="235" t="s">
        <v>99</v>
      </c>
      <c r="C1469" s="235">
        <v>44441</v>
      </c>
      <c r="D1469" s="235">
        <v>10</v>
      </c>
      <c r="E1469" s="235">
        <v>91</v>
      </c>
      <c r="F1469" s="235">
        <v>53</v>
      </c>
      <c r="G1469" s="235">
        <v>17.8</v>
      </c>
      <c r="H1469" s="235">
        <v>4.3</v>
      </c>
    </row>
    <row r="1470" spans="2:8">
      <c r="B1470" s="235" t="s">
        <v>99</v>
      </c>
      <c r="C1470" s="235">
        <v>44442</v>
      </c>
      <c r="D1470" s="235">
        <v>2</v>
      </c>
      <c r="E1470" s="235">
        <v>97</v>
      </c>
      <c r="F1470" s="235">
        <v>0</v>
      </c>
      <c r="G1470" s="235">
        <v>0</v>
      </c>
      <c r="H1470" s="235">
        <v>5.8</v>
      </c>
    </row>
    <row r="1471" spans="2:8">
      <c r="B1471" s="235" t="s">
        <v>99</v>
      </c>
      <c r="C1471" s="235">
        <v>44443</v>
      </c>
      <c r="D1471" s="235">
        <v>1</v>
      </c>
      <c r="E1471" s="235">
        <v>93</v>
      </c>
      <c r="F1471" s="235">
        <v>89</v>
      </c>
      <c r="G1471" s="235">
        <v>16.399999999999999</v>
      </c>
      <c r="H1471" s="235">
        <v>10</v>
      </c>
    </row>
    <row r="1472" spans="2:8">
      <c r="B1472" s="235" t="s">
        <v>99</v>
      </c>
      <c r="C1472" s="235">
        <v>44445</v>
      </c>
      <c r="D1472" s="235">
        <v>3</v>
      </c>
      <c r="E1472" s="235">
        <v>97</v>
      </c>
      <c r="F1472" s="235">
        <v>75</v>
      </c>
      <c r="G1472" s="235">
        <v>14.2</v>
      </c>
      <c r="H1472" s="235">
        <v>3.2</v>
      </c>
    </row>
    <row r="1473" spans="2:8">
      <c r="B1473" s="235" t="s">
        <v>99</v>
      </c>
      <c r="C1473" s="235">
        <v>44446</v>
      </c>
      <c r="D1473" s="235">
        <v>6</v>
      </c>
      <c r="E1473" s="235">
        <v>96</v>
      </c>
      <c r="F1473" s="235">
        <v>65</v>
      </c>
      <c r="G1473" s="235">
        <v>18.2</v>
      </c>
      <c r="H1473" s="235">
        <v>4.5</v>
      </c>
    </row>
    <row r="1474" spans="2:8">
      <c r="B1474" s="235" t="s">
        <v>99</v>
      </c>
      <c r="C1474" s="235">
        <v>44447</v>
      </c>
      <c r="D1474" s="235">
        <v>29</v>
      </c>
      <c r="E1474" s="235">
        <v>96</v>
      </c>
      <c r="F1474" s="235">
        <v>90</v>
      </c>
      <c r="G1474" s="235">
        <v>15.4</v>
      </c>
      <c r="H1474" s="235">
        <v>3.1</v>
      </c>
    </row>
    <row r="1475" spans="2:8">
      <c r="B1475" s="235" t="s">
        <v>99</v>
      </c>
      <c r="C1475" s="235">
        <v>44448</v>
      </c>
      <c r="D1475" s="235">
        <v>9</v>
      </c>
      <c r="E1475" s="235">
        <v>96</v>
      </c>
      <c r="F1475" s="235">
        <v>48</v>
      </c>
      <c r="G1475" s="235">
        <v>20.399999999999999</v>
      </c>
      <c r="H1475" s="235">
        <v>5.4</v>
      </c>
    </row>
    <row r="1476" spans="2:8">
      <c r="B1476" s="235" t="s">
        <v>99</v>
      </c>
      <c r="C1476" s="235">
        <v>44449</v>
      </c>
      <c r="D1476" s="235">
        <v>0</v>
      </c>
      <c r="E1476" s="235">
        <v>95</v>
      </c>
      <c r="F1476" s="235">
        <v>42</v>
      </c>
      <c r="G1476" s="235">
        <v>18.3</v>
      </c>
      <c r="H1476" s="235">
        <v>3.7</v>
      </c>
    </row>
    <row r="1477" spans="2:8">
      <c r="B1477" s="235" t="s">
        <v>99</v>
      </c>
      <c r="C1477" s="235">
        <v>44450</v>
      </c>
      <c r="D1477" s="235">
        <v>1</v>
      </c>
      <c r="E1477" s="235">
        <v>91</v>
      </c>
      <c r="F1477" s="235">
        <v>74</v>
      </c>
      <c r="G1477" s="235">
        <v>13.4</v>
      </c>
      <c r="H1477" s="235">
        <v>4.5</v>
      </c>
    </row>
    <row r="1478" spans="2:8">
      <c r="B1478" s="235" t="s">
        <v>99</v>
      </c>
      <c r="C1478" s="235">
        <v>44451</v>
      </c>
      <c r="D1478" s="235">
        <v>0</v>
      </c>
      <c r="E1478" s="235">
        <v>88</v>
      </c>
      <c r="F1478" s="235">
        <v>16</v>
      </c>
      <c r="G1478" s="235">
        <v>15.2</v>
      </c>
      <c r="H1478" s="235">
        <v>3.4</v>
      </c>
    </row>
    <row r="1479" spans="2:8">
      <c r="B1479" s="235" t="s">
        <v>99</v>
      </c>
      <c r="C1479" s="235">
        <v>44452</v>
      </c>
      <c r="D1479" s="235">
        <v>5</v>
      </c>
      <c r="E1479" s="235">
        <v>91</v>
      </c>
      <c r="F1479" s="235">
        <v>72</v>
      </c>
      <c r="G1479" s="235">
        <v>15.4</v>
      </c>
      <c r="H1479" s="235">
        <v>4.3</v>
      </c>
    </row>
    <row r="1480" spans="2:8">
      <c r="B1480" s="235" t="s">
        <v>99</v>
      </c>
      <c r="C1480" s="235">
        <v>44453</v>
      </c>
      <c r="D1480" s="235">
        <v>2</v>
      </c>
      <c r="E1480" s="235">
        <v>96</v>
      </c>
      <c r="F1480" s="235">
        <v>81</v>
      </c>
      <c r="G1480" s="235">
        <v>15.2</v>
      </c>
      <c r="H1480" s="235">
        <v>8</v>
      </c>
    </row>
    <row r="1481" spans="2:8">
      <c r="B1481" s="235" t="s">
        <v>99</v>
      </c>
      <c r="C1481" s="235">
        <v>44454</v>
      </c>
      <c r="D1481" s="235">
        <v>2</v>
      </c>
      <c r="E1481" s="235">
        <v>97</v>
      </c>
      <c r="F1481" s="235">
        <v>80</v>
      </c>
      <c r="G1481" s="235">
        <v>15.2</v>
      </c>
      <c r="H1481" s="235">
        <v>7.4</v>
      </c>
    </row>
    <row r="1482" spans="2:8">
      <c r="B1482" s="235" t="s">
        <v>99</v>
      </c>
      <c r="C1482" s="235">
        <v>44455</v>
      </c>
      <c r="D1482" s="235">
        <v>0</v>
      </c>
      <c r="E1482" s="235">
        <v>97</v>
      </c>
      <c r="F1482" s="235">
        <v>41</v>
      </c>
      <c r="G1482" s="235">
        <v>18.899999999999999</v>
      </c>
      <c r="H1482" s="235">
        <v>5.0999999999999996</v>
      </c>
    </row>
    <row r="1483" spans="2:8">
      <c r="B1483" s="235" t="s">
        <v>99</v>
      </c>
      <c r="C1483" s="235">
        <v>44456</v>
      </c>
      <c r="D1483" s="235">
        <v>2</v>
      </c>
      <c r="E1483" s="235">
        <v>82</v>
      </c>
      <c r="F1483" s="235">
        <v>42</v>
      </c>
      <c r="G1483" s="235">
        <v>17.2</v>
      </c>
      <c r="H1483" s="235">
        <v>9.4</v>
      </c>
    </row>
    <row r="1484" spans="2:8">
      <c r="B1484" s="235" t="s">
        <v>99</v>
      </c>
      <c r="C1484" s="235">
        <v>44457</v>
      </c>
      <c r="D1484" s="235">
        <v>5</v>
      </c>
      <c r="E1484" s="235">
        <v>93</v>
      </c>
      <c r="F1484" s="235">
        <v>40</v>
      </c>
      <c r="G1484" s="235">
        <v>18.3</v>
      </c>
      <c r="H1484" s="235">
        <v>8.1999999999999993</v>
      </c>
    </row>
    <row r="1485" spans="2:8">
      <c r="B1485" s="235" t="s">
        <v>99</v>
      </c>
      <c r="C1485" s="235">
        <v>44458</v>
      </c>
      <c r="D1485" s="235">
        <v>22</v>
      </c>
      <c r="E1485" s="235">
        <v>82</v>
      </c>
      <c r="F1485" s="235">
        <v>49</v>
      </c>
      <c r="G1485" s="235">
        <v>15.2</v>
      </c>
      <c r="H1485" s="235">
        <v>8.3000000000000007</v>
      </c>
    </row>
    <row r="1486" spans="2:8">
      <c r="B1486" s="235" t="s">
        <v>99</v>
      </c>
      <c r="C1486" s="235">
        <v>44459</v>
      </c>
      <c r="D1486" s="235">
        <v>11</v>
      </c>
      <c r="E1486" s="235">
        <v>97</v>
      </c>
      <c r="F1486" s="235">
        <v>91</v>
      </c>
      <c r="G1486" s="235">
        <v>11.2</v>
      </c>
      <c r="H1486" s="235">
        <v>8.1999999999999993</v>
      </c>
    </row>
    <row r="1487" spans="2:8">
      <c r="B1487" s="235" t="s">
        <v>99</v>
      </c>
      <c r="C1487" s="235">
        <v>44460</v>
      </c>
      <c r="D1487" s="235">
        <v>9</v>
      </c>
      <c r="E1487" s="235">
        <v>98</v>
      </c>
      <c r="F1487" s="235">
        <v>78</v>
      </c>
      <c r="G1487" s="235">
        <v>14.4</v>
      </c>
      <c r="H1487" s="235">
        <v>4.2</v>
      </c>
    </row>
    <row r="1488" spans="2:8">
      <c r="B1488" s="235" t="s">
        <v>99</v>
      </c>
      <c r="C1488" s="235">
        <v>44461</v>
      </c>
      <c r="D1488" s="235">
        <v>52</v>
      </c>
      <c r="E1488" s="235">
        <v>100</v>
      </c>
      <c r="F1488" s="235">
        <v>89</v>
      </c>
      <c r="G1488" s="235">
        <v>11.7</v>
      </c>
      <c r="H1488" s="235">
        <v>4.5</v>
      </c>
    </row>
    <row r="1489" spans="2:8">
      <c r="B1489" s="235" t="s">
        <v>99</v>
      </c>
      <c r="C1489" s="235">
        <v>44462</v>
      </c>
      <c r="D1489" s="235">
        <v>7</v>
      </c>
      <c r="E1489" s="235">
        <v>96</v>
      </c>
      <c r="F1489" s="235">
        <v>93</v>
      </c>
      <c r="G1489" s="235">
        <v>11.8</v>
      </c>
      <c r="H1489" s="235">
        <v>6.4</v>
      </c>
    </row>
    <row r="1490" spans="2:8">
      <c r="B1490" s="235" t="s">
        <v>99</v>
      </c>
      <c r="C1490" s="235">
        <v>44463</v>
      </c>
      <c r="D1490" s="235">
        <v>0</v>
      </c>
      <c r="E1490" s="235">
        <v>97</v>
      </c>
      <c r="F1490" s="235">
        <v>89</v>
      </c>
      <c r="G1490" s="235">
        <v>16.2</v>
      </c>
      <c r="H1490" s="235">
        <v>3.2</v>
      </c>
    </row>
    <row r="1491" spans="2:8">
      <c r="B1491" s="235" t="s">
        <v>99</v>
      </c>
      <c r="C1491" s="235">
        <v>44464</v>
      </c>
      <c r="D1491" s="235">
        <v>0</v>
      </c>
      <c r="E1491" s="235">
        <v>81</v>
      </c>
      <c r="F1491" s="235">
        <v>78</v>
      </c>
      <c r="G1491" s="235">
        <v>18.399999999999999</v>
      </c>
      <c r="H1491" s="235">
        <v>8.3000000000000007</v>
      </c>
    </row>
    <row r="1492" spans="2:8">
      <c r="B1492" s="235" t="s">
        <v>99</v>
      </c>
      <c r="C1492" s="235">
        <v>44465</v>
      </c>
      <c r="D1492" s="235">
        <v>0</v>
      </c>
      <c r="E1492" s="235">
        <v>79</v>
      </c>
      <c r="F1492" s="235">
        <v>62</v>
      </c>
      <c r="G1492" s="235">
        <v>18.2</v>
      </c>
      <c r="H1492" s="235">
        <v>5.2</v>
      </c>
    </row>
    <row r="1493" spans="2:8">
      <c r="B1493" s="235" t="s">
        <v>99</v>
      </c>
      <c r="C1493" s="235">
        <v>44466</v>
      </c>
      <c r="D1493" s="235">
        <v>0</v>
      </c>
      <c r="E1493" s="235">
        <v>91</v>
      </c>
      <c r="F1493" s="235">
        <v>73</v>
      </c>
      <c r="G1493" s="235">
        <v>17.8</v>
      </c>
      <c r="H1493" s="235">
        <v>8.4</v>
      </c>
    </row>
    <row r="1494" spans="2:8">
      <c r="B1494" s="235" t="s">
        <v>99</v>
      </c>
      <c r="C1494" s="235">
        <v>44467</v>
      </c>
      <c r="D1494" s="235">
        <v>0</v>
      </c>
      <c r="E1494" s="235">
        <v>97</v>
      </c>
      <c r="F1494" s="235">
        <v>86</v>
      </c>
      <c r="G1494" s="235">
        <v>10</v>
      </c>
      <c r="H1494" s="235">
        <v>5.9</v>
      </c>
    </row>
    <row r="1495" spans="2:8">
      <c r="B1495" s="235" t="s">
        <v>99</v>
      </c>
      <c r="C1495" s="235">
        <v>44468</v>
      </c>
      <c r="D1495" s="235">
        <v>21</v>
      </c>
      <c r="E1495" s="235">
        <v>98</v>
      </c>
      <c r="F1495" s="235">
        <v>81</v>
      </c>
      <c r="G1495" s="235">
        <v>13.7</v>
      </c>
      <c r="H1495" s="235">
        <v>8.5</v>
      </c>
    </row>
    <row r="1496" spans="2:8">
      <c r="B1496" s="235" t="s">
        <v>99</v>
      </c>
      <c r="C1496" s="235">
        <v>44469</v>
      </c>
      <c r="D1496" s="235">
        <v>5</v>
      </c>
      <c r="E1496" s="235">
        <v>95.4</v>
      </c>
      <c r="F1496" s="235">
        <v>84.3</v>
      </c>
      <c r="G1496" s="235">
        <v>14.2</v>
      </c>
      <c r="H1496" s="235">
        <v>9.3000000000000007</v>
      </c>
    </row>
    <row r="1497" spans="2:8">
      <c r="B1497" s="235" t="s">
        <v>99</v>
      </c>
      <c r="C1497" s="235">
        <v>44470</v>
      </c>
      <c r="D1497" s="235">
        <v>0</v>
      </c>
      <c r="E1497" s="235">
        <v>98</v>
      </c>
      <c r="F1497" s="235">
        <v>87.6</v>
      </c>
      <c r="G1497" s="235">
        <v>13.8</v>
      </c>
      <c r="H1497" s="235">
        <v>8</v>
      </c>
    </row>
    <row r="1498" spans="2:8">
      <c r="B1498" s="235" t="s">
        <v>99</v>
      </c>
      <c r="C1498" s="235">
        <v>44471</v>
      </c>
      <c r="D1498" s="235">
        <v>0</v>
      </c>
      <c r="E1498" s="235">
        <v>96.2</v>
      </c>
      <c r="F1498" s="235">
        <v>58.2</v>
      </c>
      <c r="G1498" s="235">
        <v>18.399999999999999</v>
      </c>
      <c r="H1498" s="235">
        <v>4</v>
      </c>
    </row>
    <row r="1499" spans="2:8">
      <c r="B1499" s="235" t="s">
        <v>99</v>
      </c>
      <c r="C1499" s="235">
        <v>44472</v>
      </c>
      <c r="D1499" s="235">
        <v>2</v>
      </c>
      <c r="E1499" s="235">
        <v>97.6</v>
      </c>
      <c r="F1499" s="235">
        <v>54.3</v>
      </c>
      <c r="G1499" s="235">
        <v>17.2</v>
      </c>
      <c r="H1499" s="235">
        <v>8.5</v>
      </c>
    </row>
    <row r="1500" spans="2:8">
      <c r="B1500" s="235" t="s">
        <v>99</v>
      </c>
      <c r="C1500" s="235">
        <v>44473</v>
      </c>
      <c r="D1500" s="235">
        <v>5</v>
      </c>
      <c r="E1500" s="235">
        <v>94</v>
      </c>
      <c r="F1500" s="235">
        <v>86.9</v>
      </c>
      <c r="G1500" s="235">
        <v>15.7</v>
      </c>
      <c r="H1500" s="235">
        <v>8</v>
      </c>
    </row>
    <row r="1501" spans="2:8">
      <c r="B1501" s="235" t="s">
        <v>99</v>
      </c>
      <c r="C1501" s="235">
        <v>44474</v>
      </c>
      <c r="D1501" s="235">
        <v>0</v>
      </c>
      <c r="E1501" s="235">
        <v>95.9</v>
      </c>
      <c r="F1501" s="235">
        <v>86.1</v>
      </c>
      <c r="G1501" s="235">
        <v>15.2</v>
      </c>
      <c r="H1501" s="235">
        <v>10.7</v>
      </c>
    </row>
    <row r="1502" spans="2:8">
      <c r="B1502" s="235" t="s">
        <v>99</v>
      </c>
      <c r="C1502" s="235">
        <v>44475</v>
      </c>
      <c r="D1502" s="235">
        <v>2</v>
      </c>
      <c r="E1502" s="235">
        <v>97.7</v>
      </c>
      <c r="F1502" s="235">
        <v>79.400000000000006</v>
      </c>
      <c r="G1502" s="235">
        <v>17.5</v>
      </c>
      <c r="H1502" s="235">
        <v>9.6999999999999993</v>
      </c>
    </row>
    <row r="1503" spans="2:8">
      <c r="B1503" s="235" t="s">
        <v>99</v>
      </c>
      <c r="C1503" s="235">
        <v>44476</v>
      </c>
      <c r="D1503" s="235">
        <v>6</v>
      </c>
      <c r="E1503" s="235">
        <v>87.3</v>
      </c>
      <c r="F1503" s="235">
        <v>55.1</v>
      </c>
      <c r="G1503" s="235">
        <v>17.5</v>
      </c>
      <c r="H1503" s="235">
        <v>9.6999999999999993</v>
      </c>
    </row>
    <row r="1504" spans="2:8">
      <c r="B1504" s="235" t="s">
        <v>99</v>
      </c>
      <c r="C1504" s="235">
        <v>44477</v>
      </c>
      <c r="D1504" s="235">
        <v>6</v>
      </c>
      <c r="E1504" s="235">
        <v>88.4</v>
      </c>
      <c r="F1504" s="235">
        <v>75.2</v>
      </c>
      <c r="G1504" s="235">
        <v>15.6</v>
      </c>
      <c r="H1504" s="235">
        <v>11.4</v>
      </c>
    </row>
    <row r="1505" spans="2:8">
      <c r="B1505" s="235" t="s">
        <v>99</v>
      </c>
      <c r="C1505" s="235">
        <v>44480</v>
      </c>
      <c r="D1505" s="235">
        <v>15</v>
      </c>
      <c r="E1505" s="235">
        <v>98.3</v>
      </c>
      <c r="F1505" s="235">
        <v>86.9</v>
      </c>
      <c r="G1505" s="235">
        <v>15.3</v>
      </c>
      <c r="H1505" s="235">
        <v>9.6999999999999993</v>
      </c>
    </row>
    <row r="1506" spans="2:8">
      <c r="B1506" s="235" t="s">
        <v>99</v>
      </c>
      <c r="C1506" s="235">
        <v>44481</v>
      </c>
      <c r="D1506" s="235">
        <v>3</v>
      </c>
      <c r="E1506" s="235">
        <v>98.6</v>
      </c>
      <c r="F1506" s="235">
        <v>84.3</v>
      </c>
      <c r="G1506" s="235">
        <v>15.2</v>
      </c>
      <c r="H1506" s="235">
        <v>7.4</v>
      </c>
    </row>
    <row r="1507" spans="2:8">
      <c r="B1507" s="235" t="s">
        <v>99</v>
      </c>
      <c r="C1507" s="235">
        <v>44482</v>
      </c>
      <c r="D1507" s="235">
        <v>10</v>
      </c>
      <c r="E1507" s="235">
        <v>97.8</v>
      </c>
      <c r="F1507" s="235">
        <v>84.3</v>
      </c>
      <c r="G1507" s="235">
        <v>14.2</v>
      </c>
      <c r="H1507" s="235">
        <v>10.4</v>
      </c>
    </row>
    <row r="1508" spans="2:8">
      <c r="B1508" s="235" t="s">
        <v>99</v>
      </c>
      <c r="C1508" s="235">
        <v>44484</v>
      </c>
      <c r="D1508" s="235">
        <v>12</v>
      </c>
      <c r="E1508" s="235">
        <v>98.1</v>
      </c>
      <c r="F1508" s="235">
        <v>87.4</v>
      </c>
      <c r="G1508" s="235">
        <v>15.7</v>
      </c>
      <c r="H1508" s="235">
        <v>68.2</v>
      </c>
    </row>
    <row r="1509" spans="2:8">
      <c r="B1509" s="235" t="s">
        <v>99</v>
      </c>
      <c r="C1509" s="235">
        <v>44486</v>
      </c>
      <c r="D1509" s="235">
        <v>8</v>
      </c>
      <c r="E1509" s="235">
        <v>97.7</v>
      </c>
      <c r="F1509" s="235">
        <v>88.2</v>
      </c>
      <c r="G1509" s="235">
        <v>13.3</v>
      </c>
      <c r="H1509" s="235">
        <v>10.5</v>
      </c>
    </row>
    <row r="1510" spans="2:8">
      <c r="B1510" s="235" t="s">
        <v>99</v>
      </c>
      <c r="C1510" s="235">
        <v>44487</v>
      </c>
      <c r="D1510" s="235">
        <v>1</v>
      </c>
      <c r="E1510" s="235">
        <v>87.3</v>
      </c>
      <c r="F1510" s="235">
        <v>54.2</v>
      </c>
      <c r="G1510" s="235">
        <v>15.4</v>
      </c>
      <c r="H1510" s="235">
        <v>10.199999999999999</v>
      </c>
    </row>
    <row r="1511" spans="2:8">
      <c r="B1511" s="235" t="s">
        <v>99</v>
      </c>
      <c r="C1511" s="235">
        <v>44489</v>
      </c>
      <c r="D1511" s="235">
        <v>8</v>
      </c>
      <c r="E1511" s="235">
        <v>97.7</v>
      </c>
      <c r="F1511" s="235">
        <v>87.9</v>
      </c>
      <c r="G1511" s="235">
        <v>13.9</v>
      </c>
      <c r="H1511" s="235">
        <v>8.3000000000000007</v>
      </c>
    </row>
    <row r="1512" spans="2:8">
      <c r="B1512" s="235" t="s">
        <v>99</v>
      </c>
      <c r="C1512" s="235">
        <v>44490</v>
      </c>
      <c r="D1512" s="235">
        <v>2</v>
      </c>
      <c r="E1512" s="235">
        <v>98.9</v>
      </c>
      <c r="F1512" s="235">
        <v>84.5</v>
      </c>
      <c r="G1512" s="235">
        <v>15</v>
      </c>
      <c r="H1512" s="235">
        <v>3.2</v>
      </c>
    </row>
    <row r="1513" spans="2:8">
      <c r="B1513" s="235" t="s">
        <v>99</v>
      </c>
      <c r="C1513" s="235">
        <v>44491</v>
      </c>
      <c r="D1513" s="235">
        <v>23</v>
      </c>
      <c r="E1513" s="235">
        <v>93.3</v>
      </c>
      <c r="F1513" s="235">
        <v>83.5</v>
      </c>
      <c r="G1513" s="235">
        <v>16.3</v>
      </c>
      <c r="H1513" s="235">
        <v>10.6</v>
      </c>
    </row>
    <row r="1514" spans="2:8">
      <c r="B1514" s="235" t="s">
        <v>99</v>
      </c>
      <c r="C1514" s="235">
        <v>44492</v>
      </c>
      <c r="D1514" s="235">
        <v>15</v>
      </c>
      <c r="E1514" s="235">
        <v>98.2</v>
      </c>
      <c r="F1514" s="235">
        <v>84.3</v>
      </c>
      <c r="G1514" s="235">
        <v>13.5</v>
      </c>
      <c r="H1514" s="235">
        <v>8.5</v>
      </c>
    </row>
    <row r="1515" spans="2:8">
      <c r="B1515" s="235" t="s">
        <v>99</v>
      </c>
      <c r="C1515" s="235">
        <v>44493</v>
      </c>
      <c r="D1515" s="235">
        <v>25</v>
      </c>
      <c r="E1515" s="235">
        <v>97.1</v>
      </c>
      <c r="F1515" s="235">
        <v>82.4</v>
      </c>
      <c r="G1515" s="235">
        <v>13.2</v>
      </c>
      <c r="H1515" s="235">
        <v>9.9</v>
      </c>
    </row>
    <row r="1516" spans="2:8">
      <c r="B1516" s="235" t="s">
        <v>99</v>
      </c>
      <c r="C1516" s="235">
        <v>44494</v>
      </c>
      <c r="D1516" s="235">
        <v>13</v>
      </c>
      <c r="E1516" s="235">
        <v>100</v>
      </c>
      <c r="F1516" s="235">
        <v>81.8</v>
      </c>
      <c r="G1516" s="235">
        <v>16.2</v>
      </c>
      <c r="H1516" s="235">
        <v>5.4</v>
      </c>
    </row>
    <row r="1517" spans="2:8">
      <c r="B1517" s="235" t="s">
        <v>99</v>
      </c>
      <c r="C1517" s="235">
        <v>44495</v>
      </c>
      <c r="D1517" s="235">
        <v>24</v>
      </c>
      <c r="E1517" s="235">
        <v>99.8</v>
      </c>
      <c r="F1517" s="235">
        <v>96.2</v>
      </c>
      <c r="G1517" s="235">
        <v>13.3</v>
      </c>
      <c r="H1517" s="235">
        <v>6.6</v>
      </c>
    </row>
    <row r="1518" spans="2:8">
      <c r="B1518" s="235" t="s">
        <v>99</v>
      </c>
      <c r="C1518" s="235">
        <v>44496</v>
      </c>
      <c r="D1518" s="235">
        <v>4</v>
      </c>
      <c r="E1518" s="235">
        <v>97.9</v>
      </c>
      <c r="F1518" s="235">
        <v>89.2</v>
      </c>
      <c r="G1518" s="235">
        <v>14.2</v>
      </c>
      <c r="H1518" s="235">
        <v>9.6</v>
      </c>
    </row>
    <row r="1519" spans="2:8">
      <c r="B1519" s="235" t="s">
        <v>99</v>
      </c>
      <c r="C1519" s="235">
        <v>44497</v>
      </c>
      <c r="D1519" s="235">
        <v>3</v>
      </c>
      <c r="E1519" s="235">
        <v>99</v>
      </c>
      <c r="F1519" s="235">
        <v>80.900000000000006</v>
      </c>
      <c r="G1519" s="235">
        <v>15.4</v>
      </c>
      <c r="H1519" s="235">
        <v>6.1</v>
      </c>
    </row>
    <row r="1520" spans="2:8">
      <c r="B1520" s="235" t="s">
        <v>99</v>
      </c>
      <c r="C1520" s="235">
        <v>44499</v>
      </c>
      <c r="D1520" s="235">
        <v>25</v>
      </c>
      <c r="E1520" s="235">
        <v>94.3</v>
      </c>
      <c r="F1520" s="235">
        <v>93.5</v>
      </c>
      <c r="G1520" s="235">
        <v>11.4</v>
      </c>
      <c r="H1520" s="235">
        <v>10.3</v>
      </c>
    </row>
    <row r="1521" spans="2:8">
      <c r="B1521" s="235" t="s">
        <v>99</v>
      </c>
      <c r="C1521" s="235">
        <v>44500</v>
      </c>
      <c r="D1521" s="235">
        <v>18</v>
      </c>
      <c r="E1521" s="235">
        <v>92.8</v>
      </c>
      <c r="F1521" s="235">
        <v>72.400000000000006</v>
      </c>
      <c r="G1521" s="235">
        <v>17</v>
      </c>
      <c r="H1521" s="235">
        <v>10.5</v>
      </c>
    </row>
    <row r="1522" spans="2:8">
      <c r="B1522" s="235" t="s">
        <v>99</v>
      </c>
      <c r="C1522" s="235">
        <v>44501</v>
      </c>
      <c r="D1522" s="235">
        <v>16</v>
      </c>
      <c r="E1522" s="235">
        <v>99.3</v>
      </c>
      <c r="F1522" s="235">
        <v>93.5</v>
      </c>
      <c r="G1522" s="235">
        <v>12.8</v>
      </c>
      <c r="H1522" s="235">
        <v>6</v>
      </c>
    </row>
    <row r="1523" spans="2:8">
      <c r="B1523" s="235" t="s">
        <v>99</v>
      </c>
      <c r="C1523" s="235">
        <v>44502</v>
      </c>
      <c r="D1523" s="235">
        <v>41</v>
      </c>
      <c r="E1523" s="235">
        <v>97.2</v>
      </c>
      <c r="F1523" s="235">
        <v>76.2</v>
      </c>
      <c r="G1523" s="235">
        <v>18</v>
      </c>
      <c r="H1523" s="235">
        <v>10.4</v>
      </c>
    </row>
    <row r="1524" spans="2:8">
      <c r="B1524" s="235" t="s">
        <v>99</v>
      </c>
      <c r="C1524" s="235">
        <v>44503</v>
      </c>
      <c r="D1524" s="235">
        <v>43</v>
      </c>
      <c r="E1524" s="235">
        <v>97.4</v>
      </c>
      <c r="F1524" s="235">
        <v>86.1</v>
      </c>
      <c r="G1524" s="235">
        <v>15.3</v>
      </c>
      <c r="H1524" s="235">
        <v>9.3000000000000007</v>
      </c>
    </row>
    <row r="1525" spans="2:8">
      <c r="B1525" s="235" t="s">
        <v>99</v>
      </c>
      <c r="C1525" s="235">
        <v>44504</v>
      </c>
      <c r="D1525" s="235">
        <v>4</v>
      </c>
      <c r="E1525" s="235">
        <v>98.6</v>
      </c>
      <c r="F1525" s="235">
        <v>96.7</v>
      </c>
      <c r="G1525" s="235">
        <v>12.4</v>
      </c>
      <c r="H1525" s="235">
        <v>8.4</v>
      </c>
    </row>
    <row r="1526" spans="2:8">
      <c r="B1526" s="235" t="s">
        <v>99</v>
      </c>
      <c r="C1526" s="235">
        <v>44505</v>
      </c>
      <c r="D1526" s="235">
        <v>0</v>
      </c>
      <c r="E1526" s="235">
        <v>98</v>
      </c>
      <c r="F1526" s="235">
        <v>70.599999999999994</v>
      </c>
      <c r="G1526" s="235">
        <v>17.2</v>
      </c>
      <c r="H1526" s="235">
        <v>8.1999999999999993</v>
      </c>
    </row>
    <row r="1527" spans="2:8">
      <c r="B1527" s="235" t="s">
        <v>99</v>
      </c>
      <c r="C1527" s="235">
        <v>44506</v>
      </c>
      <c r="D1527" s="235">
        <v>0</v>
      </c>
      <c r="E1527" s="235">
        <v>99.6</v>
      </c>
      <c r="F1527" s="235">
        <v>58.3</v>
      </c>
      <c r="G1527" s="235">
        <v>18.7</v>
      </c>
      <c r="H1527" s="235">
        <v>4.7</v>
      </c>
    </row>
    <row r="1528" spans="2:8">
      <c r="B1528" s="235" t="s">
        <v>99</v>
      </c>
      <c r="C1528" s="235">
        <v>44507</v>
      </c>
      <c r="D1528" s="235">
        <v>2</v>
      </c>
      <c r="E1528" s="235">
        <v>95.6</v>
      </c>
      <c r="F1528" s="235">
        <v>94.3</v>
      </c>
      <c r="G1528" s="235">
        <v>18.2</v>
      </c>
      <c r="H1528" s="235">
        <v>5.2</v>
      </c>
    </row>
    <row r="1529" spans="2:8">
      <c r="B1529" s="235" t="s">
        <v>99</v>
      </c>
      <c r="C1529" s="235">
        <v>44508</v>
      </c>
      <c r="D1529" s="235">
        <v>3</v>
      </c>
      <c r="E1529" s="235">
        <v>98.1</v>
      </c>
      <c r="F1529" s="235">
        <v>90.6</v>
      </c>
      <c r="G1529" s="235">
        <v>13.5</v>
      </c>
      <c r="H1529" s="235">
        <v>10.3</v>
      </c>
    </row>
    <row r="1530" spans="2:8">
      <c r="B1530" s="235" t="s">
        <v>99</v>
      </c>
      <c r="C1530" s="235">
        <v>44509</v>
      </c>
      <c r="D1530" s="235">
        <v>8</v>
      </c>
      <c r="E1530" s="235">
        <v>95.8</v>
      </c>
      <c r="F1530" s="235">
        <v>87.4</v>
      </c>
      <c r="G1530" s="235">
        <v>12.8</v>
      </c>
      <c r="H1530" s="235">
        <v>9.6</v>
      </c>
    </row>
    <row r="1531" spans="2:8">
      <c r="B1531" s="235" t="s">
        <v>99</v>
      </c>
      <c r="C1531" s="235">
        <v>44510</v>
      </c>
      <c r="D1531" s="235">
        <v>95.1</v>
      </c>
      <c r="E1531" s="235">
        <v>95.1</v>
      </c>
      <c r="F1531" s="235">
        <v>90.4</v>
      </c>
      <c r="G1531" s="235">
        <v>12.7</v>
      </c>
      <c r="H1531" s="235">
        <v>9.6999999999999993</v>
      </c>
    </row>
    <row r="1532" spans="2:8">
      <c r="B1532" s="235" t="s">
        <v>99</v>
      </c>
      <c r="C1532" s="235">
        <v>44511</v>
      </c>
      <c r="D1532" s="235">
        <v>1</v>
      </c>
      <c r="E1532" s="235">
        <v>100</v>
      </c>
      <c r="F1532" s="235">
        <v>87.2</v>
      </c>
      <c r="G1532" s="235">
        <v>14.2</v>
      </c>
      <c r="H1532" s="235">
        <v>6.7</v>
      </c>
    </row>
    <row r="1533" spans="2:8">
      <c r="B1533" s="235" t="s">
        <v>99</v>
      </c>
      <c r="C1533" s="235">
        <v>44512</v>
      </c>
      <c r="D1533" s="235">
        <v>0</v>
      </c>
      <c r="E1533" s="235">
        <v>98.1</v>
      </c>
      <c r="F1533" s="235">
        <v>80</v>
      </c>
      <c r="G1533" s="235">
        <v>16.600000000000001</v>
      </c>
      <c r="H1533" s="235">
        <v>2.1</v>
      </c>
    </row>
    <row r="1534" spans="2:8">
      <c r="B1534" s="235" t="s">
        <v>99</v>
      </c>
      <c r="C1534" s="235">
        <v>44513</v>
      </c>
      <c r="D1534" s="235">
        <v>10</v>
      </c>
      <c r="E1534" s="235">
        <v>97.3</v>
      </c>
      <c r="F1534" s="235">
        <v>96.2</v>
      </c>
      <c r="G1534" s="235">
        <v>10.4</v>
      </c>
      <c r="H1534" s="235">
        <v>8</v>
      </c>
    </row>
    <row r="1535" spans="2:8">
      <c r="B1535" s="235" t="s">
        <v>99</v>
      </c>
      <c r="C1535" s="235">
        <v>44514</v>
      </c>
      <c r="D1535" s="235">
        <v>8</v>
      </c>
      <c r="E1535" s="235">
        <v>95.5</v>
      </c>
      <c r="F1535" s="235">
        <v>84.9</v>
      </c>
      <c r="G1535" s="235">
        <v>14.4</v>
      </c>
      <c r="H1535" s="235">
        <v>12.2</v>
      </c>
    </row>
    <row r="1536" spans="2:8">
      <c r="B1536" s="235" t="s">
        <v>99</v>
      </c>
      <c r="C1536" s="235">
        <v>44515</v>
      </c>
      <c r="D1536" s="235">
        <v>3</v>
      </c>
      <c r="E1536" s="235">
        <v>99.1</v>
      </c>
      <c r="F1536" s="235">
        <v>93.1</v>
      </c>
      <c r="G1536" s="235">
        <v>13.2</v>
      </c>
      <c r="H1536" s="235">
        <v>9.3000000000000007</v>
      </c>
    </row>
    <row r="1537" spans="2:8">
      <c r="B1537" s="235" t="s">
        <v>99</v>
      </c>
      <c r="C1537" s="235">
        <v>44516</v>
      </c>
      <c r="D1537" s="235">
        <v>3</v>
      </c>
      <c r="E1537" s="235">
        <v>100</v>
      </c>
      <c r="F1537" s="235">
        <v>86.3</v>
      </c>
      <c r="G1537" s="235">
        <v>15.7</v>
      </c>
      <c r="H1537" s="235">
        <v>6.1</v>
      </c>
    </row>
    <row r="1538" spans="2:8">
      <c r="B1538" s="235" t="s">
        <v>99</v>
      </c>
      <c r="C1538" s="235">
        <v>44517</v>
      </c>
      <c r="D1538" s="235">
        <v>0</v>
      </c>
      <c r="E1538" s="235">
        <v>100</v>
      </c>
      <c r="F1538" s="235">
        <v>83</v>
      </c>
      <c r="G1538" s="235">
        <v>16.2</v>
      </c>
      <c r="H1538" s="235">
        <v>7.7</v>
      </c>
    </row>
    <row r="1539" spans="2:8">
      <c r="B1539" s="235" t="s">
        <v>99</v>
      </c>
      <c r="C1539" s="235">
        <v>44518</v>
      </c>
      <c r="D1539" s="235">
        <v>4</v>
      </c>
      <c r="E1539" s="235">
        <v>98.4</v>
      </c>
      <c r="F1539" s="235">
        <v>86.9</v>
      </c>
      <c r="G1539" s="235">
        <v>11.6</v>
      </c>
      <c r="H1539" s="235">
        <v>8.06</v>
      </c>
    </row>
    <row r="1540" spans="2:8">
      <c r="B1540" s="235" t="s">
        <v>99</v>
      </c>
      <c r="C1540" s="235">
        <v>44519</v>
      </c>
      <c r="D1540" s="235">
        <v>4</v>
      </c>
      <c r="E1540" s="235">
        <v>96.3</v>
      </c>
      <c r="F1540" s="235">
        <v>85.9</v>
      </c>
      <c r="G1540" s="235">
        <v>11.8</v>
      </c>
      <c r="H1540" s="235">
        <v>10.1</v>
      </c>
    </row>
    <row r="1541" spans="2:8">
      <c r="B1541" s="235" t="s">
        <v>99</v>
      </c>
      <c r="C1541" s="235">
        <v>44520</v>
      </c>
      <c r="D1541" s="235">
        <v>14</v>
      </c>
      <c r="E1541" s="235">
        <v>100</v>
      </c>
      <c r="F1541" s="235">
        <v>91.5</v>
      </c>
      <c r="G1541" s="235">
        <v>10.3</v>
      </c>
      <c r="H1541" s="235">
        <v>7.6</v>
      </c>
    </row>
    <row r="1542" spans="2:8">
      <c r="B1542" s="235" t="s">
        <v>99</v>
      </c>
      <c r="C1542" s="235">
        <v>44521</v>
      </c>
      <c r="D1542" s="235">
        <v>8</v>
      </c>
      <c r="E1542" s="235">
        <v>100</v>
      </c>
      <c r="F1542" s="235">
        <v>98.3</v>
      </c>
      <c r="G1542" s="235">
        <v>8.9</v>
      </c>
      <c r="H1542" s="235">
        <v>8.8000000000000007</v>
      </c>
    </row>
    <row r="1543" spans="2:8">
      <c r="B1543" s="235" t="s">
        <v>99</v>
      </c>
      <c r="C1543" s="235">
        <v>44522</v>
      </c>
      <c r="D1543" s="235">
        <v>4</v>
      </c>
      <c r="E1543" s="235">
        <v>99.9</v>
      </c>
      <c r="F1543" s="235">
        <v>86.4</v>
      </c>
      <c r="G1543" s="235">
        <v>14</v>
      </c>
      <c r="H1543" s="235">
        <v>6.2</v>
      </c>
    </row>
    <row r="1544" spans="2:8">
      <c r="B1544" s="235" t="s">
        <v>99</v>
      </c>
      <c r="C1544" s="235">
        <v>44523</v>
      </c>
      <c r="D1544" s="235">
        <v>14</v>
      </c>
      <c r="E1544" s="235">
        <v>95.4</v>
      </c>
      <c r="F1544" s="235">
        <v>93.1</v>
      </c>
      <c r="G1544" s="235">
        <v>13</v>
      </c>
      <c r="H1544" s="235">
        <v>10.5</v>
      </c>
    </row>
    <row r="1545" spans="2:8">
      <c r="B1545" s="235" t="s">
        <v>99</v>
      </c>
      <c r="C1545" s="235">
        <v>44524</v>
      </c>
      <c r="D1545" s="235">
        <v>46</v>
      </c>
      <c r="E1545" s="235">
        <v>100</v>
      </c>
      <c r="F1545" s="235">
        <v>88.7</v>
      </c>
      <c r="G1545" s="235">
        <v>13.2</v>
      </c>
      <c r="H1545" s="235">
        <v>9.4</v>
      </c>
    </row>
    <row r="1546" spans="2:8">
      <c r="B1546" s="235" t="s">
        <v>99</v>
      </c>
      <c r="C1546" s="235">
        <v>44525</v>
      </c>
      <c r="D1546" s="235">
        <v>19</v>
      </c>
      <c r="E1546" s="235">
        <v>98.2</v>
      </c>
      <c r="F1546" s="235">
        <v>92.2</v>
      </c>
      <c r="G1546" s="235">
        <v>13.5</v>
      </c>
      <c r="H1546" s="235">
        <v>9</v>
      </c>
    </row>
    <row r="1547" spans="2:8">
      <c r="B1547" s="235" t="s">
        <v>99</v>
      </c>
      <c r="C1547" s="235">
        <v>44526</v>
      </c>
      <c r="D1547" s="235">
        <v>17</v>
      </c>
      <c r="E1547" s="235">
        <v>98.9</v>
      </c>
      <c r="F1547" s="235">
        <v>92.4</v>
      </c>
      <c r="G1547" s="235">
        <v>12.9</v>
      </c>
      <c r="H1547" s="235">
        <v>9.6999999999999993</v>
      </c>
    </row>
    <row r="1548" spans="2:8">
      <c r="B1548" s="235" t="s">
        <v>99</v>
      </c>
      <c r="C1548" s="235">
        <v>44527</v>
      </c>
      <c r="D1548" s="235">
        <v>20</v>
      </c>
      <c r="E1548" s="235">
        <v>94.6</v>
      </c>
      <c r="F1548" s="235">
        <v>86.3</v>
      </c>
      <c r="G1548" s="235">
        <v>11.2</v>
      </c>
      <c r="H1548" s="235">
        <v>7.9</v>
      </c>
    </row>
    <row r="1549" spans="2:8">
      <c r="B1549" s="235" t="s">
        <v>99</v>
      </c>
      <c r="C1549" s="235">
        <v>44528</v>
      </c>
      <c r="D1549" s="235">
        <v>5</v>
      </c>
      <c r="E1549" s="235">
        <v>100</v>
      </c>
      <c r="F1549" s="235">
        <v>84.3</v>
      </c>
      <c r="G1549" s="235">
        <v>17.2</v>
      </c>
      <c r="H1549" s="235">
        <v>5.8</v>
      </c>
    </row>
    <row r="1550" spans="2:8">
      <c r="B1550" s="235" t="s">
        <v>99</v>
      </c>
      <c r="C1550" s="235">
        <v>44529</v>
      </c>
      <c r="D1550" s="235">
        <v>30</v>
      </c>
      <c r="E1550" s="235">
        <v>100</v>
      </c>
      <c r="F1550" s="235">
        <v>84</v>
      </c>
      <c r="G1550" s="235">
        <v>17</v>
      </c>
      <c r="H1550" s="235">
        <v>7.4</v>
      </c>
    </row>
    <row r="1551" spans="2:8">
      <c r="B1551" s="235" t="s">
        <v>99</v>
      </c>
      <c r="C1551" s="235">
        <v>44530</v>
      </c>
      <c r="D1551" s="235">
        <v>6</v>
      </c>
      <c r="E1551" s="235">
        <v>97.7</v>
      </c>
      <c r="F1551" s="235">
        <v>89.2</v>
      </c>
      <c r="G1551" s="235">
        <v>14.7</v>
      </c>
      <c r="H1551" s="235">
        <v>8.6999999999999993</v>
      </c>
    </row>
    <row r="1552" spans="2:8">
      <c r="B1552" s="235" t="s">
        <v>99</v>
      </c>
      <c r="C1552" s="235">
        <v>44531</v>
      </c>
      <c r="D1552" s="235">
        <v>9</v>
      </c>
      <c r="E1552" s="235">
        <v>96.5</v>
      </c>
      <c r="F1552" s="235">
        <v>88.7</v>
      </c>
      <c r="G1552" s="235">
        <v>14</v>
      </c>
      <c r="H1552" s="235">
        <v>11.2</v>
      </c>
    </row>
    <row r="1553" spans="2:8">
      <c r="B1553" s="235" t="s">
        <v>99</v>
      </c>
      <c r="C1553" s="235">
        <v>44532</v>
      </c>
      <c r="D1553" s="235">
        <v>0</v>
      </c>
      <c r="E1553" s="235">
        <v>98.1</v>
      </c>
      <c r="F1553" s="235">
        <v>86.6</v>
      </c>
      <c r="G1553" s="235">
        <v>15.2</v>
      </c>
      <c r="H1553" s="235">
        <v>7.4</v>
      </c>
    </row>
    <row r="1554" spans="2:8">
      <c r="B1554" s="235" t="s">
        <v>99</v>
      </c>
      <c r="C1554" s="235">
        <v>44533</v>
      </c>
      <c r="D1554" s="235">
        <v>0</v>
      </c>
      <c r="E1554" s="235">
        <v>97.8</v>
      </c>
      <c r="F1554" s="235">
        <v>85.3</v>
      </c>
      <c r="G1554" s="235">
        <v>16.7</v>
      </c>
      <c r="H1554" s="235">
        <v>9.5</v>
      </c>
    </row>
    <row r="1555" spans="2:8">
      <c r="B1555" s="235" t="s">
        <v>99</v>
      </c>
      <c r="C1555" s="235">
        <v>44534</v>
      </c>
      <c r="D1555" s="235">
        <v>0</v>
      </c>
      <c r="E1555" s="235">
        <v>98.7</v>
      </c>
      <c r="F1555" s="235">
        <v>85.3</v>
      </c>
      <c r="G1555" s="235">
        <v>16.7</v>
      </c>
      <c r="H1555" s="235">
        <v>9.5</v>
      </c>
    </row>
    <row r="1556" spans="2:8">
      <c r="B1556" s="235" t="s">
        <v>99</v>
      </c>
      <c r="C1556" s="235">
        <v>44535</v>
      </c>
      <c r="D1556" s="235">
        <v>0</v>
      </c>
      <c r="E1556" s="235">
        <v>100</v>
      </c>
      <c r="F1556" s="235">
        <v>75.400000000000006</v>
      </c>
      <c r="G1556" s="235">
        <v>20.3</v>
      </c>
      <c r="H1556" s="235">
        <v>5.9</v>
      </c>
    </row>
    <row r="1557" spans="2:8">
      <c r="B1557" s="235" t="s">
        <v>99</v>
      </c>
      <c r="C1557" s="235">
        <v>44536</v>
      </c>
      <c r="D1557" s="235">
        <v>0</v>
      </c>
      <c r="E1557" s="235">
        <v>99.1</v>
      </c>
      <c r="F1557" s="235">
        <v>82.3</v>
      </c>
      <c r="G1557" s="235">
        <v>16.899999999999999</v>
      </c>
      <c r="H1557" s="235">
        <v>7.7</v>
      </c>
    </row>
    <row r="1558" spans="2:8">
      <c r="B1558" s="235" t="s">
        <v>99</v>
      </c>
      <c r="C1558" s="235">
        <v>44537</v>
      </c>
      <c r="D1558" s="235">
        <v>0</v>
      </c>
      <c r="E1558" s="235">
        <v>95.5</v>
      </c>
      <c r="F1558" s="235">
        <v>74</v>
      </c>
      <c r="G1558" s="235">
        <v>17.8</v>
      </c>
      <c r="H1558" s="235">
        <v>8.6</v>
      </c>
    </row>
    <row r="1559" spans="2:8">
      <c r="B1559" s="235" t="s">
        <v>99</v>
      </c>
      <c r="C1559" s="235">
        <v>44538</v>
      </c>
      <c r="D1559" s="235">
        <v>0</v>
      </c>
      <c r="E1559" s="235">
        <v>99.7</v>
      </c>
      <c r="F1559" s="235">
        <v>86.3</v>
      </c>
      <c r="G1559" s="235">
        <v>15.6</v>
      </c>
      <c r="H1559" s="235">
        <v>4</v>
      </c>
    </row>
    <row r="1560" spans="2:8">
      <c r="B1560" s="235" t="s">
        <v>99</v>
      </c>
      <c r="C1560" s="235">
        <v>44539</v>
      </c>
      <c r="D1560" s="235">
        <v>0</v>
      </c>
      <c r="E1560" s="235">
        <v>99</v>
      </c>
      <c r="F1560" s="235">
        <v>72.3</v>
      </c>
      <c r="G1560" s="235">
        <v>20.100000000000001</v>
      </c>
      <c r="H1560" s="235">
        <v>8.1</v>
      </c>
    </row>
    <row r="1561" spans="2:8">
      <c r="B1561" s="235" t="s">
        <v>99</v>
      </c>
      <c r="C1561" s="235">
        <v>44540</v>
      </c>
      <c r="D1561" s="235">
        <v>0</v>
      </c>
      <c r="E1561" s="235">
        <v>99.8</v>
      </c>
      <c r="F1561" s="235">
        <v>80.900000000000006</v>
      </c>
      <c r="G1561" s="235">
        <v>18.399999999999999</v>
      </c>
      <c r="H1561" s="235">
        <v>7.5</v>
      </c>
    </row>
    <row r="1562" spans="2:8">
      <c r="B1562" s="235" t="s">
        <v>99</v>
      </c>
      <c r="C1562" s="235">
        <v>44541</v>
      </c>
      <c r="D1562" s="235">
        <v>18</v>
      </c>
      <c r="E1562" s="235">
        <v>95.2</v>
      </c>
      <c r="F1562" s="235">
        <v>85.4</v>
      </c>
      <c r="G1562" s="235">
        <v>15.5</v>
      </c>
      <c r="H1562" s="235">
        <v>12</v>
      </c>
    </row>
    <row r="1563" spans="2:8">
      <c r="B1563" s="235" t="s">
        <v>99</v>
      </c>
      <c r="C1563" s="235">
        <v>44542</v>
      </c>
      <c r="D1563" s="235">
        <v>5</v>
      </c>
      <c r="E1563" s="235">
        <v>97.2</v>
      </c>
      <c r="F1563" s="235">
        <v>88.8</v>
      </c>
      <c r="G1563" s="235">
        <v>12.4</v>
      </c>
      <c r="H1563" s="235">
        <v>10.3</v>
      </c>
    </row>
    <row r="1564" spans="2:8">
      <c r="B1564" s="235" t="s">
        <v>99</v>
      </c>
      <c r="C1564" s="235">
        <v>44543</v>
      </c>
      <c r="D1564" s="235">
        <v>1</v>
      </c>
      <c r="E1564" s="235">
        <v>100</v>
      </c>
      <c r="F1564" s="235">
        <v>75.8</v>
      </c>
      <c r="G1564" s="235">
        <v>18.2</v>
      </c>
      <c r="H1564" s="235">
        <v>4</v>
      </c>
    </row>
    <row r="1565" spans="2:8">
      <c r="B1565" s="235" t="s">
        <v>99</v>
      </c>
      <c r="C1565" s="235">
        <v>44544</v>
      </c>
      <c r="D1565" s="235">
        <v>0</v>
      </c>
      <c r="E1565" s="235">
        <v>97.8</v>
      </c>
      <c r="F1565" s="235">
        <v>75.5</v>
      </c>
      <c r="G1565" s="235">
        <v>17.3</v>
      </c>
      <c r="H1565" s="235">
        <v>8.6</v>
      </c>
    </row>
    <row r="1566" spans="2:8">
      <c r="B1566" s="235" t="s">
        <v>99</v>
      </c>
      <c r="C1566" s="235">
        <v>44546</v>
      </c>
      <c r="D1566" s="235">
        <v>4</v>
      </c>
      <c r="E1566" s="235">
        <v>88.3</v>
      </c>
      <c r="F1566" s="235">
        <v>82</v>
      </c>
      <c r="G1566" s="235">
        <v>16.5</v>
      </c>
      <c r="H1566" s="235">
        <v>8.6999999999999993</v>
      </c>
    </row>
    <row r="1567" spans="2:8">
      <c r="B1567" s="235" t="s">
        <v>99</v>
      </c>
      <c r="C1567" s="235">
        <v>44546</v>
      </c>
      <c r="D1567" s="235">
        <v>3</v>
      </c>
      <c r="E1567" s="235">
        <v>92.6</v>
      </c>
      <c r="F1567" s="235">
        <v>78.599999999999994</v>
      </c>
      <c r="G1567" s="235">
        <v>16.899999999999999</v>
      </c>
      <c r="H1567" s="235">
        <v>12</v>
      </c>
    </row>
    <row r="1568" spans="2:8">
      <c r="B1568" s="235" t="s">
        <v>99</v>
      </c>
      <c r="C1568" s="235">
        <v>44547</v>
      </c>
      <c r="D1568" s="235">
        <v>5</v>
      </c>
      <c r="E1568" s="235">
        <v>90.6</v>
      </c>
      <c r="F1568" s="235">
        <v>72.400000000000006</v>
      </c>
      <c r="G1568" s="235">
        <v>19</v>
      </c>
      <c r="H1568" s="235">
        <v>12.3</v>
      </c>
    </row>
    <row r="1569" spans="2:8">
      <c r="B1569" s="235" t="s">
        <v>99</v>
      </c>
      <c r="C1569" s="235">
        <v>44548</v>
      </c>
      <c r="D1569" s="235">
        <v>0</v>
      </c>
      <c r="E1569" s="235">
        <v>90.5</v>
      </c>
      <c r="F1569" s="235">
        <v>79</v>
      </c>
      <c r="G1569" s="235">
        <v>16.7</v>
      </c>
      <c r="H1569" s="235">
        <v>11.6</v>
      </c>
    </row>
    <row r="1570" spans="2:8">
      <c r="B1570" s="235" t="s">
        <v>99</v>
      </c>
      <c r="C1570" s="235">
        <v>44549</v>
      </c>
      <c r="D1570" s="235">
        <v>0</v>
      </c>
      <c r="E1570" s="235">
        <v>94.9</v>
      </c>
      <c r="F1570" s="235">
        <v>73.900000000000006</v>
      </c>
      <c r="G1570" s="235">
        <v>19</v>
      </c>
      <c r="H1570" s="235">
        <v>13.2</v>
      </c>
    </row>
    <row r="1571" spans="2:8">
      <c r="B1571" s="235" t="s">
        <v>99</v>
      </c>
      <c r="C1571" s="235">
        <v>44550</v>
      </c>
      <c r="D1571" s="235">
        <v>0</v>
      </c>
      <c r="E1571" s="235">
        <v>89.5</v>
      </c>
      <c r="F1571" s="235">
        <v>71.5</v>
      </c>
      <c r="G1571" s="235">
        <v>20</v>
      </c>
      <c r="H1571" s="235">
        <v>9.6999999999999993</v>
      </c>
    </row>
    <row r="1572" spans="2:8">
      <c r="B1572" s="235" t="s">
        <v>99</v>
      </c>
      <c r="C1572" s="235">
        <v>44551</v>
      </c>
      <c r="D1572" s="235">
        <v>10</v>
      </c>
      <c r="E1572" s="235">
        <v>92.9</v>
      </c>
      <c r="F1572" s="235">
        <v>4.2</v>
      </c>
      <c r="G1572" s="235">
        <v>15.9</v>
      </c>
      <c r="H1572" s="235">
        <v>10.9</v>
      </c>
    </row>
    <row r="1573" spans="2:8">
      <c r="B1573" s="235" t="s">
        <v>99</v>
      </c>
      <c r="C1573" s="235">
        <v>44552</v>
      </c>
      <c r="D1573" s="235">
        <v>5</v>
      </c>
      <c r="E1573" s="235">
        <v>92.7</v>
      </c>
      <c r="F1573" s="235">
        <v>89.3</v>
      </c>
      <c r="G1573" s="235">
        <v>14.7</v>
      </c>
      <c r="H1573" s="235">
        <v>11.8</v>
      </c>
    </row>
    <row r="1574" spans="2:8">
      <c r="B1574" s="235" t="s">
        <v>99</v>
      </c>
      <c r="C1574" s="235">
        <v>44553</v>
      </c>
      <c r="D1574" s="235">
        <v>0</v>
      </c>
      <c r="E1574" s="235">
        <v>90.5</v>
      </c>
      <c r="F1574" s="235">
        <v>82.2</v>
      </c>
      <c r="G1574" s="235">
        <v>14.5</v>
      </c>
      <c r="H1574" s="235">
        <v>8.9</v>
      </c>
    </row>
    <row r="1575" spans="2:8">
      <c r="B1575" s="235" t="s">
        <v>99</v>
      </c>
      <c r="C1575" s="235">
        <v>44554</v>
      </c>
      <c r="D1575" s="235">
        <v>0</v>
      </c>
      <c r="E1575" s="235">
        <v>99.2</v>
      </c>
      <c r="F1575" s="235">
        <v>84.4</v>
      </c>
      <c r="G1575" s="235">
        <v>11</v>
      </c>
      <c r="H1575" s="235">
        <v>6.7</v>
      </c>
    </row>
    <row r="1576" spans="2:8">
      <c r="B1576" s="235" t="s">
        <v>99</v>
      </c>
      <c r="C1576" s="235">
        <v>44555</v>
      </c>
      <c r="D1576" s="235">
        <v>0</v>
      </c>
      <c r="E1576" s="235">
        <v>90.5</v>
      </c>
      <c r="F1576" s="235">
        <v>83.7</v>
      </c>
      <c r="G1576" s="235">
        <v>15.8</v>
      </c>
      <c r="H1576" s="235">
        <v>7.9</v>
      </c>
    </row>
    <row r="1577" spans="2:8">
      <c r="B1577" s="235" t="s">
        <v>99</v>
      </c>
      <c r="C1577" s="235">
        <v>44556</v>
      </c>
      <c r="D1577" s="235">
        <v>19</v>
      </c>
      <c r="E1577" s="235">
        <v>91</v>
      </c>
      <c r="F1577" s="235">
        <v>90</v>
      </c>
      <c r="G1577" s="235">
        <v>13.7</v>
      </c>
      <c r="H1577" s="235">
        <v>10.6</v>
      </c>
    </row>
    <row r="1578" spans="2:8">
      <c r="B1578" s="235" t="s">
        <v>99</v>
      </c>
      <c r="C1578" s="235">
        <v>44557</v>
      </c>
      <c r="D1578" s="235">
        <v>17</v>
      </c>
      <c r="E1578" s="235">
        <v>93.1</v>
      </c>
      <c r="F1578" s="235">
        <v>85</v>
      </c>
      <c r="G1578" s="235">
        <v>15</v>
      </c>
      <c r="H1578" s="235">
        <v>11.09</v>
      </c>
    </row>
    <row r="1579" spans="2:8">
      <c r="B1579" s="235" t="s">
        <v>99</v>
      </c>
      <c r="C1579" s="235">
        <v>44558</v>
      </c>
      <c r="D1579" s="235">
        <v>4</v>
      </c>
      <c r="E1579" s="235">
        <v>98.9</v>
      </c>
      <c r="F1579" s="235">
        <v>72.2</v>
      </c>
      <c r="G1579" s="235">
        <v>16.399999999999999</v>
      </c>
      <c r="H1579" s="235">
        <v>6.2</v>
      </c>
    </row>
    <row r="1580" spans="2:8">
      <c r="B1580" s="235" t="s">
        <v>99</v>
      </c>
      <c r="C1580" s="235">
        <v>44559</v>
      </c>
      <c r="D1580" s="235">
        <v>16</v>
      </c>
      <c r="E1580" s="235">
        <v>96.4</v>
      </c>
      <c r="F1580" s="235">
        <v>84</v>
      </c>
      <c r="G1580" s="235">
        <v>14.4</v>
      </c>
      <c r="H1580" s="235">
        <v>10.199999999999999</v>
      </c>
    </row>
    <row r="1581" spans="2:8">
      <c r="B1581" s="235" t="s">
        <v>99</v>
      </c>
      <c r="C1581" s="235">
        <v>44561</v>
      </c>
      <c r="D1581" s="235">
        <v>13</v>
      </c>
      <c r="E1581" s="235">
        <v>99.3</v>
      </c>
      <c r="F1581" s="235">
        <v>88.9</v>
      </c>
      <c r="G1581" s="235">
        <v>15</v>
      </c>
      <c r="H1581" s="235">
        <v>4.8</v>
      </c>
    </row>
    <row r="1582" spans="2:8">
      <c r="B1582" s="235" t="s">
        <v>99</v>
      </c>
      <c r="C1582" s="235">
        <v>44560</v>
      </c>
      <c r="D1582" s="235">
        <v>5</v>
      </c>
      <c r="E1582" s="235">
        <v>99.2</v>
      </c>
      <c r="F1582" s="235">
        <v>58.9</v>
      </c>
      <c r="G1582" s="235">
        <v>23.4</v>
      </c>
      <c r="H1582" s="235">
        <v>10</v>
      </c>
    </row>
    <row r="1583" spans="2:8">
      <c r="B1583" s="235" t="s">
        <v>99</v>
      </c>
      <c r="C1583" s="235">
        <v>44562</v>
      </c>
      <c r="D1583" s="235">
        <v>13</v>
      </c>
      <c r="E1583" s="235">
        <v>99.4</v>
      </c>
      <c r="F1583" s="235">
        <v>88.9</v>
      </c>
      <c r="G1583" s="235">
        <v>15.1</v>
      </c>
      <c r="H1583" s="235">
        <v>11.1</v>
      </c>
    </row>
    <row r="1584" spans="2:8">
      <c r="B1584" s="235" t="s">
        <v>99</v>
      </c>
      <c r="C1584" s="235">
        <v>44563</v>
      </c>
      <c r="D1584" s="235">
        <v>9</v>
      </c>
      <c r="E1584" s="235">
        <v>93.9</v>
      </c>
      <c r="F1584" s="235">
        <v>85.1</v>
      </c>
      <c r="G1584" s="235">
        <v>15.4</v>
      </c>
      <c r="H1584" s="235">
        <v>12.2</v>
      </c>
    </row>
    <row r="1585" spans="2:8">
      <c r="B1585" s="235" t="s">
        <v>99</v>
      </c>
      <c r="C1585" s="235">
        <v>44564</v>
      </c>
      <c r="D1585" s="235">
        <v>0</v>
      </c>
      <c r="E1585" s="235">
        <v>95.6</v>
      </c>
      <c r="F1585" s="235">
        <v>54.7</v>
      </c>
      <c r="G1585" s="235">
        <v>16.600000000000001</v>
      </c>
      <c r="H1585" s="235">
        <v>10.199999999999999</v>
      </c>
    </row>
    <row r="1586" spans="2:8">
      <c r="B1586" s="235" t="s">
        <v>99</v>
      </c>
      <c r="C1586" s="235">
        <v>44565</v>
      </c>
      <c r="D1586" s="235">
        <v>3</v>
      </c>
      <c r="E1586" s="235">
        <v>91.4</v>
      </c>
      <c r="F1586" s="235">
        <v>74.7</v>
      </c>
      <c r="G1586" s="235">
        <v>17</v>
      </c>
      <c r="H1586" s="235">
        <v>4.5</v>
      </c>
    </row>
    <row r="1587" spans="2:8">
      <c r="B1587" s="235" t="s">
        <v>99</v>
      </c>
      <c r="C1587" s="235">
        <v>44566</v>
      </c>
      <c r="D1587" s="235">
        <v>7</v>
      </c>
      <c r="E1587" s="235">
        <v>95.7</v>
      </c>
      <c r="F1587" s="235">
        <v>54.7</v>
      </c>
      <c r="G1587" s="235">
        <v>14.6</v>
      </c>
      <c r="H1587" s="235">
        <v>9.8000000000000007</v>
      </c>
    </row>
    <row r="1588" spans="2:8">
      <c r="B1588" s="235" t="s">
        <v>99</v>
      </c>
      <c r="C1588" s="235">
        <v>44567</v>
      </c>
      <c r="D1588" s="235">
        <v>19</v>
      </c>
      <c r="E1588" s="235">
        <v>92.3</v>
      </c>
      <c r="F1588" s="235">
        <v>87.1</v>
      </c>
      <c r="G1588" s="235">
        <v>15</v>
      </c>
      <c r="H1588" s="235">
        <v>11.8</v>
      </c>
    </row>
    <row r="1589" spans="2:8">
      <c r="B1589" s="235" t="s">
        <v>99</v>
      </c>
      <c r="C1589" s="235">
        <v>44568</v>
      </c>
      <c r="D1589" s="235">
        <v>1</v>
      </c>
      <c r="E1589" s="235">
        <v>90.9</v>
      </c>
      <c r="F1589" s="235">
        <v>78.3</v>
      </c>
      <c r="G1589" s="235">
        <v>16</v>
      </c>
      <c r="H1589" s="235">
        <v>10.8</v>
      </c>
    </row>
    <row r="1590" spans="2:8">
      <c r="B1590" s="235" t="s">
        <v>99</v>
      </c>
      <c r="C1590" s="235">
        <v>44569</v>
      </c>
      <c r="D1590" s="235">
        <v>4</v>
      </c>
      <c r="E1590" s="235">
        <v>90.8</v>
      </c>
      <c r="F1590" s="235">
        <v>87.5</v>
      </c>
      <c r="G1590" s="235">
        <v>14.4</v>
      </c>
      <c r="H1590" s="235">
        <v>9.8000000000000007</v>
      </c>
    </row>
    <row r="1591" spans="2:8">
      <c r="B1591" s="235" t="s">
        <v>99</v>
      </c>
      <c r="C1591" s="235">
        <v>44570</v>
      </c>
      <c r="D1591" s="235">
        <v>9</v>
      </c>
      <c r="E1591" s="235">
        <v>92.6</v>
      </c>
      <c r="F1591" s="235">
        <v>85.1</v>
      </c>
      <c r="G1591" s="235">
        <v>15.2</v>
      </c>
      <c r="H1591" s="235">
        <v>9</v>
      </c>
    </row>
    <row r="1592" spans="2:8">
      <c r="B1592" s="235" t="s">
        <v>99</v>
      </c>
      <c r="C1592" s="235">
        <v>44571</v>
      </c>
      <c r="D1592" s="235">
        <v>18</v>
      </c>
      <c r="E1592" s="235">
        <v>95.5</v>
      </c>
      <c r="F1592" s="235">
        <v>92.4</v>
      </c>
      <c r="G1592" s="235">
        <v>13.1</v>
      </c>
      <c r="H1592" s="235">
        <v>10.9</v>
      </c>
    </row>
    <row r="1593" spans="2:8">
      <c r="B1593" s="235" t="s">
        <v>99</v>
      </c>
      <c r="C1593" s="235">
        <v>44572</v>
      </c>
      <c r="D1593" s="235">
        <v>0</v>
      </c>
      <c r="E1593" s="235">
        <v>87.6</v>
      </c>
      <c r="F1593" s="235">
        <v>88.4</v>
      </c>
      <c r="G1593" s="235">
        <v>12.6</v>
      </c>
      <c r="H1593" s="235">
        <v>9.6</v>
      </c>
    </row>
    <row r="1594" spans="2:8">
      <c r="B1594" s="235" t="s">
        <v>99</v>
      </c>
      <c r="C1594" s="235">
        <v>44573</v>
      </c>
      <c r="D1594" s="235">
        <v>6</v>
      </c>
      <c r="E1594" s="235">
        <v>95.2</v>
      </c>
      <c r="F1594" s="235">
        <v>80.900000000000006</v>
      </c>
      <c r="G1594" s="235">
        <v>15.7</v>
      </c>
      <c r="H1594" s="235">
        <v>10.3</v>
      </c>
    </row>
    <row r="1595" spans="2:8">
      <c r="B1595" s="235" t="s">
        <v>99</v>
      </c>
      <c r="C1595" s="235">
        <v>44574</v>
      </c>
      <c r="D1595" s="235">
        <v>8</v>
      </c>
      <c r="E1595" s="235">
        <v>96.4</v>
      </c>
      <c r="F1595" s="235">
        <v>89</v>
      </c>
      <c r="G1595" s="235">
        <v>11.8</v>
      </c>
      <c r="H1595" s="235">
        <v>9.9</v>
      </c>
    </row>
    <row r="1596" spans="2:8">
      <c r="B1596" s="235" t="s">
        <v>99</v>
      </c>
      <c r="C1596" s="235">
        <v>44575</v>
      </c>
      <c r="D1596" s="235">
        <v>0</v>
      </c>
      <c r="E1596" s="235">
        <v>98.5</v>
      </c>
      <c r="F1596" s="235">
        <v>84.6</v>
      </c>
      <c r="G1596" s="235">
        <v>15</v>
      </c>
      <c r="H1596" s="235">
        <v>6.1</v>
      </c>
    </row>
    <row r="1597" spans="2:8">
      <c r="B1597" s="235" t="s">
        <v>99</v>
      </c>
      <c r="C1597" s="235">
        <v>44576</v>
      </c>
      <c r="D1597" s="235">
        <v>0</v>
      </c>
      <c r="E1597" s="235">
        <v>94.7</v>
      </c>
      <c r="F1597" s="235">
        <v>67.3</v>
      </c>
      <c r="G1597" s="235">
        <v>17.3</v>
      </c>
      <c r="H1597" s="235">
        <v>4.7</v>
      </c>
    </row>
    <row r="1598" spans="2:8">
      <c r="B1598" s="235" t="s">
        <v>99</v>
      </c>
      <c r="C1598" s="235">
        <v>44577</v>
      </c>
      <c r="D1598" s="235">
        <v>2</v>
      </c>
      <c r="E1598" s="235">
        <v>93.3</v>
      </c>
      <c r="F1598" s="235">
        <v>74.5</v>
      </c>
      <c r="G1598" s="235">
        <v>16.399999999999999</v>
      </c>
      <c r="H1598" s="235">
        <v>9.4</v>
      </c>
    </row>
    <row r="1599" spans="2:8">
      <c r="B1599" s="235" t="s">
        <v>99</v>
      </c>
      <c r="C1599" s="235">
        <v>44578</v>
      </c>
      <c r="D1599" s="235">
        <v>6</v>
      </c>
      <c r="E1599" s="235">
        <v>93.9</v>
      </c>
      <c r="F1599" s="235">
        <v>69.5</v>
      </c>
      <c r="G1599" s="235">
        <v>17.899999999999999</v>
      </c>
      <c r="H1599" s="235">
        <v>9.8000000000000007</v>
      </c>
    </row>
    <row r="1600" spans="2:8">
      <c r="B1600" s="235" t="s">
        <v>99</v>
      </c>
      <c r="C1600" s="235">
        <v>44579</v>
      </c>
      <c r="D1600" s="235">
        <v>2</v>
      </c>
      <c r="E1600" s="235">
        <v>96.9</v>
      </c>
      <c r="F1600" s="235">
        <v>64.900000000000006</v>
      </c>
      <c r="G1600" s="235">
        <v>18.2</v>
      </c>
      <c r="H1600" s="235">
        <v>9.9</v>
      </c>
    </row>
    <row r="1601" spans="2:8">
      <c r="B1601" s="235" t="s">
        <v>99</v>
      </c>
      <c r="C1601" s="235">
        <v>44611</v>
      </c>
      <c r="D1601" s="235">
        <v>0</v>
      </c>
      <c r="E1601" s="235">
        <v>94.8</v>
      </c>
      <c r="F1601" s="235">
        <v>58.7</v>
      </c>
      <c r="G1601" s="235">
        <v>19.899999999999999</v>
      </c>
      <c r="H1601" s="235">
        <v>8</v>
      </c>
    </row>
    <row r="1602" spans="2:8">
      <c r="B1602" s="235" t="s">
        <v>99</v>
      </c>
      <c r="C1602" s="235">
        <v>44581</v>
      </c>
      <c r="D1602" s="235">
        <v>0</v>
      </c>
      <c r="E1602" s="235">
        <v>87.3</v>
      </c>
      <c r="F1602" s="235">
        <v>51.9</v>
      </c>
      <c r="G1602" s="235">
        <v>21.4</v>
      </c>
      <c r="H1602" s="235">
        <v>9.6</v>
      </c>
    </row>
    <row r="1603" spans="2:8">
      <c r="B1603" s="235" t="s">
        <v>99</v>
      </c>
      <c r="C1603" s="235">
        <v>44582</v>
      </c>
      <c r="D1603" s="235">
        <v>0</v>
      </c>
      <c r="E1603" s="235">
        <v>96</v>
      </c>
      <c r="F1603" s="235">
        <v>65.2</v>
      </c>
      <c r="G1603" s="235">
        <v>13.7</v>
      </c>
      <c r="H1603" s="235">
        <v>4</v>
      </c>
    </row>
    <row r="1604" spans="2:8">
      <c r="B1604" s="235" t="s">
        <v>99</v>
      </c>
      <c r="C1604" s="235">
        <v>44583</v>
      </c>
      <c r="D1604" s="235">
        <v>0</v>
      </c>
      <c r="E1604" s="235">
        <v>96</v>
      </c>
      <c r="F1604" s="235">
        <v>86.4</v>
      </c>
      <c r="G1604" s="235">
        <v>15</v>
      </c>
      <c r="H1604" s="235">
        <v>10.9</v>
      </c>
    </row>
    <row r="1605" spans="2:8">
      <c r="B1605" s="235" t="s">
        <v>99</v>
      </c>
      <c r="C1605" s="235">
        <v>44584</v>
      </c>
      <c r="D1605" s="235">
        <v>5</v>
      </c>
      <c r="E1605" s="235">
        <v>95.4</v>
      </c>
      <c r="F1605" s="235">
        <v>87.6</v>
      </c>
      <c r="G1605" s="235">
        <v>15.6</v>
      </c>
      <c r="H1605" s="235">
        <v>10.8</v>
      </c>
    </row>
    <row r="1606" spans="2:8">
      <c r="B1606" s="235" t="s">
        <v>99</v>
      </c>
      <c r="C1606" s="235">
        <v>44585</v>
      </c>
      <c r="D1606" s="235">
        <v>5</v>
      </c>
      <c r="E1606" s="235">
        <v>99.4</v>
      </c>
      <c r="F1606" s="235">
        <v>71.7</v>
      </c>
      <c r="G1606" s="235">
        <v>18.100000000000001</v>
      </c>
      <c r="H1606" s="235">
        <v>4.5</v>
      </c>
    </row>
    <row r="1607" spans="2:8">
      <c r="B1607" s="235" t="s">
        <v>99</v>
      </c>
      <c r="C1607" s="235">
        <v>44586</v>
      </c>
      <c r="D1607" s="235">
        <v>8</v>
      </c>
      <c r="E1607" s="235">
        <v>96.3</v>
      </c>
      <c r="F1607" s="235">
        <v>92.3</v>
      </c>
      <c r="G1607" s="235">
        <v>11.9</v>
      </c>
      <c r="H1607" s="235">
        <v>11.1</v>
      </c>
    </row>
    <row r="1608" spans="2:8">
      <c r="B1608" s="235" t="s">
        <v>99</v>
      </c>
      <c r="C1608" s="235">
        <v>44587</v>
      </c>
      <c r="D1608" s="235">
        <v>0</v>
      </c>
      <c r="E1608" s="235">
        <v>93.6</v>
      </c>
      <c r="F1608" s="235">
        <v>91.3</v>
      </c>
      <c r="G1608" s="235">
        <v>14.2</v>
      </c>
      <c r="H1608" s="235">
        <v>10.9</v>
      </c>
    </row>
    <row r="1609" spans="2:8">
      <c r="B1609" s="235" t="s">
        <v>99</v>
      </c>
      <c r="C1609" s="235">
        <v>44588</v>
      </c>
      <c r="D1609" s="235">
        <v>3</v>
      </c>
      <c r="E1609" s="235">
        <v>98.4</v>
      </c>
      <c r="F1609" s="235">
        <v>94</v>
      </c>
      <c r="G1609" s="235">
        <v>13.3</v>
      </c>
      <c r="H1609" s="235">
        <v>8.6999999999999993</v>
      </c>
    </row>
    <row r="1610" spans="2:8">
      <c r="B1610" s="235" t="s">
        <v>99</v>
      </c>
      <c r="C1610" s="235">
        <v>44589</v>
      </c>
      <c r="D1610" s="235">
        <v>0</v>
      </c>
      <c r="E1610" s="235">
        <v>96.5</v>
      </c>
      <c r="F1610" s="235">
        <v>83.5</v>
      </c>
      <c r="G1610" s="235">
        <v>15.8</v>
      </c>
      <c r="H1610" s="235">
        <v>9.1</v>
      </c>
    </row>
    <row r="1611" spans="2:8">
      <c r="B1611" s="235" t="s">
        <v>99</v>
      </c>
      <c r="C1611" s="235">
        <v>44590</v>
      </c>
      <c r="D1611" s="235">
        <v>0</v>
      </c>
      <c r="E1611" s="235">
        <v>98.1</v>
      </c>
      <c r="F1611" s="235">
        <v>45.4</v>
      </c>
      <c r="G1611" s="235">
        <v>26.6</v>
      </c>
      <c r="H1611" s="235">
        <v>7.8</v>
      </c>
    </row>
    <row r="1612" spans="2:8">
      <c r="B1612" s="235" t="s">
        <v>99</v>
      </c>
      <c r="C1612" s="235">
        <v>44591</v>
      </c>
      <c r="D1612" s="235">
        <v>0</v>
      </c>
      <c r="E1612" s="235">
        <v>93.5</v>
      </c>
      <c r="F1612" s="235">
        <v>75.099999999999994</v>
      </c>
      <c r="G1612" s="235">
        <v>17.100000000000001</v>
      </c>
      <c r="H1612" s="235">
        <v>6.3</v>
      </c>
    </row>
    <row r="1613" spans="2:8">
      <c r="B1613" s="235" t="s">
        <v>99</v>
      </c>
      <c r="C1613" s="235">
        <v>44592</v>
      </c>
      <c r="D1613" s="235">
        <v>0</v>
      </c>
      <c r="E1613" s="235">
        <v>95.5</v>
      </c>
      <c r="F1613" s="235">
        <v>71.5</v>
      </c>
      <c r="G1613" s="235">
        <v>17.3</v>
      </c>
      <c r="H1613" s="235">
        <v>4.9000000000000004</v>
      </c>
    </row>
    <row r="1614" spans="2:8">
      <c r="B1614" s="235" t="s">
        <v>99</v>
      </c>
      <c r="C1614" s="235">
        <v>44593</v>
      </c>
      <c r="D1614" s="235">
        <v>0</v>
      </c>
      <c r="E1614" s="235">
        <v>97.4</v>
      </c>
      <c r="F1614" s="235">
        <v>75.8</v>
      </c>
      <c r="G1614" s="235">
        <v>16.100000000000001</v>
      </c>
      <c r="H1614" s="235">
        <v>3.9</v>
      </c>
    </row>
    <row r="1615" spans="2:8">
      <c r="B1615" s="235" t="s">
        <v>99</v>
      </c>
      <c r="C1615" s="235">
        <v>44594</v>
      </c>
      <c r="D1615" s="235">
        <v>4</v>
      </c>
      <c r="E1615" s="235">
        <v>96.9</v>
      </c>
      <c r="F1615" s="235">
        <v>75</v>
      </c>
      <c r="G1615" s="235">
        <v>18</v>
      </c>
      <c r="H1615" s="235">
        <v>3</v>
      </c>
    </row>
    <row r="1616" spans="2:8">
      <c r="B1616" s="235" t="s">
        <v>99</v>
      </c>
      <c r="C1616" s="235">
        <v>44595</v>
      </c>
      <c r="D1616" s="235">
        <v>0</v>
      </c>
      <c r="E1616" s="235">
        <v>98.7</v>
      </c>
      <c r="F1616" s="235">
        <v>75.400000000000006</v>
      </c>
      <c r="G1616" s="235">
        <v>18.3</v>
      </c>
      <c r="H1616" s="235">
        <v>4.4000000000000004</v>
      </c>
    </row>
    <row r="1617" spans="2:8">
      <c r="B1617" s="235" t="s">
        <v>99</v>
      </c>
      <c r="C1617" s="235">
        <v>44596</v>
      </c>
      <c r="D1617" s="235">
        <v>15</v>
      </c>
      <c r="E1617" s="235">
        <v>95.5</v>
      </c>
      <c r="F1617" s="235">
        <v>82.8</v>
      </c>
      <c r="G1617" s="235">
        <v>14.9</v>
      </c>
      <c r="H1617" s="235">
        <v>9.9</v>
      </c>
    </row>
    <row r="1618" spans="2:8">
      <c r="B1618" s="235" t="s">
        <v>99</v>
      </c>
      <c r="C1618" s="235">
        <v>44597</v>
      </c>
      <c r="D1618" s="235">
        <v>4</v>
      </c>
      <c r="E1618" s="235">
        <v>97.6</v>
      </c>
      <c r="F1618" s="235">
        <v>87.5</v>
      </c>
      <c r="G1618" s="235">
        <v>14</v>
      </c>
      <c r="H1618" s="235">
        <v>9.6999999999999993</v>
      </c>
    </row>
    <row r="1619" spans="2:8">
      <c r="B1619" s="235" t="s">
        <v>99</v>
      </c>
      <c r="C1619" s="235">
        <v>44598</v>
      </c>
      <c r="D1619" s="235">
        <v>5</v>
      </c>
      <c r="E1619" s="235">
        <v>97.9</v>
      </c>
      <c r="F1619" s="235">
        <v>86.8</v>
      </c>
      <c r="G1619" s="235">
        <v>15.5</v>
      </c>
      <c r="H1619" s="235">
        <v>14.7</v>
      </c>
    </row>
    <row r="1620" spans="2:8">
      <c r="B1620" s="235" t="s">
        <v>99</v>
      </c>
      <c r="C1620" s="235">
        <v>44599</v>
      </c>
      <c r="D1620" s="235">
        <v>12</v>
      </c>
      <c r="E1620" s="235">
        <v>100</v>
      </c>
      <c r="F1620" s="235">
        <v>89</v>
      </c>
      <c r="G1620" s="235">
        <v>14.4</v>
      </c>
      <c r="H1620" s="235">
        <v>8.3000000000000007</v>
      </c>
    </row>
    <row r="1621" spans="2:8">
      <c r="B1621" s="235" t="s">
        <v>99</v>
      </c>
      <c r="C1621" s="235">
        <v>44600</v>
      </c>
      <c r="D1621" s="235">
        <v>6</v>
      </c>
      <c r="E1621" s="235">
        <v>98.7</v>
      </c>
      <c r="F1621" s="235">
        <v>95.7</v>
      </c>
      <c r="G1621" s="235">
        <v>12.2</v>
      </c>
      <c r="H1621" s="235">
        <v>10.4</v>
      </c>
    </row>
    <row r="1622" spans="2:8">
      <c r="B1622" s="235" t="s">
        <v>99</v>
      </c>
      <c r="C1622" s="235">
        <v>44601</v>
      </c>
      <c r="D1622" s="235">
        <v>2</v>
      </c>
      <c r="E1622" s="235">
        <v>99.2</v>
      </c>
      <c r="F1622" s="235">
        <v>87.4</v>
      </c>
      <c r="G1622" s="235">
        <v>15.6</v>
      </c>
      <c r="H1622" s="235">
        <v>8</v>
      </c>
    </row>
    <row r="1623" spans="2:8">
      <c r="B1623" s="235" t="s">
        <v>99</v>
      </c>
      <c r="C1623" s="235">
        <v>44602</v>
      </c>
      <c r="D1623" s="235">
        <v>2</v>
      </c>
      <c r="E1623" s="235">
        <v>98.4</v>
      </c>
      <c r="F1623" s="235">
        <v>89.8</v>
      </c>
      <c r="G1623" s="235">
        <v>14.5</v>
      </c>
      <c r="H1623" s="235">
        <v>7.7</v>
      </c>
    </row>
    <row r="1624" spans="2:8">
      <c r="B1624" s="235" t="s">
        <v>99</v>
      </c>
      <c r="C1624" s="235">
        <v>44603</v>
      </c>
      <c r="D1624" s="235">
        <v>0</v>
      </c>
      <c r="E1624" s="235">
        <v>98.8</v>
      </c>
      <c r="F1624" s="235">
        <v>65.900000000000006</v>
      </c>
      <c r="G1624" s="235">
        <v>21.3</v>
      </c>
      <c r="H1624" s="235">
        <v>5.9</v>
      </c>
    </row>
    <row r="1625" spans="2:8">
      <c r="B1625" s="235" t="s">
        <v>99</v>
      </c>
      <c r="C1625" s="235">
        <v>44604</v>
      </c>
      <c r="D1625" s="235">
        <v>0</v>
      </c>
      <c r="E1625" s="235">
        <v>99</v>
      </c>
      <c r="F1625" s="235">
        <v>55.6</v>
      </c>
      <c r="G1625" s="235">
        <v>23.7</v>
      </c>
      <c r="H1625" s="235">
        <v>6.2</v>
      </c>
    </row>
    <row r="1626" spans="2:8">
      <c r="B1626" s="235" t="s">
        <v>99</v>
      </c>
      <c r="C1626" s="235">
        <v>44605</v>
      </c>
      <c r="D1626" s="235">
        <v>5</v>
      </c>
      <c r="E1626" s="235">
        <v>97.3</v>
      </c>
      <c r="F1626" s="235">
        <v>93.4</v>
      </c>
      <c r="G1626" s="235">
        <v>14.1</v>
      </c>
      <c r="H1626" s="235">
        <v>11.1</v>
      </c>
    </row>
    <row r="1627" spans="2:8">
      <c r="B1627" s="235" t="s">
        <v>99</v>
      </c>
      <c r="C1627" s="235">
        <v>44606</v>
      </c>
      <c r="D1627" s="235">
        <v>8</v>
      </c>
      <c r="E1627" s="235">
        <v>98.7</v>
      </c>
      <c r="F1627" s="235">
        <v>94.8</v>
      </c>
      <c r="G1627" s="235">
        <v>12.8</v>
      </c>
      <c r="H1627" s="235">
        <v>10.9</v>
      </c>
    </row>
    <row r="1628" spans="2:8">
      <c r="B1628" s="235" t="s">
        <v>99</v>
      </c>
      <c r="C1628" s="235">
        <v>44607</v>
      </c>
      <c r="D1628" s="235">
        <v>0</v>
      </c>
      <c r="E1628" s="235">
        <v>100</v>
      </c>
      <c r="F1628" s="235">
        <v>81.400000000000006</v>
      </c>
      <c r="G1628" s="235">
        <v>15.4</v>
      </c>
      <c r="H1628" s="235">
        <v>4.9000000000000004</v>
      </c>
    </row>
    <row r="1629" spans="2:8">
      <c r="B1629" s="235" t="s">
        <v>99</v>
      </c>
      <c r="C1629" s="235">
        <v>44608</v>
      </c>
      <c r="D1629" s="235">
        <v>6</v>
      </c>
      <c r="E1629" s="235">
        <v>98.6</v>
      </c>
      <c r="F1629" s="235">
        <v>75.900000000000006</v>
      </c>
      <c r="G1629" s="235">
        <v>17.7</v>
      </c>
      <c r="H1629" s="235">
        <v>7.4</v>
      </c>
    </row>
    <row r="1630" spans="2:8">
      <c r="B1630" s="235" t="s">
        <v>99</v>
      </c>
      <c r="C1630" s="235">
        <v>44609</v>
      </c>
      <c r="D1630" s="235">
        <v>3</v>
      </c>
      <c r="E1630" s="235">
        <v>98.6</v>
      </c>
      <c r="F1630" s="235">
        <v>83</v>
      </c>
      <c r="G1630" s="235">
        <v>17.2</v>
      </c>
      <c r="H1630" s="235">
        <v>4.7</v>
      </c>
    </row>
    <row r="1631" spans="2:8">
      <c r="B1631" s="235" t="s">
        <v>99</v>
      </c>
      <c r="C1631" s="235">
        <v>44610</v>
      </c>
      <c r="D1631" s="235">
        <v>8</v>
      </c>
      <c r="E1631" s="235">
        <v>98.2</v>
      </c>
      <c r="F1631" s="235">
        <v>76.7</v>
      </c>
      <c r="G1631" s="235">
        <v>16.3</v>
      </c>
      <c r="H1631" s="235">
        <v>10.8</v>
      </c>
    </row>
    <row r="1632" spans="2:8">
      <c r="B1632" s="235" t="s">
        <v>99</v>
      </c>
      <c r="C1632" s="235">
        <v>44611</v>
      </c>
      <c r="D1632" s="235">
        <v>16</v>
      </c>
      <c r="E1632" s="235">
        <v>95.7</v>
      </c>
      <c r="F1632" s="235">
        <v>83.9</v>
      </c>
      <c r="G1632" s="235">
        <v>15.8</v>
      </c>
      <c r="H1632" s="235">
        <v>10.4</v>
      </c>
    </row>
    <row r="1633" spans="2:8">
      <c r="B1633" s="235" t="s">
        <v>99</v>
      </c>
      <c r="C1633" s="235">
        <v>44612</v>
      </c>
      <c r="D1633" s="235">
        <v>6</v>
      </c>
      <c r="E1633" s="235">
        <v>95.8</v>
      </c>
      <c r="F1633" s="235">
        <v>89.7</v>
      </c>
      <c r="G1633" s="235">
        <v>13.9</v>
      </c>
      <c r="H1633" s="235">
        <v>10.4</v>
      </c>
    </row>
    <row r="1634" spans="2:8">
      <c r="B1634" s="235" t="s">
        <v>99</v>
      </c>
      <c r="C1634" s="235">
        <v>44613</v>
      </c>
      <c r="D1634" s="235">
        <v>4</v>
      </c>
      <c r="E1634" s="235">
        <v>100</v>
      </c>
      <c r="F1634" s="235">
        <v>69.7</v>
      </c>
      <c r="G1634" s="235">
        <v>16.8</v>
      </c>
      <c r="H1634" s="235">
        <v>7.8</v>
      </c>
    </row>
    <row r="1635" spans="2:8">
      <c r="B1635" s="235" t="s">
        <v>99</v>
      </c>
      <c r="C1635" s="235">
        <v>44615</v>
      </c>
      <c r="D1635" s="235">
        <v>17</v>
      </c>
      <c r="E1635" s="235">
        <v>97.6</v>
      </c>
      <c r="F1635" s="235">
        <v>80.900000000000006</v>
      </c>
      <c r="G1635" s="235">
        <v>18.600000000000001</v>
      </c>
      <c r="H1635" s="235">
        <v>8.8000000000000007</v>
      </c>
    </row>
    <row r="1636" spans="2:8">
      <c r="B1636" s="235" t="s">
        <v>99</v>
      </c>
      <c r="C1636" s="235">
        <v>44615</v>
      </c>
      <c r="D1636" s="235">
        <v>3</v>
      </c>
      <c r="E1636" s="235">
        <v>100</v>
      </c>
      <c r="F1636" s="235">
        <v>83.4</v>
      </c>
      <c r="G1636" s="235">
        <v>14</v>
      </c>
      <c r="H1636" s="235">
        <v>6.2</v>
      </c>
    </row>
    <row r="1637" spans="2:8">
      <c r="B1637" s="235" t="s">
        <v>99</v>
      </c>
      <c r="C1637" s="235">
        <v>44616</v>
      </c>
      <c r="D1637" s="235">
        <v>3</v>
      </c>
      <c r="E1637" s="235">
        <v>99.7</v>
      </c>
      <c r="F1637" s="235">
        <v>91.4</v>
      </c>
      <c r="G1637" s="235">
        <v>13.8</v>
      </c>
      <c r="H1637" s="235">
        <v>7.2</v>
      </c>
    </row>
    <row r="1638" spans="2:8">
      <c r="B1638" s="235" t="s">
        <v>99</v>
      </c>
      <c r="C1638" s="235">
        <v>44617</v>
      </c>
      <c r="D1638" s="235">
        <v>3</v>
      </c>
      <c r="E1638" s="235">
        <v>99.9</v>
      </c>
      <c r="F1638" s="235">
        <v>73.7</v>
      </c>
      <c r="G1638" s="235">
        <v>22.3</v>
      </c>
      <c r="H1638" s="235">
        <v>9.6</v>
      </c>
    </row>
    <row r="1639" spans="2:8">
      <c r="B1639" s="235" t="s">
        <v>99</v>
      </c>
      <c r="C1639" s="235">
        <v>44618</v>
      </c>
      <c r="D1639" s="235">
        <v>2</v>
      </c>
      <c r="E1639" s="235">
        <v>98.6</v>
      </c>
      <c r="F1639" s="235">
        <v>86.6</v>
      </c>
      <c r="G1639" s="235">
        <v>15</v>
      </c>
      <c r="H1639" s="235">
        <v>9.4</v>
      </c>
    </row>
    <row r="1640" spans="2:8">
      <c r="B1640" s="235" t="s">
        <v>99</v>
      </c>
      <c r="C1640" s="235">
        <v>44619</v>
      </c>
      <c r="D1640" s="235">
        <v>18</v>
      </c>
      <c r="E1640" s="235">
        <v>100</v>
      </c>
      <c r="F1640" s="235">
        <v>94.8</v>
      </c>
      <c r="G1640" s="235">
        <v>12.6</v>
      </c>
      <c r="H1640" s="235">
        <v>7.5</v>
      </c>
    </row>
    <row r="1641" spans="2:8">
      <c r="B1641" s="235" t="s">
        <v>99</v>
      </c>
      <c r="C1641" s="235">
        <v>44620</v>
      </c>
      <c r="D1641" s="235">
        <v>10</v>
      </c>
      <c r="E1641" s="235">
        <v>98.6</v>
      </c>
      <c r="F1641" s="235">
        <v>95.2</v>
      </c>
      <c r="G1641" s="235">
        <v>12.5</v>
      </c>
      <c r="H1641" s="235">
        <v>9.6999999999999993</v>
      </c>
    </row>
    <row r="1642" spans="2:8">
      <c r="B1642" s="235" t="s">
        <v>99</v>
      </c>
      <c r="C1642" s="235">
        <v>44621</v>
      </c>
      <c r="D1642" s="235">
        <v>3</v>
      </c>
      <c r="E1642" s="235">
        <v>99.6</v>
      </c>
      <c r="F1642" s="235">
        <v>72.099999999999994</v>
      </c>
      <c r="G1642" s="235">
        <v>12.5</v>
      </c>
      <c r="H1642" s="235">
        <v>9.6999999999999993</v>
      </c>
    </row>
    <row r="1643" spans="2:8">
      <c r="B1643" s="235" t="s">
        <v>99</v>
      </c>
      <c r="C1643" s="235">
        <v>44622</v>
      </c>
      <c r="D1643" s="235">
        <v>4</v>
      </c>
      <c r="E1643" s="235">
        <v>96.8</v>
      </c>
      <c r="F1643" s="235">
        <v>76.900000000000006</v>
      </c>
      <c r="G1643" s="235">
        <v>16.5</v>
      </c>
      <c r="H1643" s="235">
        <v>11.1</v>
      </c>
    </row>
    <row r="1644" spans="2:8">
      <c r="B1644" s="235" t="s">
        <v>99</v>
      </c>
      <c r="C1644" s="235">
        <v>44623</v>
      </c>
      <c r="D1644" s="235">
        <v>7</v>
      </c>
      <c r="E1644" s="235">
        <v>98.2</v>
      </c>
      <c r="F1644" s="235">
        <v>88.9</v>
      </c>
      <c r="G1644" s="235">
        <v>14.4</v>
      </c>
      <c r="H1644" s="235">
        <v>10.3</v>
      </c>
    </row>
    <row r="1645" spans="2:8">
      <c r="B1645" s="235" t="s">
        <v>99</v>
      </c>
      <c r="C1645" s="235">
        <v>44624</v>
      </c>
      <c r="D1645" s="235">
        <v>18</v>
      </c>
      <c r="E1645" s="235">
        <v>99.3</v>
      </c>
      <c r="F1645" s="235">
        <v>91.6</v>
      </c>
      <c r="G1645" s="235">
        <v>14</v>
      </c>
      <c r="H1645" s="235">
        <v>9.3000000000000007</v>
      </c>
    </row>
    <row r="1646" spans="2:8">
      <c r="B1646" s="235" t="s">
        <v>99</v>
      </c>
      <c r="C1646" s="235">
        <v>44625</v>
      </c>
      <c r="D1646" s="235">
        <v>8</v>
      </c>
      <c r="E1646" s="235">
        <v>98.2</v>
      </c>
      <c r="F1646" s="235">
        <v>87.1</v>
      </c>
      <c r="G1646" s="235">
        <v>14.4</v>
      </c>
      <c r="H1646" s="235">
        <v>10.8</v>
      </c>
    </row>
    <row r="1647" spans="2:8">
      <c r="B1647" s="235" t="s">
        <v>99</v>
      </c>
      <c r="C1647" s="235">
        <v>44713</v>
      </c>
      <c r="D1647" s="235">
        <v>15</v>
      </c>
      <c r="E1647" s="235">
        <v>99.3</v>
      </c>
      <c r="F1647" s="235">
        <v>94.8</v>
      </c>
      <c r="G1647" s="235">
        <v>12.6</v>
      </c>
      <c r="H1647" s="235">
        <v>9.5</v>
      </c>
    </row>
    <row r="1648" spans="2:8">
      <c r="B1648" s="235" t="s">
        <v>99</v>
      </c>
      <c r="C1648" s="235">
        <v>44627</v>
      </c>
      <c r="D1648" s="235">
        <v>3</v>
      </c>
      <c r="E1648" s="235">
        <v>100</v>
      </c>
      <c r="F1648" s="235">
        <v>81.8</v>
      </c>
      <c r="G1648" s="235">
        <v>15.1</v>
      </c>
      <c r="H1648" s="235">
        <v>9.8000000000000007</v>
      </c>
    </row>
    <row r="1649" spans="2:8">
      <c r="B1649" s="235" t="s">
        <v>99</v>
      </c>
      <c r="C1649" s="235">
        <v>44628</v>
      </c>
      <c r="D1649" s="235">
        <v>3</v>
      </c>
      <c r="E1649" s="235">
        <v>98.6</v>
      </c>
      <c r="F1649" s="235">
        <v>86.7</v>
      </c>
      <c r="G1649" s="235">
        <v>12.6</v>
      </c>
      <c r="H1649" s="235">
        <v>8.8000000000000007</v>
      </c>
    </row>
    <row r="1650" spans="2:8">
      <c r="B1650" s="235" t="s">
        <v>99</v>
      </c>
      <c r="C1650" s="235">
        <v>44629</v>
      </c>
      <c r="D1650" s="235">
        <v>0</v>
      </c>
      <c r="E1650" s="235">
        <v>100</v>
      </c>
      <c r="F1650" s="235">
        <v>65.7</v>
      </c>
      <c r="G1650" s="235">
        <v>17.5</v>
      </c>
      <c r="H1650" s="235">
        <v>2.9</v>
      </c>
    </row>
    <row r="1651" spans="2:8">
      <c r="B1651" s="235" t="s">
        <v>99</v>
      </c>
      <c r="C1651" s="235">
        <v>44630</v>
      </c>
      <c r="D1651" s="235">
        <v>0</v>
      </c>
      <c r="E1651" s="235">
        <v>100</v>
      </c>
      <c r="F1651" s="235">
        <v>76.599999999999994</v>
      </c>
      <c r="G1651" s="235">
        <v>23.5</v>
      </c>
      <c r="H1651" s="235">
        <v>8.4</v>
      </c>
    </row>
    <row r="1652" spans="2:8">
      <c r="B1652" s="235" t="s">
        <v>99</v>
      </c>
      <c r="C1652" s="235">
        <v>44631</v>
      </c>
      <c r="D1652" s="235">
        <v>2</v>
      </c>
      <c r="E1652" s="235">
        <v>95.4</v>
      </c>
      <c r="F1652" s="235">
        <v>65.3</v>
      </c>
      <c r="G1652" s="235">
        <v>19</v>
      </c>
      <c r="H1652" s="235">
        <v>8.6999999999999993</v>
      </c>
    </row>
    <row r="1653" spans="2:8">
      <c r="B1653" s="235" t="s">
        <v>99</v>
      </c>
      <c r="C1653" s="235">
        <v>44632</v>
      </c>
      <c r="D1653" s="235">
        <v>0</v>
      </c>
      <c r="E1653" s="235">
        <v>97.5</v>
      </c>
      <c r="F1653" s="235">
        <v>8.85</v>
      </c>
      <c r="G1653" s="235">
        <v>19</v>
      </c>
      <c r="H1653" s="235">
        <v>8.6999999999999993</v>
      </c>
    </row>
    <row r="1654" spans="2:8">
      <c r="B1654" s="235" t="s">
        <v>99</v>
      </c>
      <c r="C1654" s="235">
        <v>44633</v>
      </c>
      <c r="D1654" s="235">
        <v>0</v>
      </c>
      <c r="E1654" s="235">
        <v>96.4</v>
      </c>
      <c r="F1654" s="235">
        <v>90.8</v>
      </c>
      <c r="G1654" s="235">
        <v>10.7</v>
      </c>
      <c r="H1654" s="235">
        <v>9.6999999999999993</v>
      </c>
    </row>
    <row r="1655" spans="2:8">
      <c r="B1655" s="235" t="s">
        <v>99</v>
      </c>
      <c r="C1655" s="235">
        <v>44634</v>
      </c>
      <c r="D1655" s="235">
        <v>5</v>
      </c>
      <c r="E1655" s="235">
        <v>99.6</v>
      </c>
      <c r="F1655" s="235">
        <v>83.3</v>
      </c>
      <c r="G1655" s="235">
        <v>15.4</v>
      </c>
      <c r="H1655" s="235">
        <v>4.0999999999999996</v>
      </c>
    </row>
    <row r="1656" spans="2:8">
      <c r="B1656" s="235" t="s">
        <v>99</v>
      </c>
      <c r="C1656" s="235">
        <v>44635</v>
      </c>
      <c r="D1656" s="235">
        <v>0</v>
      </c>
      <c r="E1656" s="235">
        <v>96.4</v>
      </c>
      <c r="F1656" s="235">
        <v>80.5</v>
      </c>
      <c r="G1656" s="235">
        <v>16.3</v>
      </c>
      <c r="H1656" s="235">
        <v>9.1999999999999993</v>
      </c>
    </row>
    <row r="1657" spans="2:8">
      <c r="B1657" s="235" t="s">
        <v>99</v>
      </c>
      <c r="C1657" s="235">
        <v>44636</v>
      </c>
      <c r="D1657" s="235">
        <v>12</v>
      </c>
      <c r="E1657" s="235">
        <v>100</v>
      </c>
      <c r="F1657" s="235">
        <v>78.099999999999994</v>
      </c>
      <c r="G1657" s="235">
        <v>17.399999999999999</v>
      </c>
      <c r="H1657" s="235">
        <v>7.6</v>
      </c>
    </row>
    <row r="1658" spans="2:8">
      <c r="B1658" s="235" t="s">
        <v>99</v>
      </c>
      <c r="C1658" s="235">
        <v>44637</v>
      </c>
      <c r="D1658" s="235">
        <v>4</v>
      </c>
      <c r="E1658" s="235">
        <v>99.5</v>
      </c>
      <c r="F1658" s="235">
        <v>90.6</v>
      </c>
      <c r="G1658" s="235">
        <v>15.4</v>
      </c>
      <c r="H1658" s="235">
        <v>9.8000000000000007</v>
      </c>
    </row>
    <row r="1659" spans="2:8">
      <c r="B1659" s="235" t="s">
        <v>99</v>
      </c>
      <c r="C1659" s="235">
        <v>44638</v>
      </c>
      <c r="D1659" s="235">
        <v>5</v>
      </c>
      <c r="E1659" s="235">
        <v>100</v>
      </c>
      <c r="F1659" s="235">
        <v>85.7</v>
      </c>
      <c r="G1659" s="235">
        <v>16.2</v>
      </c>
      <c r="H1659" s="235">
        <v>9.1</v>
      </c>
    </row>
    <row r="1660" spans="2:8">
      <c r="B1660" s="235" t="s">
        <v>99</v>
      </c>
      <c r="C1660" s="235">
        <v>44639</v>
      </c>
      <c r="D1660" s="235">
        <v>12</v>
      </c>
      <c r="E1660" s="235">
        <v>99.6</v>
      </c>
      <c r="F1660" s="235">
        <v>78.8</v>
      </c>
      <c r="G1660" s="235">
        <v>17.899999999999999</v>
      </c>
      <c r="H1660" s="235">
        <v>10.5</v>
      </c>
    </row>
    <row r="1661" spans="2:8">
      <c r="B1661" s="235" t="s">
        <v>99</v>
      </c>
      <c r="C1661" s="235">
        <v>44640</v>
      </c>
      <c r="D1661" s="235">
        <v>12</v>
      </c>
      <c r="E1661" s="235">
        <v>83.6</v>
      </c>
      <c r="F1661" s="235">
        <v>74</v>
      </c>
      <c r="G1661" s="235">
        <v>16.600000000000001</v>
      </c>
      <c r="H1661" s="235">
        <v>15.8</v>
      </c>
    </row>
    <row r="1662" spans="2:8">
      <c r="B1662" s="235" t="s">
        <v>99</v>
      </c>
      <c r="C1662" s="235">
        <v>44641</v>
      </c>
      <c r="D1662" s="235">
        <v>21</v>
      </c>
      <c r="E1662" s="235">
        <v>94.5</v>
      </c>
      <c r="F1662" s="235">
        <v>85.3</v>
      </c>
      <c r="G1662" s="235">
        <v>16.2</v>
      </c>
      <c r="H1662" s="235">
        <v>11.2</v>
      </c>
    </row>
    <row r="1663" spans="2:8">
      <c r="B1663" s="235" t="s">
        <v>99</v>
      </c>
      <c r="C1663" s="235">
        <v>44642</v>
      </c>
      <c r="D1663" s="235">
        <v>4</v>
      </c>
      <c r="E1663" s="235">
        <v>96.6</v>
      </c>
      <c r="F1663" s="235">
        <v>90</v>
      </c>
      <c r="G1663" s="235">
        <v>15.4</v>
      </c>
      <c r="H1663" s="235">
        <v>10.3</v>
      </c>
    </row>
    <row r="1664" spans="2:8">
      <c r="B1664" s="235" t="s">
        <v>99</v>
      </c>
      <c r="C1664" s="235">
        <v>44643</v>
      </c>
      <c r="D1664" s="235">
        <v>4</v>
      </c>
      <c r="E1664" s="235">
        <v>99.3</v>
      </c>
      <c r="F1664" s="235">
        <v>86.1</v>
      </c>
      <c r="G1664" s="235">
        <v>16.8</v>
      </c>
      <c r="H1664" s="235">
        <v>12.3</v>
      </c>
    </row>
    <row r="1665" spans="2:8">
      <c r="B1665" s="235" t="s">
        <v>99</v>
      </c>
      <c r="C1665" s="235">
        <v>44644</v>
      </c>
      <c r="D1665" s="235">
        <v>7</v>
      </c>
      <c r="E1665" s="235">
        <v>100</v>
      </c>
      <c r="F1665" s="235">
        <v>88.9</v>
      </c>
      <c r="G1665" s="235">
        <v>15.3</v>
      </c>
      <c r="H1665" s="235">
        <v>8.8000000000000007</v>
      </c>
    </row>
    <row r="1666" spans="2:8">
      <c r="B1666" s="235" t="s">
        <v>99</v>
      </c>
      <c r="C1666" s="235">
        <v>44645</v>
      </c>
      <c r="D1666" s="235">
        <v>18</v>
      </c>
      <c r="E1666" s="235">
        <v>100</v>
      </c>
      <c r="F1666" s="235">
        <v>95.8</v>
      </c>
      <c r="G1666" s="235">
        <v>13.3</v>
      </c>
      <c r="H1666" s="235">
        <v>8.6999999999999993</v>
      </c>
    </row>
    <row r="1667" spans="2:8">
      <c r="B1667" s="235" t="s">
        <v>99</v>
      </c>
      <c r="C1667" s="235">
        <v>44646</v>
      </c>
      <c r="D1667" s="235">
        <v>12</v>
      </c>
      <c r="E1667" s="235">
        <v>99</v>
      </c>
      <c r="F1667" s="235">
        <v>92.9</v>
      </c>
      <c r="G1667" s="235">
        <v>13.3</v>
      </c>
      <c r="H1667" s="235">
        <v>11.3</v>
      </c>
    </row>
    <row r="1668" spans="2:8">
      <c r="B1668" s="235" t="s">
        <v>99</v>
      </c>
      <c r="C1668" s="235">
        <v>44647</v>
      </c>
      <c r="D1668" s="235">
        <v>21</v>
      </c>
      <c r="E1668" s="235">
        <v>100</v>
      </c>
      <c r="F1668" s="235">
        <v>91.8</v>
      </c>
      <c r="G1668" s="235">
        <v>14.7</v>
      </c>
      <c r="H1668" s="235">
        <v>11.3</v>
      </c>
    </row>
    <row r="1669" spans="2:8">
      <c r="B1669" s="235" t="s">
        <v>99</v>
      </c>
      <c r="C1669" s="235">
        <v>44648</v>
      </c>
      <c r="D1669" s="235">
        <v>5</v>
      </c>
      <c r="E1669" s="235">
        <v>100</v>
      </c>
      <c r="F1669" s="235">
        <v>78.7</v>
      </c>
      <c r="G1669" s="235">
        <v>19.399999999999999</v>
      </c>
      <c r="H1669" s="235">
        <v>7.4</v>
      </c>
    </row>
    <row r="1670" spans="2:8">
      <c r="B1670" s="235" t="s">
        <v>99</v>
      </c>
      <c r="C1670" s="235">
        <v>44649</v>
      </c>
      <c r="D1670" s="235">
        <v>23</v>
      </c>
      <c r="E1670" s="235">
        <v>100</v>
      </c>
      <c r="F1670" s="235">
        <v>90.9</v>
      </c>
      <c r="G1670" s="235">
        <v>14.1</v>
      </c>
      <c r="H1670" s="235">
        <v>10.3</v>
      </c>
    </row>
    <row r="1671" spans="2:8">
      <c r="B1671" s="235" t="s">
        <v>99</v>
      </c>
      <c r="C1671" s="235">
        <v>44650</v>
      </c>
      <c r="D1671" s="235">
        <v>10</v>
      </c>
      <c r="E1671" s="235">
        <v>100</v>
      </c>
      <c r="F1671" s="235">
        <v>78.5</v>
      </c>
      <c r="G1671" s="235">
        <v>17</v>
      </c>
      <c r="H1671" s="235">
        <v>10.1</v>
      </c>
    </row>
    <row r="1672" spans="2:8">
      <c r="B1672" s="235" t="s">
        <v>99</v>
      </c>
      <c r="C1672" s="235">
        <v>44652</v>
      </c>
      <c r="D1672" s="235">
        <v>24</v>
      </c>
      <c r="E1672" s="235">
        <v>100</v>
      </c>
      <c r="F1672" s="235">
        <v>94.5</v>
      </c>
      <c r="G1672" s="235">
        <v>13.9</v>
      </c>
      <c r="H1672" s="235">
        <v>9.6999999999999993</v>
      </c>
    </row>
    <row r="1673" spans="2:8">
      <c r="B1673" s="235" t="s">
        <v>99</v>
      </c>
      <c r="C1673" s="235">
        <v>44653</v>
      </c>
      <c r="D1673" s="235">
        <v>1</v>
      </c>
      <c r="E1673" s="235">
        <v>87.9</v>
      </c>
      <c r="F1673" s="235">
        <v>76.900000000000006</v>
      </c>
      <c r="G1673" s="235">
        <v>22.5</v>
      </c>
      <c r="H1673" s="235">
        <v>13.7</v>
      </c>
    </row>
    <row r="1674" spans="2:8">
      <c r="B1674" s="235" t="s">
        <v>99</v>
      </c>
      <c r="C1674" s="235">
        <v>44654</v>
      </c>
      <c r="D1674" s="235">
        <v>11</v>
      </c>
      <c r="E1674" s="235">
        <v>96.7</v>
      </c>
      <c r="F1674" s="235">
        <v>93.5</v>
      </c>
      <c r="G1674" s="235">
        <v>13.3</v>
      </c>
      <c r="H1674" s="235">
        <v>10</v>
      </c>
    </row>
    <row r="1675" spans="2:8">
      <c r="B1675" s="235" t="s">
        <v>99</v>
      </c>
      <c r="C1675" s="235">
        <v>44655</v>
      </c>
      <c r="D1675" s="235">
        <v>12</v>
      </c>
      <c r="E1675" s="235">
        <v>99.5</v>
      </c>
      <c r="F1675" s="235">
        <v>98.7</v>
      </c>
      <c r="G1675" s="235">
        <v>10.9</v>
      </c>
      <c r="H1675" s="235">
        <v>10.3</v>
      </c>
    </row>
    <row r="1676" spans="2:8">
      <c r="B1676" s="235" t="s">
        <v>99</v>
      </c>
      <c r="C1676" s="235">
        <v>44656</v>
      </c>
      <c r="D1676" s="235">
        <v>25</v>
      </c>
      <c r="E1676" s="235">
        <v>100</v>
      </c>
      <c r="F1676" s="235">
        <v>93.8</v>
      </c>
      <c r="G1676" s="235">
        <v>13.3</v>
      </c>
      <c r="H1676" s="235">
        <v>9.6999999999999993</v>
      </c>
    </row>
    <row r="1677" spans="2:8">
      <c r="B1677" s="235" t="s">
        <v>99</v>
      </c>
      <c r="C1677" s="235">
        <v>44657</v>
      </c>
      <c r="D1677" s="235">
        <v>16</v>
      </c>
      <c r="E1677" s="235">
        <v>99.5</v>
      </c>
      <c r="F1677" s="235">
        <v>76.400000000000006</v>
      </c>
      <c r="G1677" s="235">
        <v>21</v>
      </c>
      <c r="H1677" s="235">
        <v>9.6999999999999993</v>
      </c>
    </row>
    <row r="1678" spans="2:8">
      <c r="B1678" s="235" t="s">
        <v>99</v>
      </c>
      <c r="C1678" s="235">
        <v>44658</v>
      </c>
      <c r="D1678" s="235">
        <v>10</v>
      </c>
      <c r="E1678" s="235">
        <v>100</v>
      </c>
      <c r="F1678" s="235">
        <v>83.2</v>
      </c>
      <c r="G1678" s="235">
        <v>16.100000000000001</v>
      </c>
      <c r="H1678" s="235">
        <v>10.4</v>
      </c>
    </row>
    <row r="1679" spans="2:8">
      <c r="B1679" s="235" t="s">
        <v>99</v>
      </c>
      <c r="C1679" s="235">
        <v>44659</v>
      </c>
      <c r="D1679" s="235">
        <v>3</v>
      </c>
      <c r="E1679" s="235">
        <v>100</v>
      </c>
      <c r="F1679" s="235">
        <v>84.1</v>
      </c>
      <c r="G1679" s="235">
        <v>18.3</v>
      </c>
      <c r="H1679" s="235">
        <v>10.1</v>
      </c>
    </row>
    <row r="1680" spans="2:8">
      <c r="B1680" s="235" t="s">
        <v>99</v>
      </c>
      <c r="C1680" s="235">
        <v>44660</v>
      </c>
      <c r="D1680" s="235">
        <v>38</v>
      </c>
      <c r="E1680" s="235">
        <v>99</v>
      </c>
      <c r="F1680" s="235">
        <v>98</v>
      </c>
      <c r="G1680" s="235">
        <v>10</v>
      </c>
      <c r="H1680" s="235">
        <v>6.5</v>
      </c>
    </row>
    <row r="1681" spans="2:8">
      <c r="B1681" s="235" t="s">
        <v>99</v>
      </c>
      <c r="C1681" s="235">
        <v>44661</v>
      </c>
      <c r="D1681" s="235">
        <v>2</v>
      </c>
      <c r="E1681" s="235">
        <v>100</v>
      </c>
      <c r="F1681" s="235">
        <v>100</v>
      </c>
      <c r="G1681" s="235">
        <v>10.1</v>
      </c>
      <c r="H1681" s="235">
        <v>9.6</v>
      </c>
    </row>
    <row r="1682" spans="2:8">
      <c r="B1682" s="235" t="s">
        <v>99</v>
      </c>
      <c r="C1682" s="235">
        <v>44662</v>
      </c>
      <c r="D1682" s="235">
        <v>0</v>
      </c>
      <c r="E1682" s="235">
        <v>100</v>
      </c>
      <c r="F1682" s="235">
        <v>89.4</v>
      </c>
      <c r="G1682" s="235">
        <v>16.100000000000001</v>
      </c>
      <c r="H1682" s="235">
        <v>6.8</v>
      </c>
    </row>
    <row r="1683" spans="2:8">
      <c r="B1683" s="235" t="s">
        <v>99</v>
      </c>
      <c r="C1683" s="235">
        <v>44663</v>
      </c>
      <c r="D1683" s="235">
        <v>0</v>
      </c>
      <c r="E1683" s="235">
        <v>96</v>
      </c>
      <c r="F1683" s="235">
        <v>72</v>
      </c>
      <c r="G1683" s="235">
        <v>17.7</v>
      </c>
      <c r="H1683" s="235">
        <v>11.8</v>
      </c>
    </row>
    <row r="1684" spans="2:8">
      <c r="B1684" s="235" t="s">
        <v>99</v>
      </c>
      <c r="C1684" s="235">
        <v>44664</v>
      </c>
      <c r="D1684" s="235">
        <v>0</v>
      </c>
      <c r="E1684" s="235">
        <v>100</v>
      </c>
      <c r="F1684" s="235">
        <v>77.900000000000006</v>
      </c>
      <c r="G1684" s="235">
        <v>17.600000000000001</v>
      </c>
      <c r="H1684" s="235">
        <v>9.6999999999999993</v>
      </c>
    </row>
    <row r="1685" spans="2:8">
      <c r="B1685" s="235" t="s">
        <v>99</v>
      </c>
      <c r="C1685" s="235">
        <v>44665</v>
      </c>
      <c r="D1685" s="235">
        <v>0</v>
      </c>
      <c r="E1685" s="235">
        <v>94.5</v>
      </c>
      <c r="F1685" s="235">
        <v>75.5</v>
      </c>
      <c r="G1685" s="235">
        <v>19.100000000000001</v>
      </c>
      <c r="H1685" s="235">
        <v>13</v>
      </c>
    </row>
    <row r="1686" spans="2:8">
      <c r="B1686" s="235" t="s">
        <v>99</v>
      </c>
      <c r="C1686" s="235">
        <v>44666</v>
      </c>
      <c r="D1686" s="235">
        <v>3</v>
      </c>
      <c r="E1686" s="235">
        <v>98.7</v>
      </c>
      <c r="F1686" s="235">
        <v>83.2</v>
      </c>
      <c r="G1686" s="235">
        <v>14.4</v>
      </c>
      <c r="H1686" s="235">
        <v>12.2</v>
      </c>
    </row>
    <row r="1687" spans="2:8">
      <c r="B1687" s="235" t="s">
        <v>99</v>
      </c>
      <c r="C1687" s="235">
        <v>44667</v>
      </c>
      <c r="D1687" s="235">
        <v>6</v>
      </c>
      <c r="E1687" s="235">
        <v>99.7</v>
      </c>
      <c r="F1687" s="235">
        <v>93.4</v>
      </c>
      <c r="G1687" s="235">
        <v>14</v>
      </c>
      <c r="H1687" s="235">
        <v>11</v>
      </c>
    </row>
    <row r="1688" spans="2:8">
      <c r="B1688" s="235" t="s">
        <v>99</v>
      </c>
      <c r="C1688" s="235">
        <v>44668</v>
      </c>
      <c r="D1688" s="235">
        <v>15</v>
      </c>
      <c r="E1688" s="235">
        <v>98.6</v>
      </c>
      <c r="F1688" s="235">
        <v>80.400000000000006</v>
      </c>
      <c r="G1688" s="235">
        <v>17</v>
      </c>
      <c r="H1688" s="235">
        <v>9.4</v>
      </c>
    </row>
    <row r="1689" spans="2:8">
      <c r="B1689" s="235" t="s">
        <v>99</v>
      </c>
      <c r="C1689" s="235">
        <v>44669</v>
      </c>
      <c r="D1689" s="235">
        <v>18</v>
      </c>
      <c r="E1689" s="235">
        <v>100</v>
      </c>
      <c r="F1689" s="235">
        <v>90.1</v>
      </c>
      <c r="G1689" s="235">
        <v>15.9</v>
      </c>
      <c r="H1689" s="235">
        <v>10.1</v>
      </c>
    </row>
    <row r="1690" spans="2:8">
      <c r="B1690" s="235" t="s">
        <v>99</v>
      </c>
      <c r="C1690" s="235">
        <v>44670</v>
      </c>
      <c r="D1690" s="235">
        <v>20</v>
      </c>
      <c r="E1690" s="235">
        <v>100</v>
      </c>
      <c r="F1690" s="235">
        <v>90.2</v>
      </c>
      <c r="G1690" s="235">
        <v>16</v>
      </c>
      <c r="H1690" s="235">
        <v>9.6999999999999993</v>
      </c>
    </row>
    <row r="1691" spans="2:8">
      <c r="B1691" s="235" t="s">
        <v>99</v>
      </c>
      <c r="C1691" s="235">
        <v>44671</v>
      </c>
      <c r="D1691" s="235">
        <v>8</v>
      </c>
      <c r="E1691" s="235">
        <v>100</v>
      </c>
      <c r="F1691" s="235">
        <v>94.8</v>
      </c>
      <c r="G1691" s="235">
        <v>15.4</v>
      </c>
      <c r="H1691" s="235">
        <v>9.1</v>
      </c>
    </row>
    <row r="1692" spans="2:8">
      <c r="B1692" s="235" t="s">
        <v>99</v>
      </c>
      <c r="C1692" s="235">
        <v>44672</v>
      </c>
      <c r="D1692" s="235">
        <v>27</v>
      </c>
      <c r="E1692" s="235">
        <v>96.1</v>
      </c>
      <c r="F1692" s="235">
        <v>78.7</v>
      </c>
      <c r="G1692" s="235">
        <v>16.600000000000001</v>
      </c>
      <c r="H1692" s="235">
        <v>9.8000000000000007</v>
      </c>
    </row>
    <row r="1693" spans="2:8">
      <c r="B1693" s="235" t="s">
        <v>99</v>
      </c>
      <c r="C1693" s="235">
        <v>44673</v>
      </c>
      <c r="D1693" s="235">
        <v>5</v>
      </c>
      <c r="E1693" s="235">
        <v>98.3</v>
      </c>
      <c r="F1693" s="235">
        <v>88</v>
      </c>
      <c r="G1693" s="235">
        <v>15.8</v>
      </c>
      <c r="H1693" s="235">
        <v>9.4</v>
      </c>
    </row>
    <row r="1694" spans="2:8">
      <c r="B1694" s="235" t="s">
        <v>99</v>
      </c>
      <c r="C1694" s="235">
        <v>44674</v>
      </c>
      <c r="D1694" s="235">
        <v>4</v>
      </c>
      <c r="E1694" s="235">
        <v>100</v>
      </c>
      <c r="F1694" s="235">
        <v>75.099999999999994</v>
      </c>
      <c r="G1694" s="235">
        <v>18.399999999999999</v>
      </c>
      <c r="H1694" s="235">
        <v>9.6</v>
      </c>
    </row>
    <row r="1695" spans="2:8">
      <c r="B1695" s="235" t="s">
        <v>99</v>
      </c>
      <c r="C1695" s="235">
        <v>44675</v>
      </c>
      <c r="D1695" s="235">
        <v>59</v>
      </c>
      <c r="E1695" s="235">
        <v>100</v>
      </c>
      <c r="F1695" s="235">
        <v>95.1</v>
      </c>
      <c r="G1695" s="235">
        <v>14.2</v>
      </c>
      <c r="H1695" s="235">
        <v>5.7</v>
      </c>
    </row>
    <row r="1696" spans="2:8">
      <c r="B1696" s="235" t="s">
        <v>99</v>
      </c>
      <c r="C1696" s="235">
        <v>44676</v>
      </c>
      <c r="D1696" s="235">
        <v>10</v>
      </c>
      <c r="E1696" s="235">
        <v>100</v>
      </c>
      <c r="F1696" s="235">
        <v>87</v>
      </c>
      <c r="G1696" s="235">
        <v>14.3</v>
      </c>
      <c r="H1696" s="235">
        <v>7.3</v>
      </c>
    </row>
    <row r="1697" spans="2:8">
      <c r="B1697" s="235" t="s">
        <v>99</v>
      </c>
      <c r="C1697" s="235">
        <v>44677</v>
      </c>
      <c r="D1697" s="235">
        <v>7</v>
      </c>
      <c r="E1697" s="235">
        <v>100</v>
      </c>
      <c r="F1697" s="235">
        <v>87.7</v>
      </c>
      <c r="G1697" s="235">
        <v>15.6</v>
      </c>
      <c r="H1697" s="235">
        <v>6.4</v>
      </c>
    </row>
    <row r="1698" spans="2:8">
      <c r="B1698" s="235" t="s">
        <v>99</v>
      </c>
      <c r="C1698" s="235">
        <v>44678</v>
      </c>
      <c r="D1698" s="235">
        <v>44</v>
      </c>
      <c r="E1698" s="235">
        <v>100</v>
      </c>
      <c r="F1698" s="235">
        <v>89.6</v>
      </c>
      <c r="G1698" s="235">
        <v>14.8</v>
      </c>
      <c r="H1698" s="235">
        <v>9.3000000000000007</v>
      </c>
    </row>
    <row r="1699" spans="2:8">
      <c r="B1699" s="235" t="s">
        <v>99</v>
      </c>
      <c r="C1699" s="235">
        <v>44679</v>
      </c>
      <c r="D1699" s="235">
        <v>7</v>
      </c>
      <c r="E1699" s="235">
        <v>100</v>
      </c>
      <c r="F1699" s="235">
        <v>98.6</v>
      </c>
      <c r="G1699" s="235">
        <v>12.9</v>
      </c>
      <c r="H1699" s="235">
        <v>8.1</v>
      </c>
    </row>
    <row r="1700" spans="2:8">
      <c r="B1700" s="235" t="s">
        <v>99</v>
      </c>
      <c r="C1700" s="235">
        <v>44680</v>
      </c>
      <c r="D1700" s="235">
        <v>0</v>
      </c>
      <c r="E1700" s="235">
        <v>100</v>
      </c>
      <c r="F1700" s="235">
        <v>76.2</v>
      </c>
      <c r="G1700" s="235">
        <v>20.3</v>
      </c>
      <c r="H1700" s="235">
        <v>9.8000000000000007</v>
      </c>
    </row>
    <row r="1701" spans="2:8">
      <c r="B1701" s="235" t="s">
        <v>99</v>
      </c>
      <c r="C1701" s="235">
        <v>44681</v>
      </c>
      <c r="D1701" s="235">
        <v>0</v>
      </c>
      <c r="E1701" s="235">
        <v>98.2</v>
      </c>
      <c r="F1701" s="235">
        <v>92.2</v>
      </c>
      <c r="G1701" s="235">
        <v>14.8</v>
      </c>
      <c r="H1701" s="235">
        <v>7.5</v>
      </c>
    </row>
    <row r="1702" spans="2:8">
      <c r="B1702" s="235" t="s">
        <v>99</v>
      </c>
      <c r="C1702" s="235">
        <v>44682</v>
      </c>
      <c r="D1702" s="235">
        <v>0</v>
      </c>
      <c r="E1702" s="235">
        <v>97.7</v>
      </c>
      <c r="F1702" s="235">
        <v>75.099999999999994</v>
      </c>
      <c r="G1702" s="235">
        <v>17.100000000000001</v>
      </c>
      <c r="H1702" s="235">
        <v>9</v>
      </c>
    </row>
    <row r="1703" spans="2:8">
      <c r="B1703" s="235" t="s">
        <v>99</v>
      </c>
      <c r="C1703" s="235">
        <v>44683</v>
      </c>
      <c r="D1703" s="235">
        <v>0</v>
      </c>
      <c r="E1703" s="235">
        <v>100</v>
      </c>
      <c r="F1703" s="235">
        <v>53.6</v>
      </c>
      <c r="G1703" s="235">
        <v>21.6</v>
      </c>
      <c r="H1703" s="235">
        <v>7.3</v>
      </c>
    </row>
    <row r="1704" spans="2:8">
      <c r="B1704" s="235" t="s">
        <v>99</v>
      </c>
      <c r="C1704" s="235">
        <v>44684</v>
      </c>
      <c r="D1704" s="235">
        <v>0</v>
      </c>
      <c r="E1704" s="235">
        <v>100</v>
      </c>
      <c r="F1704" s="235">
        <v>76.400000000000006</v>
      </c>
      <c r="G1704" s="235">
        <v>18.100000000000001</v>
      </c>
      <c r="H1704" s="235">
        <v>4.4000000000000004</v>
      </c>
    </row>
    <row r="1705" spans="2:8">
      <c r="B1705" s="235" t="s">
        <v>99</v>
      </c>
      <c r="C1705" s="235">
        <v>44685</v>
      </c>
      <c r="D1705" s="235">
        <v>3</v>
      </c>
      <c r="E1705" s="235">
        <v>98</v>
      </c>
      <c r="F1705" s="235">
        <v>73.5</v>
      </c>
      <c r="G1705" s="235">
        <v>18.3</v>
      </c>
      <c r="H1705" s="235">
        <v>6.4</v>
      </c>
    </row>
    <row r="1706" spans="2:8">
      <c r="B1706" s="235" t="s">
        <v>99</v>
      </c>
      <c r="C1706" s="235">
        <v>44686</v>
      </c>
      <c r="D1706" s="235">
        <v>1</v>
      </c>
      <c r="E1706" s="235">
        <v>99.7</v>
      </c>
      <c r="F1706" s="235">
        <v>79.7</v>
      </c>
      <c r="G1706" s="235">
        <v>18.100000000000001</v>
      </c>
      <c r="H1706" s="235">
        <v>11</v>
      </c>
    </row>
    <row r="1707" spans="2:8">
      <c r="B1707" s="235" t="s">
        <v>99</v>
      </c>
      <c r="C1707" s="235">
        <v>44687</v>
      </c>
      <c r="D1707" s="235">
        <v>20</v>
      </c>
      <c r="E1707" s="235">
        <v>100</v>
      </c>
      <c r="F1707" s="235">
        <v>89</v>
      </c>
      <c r="G1707" s="235">
        <v>14.4</v>
      </c>
      <c r="H1707" s="235">
        <v>10</v>
      </c>
    </row>
    <row r="1708" spans="2:8">
      <c r="B1708" s="235" t="s">
        <v>99</v>
      </c>
      <c r="C1708" s="235">
        <v>44688</v>
      </c>
      <c r="D1708" s="235">
        <v>12</v>
      </c>
      <c r="E1708" s="235">
        <v>100</v>
      </c>
      <c r="F1708" s="235">
        <v>94.6</v>
      </c>
      <c r="G1708" s="235">
        <v>13.9</v>
      </c>
      <c r="H1708" s="235">
        <v>10.9</v>
      </c>
    </row>
    <row r="1709" spans="2:8">
      <c r="B1709" s="235" t="s">
        <v>99</v>
      </c>
      <c r="C1709" s="235">
        <v>44689</v>
      </c>
      <c r="D1709" s="235">
        <v>3</v>
      </c>
      <c r="E1709" s="235">
        <v>99.2</v>
      </c>
      <c r="F1709" s="235">
        <v>83.1</v>
      </c>
      <c r="G1709" s="235">
        <v>18.5</v>
      </c>
      <c r="H1709" s="235">
        <v>11</v>
      </c>
    </row>
    <row r="1710" spans="2:8">
      <c r="B1710" s="235" t="s">
        <v>99</v>
      </c>
      <c r="C1710" s="235">
        <v>44690</v>
      </c>
      <c r="D1710" s="235">
        <v>12</v>
      </c>
      <c r="E1710" s="235">
        <v>100</v>
      </c>
      <c r="F1710" s="235">
        <v>92.5</v>
      </c>
      <c r="G1710" s="235">
        <v>14.8</v>
      </c>
      <c r="H1710" s="235">
        <v>7.1</v>
      </c>
    </row>
    <row r="1711" spans="2:8">
      <c r="B1711" s="235" t="s">
        <v>99</v>
      </c>
      <c r="C1711" s="235">
        <v>44691</v>
      </c>
      <c r="D1711" s="235">
        <v>15</v>
      </c>
      <c r="E1711" s="235">
        <v>100</v>
      </c>
      <c r="F1711" s="235">
        <v>93.6</v>
      </c>
      <c r="G1711" s="235">
        <v>14.9</v>
      </c>
      <c r="H1711" s="235">
        <v>6.9</v>
      </c>
    </row>
    <row r="1712" spans="2:8">
      <c r="B1712" s="235" t="s">
        <v>99</v>
      </c>
      <c r="C1712" s="235">
        <v>44692</v>
      </c>
      <c r="D1712" s="235">
        <v>21</v>
      </c>
      <c r="E1712" s="235">
        <v>100</v>
      </c>
      <c r="F1712" s="235">
        <v>83</v>
      </c>
      <c r="G1712" s="235">
        <v>17.899999999999999</v>
      </c>
      <c r="H1712" s="235">
        <v>8.8000000000000007</v>
      </c>
    </row>
    <row r="1713" spans="2:8">
      <c r="B1713" s="235" t="s">
        <v>99</v>
      </c>
      <c r="C1713" s="235">
        <v>44693</v>
      </c>
      <c r="D1713" s="235">
        <v>2</v>
      </c>
      <c r="E1713" s="235">
        <v>100</v>
      </c>
      <c r="F1713" s="235">
        <v>78.599999999999994</v>
      </c>
      <c r="G1713" s="235">
        <v>19.3</v>
      </c>
      <c r="H1713" s="235">
        <v>8.1999999999999993</v>
      </c>
    </row>
    <row r="1714" spans="2:8">
      <c r="B1714" s="235" t="s">
        <v>99</v>
      </c>
      <c r="C1714" s="235">
        <v>44694</v>
      </c>
      <c r="D1714" s="235">
        <v>6</v>
      </c>
      <c r="E1714" s="235">
        <v>100</v>
      </c>
      <c r="F1714" s="235">
        <v>81.3</v>
      </c>
      <c r="G1714" s="235">
        <v>18.3</v>
      </c>
      <c r="H1714" s="235">
        <v>8.1999999999999993</v>
      </c>
    </row>
    <row r="1715" spans="2:8">
      <c r="B1715" s="235" t="s">
        <v>99</v>
      </c>
      <c r="C1715" s="235">
        <v>44695</v>
      </c>
      <c r="D1715" s="235">
        <v>0</v>
      </c>
      <c r="E1715" s="235">
        <v>100</v>
      </c>
      <c r="F1715" s="235">
        <v>93.9</v>
      </c>
      <c r="G1715" s="235">
        <v>13.9</v>
      </c>
      <c r="H1715" s="235">
        <v>10.9</v>
      </c>
    </row>
    <row r="1716" spans="2:8">
      <c r="B1716" s="235" t="s">
        <v>99</v>
      </c>
      <c r="C1716" s="235">
        <v>44696</v>
      </c>
      <c r="D1716" s="235">
        <v>2</v>
      </c>
      <c r="E1716" s="235">
        <v>100</v>
      </c>
      <c r="F1716" s="235">
        <v>67.7</v>
      </c>
      <c r="G1716" s="235">
        <v>17.7</v>
      </c>
      <c r="H1716" s="235">
        <v>8.9</v>
      </c>
    </row>
    <row r="1717" spans="2:8">
      <c r="B1717" s="235" t="s">
        <v>99</v>
      </c>
      <c r="C1717" s="235">
        <v>44697</v>
      </c>
      <c r="D1717" s="235">
        <v>3</v>
      </c>
      <c r="E1717" s="235">
        <v>100</v>
      </c>
      <c r="F1717" s="235">
        <v>82.4</v>
      </c>
      <c r="G1717" s="235">
        <v>16.600000000000001</v>
      </c>
      <c r="H1717" s="235">
        <v>5.8</v>
      </c>
    </row>
    <row r="1718" spans="2:8">
      <c r="B1718" s="235" t="s">
        <v>99</v>
      </c>
      <c r="C1718" s="235">
        <v>44698</v>
      </c>
      <c r="D1718" s="235">
        <v>3</v>
      </c>
      <c r="E1718" s="235">
        <v>99.6</v>
      </c>
      <c r="F1718" s="235">
        <v>79.2</v>
      </c>
      <c r="G1718" s="235">
        <v>19.7</v>
      </c>
      <c r="H1718" s="235">
        <v>10.3</v>
      </c>
    </row>
    <row r="1719" spans="2:8">
      <c r="B1719" s="235" t="s">
        <v>99</v>
      </c>
      <c r="C1719" s="235">
        <v>44699</v>
      </c>
      <c r="D1719" s="235">
        <v>4</v>
      </c>
      <c r="E1719" s="235">
        <v>100</v>
      </c>
      <c r="F1719" s="235">
        <v>88.5</v>
      </c>
      <c r="G1719" s="235">
        <v>13.3</v>
      </c>
      <c r="H1719" s="235">
        <v>11.2</v>
      </c>
    </row>
    <row r="1720" spans="2:8">
      <c r="B1720" s="235" t="s">
        <v>99</v>
      </c>
      <c r="C1720" s="235">
        <v>44700</v>
      </c>
      <c r="D1720" s="235">
        <v>11</v>
      </c>
      <c r="E1720" s="235">
        <v>100</v>
      </c>
      <c r="F1720" s="235">
        <v>92.5</v>
      </c>
      <c r="G1720" s="235">
        <v>13.8</v>
      </c>
      <c r="H1720" s="235">
        <v>8.6999999999999993</v>
      </c>
    </row>
    <row r="1721" spans="2:8">
      <c r="B1721" s="235" t="s">
        <v>99</v>
      </c>
      <c r="C1721" s="235">
        <v>44701</v>
      </c>
      <c r="D1721" s="235">
        <v>9</v>
      </c>
      <c r="E1721" s="235">
        <v>100</v>
      </c>
      <c r="F1721" s="235">
        <v>99.3</v>
      </c>
      <c r="G1721" s="235">
        <v>15.2</v>
      </c>
      <c r="H1721" s="235">
        <v>10.199999999999999</v>
      </c>
    </row>
    <row r="1722" spans="2:8">
      <c r="B1722" s="235" t="s">
        <v>99</v>
      </c>
      <c r="C1722" s="235">
        <v>44702</v>
      </c>
      <c r="D1722" s="235">
        <v>3</v>
      </c>
      <c r="E1722" s="235">
        <v>99.6</v>
      </c>
      <c r="F1722" s="235">
        <v>82.4</v>
      </c>
      <c r="G1722" s="235">
        <v>11.3</v>
      </c>
      <c r="H1722" s="235">
        <v>10.5</v>
      </c>
    </row>
    <row r="1723" spans="2:8">
      <c r="B1723" s="235" t="s">
        <v>99</v>
      </c>
      <c r="C1723" s="235">
        <v>44703</v>
      </c>
      <c r="D1723" s="235">
        <v>15</v>
      </c>
      <c r="E1723" s="235">
        <v>100</v>
      </c>
      <c r="F1723" s="235">
        <v>93</v>
      </c>
      <c r="G1723" s="235">
        <v>13.8</v>
      </c>
      <c r="H1723" s="235">
        <v>10.8</v>
      </c>
    </row>
    <row r="1724" spans="2:8">
      <c r="B1724" s="235" t="s">
        <v>99</v>
      </c>
      <c r="C1724" s="235">
        <v>44704</v>
      </c>
      <c r="D1724" s="235">
        <v>0</v>
      </c>
      <c r="E1724" s="235">
        <v>100</v>
      </c>
      <c r="F1724" s="235">
        <v>83.3</v>
      </c>
      <c r="G1724" s="235">
        <v>16.100000000000001</v>
      </c>
      <c r="H1724" s="235">
        <v>9.6</v>
      </c>
    </row>
    <row r="1725" spans="2:8">
      <c r="B1725" s="235" t="s">
        <v>99</v>
      </c>
      <c r="C1725" s="235">
        <v>44705</v>
      </c>
      <c r="D1725" s="235">
        <v>4</v>
      </c>
      <c r="E1725" s="235">
        <v>100</v>
      </c>
      <c r="F1725" s="235">
        <v>84.5</v>
      </c>
      <c r="G1725" s="235">
        <v>17.7</v>
      </c>
      <c r="H1725" s="235">
        <v>6.4</v>
      </c>
    </row>
    <row r="1726" spans="2:8">
      <c r="B1726" s="235" t="s">
        <v>2495</v>
      </c>
      <c r="C1726" s="235">
        <v>43101</v>
      </c>
      <c r="D1726" s="235">
        <v>5</v>
      </c>
      <c r="E1726" s="235">
        <v>0</v>
      </c>
      <c r="F1726" s="235">
        <v>0</v>
      </c>
      <c r="G1726" s="235">
        <v>0</v>
      </c>
      <c r="H1726" s="235">
        <v>0</v>
      </c>
    </row>
    <row r="1727" spans="2:8">
      <c r="B1727" s="235" t="s">
        <v>2495</v>
      </c>
      <c r="C1727" s="235">
        <v>43102</v>
      </c>
      <c r="D1727" s="235">
        <v>18</v>
      </c>
      <c r="E1727" s="235">
        <v>80</v>
      </c>
      <c r="F1727" s="235">
        <v>55</v>
      </c>
      <c r="G1727" s="235">
        <v>12.7</v>
      </c>
      <c r="H1727" s="235">
        <v>11.9</v>
      </c>
    </row>
    <row r="1728" spans="2:8">
      <c r="B1728" s="235" t="s">
        <v>2495</v>
      </c>
      <c r="C1728" s="235">
        <v>43103</v>
      </c>
      <c r="D1728" s="235">
        <v>3</v>
      </c>
      <c r="E1728" s="235">
        <v>60</v>
      </c>
      <c r="F1728" s="235">
        <v>39</v>
      </c>
      <c r="G1728" s="235">
        <v>20.399999999999999</v>
      </c>
      <c r="H1728" s="235">
        <v>15.9</v>
      </c>
    </row>
    <row r="1729" spans="2:8">
      <c r="B1729" s="235" t="s">
        <v>2495</v>
      </c>
      <c r="C1729" s="235">
        <v>43104</v>
      </c>
      <c r="D1729" s="235">
        <v>8</v>
      </c>
      <c r="E1729" s="235">
        <v>55</v>
      </c>
      <c r="F1729" s="235">
        <v>40</v>
      </c>
      <c r="G1729" s="235">
        <v>20.100000000000001</v>
      </c>
      <c r="H1729" s="235">
        <v>14.1</v>
      </c>
    </row>
    <row r="1730" spans="2:8">
      <c r="B1730" s="235" t="s">
        <v>2495</v>
      </c>
      <c r="C1730" s="235">
        <v>43105</v>
      </c>
      <c r="D1730" s="235">
        <v>5</v>
      </c>
      <c r="E1730" s="235">
        <v>67</v>
      </c>
      <c r="F1730" s="235">
        <v>56</v>
      </c>
      <c r="G1730" s="235">
        <v>22.3</v>
      </c>
      <c r="H1730" s="235">
        <v>13.4</v>
      </c>
    </row>
    <row r="1731" spans="2:8">
      <c r="B1731" s="235" t="s">
        <v>2495</v>
      </c>
      <c r="C1731" s="235">
        <v>43106</v>
      </c>
      <c r="D1731" s="235">
        <v>0</v>
      </c>
      <c r="E1731" s="235">
        <v>0</v>
      </c>
      <c r="F1731" s="235">
        <v>0</v>
      </c>
      <c r="G1731" s="235">
        <v>0</v>
      </c>
      <c r="H1731" s="235">
        <v>0</v>
      </c>
    </row>
    <row r="1732" spans="2:8">
      <c r="B1732" s="235" t="s">
        <v>2495</v>
      </c>
      <c r="C1732" s="235">
        <v>43107</v>
      </c>
      <c r="D1732" s="235">
        <v>7</v>
      </c>
      <c r="E1732" s="235">
        <v>0</v>
      </c>
      <c r="F1732" s="235">
        <v>0</v>
      </c>
      <c r="G1732" s="235">
        <v>0</v>
      </c>
      <c r="H1732" s="235">
        <v>0</v>
      </c>
    </row>
    <row r="1733" spans="2:8">
      <c r="B1733" s="235" t="s">
        <v>2495</v>
      </c>
      <c r="C1733" s="235">
        <v>43108</v>
      </c>
      <c r="D1733" s="235">
        <v>0</v>
      </c>
      <c r="E1733" s="235">
        <v>0</v>
      </c>
      <c r="F1733" s="235">
        <v>0</v>
      </c>
      <c r="G1733" s="235">
        <v>0</v>
      </c>
      <c r="H1733" s="235">
        <v>0</v>
      </c>
    </row>
    <row r="1734" spans="2:8">
      <c r="B1734" s="235" t="s">
        <v>2495</v>
      </c>
      <c r="C1734" s="235">
        <v>43109</v>
      </c>
      <c r="D1734" s="235">
        <v>0</v>
      </c>
      <c r="E1734" s="235">
        <v>65</v>
      </c>
      <c r="F1734" s="235">
        <v>52</v>
      </c>
      <c r="G1734" s="235">
        <v>22.6</v>
      </c>
      <c r="H1734" s="235">
        <v>13.3</v>
      </c>
    </row>
    <row r="1735" spans="2:8">
      <c r="B1735" s="235" t="s">
        <v>2495</v>
      </c>
      <c r="C1735" s="235">
        <v>43110</v>
      </c>
      <c r="D1735" s="235">
        <v>14</v>
      </c>
      <c r="E1735" s="235">
        <v>68</v>
      </c>
      <c r="F1735" s="235">
        <v>35</v>
      </c>
      <c r="G1735" s="235">
        <v>17.899999999999999</v>
      </c>
      <c r="H1735" s="235">
        <v>13.6</v>
      </c>
    </row>
    <row r="1736" spans="2:8">
      <c r="B1736" s="235" t="s">
        <v>2495</v>
      </c>
      <c r="C1736" s="235">
        <v>43111</v>
      </c>
      <c r="D1736" s="235">
        <v>0</v>
      </c>
      <c r="E1736" s="235">
        <v>90</v>
      </c>
      <c r="F1736" s="235">
        <v>78</v>
      </c>
      <c r="G1736" s="235">
        <v>22.8</v>
      </c>
      <c r="H1736" s="235">
        <v>12.1</v>
      </c>
    </row>
    <row r="1737" spans="2:8">
      <c r="B1737" s="235" t="s">
        <v>2495</v>
      </c>
      <c r="C1737" s="235">
        <v>43112</v>
      </c>
      <c r="D1737" s="235">
        <v>6</v>
      </c>
      <c r="E1737" s="235">
        <v>65</v>
      </c>
      <c r="F1737" s="235">
        <v>63</v>
      </c>
      <c r="G1737" s="235">
        <v>21.5</v>
      </c>
      <c r="H1737" s="235">
        <v>14.7</v>
      </c>
    </row>
    <row r="1738" spans="2:8">
      <c r="B1738" s="235" t="s">
        <v>2495</v>
      </c>
      <c r="C1738" s="235">
        <v>43113</v>
      </c>
      <c r="D1738" s="235">
        <v>0</v>
      </c>
      <c r="E1738" s="235">
        <v>0</v>
      </c>
      <c r="F1738" s="235">
        <v>0</v>
      </c>
      <c r="G1738" s="235">
        <v>0</v>
      </c>
      <c r="H1738" s="235">
        <v>0</v>
      </c>
    </row>
    <row r="1739" spans="2:8">
      <c r="B1739" s="235" t="s">
        <v>2495</v>
      </c>
      <c r="C1739" s="235">
        <v>43114</v>
      </c>
      <c r="D1739" s="235">
        <v>0</v>
      </c>
      <c r="E1739" s="235">
        <v>0</v>
      </c>
      <c r="F1739" s="235">
        <v>0</v>
      </c>
      <c r="G1739" s="235">
        <v>0</v>
      </c>
      <c r="H1739" s="235">
        <v>0</v>
      </c>
    </row>
    <row r="1740" spans="2:8">
      <c r="B1740" s="235" t="s">
        <v>2495</v>
      </c>
      <c r="C1740" s="235">
        <v>43115</v>
      </c>
      <c r="D1740" s="235">
        <v>7</v>
      </c>
      <c r="E1740" s="235">
        <v>68</v>
      </c>
      <c r="F1740" s="235">
        <v>45</v>
      </c>
      <c r="G1740" s="235">
        <v>20.100000000000001</v>
      </c>
      <c r="H1740" s="235">
        <v>15.3</v>
      </c>
    </row>
    <row r="1741" spans="2:8">
      <c r="B1741" s="235" t="s">
        <v>2495</v>
      </c>
      <c r="C1741" s="235">
        <v>43116</v>
      </c>
      <c r="D1741" s="235">
        <v>2</v>
      </c>
      <c r="E1741" s="235">
        <v>83</v>
      </c>
      <c r="F1741" s="235">
        <v>34</v>
      </c>
      <c r="G1741" s="235">
        <v>21.4</v>
      </c>
      <c r="H1741" s="235">
        <v>13.9</v>
      </c>
    </row>
    <row r="1742" spans="2:8">
      <c r="B1742" s="235" t="s">
        <v>2495</v>
      </c>
      <c r="C1742" s="235">
        <v>43117</v>
      </c>
      <c r="D1742" s="235">
        <v>1</v>
      </c>
      <c r="E1742" s="235">
        <v>91</v>
      </c>
      <c r="F1742" s="235">
        <v>79</v>
      </c>
      <c r="G1742" s="235">
        <v>17.3</v>
      </c>
      <c r="H1742" s="235">
        <v>14.1</v>
      </c>
    </row>
    <row r="1743" spans="2:8">
      <c r="B1743" s="235" t="s">
        <v>2495</v>
      </c>
      <c r="C1743" s="235">
        <v>43118</v>
      </c>
      <c r="D1743" s="235">
        <v>0</v>
      </c>
      <c r="E1743" s="235">
        <v>92</v>
      </c>
      <c r="F1743" s="235">
        <v>81</v>
      </c>
      <c r="G1743" s="235">
        <v>17.8</v>
      </c>
      <c r="H1743" s="235">
        <v>14.4</v>
      </c>
    </row>
    <row r="1744" spans="2:8">
      <c r="B1744" s="235" t="s">
        <v>2495</v>
      </c>
      <c r="C1744" s="235">
        <v>43119</v>
      </c>
      <c r="D1744" s="235">
        <v>0</v>
      </c>
      <c r="E1744" s="235">
        <v>92</v>
      </c>
      <c r="F1744" s="235">
        <v>62</v>
      </c>
      <c r="G1744" s="235">
        <v>19.8</v>
      </c>
      <c r="H1744" s="235">
        <v>14.5</v>
      </c>
    </row>
    <row r="1745" spans="2:8">
      <c r="B1745" s="235" t="s">
        <v>2495</v>
      </c>
      <c r="C1745" s="235">
        <v>43120</v>
      </c>
      <c r="D1745" s="235">
        <v>0</v>
      </c>
      <c r="E1745" s="235">
        <v>0</v>
      </c>
      <c r="F1745" s="235">
        <v>0</v>
      </c>
      <c r="G1745" s="235">
        <v>0</v>
      </c>
      <c r="H1745" s="235">
        <v>0</v>
      </c>
    </row>
    <row r="1746" spans="2:8">
      <c r="B1746" s="235" t="s">
        <v>2495</v>
      </c>
      <c r="C1746" s="235">
        <v>43121</v>
      </c>
      <c r="D1746" s="235">
        <v>0</v>
      </c>
      <c r="E1746" s="235">
        <v>0</v>
      </c>
      <c r="F1746" s="235">
        <v>0</v>
      </c>
      <c r="G1746" s="235">
        <v>0</v>
      </c>
      <c r="H1746" s="235">
        <v>0</v>
      </c>
    </row>
    <row r="1747" spans="2:8">
      <c r="B1747" s="235" t="s">
        <v>2495</v>
      </c>
      <c r="C1747" s="235">
        <v>43122</v>
      </c>
      <c r="D1747" s="235">
        <v>0</v>
      </c>
      <c r="E1747" s="235">
        <v>84</v>
      </c>
      <c r="F1747" s="235">
        <v>60</v>
      </c>
      <c r="G1747" s="235">
        <v>18.899999999999999</v>
      </c>
      <c r="H1747" s="235">
        <v>14.8</v>
      </c>
    </row>
    <row r="1748" spans="2:8">
      <c r="B1748" s="235" t="s">
        <v>2495</v>
      </c>
      <c r="C1748" s="235">
        <v>43123</v>
      </c>
      <c r="D1748" s="235">
        <v>0</v>
      </c>
      <c r="E1748" s="235">
        <v>86</v>
      </c>
      <c r="F1748" s="235">
        <v>71</v>
      </c>
      <c r="G1748" s="235">
        <v>19.8</v>
      </c>
      <c r="H1748" s="235">
        <v>14.3</v>
      </c>
    </row>
    <row r="1749" spans="2:8">
      <c r="B1749" s="235" t="s">
        <v>2495</v>
      </c>
      <c r="C1749" s="235">
        <v>43124</v>
      </c>
      <c r="D1749" s="235">
        <v>0</v>
      </c>
      <c r="E1749" s="235">
        <v>87</v>
      </c>
      <c r="F1749" s="235">
        <v>61</v>
      </c>
      <c r="G1749" s="235">
        <v>20.8</v>
      </c>
      <c r="H1749" s="235">
        <v>14.5</v>
      </c>
    </row>
    <row r="1750" spans="2:8">
      <c r="B1750" s="235" t="s">
        <v>2495</v>
      </c>
      <c r="C1750" s="235">
        <v>43125</v>
      </c>
      <c r="D1750" s="235">
        <v>0</v>
      </c>
      <c r="E1750" s="235">
        <v>80</v>
      </c>
      <c r="F1750" s="235">
        <v>63</v>
      </c>
      <c r="G1750" s="235">
        <v>19.899999999999999</v>
      </c>
      <c r="H1750" s="235">
        <v>14.8</v>
      </c>
    </row>
    <row r="1751" spans="2:8">
      <c r="B1751" s="235" t="s">
        <v>2495</v>
      </c>
      <c r="C1751" s="235">
        <v>43126</v>
      </c>
      <c r="D1751" s="235">
        <v>0</v>
      </c>
      <c r="E1751" s="235">
        <v>85</v>
      </c>
      <c r="F1751" s="235">
        <v>68</v>
      </c>
      <c r="G1751" s="235">
        <v>19.8</v>
      </c>
      <c r="H1751" s="235">
        <v>14.3</v>
      </c>
    </row>
    <row r="1752" spans="2:8">
      <c r="B1752" s="235" t="s">
        <v>2495</v>
      </c>
      <c r="C1752" s="235">
        <v>43128</v>
      </c>
      <c r="D1752" s="235">
        <v>0</v>
      </c>
      <c r="E1752" s="235">
        <v>0</v>
      </c>
      <c r="F1752" s="235">
        <v>0</v>
      </c>
      <c r="G1752" s="235">
        <v>0</v>
      </c>
      <c r="H1752" s="235">
        <v>0</v>
      </c>
    </row>
    <row r="1753" spans="2:8">
      <c r="B1753" s="235" t="s">
        <v>2495</v>
      </c>
      <c r="C1753" s="235">
        <v>43129</v>
      </c>
      <c r="D1753" s="235">
        <v>0</v>
      </c>
      <c r="E1753" s="235">
        <v>87</v>
      </c>
      <c r="F1753" s="235">
        <v>73</v>
      </c>
      <c r="G1753" s="235">
        <v>20.5</v>
      </c>
      <c r="H1753" s="235">
        <v>15.1</v>
      </c>
    </row>
    <row r="1754" spans="2:8">
      <c r="B1754" s="235" t="s">
        <v>2495</v>
      </c>
      <c r="C1754" s="235">
        <v>43130</v>
      </c>
      <c r="D1754" s="235">
        <v>0</v>
      </c>
      <c r="E1754" s="235">
        <v>87</v>
      </c>
      <c r="F1754" s="235">
        <v>70</v>
      </c>
      <c r="G1754" s="235">
        <v>20.6</v>
      </c>
      <c r="H1754" s="235">
        <v>16.399999999999999</v>
      </c>
    </row>
    <row r="1755" spans="2:8">
      <c r="B1755" s="235" t="s">
        <v>2495</v>
      </c>
      <c r="C1755" s="235">
        <v>43131</v>
      </c>
      <c r="D1755" s="235">
        <v>0</v>
      </c>
      <c r="E1755" s="235">
        <v>90</v>
      </c>
      <c r="F1755" s="235">
        <v>75</v>
      </c>
      <c r="G1755" s="235">
        <v>20.100000000000001</v>
      </c>
      <c r="H1755" s="235">
        <v>15.9</v>
      </c>
    </row>
    <row r="1756" spans="2:8">
      <c r="B1756" s="235" t="s">
        <v>2495</v>
      </c>
      <c r="C1756" s="235">
        <v>43127</v>
      </c>
      <c r="D1756" s="235">
        <v>0</v>
      </c>
      <c r="E1756" s="235">
        <v>0</v>
      </c>
      <c r="F1756" s="235">
        <v>0</v>
      </c>
      <c r="G1756" s="235">
        <v>0</v>
      </c>
      <c r="H1756" s="235">
        <v>0</v>
      </c>
    </row>
    <row r="1757" spans="2:8">
      <c r="B1757" s="235" t="s">
        <v>2495</v>
      </c>
      <c r="C1757" s="235">
        <v>43132</v>
      </c>
      <c r="D1757" s="235">
        <v>0</v>
      </c>
      <c r="E1757" s="235">
        <v>82</v>
      </c>
      <c r="F1757" s="235">
        <v>62</v>
      </c>
      <c r="G1757" s="235">
        <v>20.8</v>
      </c>
      <c r="H1757" s="235">
        <v>14.8</v>
      </c>
    </row>
    <row r="1758" spans="2:8">
      <c r="B1758" s="235" t="s">
        <v>2495</v>
      </c>
      <c r="C1758" s="235">
        <v>43133</v>
      </c>
      <c r="D1758" s="235">
        <v>0</v>
      </c>
      <c r="E1758" s="235">
        <v>86</v>
      </c>
      <c r="F1758" s="235">
        <v>73</v>
      </c>
      <c r="G1758" s="235">
        <v>21</v>
      </c>
      <c r="H1758" s="235">
        <v>15.9</v>
      </c>
    </row>
    <row r="1759" spans="2:8">
      <c r="B1759" s="235" t="s">
        <v>2495</v>
      </c>
      <c r="C1759" s="235">
        <v>43134</v>
      </c>
      <c r="D1759" s="235">
        <v>32</v>
      </c>
      <c r="E1759" s="235">
        <v>88</v>
      </c>
      <c r="F1759" s="235">
        <v>63</v>
      </c>
      <c r="G1759" s="235">
        <v>21</v>
      </c>
      <c r="H1759" s="235">
        <v>14.5</v>
      </c>
    </row>
    <row r="1760" spans="2:8">
      <c r="B1760" s="235" t="s">
        <v>2495</v>
      </c>
      <c r="C1760" s="235">
        <v>43135</v>
      </c>
      <c r="D1760" s="235">
        <v>21</v>
      </c>
      <c r="E1760" s="235">
        <v>0</v>
      </c>
      <c r="F1760" s="235">
        <v>0</v>
      </c>
      <c r="G1760" s="235">
        <v>0</v>
      </c>
      <c r="H1760" s="235">
        <v>0</v>
      </c>
    </row>
    <row r="1761" spans="2:8">
      <c r="B1761" s="235" t="s">
        <v>2495</v>
      </c>
      <c r="C1761" s="235">
        <v>43136</v>
      </c>
      <c r="D1761" s="235">
        <v>0</v>
      </c>
      <c r="E1761" s="235">
        <v>81</v>
      </c>
      <c r="F1761" s="235">
        <v>64</v>
      </c>
      <c r="G1761" s="235">
        <v>24</v>
      </c>
      <c r="H1761" s="235">
        <v>13.9</v>
      </c>
    </row>
    <row r="1762" spans="2:8">
      <c r="B1762" s="235" t="s">
        <v>2495</v>
      </c>
      <c r="C1762" s="235">
        <v>43137</v>
      </c>
      <c r="D1762" s="235">
        <v>14</v>
      </c>
      <c r="E1762" s="235">
        <v>91</v>
      </c>
      <c r="F1762" s="235">
        <v>61</v>
      </c>
      <c r="G1762" s="235">
        <v>21</v>
      </c>
      <c r="H1762" s="235">
        <v>15.8</v>
      </c>
    </row>
    <row r="1763" spans="2:8">
      <c r="B1763" s="235" t="s">
        <v>2495</v>
      </c>
      <c r="C1763" s="235">
        <v>43138</v>
      </c>
      <c r="D1763" s="235">
        <v>6</v>
      </c>
      <c r="E1763" s="235">
        <v>92</v>
      </c>
      <c r="F1763" s="235">
        <v>63</v>
      </c>
      <c r="G1763" s="235">
        <v>25</v>
      </c>
      <c r="H1763" s="235">
        <v>14.8</v>
      </c>
    </row>
    <row r="1764" spans="2:8">
      <c r="B1764" s="235" t="s">
        <v>2495</v>
      </c>
      <c r="C1764" s="235">
        <v>43139</v>
      </c>
      <c r="D1764" s="235">
        <v>0</v>
      </c>
      <c r="E1764" s="235">
        <v>84</v>
      </c>
      <c r="F1764" s="235">
        <v>58</v>
      </c>
      <c r="G1764" s="235">
        <v>24</v>
      </c>
      <c r="H1764" s="235">
        <v>16.5</v>
      </c>
    </row>
    <row r="1765" spans="2:8">
      <c r="B1765" s="235" t="s">
        <v>2495</v>
      </c>
      <c r="C1765" s="235">
        <v>43140</v>
      </c>
      <c r="D1765" s="235">
        <v>0</v>
      </c>
      <c r="E1765" s="235">
        <v>85</v>
      </c>
      <c r="F1765" s="235">
        <v>59</v>
      </c>
      <c r="G1765" s="235">
        <v>22.1</v>
      </c>
      <c r="H1765" s="235">
        <v>15.7</v>
      </c>
    </row>
    <row r="1766" spans="2:8">
      <c r="B1766" s="235" t="s">
        <v>2495</v>
      </c>
      <c r="C1766" s="235">
        <v>43141</v>
      </c>
      <c r="D1766" s="235">
        <v>0</v>
      </c>
      <c r="E1766" s="235">
        <v>0</v>
      </c>
      <c r="F1766" s="235">
        <v>0</v>
      </c>
      <c r="G1766" s="235">
        <v>0</v>
      </c>
      <c r="H1766" s="235">
        <v>0</v>
      </c>
    </row>
    <row r="1767" spans="2:8">
      <c r="B1767" s="235" t="s">
        <v>2495</v>
      </c>
      <c r="C1767" s="235">
        <v>43142</v>
      </c>
      <c r="D1767" s="235">
        <v>0</v>
      </c>
      <c r="E1767" s="235">
        <v>0</v>
      </c>
      <c r="F1767" s="235">
        <v>0</v>
      </c>
      <c r="G1767" s="235">
        <v>0</v>
      </c>
      <c r="H1767" s="235">
        <v>0</v>
      </c>
    </row>
    <row r="1768" spans="2:8">
      <c r="B1768" s="235" t="s">
        <v>2495</v>
      </c>
      <c r="C1768" s="235">
        <v>43143</v>
      </c>
      <c r="D1768" s="235">
        <v>1</v>
      </c>
      <c r="E1768" s="235">
        <v>93</v>
      </c>
      <c r="F1768" s="235">
        <v>63</v>
      </c>
      <c r="G1768" s="235">
        <v>20.8</v>
      </c>
      <c r="H1768" s="235">
        <v>14.7</v>
      </c>
    </row>
    <row r="1769" spans="2:8">
      <c r="B1769" s="235" t="s">
        <v>2495</v>
      </c>
      <c r="C1769" s="235">
        <v>43144</v>
      </c>
      <c r="D1769" s="235">
        <v>0</v>
      </c>
      <c r="E1769" s="235">
        <v>88</v>
      </c>
      <c r="F1769" s="235">
        <v>68</v>
      </c>
      <c r="G1769" s="235">
        <v>21.4</v>
      </c>
      <c r="H1769" s="235">
        <v>14.8</v>
      </c>
    </row>
    <row r="1770" spans="2:8">
      <c r="B1770" s="235" t="s">
        <v>2495</v>
      </c>
      <c r="C1770" s="235">
        <v>43145</v>
      </c>
      <c r="D1770" s="235">
        <v>1</v>
      </c>
      <c r="E1770" s="235">
        <v>94</v>
      </c>
      <c r="F1770" s="235">
        <v>53</v>
      </c>
      <c r="G1770" s="235">
        <v>22.6</v>
      </c>
      <c r="H1770" s="235">
        <v>13.7</v>
      </c>
    </row>
    <row r="1771" spans="2:8">
      <c r="B1771" s="235" t="s">
        <v>2495</v>
      </c>
      <c r="C1771" s="235">
        <v>43146</v>
      </c>
      <c r="D1771" s="235">
        <v>0</v>
      </c>
      <c r="E1771" s="235">
        <v>84</v>
      </c>
      <c r="F1771" s="235">
        <v>51</v>
      </c>
      <c r="G1771" s="235">
        <v>23.9</v>
      </c>
      <c r="H1771" s="235">
        <v>14.8</v>
      </c>
    </row>
    <row r="1772" spans="2:8">
      <c r="B1772" s="235" t="s">
        <v>2495</v>
      </c>
      <c r="C1772" s="235">
        <v>43147</v>
      </c>
      <c r="D1772" s="235">
        <v>20</v>
      </c>
      <c r="E1772" s="235">
        <v>83</v>
      </c>
      <c r="F1772" s="235">
        <v>66</v>
      </c>
      <c r="G1772" s="235">
        <v>22.1</v>
      </c>
      <c r="H1772" s="235">
        <v>15.1</v>
      </c>
    </row>
    <row r="1773" spans="2:8">
      <c r="B1773" s="235" t="s">
        <v>2495</v>
      </c>
      <c r="C1773" s="235">
        <v>43148</v>
      </c>
      <c r="D1773" s="235">
        <v>2</v>
      </c>
      <c r="E1773" s="235">
        <v>0</v>
      </c>
      <c r="F1773" s="235">
        <v>0</v>
      </c>
      <c r="G1773" s="235">
        <v>0</v>
      </c>
      <c r="H1773" s="235">
        <v>0</v>
      </c>
    </row>
    <row r="1774" spans="2:8">
      <c r="B1774" s="235" t="s">
        <v>2495</v>
      </c>
      <c r="C1774" s="235">
        <v>43149</v>
      </c>
      <c r="D1774" s="235">
        <v>0</v>
      </c>
      <c r="E1774" s="235">
        <v>0</v>
      </c>
      <c r="F1774" s="235">
        <v>0</v>
      </c>
      <c r="G1774" s="235">
        <v>0</v>
      </c>
      <c r="H1774" s="235">
        <v>0</v>
      </c>
    </row>
    <row r="1775" spans="2:8">
      <c r="B1775" s="235" t="s">
        <v>2495</v>
      </c>
      <c r="C1775" s="235">
        <v>43150</v>
      </c>
      <c r="D1775" s="235">
        <v>0</v>
      </c>
      <c r="E1775" s="235">
        <v>91</v>
      </c>
      <c r="F1775" s="235">
        <v>55</v>
      </c>
      <c r="G1775" s="235">
        <v>23.5</v>
      </c>
      <c r="H1775" s="235">
        <v>14.9</v>
      </c>
    </row>
    <row r="1776" spans="2:8">
      <c r="B1776" s="235" t="s">
        <v>2495</v>
      </c>
      <c r="C1776" s="235">
        <v>43152</v>
      </c>
      <c r="D1776" s="235">
        <v>2</v>
      </c>
      <c r="E1776" s="235">
        <v>89</v>
      </c>
      <c r="F1776" s="235">
        <v>50</v>
      </c>
      <c r="G1776" s="235">
        <v>23.6</v>
      </c>
      <c r="H1776" s="235">
        <v>14.2</v>
      </c>
    </row>
    <row r="1777" spans="2:8">
      <c r="B1777" s="235" t="s">
        <v>2495</v>
      </c>
      <c r="C1777" s="235">
        <v>43153</v>
      </c>
      <c r="D1777" s="235">
        <v>3</v>
      </c>
      <c r="E1777" s="235">
        <v>88</v>
      </c>
      <c r="F1777" s="235">
        <v>74</v>
      </c>
      <c r="G1777" s="235">
        <v>17.8</v>
      </c>
      <c r="H1777" s="235">
        <v>14.7</v>
      </c>
    </row>
    <row r="1778" spans="2:8">
      <c r="B1778" s="235" t="s">
        <v>2495</v>
      </c>
      <c r="C1778" s="235">
        <v>43154</v>
      </c>
      <c r="D1778" s="235">
        <v>15</v>
      </c>
      <c r="E1778" s="235">
        <v>86</v>
      </c>
      <c r="F1778" s="235">
        <v>64</v>
      </c>
      <c r="G1778" s="235">
        <v>20.8</v>
      </c>
      <c r="H1778" s="235">
        <v>14.3</v>
      </c>
    </row>
    <row r="1779" spans="2:8">
      <c r="B1779" s="235" t="s">
        <v>2495</v>
      </c>
      <c r="C1779" s="235">
        <v>43155</v>
      </c>
      <c r="D1779" s="235">
        <v>12</v>
      </c>
      <c r="E1779" s="235">
        <v>0</v>
      </c>
      <c r="F1779" s="235">
        <v>0</v>
      </c>
      <c r="G1779" s="235">
        <v>0</v>
      </c>
      <c r="H1779" s="235">
        <v>0</v>
      </c>
    </row>
    <row r="1780" spans="2:8">
      <c r="B1780" s="235" t="s">
        <v>2495</v>
      </c>
      <c r="C1780" s="235">
        <v>43156</v>
      </c>
      <c r="D1780" s="235">
        <v>14</v>
      </c>
      <c r="E1780" s="235">
        <v>0</v>
      </c>
      <c r="F1780" s="235">
        <v>0</v>
      </c>
      <c r="G1780" s="235">
        <v>0</v>
      </c>
      <c r="H1780" s="235">
        <v>0</v>
      </c>
    </row>
    <row r="1781" spans="2:8">
      <c r="B1781" s="235" t="s">
        <v>2495</v>
      </c>
      <c r="C1781" s="235">
        <v>43157</v>
      </c>
      <c r="D1781" s="235">
        <v>0</v>
      </c>
      <c r="E1781" s="235">
        <v>93</v>
      </c>
      <c r="F1781" s="235">
        <v>54</v>
      </c>
      <c r="G1781" s="235">
        <v>23.8</v>
      </c>
      <c r="H1781" s="235">
        <v>15.1</v>
      </c>
    </row>
    <row r="1782" spans="2:8">
      <c r="B1782" s="235" t="s">
        <v>2495</v>
      </c>
      <c r="C1782" s="235">
        <v>43158</v>
      </c>
      <c r="D1782" s="235">
        <v>0</v>
      </c>
      <c r="E1782" s="235">
        <v>69</v>
      </c>
      <c r="F1782" s="235">
        <v>46</v>
      </c>
      <c r="G1782" s="235">
        <v>23.8</v>
      </c>
      <c r="H1782" s="235">
        <v>13.7</v>
      </c>
    </row>
    <row r="1783" spans="2:8">
      <c r="B1783" s="235" t="s">
        <v>2495</v>
      </c>
      <c r="C1783" s="235">
        <v>43159</v>
      </c>
      <c r="D1783" s="235">
        <v>0</v>
      </c>
      <c r="E1783" s="235">
        <v>73</v>
      </c>
      <c r="F1783" s="235">
        <v>41</v>
      </c>
      <c r="G1783" s="235">
        <v>24.5</v>
      </c>
      <c r="H1783" s="235">
        <v>13.8</v>
      </c>
    </row>
    <row r="1784" spans="2:8">
      <c r="B1784" s="235" t="s">
        <v>2495</v>
      </c>
      <c r="C1784" s="235">
        <v>43160</v>
      </c>
      <c r="D1784" s="235">
        <v>0</v>
      </c>
      <c r="E1784" s="235">
        <v>72</v>
      </c>
      <c r="F1784" s="235">
        <v>40</v>
      </c>
      <c r="G1784" s="235">
        <v>24.7</v>
      </c>
      <c r="H1784" s="235">
        <v>14.3</v>
      </c>
    </row>
    <row r="1785" spans="2:8">
      <c r="B1785" s="235" t="s">
        <v>2495</v>
      </c>
      <c r="C1785" s="235">
        <v>43161</v>
      </c>
      <c r="D1785" s="235">
        <v>0</v>
      </c>
      <c r="E1785" s="235">
        <v>85</v>
      </c>
      <c r="F1785" s="235">
        <v>62</v>
      </c>
      <c r="G1785" s="235">
        <v>20.2</v>
      </c>
      <c r="H1785" s="235">
        <v>15.1</v>
      </c>
    </row>
    <row r="1786" spans="2:8">
      <c r="B1786" s="235" t="s">
        <v>2495</v>
      </c>
      <c r="C1786" s="235">
        <v>43162</v>
      </c>
      <c r="D1786" s="235">
        <v>3</v>
      </c>
      <c r="E1786" s="235">
        <v>0</v>
      </c>
      <c r="F1786" s="235">
        <v>0</v>
      </c>
      <c r="G1786" s="235">
        <v>0</v>
      </c>
      <c r="H1786" s="235">
        <v>0</v>
      </c>
    </row>
    <row r="1787" spans="2:8">
      <c r="B1787" s="235" t="s">
        <v>2495</v>
      </c>
      <c r="C1787" s="235">
        <v>43163</v>
      </c>
      <c r="D1787" s="235">
        <v>0</v>
      </c>
      <c r="E1787" s="235">
        <v>0</v>
      </c>
      <c r="F1787" s="235">
        <v>0</v>
      </c>
      <c r="G1787" s="235">
        <v>0</v>
      </c>
      <c r="H1787" s="235">
        <v>0</v>
      </c>
    </row>
    <row r="1788" spans="2:8">
      <c r="B1788" s="235" t="s">
        <v>2495</v>
      </c>
      <c r="C1788" s="235">
        <v>43164</v>
      </c>
      <c r="D1788" s="235">
        <v>0</v>
      </c>
      <c r="E1788" s="235">
        <v>78</v>
      </c>
      <c r="F1788" s="235">
        <v>58</v>
      </c>
      <c r="G1788" s="235">
        <v>21.7</v>
      </c>
      <c r="H1788" s="235">
        <v>14</v>
      </c>
    </row>
    <row r="1789" spans="2:8">
      <c r="B1789" s="235" t="s">
        <v>2495</v>
      </c>
      <c r="C1789" s="235">
        <v>43165</v>
      </c>
      <c r="D1789" s="235">
        <v>0</v>
      </c>
      <c r="E1789" s="235">
        <v>91</v>
      </c>
      <c r="F1789" s="235">
        <v>62</v>
      </c>
      <c r="G1789" s="235">
        <v>22.6</v>
      </c>
      <c r="H1789" s="235">
        <v>14.7</v>
      </c>
    </row>
    <row r="1790" spans="2:8">
      <c r="B1790" s="235" t="s">
        <v>2495</v>
      </c>
      <c r="C1790" s="235">
        <v>43166</v>
      </c>
      <c r="D1790" s="235">
        <v>0</v>
      </c>
      <c r="E1790" s="235">
        <v>86</v>
      </c>
      <c r="F1790" s="235">
        <v>49</v>
      </c>
      <c r="G1790" s="235">
        <v>25.6</v>
      </c>
      <c r="H1790" s="235">
        <v>15</v>
      </c>
    </row>
    <row r="1791" spans="2:8">
      <c r="B1791" s="235" t="s">
        <v>2495</v>
      </c>
      <c r="C1791" s="235">
        <v>43167</v>
      </c>
      <c r="D1791" s="235">
        <v>0</v>
      </c>
      <c r="E1791" s="235">
        <v>0</v>
      </c>
      <c r="F1791" s="235">
        <v>0</v>
      </c>
      <c r="G1791" s="235">
        <v>0</v>
      </c>
      <c r="H1791" s="235">
        <v>0</v>
      </c>
    </row>
    <row r="1792" spans="2:8">
      <c r="B1792" s="235" t="s">
        <v>2495</v>
      </c>
      <c r="C1792" s="235">
        <v>43168</v>
      </c>
      <c r="D1792" s="235">
        <v>0</v>
      </c>
      <c r="E1792" s="235">
        <v>0</v>
      </c>
      <c r="F1792" s="235">
        <v>0</v>
      </c>
      <c r="G1792" s="235">
        <v>0</v>
      </c>
      <c r="H1792" s="235">
        <v>0</v>
      </c>
    </row>
    <row r="1793" spans="2:8">
      <c r="B1793" s="235" t="s">
        <v>2495</v>
      </c>
      <c r="C1793" s="235">
        <v>43169</v>
      </c>
      <c r="D1793" s="235">
        <v>0</v>
      </c>
      <c r="E1793" s="235">
        <v>0</v>
      </c>
      <c r="F1793" s="235">
        <v>0</v>
      </c>
      <c r="G1793" s="235">
        <v>0</v>
      </c>
      <c r="H1793" s="235">
        <v>0</v>
      </c>
    </row>
    <row r="1794" spans="2:8">
      <c r="B1794" s="235" t="s">
        <v>2495</v>
      </c>
      <c r="C1794" s="235">
        <v>43170</v>
      </c>
      <c r="D1794" s="235">
        <v>0</v>
      </c>
      <c r="E1794" s="235">
        <v>0</v>
      </c>
      <c r="F1794" s="235">
        <v>0</v>
      </c>
      <c r="G1794" s="235">
        <v>0</v>
      </c>
      <c r="H1794" s="235">
        <v>0</v>
      </c>
    </row>
    <row r="1795" spans="2:8">
      <c r="B1795" s="235" t="s">
        <v>2495</v>
      </c>
      <c r="C1795" s="235">
        <v>43171</v>
      </c>
      <c r="D1795" s="235">
        <v>0</v>
      </c>
      <c r="E1795" s="235">
        <v>68</v>
      </c>
      <c r="F1795" s="235">
        <v>44</v>
      </c>
      <c r="G1795" s="235">
        <v>25.3</v>
      </c>
      <c r="H1795" s="235">
        <v>15.7</v>
      </c>
    </row>
    <row r="1796" spans="2:8">
      <c r="B1796" s="235" t="s">
        <v>2495</v>
      </c>
      <c r="C1796" s="235">
        <v>43172</v>
      </c>
      <c r="D1796" s="235">
        <v>0</v>
      </c>
      <c r="E1796" s="235">
        <v>78</v>
      </c>
      <c r="F1796" s="235">
        <v>63</v>
      </c>
      <c r="G1796" s="235">
        <v>25.9</v>
      </c>
      <c r="H1796" s="235">
        <v>16.600000000000001</v>
      </c>
    </row>
    <row r="1797" spans="2:8">
      <c r="B1797" s="235" t="s">
        <v>2495</v>
      </c>
      <c r="C1797" s="235">
        <v>43173</v>
      </c>
      <c r="D1797" s="235">
        <v>0</v>
      </c>
      <c r="E1797" s="235">
        <v>76</v>
      </c>
      <c r="F1797" s="235">
        <v>41</v>
      </c>
      <c r="G1797" s="235">
        <v>26.5</v>
      </c>
      <c r="H1797" s="235">
        <v>15.6</v>
      </c>
    </row>
    <row r="1798" spans="2:8">
      <c r="B1798" s="235" t="s">
        <v>2495</v>
      </c>
      <c r="C1798" s="235">
        <v>43174</v>
      </c>
      <c r="D1798" s="235">
        <v>0</v>
      </c>
      <c r="E1798" s="235">
        <v>83</v>
      </c>
      <c r="F1798" s="235">
        <v>67</v>
      </c>
      <c r="G1798" s="235">
        <v>19.7</v>
      </c>
      <c r="H1798" s="235">
        <v>16.600000000000001</v>
      </c>
    </row>
    <row r="1799" spans="2:8">
      <c r="B1799" s="235" t="s">
        <v>2495</v>
      </c>
      <c r="C1799" s="235">
        <v>43175</v>
      </c>
      <c r="D1799" s="235">
        <v>0</v>
      </c>
      <c r="E1799" s="235">
        <v>84</v>
      </c>
      <c r="F1799" s="235">
        <v>51</v>
      </c>
      <c r="G1799" s="235">
        <v>24</v>
      </c>
      <c r="H1799" s="235">
        <v>14.9</v>
      </c>
    </row>
    <row r="1800" spans="2:8">
      <c r="B1800" s="235" t="s">
        <v>2495</v>
      </c>
      <c r="C1800" s="235">
        <v>43176</v>
      </c>
      <c r="D1800" s="235">
        <v>0</v>
      </c>
      <c r="E1800" s="235">
        <v>0</v>
      </c>
      <c r="F1800" s="235">
        <v>0</v>
      </c>
      <c r="G1800" s="235">
        <v>0</v>
      </c>
      <c r="H1800" s="235">
        <v>0</v>
      </c>
    </row>
    <row r="1801" spans="2:8">
      <c r="B1801" s="235" t="s">
        <v>2495</v>
      </c>
      <c r="C1801" s="235">
        <v>43177</v>
      </c>
      <c r="D1801" s="235">
        <v>0</v>
      </c>
      <c r="E1801" s="235">
        <v>0</v>
      </c>
      <c r="F1801" s="235">
        <v>0</v>
      </c>
      <c r="G1801" s="235">
        <v>0</v>
      </c>
      <c r="H1801" s="235">
        <v>0</v>
      </c>
    </row>
    <row r="1802" spans="2:8">
      <c r="B1802" s="235" t="s">
        <v>2495</v>
      </c>
      <c r="C1802" s="235">
        <v>43178</v>
      </c>
      <c r="D1802" s="235">
        <v>25</v>
      </c>
      <c r="E1802" s="235">
        <v>89</v>
      </c>
      <c r="F1802" s="235">
        <v>54</v>
      </c>
      <c r="G1802" s="235">
        <v>20.100000000000001</v>
      </c>
      <c r="H1802" s="235">
        <v>15</v>
      </c>
    </row>
    <row r="1803" spans="2:8">
      <c r="B1803" s="235" t="s">
        <v>2495</v>
      </c>
      <c r="C1803" s="235">
        <v>43179</v>
      </c>
      <c r="D1803" s="235">
        <v>0</v>
      </c>
      <c r="E1803" s="235">
        <v>93</v>
      </c>
      <c r="F1803" s="235">
        <v>52</v>
      </c>
      <c r="G1803" s="235">
        <v>22.9</v>
      </c>
      <c r="H1803" s="235">
        <v>15.7</v>
      </c>
    </row>
    <row r="1804" spans="2:8">
      <c r="B1804" s="235" t="s">
        <v>2495</v>
      </c>
      <c r="C1804" s="235">
        <v>43180</v>
      </c>
      <c r="D1804" s="235">
        <v>8</v>
      </c>
      <c r="E1804" s="235">
        <v>95</v>
      </c>
      <c r="F1804" s="235">
        <v>49</v>
      </c>
      <c r="G1804" s="235">
        <v>18.899999999999999</v>
      </c>
      <c r="H1804" s="235">
        <v>15.8</v>
      </c>
    </row>
    <row r="1805" spans="2:8">
      <c r="B1805" s="235" t="s">
        <v>2495</v>
      </c>
      <c r="C1805" s="235">
        <v>43181</v>
      </c>
      <c r="D1805" s="235">
        <v>0</v>
      </c>
      <c r="E1805" s="235">
        <v>95</v>
      </c>
      <c r="F1805" s="235">
        <v>60</v>
      </c>
      <c r="G1805" s="235">
        <v>17.899999999999999</v>
      </c>
      <c r="H1805" s="235">
        <v>11.9</v>
      </c>
    </row>
    <row r="1806" spans="2:8">
      <c r="B1806" s="235" t="s">
        <v>2495</v>
      </c>
      <c r="C1806" s="235">
        <v>43182</v>
      </c>
      <c r="D1806" s="235">
        <v>0</v>
      </c>
      <c r="E1806" s="235">
        <v>89</v>
      </c>
      <c r="F1806" s="235">
        <v>50</v>
      </c>
      <c r="G1806" s="235">
        <v>19.5</v>
      </c>
      <c r="H1806" s="235">
        <v>14.9</v>
      </c>
    </row>
    <row r="1807" spans="2:8">
      <c r="B1807" s="235" t="s">
        <v>2495</v>
      </c>
      <c r="C1807" s="235">
        <v>43183</v>
      </c>
      <c r="D1807" s="235">
        <v>9</v>
      </c>
      <c r="E1807" s="235">
        <v>0</v>
      </c>
      <c r="F1807" s="235">
        <v>0</v>
      </c>
      <c r="G1807" s="235">
        <v>0</v>
      </c>
      <c r="H1807" s="235">
        <v>0</v>
      </c>
    </row>
    <row r="1808" spans="2:8">
      <c r="B1808" s="235" t="s">
        <v>2495</v>
      </c>
      <c r="C1808" s="235">
        <v>43184</v>
      </c>
      <c r="D1808" s="235">
        <v>10</v>
      </c>
      <c r="E1808" s="235">
        <v>0</v>
      </c>
      <c r="F1808" s="235">
        <v>0</v>
      </c>
      <c r="G1808" s="235">
        <v>0</v>
      </c>
      <c r="H1808" s="235">
        <v>0</v>
      </c>
    </row>
    <row r="1809" spans="2:8">
      <c r="B1809" s="235" t="s">
        <v>2495</v>
      </c>
      <c r="C1809" s="235">
        <v>43185</v>
      </c>
      <c r="D1809" s="235">
        <v>10</v>
      </c>
      <c r="E1809" s="235">
        <v>87</v>
      </c>
      <c r="F1809" s="235">
        <v>39</v>
      </c>
      <c r="G1809" s="235">
        <v>18.399999999999999</v>
      </c>
      <c r="H1809" s="235">
        <v>13.4</v>
      </c>
    </row>
    <row r="1810" spans="2:8">
      <c r="B1810" s="235" t="s">
        <v>2495</v>
      </c>
      <c r="C1810" s="235">
        <v>43186</v>
      </c>
      <c r="D1810" s="235">
        <v>12</v>
      </c>
      <c r="E1810" s="235">
        <v>85</v>
      </c>
      <c r="F1810" s="235">
        <v>65</v>
      </c>
      <c r="G1810" s="235">
        <v>19.399999999999999</v>
      </c>
      <c r="H1810" s="235">
        <v>12.8</v>
      </c>
    </row>
    <row r="1811" spans="2:8">
      <c r="B1811" s="235" t="s">
        <v>2495</v>
      </c>
      <c r="C1811" s="235">
        <v>43187</v>
      </c>
      <c r="D1811" s="235">
        <v>15</v>
      </c>
      <c r="E1811" s="235">
        <v>87</v>
      </c>
      <c r="F1811" s="235">
        <v>57</v>
      </c>
      <c r="G1811" s="235">
        <v>19.3</v>
      </c>
      <c r="H1811" s="235">
        <v>13.5</v>
      </c>
    </row>
    <row r="1812" spans="2:8">
      <c r="B1812" s="235" t="s">
        <v>2495</v>
      </c>
      <c r="C1812" s="235">
        <v>43188</v>
      </c>
      <c r="D1812" s="235">
        <v>10</v>
      </c>
      <c r="E1812" s="235">
        <v>83</v>
      </c>
      <c r="F1812" s="235">
        <v>42</v>
      </c>
      <c r="G1812" s="235">
        <v>19.8</v>
      </c>
      <c r="H1812" s="235">
        <v>14.5</v>
      </c>
    </row>
    <row r="1813" spans="2:8">
      <c r="B1813" s="235" t="s">
        <v>2495</v>
      </c>
      <c r="C1813" s="235">
        <v>43189</v>
      </c>
      <c r="D1813" s="235">
        <v>20</v>
      </c>
      <c r="E1813" s="235">
        <v>79</v>
      </c>
      <c r="F1813" s="235">
        <v>45</v>
      </c>
      <c r="G1813" s="235">
        <v>20.100000000000001</v>
      </c>
      <c r="H1813" s="235">
        <v>13.3</v>
      </c>
    </row>
    <row r="1814" spans="2:8">
      <c r="B1814" s="235" t="s">
        <v>2495</v>
      </c>
      <c r="C1814" s="235">
        <v>43190</v>
      </c>
      <c r="D1814" s="235">
        <v>30</v>
      </c>
      <c r="E1814" s="235">
        <v>0</v>
      </c>
      <c r="F1814" s="235">
        <v>0</v>
      </c>
      <c r="G1814" s="235">
        <v>0</v>
      </c>
      <c r="H1814" s="235">
        <v>0</v>
      </c>
    </row>
    <row r="1815" spans="2:8">
      <c r="B1815" s="235" t="s">
        <v>2495</v>
      </c>
      <c r="C1815" s="235">
        <v>43191</v>
      </c>
      <c r="D1815" s="235">
        <v>10</v>
      </c>
      <c r="E1815" s="235">
        <v>0</v>
      </c>
      <c r="F1815" s="235">
        <v>0</v>
      </c>
      <c r="G1815" s="235">
        <v>0</v>
      </c>
      <c r="H1815" s="235">
        <v>0</v>
      </c>
    </row>
    <row r="1816" spans="2:8">
      <c r="B1816" s="235" t="s">
        <v>2495</v>
      </c>
      <c r="C1816" s="235">
        <v>43192</v>
      </c>
      <c r="D1816" s="235">
        <v>25</v>
      </c>
      <c r="E1816" s="235">
        <v>87</v>
      </c>
      <c r="F1816" s="235">
        <v>58</v>
      </c>
      <c r="G1816" s="235">
        <v>21.9</v>
      </c>
      <c r="H1816" s="235">
        <v>13.2</v>
      </c>
    </row>
    <row r="1817" spans="2:8">
      <c r="B1817" s="235" t="s">
        <v>2495</v>
      </c>
      <c r="C1817" s="235">
        <v>43193</v>
      </c>
      <c r="D1817" s="235">
        <v>11</v>
      </c>
      <c r="E1817" s="235">
        <v>88</v>
      </c>
      <c r="F1817" s="235">
        <v>45</v>
      </c>
      <c r="G1817" s="235">
        <v>13.9</v>
      </c>
      <c r="H1817" s="235">
        <v>14.3</v>
      </c>
    </row>
    <row r="1818" spans="2:8">
      <c r="B1818" s="235" t="s">
        <v>2495</v>
      </c>
      <c r="C1818" s="235">
        <v>43194</v>
      </c>
      <c r="D1818" s="235">
        <v>30</v>
      </c>
      <c r="E1818" s="235">
        <v>94</v>
      </c>
      <c r="F1818" s="235">
        <v>48</v>
      </c>
      <c r="G1818" s="235">
        <v>19.899999999999999</v>
      </c>
      <c r="H1818" s="235">
        <v>14.4</v>
      </c>
    </row>
    <row r="1819" spans="2:8">
      <c r="B1819" s="235" t="s">
        <v>2495</v>
      </c>
      <c r="C1819" s="235">
        <v>43195</v>
      </c>
      <c r="D1819" s="235">
        <v>8</v>
      </c>
      <c r="E1819" s="235">
        <v>92</v>
      </c>
      <c r="F1819" s="235">
        <v>49</v>
      </c>
      <c r="G1819" s="235">
        <v>19.899999999999999</v>
      </c>
      <c r="H1819" s="235">
        <v>13.6</v>
      </c>
    </row>
    <row r="1820" spans="2:8">
      <c r="B1820" s="235" t="s">
        <v>2495</v>
      </c>
      <c r="C1820" s="235">
        <v>43196</v>
      </c>
      <c r="D1820" s="235">
        <v>6</v>
      </c>
      <c r="E1820" s="235">
        <v>94</v>
      </c>
      <c r="F1820" s="235">
        <v>56</v>
      </c>
      <c r="G1820" s="235">
        <v>20.399999999999999</v>
      </c>
      <c r="H1820" s="235">
        <v>13.5</v>
      </c>
    </row>
    <row r="1821" spans="2:8">
      <c r="B1821" s="235" t="s">
        <v>2495</v>
      </c>
      <c r="C1821" s="235">
        <v>43197</v>
      </c>
      <c r="D1821" s="235">
        <v>0</v>
      </c>
      <c r="E1821" s="235">
        <v>0</v>
      </c>
      <c r="F1821" s="235">
        <v>0</v>
      </c>
      <c r="G1821" s="235">
        <v>0</v>
      </c>
      <c r="H1821" s="235">
        <v>0</v>
      </c>
    </row>
    <row r="1822" spans="2:8">
      <c r="B1822" s="235" t="s">
        <v>2495</v>
      </c>
      <c r="C1822" s="235">
        <v>43198</v>
      </c>
      <c r="D1822" s="235">
        <v>0</v>
      </c>
      <c r="E1822" s="235">
        <v>0</v>
      </c>
      <c r="F1822" s="235">
        <v>0</v>
      </c>
      <c r="G1822" s="235">
        <v>0</v>
      </c>
      <c r="H1822" s="235">
        <v>0</v>
      </c>
    </row>
    <row r="1823" spans="2:8">
      <c r="B1823" s="235" t="s">
        <v>2495</v>
      </c>
      <c r="C1823" s="235">
        <v>43199</v>
      </c>
      <c r="D1823" s="235">
        <v>22</v>
      </c>
      <c r="E1823" s="235">
        <v>82</v>
      </c>
      <c r="F1823" s="235">
        <v>56</v>
      </c>
      <c r="G1823" s="235">
        <v>18.5</v>
      </c>
      <c r="H1823" s="235">
        <v>12.5</v>
      </c>
    </row>
    <row r="1824" spans="2:8">
      <c r="B1824" s="235" t="s">
        <v>2495</v>
      </c>
      <c r="C1824" s="235">
        <v>43200</v>
      </c>
      <c r="D1824" s="235">
        <v>6</v>
      </c>
      <c r="E1824" s="235">
        <v>86</v>
      </c>
      <c r="F1824" s="235">
        <v>57</v>
      </c>
      <c r="G1824" s="235">
        <v>18.899999999999999</v>
      </c>
      <c r="H1824" s="235">
        <v>12.9</v>
      </c>
    </row>
    <row r="1825" spans="2:8">
      <c r="B1825" s="235" t="s">
        <v>2495</v>
      </c>
      <c r="C1825" s="235">
        <v>43201</v>
      </c>
      <c r="D1825" s="235">
        <v>12</v>
      </c>
      <c r="E1825" s="235">
        <v>88</v>
      </c>
      <c r="F1825" s="235">
        <v>53</v>
      </c>
      <c r="G1825" s="235">
        <v>21.5</v>
      </c>
      <c r="H1825" s="235">
        <v>13.5</v>
      </c>
    </row>
    <row r="1826" spans="2:8">
      <c r="B1826" s="235" t="s">
        <v>2495</v>
      </c>
      <c r="C1826" s="235">
        <v>43202</v>
      </c>
      <c r="D1826" s="235">
        <v>6</v>
      </c>
      <c r="E1826" s="235">
        <v>90</v>
      </c>
      <c r="F1826" s="235">
        <v>68</v>
      </c>
      <c r="G1826" s="235">
        <v>22.9</v>
      </c>
      <c r="H1826" s="235">
        <v>14.6</v>
      </c>
    </row>
    <row r="1827" spans="2:8">
      <c r="B1827" s="235" t="s">
        <v>2495</v>
      </c>
      <c r="C1827" s="235">
        <v>43203</v>
      </c>
      <c r="D1827" s="235">
        <v>7</v>
      </c>
      <c r="E1827" s="235">
        <v>89</v>
      </c>
      <c r="F1827" s="235">
        <v>65</v>
      </c>
      <c r="G1827" s="235">
        <v>23</v>
      </c>
      <c r="H1827" s="235">
        <v>13.9</v>
      </c>
    </row>
    <row r="1828" spans="2:8">
      <c r="B1828" s="235" t="s">
        <v>2495</v>
      </c>
      <c r="C1828" s="235">
        <v>43204</v>
      </c>
      <c r="D1828" s="235">
        <v>0</v>
      </c>
      <c r="E1828" s="235">
        <v>0</v>
      </c>
      <c r="F1828" s="235">
        <v>0</v>
      </c>
      <c r="G1828" s="235">
        <v>0</v>
      </c>
      <c r="H1828" s="235">
        <v>0</v>
      </c>
    </row>
    <row r="1829" spans="2:8">
      <c r="B1829" s="235" t="s">
        <v>2495</v>
      </c>
      <c r="C1829" s="235">
        <v>43205</v>
      </c>
      <c r="D1829" s="235">
        <v>0</v>
      </c>
      <c r="E1829" s="235">
        <v>0</v>
      </c>
      <c r="F1829" s="235">
        <v>0</v>
      </c>
      <c r="G1829" s="235">
        <v>0</v>
      </c>
      <c r="H1829" s="235">
        <v>0</v>
      </c>
    </row>
    <row r="1830" spans="2:8">
      <c r="B1830" s="235" t="s">
        <v>2495</v>
      </c>
      <c r="C1830" s="235">
        <v>43206</v>
      </c>
      <c r="D1830" s="235">
        <v>0</v>
      </c>
      <c r="E1830" s="235">
        <v>81</v>
      </c>
      <c r="F1830" s="235">
        <v>54</v>
      </c>
      <c r="G1830" s="235">
        <v>18.399999999999999</v>
      </c>
      <c r="H1830" s="235">
        <v>12.2</v>
      </c>
    </row>
    <row r="1831" spans="2:8">
      <c r="B1831" s="235" t="s">
        <v>2495</v>
      </c>
      <c r="C1831" s="235">
        <v>43207</v>
      </c>
      <c r="D1831" s="235">
        <v>60</v>
      </c>
      <c r="E1831" s="235">
        <v>81</v>
      </c>
      <c r="F1831" s="235">
        <v>57</v>
      </c>
      <c r="G1831" s="235">
        <v>23.7</v>
      </c>
      <c r="H1831" s="235">
        <v>14.5</v>
      </c>
    </row>
    <row r="1832" spans="2:8">
      <c r="B1832" s="235" t="s">
        <v>2495</v>
      </c>
      <c r="C1832" s="235">
        <v>43208</v>
      </c>
      <c r="D1832" s="235">
        <v>0</v>
      </c>
      <c r="E1832" s="235">
        <v>84</v>
      </c>
      <c r="F1832" s="235">
        <v>65</v>
      </c>
      <c r="G1832" s="235">
        <v>22.4</v>
      </c>
      <c r="H1832" s="235">
        <v>14.2</v>
      </c>
    </row>
    <row r="1833" spans="2:8">
      <c r="B1833" s="235" t="s">
        <v>2495</v>
      </c>
      <c r="C1833" s="235">
        <v>43209</v>
      </c>
      <c r="D1833" s="235">
        <v>1</v>
      </c>
      <c r="E1833" s="235">
        <v>87</v>
      </c>
      <c r="F1833" s="235">
        <v>62</v>
      </c>
      <c r="G1833" s="235">
        <v>22.5</v>
      </c>
      <c r="H1833" s="235">
        <v>14.1</v>
      </c>
    </row>
    <row r="1834" spans="2:8">
      <c r="B1834" s="235" t="s">
        <v>2495</v>
      </c>
      <c r="C1834" s="235">
        <v>43210</v>
      </c>
      <c r="D1834" s="235">
        <v>0</v>
      </c>
      <c r="E1834" s="235">
        <v>89</v>
      </c>
      <c r="F1834" s="235">
        <v>56</v>
      </c>
      <c r="G1834" s="235">
        <v>19.399999999999999</v>
      </c>
      <c r="H1834" s="235">
        <v>14.2</v>
      </c>
    </row>
    <row r="1835" spans="2:8">
      <c r="B1835" s="235" t="s">
        <v>2495</v>
      </c>
      <c r="C1835" s="235">
        <v>43211</v>
      </c>
      <c r="D1835" s="235">
        <v>7</v>
      </c>
      <c r="E1835" s="235">
        <v>0</v>
      </c>
      <c r="F1835" s="235">
        <v>0</v>
      </c>
      <c r="G1835" s="235">
        <v>0</v>
      </c>
      <c r="H1835" s="235">
        <v>0</v>
      </c>
    </row>
    <row r="1836" spans="2:8">
      <c r="B1836" s="235" t="s">
        <v>2495</v>
      </c>
      <c r="C1836" s="235">
        <v>43212</v>
      </c>
      <c r="D1836" s="235">
        <v>0</v>
      </c>
      <c r="E1836" s="235">
        <v>0</v>
      </c>
      <c r="F1836" s="235">
        <v>0</v>
      </c>
      <c r="G1836" s="235">
        <v>0</v>
      </c>
      <c r="H1836" s="235">
        <v>0</v>
      </c>
    </row>
    <row r="1837" spans="2:8">
      <c r="B1837" s="235" t="s">
        <v>2495</v>
      </c>
      <c r="C1837" s="235">
        <v>43213</v>
      </c>
      <c r="D1837" s="235">
        <v>2</v>
      </c>
      <c r="E1837" s="235">
        <v>91</v>
      </c>
      <c r="F1837" s="235">
        <v>63</v>
      </c>
      <c r="G1837" s="235">
        <v>18.8</v>
      </c>
      <c r="H1837" s="235">
        <v>12.9</v>
      </c>
    </row>
    <row r="1838" spans="2:8">
      <c r="B1838" s="235" t="s">
        <v>2495</v>
      </c>
      <c r="C1838" s="235">
        <v>43214</v>
      </c>
      <c r="D1838" s="235">
        <v>2</v>
      </c>
      <c r="E1838" s="235">
        <v>91</v>
      </c>
      <c r="F1838" s="235">
        <v>71</v>
      </c>
      <c r="G1838" s="235">
        <v>19.3</v>
      </c>
      <c r="H1838" s="235">
        <v>13.7</v>
      </c>
    </row>
    <row r="1839" spans="2:8">
      <c r="B1839" s="235" t="s">
        <v>2495</v>
      </c>
      <c r="C1839" s="235">
        <v>43215</v>
      </c>
      <c r="D1839" s="235">
        <v>10</v>
      </c>
      <c r="E1839" s="235">
        <v>92</v>
      </c>
      <c r="F1839" s="235">
        <v>73</v>
      </c>
      <c r="G1839" s="235">
        <v>20.3</v>
      </c>
      <c r="H1839" s="235">
        <v>14.6</v>
      </c>
    </row>
    <row r="1840" spans="2:8">
      <c r="B1840" s="235" t="s">
        <v>2495</v>
      </c>
      <c r="C1840" s="235">
        <v>43216</v>
      </c>
      <c r="D1840" s="235">
        <v>5</v>
      </c>
      <c r="E1840" s="235">
        <v>91</v>
      </c>
      <c r="F1840" s="235">
        <v>76</v>
      </c>
      <c r="G1840" s="235">
        <v>20.7</v>
      </c>
      <c r="H1840" s="235">
        <v>14.3</v>
      </c>
    </row>
    <row r="1841" spans="2:8">
      <c r="B1841" s="235" t="s">
        <v>2495</v>
      </c>
      <c r="C1841" s="235">
        <v>43217</v>
      </c>
      <c r="D1841" s="235">
        <v>0</v>
      </c>
      <c r="E1841" s="235">
        <v>93</v>
      </c>
      <c r="F1841" s="235">
        <v>68</v>
      </c>
      <c r="G1841" s="235">
        <v>20.9</v>
      </c>
      <c r="H1841" s="235">
        <v>12.4</v>
      </c>
    </row>
    <row r="1842" spans="2:8">
      <c r="B1842" s="235" t="s">
        <v>2495</v>
      </c>
      <c r="C1842" s="235">
        <v>43218</v>
      </c>
      <c r="D1842" s="235">
        <v>25</v>
      </c>
      <c r="E1842" s="235">
        <v>0</v>
      </c>
      <c r="F1842" s="235">
        <v>0</v>
      </c>
      <c r="G1842" s="235">
        <v>0</v>
      </c>
      <c r="H1842" s="235">
        <v>0</v>
      </c>
    </row>
    <row r="1843" spans="2:8">
      <c r="B1843" s="235" t="s">
        <v>2495</v>
      </c>
      <c r="C1843" s="235">
        <v>43219</v>
      </c>
      <c r="D1843" s="235">
        <v>2</v>
      </c>
      <c r="E1843" s="235">
        <v>0</v>
      </c>
      <c r="F1843" s="235">
        <v>0</v>
      </c>
      <c r="G1843" s="235">
        <v>0</v>
      </c>
      <c r="H1843" s="235">
        <v>0</v>
      </c>
    </row>
    <row r="1844" spans="2:8">
      <c r="B1844" s="235" t="s">
        <v>2495</v>
      </c>
      <c r="C1844" s="235">
        <v>43220</v>
      </c>
      <c r="D1844" s="235">
        <v>0</v>
      </c>
      <c r="E1844" s="235">
        <v>88</v>
      </c>
      <c r="F1844" s="235">
        <v>58</v>
      </c>
      <c r="G1844" s="235">
        <v>22.3</v>
      </c>
      <c r="H1844" s="235">
        <v>14.7</v>
      </c>
    </row>
    <row r="1845" spans="2:8">
      <c r="B1845" s="235" t="s">
        <v>2495</v>
      </c>
      <c r="C1845" s="235">
        <v>43221</v>
      </c>
      <c r="D1845" s="235">
        <v>0</v>
      </c>
      <c r="E1845" s="235">
        <v>88</v>
      </c>
      <c r="F1845" s="235">
        <v>53</v>
      </c>
      <c r="G1845" s="235">
        <v>0</v>
      </c>
      <c r="H1845" s="235">
        <v>0</v>
      </c>
    </row>
    <row r="1846" spans="2:8">
      <c r="B1846" s="235" t="s">
        <v>2495</v>
      </c>
      <c r="C1846" s="235">
        <v>43221</v>
      </c>
      <c r="D1846" s="235">
        <v>0</v>
      </c>
      <c r="E1846" s="235">
        <v>0</v>
      </c>
      <c r="F1846" s="235">
        <v>0</v>
      </c>
      <c r="G1846" s="235">
        <v>0</v>
      </c>
      <c r="H1846" s="235">
        <v>0</v>
      </c>
    </row>
    <row r="1847" spans="2:8">
      <c r="B1847" s="235" t="s">
        <v>2495</v>
      </c>
      <c r="C1847" s="235">
        <v>43222</v>
      </c>
      <c r="D1847" s="235">
        <v>10</v>
      </c>
      <c r="E1847" s="235">
        <v>80</v>
      </c>
      <c r="F1847" s="235">
        <v>60</v>
      </c>
      <c r="G1847" s="235">
        <v>23.4</v>
      </c>
      <c r="H1847" s="235">
        <v>14.3</v>
      </c>
    </row>
    <row r="1848" spans="2:8">
      <c r="B1848" s="235" t="s">
        <v>2495</v>
      </c>
      <c r="C1848" s="235">
        <v>43223</v>
      </c>
      <c r="D1848" s="235">
        <v>3</v>
      </c>
      <c r="E1848" s="235">
        <v>87</v>
      </c>
      <c r="F1848" s="235">
        <v>54</v>
      </c>
      <c r="G1848" s="235">
        <v>21.5</v>
      </c>
      <c r="H1848" s="235">
        <v>13.9</v>
      </c>
    </row>
    <row r="1849" spans="2:8">
      <c r="B1849" s="235" t="s">
        <v>2495</v>
      </c>
      <c r="C1849" s="235">
        <v>43224</v>
      </c>
      <c r="D1849" s="235">
        <v>9</v>
      </c>
      <c r="E1849" s="235">
        <v>84</v>
      </c>
      <c r="F1849" s="235">
        <v>43</v>
      </c>
      <c r="G1849" s="235">
        <v>22</v>
      </c>
      <c r="H1849" s="235">
        <v>12.8</v>
      </c>
    </row>
    <row r="1850" spans="2:8">
      <c r="B1850" s="235" t="s">
        <v>2495</v>
      </c>
      <c r="C1850" s="235">
        <v>43225</v>
      </c>
      <c r="D1850" s="235">
        <v>10</v>
      </c>
      <c r="E1850" s="235">
        <v>83</v>
      </c>
      <c r="F1850" s="235">
        <v>55</v>
      </c>
      <c r="G1850" s="235">
        <v>24.3</v>
      </c>
      <c r="H1850" s="235">
        <v>14.9</v>
      </c>
    </row>
    <row r="1851" spans="2:8">
      <c r="B1851" s="235" t="s">
        <v>2495</v>
      </c>
      <c r="C1851" s="235">
        <v>43226</v>
      </c>
      <c r="D1851" s="235">
        <v>0</v>
      </c>
      <c r="E1851" s="235">
        <v>0</v>
      </c>
      <c r="F1851" s="235">
        <v>0</v>
      </c>
      <c r="G1851" s="235">
        <v>0</v>
      </c>
      <c r="H1851" s="235">
        <v>0</v>
      </c>
    </row>
    <row r="1852" spans="2:8">
      <c r="B1852" s="235" t="s">
        <v>2495</v>
      </c>
      <c r="C1852" s="235">
        <v>43227</v>
      </c>
      <c r="D1852" s="235">
        <v>0</v>
      </c>
      <c r="E1852" s="235">
        <v>0</v>
      </c>
      <c r="F1852" s="235">
        <v>0</v>
      </c>
      <c r="G1852" s="235">
        <v>0</v>
      </c>
      <c r="H1852" s="235">
        <v>0</v>
      </c>
    </row>
    <row r="1853" spans="2:8">
      <c r="B1853" s="235" t="s">
        <v>2495</v>
      </c>
      <c r="C1853" s="235">
        <v>43228</v>
      </c>
      <c r="D1853" s="235">
        <v>11</v>
      </c>
      <c r="E1853" s="235">
        <v>0</v>
      </c>
      <c r="F1853" s="235">
        <v>57</v>
      </c>
      <c r="G1853" s="235">
        <v>21.1</v>
      </c>
      <c r="H1853" s="235">
        <v>12.9</v>
      </c>
    </row>
    <row r="1854" spans="2:8">
      <c r="B1854" s="235" t="s">
        <v>2495</v>
      </c>
      <c r="C1854" s="235">
        <v>43229</v>
      </c>
      <c r="D1854" s="235">
        <v>59</v>
      </c>
      <c r="E1854" s="235">
        <v>94</v>
      </c>
      <c r="F1854" s="235">
        <v>65</v>
      </c>
      <c r="G1854" s="235">
        <v>19.399999999999999</v>
      </c>
      <c r="H1854" s="235">
        <v>14.1</v>
      </c>
    </row>
    <row r="1855" spans="2:8">
      <c r="B1855" s="235" t="s">
        <v>2495</v>
      </c>
      <c r="C1855" s="235">
        <v>43230</v>
      </c>
      <c r="D1855" s="235">
        <v>32</v>
      </c>
      <c r="E1855" s="235">
        <v>87</v>
      </c>
      <c r="F1855" s="235">
        <v>76</v>
      </c>
      <c r="G1855" s="235">
        <v>23.9</v>
      </c>
      <c r="H1855" s="235">
        <v>13.8</v>
      </c>
    </row>
    <row r="1856" spans="2:8">
      <c r="B1856" s="235" t="s">
        <v>2495</v>
      </c>
      <c r="C1856" s="235">
        <v>43231</v>
      </c>
      <c r="D1856" s="235">
        <v>20</v>
      </c>
      <c r="E1856" s="235">
        <v>88</v>
      </c>
      <c r="F1856" s="235">
        <v>54</v>
      </c>
      <c r="G1856" s="235">
        <v>22.4</v>
      </c>
      <c r="H1856" s="235">
        <v>12.3</v>
      </c>
    </row>
    <row r="1857" spans="2:8">
      <c r="B1857" s="235" t="s">
        <v>2495</v>
      </c>
      <c r="C1857" s="235">
        <v>43232</v>
      </c>
      <c r="D1857" s="235">
        <v>5</v>
      </c>
      <c r="E1857" s="235">
        <v>88</v>
      </c>
      <c r="F1857" s="235">
        <v>67</v>
      </c>
      <c r="G1857" s="235">
        <v>21.3</v>
      </c>
      <c r="H1857" s="235">
        <v>14.5</v>
      </c>
    </row>
    <row r="1858" spans="2:8">
      <c r="B1858" s="235" t="s">
        <v>2495</v>
      </c>
      <c r="C1858" s="235">
        <v>43233</v>
      </c>
      <c r="D1858" s="235">
        <v>3</v>
      </c>
      <c r="E1858" s="235">
        <v>0</v>
      </c>
      <c r="F1858" s="235">
        <v>0</v>
      </c>
      <c r="G1858" s="235">
        <v>0</v>
      </c>
      <c r="H1858" s="235">
        <v>0</v>
      </c>
    </row>
    <row r="1859" spans="2:8">
      <c r="B1859" s="235" t="s">
        <v>2495</v>
      </c>
      <c r="C1859" s="235">
        <v>43234</v>
      </c>
      <c r="D1859" s="235">
        <v>0</v>
      </c>
      <c r="E1859" s="235">
        <v>0</v>
      </c>
      <c r="F1859" s="235">
        <v>0</v>
      </c>
      <c r="G1859" s="235">
        <v>0</v>
      </c>
      <c r="H1859" s="235">
        <v>0</v>
      </c>
    </row>
    <row r="1860" spans="2:8">
      <c r="B1860" s="235" t="s">
        <v>2495</v>
      </c>
      <c r="C1860" s="235">
        <v>43235</v>
      </c>
      <c r="D1860" s="235">
        <v>53</v>
      </c>
      <c r="E1860" s="235">
        <v>94</v>
      </c>
      <c r="F1860" s="235">
        <v>47</v>
      </c>
      <c r="G1860" s="235">
        <v>20.9</v>
      </c>
      <c r="H1860" s="235">
        <v>14</v>
      </c>
    </row>
    <row r="1861" spans="2:8">
      <c r="B1861" s="235" t="s">
        <v>2495</v>
      </c>
      <c r="C1861" s="235">
        <v>43236</v>
      </c>
      <c r="D1861" s="235">
        <v>11</v>
      </c>
      <c r="E1861" s="235">
        <v>93</v>
      </c>
      <c r="F1861" s="235">
        <v>69</v>
      </c>
      <c r="G1861" s="235">
        <v>21.7</v>
      </c>
      <c r="H1861" s="235">
        <v>14.6</v>
      </c>
    </row>
    <row r="1862" spans="2:8">
      <c r="B1862" s="235" t="s">
        <v>2495</v>
      </c>
      <c r="C1862" s="235">
        <v>43237</v>
      </c>
      <c r="D1862" s="235">
        <v>12</v>
      </c>
      <c r="E1862" s="235">
        <v>94</v>
      </c>
      <c r="F1862" s="235">
        <v>67</v>
      </c>
      <c r="G1862" s="235">
        <v>22.6</v>
      </c>
      <c r="H1862" s="235">
        <v>14.5</v>
      </c>
    </row>
    <row r="1863" spans="2:8">
      <c r="B1863" s="235" t="s">
        <v>2495</v>
      </c>
      <c r="C1863" s="235">
        <v>43238</v>
      </c>
      <c r="D1863" s="235">
        <v>8</v>
      </c>
      <c r="E1863" s="235">
        <v>87</v>
      </c>
      <c r="F1863" s="235">
        <v>67</v>
      </c>
      <c r="G1863" s="235">
        <v>18.5</v>
      </c>
      <c r="H1863" s="235">
        <v>13.5</v>
      </c>
    </row>
    <row r="1864" spans="2:8">
      <c r="B1864" s="235" t="s">
        <v>2495</v>
      </c>
      <c r="C1864" s="235">
        <v>43239</v>
      </c>
      <c r="D1864" s="235">
        <v>14</v>
      </c>
      <c r="E1864" s="235">
        <v>86</v>
      </c>
      <c r="F1864" s="235">
        <v>54</v>
      </c>
      <c r="G1864" s="235">
        <v>18.5</v>
      </c>
      <c r="H1864" s="235">
        <v>13.8</v>
      </c>
    </row>
    <row r="1865" spans="2:8">
      <c r="B1865" s="235" t="s">
        <v>2495</v>
      </c>
      <c r="C1865" s="235">
        <v>43240</v>
      </c>
      <c r="D1865" s="235">
        <v>5</v>
      </c>
      <c r="E1865" s="235">
        <v>0</v>
      </c>
      <c r="F1865" s="235">
        <v>0</v>
      </c>
      <c r="G1865" s="235">
        <v>0</v>
      </c>
      <c r="H1865" s="235">
        <v>0</v>
      </c>
    </row>
    <row r="1866" spans="2:8">
      <c r="B1866" s="235" t="s">
        <v>2495</v>
      </c>
      <c r="C1866" s="235">
        <v>43241</v>
      </c>
      <c r="D1866" s="235">
        <v>12</v>
      </c>
      <c r="E1866" s="235">
        <v>0</v>
      </c>
      <c r="F1866" s="235">
        <v>0</v>
      </c>
      <c r="G1866" s="235">
        <v>0</v>
      </c>
      <c r="H1866" s="235">
        <v>0</v>
      </c>
    </row>
    <row r="1867" spans="2:8">
      <c r="B1867" s="235" t="s">
        <v>2495</v>
      </c>
      <c r="C1867" s="235">
        <v>43242</v>
      </c>
      <c r="D1867" s="235">
        <v>21</v>
      </c>
      <c r="E1867" s="235">
        <v>91</v>
      </c>
      <c r="F1867" s="235">
        <v>45</v>
      </c>
      <c r="G1867" s="235">
        <v>22.8</v>
      </c>
      <c r="H1867" s="235">
        <v>14.4</v>
      </c>
    </row>
    <row r="1868" spans="2:8">
      <c r="B1868" s="235" t="s">
        <v>2495</v>
      </c>
      <c r="C1868" s="235">
        <v>43243</v>
      </c>
      <c r="D1868" s="235">
        <v>19</v>
      </c>
      <c r="E1868" s="235">
        <v>94</v>
      </c>
      <c r="F1868" s="235">
        <v>65</v>
      </c>
      <c r="G1868" s="235">
        <v>22.6</v>
      </c>
      <c r="H1868" s="235">
        <v>14.5</v>
      </c>
    </row>
    <row r="1869" spans="2:8">
      <c r="B1869" s="235" t="s">
        <v>2495</v>
      </c>
      <c r="C1869" s="235">
        <v>43244</v>
      </c>
      <c r="D1869" s="235">
        <v>2</v>
      </c>
      <c r="E1869" s="235">
        <v>89</v>
      </c>
      <c r="F1869" s="235">
        <v>45</v>
      </c>
      <c r="G1869" s="235">
        <v>21.9</v>
      </c>
      <c r="H1869" s="235">
        <v>14.1</v>
      </c>
    </row>
    <row r="1870" spans="2:8">
      <c r="B1870" s="235" t="s">
        <v>2495</v>
      </c>
      <c r="C1870" s="235">
        <v>43245</v>
      </c>
      <c r="D1870" s="235">
        <v>0</v>
      </c>
      <c r="E1870" s="235">
        <v>76</v>
      </c>
      <c r="F1870" s="235">
        <v>54</v>
      </c>
      <c r="G1870" s="235">
        <v>21.4</v>
      </c>
      <c r="H1870" s="235">
        <v>13.3</v>
      </c>
    </row>
    <row r="1871" spans="2:8">
      <c r="B1871" s="235" t="s">
        <v>2495</v>
      </c>
      <c r="C1871" s="235">
        <v>43246</v>
      </c>
      <c r="D1871" s="235">
        <v>0</v>
      </c>
      <c r="E1871" s="235">
        <v>78</v>
      </c>
      <c r="F1871" s="235">
        <v>56</v>
      </c>
      <c r="G1871" s="235">
        <v>18.100000000000001</v>
      </c>
      <c r="H1871" s="235">
        <v>12.9</v>
      </c>
    </row>
    <row r="1872" spans="2:8">
      <c r="B1872" s="235" t="s">
        <v>2495</v>
      </c>
      <c r="C1872" s="235">
        <v>43247</v>
      </c>
      <c r="D1872" s="235">
        <v>23</v>
      </c>
      <c r="E1872" s="235">
        <v>0</v>
      </c>
      <c r="F1872" s="235">
        <v>0</v>
      </c>
      <c r="G1872" s="235">
        <v>0</v>
      </c>
      <c r="H1872" s="235">
        <v>0</v>
      </c>
    </row>
    <row r="1873" spans="2:8">
      <c r="B1873" s="235" t="s">
        <v>2495</v>
      </c>
      <c r="C1873" s="235">
        <v>43248</v>
      </c>
      <c r="D1873" s="235">
        <v>0</v>
      </c>
      <c r="E1873" s="235">
        <v>0</v>
      </c>
      <c r="F1873" s="235">
        <v>0</v>
      </c>
      <c r="G1873" s="235">
        <v>0</v>
      </c>
      <c r="H1873" s="235">
        <v>0</v>
      </c>
    </row>
    <row r="1874" spans="2:8">
      <c r="B1874" s="235" t="s">
        <v>2495</v>
      </c>
      <c r="C1874" s="235">
        <v>43249</v>
      </c>
      <c r="D1874" s="235">
        <v>9</v>
      </c>
      <c r="E1874" s="235">
        <v>89</v>
      </c>
      <c r="F1874" s="235">
        <v>67</v>
      </c>
      <c r="G1874" s="235">
        <v>22.3</v>
      </c>
      <c r="H1874" s="235">
        <v>14.8</v>
      </c>
    </row>
    <row r="1875" spans="2:8">
      <c r="B1875" s="235" t="s">
        <v>2495</v>
      </c>
      <c r="C1875" s="235">
        <v>43250</v>
      </c>
      <c r="D1875" s="235">
        <v>9</v>
      </c>
      <c r="E1875" s="235">
        <v>82</v>
      </c>
      <c r="F1875" s="235">
        <v>62</v>
      </c>
      <c r="G1875" s="235">
        <v>21.4</v>
      </c>
      <c r="H1875" s="235">
        <v>13.2</v>
      </c>
    </row>
    <row r="1876" spans="2:8">
      <c r="B1876" s="235" t="s">
        <v>2495</v>
      </c>
      <c r="C1876" s="235">
        <v>43251</v>
      </c>
      <c r="D1876" s="235">
        <v>17</v>
      </c>
      <c r="E1876" s="235">
        <v>88</v>
      </c>
      <c r="F1876" s="235">
        <v>59</v>
      </c>
      <c r="G1876" s="235">
        <v>21.3</v>
      </c>
      <c r="H1876" s="235">
        <v>14.9</v>
      </c>
    </row>
    <row r="1877" spans="2:8">
      <c r="B1877" s="235" t="s">
        <v>2495</v>
      </c>
      <c r="C1877" s="235">
        <v>43252</v>
      </c>
      <c r="D1877" s="235">
        <v>4</v>
      </c>
      <c r="E1877" s="235">
        <v>90</v>
      </c>
      <c r="F1877" s="235">
        <v>60</v>
      </c>
      <c r="G1877" s="235">
        <v>26.3</v>
      </c>
      <c r="H1877" s="235">
        <v>14.5</v>
      </c>
    </row>
    <row r="1878" spans="2:8">
      <c r="B1878" s="235" t="s">
        <v>2495</v>
      </c>
      <c r="C1878" s="235">
        <v>43253</v>
      </c>
      <c r="D1878" s="235">
        <v>40</v>
      </c>
      <c r="E1878" s="235">
        <v>92</v>
      </c>
      <c r="F1878" s="235">
        <v>72</v>
      </c>
      <c r="G1878" s="235">
        <v>19.3</v>
      </c>
      <c r="H1878" s="235">
        <v>15.1</v>
      </c>
    </row>
    <row r="1879" spans="2:8">
      <c r="B1879" s="235" t="s">
        <v>2495</v>
      </c>
      <c r="C1879" s="235">
        <v>43254</v>
      </c>
      <c r="D1879" s="235">
        <v>0</v>
      </c>
      <c r="E1879" s="235">
        <v>91</v>
      </c>
      <c r="F1879" s="235">
        <v>80</v>
      </c>
      <c r="G1879" s="235">
        <v>19.3</v>
      </c>
      <c r="H1879" s="235">
        <v>23</v>
      </c>
    </row>
    <row r="1880" spans="2:8">
      <c r="B1880" s="235" t="s">
        <v>2495</v>
      </c>
      <c r="C1880" s="235">
        <v>43255</v>
      </c>
      <c r="D1880" s="235">
        <v>3</v>
      </c>
      <c r="E1880" s="235">
        <v>91</v>
      </c>
      <c r="F1880" s="235">
        <v>71</v>
      </c>
      <c r="G1880" s="235">
        <v>19.899999999999999</v>
      </c>
      <c r="H1880" s="235">
        <v>14.3</v>
      </c>
    </row>
    <row r="1881" spans="2:8">
      <c r="B1881" s="235" t="s">
        <v>2495</v>
      </c>
      <c r="C1881" s="235">
        <v>43256</v>
      </c>
      <c r="D1881" s="235">
        <v>4</v>
      </c>
      <c r="E1881" s="235">
        <v>93</v>
      </c>
      <c r="F1881" s="235">
        <v>65</v>
      </c>
      <c r="G1881" s="235">
        <v>19.5</v>
      </c>
      <c r="H1881" s="235">
        <v>13.8</v>
      </c>
    </row>
    <row r="1882" spans="2:8">
      <c r="B1882" s="235" t="s">
        <v>2495</v>
      </c>
      <c r="C1882" s="235">
        <v>43257</v>
      </c>
      <c r="D1882" s="235">
        <v>3</v>
      </c>
      <c r="E1882" s="235">
        <v>93</v>
      </c>
      <c r="F1882" s="235">
        <v>71</v>
      </c>
      <c r="G1882" s="235">
        <v>23</v>
      </c>
      <c r="H1882" s="235">
        <v>19</v>
      </c>
    </row>
    <row r="1883" spans="2:8">
      <c r="B1883" s="235" t="s">
        <v>2495</v>
      </c>
      <c r="C1883" s="235">
        <v>43258</v>
      </c>
      <c r="D1883" s="235">
        <v>2</v>
      </c>
      <c r="E1883" s="235">
        <v>93</v>
      </c>
      <c r="F1883" s="235">
        <v>68</v>
      </c>
      <c r="G1883" s="235">
        <v>22.5</v>
      </c>
      <c r="H1883" s="235">
        <v>14.8</v>
      </c>
    </row>
    <row r="1884" spans="2:8">
      <c r="B1884" s="235" t="s">
        <v>2495</v>
      </c>
      <c r="C1884" s="235">
        <v>43259</v>
      </c>
      <c r="D1884" s="235">
        <v>0</v>
      </c>
      <c r="E1884" s="235">
        <v>92</v>
      </c>
      <c r="F1884" s="235">
        <v>68</v>
      </c>
      <c r="G1884" s="235">
        <v>20.2</v>
      </c>
      <c r="H1884" s="235">
        <v>13.5</v>
      </c>
    </row>
    <row r="1885" spans="2:8">
      <c r="B1885" s="235" t="s">
        <v>2495</v>
      </c>
      <c r="C1885" s="235">
        <v>43260</v>
      </c>
      <c r="D1885" s="235">
        <v>0</v>
      </c>
      <c r="E1885" s="235">
        <v>91</v>
      </c>
      <c r="F1885" s="235">
        <v>65</v>
      </c>
      <c r="G1885" s="235">
        <v>19.100000000000001</v>
      </c>
      <c r="H1885" s="235">
        <v>13.2</v>
      </c>
    </row>
    <row r="1886" spans="2:8">
      <c r="B1886" s="235" t="s">
        <v>2495</v>
      </c>
      <c r="C1886" s="235">
        <v>43261</v>
      </c>
      <c r="D1886" s="235">
        <v>0</v>
      </c>
      <c r="E1886" s="235">
        <v>93</v>
      </c>
      <c r="F1886" s="235">
        <v>72</v>
      </c>
      <c r="G1886" s="235">
        <v>15.3</v>
      </c>
      <c r="H1886" s="235">
        <v>13.2</v>
      </c>
    </row>
    <row r="1887" spans="2:8">
      <c r="B1887" s="235" t="s">
        <v>2495</v>
      </c>
      <c r="C1887" s="235">
        <v>43262</v>
      </c>
      <c r="D1887" s="235">
        <v>12</v>
      </c>
      <c r="E1887" s="235">
        <v>94</v>
      </c>
      <c r="F1887" s="235">
        <v>62</v>
      </c>
      <c r="G1887" s="235">
        <v>21.9</v>
      </c>
      <c r="H1887" s="235">
        <v>13.1</v>
      </c>
    </row>
    <row r="1888" spans="2:8">
      <c r="B1888" s="235" t="s">
        <v>2495</v>
      </c>
      <c r="C1888" s="235">
        <v>43263</v>
      </c>
      <c r="D1888" s="235">
        <v>12</v>
      </c>
      <c r="E1888" s="235">
        <v>0</v>
      </c>
      <c r="F1888" s="235">
        <v>0</v>
      </c>
      <c r="G1888" s="235">
        <v>0</v>
      </c>
      <c r="H1888" s="235">
        <v>0</v>
      </c>
    </row>
    <row r="1889" spans="2:8">
      <c r="B1889" s="235" t="s">
        <v>2495</v>
      </c>
      <c r="C1889" s="235">
        <v>43264</v>
      </c>
      <c r="D1889" s="235">
        <v>0</v>
      </c>
      <c r="E1889" s="235">
        <v>83</v>
      </c>
      <c r="F1889" s="235">
        <v>66</v>
      </c>
      <c r="G1889" s="235">
        <v>20.6</v>
      </c>
      <c r="H1889" s="235">
        <v>14.2</v>
      </c>
    </row>
    <row r="1890" spans="2:8">
      <c r="B1890" s="235" t="s">
        <v>2495</v>
      </c>
      <c r="C1890" s="235">
        <v>43265</v>
      </c>
      <c r="D1890" s="235">
        <v>1</v>
      </c>
      <c r="E1890" s="235">
        <v>91</v>
      </c>
      <c r="F1890" s="235">
        <v>62</v>
      </c>
      <c r="G1890" s="235">
        <v>19.3</v>
      </c>
      <c r="H1890" s="235">
        <v>14.7</v>
      </c>
    </row>
    <row r="1891" spans="2:8">
      <c r="B1891" s="235" t="s">
        <v>2495</v>
      </c>
      <c r="C1891" s="235">
        <v>43266</v>
      </c>
      <c r="D1891" s="235">
        <v>4</v>
      </c>
      <c r="E1891" s="235">
        <v>81</v>
      </c>
      <c r="F1891" s="235">
        <v>74</v>
      </c>
      <c r="G1891" s="235">
        <v>16.600000000000001</v>
      </c>
      <c r="H1891" s="235">
        <v>14.4</v>
      </c>
    </row>
    <row r="1892" spans="2:8">
      <c r="B1892" s="235" t="s">
        <v>2495</v>
      </c>
      <c r="C1892" s="235">
        <v>43267</v>
      </c>
      <c r="D1892" s="235">
        <v>0</v>
      </c>
      <c r="E1892" s="235">
        <v>84</v>
      </c>
      <c r="F1892" s="235">
        <v>59</v>
      </c>
      <c r="G1892" s="235">
        <v>21.1</v>
      </c>
      <c r="H1892" s="235">
        <v>14.4</v>
      </c>
    </row>
    <row r="1893" spans="2:8">
      <c r="B1893" s="235" t="s">
        <v>2495</v>
      </c>
      <c r="C1893" s="235">
        <v>43268</v>
      </c>
      <c r="D1893" s="235">
        <v>0</v>
      </c>
      <c r="E1893" s="235">
        <v>86</v>
      </c>
      <c r="F1893" s="235">
        <v>59</v>
      </c>
      <c r="G1893" s="235">
        <v>20.399999999999999</v>
      </c>
      <c r="H1893" s="235">
        <v>14.5</v>
      </c>
    </row>
    <row r="1894" spans="2:8">
      <c r="B1894" s="235" t="s">
        <v>2495</v>
      </c>
      <c r="C1894" s="235">
        <v>43269</v>
      </c>
      <c r="D1894" s="235">
        <v>0</v>
      </c>
      <c r="E1894" s="235">
        <v>89</v>
      </c>
      <c r="F1894" s="235">
        <v>62</v>
      </c>
      <c r="G1894" s="235">
        <v>20.100000000000001</v>
      </c>
      <c r="H1894" s="235">
        <v>14.7</v>
      </c>
    </row>
    <row r="1895" spans="2:8">
      <c r="B1895" s="235" t="s">
        <v>2495</v>
      </c>
      <c r="C1895" s="235">
        <v>43270</v>
      </c>
      <c r="D1895" s="235">
        <v>4</v>
      </c>
      <c r="E1895" s="235">
        <v>90</v>
      </c>
      <c r="F1895" s="235">
        <v>63</v>
      </c>
      <c r="G1895" s="235">
        <v>19.399999999999999</v>
      </c>
      <c r="H1895" s="235">
        <v>14.3</v>
      </c>
    </row>
    <row r="1896" spans="2:8">
      <c r="B1896" s="235" t="s">
        <v>2495</v>
      </c>
      <c r="C1896" s="235">
        <v>43271</v>
      </c>
      <c r="D1896" s="235">
        <v>0</v>
      </c>
      <c r="E1896" s="235">
        <v>80</v>
      </c>
      <c r="F1896" s="235">
        <v>62</v>
      </c>
      <c r="G1896" s="235">
        <v>19.5</v>
      </c>
      <c r="H1896" s="235">
        <v>14.2</v>
      </c>
    </row>
    <row r="1897" spans="2:8">
      <c r="B1897" s="235" t="s">
        <v>2495</v>
      </c>
      <c r="C1897" s="235">
        <v>43272</v>
      </c>
      <c r="D1897" s="235">
        <v>5</v>
      </c>
      <c r="E1897" s="235">
        <v>83</v>
      </c>
      <c r="F1897" s="235">
        <v>61</v>
      </c>
      <c r="G1897" s="235">
        <v>19.3</v>
      </c>
      <c r="H1897" s="235">
        <v>14.1</v>
      </c>
    </row>
    <row r="1898" spans="2:8">
      <c r="B1898" s="235" t="s">
        <v>2495</v>
      </c>
      <c r="C1898" s="235">
        <v>43273</v>
      </c>
      <c r="D1898" s="235">
        <v>0</v>
      </c>
      <c r="E1898" s="235">
        <v>85</v>
      </c>
      <c r="F1898" s="235">
        <v>61</v>
      </c>
      <c r="G1898" s="235">
        <v>20</v>
      </c>
      <c r="H1898" s="235">
        <v>14.2</v>
      </c>
    </row>
    <row r="1899" spans="2:8">
      <c r="B1899" s="235" t="s">
        <v>2495</v>
      </c>
      <c r="C1899" s="235">
        <v>43274</v>
      </c>
      <c r="D1899" s="235">
        <v>0</v>
      </c>
      <c r="E1899" s="235">
        <v>82</v>
      </c>
      <c r="F1899" s="235">
        <v>61</v>
      </c>
      <c r="G1899" s="235">
        <v>15.3</v>
      </c>
      <c r="H1899" s="235">
        <v>14.1</v>
      </c>
    </row>
    <row r="1900" spans="2:8">
      <c r="B1900" s="235" t="s">
        <v>2495</v>
      </c>
      <c r="C1900" s="235">
        <v>43275</v>
      </c>
      <c r="D1900" s="235">
        <v>0</v>
      </c>
      <c r="E1900" s="235">
        <v>93</v>
      </c>
      <c r="F1900" s="235">
        <v>68</v>
      </c>
      <c r="G1900" s="235">
        <v>21.4</v>
      </c>
      <c r="H1900" s="235">
        <v>13.4</v>
      </c>
    </row>
    <row r="1901" spans="2:8">
      <c r="B1901" s="235" t="s">
        <v>2495</v>
      </c>
      <c r="C1901" s="235">
        <v>43276</v>
      </c>
      <c r="D1901" s="235">
        <v>4</v>
      </c>
      <c r="E1901" s="235">
        <v>82</v>
      </c>
      <c r="F1901" s="235">
        <v>65</v>
      </c>
      <c r="G1901" s="235">
        <v>19.5</v>
      </c>
      <c r="H1901" s="235">
        <v>14.1</v>
      </c>
    </row>
    <row r="1902" spans="2:8">
      <c r="B1902" s="235" t="s">
        <v>2495</v>
      </c>
      <c r="C1902" s="235">
        <v>43277</v>
      </c>
      <c r="D1902" s="235">
        <v>0</v>
      </c>
      <c r="E1902" s="235">
        <v>90</v>
      </c>
      <c r="F1902" s="235">
        <v>59</v>
      </c>
      <c r="G1902" s="235">
        <v>19</v>
      </c>
      <c r="H1902" s="235">
        <v>13.2</v>
      </c>
    </row>
    <row r="1903" spans="2:8">
      <c r="B1903" s="235" t="s">
        <v>2495</v>
      </c>
      <c r="C1903" s="235">
        <v>43278</v>
      </c>
      <c r="D1903" s="235">
        <v>3</v>
      </c>
      <c r="E1903" s="235">
        <v>94</v>
      </c>
      <c r="F1903" s="235">
        <v>78</v>
      </c>
      <c r="G1903" s="235">
        <v>17</v>
      </c>
      <c r="H1903" s="235">
        <v>13.5</v>
      </c>
    </row>
    <row r="1904" spans="2:8">
      <c r="B1904" s="235" t="s">
        <v>2495</v>
      </c>
      <c r="C1904" s="235">
        <v>43279</v>
      </c>
      <c r="D1904" s="235">
        <v>0</v>
      </c>
      <c r="E1904" s="235">
        <v>90</v>
      </c>
      <c r="F1904" s="235">
        <v>71</v>
      </c>
      <c r="G1904" s="235">
        <v>18.7</v>
      </c>
      <c r="H1904" s="235">
        <v>13.6</v>
      </c>
    </row>
    <row r="1905" spans="2:8">
      <c r="B1905" s="235" t="s">
        <v>2495</v>
      </c>
      <c r="C1905" s="235">
        <v>43280</v>
      </c>
      <c r="D1905" s="235">
        <v>0</v>
      </c>
      <c r="E1905" s="235">
        <v>93</v>
      </c>
      <c r="F1905" s="235">
        <v>76</v>
      </c>
      <c r="G1905" s="235">
        <v>17.5</v>
      </c>
      <c r="H1905" s="235">
        <v>13.7</v>
      </c>
    </row>
    <row r="1906" spans="2:8">
      <c r="B1906" s="235" t="s">
        <v>2495</v>
      </c>
      <c r="C1906" s="235">
        <v>43281</v>
      </c>
      <c r="D1906" s="235">
        <v>0</v>
      </c>
      <c r="E1906" s="235">
        <v>89</v>
      </c>
      <c r="F1906" s="235">
        <v>69</v>
      </c>
      <c r="G1906" s="235">
        <v>18.600000000000001</v>
      </c>
      <c r="H1906" s="235">
        <v>13.6</v>
      </c>
    </row>
    <row r="1907" spans="2:8">
      <c r="B1907" s="235" t="s">
        <v>2495</v>
      </c>
      <c r="C1907" s="235">
        <v>43282</v>
      </c>
      <c r="D1907" s="235">
        <v>0</v>
      </c>
      <c r="E1907" s="235">
        <v>0</v>
      </c>
      <c r="F1907" s="235">
        <v>0</v>
      </c>
      <c r="G1907" s="235">
        <v>0</v>
      </c>
      <c r="H1907" s="235">
        <v>0</v>
      </c>
    </row>
    <row r="1908" spans="2:8">
      <c r="B1908" s="235" t="s">
        <v>2495</v>
      </c>
      <c r="C1908" s="235">
        <v>43282</v>
      </c>
      <c r="D1908" s="235">
        <v>15</v>
      </c>
      <c r="E1908" s="235">
        <v>91</v>
      </c>
      <c r="F1908" s="235">
        <v>64</v>
      </c>
      <c r="G1908" s="235">
        <v>17.100000000000001</v>
      </c>
      <c r="H1908" s="235">
        <v>13.5</v>
      </c>
    </row>
    <row r="1909" spans="2:8">
      <c r="B1909" s="235" t="s">
        <v>2495</v>
      </c>
      <c r="C1909" s="235">
        <v>43283</v>
      </c>
      <c r="D1909" s="235">
        <v>8</v>
      </c>
      <c r="E1909" s="235">
        <v>94</v>
      </c>
      <c r="F1909" s="235">
        <v>70</v>
      </c>
      <c r="G1909" s="235">
        <v>18</v>
      </c>
      <c r="H1909" s="235">
        <v>13.2</v>
      </c>
    </row>
    <row r="1910" spans="2:8">
      <c r="B1910" s="235" t="s">
        <v>2495</v>
      </c>
      <c r="C1910" s="235">
        <v>43284</v>
      </c>
      <c r="D1910" s="235">
        <v>0</v>
      </c>
      <c r="E1910" s="235">
        <v>85</v>
      </c>
      <c r="F1910" s="235">
        <v>64</v>
      </c>
      <c r="G1910" s="235">
        <v>21.7</v>
      </c>
      <c r="H1910" s="235">
        <v>13.4</v>
      </c>
    </row>
    <row r="1911" spans="2:8">
      <c r="B1911" s="235" t="s">
        <v>2495</v>
      </c>
      <c r="C1911" s="235">
        <v>43285</v>
      </c>
      <c r="D1911" s="235">
        <v>0</v>
      </c>
      <c r="E1911" s="235">
        <v>85</v>
      </c>
      <c r="F1911" s="235">
        <v>62</v>
      </c>
      <c r="G1911" s="235">
        <v>20.9</v>
      </c>
      <c r="H1911" s="235">
        <v>13.9</v>
      </c>
    </row>
    <row r="1912" spans="2:8">
      <c r="B1912" s="235" t="s">
        <v>2495</v>
      </c>
      <c r="C1912" s="235">
        <v>43286</v>
      </c>
      <c r="D1912" s="235">
        <v>0</v>
      </c>
      <c r="E1912" s="235">
        <v>90</v>
      </c>
      <c r="F1912" s="235">
        <v>63</v>
      </c>
      <c r="G1912" s="235">
        <v>21</v>
      </c>
      <c r="H1912" s="235">
        <v>14.6</v>
      </c>
    </row>
    <row r="1913" spans="2:8">
      <c r="B1913" s="235" t="s">
        <v>2495</v>
      </c>
      <c r="C1913" s="235">
        <v>43287</v>
      </c>
      <c r="D1913" s="235">
        <v>0</v>
      </c>
      <c r="E1913" s="235">
        <v>90</v>
      </c>
      <c r="F1913" s="235">
        <v>74</v>
      </c>
      <c r="G1913" s="235">
        <v>19.100000000000001</v>
      </c>
      <c r="H1913" s="235">
        <v>14.1</v>
      </c>
    </row>
    <row r="1914" spans="2:8">
      <c r="B1914" s="235" t="s">
        <v>2495</v>
      </c>
      <c r="C1914" s="235">
        <v>43288</v>
      </c>
      <c r="D1914" s="235">
        <v>0</v>
      </c>
      <c r="E1914" s="235">
        <v>88</v>
      </c>
      <c r="F1914" s="235">
        <v>74</v>
      </c>
      <c r="G1914" s="235">
        <v>18.2</v>
      </c>
      <c r="H1914" s="235">
        <v>14.7</v>
      </c>
    </row>
    <row r="1915" spans="2:8">
      <c r="B1915" s="235" t="s">
        <v>2495</v>
      </c>
      <c r="C1915" s="235">
        <v>43289</v>
      </c>
      <c r="D1915" s="235">
        <v>0</v>
      </c>
      <c r="E1915" s="235">
        <v>88</v>
      </c>
      <c r="F1915" s="235">
        <v>68</v>
      </c>
      <c r="G1915" s="235">
        <v>26.5</v>
      </c>
      <c r="H1915" s="235">
        <v>14.7</v>
      </c>
    </row>
    <row r="1916" spans="2:8">
      <c r="B1916" s="235" t="s">
        <v>2495</v>
      </c>
      <c r="C1916" s="235">
        <v>43290</v>
      </c>
      <c r="D1916" s="235">
        <v>0</v>
      </c>
      <c r="E1916" s="235">
        <v>84</v>
      </c>
      <c r="F1916" s="235">
        <v>58</v>
      </c>
      <c r="G1916" s="235">
        <v>22.9</v>
      </c>
      <c r="H1916" s="235">
        <v>13.6</v>
      </c>
    </row>
    <row r="1917" spans="2:8">
      <c r="B1917" s="235" t="s">
        <v>2495</v>
      </c>
      <c r="C1917" s="235">
        <v>43291</v>
      </c>
      <c r="D1917" s="235">
        <v>0</v>
      </c>
      <c r="E1917" s="235">
        <v>86</v>
      </c>
      <c r="F1917" s="235">
        <v>62</v>
      </c>
      <c r="G1917" s="235">
        <v>19.899999999999999</v>
      </c>
      <c r="H1917" s="235">
        <v>15.2</v>
      </c>
    </row>
    <row r="1918" spans="2:8">
      <c r="B1918" s="235" t="s">
        <v>2495</v>
      </c>
      <c r="C1918" s="235">
        <v>43292</v>
      </c>
      <c r="D1918" s="235">
        <v>0</v>
      </c>
      <c r="E1918" s="235">
        <v>79</v>
      </c>
      <c r="F1918" s="235">
        <v>60</v>
      </c>
      <c r="G1918" s="235">
        <v>19.8</v>
      </c>
      <c r="H1918" s="235">
        <v>14.3</v>
      </c>
    </row>
    <row r="1919" spans="2:8">
      <c r="B1919" s="235" t="s">
        <v>2495</v>
      </c>
      <c r="C1919" s="235">
        <v>43293</v>
      </c>
      <c r="D1919" s="235">
        <v>0</v>
      </c>
      <c r="E1919" s="235">
        <v>88</v>
      </c>
      <c r="F1919" s="235">
        <v>50</v>
      </c>
      <c r="G1919" s="235">
        <v>20.100000000000001</v>
      </c>
      <c r="H1919" s="235">
        <v>14.4</v>
      </c>
    </row>
    <row r="1920" spans="2:8">
      <c r="B1920" s="235" t="s">
        <v>2495</v>
      </c>
      <c r="C1920" s="235">
        <v>43294</v>
      </c>
      <c r="D1920" s="235">
        <v>0</v>
      </c>
      <c r="E1920" s="235">
        <v>89</v>
      </c>
      <c r="F1920" s="235">
        <v>62</v>
      </c>
      <c r="G1920" s="235">
        <v>20.8</v>
      </c>
      <c r="H1920" s="235">
        <v>14.8</v>
      </c>
    </row>
    <row r="1921" spans="2:8">
      <c r="B1921" s="235" t="s">
        <v>2495</v>
      </c>
      <c r="C1921" s="235">
        <v>43295</v>
      </c>
      <c r="D1921" s="235">
        <v>0</v>
      </c>
      <c r="E1921" s="235">
        <v>85</v>
      </c>
      <c r="F1921" s="235">
        <v>60</v>
      </c>
      <c r="G1921" s="235">
        <v>19.3</v>
      </c>
      <c r="H1921" s="235">
        <v>17</v>
      </c>
    </row>
    <row r="1922" spans="2:8">
      <c r="B1922" s="235" t="s">
        <v>2495</v>
      </c>
      <c r="C1922" s="235">
        <v>43296</v>
      </c>
      <c r="D1922" s="235">
        <v>0</v>
      </c>
      <c r="E1922" s="235">
        <v>79</v>
      </c>
      <c r="F1922" s="235">
        <v>61</v>
      </c>
      <c r="G1922" s="235">
        <v>21.6</v>
      </c>
      <c r="H1922" s="235">
        <v>14.6</v>
      </c>
    </row>
    <row r="1923" spans="2:8">
      <c r="B1923" s="235" t="s">
        <v>2495</v>
      </c>
      <c r="C1923" s="235">
        <v>43297</v>
      </c>
      <c r="D1923" s="235">
        <v>0</v>
      </c>
      <c r="E1923" s="235">
        <v>76</v>
      </c>
      <c r="F1923" s="235">
        <v>51</v>
      </c>
      <c r="G1923" s="235">
        <v>22.2</v>
      </c>
      <c r="H1923" s="235">
        <v>14.4</v>
      </c>
    </row>
    <row r="1924" spans="2:8">
      <c r="B1924" s="235" t="s">
        <v>2495</v>
      </c>
      <c r="C1924" s="235">
        <v>43298</v>
      </c>
      <c r="D1924" s="235">
        <v>0</v>
      </c>
      <c r="E1924" s="235">
        <v>90</v>
      </c>
      <c r="F1924" s="235">
        <v>50</v>
      </c>
      <c r="G1924" s="235">
        <v>20.9</v>
      </c>
      <c r="H1924" s="235">
        <v>14.8</v>
      </c>
    </row>
    <row r="1925" spans="2:8">
      <c r="B1925" s="235" t="s">
        <v>2495</v>
      </c>
      <c r="C1925" s="235">
        <v>43299</v>
      </c>
      <c r="D1925" s="235">
        <v>0</v>
      </c>
      <c r="E1925" s="235">
        <v>86</v>
      </c>
      <c r="F1925" s="235">
        <v>58</v>
      </c>
      <c r="G1925" s="235">
        <v>21.1</v>
      </c>
      <c r="H1925" s="235">
        <v>13.8</v>
      </c>
    </row>
    <row r="1926" spans="2:8">
      <c r="B1926" s="235" t="s">
        <v>2495</v>
      </c>
      <c r="C1926" s="235">
        <v>43300</v>
      </c>
      <c r="D1926" s="235">
        <v>0</v>
      </c>
      <c r="E1926" s="235">
        <v>86</v>
      </c>
      <c r="F1926" s="235">
        <v>72</v>
      </c>
      <c r="G1926" s="235">
        <v>17.399999999999999</v>
      </c>
      <c r="H1926" s="235">
        <v>14.3</v>
      </c>
    </row>
    <row r="1927" spans="2:8">
      <c r="B1927" s="235" t="s">
        <v>2495</v>
      </c>
      <c r="C1927" s="235">
        <v>43301</v>
      </c>
      <c r="D1927" s="235">
        <v>0</v>
      </c>
      <c r="E1927" s="235">
        <v>88</v>
      </c>
      <c r="F1927" s="235">
        <v>57</v>
      </c>
      <c r="G1927" s="235">
        <v>21.9</v>
      </c>
      <c r="H1927" s="235">
        <v>14.3</v>
      </c>
    </row>
    <row r="1928" spans="2:8">
      <c r="B1928" s="235" t="s">
        <v>2495</v>
      </c>
      <c r="C1928" s="235">
        <v>43302</v>
      </c>
      <c r="D1928" s="235">
        <v>0</v>
      </c>
      <c r="E1928" s="235">
        <v>93</v>
      </c>
      <c r="F1928" s="235">
        <v>49</v>
      </c>
      <c r="G1928" s="235">
        <v>23.2</v>
      </c>
      <c r="H1928" s="235">
        <v>14.3</v>
      </c>
    </row>
    <row r="1929" spans="2:8">
      <c r="B1929" s="235" t="s">
        <v>2495</v>
      </c>
      <c r="C1929" s="235">
        <v>43303</v>
      </c>
      <c r="D1929" s="235">
        <v>0</v>
      </c>
      <c r="E1929" s="235">
        <v>87</v>
      </c>
      <c r="F1929" s="235">
        <v>59</v>
      </c>
      <c r="G1929" s="235">
        <v>19.8</v>
      </c>
      <c r="H1929" s="235">
        <v>14.3</v>
      </c>
    </row>
    <row r="1930" spans="2:8">
      <c r="B1930" s="235" t="s">
        <v>2495</v>
      </c>
      <c r="C1930" s="235">
        <v>43304</v>
      </c>
      <c r="D1930" s="235">
        <v>0</v>
      </c>
      <c r="E1930" s="235">
        <v>87</v>
      </c>
      <c r="F1930" s="235">
        <v>60</v>
      </c>
      <c r="G1930" s="235">
        <v>21.8</v>
      </c>
      <c r="H1930" s="235">
        <v>14.5</v>
      </c>
    </row>
    <row r="1931" spans="2:8">
      <c r="B1931" s="235" t="s">
        <v>2495</v>
      </c>
      <c r="C1931" s="235">
        <v>43305</v>
      </c>
      <c r="D1931" s="235">
        <v>10</v>
      </c>
      <c r="E1931" s="235">
        <v>92</v>
      </c>
      <c r="F1931" s="235">
        <v>65</v>
      </c>
      <c r="G1931" s="235">
        <v>19.8</v>
      </c>
      <c r="H1931" s="235">
        <v>14.4</v>
      </c>
    </row>
    <row r="1932" spans="2:8">
      <c r="B1932" s="235" t="s">
        <v>2495</v>
      </c>
      <c r="C1932" s="235">
        <v>43306</v>
      </c>
      <c r="D1932" s="235">
        <v>3</v>
      </c>
      <c r="E1932" s="235">
        <v>91</v>
      </c>
      <c r="F1932" s="235">
        <v>59</v>
      </c>
      <c r="G1932" s="235">
        <v>26.2</v>
      </c>
      <c r="H1932" s="235">
        <v>14.2</v>
      </c>
    </row>
    <row r="1933" spans="2:8">
      <c r="B1933" s="235" t="s">
        <v>2495</v>
      </c>
      <c r="C1933" s="235">
        <v>43307</v>
      </c>
      <c r="D1933" s="235">
        <v>0</v>
      </c>
      <c r="E1933" s="235">
        <v>94</v>
      </c>
      <c r="F1933" s="235">
        <v>63</v>
      </c>
      <c r="G1933" s="235">
        <v>18.899999999999999</v>
      </c>
      <c r="H1933" s="235">
        <v>13.9</v>
      </c>
    </row>
    <row r="1934" spans="2:8">
      <c r="B1934" s="235" t="s">
        <v>2495</v>
      </c>
      <c r="C1934" s="235">
        <v>43308</v>
      </c>
      <c r="D1934" s="235">
        <v>4</v>
      </c>
      <c r="E1934" s="235">
        <v>89</v>
      </c>
      <c r="F1934" s="235">
        <v>71</v>
      </c>
      <c r="G1934" s="235">
        <v>18.600000000000001</v>
      </c>
      <c r="H1934" s="235">
        <v>14.4</v>
      </c>
    </row>
    <row r="1935" spans="2:8">
      <c r="B1935" s="235" t="s">
        <v>2495</v>
      </c>
      <c r="C1935" s="235">
        <v>43309</v>
      </c>
      <c r="D1935" s="235">
        <v>0</v>
      </c>
      <c r="E1935" s="235">
        <v>88</v>
      </c>
      <c r="F1935" s="235">
        <v>56</v>
      </c>
      <c r="G1935" s="235">
        <v>20.100000000000001</v>
      </c>
      <c r="H1935" s="235">
        <v>14.3</v>
      </c>
    </row>
    <row r="1936" spans="2:8">
      <c r="B1936" s="235" t="s">
        <v>2495</v>
      </c>
      <c r="C1936" s="235">
        <v>43310</v>
      </c>
      <c r="D1936" s="235">
        <v>0</v>
      </c>
      <c r="E1936" s="235">
        <v>91</v>
      </c>
      <c r="F1936" s="235">
        <v>71</v>
      </c>
      <c r="G1936" s="235">
        <v>19.100000000000001</v>
      </c>
      <c r="H1936" s="235">
        <v>13.6</v>
      </c>
    </row>
    <row r="1937" spans="2:8">
      <c r="B1937" s="235" t="s">
        <v>2495</v>
      </c>
      <c r="C1937" s="235">
        <v>43311</v>
      </c>
      <c r="D1937" s="235">
        <v>12</v>
      </c>
      <c r="E1937" s="235">
        <v>90</v>
      </c>
      <c r="F1937" s="235">
        <v>73</v>
      </c>
      <c r="G1937" s="235">
        <v>18.2</v>
      </c>
      <c r="H1937" s="235">
        <v>14.4</v>
      </c>
    </row>
    <row r="1938" spans="2:8">
      <c r="B1938" s="235" t="s">
        <v>2495</v>
      </c>
      <c r="C1938" s="235">
        <v>43312</v>
      </c>
      <c r="D1938" s="235">
        <v>17</v>
      </c>
      <c r="E1938" s="235">
        <v>97</v>
      </c>
      <c r="F1938" s="235">
        <v>82</v>
      </c>
      <c r="G1938" s="235">
        <v>17.899999999999999</v>
      </c>
      <c r="H1938" s="235">
        <v>13.8</v>
      </c>
    </row>
    <row r="1939" spans="2:8">
      <c r="B1939" s="235" t="s">
        <v>2495</v>
      </c>
      <c r="C1939" s="235">
        <v>43313</v>
      </c>
      <c r="D1939" s="235">
        <v>11</v>
      </c>
      <c r="E1939" s="235">
        <v>92</v>
      </c>
      <c r="F1939" s="235">
        <v>59</v>
      </c>
      <c r="G1939" s="235">
        <v>19.600000000000001</v>
      </c>
      <c r="H1939" s="235">
        <v>13.6</v>
      </c>
    </row>
    <row r="1940" spans="2:8">
      <c r="B1940" s="235" t="s">
        <v>2495</v>
      </c>
      <c r="C1940" s="235">
        <v>43314</v>
      </c>
      <c r="D1940" s="235">
        <v>16</v>
      </c>
      <c r="E1940" s="235">
        <v>81</v>
      </c>
      <c r="F1940" s="235">
        <v>61</v>
      </c>
      <c r="G1940" s="235">
        <v>20.9</v>
      </c>
      <c r="H1940" s="235">
        <v>14</v>
      </c>
    </row>
    <row r="1941" spans="2:8">
      <c r="B1941" s="235" t="s">
        <v>2495</v>
      </c>
      <c r="C1941" s="235">
        <v>43315</v>
      </c>
      <c r="D1941" s="235">
        <v>3</v>
      </c>
      <c r="E1941" s="235">
        <v>80</v>
      </c>
      <c r="F1941" s="235">
        <v>59</v>
      </c>
      <c r="G1941" s="235">
        <v>20.100000000000001</v>
      </c>
      <c r="H1941" s="235">
        <v>14.6</v>
      </c>
    </row>
    <row r="1942" spans="2:8">
      <c r="B1942" s="235" t="s">
        <v>2495</v>
      </c>
      <c r="C1942" s="235">
        <v>43316</v>
      </c>
      <c r="D1942" s="235">
        <v>10</v>
      </c>
      <c r="E1942" s="235">
        <v>89</v>
      </c>
      <c r="F1942" s="235">
        <v>69</v>
      </c>
      <c r="G1942" s="235">
        <v>18.5</v>
      </c>
      <c r="H1942" s="235">
        <v>12.4</v>
      </c>
    </row>
    <row r="1943" spans="2:8">
      <c r="B1943" s="235" t="s">
        <v>2495</v>
      </c>
      <c r="C1943" s="235">
        <v>43317</v>
      </c>
      <c r="D1943" s="235">
        <v>12</v>
      </c>
      <c r="E1943" s="235">
        <v>91</v>
      </c>
      <c r="F1943" s="235">
        <v>77</v>
      </c>
      <c r="G1943" s="235">
        <v>18.2</v>
      </c>
      <c r="H1943" s="235">
        <v>13.1</v>
      </c>
    </row>
    <row r="1944" spans="2:8">
      <c r="B1944" s="235" t="s">
        <v>2495</v>
      </c>
      <c r="C1944" s="235">
        <v>43318</v>
      </c>
      <c r="D1944" s="235">
        <v>11</v>
      </c>
      <c r="E1944" s="235">
        <v>90</v>
      </c>
      <c r="F1944" s="235">
        <v>55</v>
      </c>
      <c r="G1944" s="235">
        <v>21.7</v>
      </c>
      <c r="H1944" s="235">
        <v>13.8</v>
      </c>
    </row>
    <row r="1945" spans="2:8">
      <c r="B1945" s="235" t="s">
        <v>2495</v>
      </c>
      <c r="C1945" s="235">
        <v>43319</v>
      </c>
      <c r="D1945" s="235">
        <v>0</v>
      </c>
      <c r="E1945" s="235">
        <v>86</v>
      </c>
      <c r="F1945" s="235">
        <v>47</v>
      </c>
      <c r="G1945" s="235">
        <v>22.6</v>
      </c>
      <c r="H1945" s="235">
        <v>14.4</v>
      </c>
    </row>
    <row r="1946" spans="2:8">
      <c r="B1946" s="235" t="s">
        <v>2495</v>
      </c>
      <c r="C1946" s="235">
        <v>43320</v>
      </c>
      <c r="D1946" s="235">
        <v>0</v>
      </c>
      <c r="E1946" s="235">
        <v>72</v>
      </c>
      <c r="F1946" s="235">
        <v>54</v>
      </c>
      <c r="G1946" s="235">
        <v>21</v>
      </c>
      <c r="H1946" s="235">
        <v>15.2</v>
      </c>
    </row>
    <row r="1947" spans="2:8">
      <c r="B1947" s="235" t="s">
        <v>2495</v>
      </c>
      <c r="C1947" s="235">
        <v>43321</v>
      </c>
      <c r="D1947" s="235">
        <v>0</v>
      </c>
      <c r="E1947" s="235">
        <v>90</v>
      </c>
      <c r="F1947" s="235">
        <v>57</v>
      </c>
      <c r="G1947" s="235">
        <v>21.1</v>
      </c>
      <c r="H1947" s="235">
        <v>14.2</v>
      </c>
    </row>
    <row r="1948" spans="2:8">
      <c r="B1948" s="235" t="s">
        <v>2495</v>
      </c>
      <c r="C1948" s="235">
        <v>43322</v>
      </c>
      <c r="D1948" s="235">
        <v>0</v>
      </c>
      <c r="E1948" s="235">
        <v>70</v>
      </c>
      <c r="F1948" s="235">
        <v>41</v>
      </c>
      <c r="G1948" s="235">
        <v>22.5</v>
      </c>
      <c r="H1948" s="235">
        <v>14.3</v>
      </c>
    </row>
    <row r="1949" spans="2:8">
      <c r="B1949" s="235" t="s">
        <v>2495</v>
      </c>
      <c r="C1949" s="235">
        <v>43323</v>
      </c>
      <c r="D1949" s="235">
        <v>0</v>
      </c>
      <c r="E1949" s="235">
        <v>85</v>
      </c>
      <c r="F1949" s="235">
        <v>50</v>
      </c>
      <c r="G1949" s="235">
        <v>22</v>
      </c>
      <c r="H1949" s="235">
        <v>15.1</v>
      </c>
    </row>
    <row r="1950" spans="2:8">
      <c r="B1950" s="235" t="s">
        <v>2495</v>
      </c>
      <c r="C1950" s="235">
        <v>43324</v>
      </c>
      <c r="D1950" s="235">
        <v>0</v>
      </c>
      <c r="E1950" s="235">
        <v>82</v>
      </c>
      <c r="F1950" s="235">
        <v>51</v>
      </c>
      <c r="G1950" s="235">
        <v>21</v>
      </c>
      <c r="H1950" s="235">
        <v>14.8</v>
      </c>
    </row>
    <row r="1951" spans="2:8">
      <c r="B1951" s="235" t="s">
        <v>2495</v>
      </c>
      <c r="C1951" s="235">
        <v>43325</v>
      </c>
      <c r="D1951" s="235">
        <v>10</v>
      </c>
      <c r="E1951" s="235">
        <v>77</v>
      </c>
      <c r="F1951" s="235">
        <v>61</v>
      </c>
      <c r="G1951" s="235">
        <v>20</v>
      </c>
      <c r="H1951" s="235">
        <v>13.7</v>
      </c>
    </row>
    <row r="1952" spans="2:8">
      <c r="B1952" s="235" t="s">
        <v>2495</v>
      </c>
      <c r="C1952" s="235">
        <v>43326</v>
      </c>
      <c r="D1952" s="235">
        <v>0</v>
      </c>
      <c r="E1952" s="235">
        <v>93</v>
      </c>
      <c r="F1952" s="235">
        <v>72</v>
      </c>
      <c r="G1952" s="235">
        <v>17.8</v>
      </c>
      <c r="H1952" s="235">
        <v>13</v>
      </c>
    </row>
    <row r="1953" spans="2:8">
      <c r="B1953" s="235" t="s">
        <v>2495</v>
      </c>
      <c r="C1953" s="235">
        <v>43327</v>
      </c>
      <c r="D1953" s="235">
        <v>0</v>
      </c>
      <c r="E1953" s="235">
        <v>84</v>
      </c>
      <c r="F1953" s="235">
        <v>59</v>
      </c>
      <c r="G1953" s="235">
        <v>14.6</v>
      </c>
      <c r="H1953" s="235">
        <v>13.7</v>
      </c>
    </row>
    <row r="1954" spans="2:8">
      <c r="B1954" s="235" t="s">
        <v>2495</v>
      </c>
      <c r="C1954" s="235">
        <v>43328</v>
      </c>
      <c r="D1954" s="235">
        <v>0</v>
      </c>
      <c r="E1954" s="235">
        <v>72</v>
      </c>
      <c r="F1954" s="235">
        <v>45</v>
      </c>
      <c r="G1954" s="235">
        <v>22</v>
      </c>
      <c r="H1954" s="235">
        <v>15.2</v>
      </c>
    </row>
    <row r="1955" spans="2:8">
      <c r="B1955" s="235" t="s">
        <v>2495</v>
      </c>
      <c r="C1955" s="235">
        <v>43329</v>
      </c>
      <c r="D1955" s="235">
        <v>0</v>
      </c>
      <c r="E1955" s="235">
        <v>70</v>
      </c>
      <c r="F1955" s="235">
        <v>40</v>
      </c>
      <c r="G1955" s="235">
        <v>21.3</v>
      </c>
      <c r="H1955" s="235">
        <v>13.2</v>
      </c>
    </row>
    <row r="1956" spans="2:8">
      <c r="B1956" s="235" t="s">
        <v>2495</v>
      </c>
      <c r="C1956" s="235">
        <v>43330</v>
      </c>
      <c r="D1956" s="235">
        <v>0</v>
      </c>
      <c r="E1956" s="235">
        <v>82</v>
      </c>
      <c r="F1956" s="235">
        <v>50</v>
      </c>
      <c r="G1956" s="235">
        <v>20</v>
      </c>
      <c r="H1956" s="235">
        <v>15.1</v>
      </c>
    </row>
    <row r="1957" spans="2:8">
      <c r="B1957" s="235" t="s">
        <v>2495</v>
      </c>
      <c r="C1957" s="235">
        <v>43331</v>
      </c>
      <c r="D1957" s="235">
        <v>0</v>
      </c>
      <c r="E1957" s="235">
        <v>93</v>
      </c>
      <c r="F1957" s="235">
        <v>71</v>
      </c>
      <c r="G1957" s="235">
        <v>22.3</v>
      </c>
      <c r="H1957" s="235">
        <v>13.4</v>
      </c>
    </row>
    <row r="1958" spans="2:8">
      <c r="B1958" s="235" t="s">
        <v>2495</v>
      </c>
      <c r="C1958" s="235">
        <v>43332</v>
      </c>
      <c r="D1958" s="235">
        <v>0</v>
      </c>
      <c r="E1958" s="235">
        <v>80</v>
      </c>
      <c r="F1958" s="235">
        <v>41</v>
      </c>
      <c r="G1958" s="235">
        <v>22.3</v>
      </c>
      <c r="H1958" s="235">
        <v>13.4</v>
      </c>
    </row>
    <row r="1959" spans="2:8">
      <c r="B1959" s="235" t="s">
        <v>2495</v>
      </c>
      <c r="C1959" s="235">
        <v>43333</v>
      </c>
      <c r="D1959" s="235">
        <v>0</v>
      </c>
      <c r="E1959" s="235">
        <v>80</v>
      </c>
      <c r="F1959" s="235">
        <v>53</v>
      </c>
      <c r="G1959" s="235">
        <v>22</v>
      </c>
      <c r="H1959" s="235">
        <v>14.6</v>
      </c>
    </row>
    <row r="1960" spans="2:8">
      <c r="B1960" s="235" t="s">
        <v>2495</v>
      </c>
      <c r="C1960" s="235">
        <v>43334</v>
      </c>
      <c r="D1960" s="235">
        <v>0</v>
      </c>
      <c r="E1960" s="235">
        <v>87</v>
      </c>
      <c r="F1960" s="235">
        <v>52</v>
      </c>
      <c r="G1960" s="235">
        <v>21.5</v>
      </c>
      <c r="H1960" s="235">
        <v>14.5</v>
      </c>
    </row>
    <row r="1961" spans="2:8">
      <c r="B1961" s="235" t="s">
        <v>2495</v>
      </c>
      <c r="C1961" s="235">
        <v>43335</v>
      </c>
      <c r="D1961" s="235">
        <v>0</v>
      </c>
      <c r="E1961" s="235">
        <v>81</v>
      </c>
      <c r="F1961" s="235">
        <v>48</v>
      </c>
      <c r="G1961" s="235">
        <v>21.8</v>
      </c>
      <c r="H1961" s="235">
        <v>13.6</v>
      </c>
    </row>
    <row r="1962" spans="2:8">
      <c r="B1962" s="235" t="s">
        <v>2495</v>
      </c>
      <c r="C1962" s="235">
        <v>43336</v>
      </c>
      <c r="D1962" s="235">
        <v>10</v>
      </c>
      <c r="E1962" s="235">
        <v>89</v>
      </c>
      <c r="F1962" s="235">
        <v>55</v>
      </c>
      <c r="G1962" s="235">
        <v>22.4</v>
      </c>
      <c r="H1962" s="235">
        <v>14.3</v>
      </c>
    </row>
    <row r="1963" spans="2:8">
      <c r="B1963" s="235" t="s">
        <v>2495</v>
      </c>
      <c r="C1963" s="235">
        <v>43337</v>
      </c>
      <c r="D1963" s="235">
        <v>3</v>
      </c>
      <c r="E1963" s="235">
        <v>85</v>
      </c>
      <c r="F1963" s="235">
        <v>54</v>
      </c>
      <c r="G1963" s="235">
        <v>22.1</v>
      </c>
      <c r="H1963" s="235">
        <v>14.4</v>
      </c>
    </row>
    <row r="1964" spans="2:8">
      <c r="B1964" s="235" t="s">
        <v>2495</v>
      </c>
      <c r="C1964" s="235">
        <v>43338</v>
      </c>
      <c r="D1964" s="235">
        <v>0</v>
      </c>
      <c r="E1964" s="235">
        <v>90</v>
      </c>
      <c r="F1964" s="235">
        <v>60</v>
      </c>
      <c r="G1964" s="235">
        <v>21.7</v>
      </c>
      <c r="H1964" s="235">
        <v>14.9</v>
      </c>
    </row>
    <row r="1965" spans="2:8">
      <c r="B1965" s="235" t="s">
        <v>2495</v>
      </c>
      <c r="C1965" s="235">
        <v>43339</v>
      </c>
      <c r="D1965" s="235">
        <v>4</v>
      </c>
      <c r="E1965" s="235">
        <v>89</v>
      </c>
      <c r="F1965" s="235">
        <v>45</v>
      </c>
      <c r="G1965" s="235">
        <v>20.6</v>
      </c>
      <c r="H1965" s="235">
        <v>14.6</v>
      </c>
    </row>
    <row r="1966" spans="2:8">
      <c r="B1966" s="235" t="s">
        <v>2495</v>
      </c>
      <c r="C1966" s="235">
        <v>43340</v>
      </c>
      <c r="D1966" s="235">
        <v>0</v>
      </c>
      <c r="E1966" s="235">
        <v>87</v>
      </c>
      <c r="F1966" s="235">
        <v>53</v>
      </c>
      <c r="G1966" s="235">
        <v>20.399999999999999</v>
      </c>
      <c r="H1966" s="235">
        <v>13.8</v>
      </c>
    </row>
    <row r="1967" spans="2:8">
      <c r="B1967" s="235" t="s">
        <v>2495</v>
      </c>
      <c r="C1967" s="235">
        <v>43341</v>
      </c>
      <c r="D1967" s="235">
        <v>0</v>
      </c>
      <c r="E1967" s="235">
        <v>82</v>
      </c>
      <c r="F1967" s="235">
        <v>59</v>
      </c>
      <c r="G1967" s="235">
        <v>20.2</v>
      </c>
      <c r="H1967" s="235">
        <v>14.7</v>
      </c>
    </row>
    <row r="1968" spans="2:8">
      <c r="B1968" s="235" t="s">
        <v>2495</v>
      </c>
      <c r="C1968" s="235">
        <v>43342</v>
      </c>
      <c r="D1968" s="235">
        <v>0</v>
      </c>
      <c r="E1968" s="235">
        <v>90</v>
      </c>
      <c r="F1968" s="235">
        <v>62</v>
      </c>
      <c r="G1968" s="235">
        <v>20</v>
      </c>
      <c r="H1968" s="235">
        <v>14.3</v>
      </c>
    </row>
    <row r="1969" spans="2:8">
      <c r="B1969" s="235" t="s">
        <v>2495</v>
      </c>
      <c r="C1969" s="235">
        <v>43343</v>
      </c>
      <c r="D1969" s="235">
        <v>7</v>
      </c>
      <c r="E1969" s="235">
        <v>87</v>
      </c>
      <c r="F1969" s="235">
        <v>61</v>
      </c>
      <c r="G1969" s="235">
        <v>20.7</v>
      </c>
      <c r="H1969" s="235">
        <v>14.5</v>
      </c>
    </row>
    <row r="1970" spans="2:8">
      <c r="B1970" s="235" t="s">
        <v>2495</v>
      </c>
      <c r="C1970" s="235">
        <v>43344</v>
      </c>
      <c r="D1970" s="235">
        <v>18</v>
      </c>
      <c r="E1970" s="235">
        <v>90</v>
      </c>
      <c r="F1970" s="235">
        <v>58</v>
      </c>
      <c r="G1970" s="235">
        <v>21.6</v>
      </c>
      <c r="H1970" s="235">
        <v>14.4</v>
      </c>
    </row>
    <row r="1971" spans="2:8">
      <c r="B1971" s="235" t="s">
        <v>2495</v>
      </c>
      <c r="C1971" s="235">
        <v>43345</v>
      </c>
      <c r="D1971" s="235">
        <v>2</v>
      </c>
      <c r="E1971" s="235">
        <v>89</v>
      </c>
      <c r="F1971" s="235">
        <v>51</v>
      </c>
      <c r="G1971" s="235">
        <v>22.7</v>
      </c>
      <c r="H1971" s="235">
        <v>14</v>
      </c>
    </row>
    <row r="1972" spans="2:8">
      <c r="B1972" s="235" t="s">
        <v>2495</v>
      </c>
      <c r="C1972" s="235">
        <v>43346</v>
      </c>
      <c r="D1972" s="235">
        <v>9</v>
      </c>
      <c r="E1972" s="235">
        <v>84</v>
      </c>
      <c r="F1972" s="235">
        <v>60</v>
      </c>
      <c r="G1972" s="235">
        <v>21</v>
      </c>
      <c r="H1972" s="235">
        <v>15</v>
      </c>
    </row>
    <row r="1973" spans="2:8">
      <c r="B1973" s="235" t="s">
        <v>2495</v>
      </c>
      <c r="C1973" s="235">
        <v>43347</v>
      </c>
      <c r="D1973" s="235">
        <v>8</v>
      </c>
      <c r="E1973" s="235">
        <v>92</v>
      </c>
      <c r="F1973" s="235">
        <v>61</v>
      </c>
      <c r="G1973" s="235">
        <v>20</v>
      </c>
      <c r="H1973" s="235">
        <v>14.8</v>
      </c>
    </row>
    <row r="1974" spans="2:8">
      <c r="B1974" s="235" t="s">
        <v>2495</v>
      </c>
      <c r="C1974" s="235">
        <v>43348</v>
      </c>
      <c r="D1974" s="235">
        <v>2</v>
      </c>
      <c r="E1974" s="235">
        <v>85</v>
      </c>
      <c r="F1974" s="235">
        <v>66</v>
      </c>
      <c r="G1974" s="235">
        <v>19.2</v>
      </c>
      <c r="H1974" s="235">
        <v>14.5</v>
      </c>
    </row>
    <row r="1975" spans="2:8">
      <c r="B1975" s="235" t="s">
        <v>2495</v>
      </c>
      <c r="C1975" s="235">
        <v>43349</v>
      </c>
      <c r="D1975" s="235">
        <v>9</v>
      </c>
      <c r="E1975" s="235">
        <v>93</v>
      </c>
      <c r="F1975" s="235">
        <v>49</v>
      </c>
      <c r="G1975" s="235">
        <v>19.399999999999999</v>
      </c>
      <c r="H1975" s="235">
        <v>13.7</v>
      </c>
    </row>
    <row r="1976" spans="2:8">
      <c r="B1976" s="235" t="s">
        <v>2495</v>
      </c>
      <c r="C1976" s="235">
        <v>43350</v>
      </c>
      <c r="D1976" s="235">
        <v>0</v>
      </c>
      <c r="E1976" s="235">
        <v>86</v>
      </c>
      <c r="F1976" s="235">
        <v>59</v>
      </c>
      <c r="G1976" s="235">
        <v>21.4</v>
      </c>
      <c r="H1976" s="235">
        <v>13.6</v>
      </c>
    </row>
    <row r="1977" spans="2:8">
      <c r="B1977" s="235" t="s">
        <v>2495</v>
      </c>
      <c r="C1977" s="235">
        <v>43351</v>
      </c>
      <c r="D1977" s="235">
        <v>0</v>
      </c>
      <c r="E1977" s="235">
        <v>83</v>
      </c>
      <c r="F1977" s="235">
        <v>58</v>
      </c>
      <c r="G1977" s="235">
        <v>19.100000000000001</v>
      </c>
      <c r="H1977" s="235">
        <v>13.8</v>
      </c>
    </row>
    <row r="1978" spans="2:8">
      <c r="B1978" s="235" t="s">
        <v>2495</v>
      </c>
      <c r="C1978" s="235">
        <v>43352</v>
      </c>
      <c r="D1978" s="235">
        <v>0</v>
      </c>
      <c r="E1978" s="235">
        <v>81</v>
      </c>
      <c r="F1978" s="235">
        <v>60</v>
      </c>
      <c r="G1978" s="235">
        <v>20.399999999999999</v>
      </c>
      <c r="H1978" s="235">
        <v>14.9</v>
      </c>
    </row>
    <row r="1979" spans="2:8">
      <c r="B1979" s="235" t="s">
        <v>2495</v>
      </c>
      <c r="C1979" s="235">
        <v>43353</v>
      </c>
      <c r="D1979" s="235">
        <v>2</v>
      </c>
      <c r="E1979" s="235">
        <v>82</v>
      </c>
      <c r="F1979" s="235">
        <v>58</v>
      </c>
      <c r="G1979" s="235">
        <v>18</v>
      </c>
      <c r="H1979" s="235">
        <v>13.4</v>
      </c>
    </row>
    <row r="1980" spans="2:8">
      <c r="B1980" s="235" t="s">
        <v>2495</v>
      </c>
      <c r="C1980" s="235">
        <v>43354</v>
      </c>
      <c r="D1980" s="235">
        <v>2</v>
      </c>
      <c r="E1980" s="235">
        <v>90</v>
      </c>
      <c r="F1980" s="235">
        <v>50</v>
      </c>
      <c r="G1980" s="235">
        <v>20.9</v>
      </c>
      <c r="H1980" s="235">
        <v>14.8</v>
      </c>
    </row>
    <row r="1981" spans="2:8">
      <c r="B1981" s="235" t="s">
        <v>2495</v>
      </c>
      <c r="C1981" s="235">
        <v>43355</v>
      </c>
      <c r="D1981" s="235">
        <v>3</v>
      </c>
      <c r="E1981" s="235">
        <v>86</v>
      </c>
      <c r="F1981" s="235">
        <v>57</v>
      </c>
      <c r="G1981" s="235">
        <v>21.8</v>
      </c>
      <c r="H1981" s="235">
        <v>14.7</v>
      </c>
    </row>
    <row r="1982" spans="2:8">
      <c r="B1982" s="235" t="s">
        <v>2495</v>
      </c>
      <c r="C1982" s="235">
        <v>43356</v>
      </c>
      <c r="D1982" s="235">
        <v>4</v>
      </c>
      <c r="E1982" s="235">
        <v>92</v>
      </c>
      <c r="F1982" s="235">
        <v>77</v>
      </c>
      <c r="G1982" s="235">
        <v>17.8</v>
      </c>
      <c r="H1982" s="235">
        <v>14.2</v>
      </c>
    </row>
    <row r="1983" spans="2:8">
      <c r="B1983" s="235" t="s">
        <v>2495</v>
      </c>
      <c r="C1983" s="235">
        <v>43357</v>
      </c>
      <c r="D1983" s="235">
        <v>30</v>
      </c>
      <c r="E1983" s="235">
        <v>81</v>
      </c>
      <c r="F1983" s="235">
        <v>54</v>
      </c>
      <c r="G1983" s="235">
        <v>18.399999999999999</v>
      </c>
      <c r="H1983" s="235">
        <v>12.2</v>
      </c>
    </row>
    <row r="1984" spans="2:8">
      <c r="B1984" s="235" t="s">
        <v>2495</v>
      </c>
      <c r="C1984" s="235">
        <v>43358</v>
      </c>
      <c r="D1984" s="235">
        <v>0</v>
      </c>
      <c r="E1984" s="235">
        <v>81</v>
      </c>
      <c r="F1984" s="235">
        <v>57</v>
      </c>
      <c r="G1984" s="235">
        <v>23.7</v>
      </c>
      <c r="H1984" s="235">
        <v>14.5</v>
      </c>
    </row>
    <row r="1985" spans="2:8">
      <c r="B1985" s="235" t="s">
        <v>2495</v>
      </c>
      <c r="C1985" s="235">
        <v>43359</v>
      </c>
      <c r="D1985" s="235">
        <v>0</v>
      </c>
      <c r="E1985" s="235">
        <v>84</v>
      </c>
      <c r="F1985" s="235">
        <v>65</v>
      </c>
      <c r="G1985" s="235">
        <v>22.4</v>
      </c>
      <c r="H1985" s="235">
        <v>14.2</v>
      </c>
    </row>
    <row r="1986" spans="2:8">
      <c r="B1986" s="235" t="s">
        <v>2495</v>
      </c>
      <c r="C1986" s="235">
        <v>43360</v>
      </c>
      <c r="D1986" s="235">
        <v>34</v>
      </c>
      <c r="E1986" s="235">
        <v>87</v>
      </c>
      <c r="F1986" s="235">
        <v>62</v>
      </c>
      <c r="G1986" s="235">
        <v>22.5</v>
      </c>
      <c r="H1986" s="235">
        <v>14.1</v>
      </c>
    </row>
    <row r="1987" spans="2:8">
      <c r="B1987" s="235" t="s">
        <v>2495</v>
      </c>
      <c r="C1987" s="235">
        <v>43361</v>
      </c>
      <c r="D1987" s="235">
        <v>0</v>
      </c>
      <c r="E1987" s="235">
        <v>89</v>
      </c>
      <c r="F1987" s="235">
        <v>56</v>
      </c>
      <c r="G1987" s="235">
        <v>19.399999999999999</v>
      </c>
      <c r="H1987" s="235">
        <v>14.2</v>
      </c>
    </row>
    <row r="1988" spans="2:8">
      <c r="B1988" s="235" t="s">
        <v>2495</v>
      </c>
      <c r="C1988" s="235">
        <v>43362</v>
      </c>
      <c r="D1988" s="235">
        <v>22</v>
      </c>
      <c r="E1988" s="235">
        <v>0</v>
      </c>
      <c r="F1988" s="235">
        <v>0</v>
      </c>
      <c r="G1988" s="235">
        <v>0</v>
      </c>
      <c r="H1988" s="235">
        <v>0</v>
      </c>
    </row>
    <row r="1989" spans="2:8">
      <c r="B1989" s="235" t="s">
        <v>2495</v>
      </c>
      <c r="C1989" s="235">
        <v>43363</v>
      </c>
      <c r="D1989" s="235">
        <v>0</v>
      </c>
      <c r="E1989" s="235">
        <v>0</v>
      </c>
      <c r="F1989" s="235">
        <v>0</v>
      </c>
      <c r="G1989" s="235">
        <v>0</v>
      </c>
      <c r="H1989" s="235">
        <v>0</v>
      </c>
    </row>
    <row r="1990" spans="2:8">
      <c r="B1990" s="235" t="s">
        <v>2495</v>
      </c>
      <c r="C1990" s="235">
        <v>43364</v>
      </c>
      <c r="D1990" s="235">
        <v>0</v>
      </c>
      <c r="E1990" s="235">
        <v>91</v>
      </c>
      <c r="F1990" s="235">
        <v>63</v>
      </c>
      <c r="G1990" s="235">
        <v>18.8</v>
      </c>
      <c r="H1990" s="235">
        <v>12.9</v>
      </c>
    </row>
    <row r="1991" spans="2:8">
      <c r="B1991" s="235" t="s">
        <v>2495</v>
      </c>
      <c r="C1991" s="235">
        <v>43365</v>
      </c>
      <c r="D1991" s="235">
        <v>0</v>
      </c>
      <c r="E1991" s="235">
        <v>91</v>
      </c>
      <c r="F1991" s="235">
        <v>71</v>
      </c>
      <c r="G1991" s="235">
        <v>19.3</v>
      </c>
      <c r="H1991" s="235">
        <v>13.7</v>
      </c>
    </row>
    <row r="1992" spans="2:8">
      <c r="B1992" s="235" t="s">
        <v>2495</v>
      </c>
      <c r="C1992" s="235">
        <v>43366</v>
      </c>
      <c r="D1992" s="235">
        <v>0</v>
      </c>
      <c r="E1992" s="235">
        <v>92</v>
      </c>
      <c r="F1992" s="235">
        <v>73</v>
      </c>
      <c r="G1992" s="235">
        <v>20.3</v>
      </c>
      <c r="H1992" s="235">
        <v>14.6</v>
      </c>
    </row>
    <row r="1993" spans="2:8">
      <c r="B1993" s="235" t="s">
        <v>2495</v>
      </c>
      <c r="C1993" s="235">
        <v>43367</v>
      </c>
      <c r="D1993" s="235">
        <v>0</v>
      </c>
      <c r="E1993" s="235">
        <v>91</v>
      </c>
      <c r="F1993" s="235">
        <v>76</v>
      </c>
      <c r="G1993" s="235">
        <v>20.7</v>
      </c>
      <c r="H1993" s="235">
        <v>14.3</v>
      </c>
    </row>
    <row r="1994" spans="2:8">
      <c r="B1994" s="235" t="s">
        <v>2495</v>
      </c>
      <c r="C1994" s="235">
        <v>43368</v>
      </c>
      <c r="D1994" s="235">
        <v>0</v>
      </c>
      <c r="E1994" s="235">
        <v>93</v>
      </c>
      <c r="F1994" s="235">
        <v>68</v>
      </c>
      <c r="G1994" s="235">
        <v>20.9</v>
      </c>
      <c r="H1994" s="235">
        <v>12.4</v>
      </c>
    </row>
    <row r="1995" spans="2:8">
      <c r="B1995" s="235" t="s">
        <v>2495</v>
      </c>
      <c r="C1995" s="235">
        <v>43369</v>
      </c>
      <c r="D1995" s="235">
        <v>3</v>
      </c>
      <c r="E1995" s="235">
        <v>0</v>
      </c>
      <c r="F1995" s="235">
        <v>0</v>
      </c>
      <c r="G1995" s="235">
        <v>0</v>
      </c>
      <c r="H1995" s="235">
        <v>0</v>
      </c>
    </row>
    <row r="1996" spans="2:8">
      <c r="B1996" s="235" t="s">
        <v>2495</v>
      </c>
      <c r="C1996" s="235">
        <v>43370</v>
      </c>
      <c r="D1996" s="235">
        <v>38</v>
      </c>
      <c r="E1996" s="235">
        <v>0</v>
      </c>
      <c r="F1996" s="235">
        <v>0</v>
      </c>
      <c r="G1996" s="235">
        <v>0</v>
      </c>
      <c r="H1996" s="235">
        <v>0</v>
      </c>
    </row>
    <row r="1997" spans="2:8">
      <c r="B1997" s="235" t="s">
        <v>2495</v>
      </c>
      <c r="C1997" s="235">
        <v>43371</v>
      </c>
      <c r="D1997" s="235">
        <v>13</v>
      </c>
      <c r="E1997" s="235">
        <v>88</v>
      </c>
      <c r="F1997" s="235">
        <v>58</v>
      </c>
      <c r="G1997" s="235">
        <v>22.3</v>
      </c>
      <c r="H1997" s="235">
        <v>14.7</v>
      </c>
    </row>
    <row r="1998" spans="2:8">
      <c r="B1998" s="235" t="s">
        <v>2495</v>
      </c>
      <c r="C1998" s="235">
        <v>43372</v>
      </c>
      <c r="D1998" s="235">
        <v>7</v>
      </c>
      <c r="E1998" s="235">
        <v>88</v>
      </c>
      <c r="F1998" s="235">
        <v>53</v>
      </c>
      <c r="G1998" s="235">
        <v>0</v>
      </c>
      <c r="H1998" s="235">
        <v>0</v>
      </c>
    </row>
    <row r="1999" spans="2:8">
      <c r="B1999" s="235" t="s">
        <v>2495</v>
      </c>
      <c r="C1999" s="235">
        <v>43373</v>
      </c>
      <c r="D1999" s="235">
        <v>26</v>
      </c>
      <c r="E1999" s="235">
        <v>0</v>
      </c>
      <c r="F1999" s="235">
        <v>0</v>
      </c>
      <c r="G1999" s="235">
        <v>0</v>
      </c>
      <c r="H1999" s="235">
        <v>0</v>
      </c>
    </row>
    <row r="2000" spans="2:8">
      <c r="B2000" s="235" t="s">
        <v>2495</v>
      </c>
      <c r="C2000" s="235">
        <v>43374</v>
      </c>
      <c r="D2000" s="235">
        <v>0</v>
      </c>
      <c r="E2000" s="235">
        <v>0</v>
      </c>
      <c r="F2000" s="235">
        <v>0</v>
      </c>
      <c r="G2000" s="235">
        <v>0</v>
      </c>
      <c r="H2000" s="235">
        <v>0</v>
      </c>
    </row>
    <row r="2001" spans="2:8">
      <c r="B2001" s="235" t="s">
        <v>2495</v>
      </c>
      <c r="C2001" s="235">
        <v>43374</v>
      </c>
      <c r="D2001" s="235">
        <v>0</v>
      </c>
      <c r="E2001" s="235">
        <v>80</v>
      </c>
      <c r="F2001" s="235">
        <v>60</v>
      </c>
      <c r="G2001" s="235">
        <v>23.4</v>
      </c>
      <c r="H2001" s="235">
        <v>14.3</v>
      </c>
    </row>
    <row r="2002" spans="2:8">
      <c r="B2002" s="235" t="s">
        <v>2495</v>
      </c>
      <c r="C2002" s="235">
        <v>43375</v>
      </c>
      <c r="D2002" s="235">
        <v>0</v>
      </c>
      <c r="E2002" s="235">
        <v>87</v>
      </c>
      <c r="F2002" s="235">
        <v>54</v>
      </c>
      <c r="G2002" s="235">
        <v>21.5</v>
      </c>
      <c r="H2002" s="235">
        <v>13.9</v>
      </c>
    </row>
    <row r="2003" spans="2:8">
      <c r="B2003" s="235" t="s">
        <v>2495</v>
      </c>
      <c r="C2003" s="235">
        <v>43376</v>
      </c>
      <c r="D2003" s="235">
        <v>1</v>
      </c>
      <c r="E2003" s="235">
        <v>84</v>
      </c>
      <c r="F2003" s="235">
        <v>43</v>
      </c>
      <c r="G2003" s="235">
        <v>22</v>
      </c>
      <c r="H2003" s="235">
        <v>12.8</v>
      </c>
    </row>
    <row r="2004" spans="2:8">
      <c r="B2004" s="235" t="s">
        <v>2495</v>
      </c>
      <c r="C2004" s="235">
        <v>43377</v>
      </c>
      <c r="D2004" s="235">
        <v>5</v>
      </c>
      <c r="E2004" s="235">
        <v>83</v>
      </c>
      <c r="F2004" s="235">
        <v>55</v>
      </c>
      <c r="G2004" s="235">
        <v>24.3</v>
      </c>
      <c r="H2004" s="235">
        <v>14.9</v>
      </c>
    </row>
    <row r="2005" spans="2:8">
      <c r="B2005" s="235" t="s">
        <v>2495</v>
      </c>
      <c r="C2005" s="235">
        <v>43378</v>
      </c>
      <c r="D2005" s="235">
        <v>13</v>
      </c>
      <c r="E2005" s="235">
        <v>80</v>
      </c>
      <c r="F2005" s="235">
        <v>57</v>
      </c>
      <c r="G2005" s="235">
        <v>21.1</v>
      </c>
      <c r="H2005" s="235">
        <v>12.9</v>
      </c>
    </row>
    <row r="2006" spans="2:8">
      <c r="B2006" s="235" t="s">
        <v>2495</v>
      </c>
      <c r="C2006" s="235">
        <v>43379</v>
      </c>
      <c r="D2006" s="235">
        <v>25</v>
      </c>
      <c r="E2006" s="235">
        <v>0</v>
      </c>
      <c r="F2006" s="235">
        <v>0</v>
      </c>
      <c r="G2006" s="235">
        <v>0</v>
      </c>
      <c r="H2006" s="235">
        <v>0</v>
      </c>
    </row>
    <row r="2007" spans="2:8">
      <c r="B2007" s="235" t="s">
        <v>2495</v>
      </c>
      <c r="C2007" s="235">
        <v>43380</v>
      </c>
      <c r="D2007" s="235">
        <v>28</v>
      </c>
      <c r="E2007" s="235">
        <v>0</v>
      </c>
      <c r="F2007" s="235">
        <v>0</v>
      </c>
      <c r="G2007" s="235">
        <v>0</v>
      </c>
      <c r="H2007" s="235">
        <v>0</v>
      </c>
    </row>
    <row r="2008" spans="2:8">
      <c r="B2008" s="235" t="s">
        <v>2495</v>
      </c>
      <c r="C2008" s="235">
        <v>43381</v>
      </c>
      <c r="D2008" s="235">
        <v>33</v>
      </c>
      <c r="E2008" s="235">
        <v>94</v>
      </c>
      <c r="F2008" s="235">
        <v>65</v>
      </c>
      <c r="G2008" s="235">
        <v>19.399999999999999</v>
      </c>
      <c r="H2008" s="235">
        <v>14.1</v>
      </c>
    </row>
    <row r="2009" spans="2:8">
      <c r="B2009" s="235" t="s">
        <v>2495</v>
      </c>
      <c r="C2009" s="235">
        <v>43382</v>
      </c>
      <c r="D2009" s="235">
        <v>0</v>
      </c>
      <c r="E2009" s="235">
        <v>87</v>
      </c>
      <c r="F2009" s="235">
        <v>76</v>
      </c>
      <c r="G2009" s="235">
        <v>23.9</v>
      </c>
      <c r="H2009" s="235">
        <v>13.8</v>
      </c>
    </row>
    <row r="2010" spans="2:8">
      <c r="B2010" s="235" t="s">
        <v>2495</v>
      </c>
      <c r="C2010" s="235">
        <v>43383</v>
      </c>
      <c r="D2010" s="235">
        <v>3</v>
      </c>
      <c r="E2010" s="235">
        <v>88</v>
      </c>
      <c r="F2010" s="235">
        <v>54</v>
      </c>
      <c r="G2010" s="235">
        <v>22.4</v>
      </c>
      <c r="H2010" s="235">
        <v>12.3</v>
      </c>
    </row>
    <row r="2011" spans="2:8">
      <c r="B2011" s="235" t="s">
        <v>2495</v>
      </c>
      <c r="C2011" s="235">
        <v>43384</v>
      </c>
      <c r="D2011" s="235">
        <v>69</v>
      </c>
      <c r="E2011" s="235">
        <v>88</v>
      </c>
      <c r="F2011" s="235">
        <v>67</v>
      </c>
      <c r="G2011" s="235">
        <v>21.3</v>
      </c>
      <c r="H2011" s="235">
        <v>14.5</v>
      </c>
    </row>
    <row r="2012" spans="2:8">
      <c r="B2012" s="235" t="s">
        <v>2495</v>
      </c>
      <c r="C2012" s="235">
        <v>43385</v>
      </c>
      <c r="D2012" s="235">
        <v>5</v>
      </c>
      <c r="E2012" s="235">
        <v>94</v>
      </c>
      <c r="F2012" s="235">
        <v>47</v>
      </c>
      <c r="G2012" s="235">
        <v>20.9</v>
      </c>
      <c r="H2012" s="235">
        <v>14</v>
      </c>
    </row>
    <row r="2013" spans="2:8">
      <c r="B2013" s="235" t="s">
        <v>2495</v>
      </c>
      <c r="C2013" s="235">
        <v>43386</v>
      </c>
      <c r="D2013" s="235">
        <v>0</v>
      </c>
      <c r="E2013" s="235">
        <v>0</v>
      </c>
      <c r="F2013" s="235">
        <v>0</v>
      </c>
      <c r="G2013" s="235">
        <v>0</v>
      </c>
      <c r="H2013" s="235">
        <v>0</v>
      </c>
    </row>
    <row r="2014" spans="2:8">
      <c r="B2014" s="235" t="s">
        <v>2495</v>
      </c>
      <c r="C2014" s="235">
        <v>43387</v>
      </c>
      <c r="D2014" s="235">
        <v>0</v>
      </c>
      <c r="E2014" s="235">
        <v>0</v>
      </c>
      <c r="F2014" s="235">
        <v>0</v>
      </c>
      <c r="G2014" s="235">
        <v>0</v>
      </c>
      <c r="H2014" s="235">
        <v>0</v>
      </c>
    </row>
    <row r="2015" spans="2:8">
      <c r="B2015" s="235" t="s">
        <v>2495</v>
      </c>
      <c r="C2015" s="235">
        <v>43388</v>
      </c>
      <c r="D2015" s="235">
        <v>0</v>
      </c>
      <c r="E2015" s="235">
        <v>93</v>
      </c>
      <c r="F2015" s="235">
        <v>69</v>
      </c>
      <c r="G2015" s="235">
        <v>21.7</v>
      </c>
      <c r="H2015" s="235">
        <v>14.6</v>
      </c>
    </row>
    <row r="2016" spans="2:8">
      <c r="B2016" s="235" t="s">
        <v>2495</v>
      </c>
      <c r="C2016" s="235">
        <v>43389</v>
      </c>
      <c r="D2016" s="235">
        <v>1</v>
      </c>
      <c r="E2016" s="235">
        <v>94</v>
      </c>
      <c r="F2016" s="235">
        <v>67</v>
      </c>
      <c r="G2016" s="235">
        <v>22.6</v>
      </c>
      <c r="H2016" s="235">
        <v>14.5</v>
      </c>
    </row>
    <row r="2017" spans="2:8">
      <c r="B2017" s="235" t="s">
        <v>2495</v>
      </c>
      <c r="C2017" s="235">
        <v>43390</v>
      </c>
      <c r="D2017" s="235">
        <v>6</v>
      </c>
      <c r="E2017" s="235">
        <v>87</v>
      </c>
      <c r="F2017" s="235">
        <v>67</v>
      </c>
      <c r="G2017" s="235">
        <v>18.5</v>
      </c>
      <c r="H2017" s="235">
        <v>13.5</v>
      </c>
    </row>
    <row r="2018" spans="2:8">
      <c r="B2018" s="235" t="s">
        <v>2495</v>
      </c>
      <c r="C2018" s="235">
        <v>43391</v>
      </c>
      <c r="D2018" s="235">
        <v>17</v>
      </c>
      <c r="E2018" s="235">
        <v>86</v>
      </c>
      <c r="F2018" s="235">
        <v>54</v>
      </c>
      <c r="G2018" s="235">
        <v>18.5</v>
      </c>
      <c r="H2018" s="235">
        <v>13.8</v>
      </c>
    </row>
    <row r="2019" spans="2:8">
      <c r="B2019" s="235" t="s">
        <v>2495</v>
      </c>
      <c r="C2019" s="235">
        <v>43392</v>
      </c>
      <c r="D2019" s="235">
        <v>14</v>
      </c>
      <c r="E2019" s="235">
        <v>91</v>
      </c>
      <c r="F2019" s="235">
        <v>45</v>
      </c>
      <c r="G2019" s="235">
        <v>22.8</v>
      </c>
      <c r="H2019" s="235">
        <v>14.4</v>
      </c>
    </row>
    <row r="2020" spans="2:8">
      <c r="B2020" s="235" t="s">
        <v>2495</v>
      </c>
      <c r="C2020" s="235">
        <v>43393</v>
      </c>
      <c r="D2020" s="235">
        <v>0</v>
      </c>
      <c r="E2020" s="235">
        <v>0</v>
      </c>
      <c r="F2020" s="235">
        <v>0</v>
      </c>
      <c r="G2020" s="235">
        <v>0</v>
      </c>
      <c r="H2020" s="235">
        <v>0</v>
      </c>
    </row>
    <row r="2021" spans="2:8">
      <c r="B2021" s="235" t="s">
        <v>2495</v>
      </c>
      <c r="C2021" s="235">
        <v>43394</v>
      </c>
      <c r="D2021" s="235">
        <v>6</v>
      </c>
      <c r="E2021" s="235">
        <v>0</v>
      </c>
      <c r="F2021" s="235">
        <v>0</v>
      </c>
      <c r="G2021" s="235">
        <v>0</v>
      </c>
      <c r="H2021" s="235">
        <v>0</v>
      </c>
    </row>
    <row r="2022" spans="2:8">
      <c r="B2022" s="235" t="s">
        <v>2495</v>
      </c>
      <c r="C2022" s="235">
        <v>43395</v>
      </c>
      <c r="D2022" s="235">
        <v>8</v>
      </c>
      <c r="E2022" s="235">
        <v>94</v>
      </c>
      <c r="F2022" s="235">
        <v>65</v>
      </c>
      <c r="G2022" s="235">
        <v>22.6</v>
      </c>
      <c r="H2022" s="235">
        <v>14.5</v>
      </c>
    </row>
    <row r="2023" spans="2:8">
      <c r="B2023" s="235" t="s">
        <v>2495</v>
      </c>
      <c r="C2023" s="235">
        <v>43396</v>
      </c>
      <c r="D2023" s="235">
        <v>6</v>
      </c>
      <c r="E2023" s="235">
        <v>89</v>
      </c>
      <c r="F2023" s="235">
        <v>45</v>
      </c>
      <c r="G2023" s="235">
        <v>21.9</v>
      </c>
      <c r="H2023" s="235">
        <v>14.1</v>
      </c>
    </row>
    <row r="2024" spans="2:8">
      <c r="B2024" s="235" t="s">
        <v>2495</v>
      </c>
      <c r="C2024" s="235">
        <v>43397</v>
      </c>
      <c r="D2024" s="235">
        <v>4</v>
      </c>
      <c r="E2024" s="235">
        <v>76</v>
      </c>
      <c r="F2024" s="235">
        <v>54</v>
      </c>
      <c r="G2024" s="235">
        <v>21.4</v>
      </c>
      <c r="H2024" s="235">
        <v>13.3</v>
      </c>
    </row>
    <row r="2025" spans="2:8">
      <c r="B2025" s="235" t="s">
        <v>2495</v>
      </c>
      <c r="C2025" s="235">
        <v>43398</v>
      </c>
      <c r="D2025" s="235">
        <v>22</v>
      </c>
      <c r="E2025" s="235">
        <v>78</v>
      </c>
      <c r="F2025" s="235">
        <v>56</v>
      </c>
      <c r="G2025" s="235">
        <v>18.100000000000001</v>
      </c>
      <c r="H2025" s="235">
        <v>12.9</v>
      </c>
    </row>
    <row r="2026" spans="2:8">
      <c r="B2026" s="235" t="s">
        <v>2495</v>
      </c>
      <c r="C2026" s="235">
        <v>43399</v>
      </c>
      <c r="D2026" s="235">
        <v>0</v>
      </c>
      <c r="E2026" s="235">
        <v>89</v>
      </c>
      <c r="F2026" s="235">
        <v>67</v>
      </c>
      <c r="G2026" s="235">
        <v>22.3</v>
      </c>
      <c r="H2026" s="235">
        <v>14.8</v>
      </c>
    </row>
    <row r="2027" spans="2:8">
      <c r="B2027" s="235" t="s">
        <v>2495</v>
      </c>
      <c r="C2027" s="235">
        <v>43400</v>
      </c>
      <c r="D2027" s="235">
        <v>0</v>
      </c>
      <c r="E2027" s="235">
        <v>0</v>
      </c>
      <c r="F2027" s="235">
        <v>0</v>
      </c>
      <c r="G2027" s="235">
        <v>0</v>
      </c>
      <c r="H2027" s="235">
        <v>0</v>
      </c>
    </row>
    <row r="2028" spans="2:8">
      <c r="B2028" s="235" t="s">
        <v>2495</v>
      </c>
      <c r="C2028" s="235">
        <v>43401</v>
      </c>
      <c r="D2028" s="235">
        <v>12</v>
      </c>
      <c r="E2028" s="235">
        <v>0</v>
      </c>
      <c r="F2028" s="235">
        <v>0</v>
      </c>
      <c r="G2028" s="235">
        <v>0</v>
      </c>
      <c r="H2028" s="235">
        <v>0</v>
      </c>
    </row>
    <row r="2029" spans="2:8">
      <c r="B2029" s="235" t="s">
        <v>2495</v>
      </c>
      <c r="C2029" s="235">
        <v>43402</v>
      </c>
      <c r="D2029" s="235">
        <v>7</v>
      </c>
      <c r="E2029" s="235">
        <v>82</v>
      </c>
      <c r="F2029" s="235">
        <v>62</v>
      </c>
      <c r="G2029" s="235">
        <v>21.4</v>
      </c>
      <c r="H2029" s="235">
        <v>13.2</v>
      </c>
    </row>
    <row r="2030" spans="2:8">
      <c r="B2030" s="235" t="s">
        <v>2495</v>
      </c>
      <c r="C2030" s="235">
        <v>43403</v>
      </c>
      <c r="D2030" s="235">
        <v>6</v>
      </c>
      <c r="E2030" s="235">
        <v>88</v>
      </c>
      <c r="F2030" s="235">
        <v>59</v>
      </c>
      <c r="G2030" s="235">
        <v>21.3</v>
      </c>
      <c r="H2030" s="235">
        <v>14.9</v>
      </c>
    </row>
    <row r="2031" spans="2:8">
      <c r="B2031" s="235" t="s">
        <v>2495</v>
      </c>
      <c r="C2031" s="235">
        <v>43404</v>
      </c>
      <c r="D2031" s="235">
        <v>3</v>
      </c>
      <c r="E2031" s="235">
        <v>0</v>
      </c>
      <c r="F2031" s="235">
        <v>0</v>
      </c>
      <c r="G2031" s="235">
        <v>0</v>
      </c>
      <c r="H2031" s="235">
        <v>0</v>
      </c>
    </row>
    <row r="2032" spans="2:8">
      <c r="B2032" s="235" t="s">
        <v>2495</v>
      </c>
      <c r="C2032" s="235">
        <v>43405</v>
      </c>
      <c r="D2032" s="235">
        <v>0</v>
      </c>
      <c r="E2032" s="235">
        <v>87</v>
      </c>
      <c r="F2032" s="235">
        <v>58</v>
      </c>
      <c r="G2032" s="235">
        <v>21.9</v>
      </c>
      <c r="H2032" s="235">
        <v>13.2</v>
      </c>
    </row>
    <row r="2033" spans="2:8">
      <c r="B2033" s="235" t="s">
        <v>2495</v>
      </c>
      <c r="C2033" s="235">
        <v>43406</v>
      </c>
      <c r="D2033" s="235">
        <v>7</v>
      </c>
      <c r="E2033" s="235">
        <v>88</v>
      </c>
      <c r="F2033" s="235">
        <v>45</v>
      </c>
      <c r="G2033" s="235">
        <v>13.9</v>
      </c>
      <c r="H2033" s="235">
        <v>14.3</v>
      </c>
    </row>
    <row r="2034" spans="2:8">
      <c r="B2034" s="235" t="s">
        <v>2495</v>
      </c>
      <c r="C2034" s="235">
        <v>43407</v>
      </c>
      <c r="D2034" s="235">
        <v>40</v>
      </c>
      <c r="E2034" s="235">
        <v>0</v>
      </c>
      <c r="F2034" s="235">
        <v>0</v>
      </c>
      <c r="G2034" s="235">
        <v>0</v>
      </c>
      <c r="H2034" s="235">
        <v>0</v>
      </c>
    </row>
    <row r="2035" spans="2:8">
      <c r="B2035" s="235" t="s">
        <v>2495</v>
      </c>
      <c r="C2035" s="235">
        <v>43408</v>
      </c>
      <c r="D2035" s="235">
        <v>0</v>
      </c>
      <c r="E2035" s="235">
        <v>0</v>
      </c>
      <c r="F2035" s="235">
        <v>0</v>
      </c>
      <c r="G2035" s="235">
        <v>0</v>
      </c>
      <c r="H2035" s="235">
        <v>0</v>
      </c>
    </row>
    <row r="2036" spans="2:8">
      <c r="B2036" s="235" t="s">
        <v>2495</v>
      </c>
      <c r="C2036" s="235">
        <v>43409</v>
      </c>
      <c r="D2036" s="235">
        <v>12</v>
      </c>
      <c r="E2036" s="235">
        <v>94</v>
      </c>
      <c r="F2036" s="235">
        <v>48</v>
      </c>
      <c r="G2036" s="235">
        <v>19.899999999999999</v>
      </c>
      <c r="H2036" s="235">
        <v>14.4</v>
      </c>
    </row>
    <row r="2037" spans="2:8">
      <c r="B2037" s="235" t="s">
        <v>2495</v>
      </c>
      <c r="C2037" s="235">
        <v>43410</v>
      </c>
      <c r="D2037" s="235">
        <v>12</v>
      </c>
      <c r="E2037" s="235">
        <v>92</v>
      </c>
      <c r="F2037" s="235">
        <v>49</v>
      </c>
      <c r="G2037" s="235">
        <v>19.899999999999999</v>
      </c>
      <c r="H2037" s="235">
        <v>13.6</v>
      </c>
    </row>
    <row r="2038" spans="2:8">
      <c r="B2038" s="235" t="s">
        <v>2495</v>
      </c>
      <c r="C2038" s="235">
        <v>43411</v>
      </c>
      <c r="D2038" s="235">
        <v>7</v>
      </c>
      <c r="E2038" s="235">
        <v>94</v>
      </c>
      <c r="F2038" s="235">
        <v>56</v>
      </c>
      <c r="G2038" s="235">
        <v>20.399999999999999</v>
      </c>
      <c r="H2038" s="235">
        <v>13.5</v>
      </c>
    </row>
    <row r="2039" spans="2:8">
      <c r="B2039" s="235" t="s">
        <v>2495</v>
      </c>
      <c r="C2039" s="235">
        <v>43412</v>
      </c>
      <c r="D2039" s="235">
        <v>3</v>
      </c>
      <c r="E2039" s="235">
        <v>82</v>
      </c>
      <c r="F2039" s="235">
        <v>56</v>
      </c>
      <c r="G2039" s="235">
        <v>18.5</v>
      </c>
      <c r="H2039" s="235">
        <v>12.5</v>
      </c>
    </row>
    <row r="2040" spans="2:8">
      <c r="B2040" s="235" t="s">
        <v>2495</v>
      </c>
      <c r="C2040" s="235">
        <v>43413</v>
      </c>
      <c r="D2040" s="235">
        <v>4</v>
      </c>
      <c r="E2040" s="235">
        <v>86</v>
      </c>
      <c r="F2040" s="235">
        <v>57</v>
      </c>
      <c r="G2040" s="235">
        <v>18.899999999999999</v>
      </c>
      <c r="H2040" s="235">
        <v>12.9</v>
      </c>
    </row>
    <row r="2041" spans="2:8">
      <c r="B2041" s="235" t="s">
        <v>2495</v>
      </c>
      <c r="C2041" s="235">
        <v>43414</v>
      </c>
      <c r="D2041" s="235">
        <v>15</v>
      </c>
      <c r="E2041" s="235">
        <v>0</v>
      </c>
      <c r="F2041" s="235">
        <v>0</v>
      </c>
      <c r="G2041" s="235">
        <v>0</v>
      </c>
      <c r="H2041" s="235">
        <v>0</v>
      </c>
    </row>
    <row r="2042" spans="2:8">
      <c r="B2042" s="235" t="s">
        <v>2495</v>
      </c>
      <c r="C2042" s="235">
        <v>43415</v>
      </c>
      <c r="D2042" s="235">
        <v>6</v>
      </c>
      <c r="E2042" s="235">
        <v>0</v>
      </c>
      <c r="F2042" s="235">
        <v>0</v>
      </c>
      <c r="G2042" s="235">
        <v>0</v>
      </c>
      <c r="H2042" s="235">
        <v>0</v>
      </c>
    </row>
    <row r="2043" spans="2:8">
      <c r="B2043" s="235" t="s">
        <v>2495</v>
      </c>
      <c r="C2043" s="235">
        <v>43416</v>
      </c>
      <c r="D2043" s="235">
        <v>14</v>
      </c>
      <c r="E2043" s="235">
        <v>88</v>
      </c>
      <c r="F2043" s="235">
        <v>53</v>
      </c>
      <c r="G2043" s="235">
        <v>21.5</v>
      </c>
      <c r="H2043" s="235">
        <v>13.5</v>
      </c>
    </row>
    <row r="2044" spans="2:8">
      <c r="B2044" s="235" t="s">
        <v>2495</v>
      </c>
      <c r="C2044" s="235">
        <v>43417</v>
      </c>
      <c r="D2044" s="235">
        <v>0</v>
      </c>
      <c r="E2044" s="235">
        <v>90</v>
      </c>
      <c r="F2044" s="235">
        <v>68</v>
      </c>
      <c r="G2044" s="235">
        <v>22.9</v>
      </c>
      <c r="H2044" s="235">
        <v>14.6</v>
      </c>
    </row>
    <row r="2045" spans="2:8">
      <c r="B2045" s="235" t="s">
        <v>2495</v>
      </c>
      <c r="C2045" s="235">
        <v>43418</v>
      </c>
      <c r="D2045" s="235">
        <v>5</v>
      </c>
      <c r="E2045" s="235">
        <v>89</v>
      </c>
      <c r="F2045" s="235">
        <v>65</v>
      </c>
      <c r="G2045" s="235">
        <v>21</v>
      </c>
      <c r="H2045" s="235">
        <v>13.9</v>
      </c>
    </row>
    <row r="2046" spans="2:8">
      <c r="B2046" s="235" t="s">
        <v>2495</v>
      </c>
      <c r="C2046" s="235">
        <v>43419</v>
      </c>
      <c r="D2046" s="235">
        <v>4</v>
      </c>
      <c r="E2046" s="235">
        <v>81</v>
      </c>
      <c r="F2046" s="235">
        <v>54</v>
      </c>
      <c r="G2046" s="235">
        <v>18.399999999999999</v>
      </c>
      <c r="H2046" s="235">
        <v>12.2</v>
      </c>
    </row>
    <row r="2047" spans="2:8">
      <c r="B2047" s="235" t="s">
        <v>2495</v>
      </c>
      <c r="C2047" s="235">
        <v>43420</v>
      </c>
      <c r="D2047" s="235">
        <v>12</v>
      </c>
      <c r="E2047" s="235">
        <v>81</v>
      </c>
      <c r="F2047" s="235">
        <v>57</v>
      </c>
      <c r="G2047" s="235">
        <v>23.7</v>
      </c>
      <c r="H2047" s="235">
        <v>14.5</v>
      </c>
    </row>
    <row r="2048" spans="2:8">
      <c r="B2048" s="235" t="s">
        <v>2495</v>
      </c>
      <c r="C2048" s="235">
        <v>43421</v>
      </c>
      <c r="D2048" s="235">
        <v>10</v>
      </c>
      <c r="E2048" s="235">
        <v>0</v>
      </c>
      <c r="F2048" s="235">
        <v>0</v>
      </c>
      <c r="G2048" s="235">
        <v>0</v>
      </c>
      <c r="H2048" s="235">
        <v>0</v>
      </c>
    </row>
    <row r="2049" spans="2:8">
      <c r="B2049" s="235" t="s">
        <v>2495</v>
      </c>
      <c r="C2049" s="235">
        <v>43422</v>
      </c>
      <c r="D2049" s="235">
        <v>12</v>
      </c>
      <c r="E2049" s="235">
        <v>0</v>
      </c>
      <c r="F2049" s="235">
        <v>0</v>
      </c>
      <c r="G2049" s="235">
        <v>0</v>
      </c>
      <c r="H2049" s="235">
        <v>0</v>
      </c>
    </row>
    <row r="2050" spans="2:8">
      <c r="B2050" s="235" t="s">
        <v>2495</v>
      </c>
      <c r="C2050" s="235">
        <v>43423</v>
      </c>
      <c r="D2050" s="235">
        <v>18</v>
      </c>
      <c r="E2050" s="235">
        <v>84</v>
      </c>
      <c r="F2050" s="235">
        <v>65</v>
      </c>
      <c r="G2050" s="235">
        <v>22.4</v>
      </c>
      <c r="H2050" s="235">
        <v>14.2</v>
      </c>
    </row>
    <row r="2051" spans="2:8">
      <c r="B2051" s="235" t="s">
        <v>2495</v>
      </c>
      <c r="C2051" s="235">
        <v>43424</v>
      </c>
      <c r="D2051" s="235">
        <v>6</v>
      </c>
      <c r="E2051" s="235">
        <v>87</v>
      </c>
      <c r="F2051" s="235">
        <v>62</v>
      </c>
      <c r="G2051" s="235">
        <v>22.5</v>
      </c>
      <c r="H2051" s="235">
        <v>14.1</v>
      </c>
    </row>
    <row r="2052" spans="2:8">
      <c r="B2052" s="235" t="s">
        <v>2495</v>
      </c>
      <c r="C2052" s="235">
        <v>43425</v>
      </c>
      <c r="D2052" s="235">
        <v>0</v>
      </c>
      <c r="E2052" s="235">
        <v>89</v>
      </c>
      <c r="F2052" s="235">
        <v>56</v>
      </c>
      <c r="G2052" s="235">
        <v>19.399999999999999</v>
      </c>
      <c r="H2052" s="235">
        <v>14.2</v>
      </c>
    </row>
    <row r="2053" spans="2:8">
      <c r="B2053" s="235" t="s">
        <v>2495</v>
      </c>
      <c r="C2053" s="235">
        <v>43426</v>
      </c>
      <c r="D2053" s="235">
        <v>3</v>
      </c>
      <c r="E2053" s="235">
        <v>91</v>
      </c>
      <c r="F2053" s="235">
        <v>63</v>
      </c>
      <c r="G2053" s="235">
        <v>18.8</v>
      </c>
      <c r="H2053" s="235">
        <v>12.9</v>
      </c>
    </row>
    <row r="2054" spans="2:8">
      <c r="B2054" s="235" t="s">
        <v>2495</v>
      </c>
      <c r="C2054" s="235">
        <v>43427</v>
      </c>
      <c r="D2054" s="235">
        <v>22</v>
      </c>
      <c r="E2054" s="235">
        <v>91</v>
      </c>
      <c r="F2054" s="235">
        <v>71</v>
      </c>
      <c r="G2054" s="235">
        <v>19.3</v>
      </c>
      <c r="H2054" s="235">
        <v>13.7</v>
      </c>
    </row>
    <row r="2055" spans="2:8">
      <c r="B2055" s="235" t="s">
        <v>2495</v>
      </c>
      <c r="C2055" s="235">
        <v>43428</v>
      </c>
      <c r="D2055" s="235">
        <v>4</v>
      </c>
      <c r="E2055" s="235">
        <v>0</v>
      </c>
      <c r="F2055" s="235">
        <v>0</v>
      </c>
      <c r="G2055" s="235">
        <v>0</v>
      </c>
      <c r="H2055" s="235">
        <v>0</v>
      </c>
    </row>
    <row r="2056" spans="2:8">
      <c r="B2056" s="235" t="s">
        <v>2495</v>
      </c>
      <c r="C2056" s="235">
        <v>43429</v>
      </c>
      <c r="D2056" s="235">
        <v>4</v>
      </c>
      <c r="E2056" s="235">
        <v>0</v>
      </c>
      <c r="F2056" s="235">
        <v>0</v>
      </c>
      <c r="G2056" s="235">
        <v>0</v>
      </c>
      <c r="H2056" s="235">
        <v>0</v>
      </c>
    </row>
    <row r="2057" spans="2:8">
      <c r="B2057" s="235" t="s">
        <v>2495</v>
      </c>
      <c r="C2057" s="235">
        <v>43430</v>
      </c>
      <c r="D2057" s="235">
        <v>2</v>
      </c>
      <c r="E2057" s="235">
        <v>92</v>
      </c>
      <c r="F2057" s="235">
        <v>73</v>
      </c>
      <c r="G2057" s="235">
        <v>20.3</v>
      </c>
      <c r="H2057" s="235">
        <v>14.6</v>
      </c>
    </row>
    <row r="2058" spans="2:8">
      <c r="B2058" s="235" t="s">
        <v>2495</v>
      </c>
      <c r="C2058" s="235">
        <v>43431</v>
      </c>
      <c r="D2058" s="235">
        <v>22</v>
      </c>
      <c r="E2058" s="235">
        <v>91</v>
      </c>
      <c r="F2058" s="235">
        <v>76</v>
      </c>
      <c r="G2058" s="235">
        <v>20.7</v>
      </c>
      <c r="H2058" s="235">
        <v>14.3</v>
      </c>
    </row>
    <row r="2059" spans="2:8">
      <c r="B2059" s="235" t="s">
        <v>2495</v>
      </c>
      <c r="C2059" s="235">
        <v>43432</v>
      </c>
      <c r="D2059" s="235">
        <v>2</v>
      </c>
      <c r="E2059" s="235">
        <v>93</v>
      </c>
      <c r="F2059" s="235">
        <v>68</v>
      </c>
      <c r="G2059" s="235">
        <v>20.9</v>
      </c>
      <c r="H2059" s="235">
        <v>12.4</v>
      </c>
    </row>
    <row r="2060" spans="2:8">
      <c r="B2060" s="235" t="s">
        <v>2495</v>
      </c>
      <c r="C2060" s="235">
        <v>43433</v>
      </c>
      <c r="D2060" s="235">
        <v>7</v>
      </c>
      <c r="E2060" s="235">
        <v>88</v>
      </c>
      <c r="F2060" s="235">
        <v>58</v>
      </c>
      <c r="G2060" s="235">
        <v>22.3</v>
      </c>
      <c r="H2060" s="235">
        <v>14.7</v>
      </c>
    </row>
    <row r="2061" spans="2:8">
      <c r="B2061" s="235" t="s">
        <v>2495</v>
      </c>
      <c r="C2061" s="235">
        <v>43434</v>
      </c>
      <c r="D2061" s="235">
        <v>28</v>
      </c>
      <c r="E2061" s="235">
        <v>88</v>
      </c>
      <c r="F2061" s="235">
        <v>53</v>
      </c>
      <c r="G2061" s="235">
        <v>0</v>
      </c>
      <c r="H2061" s="235">
        <v>0</v>
      </c>
    </row>
    <row r="2062" spans="2:8">
      <c r="B2062" s="235" t="s">
        <v>2495</v>
      </c>
      <c r="C2062" s="235">
        <v>43435</v>
      </c>
      <c r="D2062" s="235">
        <v>0</v>
      </c>
      <c r="E2062" s="235">
        <v>0</v>
      </c>
      <c r="F2062" s="235">
        <v>0</v>
      </c>
      <c r="G2062" s="235">
        <v>0</v>
      </c>
      <c r="H2062" s="235">
        <v>0</v>
      </c>
    </row>
    <row r="2063" spans="2:8">
      <c r="B2063" s="235" t="s">
        <v>2495</v>
      </c>
      <c r="C2063" s="235">
        <v>43435</v>
      </c>
      <c r="D2063" s="235">
        <v>10</v>
      </c>
      <c r="E2063" s="235">
        <v>0</v>
      </c>
      <c r="F2063" s="235">
        <v>0</v>
      </c>
      <c r="G2063" s="235">
        <v>0</v>
      </c>
      <c r="H2063" s="235">
        <v>0</v>
      </c>
    </row>
    <row r="2064" spans="2:8">
      <c r="B2064" s="235" t="s">
        <v>2495</v>
      </c>
      <c r="C2064" s="235">
        <v>43436</v>
      </c>
      <c r="D2064" s="235">
        <v>5</v>
      </c>
      <c r="E2064" s="235">
        <v>0</v>
      </c>
      <c r="F2064" s="235">
        <v>0</v>
      </c>
      <c r="G2064" s="235">
        <v>0</v>
      </c>
      <c r="H2064" s="235">
        <v>0</v>
      </c>
    </row>
    <row r="2065" spans="2:8">
      <c r="B2065" s="235" t="s">
        <v>2495</v>
      </c>
      <c r="C2065" s="235">
        <v>43437</v>
      </c>
      <c r="D2065" s="235">
        <v>7</v>
      </c>
      <c r="E2065" s="235">
        <v>85</v>
      </c>
      <c r="F2065" s="235">
        <v>49</v>
      </c>
      <c r="G2065" s="235">
        <v>20.100000000000001</v>
      </c>
      <c r="H2065" s="235">
        <v>14.5</v>
      </c>
    </row>
    <row r="2066" spans="2:8">
      <c r="B2066" s="235" t="s">
        <v>2495</v>
      </c>
      <c r="C2066" s="235">
        <v>43438</v>
      </c>
      <c r="D2066" s="235">
        <v>22</v>
      </c>
      <c r="E2066" s="235">
        <v>90</v>
      </c>
      <c r="F2066" s="235">
        <v>40</v>
      </c>
      <c r="G2066" s="235">
        <v>17.899999999999999</v>
      </c>
      <c r="H2066" s="235">
        <v>12.5</v>
      </c>
    </row>
    <row r="2067" spans="2:8">
      <c r="B2067" s="235" t="s">
        <v>2495</v>
      </c>
      <c r="C2067" s="235">
        <v>43439</v>
      </c>
      <c r="D2067" s="235">
        <v>40</v>
      </c>
      <c r="E2067" s="235">
        <v>87</v>
      </c>
      <c r="F2067" s="235">
        <v>42</v>
      </c>
      <c r="G2067" s="235">
        <v>19.399999999999999</v>
      </c>
      <c r="H2067" s="235">
        <v>13.2</v>
      </c>
    </row>
    <row r="2068" spans="2:8">
      <c r="B2068" s="235" t="s">
        <v>2495</v>
      </c>
      <c r="C2068" s="235">
        <v>43440</v>
      </c>
      <c r="D2068" s="235">
        <v>25</v>
      </c>
      <c r="E2068" s="235">
        <v>89</v>
      </c>
      <c r="F2068" s="235">
        <v>55</v>
      </c>
      <c r="G2068" s="235">
        <v>18.899999999999999</v>
      </c>
      <c r="H2068" s="235">
        <v>12.9</v>
      </c>
    </row>
    <row r="2069" spans="2:8">
      <c r="B2069" s="235" t="s">
        <v>2495</v>
      </c>
      <c r="C2069" s="235">
        <v>43441</v>
      </c>
      <c r="D2069" s="235">
        <v>0</v>
      </c>
      <c r="E2069" s="235">
        <v>84</v>
      </c>
      <c r="F2069" s="235">
        <v>66</v>
      </c>
      <c r="G2069" s="235">
        <v>18.399999999999999</v>
      </c>
      <c r="H2069" s="235">
        <v>13.1</v>
      </c>
    </row>
    <row r="2070" spans="2:8">
      <c r="B2070" s="235" t="s">
        <v>2495</v>
      </c>
      <c r="C2070" s="235">
        <v>43442</v>
      </c>
      <c r="D2070" s="235">
        <v>0</v>
      </c>
      <c r="E2070" s="235">
        <v>0</v>
      </c>
      <c r="F2070" s="235">
        <v>0</v>
      </c>
      <c r="G2070" s="235">
        <v>0</v>
      </c>
      <c r="H2070" s="235">
        <v>0</v>
      </c>
    </row>
    <row r="2071" spans="2:8">
      <c r="B2071" s="235" t="s">
        <v>2495</v>
      </c>
      <c r="C2071" s="235">
        <v>43443</v>
      </c>
      <c r="D2071" s="235">
        <v>0</v>
      </c>
      <c r="E2071" s="235">
        <v>0</v>
      </c>
      <c r="F2071" s="235">
        <v>0</v>
      </c>
      <c r="G2071" s="235">
        <v>0</v>
      </c>
      <c r="H2071" s="235">
        <v>0</v>
      </c>
    </row>
    <row r="2072" spans="2:8">
      <c r="B2072" s="235" t="s">
        <v>2495</v>
      </c>
      <c r="C2072" s="235">
        <v>43444</v>
      </c>
      <c r="D2072" s="235">
        <v>9</v>
      </c>
      <c r="E2072" s="235">
        <v>63</v>
      </c>
      <c r="F2072" s="235">
        <v>58</v>
      </c>
      <c r="G2072" s="235">
        <v>19.3</v>
      </c>
      <c r="H2072" s="235">
        <v>13.8</v>
      </c>
    </row>
    <row r="2073" spans="2:8">
      <c r="B2073" s="235" t="s">
        <v>2495</v>
      </c>
      <c r="C2073" s="235">
        <v>43445</v>
      </c>
      <c r="D2073" s="235">
        <v>0</v>
      </c>
      <c r="E2073" s="235">
        <v>67</v>
      </c>
      <c r="F2073" s="235">
        <v>54</v>
      </c>
      <c r="G2073" s="235">
        <v>21</v>
      </c>
      <c r="H2073" s="235">
        <v>13.9</v>
      </c>
    </row>
    <row r="2074" spans="2:8">
      <c r="B2074" s="235" t="s">
        <v>2495</v>
      </c>
      <c r="C2074" s="235">
        <v>43446</v>
      </c>
      <c r="D2074" s="235">
        <v>0</v>
      </c>
      <c r="E2074" s="235">
        <v>56</v>
      </c>
      <c r="F2074" s="235">
        <v>51</v>
      </c>
      <c r="G2074" s="235">
        <v>22.4</v>
      </c>
      <c r="H2074" s="235">
        <v>14.8</v>
      </c>
    </row>
    <row r="2075" spans="2:8">
      <c r="B2075" s="235" t="s">
        <v>2495</v>
      </c>
      <c r="C2075" s="235">
        <v>43447</v>
      </c>
      <c r="D2075" s="235">
        <v>0</v>
      </c>
      <c r="E2075" s="235">
        <v>48</v>
      </c>
      <c r="F2075" s="235">
        <v>43</v>
      </c>
      <c r="G2075" s="235">
        <v>20.9</v>
      </c>
      <c r="H2075" s="235">
        <v>14.6</v>
      </c>
    </row>
    <row r="2076" spans="2:8">
      <c r="B2076" s="235" t="s">
        <v>2495</v>
      </c>
      <c r="C2076" s="235">
        <v>43448</v>
      </c>
      <c r="D2076" s="235">
        <v>2</v>
      </c>
      <c r="E2076" s="235">
        <v>67</v>
      </c>
      <c r="F2076" s="235">
        <v>51</v>
      </c>
      <c r="G2076" s="235">
        <v>20.5</v>
      </c>
      <c r="H2076" s="235">
        <v>14.1</v>
      </c>
    </row>
    <row r="2077" spans="2:8">
      <c r="B2077" s="235" t="s">
        <v>2495</v>
      </c>
      <c r="C2077" s="235">
        <v>43449</v>
      </c>
      <c r="D2077" s="235">
        <v>0</v>
      </c>
      <c r="E2077" s="235">
        <v>0</v>
      </c>
      <c r="F2077" s="235">
        <v>0</v>
      </c>
      <c r="G2077" s="235">
        <v>0</v>
      </c>
      <c r="H2077" s="235">
        <v>0</v>
      </c>
    </row>
    <row r="2078" spans="2:8">
      <c r="B2078" s="235" t="s">
        <v>2495</v>
      </c>
      <c r="C2078" s="235">
        <v>43450</v>
      </c>
      <c r="D2078" s="235">
        <v>0</v>
      </c>
      <c r="E2078" s="235">
        <v>0</v>
      </c>
      <c r="F2078" s="235">
        <v>0</v>
      </c>
      <c r="G2078" s="235">
        <v>0</v>
      </c>
      <c r="H2078" s="235">
        <v>0</v>
      </c>
    </row>
    <row r="2079" spans="2:8">
      <c r="B2079" s="235" t="s">
        <v>2495</v>
      </c>
      <c r="C2079" s="235">
        <v>43451</v>
      </c>
      <c r="D2079" s="235">
        <v>3</v>
      </c>
      <c r="E2079" s="235">
        <v>70</v>
      </c>
      <c r="F2079" s="235">
        <v>56</v>
      </c>
      <c r="G2079" s="235">
        <v>19.2</v>
      </c>
      <c r="H2079" s="235">
        <v>13.9</v>
      </c>
    </row>
    <row r="2080" spans="2:8">
      <c r="B2080" s="235" t="s">
        <v>2495</v>
      </c>
      <c r="C2080" s="235">
        <v>43452</v>
      </c>
      <c r="D2080" s="235">
        <v>0</v>
      </c>
      <c r="E2080" s="235">
        <v>58</v>
      </c>
      <c r="F2080" s="235">
        <v>49</v>
      </c>
      <c r="G2080" s="235">
        <v>20.2</v>
      </c>
      <c r="H2080" s="235">
        <v>14.5</v>
      </c>
    </row>
    <row r="2081" spans="2:8">
      <c r="B2081" s="235" t="s">
        <v>2495</v>
      </c>
      <c r="C2081" s="235">
        <v>43453</v>
      </c>
      <c r="D2081" s="235">
        <v>2</v>
      </c>
      <c r="E2081" s="235">
        <v>61</v>
      </c>
      <c r="F2081" s="235">
        <v>53</v>
      </c>
      <c r="G2081" s="235">
        <v>20.9</v>
      </c>
      <c r="H2081" s="235">
        <v>14.6</v>
      </c>
    </row>
    <row r="2082" spans="2:8">
      <c r="B2082" s="235" t="s">
        <v>2495</v>
      </c>
      <c r="C2082" s="235">
        <v>43454</v>
      </c>
      <c r="D2082" s="235">
        <v>0</v>
      </c>
      <c r="E2082" s="235">
        <v>60</v>
      </c>
      <c r="F2082" s="235">
        <v>49</v>
      </c>
      <c r="G2082" s="235">
        <v>20.7</v>
      </c>
      <c r="H2082" s="235">
        <v>14.3</v>
      </c>
    </row>
    <row r="2083" spans="2:8">
      <c r="B2083" s="235" t="s">
        <v>2495</v>
      </c>
      <c r="C2083" s="235">
        <v>43455</v>
      </c>
      <c r="D2083" s="235">
        <v>0</v>
      </c>
      <c r="E2083" s="235">
        <v>57</v>
      </c>
      <c r="F2083" s="235">
        <v>50</v>
      </c>
      <c r="G2083" s="235">
        <v>19.899999999999999</v>
      </c>
      <c r="H2083" s="235">
        <v>14.9</v>
      </c>
    </row>
    <row r="2084" spans="2:8">
      <c r="B2084" s="235" t="s">
        <v>2495</v>
      </c>
      <c r="C2084" s="235">
        <v>43456</v>
      </c>
      <c r="D2084" s="235">
        <v>0</v>
      </c>
      <c r="E2084" s="235">
        <v>0</v>
      </c>
      <c r="F2084" s="235">
        <v>0</v>
      </c>
      <c r="G2084" s="235">
        <v>0</v>
      </c>
      <c r="H2084" s="235">
        <v>0</v>
      </c>
    </row>
    <row r="2085" spans="2:8">
      <c r="B2085" s="235" t="s">
        <v>2495</v>
      </c>
      <c r="C2085" s="235">
        <v>43457</v>
      </c>
      <c r="D2085" s="235">
        <v>0</v>
      </c>
      <c r="E2085" s="235">
        <v>0</v>
      </c>
      <c r="F2085" s="235">
        <v>0</v>
      </c>
      <c r="G2085" s="235">
        <v>0</v>
      </c>
      <c r="H2085" s="235">
        <v>0</v>
      </c>
    </row>
    <row r="2086" spans="2:8">
      <c r="B2086" s="235" t="s">
        <v>2495</v>
      </c>
      <c r="C2086" s="235">
        <v>43458</v>
      </c>
      <c r="D2086" s="235">
        <v>0</v>
      </c>
      <c r="E2086" s="235">
        <v>0</v>
      </c>
      <c r="F2086" s="235">
        <v>0</v>
      </c>
      <c r="G2086" s="235">
        <v>0</v>
      </c>
      <c r="H2086" s="235">
        <v>0</v>
      </c>
    </row>
    <row r="2087" spans="2:8">
      <c r="B2087" s="235" t="s">
        <v>2495</v>
      </c>
      <c r="C2087" s="235">
        <v>43459</v>
      </c>
      <c r="D2087" s="235">
        <v>0</v>
      </c>
      <c r="E2087" s="235">
        <v>0</v>
      </c>
      <c r="F2087" s="235">
        <v>0</v>
      </c>
      <c r="G2087" s="235">
        <v>0</v>
      </c>
      <c r="H2087" s="235">
        <v>0</v>
      </c>
    </row>
    <row r="2088" spans="2:8">
      <c r="B2088" s="235" t="s">
        <v>2495</v>
      </c>
      <c r="C2088" s="235">
        <v>43460</v>
      </c>
      <c r="D2088" s="235">
        <v>0</v>
      </c>
      <c r="E2088" s="235">
        <v>53</v>
      </c>
      <c r="F2088" s="235">
        <v>51</v>
      </c>
      <c r="G2088" s="235">
        <v>20.2</v>
      </c>
      <c r="H2088" s="235">
        <v>14.1</v>
      </c>
    </row>
    <row r="2089" spans="2:8">
      <c r="B2089" s="235" t="s">
        <v>2495</v>
      </c>
      <c r="C2089" s="235">
        <v>43461</v>
      </c>
      <c r="D2089" s="235">
        <v>0</v>
      </c>
      <c r="E2089" s="235">
        <v>0</v>
      </c>
      <c r="F2089" s="235">
        <v>0</v>
      </c>
      <c r="G2089" s="235">
        <v>0</v>
      </c>
      <c r="H2089" s="235">
        <v>0</v>
      </c>
    </row>
    <row r="2090" spans="2:8">
      <c r="B2090" s="235" t="s">
        <v>2495</v>
      </c>
      <c r="C2090" s="235">
        <v>43462</v>
      </c>
      <c r="D2090" s="235">
        <v>0</v>
      </c>
      <c r="E2090" s="235">
        <v>0</v>
      </c>
      <c r="F2090" s="235">
        <v>0</v>
      </c>
      <c r="G2090" s="235">
        <v>0</v>
      </c>
      <c r="H2090" s="235">
        <v>0</v>
      </c>
    </row>
    <row r="2091" spans="2:8">
      <c r="B2091" s="235" t="s">
        <v>2495</v>
      </c>
      <c r="C2091" s="235">
        <v>43463</v>
      </c>
      <c r="D2091" s="235">
        <v>0</v>
      </c>
      <c r="E2091" s="235">
        <v>0</v>
      </c>
      <c r="F2091" s="235">
        <v>0</v>
      </c>
      <c r="G2091" s="235">
        <v>0</v>
      </c>
      <c r="H2091" s="235">
        <v>0</v>
      </c>
    </row>
    <row r="2092" spans="2:8">
      <c r="B2092" s="235" t="s">
        <v>2495</v>
      </c>
      <c r="C2092" s="235">
        <v>43464</v>
      </c>
      <c r="D2092" s="235">
        <v>0</v>
      </c>
      <c r="E2092" s="235">
        <v>0</v>
      </c>
      <c r="F2092" s="235">
        <v>0</v>
      </c>
      <c r="G2092" s="235">
        <v>0</v>
      </c>
      <c r="H2092" s="235">
        <v>0</v>
      </c>
    </row>
    <row r="2093" spans="2:8">
      <c r="B2093" s="235" t="s">
        <v>2495</v>
      </c>
      <c r="C2093" s="235">
        <v>43465</v>
      </c>
      <c r="D2093" s="235">
        <v>0</v>
      </c>
      <c r="E2093" s="235">
        <v>0</v>
      </c>
      <c r="F2093" s="235">
        <v>0</v>
      </c>
      <c r="G2093" s="235">
        <v>0</v>
      </c>
      <c r="H2093" s="235">
        <v>0</v>
      </c>
    </row>
    <row r="2094" spans="2:8">
      <c r="B2094" s="235" t="s">
        <v>2495</v>
      </c>
      <c r="C2094" s="235">
        <v>43466</v>
      </c>
      <c r="D2094" s="235">
        <v>0</v>
      </c>
      <c r="E2094" s="235">
        <v>86</v>
      </c>
      <c r="F2094" s="235">
        <v>47</v>
      </c>
      <c r="G2094" s="235">
        <v>22.6</v>
      </c>
      <c r="H2094" s="235">
        <v>14.4</v>
      </c>
    </row>
    <row r="2095" spans="2:8">
      <c r="B2095" s="235" t="s">
        <v>2495</v>
      </c>
      <c r="C2095" s="235">
        <v>43467</v>
      </c>
      <c r="D2095" s="235">
        <v>0</v>
      </c>
      <c r="E2095" s="235">
        <v>72</v>
      </c>
      <c r="F2095" s="235">
        <v>54</v>
      </c>
      <c r="G2095" s="235">
        <v>21</v>
      </c>
      <c r="H2095" s="235">
        <v>15.2</v>
      </c>
    </row>
    <row r="2096" spans="2:8">
      <c r="B2096" s="235" t="s">
        <v>2495</v>
      </c>
      <c r="C2096" s="235">
        <v>43468</v>
      </c>
      <c r="D2096" s="235">
        <v>0</v>
      </c>
      <c r="E2096" s="235">
        <v>90</v>
      </c>
      <c r="F2096" s="235">
        <v>57</v>
      </c>
      <c r="G2096" s="235">
        <v>21.1</v>
      </c>
      <c r="H2096" s="235">
        <v>14.2</v>
      </c>
    </row>
    <row r="2097" spans="2:8">
      <c r="B2097" s="235" t="s">
        <v>2495</v>
      </c>
      <c r="C2097" s="235">
        <v>43469</v>
      </c>
      <c r="D2097" s="235">
        <v>0</v>
      </c>
      <c r="E2097" s="235">
        <v>70</v>
      </c>
      <c r="F2097" s="235">
        <v>41</v>
      </c>
      <c r="G2097" s="235">
        <v>22.5</v>
      </c>
      <c r="H2097" s="235">
        <v>14.3</v>
      </c>
    </row>
    <row r="2098" spans="2:8">
      <c r="B2098" s="235" t="s">
        <v>2495</v>
      </c>
      <c r="C2098" s="235">
        <v>43470</v>
      </c>
      <c r="D2098" s="235">
        <v>0</v>
      </c>
      <c r="E2098" s="235">
        <v>0</v>
      </c>
      <c r="F2098" s="235">
        <v>0</v>
      </c>
      <c r="G2098" s="235">
        <v>0</v>
      </c>
      <c r="H2098" s="235">
        <v>0</v>
      </c>
    </row>
    <row r="2099" spans="2:8">
      <c r="B2099" s="235" t="s">
        <v>2495</v>
      </c>
      <c r="C2099" s="235">
        <v>43471</v>
      </c>
      <c r="D2099" s="235">
        <v>0</v>
      </c>
      <c r="E2099" s="235">
        <v>0</v>
      </c>
      <c r="F2099" s="235">
        <v>0</v>
      </c>
      <c r="G2099" s="235">
        <v>0</v>
      </c>
      <c r="H2099" s="235">
        <v>0</v>
      </c>
    </row>
    <row r="2100" spans="2:8">
      <c r="B2100" s="235" t="s">
        <v>2495</v>
      </c>
      <c r="C2100" s="235">
        <v>43472</v>
      </c>
      <c r="D2100" s="235">
        <v>0</v>
      </c>
      <c r="E2100" s="235">
        <v>0</v>
      </c>
      <c r="F2100" s="235">
        <v>0</v>
      </c>
      <c r="G2100" s="235">
        <v>0</v>
      </c>
      <c r="H2100" s="235">
        <v>0</v>
      </c>
    </row>
    <row r="2101" spans="2:8">
      <c r="B2101" s="235" t="s">
        <v>2495</v>
      </c>
      <c r="C2101" s="235">
        <v>43473</v>
      </c>
      <c r="D2101" s="235">
        <v>7</v>
      </c>
      <c r="E2101" s="235">
        <v>85</v>
      </c>
      <c r="F2101" s="235">
        <v>50</v>
      </c>
      <c r="G2101" s="235">
        <v>22</v>
      </c>
      <c r="H2101" s="235">
        <v>15.1</v>
      </c>
    </row>
    <row r="2102" spans="2:8">
      <c r="B2102" s="235" t="s">
        <v>2495</v>
      </c>
      <c r="C2102" s="235">
        <v>43474</v>
      </c>
      <c r="D2102" s="235">
        <v>8</v>
      </c>
      <c r="E2102" s="235">
        <v>82</v>
      </c>
      <c r="F2102" s="235">
        <v>51</v>
      </c>
      <c r="G2102" s="235">
        <v>21</v>
      </c>
      <c r="H2102" s="235">
        <v>14.8</v>
      </c>
    </row>
    <row r="2103" spans="2:8">
      <c r="B2103" s="235" t="s">
        <v>2495</v>
      </c>
      <c r="C2103" s="235">
        <v>43475</v>
      </c>
      <c r="D2103" s="235">
        <v>5</v>
      </c>
      <c r="E2103" s="235">
        <v>93</v>
      </c>
      <c r="F2103" s="235">
        <v>72</v>
      </c>
      <c r="G2103" s="235">
        <v>17.8</v>
      </c>
      <c r="H2103" s="235">
        <v>13</v>
      </c>
    </row>
    <row r="2104" spans="2:8">
      <c r="B2104" s="235" t="s">
        <v>2495</v>
      </c>
      <c r="C2104" s="235">
        <v>43476</v>
      </c>
      <c r="D2104" s="235">
        <v>0</v>
      </c>
      <c r="E2104" s="235">
        <v>84</v>
      </c>
      <c r="F2104" s="235">
        <v>59</v>
      </c>
      <c r="G2104" s="235">
        <v>14.6</v>
      </c>
      <c r="H2104" s="235">
        <v>13.7</v>
      </c>
    </row>
    <row r="2105" spans="2:8">
      <c r="B2105" s="235" t="s">
        <v>2495</v>
      </c>
      <c r="C2105" s="235">
        <v>43477</v>
      </c>
      <c r="D2105" s="235">
        <v>0</v>
      </c>
      <c r="E2105" s="235">
        <v>0</v>
      </c>
      <c r="F2105" s="235">
        <v>0</v>
      </c>
      <c r="G2105" s="235">
        <v>0</v>
      </c>
      <c r="H2105" s="235">
        <v>0</v>
      </c>
    </row>
    <row r="2106" spans="2:8">
      <c r="B2106" s="235" t="s">
        <v>2495</v>
      </c>
      <c r="C2106" s="235">
        <v>43478</v>
      </c>
      <c r="D2106" s="235">
        <v>0</v>
      </c>
      <c r="E2106" s="235">
        <v>0</v>
      </c>
      <c r="F2106" s="235">
        <v>0</v>
      </c>
      <c r="G2106" s="235">
        <v>0</v>
      </c>
      <c r="H2106" s="235">
        <v>0</v>
      </c>
    </row>
    <row r="2107" spans="2:8">
      <c r="B2107" s="235" t="s">
        <v>2495</v>
      </c>
      <c r="C2107" s="235">
        <v>43479</v>
      </c>
      <c r="D2107" s="235">
        <v>8</v>
      </c>
      <c r="E2107" s="235">
        <v>72</v>
      </c>
      <c r="F2107" s="235">
        <v>45</v>
      </c>
      <c r="G2107" s="235">
        <v>22</v>
      </c>
      <c r="H2107" s="235">
        <v>15.2</v>
      </c>
    </row>
    <row r="2108" spans="2:8">
      <c r="B2108" s="235" t="s">
        <v>2495</v>
      </c>
      <c r="C2108" s="235">
        <v>43480</v>
      </c>
      <c r="D2108" s="235">
        <v>4</v>
      </c>
      <c r="E2108" s="235">
        <v>70</v>
      </c>
      <c r="F2108" s="235">
        <v>40</v>
      </c>
      <c r="G2108" s="235">
        <v>21.3</v>
      </c>
      <c r="H2108" s="235">
        <v>13.2</v>
      </c>
    </row>
    <row r="2109" spans="2:8">
      <c r="B2109" s="235" t="s">
        <v>2495</v>
      </c>
      <c r="C2109" s="235">
        <v>43481</v>
      </c>
      <c r="D2109" s="235">
        <v>0</v>
      </c>
      <c r="E2109" s="235">
        <v>82</v>
      </c>
      <c r="F2109" s="235">
        <v>50</v>
      </c>
      <c r="G2109" s="235">
        <v>20</v>
      </c>
      <c r="H2109" s="235">
        <v>15.1</v>
      </c>
    </row>
    <row r="2110" spans="2:8">
      <c r="B2110" s="235" t="s">
        <v>2495</v>
      </c>
      <c r="C2110" s="235">
        <v>43482</v>
      </c>
      <c r="D2110" s="235">
        <v>0</v>
      </c>
      <c r="E2110" s="235">
        <v>93</v>
      </c>
      <c r="F2110" s="235">
        <v>71</v>
      </c>
      <c r="G2110" s="235">
        <v>22.3</v>
      </c>
      <c r="H2110" s="235">
        <v>13.4</v>
      </c>
    </row>
    <row r="2111" spans="2:8">
      <c r="B2111" s="235" t="s">
        <v>2495</v>
      </c>
      <c r="C2111" s="235">
        <v>43483</v>
      </c>
      <c r="D2111" s="235">
        <v>0</v>
      </c>
      <c r="E2111" s="235">
        <v>80</v>
      </c>
      <c r="F2111" s="235">
        <v>41</v>
      </c>
      <c r="G2111" s="235">
        <v>22.3</v>
      </c>
      <c r="H2111" s="235">
        <v>13.4</v>
      </c>
    </row>
    <row r="2112" spans="2:8">
      <c r="B2112" s="235" t="s">
        <v>2495</v>
      </c>
      <c r="C2112" s="235">
        <v>43484</v>
      </c>
      <c r="D2112" s="235">
        <v>0</v>
      </c>
      <c r="E2112" s="235">
        <v>0</v>
      </c>
      <c r="F2112" s="235">
        <v>0</v>
      </c>
      <c r="G2112" s="235">
        <v>0</v>
      </c>
      <c r="H2112" s="235">
        <v>0</v>
      </c>
    </row>
    <row r="2113" spans="2:8">
      <c r="B2113" s="235" t="s">
        <v>2495</v>
      </c>
      <c r="C2113" s="235">
        <v>43485</v>
      </c>
      <c r="D2113" s="235">
        <v>0</v>
      </c>
      <c r="E2113" s="235">
        <v>0</v>
      </c>
      <c r="F2113" s="235">
        <v>0</v>
      </c>
      <c r="G2113" s="235">
        <v>0</v>
      </c>
      <c r="H2113" s="235">
        <v>0</v>
      </c>
    </row>
    <row r="2114" spans="2:8">
      <c r="B2114" s="235" t="s">
        <v>2495</v>
      </c>
      <c r="C2114" s="235">
        <v>43486</v>
      </c>
      <c r="D2114" s="235">
        <v>0</v>
      </c>
      <c r="E2114" s="235">
        <v>87</v>
      </c>
      <c r="F2114" s="235">
        <v>52</v>
      </c>
      <c r="G2114" s="235">
        <v>21.5</v>
      </c>
      <c r="H2114" s="235">
        <v>14.5</v>
      </c>
    </row>
    <row r="2115" spans="2:8">
      <c r="B2115" s="235" t="s">
        <v>2495</v>
      </c>
      <c r="C2115" s="235">
        <v>43487</v>
      </c>
      <c r="D2115" s="235">
        <v>0</v>
      </c>
      <c r="E2115" s="235">
        <v>81</v>
      </c>
      <c r="F2115" s="235">
        <v>48</v>
      </c>
      <c r="G2115" s="235">
        <v>21.8</v>
      </c>
      <c r="H2115" s="235">
        <v>13.6</v>
      </c>
    </row>
    <row r="2116" spans="2:8">
      <c r="B2116" s="235" t="s">
        <v>2495</v>
      </c>
      <c r="C2116" s="235">
        <v>43488</v>
      </c>
      <c r="D2116" s="235">
        <v>0</v>
      </c>
      <c r="E2116" s="235">
        <v>84</v>
      </c>
      <c r="F2116" s="235">
        <v>65</v>
      </c>
      <c r="G2116" s="235">
        <v>22.4</v>
      </c>
      <c r="H2116" s="235">
        <v>14.2</v>
      </c>
    </row>
    <row r="2117" spans="2:8">
      <c r="B2117" s="235" t="s">
        <v>2495</v>
      </c>
      <c r="C2117" s="235">
        <v>43489</v>
      </c>
      <c r="D2117" s="235">
        <v>0</v>
      </c>
      <c r="E2117" s="235">
        <v>87</v>
      </c>
      <c r="F2117" s="235">
        <v>62</v>
      </c>
      <c r="G2117" s="235">
        <v>22.5</v>
      </c>
      <c r="H2117" s="235">
        <v>14.1</v>
      </c>
    </row>
    <row r="2118" spans="2:8">
      <c r="B2118" s="235" t="s">
        <v>2495</v>
      </c>
      <c r="C2118" s="235">
        <v>43490</v>
      </c>
      <c r="D2118" s="235">
        <v>0</v>
      </c>
      <c r="E2118" s="235">
        <v>89</v>
      </c>
      <c r="F2118" s="235">
        <v>56</v>
      </c>
      <c r="G2118" s="235">
        <v>19.399999999999999</v>
      </c>
      <c r="H2118" s="235">
        <v>14.2</v>
      </c>
    </row>
    <row r="2119" spans="2:8">
      <c r="B2119" s="235" t="s">
        <v>2495</v>
      </c>
      <c r="C2119" s="235">
        <v>43491</v>
      </c>
      <c r="D2119" s="235">
        <v>0</v>
      </c>
      <c r="E2119" s="235">
        <v>0</v>
      </c>
      <c r="F2119" s="235">
        <v>0</v>
      </c>
      <c r="G2119" s="235">
        <v>0</v>
      </c>
      <c r="H2119" s="235">
        <v>0</v>
      </c>
    </row>
    <row r="2120" spans="2:8">
      <c r="B2120" s="235" t="s">
        <v>2495</v>
      </c>
      <c r="C2120" s="235">
        <v>43492</v>
      </c>
      <c r="D2120" s="235">
        <v>0</v>
      </c>
      <c r="E2120" s="235">
        <v>0</v>
      </c>
      <c r="F2120" s="235">
        <v>0</v>
      </c>
      <c r="G2120" s="235">
        <v>0</v>
      </c>
      <c r="H2120" s="235">
        <v>0</v>
      </c>
    </row>
    <row r="2121" spans="2:8">
      <c r="B2121" s="235" t="s">
        <v>2495</v>
      </c>
      <c r="C2121" s="235">
        <v>43493</v>
      </c>
      <c r="D2121" s="235">
        <v>8</v>
      </c>
      <c r="E2121" s="235">
        <v>91</v>
      </c>
      <c r="F2121" s="235">
        <v>63</v>
      </c>
      <c r="G2121" s="235">
        <v>18.8</v>
      </c>
      <c r="H2121" s="235">
        <v>12.9</v>
      </c>
    </row>
    <row r="2122" spans="2:8">
      <c r="B2122" s="235" t="s">
        <v>2495</v>
      </c>
      <c r="C2122" s="235">
        <v>43494</v>
      </c>
      <c r="D2122" s="235">
        <v>6</v>
      </c>
      <c r="E2122" s="235">
        <v>91</v>
      </c>
      <c r="F2122" s="235">
        <v>71</v>
      </c>
      <c r="G2122" s="235">
        <v>19.3</v>
      </c>
      <c r="H2122" s="235">
        <v>13.7</v>
      </c>
    </row>
    <row r="2123" spans="2:8">
      <c r="B2123" s="235" t="s">
        <v>2495</v>
      </c>
      <c r="C2123" s="235">
        <v>43495</v>
      </c>
      <c r="D2123" s="235">
        <v>0</v>
      </c>
      <c r="E2123" s="235">
        <v>57</v>
      </c>
      <c r="F2123" s="235">
        <v>50</v>
      </c>
      <c r="G2123" s="235">
        <v>19.899999999999999</v>
      </c>
      <c r="H2123" s="235">
        <v>14.9</v>
      </c>
    </row>
    <row r="2124" spans="2:8">
      <c r="B2124" s="235" t="s">
        <v>2495</v>
      </c>
      <c r="C2124" s="235">
        <v>43496</v>
      </c>
      <c r="D2124" s="235">
        <v>0</v>
      </c>
      <c r="E2124" s="235">
        <v>87</v>
      </c>
      <c r="F2124" s="235">
        <v>61</v>
      </c>
      <c r="G2124" s="235">
        <v>20.7</v>
      </c>
      <c r="H2124" s="235">
        <v>14.5</v>
      </c>
    </row>
    <row r="2125" spans="2:8">
      <c r="B2125" s="235" t="s">
        <v>2495</v>
      </c>
      <c r="C2125" s="235">
        <v>43497</v>
      </c>
      <c r="D2125" s="235">
        <v>0</v>
      </c>
      <c r="E2125" s="235">
        <v>89</v>
      </c>
      <c r="F2125" s="235">
        <v>51</v>
      </c>
      <c r="G2125" s="235">
        <v>22.7</v>
      </c>
      <c r="H2125" s="235">
        <v>14</v>
      </c>
    </row>
    <row r="2126" spans="2:8">
      <c r="B2126" s="235" t="s">
        <v>2495</v>
      </c>
      <c r="C2126" s="235">
        <v>43498</v>
      </c>
      <c r="D2126" s="235">
        <v>0</v>
      </c>
      <c r="E2126" s="235">
        <v>84</v>
      </c>
      <c r="F2126" s="235">
        <v>60</v>
      </c>
      <c r="G2126" s="235">
        <v>21</v>
      </c>
      <c r="H2126" s="235">
        <v>15</v>
      </c>
    </row>
    <row r="2127" spans="2:8">
      <c r="B2127" s="235" t="s">
        <v>2495</v>
      </c>
      <c r="C2127" s="235">
        <v>43499</v>
      </c>
      <c r="D2127" s="235">
        <v>0</v>
      </c>
      <c r="E2127" s="235">
        <v>0</v>
      </c>
      <c r="F2127" s="235">
        <v>0</v>
      </c>
      <c r="G2127" s="235">
        <v>0</v>
      </c>
      <c r="H2127" s="235">
        <v>0</v>
      </c>
    </row>
    <row r="2128" spans="2:8">
      <c r="B2128" s="235" t="s">
        <v>2495</v>
      </c>
      <c r="C2128" s="235">
        <v>43500</v>
      </c>
      <c r="D2128" s="235">
        <v>5</v>
      </c>
      <c r="E2128" s="235">
        <v>82</v>
      </c>
      <c r="F2128" s="235">
        <v>58</v>
      </c>
      <c r="G2128" s="235">
        <v>18</v>
      </c>
      <c r="H2128" s="235">
        <v>13.4</v>
      </c>
    </row>
    <row r="2129" spans="2:8">
      <c r="B2129" s="235" t="s">
        <v>2495</v>
      </c>
      <c r="C2129" s="235">
        <v>43501</v>
      </c>
      <c r="D2129" s="235">
        <v>3</v>
      </c>
      <c r="E2129" s="235">
        <v>93</v>
      </c>
      <c r="F2129" s="235">
        <v>49</v>
      </c>
      <c r="G2129" s="235">
        <v>19.399999999999999</v>
      </c>
      <c r="H2129" s="235">
        <v>13.7</v>
      </c>
    </row>
    <row r="2130" spans="2:8">
      <c r="B2130" s="235" t="s">
        <v>2495</v>
      </c>
      <c r="C2130" s="235">
        <v>43502</v>
      </c>
      <c r="D2130" s="235">
        <v>17</v>
      </c>
      <c r="E2130" s="235">
        <v>86</v>
      </c>
      <c r="F2130" s="235">
        <v>59</v>
      </c>
      <c r="G2130" s="235">
        <v>21.4</v>
      </c>
      <c r="H2130" s="235">
        <v>13.6</v>
      </c>
    </row>
    <row r="2131" spans="2:8">
      <c r="B2131" s="235" t="s">
        <v>2495</v>
      </c>
      <c r="C2131" s="235">
        <v>43503</v>
      </c>
      <c r="D2131" s="235">
        <v>6</v>
      </c>
      <c r="E2131" s="235">
        <v>83</v>
      </c>
      <c r="F2131" s="235">
        <v>58</v>
      </c>
      <c r="G2131" s="235">
        <v>19.100000000000001</v>
      </c>
      <c r="H2131" s="235">
        <v>13.8</v>
      </c>
    </row>
    <row r="2132" spans="2:8">
      <c r="B2132" s="235" t="s">
        <v>2495</v>
      </c>
      <c r="C2132" s="235">
        <v>43504</v>
      </c>
      <c r="D2132" s="235">
        <v>3</v>
      </c>
      <c r="E2132" s="235">
        <v>81</v>
      </c>
      <c r="F2132" s="235">
        <v>60</v>
      </c>
      <c r="G2132" s="235">
        <v>20.399999999999999</v>
      </c>
      <c r="H2132" s="235">
        <v>14.9</v>
      </c>
    </row>
    <row r="2133" spans="2:8">
      <c r="B2133" s="235" t="s">
        <v>2495</v>
      </c>
      <c r="C2133" s="235">
        <v>43505</v>
      </c>
      <c r="D2133" s="235">
        <v>0</v>
      </c>
      <c r="E2133" s="235">
        <v>0</v>
      </c>
      <c r="F2133" s="235">
        <v>0</v>
      </c>
      <c r="G2133" s="235">
        <v>0</v>
      </c>
      <c r="H2133" s="235">
        <v>0</v>
      </c>
    </row>
    <row r="2134" spans="2:8">
      <c r="B2134" s="235" t="s">
        <v>2495</v>
      </c>
      <c r="C2134" s="235">
        <v>43506</v>
      </c>
      <c r="D2134" s="235">
        <v>0</v>
      </c>
      <c r="E2134" s="235">
        <v>0</v>
      </c>
      <c r="F2134" s="235">
        <v>0</v>
      </c>
      <c r="G2134" s="235">
        <v>0</v>
      </c>
      <c r="H2134" s="235">
        <v>0</v>
      </c>
    </row>
    <row r="2135" spans="2:8">
      <c r="B2135" s="235" t="s">
        <v>2495</v>
      </c>
      <c r="C2135" s="235">
        <v>43507</v>
      </c>
      <c r="D2135" s="235">
        <v>20</v>
      </c>
      <c r="E2135" s="235">
        <v>87</v>
      </c>
      <c r="F2135" s="235">
        <v>62</v>
      </c>
      <c r="G2135" s="235">
        <v>22.5</v>
      </c>
      <c r="H2135" s="235">
        <v>14.1</v>
      </c>
    </row>
    <row r="2136" spans="2:8">
      <c r="B2136" s="235" t="s">
        <v>2495</v>
      </c>
      <c r="C2136" s="235">
        <v>43508</v>
      </c>
      <c r="D2136" s="235">
        <v>7</v>
      </c>
      <c r="E2136" s="235">
        <v>92</v>
      </c>
      <c r="F2136" s="235">
        <v>77</v>
      </c>
      <c r="G2136" s="235">
        <v>17.8</v>
      </c>
      <c r="H2136" s="235">
        <v>14.2</v>
      </c>
    </row>
    <row r="2137" spans="2:8">
      <c r="B2137" s="235" t="s">
        <v>2495</v>
      </c>
      <c r="C2137" s="235">
        <v>43509</v>
      </c>
      <c r="D2137" s="235">
        <v>3</v>
      </c>
      <c r="E2137" s="235">
        <v>81</v>
      </c>
      <c r="F2137" s="235">
        <v>54</v>
      </c>
      <c r="G2137" s="235">
        <v>18.399999999999999</v>
      </c>
      <c r="H2137" s="235">
        <v>12.2</v>
      </c>
    </row>
    <row r="2138" spans="2:8">
      <c r="B2138" s="235" t="s">
        <v>2495</v>
      </c>
      <c r="C2138" s="235">
        <v>43510</v>
      </c>
      <c r="D2138" s="235">
        <v>2</v>
      </c>
      <c r="E2138" s="235">
        <v>81</v>
      </c>
      <c r="F2138" s="235">
        <v>57</v>
      </c>
      <c r="G2138" s="235">
        <v>23.7</v>
      </c>
      <c r="H2138" s="235">
        <v>14.5</v>
      </c>
    </row>
    <row r="2139" spans="2:8">
      <c r="B2139" s="235" t="s">
        <v>2495</v>
      </c>
      <c r="C2139" s="235">
        <v>43511</v>
      </c>
      <c r="D2139" s="235">
        <v>5</v>
      </c>
      <c r="E2139" s="235">
        <v>84</v>
      </c>
      <c r="F2139" s="235">
        <v>65</v>
      </c>
      <c r="G2139" s="235">
        <v>22.4</v>
      </c>
      <c r="H2139" s="235">
        <v>14.2</v>
      </c>
    </row>
    <row r="2140" spans="2:8">
      <c r="B2140" s="235" t="s">
        <v>2495</v>
      </c>
      <c r="C2140" s="235">
        <v>43512</v>
      </c>
      <c r="D2140" s="235">
        <v>0</v>
      </c>
      <c r="E2140" s="235">
        <v>0</v>
      </c>
      <c r="F2140" s="235">
        <v>0</v>
      </c>
      <c r="G2140" s="235">
        <v>0</v>
      </c>
      <c r="H2140" s="235">
        <v>0</v>
      </c>
    </row>
    <row r="2141" spans="2:8">
      <c r="B2141" s="235" t="s">
        <v>2495</v>
      </c>
      <c r="C2141" s="235">
        <v>43513</v>
      </c>
      <c r="D2141" s="235">
        <v>0</v>
      </c>
      <c r="E2141" s="235">
        <v>0</v>
      </c>
      <c r="F2141" s="235">
        <v>0</v>
      </c>
      <c r="G2141" s="235">
        <v>0</v>
      </c>
      <c r="H2141" s="235">
        <v>0</v>
      </c>
    </row>
    <row r="2142" spans="2:8">
      <c r="B2142" s="235" t="s">
        <v>2495</v>
      </c>
      <c r="C2142" s="235">
        <v>43514</v>
      </c>
      <c r="D2142" s="235">
        <v>15</v>
      </c>
      <c r="E2142" s="235">
        <v>80</v>
      </c>
      <c r="F2142" s="235">
        <v>57</v>
      </c>
      <c r="G2142" s="235">
        <v>21.1</v>
      </c>
      <c r="H2142" s="235">
        <v>12.9</v>
      </c>
    </row>
    <row r="2143" spans="2:8">
      <c r="B2143" s="235" t="s">
        <v>2495</v>
      </c>
      <c r="C2143" s="235">
        <v>43515</v>
      </c>
      <c r="D2143" s="235">
        <v>20</v>
      </c>
      <c r="E2143" s="235">
        <v>78</v>
      </c>
      <c r="F2143" s="235">
        <v>56</v>
      </c>
      <c r="G2143" s="235">
        <v>18.100000000000001</v>
      </c>
      <c r="H2143" s="235">
        <v>12.9</v>
      </c>
    </row>
    <row r="2144" spans="2:8">
      <c r="B2144" s="235" t="s">
        <v>2495</v>
      </c>
      <c r="C2144" s="235">
        <v>43516</v>
      </c>
      <c r="D2144" s="235">
        <v>2</v>
      </c>
      <c r="E2144" s="235">
        <v>91</v>
      </c>
      <c r="F2144" s="235">
        <v>71</v>
      </c>
      <c r="G2144" s="235">
        <v>19.3</v>
      </c>
      <c r="H2144" s="235">
        <v>13.7</v>
      </c>
    </row>
    <row r="2145" spans="2:8">
      <c r="B2145" s="235" t="s">
        <v>2495</v>
      </c>
      <c r="C2145" s="235">
        <v>43517</v>
      </c>
      <c r="D2145" s="235">
        <v>3</v>
      </c>
      <c r="E2145" s="235">
        <v>92</v>
      </c>
      <c r="F2145" s="235">
        <v>73</v>
      </c>
      <c r="G2145" s="235">
        <v>20.3</v>
      </c>
      <c r="H2145" s="235">
        <v>14.6</v>
      </c>
    </row>
    <row r="2146" spans="2:8">
      <c r="B2146" s="235" t="s">
        <v>2495</v>
      </c>
      <c r="C2146" s="235">
        <v>43518</v>
      </c>
      <c r="D2146" s="235">
        <v>2</v>
      </c>
      <c r="E2146" s="235">
        <v>91</v>
      </c>
      <c r="F2146" s="235">
        <v>76</v>
      </c>
      <c r="G2146" s="235">
        <v>20.7</v>
      </c>
      <c r="H2146" s="235">
        <v>14.3</v>
      </c>
    </row>
    <row r="2147" spans="2:8">
      <c r="B2147" s="235" t="s">
        <v>2495</v>
      </c>
      <c r="C2147" s="235">
        <v>43519</v>
      </c>
      <c r="D2147" s="235">
        <v>0</v>
      </c>
      <c r="E2147" s="235">
        <v>0</v>
      </c>
      <c r="F2147" s="235">
        <v>0</v>
      </c>
      <c r="G2147" s="235">
        <v>0</v>
      </c>
      <c r="H2147" s="235">
        <v>0</v>
      </c>
    </row>
    <row r="2148" spans="2:8">
      <c r="B2148" s="235" t="s">
        <v>2495</v>
      </c>
      <c r="C2148" s="235">
        <v>43520</v>
      </c>
      <c r="D2148" s="235">
        <v>0</v>
      </c>
      <c r="E2148" s="235">
        <v>0</v>
      </c>
      <c r="F2148" s="235">
        <v>0</v>
      </c>
      <c r="G2148" s="235">
        <v>0</v>
      </c>
      <c r="H2148" s="235">
        <v>0</v>
      </c>
    </row>
    <row r="2149" spans="2:8">
      <c r="B2149" s="235" t="s">
        <v>2495</v>
      </c>
      <c r="C2149" s="235">
        <v>43521</v>
      </c>
      <c r="D2149" s="235">
        <v>30</v>
      </c>
      <c r="E2149" s="235">
        <v>89</v>
      </c>
      <c r="F2149" s="235">
        <v>76</v>
      </c>
      <c r="G2149" s="235">
        <v>28</v>
      </c>
      <c r="H2149" s="235">
        <v>15.9</v>
      </c>
    </row>
    <row r="2150" spans="2:8">
      <c r="B2150" s="235" t="s">
        <v>2495</v>
      </c>
      <c r="C2150" s="235">
        <v>43522</v>
      </c>
      <c r="D2150" s="235">
        <v>100</v>
      </c>
      <c r="E2150" s="235">
        <v>98</v>
      </c>
      <c r="F2150" s="235">
        <v>87</v>
      </c>
      <c r="G2150" s="235">
        <v>19.8</v>
      </c>
      <c r="H2150" s="235">
        <v>12.9</v>
      </c>
    </row>
    <row r="2151" spans="2:8">
      <c r="B2151" s="235" t="s">
        <v>2495</v>
      </c>
      <c r="C2151" s="235">
        <v>43523</v>
      </c>
      <c r="D2151" s="235">
        <v>44</v>
      </c>
      <c r="E2151" s="235">
        <v>92</v>
      </c>
      <c r="F2151" s="235">
        <v>73</v>
      </c>
      <c r="G2151" s="235">
        <v>20.3</v>
      </c>
      <c r="H2151" s="235">
        <v>14.6</v>
      </c>
    </row>
    <row r="2152" spans="2:8">
      <c r="B2152" s="235" t="s">
        <v>2495</v>
      </c>
      <c r="C2152" s="235">
        <v>43524</v>
      </c>
      <c r="D2152" s="235">
        <v>5</v>
      </c>
      <c r="E2152" s="235">
        <v>91</v>
      </c>
      <c r="F2152" s="235">
        <v>76</v>
      </c>
      <c r="G2152" s="235">
        <v>20.7</v>
      </c>
      <c r="H2152" s="235">
        <v>14.3</v>
      </c>
    </row>
    <row r="2153" spans="2:8">
      <c r="B2153" s="235" t="s">
        <v>2495</v>
      </c>
      <c r="C2153" s="235">
        <v>43525</v>
      </c>
      <c r="D2153" s="235">
        <v>0</v>
      </c>
      <c r="E2153" s="235">
        <v>93</v>
      </c>
      <c r="F2153" s="235">
        <v>68</v>
      </c>
      <c r="G2153" s="235">
        <v>20.9</v>
      </c>
      <c r="H2153" s="235">
        <v>12.4</v>
      </c>
    </row>
    <row r="2154" spans="2:8">
      <c r="B2154" s="235" t="s">
        <v>2495</v>
      </c>
      <c r="C2154" s="235">
        <v>43525</v>
      </c>
      <c r="D2154" s="235">
        <v>0</v>
      </c>
      <c r="E2154" s="235">
        <v>93</v>
      </c>
      <c r="F2154" s="235">
        <v>71</v>
      </c>
      <c r="G2154" s="235">
        <v>22.3</v>
      </c>
      <c r="H2154" s="235">
        <v>13.4</v>
      </c>
    </row>
    <row r="2155" spans="2:8">
      <c r="B2155" s="235" t="s">
        <v>2495</v>
      </c>
      <c r="C2155" s="235">
        <v>43526</v>
      </c>
      <c r="D2155" s="235">
        <v>0</v>
      </c>
      <c r="E2155" s="235">
        <v>0</v>
      </c>
      <c r="F2155" s="235">
        <v>0</v>
      </c>
      <c r="G2155" s="235">
        <v>0</v>
      </c>
      <c r="H2155" s="235">
        <v>0</v>
      </c>
    </row>
    <row r="2156" spans="2:8">
      <c r="B2156" s="235" t="s">
        <v>2495</v>
      </c>
      <c r="C2156" s="235">
        <v>43526</v>
      </c>
      <c r="D2156" s="235">
        <v>0</v>
      </c>
      <c r="E2156" s="235">
        <v>0</v>
      </c>
      <c r="F2156" s="235">
        <v>0</v>
      </c>
      <c r="G2156" s="235">
        <v>0</v>
      </c>
      <c r="H2156" s="235">
        <v>0</v>
      </c>
    </row>
    <row r="2157" spans="2:8">
      <c r="B2157" s="235" t="s">
        <v>2495</v>
      </c>
      <c r="C2157" s="235">
        <v>43527</v>
      </c>
      <c r="D2157" s="235">
        <v>0</v>
      </c>
      <c r="E2157" s="235">
        <v>0</v>
      </c>
      <c r="F2157" s="235">
        <v>0</v>
      </c>
      <c r="G2157" s="235">
        <v>0</v>
      </c>
      <c r="H2157" s="235">
        <v>0</v>
      </c>
    </row>
    <row r="2158" spans="2:8">
      <c r="B2158" s="235" t="s">
        <v>2495</v>
      </c>
      <c r="C2158" s="235">
        <v>43527</v>
      </c>
      <c r="D2158" s="235">
        <v>38</v>
      </c>
      <c r="E2158" s="235">
        <v>81</v>
      </c>
      <c r="F2158" s="235">
        <v>54</v>
      </c>
      <c r="G2158" s="235">
        <v>18.399999999999999</v>
      </c>
      <c r="H2158" s="235">
        <v>14.5</v>
      </c>
    </row>
    <row r="2159" spans="2:8">
      <c r="B2159" s="235" t="s">
        <v>2495</v>
      </c>
      <c r="C2159" s="235">
        <v>43528</v>
      </c>
      <c r="D2159" s="235">
        <v>8</v>
      </c>
      <c r="E2159" s="235">
        <v>81</v>
      </c>
      <c r="F2159" s="235">
        <v>57</v>
      </c>
      <c r="G2159" s="235">
        <v>23.7</v>
      </c>
      <c r="H2159" s="235">
        <v>14.1</v>
      </c>
    </row>
    <row r="2160" spans="2:8">
      <c r="B2160" s="235" t="s">
        <v>2495</v>
      </c>
      <c r="C2160" s="235">
        <v>43529</v>
      </c>
      <c r="D2160" s="235">
        <v>0</v>
      </c>
      <c r="E2160" s="235">
        <v>84</v>
      </c>
      <c r="F2160" s="235">
        <v>65</v>
      </c>
      <c r="G2160" s="235">
        <v>22.4</v>
      </c>
      <c r="H2160" s="235">
        <v>13.3</v>
      </c>
    </row>
    <row r="2161" spans="2:8">
      <c r="B2161" s="235" t="s">
        <v>2495</v>
      </c>
      <c r="C2161" s="235">
        <v>43530</v>
      </c>
      <c r="D2161" s="235">
        <v>42</v>
      </c>
      <c r="E2161" s="235">
        <v>87</v>
      </c>
      <c r="F2161" s="235">
        <v>62</v>
      </c>
      <c r="G2161" s="235">
        <v>22.5</v>
      </c>
      <c r="H2161" s="235">
        <v>12.9</v>
      </c>
    </row>
    <row r="2162" spans="2:8">
      <c r="B2162" s="235" t="s">
        <v>2495</v>
      </c>
      <c r="C2162" s="235">
        <v>43531</v>
      </c>
      <c r="D2162" s="235">
        <v>20</v>
      </c>
      <c r="E2162" s="235">
        <v>89</v>
      </c>
      <c r="F2162" s="235">
        <v>56</v>
      </c>
      <c r="G2162" s="235">
        <v>19.399999999999999</v>
      </c>
      <c r="H2162" s="235">
        <v>14.8</v>
      </c>
    </row>
    <row r="2163" spans="2:8">
      <c r="B2163" s="235" t="s">
        <v>2495</v>
      </c>
      <c r="C2163" s="235">
        <v>43532</v>
      </c>
      <c r="D2163" s="235">
        <v>0</v>
      </c>
      <c r="E2163" s="235">
        <v>84</v>
      </c>
      <c r="F2163" s="235">
        <v>59</v>
      </c>
      <c r="G2163" s="235">
        <v>14.6</v>
      </c>
      <c r="H2163" s="235">
        <v>13.7</v>
      </c>
    </row>
    <row r="2164" spans="2:8">
      <c r="B2164" s="235" t="s">
        <v>2495</v>
      </c>
      <c r="C2164" s="235">
        <v>43533</v>
      </c>
      <c r="D2164" s="235">
        <v>0</v>
      </c>
      <c r="E2164" s="235">
        <v>0</v>
      </c>
      <c r="F2164" s="235">
        <v>0</v>
      </c>
      <c r="G2164" s="235">
        <v>0</v>
      </c>
      <c r="H2164" s="235">
        <v>0</v>
      </c>
    </row>
    <row r="2165" spans="2:8">
      <c r="B2165" s="235" t="s">
        <v>2495</v>
      </c>
      <c r="C2165" s="235">
        <v>43534</v>
      </c>
      <c r="D2165" s="235">
        <v>0</v>
      </c>
      <c r="E2165" s="235">
        <v>0</v>
      </c>
      <c r="F2165" s="235">
        <v>0</v>
      </c>
      <c r="G2165" s="235">
        <v>0</v>
      </c>
      <c r="H2165" s="235">
        <v>0</v>
      </c>
    </row>
    <row r="2166" spans="2:8">
      <c r="B2166" s="235" t="s">
        <v>2495</v>
      </c>
      <c r="C2166" s="235">
        <v>43535</v>
      </c>
      <c r="D2166" s="235">
        <v>20</v>
      </c>
      <c r="E2166" s="235">
        <v>81</v>
      </c>
      <c r="F2166" s="235">
        <v>54</v>
      </c>
      <c r="G2166" s="235">
        <v>18.399999999999999</v>
      </c>
      <c r="H2166" s="235">
        <v>12.2</v>
      </c>
    </row>
    <row r="2167" spans="2:8">
      <c r="B2167" s="235" t="s">
        <v>2495</v>
      </c>
      <c r="C2167" s="235">
        <v>43536</v>
      </c>
      <c r="D2167" s="235">
        <v>0</v>
      </c>
      <c r="E2167" s="235">
        <v>81</v>
      </c>
      <c r="F2167" s="235">
        <v>57</v>
      </c>
      <c r="G2167" s="235">
        <v>23.7</v>
      </c>
      <c r="H2167" s="235">
        <v>14.5</v>
      </c>
    </row>
    <row r="2168" spans="2:8">
      <c r="B2168" s="235" t="s">
        <v>2495</v>
      </c>
      <c r="C2168" s="235">
        <v>43537</v>
      </c>
      <c r="D2168" s="235">
        <v>0</v>
      </c>
      <c r="E2168" s="235">
        <v>84</v>
      </c>
      <c r="F2168" s="235">
        <v>65</v>
      </c>
      <c r="G2168" s="235">
        <v>22.4</v>
      </c>
      <c r="H2168" s="235">
        <v>14.2</v>
      </c>
    </row>
    <row r="2169" spans="2:8">
      <c r="B2169" s="235" t="s">
        <v>2495</v>
      </c>
      <c r="C2169" s="235">
        <v>43538</v>
      </c>
      <c r="D2169" s="235">
        <v>0</v>
      </c>
      <c r="E2169" s="235">
        <v>87</v>
      </c>
      <c r="F2169" s="235">
        <v>62</v>
      </c>
      <c r="G2169" s="235">
        <v>22.5</v>
      </c>
      <c r="H2169" s="235">
        <v>14.1</v>
      </c>
    </row>
    <row r="2170" spans="2:8">
      <c r="B2170" s="235" t="s">
        <v>2495</v>
      </c>
      <c r="C2170" s="235">
        <v>43539</v>
      </c>
      <c r="D2170" s="235">
        <v>0</v>
      </c>
      <c r="E2170" s="235">
        <v>89</v>
      </c>
      <c r="F2170" s="235">
        <v>56</v>
      </c>
      <c r="G2170" s="235">
        <v>19.399999999999999</v>
      </c>
      <c r="H2170" s="235">
        <v>14.2</v>
      </c>
    </row>
    <row r="2171" spans="2:8">
      <c r="B2171" s="235" t="s">
        <v>2495</v>
      </c>
      <c r="C2171" s="235">
        <v>43540</v>
      </c>
      <c r="D2171" s="235">
        <v>0</v>
      </c>
      <c r="E2171" s="235">
        <v>0</v>
      </c>
      <c r="F2171" s="235">
        <v>0</v>
      </c>
      <c r="G2171" s="235">
        <v>0</v>
      </c>
      <c r="H2171" s="235">
        <v>0</v>
      </c>
    </row>
    <row r="2172" spans="2:8">
      <c r="B2172" s="235" t="s">
        <v>2495</v>
      </c>
      <c r="C2172" s="235">
        <v>43541</v>
      </c>
      <c r="D2172" s="235">
        <v>0</v>
      </c>
      <c r="E2172" s="235">
        <v>0</v>
      </c>
      <c r="F2172" s="235">
        <v>0</v>
      </c>
      <c r="G2172" s="235">
        <v>0</v>
      </c>
      <c r="H2172" s="235">
        <v>0</v>
      </c>
    </row>
    <row r="2173" spans="2:8">
      <c r="B2173" s="235" t="s">
        <v>2495</v>
      </c>
      <c r="C2173" s="235">
        <v>43542</v>
      </c>
      <c r="D2173" s="235">
        <v>2.5099999999999998</v>
      </c>
      <c r="E2173" s="235">
        <v>94</v>
      </c>
      <c r="F2173" s="235">
        <v>73</v>
      </c>
      <c r="G2173" s="235">
        <v>23.2</v>
      </c>
      <c r="H2173" s="235">
        <v>13.8</v>
      </c>
    </row>
    <row r="2174" spans="2:8">
      <c r="B2174" s="235" t="s">
        <v>2495</v>
      </c>
      <c r="C2174" s="235">
        <v>43543</v>
      </c>
      <c r="D2174" s="235">
        <v>17.32</v>
      </c>
      <c r="E2174" s="235">
        <v>90</v>
      </c>
      <c r="F2174" s="235">
        <v>63</v>
      </c>
      <c r="G2174" s="235">
        <v>24</v>
      </c>
      <c r="H2174" s="235">
        <v>14.7</v>
      </c>
    </row>
    <row r="2175" spans="2:8">
      <c r="B2175" s="235" t="s">
        <v>2495</v>
      </c>
      <c r="C2175" s="235">
        <v>43544</v>
      </c>
      <c r="D2175" s="235">
        <v>1.6</v>
      </c>
      <c r="E2175" s="235">
        <v>92</v>
      </c>
      <c r="F2175" s="235">
        <v>59</v>
      </c>
      <c r="G2175" s="235">
        <v>22.4</v>
      </c>
      <c r="H2175" s="235">
        <v>14.1</v>
      </c>
    </row>
    <row r="2176" spans="2:8">
      <c r="B2176" s="235" t="s">
        <v>2495</v>
      </c>
      <c r="C2176" s="235">
        <v>43545</v>
      </c>
      <c r="D2176" s="235">
        <v>3.35</v>
      </c>
      <c r="E2176" s="235">
        <v>94</v>
      </c>
      <c r="F2176" s="235">
        <v>86</v>
      </c>
      <c r="G2176" s="235">
        <v>23.6</v>
      </c>
      <c r="H2176" s="235">
        <v>14.3</v>
      </c>
    </row>
    <row r="2177" spans="2:8">
      <c r="B2177" s="235" t="s">
        <v>2495</v>
      </c>
      <c r="C2177" s="235">
        <v>43546</v>
      </c>
      <c r="D2177" s="235">
        <v>5.31</v>
      </c>
      <c r="E2177" s="235">
        <v>93</v>
      </c>
      <c r="F2177" s="235">
        <v>66</v>
      </c>
      <c r="G2177" s="235">
        <v>25.8</v>
      </c>
      <c r="H2177" s="235">
        <v>15.3</v>
      </c>
    </row>
    <row r="2178" spans="2:8">
      <c r="B2178" s="235" t="s">
        <v>2495</v>
      </c>
      <c r="C2178" s="235">
        <v>43547</v>
      </c>
      <c r="D2178" s="235">
        <v>0.84</v>
      </c>
      <c r="E2178" s="235">
        <v>0</v>
      </c>
      <c r="F2178" s="235">
        <v>0</v>
      </c>
      <c r="G2178" s="235">
        <v>0</v>
      </c>
      <c r="H2178" s="235">
        <v>0</v>
      </c>
    </row>
    <row r="2179" spans="2:8">
      <c r="B2179" s="235" t="s">
        <v>2495</v>
      </c>
      <c r="C2179" s="235">
        <v>43548</v>
      </c>
      <c r="D2179" s="235">
        <v>0.28000000000000003</v>
      </c>
      <c r="E2179" s="235">
        <v>0</v>
      </c>
      <c r="F2179" s="235">
        <v>0</v>
      </c>
      <c r="G2179" s="235">
        <v>0</v>
      </c>
      <c r="H2179" s="235">
        <v>0</v>
      </c>
    </row>
    <row r="2180" spans="2:8">
      <c r="B2180" s="235" t="s">
        <v>2495</v>
      </c>
      <c r="C2180" s="235">
        <v>43549</v>
      </c>
      <c r="D2180" s="235">
        <v>2.2400000000000002</v>
      </c>
      <c r="E2180" s="235">
        <v>0</v>
      </c>
      <c r="F2180" s="235">
        <v>0</v>
      </c>
      <c r="G2180" s="235">
        <v>0</v>
      </c>
      <c r="H2180" s="235">
        <v>0</v>
      </c>
    </row>
    <row r="2181" spans="2:8">
      <c r="B2181" s="235" t="s">
        <v>2495</v>
      </c>
      <c r="C2181" s="235">
        <v>43550</v>
      </c>
      <c r="D2181" s="235">
        <v>0.28000000000000003</v>
      </c>
      <c r="E2181" s="235">
        <v>94</v>
      </c>
      <c r="F2181" s="235">
        <v>53</v>
      </c>
      <c r="G2181" s="235">
        <v>27.4</v>
      </c>
      <c r="H2181" s="235">
        <v>14.8</v>
      </c>
    </row>
    <row r="2182" spans="2:8">
      <c r="B2182" s="235" t="s">
        <v>2495</v>
      </c>
      <c r="C2182" s="235">
        <v>43551</v>
      </c>
      <c r="D2182" s="235">
        <v>0</v>
      </c>
      <c r="E2182" s="235">
        <v>94</v>
      </c>
      <c r="F2182" s="235">
        <v>56</v>
      </c>
      <c r="G2182" s="235">
        <v>25.8</v>
      </c>
      <c r="H2182" s="235">
        <v>14.7</v>
      </c>
    </row>
    <row r="2183" spans="2:8">
      <c r="B2183" s="235" t="s">
        <v>2495</v>
      </c>
      <c r="C2183" s="235">
        <v>43552</v>
      </c>
      <c r="D2183" s="235">
        <v>0</v>
      </c>
      <c r="E2183" s="235">
        <v>90</v>
      </c>
      <c r="F2183" s="235">
        <v>54</v>
      </c>
      <c r="G2183" s="235">
        <v>27.8</v>
      </c>
      <c r="H2183" s="235">
        <v>15.3</v>
      </c>
    </row>
    <row r="2184" spans="2:8">
      <c r="B2184" s="235" t="s">
        <v>2495</v>
      </c>
      <c r="C2184" s="235">
        <v>43553</v>
      </c>
      <c r="D2184" s="235">
        <v>1.1200000000000001</v>
      </c>
      <c r="E2184" s="235">
        <v>94</v>
      </c>
      <c r="F2184" s="235">
        <v>56</v>
      </c>
      <c r="G2184" s="235">
        <v>27.2</v>
      </c>
      <c r="H2184" s="235">
        <v>14.7</v>
      </c>
    </row>
    <row r="2185" spans="2:8">
      <c r="B2185" s="235" t="s">
        <v>2495</v>
      </c>
      <c r="C2185" s="235">
        <v>43554</v>
      </c>
      <c r="D2185" s="235">
        <v>0</v>
      </c>
      <c r="E2185" s="235">
        <v>0</v>
      </c>
      <c r="F2185" s="235">
        <v>0</v>
      </c>
      <c r="G2185" s="235">
        <v>0</v>
      </c>
      <c r="H2185" s="235">
        <v>0</v>
      </c>
    </row>
    <row r="2186" spans="2:8">
      <c r="B2186" s="235" t="s">
        <v>2495</v>
      </c>
      <c r="C2186" s="235">
        <v>43555</v>
      </c>
      <c r="D2186" s="235">
        <v>0</v>
      </c>
      <c r="E2186" s="235">
        <v>0</v>
      </c>
      <c r="F2186" s="235">
        <v>0</v>
      </c>
      <c r="G2186" s="235">
        <v>0</v>
      </c>
      <c r="H2186" s="235">
        <v>0</v>
      </c>
    </row>
    <row r="2187" spans="2:8">
      <c r="B2187" s="235" t="s">
        <v>2495</v>
      </c>
      <c r="C2187" s="235">
        <v>43556</v>
      </c>
      <c r="D2187" s="235">
        <v>13.13</v>
      </c>
      <c r="E2187" s="235">
        <v>93</v>
      </c>
      <c r="F2187" s="235">
        <v>62</v>
      </c>
      <c r="G2187" s="235">
        <v>25.6</v>
      </c>
      <c r="H2187" s="235">
        <v>15.4</v>
      </c>
    </row>
    <row r="2188" spans="2:8">
      <c r="B2188" s="235" t="s">
        <v>2495</v>
      </c>
      <c r="C2188" s="235">
        <v>43557</v>
      </c>
      <c r="D2188" s="235">
        <v>15.65</v>
      </c>
      <c r="E2188" s="235">
        <v>95</v>
      </c>
      <c r="F2188" s="235">
        <v>80</v>
      </c>
      <c r="G2188" s="235">
        <v>20.3</v>
      </c>
      <c r="H2188" s="235">
        <v>15.2</v>
      </c>
    </row>
    <row r="2189" spans="2:8">
      <c r="B2189" s="235" t="s">
        <v>2495</v>
      </c>
      <c r="C2189" s="235">
        <v>43558</v>
      </c>
      <c r="D2189" s="235">
        <v>1.4</v>
      </c>
      <c r="E2189" s="235">
        <v>94</v>
      </c>
      <c r="F2189" s="235">
        <v>79</v>
      </c>
      <c r="G2189" s="235">
        <v>23.4</v>
      </c>
      <c r="H2189" s="235">
        <v>16.8</v>
      </c>
    </row>
    <row r="2190" spans="2:8">
      <c r="B2190" s="235" t="s">
        <v>2495</v>
      </c>
      <c r="C2190" s="235">
        <v>43559</v>
      </c>
      <c r="D2190" s="235">
        <v>32.130000000000003</v>
      </c>
      <c r="E2190" s="235">
        <v>95</v>
      </c>
      <c r="F2190" s="235">
        <v>54</v>
      </c>
      <c r="G2190" s="235">
        <v>23.8</v>
      </c>
      <c r="H2190" s="235">
        <v>14.1</v>
      </c>
    </row>
    <row r="2191" spans="2:8">
      <c r="B2191" s="235" t="s">
        <v>2495</v>
      </c>
      <c r="C2191" s="235">
        <v>43560</v>
      </c>
      <c r="D2191" s="235">
        <v>11.46</v>
      </c>
      <c r="E2191" s="235">
        <v>0</v>
      </c>
      <c r="F2191" s="235">
        <v>0</v>
      </c>
      <c r="G2191" s="235">
        <v>0</v>
      </c>
      <c r="H2191" s="235">
        <v>0</v>
      </c>
    </row>
    <row r="2192" spans="2:8">
      <c r="B2192" s="235" t="s">
        <v>2495</v>
      </c>
      <c r="C2192" s="235">
        <v>43561</v>
      </c>
      <c r="D2192" s="235">
        <v>34</v>
      </c>
      <c r="E2192" s="235">
        <v>0</v>
      </c>
      <c r="F2192" s="235">
        <v>0</v>
      </c>
      <c r="G2192" s="235">
        <v>0</v>
      </c>
      <c r="H2192" s="235">
        <v>0</v>
      </c>
    </row>
    <row r="2193" spans="2:8">
      <c r="B2193" s="235" t="s">
        <v>2495</v>
      </c>
      <c r="C2193" s="235">
        <v>43562</v>
      </c>
      <c r="D2193" s="235">
        <v>1.4</v>
      </c>
      <c r="E2193" s="235">
        <v>0</v>
      </c>
      <c r="F2193" s="235">
        <v>0</v>
      </c>
      <c r="G2193" s="235">
        <v>0</v>
      </c>
      <c r="H2193" s="235">
        <v>0</v>
      </c>
    </row>
    <row r="2194" spans="2:8">
      <c r="B2194" s="235" t="s">
        <v>2495</v>
      </c>
      <c r="C2194" s="235">
        <v>43563</v>
      </c>
      <c r="D2194" s="235">
        <v>1.4</v>
      </c>
      <c r="E2194" s="235">
        <v>89</v>
      </c>
      <c r="F2194" s="235">
        <v>55</v>
      </c>
      <c r="G2194" s="235">
        <v>26.6</v>
      </c>
      <c r="H2194" s="235">
        <v>16.2</v>
      </c>
    </row>
    <row r="2195" spans="2:8">
      <c r="B2195" s="235" t="s">
        <v>2495</v>
      </c>
      <c r="C2195" s="235">
        <v>43564</v>
      </c>
      <c r="D2195" s="235">
        <v>3.67</v>
      </c>
      <c r="E2195" s="235">
        <v>94</v>
      </c>
      <c r="F2195" s="235">
        <v>56</v>
      </c>
      <c r="G2195" s="235">
        <v>25</v>
      </c>
      <c r="H2195" s="235">
        <v>14.6</v>
      </c>
    </row>
    <row r="2196" spans="2:8">
      <c r="B2196" s="235" t="s">
        <v>2495</v>
      </c>
      <c r="C2196" s="235">
        <v>43565</v>
      </c>
      <c r="D2196" s="235">
        <v>50</v>
      </c>
      <c r="E2196" s="235">
        <v>95</v>
      </c>
      <c r="F2196" s="235">
        <v>50</v>
      </c>
      <c r="G2196" s="235">
        <v>26.2</v>
      </c>
      <c r="H2196" s="235">
        <v>13.9</v>
      </c>
    </row>
    <row r="2197" spans="2:8">
      <c r="B2197" s="235" t="s">
        <v>2495</v>
      </c>
      <c r="C2197" s="235">
        <v>43566</v>
      </c>
      <c r="D2197" s="235">
        <v>30</v>
      </c>
      <c r="E2197" s="235">
        <v>93</v>
      </c>
      <c r="F2197" s="235">
        <v>59</v>
      </c>
      <c r="G2197" s="235">
        <v>27.7</v>
      </c>
      <c r="H2197" s="235">
        <v>13.8</v>
      </c>
    </row>
    <row r="2198" spans="2:8">
      <c r="B2198" s="235" t="s">
        <v>2495</v>
      </c>
      <c r="C2198" s="235">
        <v>43567</v>
      </c>
      <c r="D2198" s="235">
        <v>0.56000000000000005</v>
      </c>
      <c r="E2198" s="235">
        <v>94</v>
      </c>
      <c r="F2198" s="235">
        <v>59</v>
      </c>
      <c r="G2198" s="235">
        <v>26.8</v>
      </c>
      <c r="H2198" s="235">
        <v>15.4</v>
      </c>
    </row>
    <row r="2199" spans="2:8">
      <c r="B2199" s="235" t="s">
        <v>2495</v>
      </c>
      <c r="C2199" s="235">
        <v>43568</v>
      </c>
      <c r="D2199" s="235">
        <v>0</v>
      </c>
      <c r="E2199" s="235">
        <v>94</v>
      </c>
      <c r="F2199" s="235">
        <v>64</v>
      </c>
      <c r="G2199" s="235">
        <v>23.8</v>
      </c>
      <c r="H2199" s="235">
        <v>15.3</v>
      </c>
    </row>
    <row r="2200" spans="2:8">
      <c r="B2200" s="235" t="s">
        <v>2495</v>
      </c>
      <c r="C2200" s="235">
        <v>43569</v>
      </c>
      <c r="D2200" s="235">
        <v>15.65</v>
      </c>
      <c r="E2200" s="235">
        <v>92</v>
      </c>
      <c r="F2200" s="235">
        <v>52</v>
      </c>
      <c r="G2200" s="235">
        <v>27.1</v>
      </c>
      <c r="H2200" s="235">
        <v>15.2</v>
      </c>
    </row>
    <row r="2201" spans="2:8">
      <c r="B2201" s="235" t="s">
        <v>2495</v>
      </c>
      <c r="C2201" s="235">
        <v>43570</v>
      </c>
      <c r="D2201" s="235">
        <v>0.28000000000000003</v>
      </c>
      <c r="E2201" s="235">
        <v>92</v>
      </c>
      <c r="F2201" s="235">
        <v>52</v>
      </c>
      <c r="G2201" s="235">
        <v>26</v>
      </c>
      <c r="H2201" s="235">
        <v>13.7</v>
      </c>
    </row>
    <row r="2202" spans="2:8">
      <c r="B2202" s="235" t="s">
        <v>2495</v>
      </c>
      <c r="C2202" s="235">
        <v>43571</v>
      </c>
      <c r="D2202" s="235">
        <v>3.35</v>
      </c>
      <c r="E2202" s="235">
        <v>93</v>
      </c>
      <c r="F2202" s="235">
        <v>50</v>
      </c>
      <c r="G2202" s="235">
        <v>26.7</v>
      </c>
      <c r="H2202" s="235">
        <v>14.4</v>
      </c>
    </row>
    <row r="2203" spans="2:8">
      <c r="B2203" s="235" t="s">
        <v>2495</v>
      </c>
      <c r="C2203" s="235">
        <v>43572</v>
      </c>
      <c r="D2203" s="235">
        <v>0</v>
      </c>
      <c r="E2203" s="235">
        <v>92</v>
      </c>
      <c r="F2203" s="235">
        <v>70</v>
      </c>
      <c r="G2203" s="235">
        <v>22.8</v>
      </c>
      <c r="H2203" s="235">
        <v>14.1</v>
      </c>
    </row>
    <row r="2204" spans="2:8">
      <c r="B2204" s="235" t="s">
        <v>2495</v>
      </c>
      <c r="C2204" s="235">
        <v>43573</v>
      </c>
      <c r="D2204" s="235">
        <v>8.44</v>
      </c>
      <c r="E2204" s="235">
        <v>94</v>
      </c>
      <c r="F2204" s="235">
        <v>61</v>
      </c>
      <c r="G2204" s="235">
        <v>24.8</v>
      </c>
      <c r="H2204" s="235">
        <v>14.7</v>
      </c>
    </row>
    <row r="2205" spans="2:8">
      <c r="B2205" s="235" t="s">
        <v>2495</v>
      </c>
      <c r="C2205" s="235">
        <v>43574</v>
      </c>
      <c r="D2205" s="235">
        <v>18.16</v>
      </c>
      <c r="E2205" s="235">
        <v>93</v>
      </c>
      <c r="F2205" s="235">
        <v>71</v>
      </c>
      <c r="G2205" s="235">
        <v>26</v>
      </c>
      <c r="H2205" s="235">
        <v>14.4</v>
      </c>
    </row>
    <row r="2206" spans="2:8">
      <c r="B2206" s="235" t="s">
        <v>2495</v>
      </c>
      <c r="C2206" s="235">
        <v>43575</v>
      </c>
      <c r="D2206" s="235">
        <v>4.47</v>
      </c>
      <c r="E2206" s="235">
        <v>94</v>
      </c>
      <c r="F2206" s="235">
        <v>60</v>
      </c>
      <c r="G2206" s="235">
        <v>22.9</v>
      </c>
      <c r="H2206" s="235">
        <v>14.3</v>
      </c>
    </row>
    <row r="2207" spans="2:8">
      <c r="B2207" s="235" t="s">
        <v>2495</v>
      </c>
      <c r="C2207" s="235">
        <v>43576</v>
      </c>
      <c r="D2207" s="235">
        <v>3.91</v>
      </c>
      <c r="E2207" s="235">
        <v>94</v>
      </c>
      <c r="F2207" s="235">
        <v>74</v>
      </c>
      <c r="G2207" s="235">
        <v>21.1</v>
      </c>
      <c r="H2207" s="235">
        <v>14.6</v>
      </c>
    </row>
    <row r="2208" spans="2:8">
      <c r="B2208" s="235" t="s">
        <v>2495</v>
      </c>
      <c r="C2208" s="235">
        <v>43577</v>
      </c>
      <c r="D2208" s="235">
        <v>6.15</v>
      </c>
      <c r="E2208" s="235">
        <v>94</v>
      </c>
      <c r="F2208" s="235">
        <v>71</v>
      </c>
      <c r="G2208" s="235">
        <v>20.5</v>
      </c>
      <c r="H2208" s="235">
        <v>13.4</v>
      </c>
    </row>
    <row r="2209" spans="2:8">
      <c r="B2209" s="235" t="s">
        <v>2495</v>
      </c>
      <c r="C2209" s="235">
        <v>43578</v>
      </c>
      <c r="D2209" s="235">
        <v>0</v>
      </c>
      <c r="E2209" s="235">
        <v>90</v>
      </c>
      <c r="F2209" s="235">
        <v>55</v>
      </c>
      <c r="G2209" s="235">
        <v>26</v>
      </c>
      <c r="H2209" s="235">
        <v>13.4</v>
      </c>
    </row>
    <row r="2210" spans="2:8">
      <c r="B2210" s="235" t="s">
        <v>2495</v>
      </c>
      <c r="C2210" s="235">
        <v>43579</v>
      </c>
      <c r="D2210" s="235">
        <v>1.1200000000000001</v>
      </c>
      <c r="E2210" s="235">
        <v>93</v>
      </c>
      <c r="F2210" s="235">
        <v>66</v>
      </c>
      <c r="G2210" s="235">
        <v>22</v>
      </c>
      <c r="H2210" s="235">
        <v>14.1</v>
      </c>
    </row>
    <row r="2211" spans="2:8">
      <c r="B2211" s="235" t="s">
        <v>2495</v>
      </c>
      <c r="C2211" s="235">
        <v>43580</v>
      </c>
      <c r="D2211" s="235">
        <v>0.28000000000000003</v>
      </c>
      <c r="E2211" s="235">
        <v>95</v>
      </c>
      <c r="F2211" s="235">
        <v>75</v>
      </c>
      <c r="G2211" s="235">
        <v>22.7</v>
      </c>
      <c r="H2211" s="235">
        <v>14.6</v>
      </c>
    </row>
    <row r="2212" spans="2:8">
      <c r="B2212" s="235" t="s">
        <v>2495</v>
      </c>
      <c r="C2212" s="235">
        <v>43581</v>
      </c>
      <c r="D2212" s="235">
        <v>0.28000000000000003</v>
      </c>
      <c r="E2212" s="235">
        <v>90</v>
      </c>
      <c r="F2212" s="235">
        <v>73</v>
      </c>
      <c r="G2212" s="235">
        <v>20.5</v>
      </c>
      <c r="H2212" s="235">
        <v>14.9</v>
      </c>
    </row>
    <row r="2213" spans="2:8">
      <c r="B2213" s="235" t="s">
        <v>2495</v>
      </c>
      <c r="C2213" s="235">
        <v>43582</v>
      </c>
      <c r="D2213" s="235">
        <v>0.28000000000000003</v>
      </c>
      <c r="E2213" s="235">
        <v>92</v>
      </c>
      <c r="F2213" s="235">
        <v>59</v>
      </c>
      <c r="G2213" s="235">
        <v>26.6</v>
      </c>
      <c r="H2213" s="235">
        <v>15.4</v>
      </c>
    </row>
    <row r="2214" spans="2:8">
      <c r="B2214" s="235" t="s">
        <v>2495</v>
      </c>
      <c r="C2214" s="235">
        <v>43583</v>
      </c>
      <c r="D2214" s="235">
        <v>0</v>
      </c>
      <c r="E2214" s="235">
        <v>93</v>
      </c>
      <c r="F2214" s="235">
        <v>66</v>
      </c>
      <c r="G2214" s="235">
        <v>27.6</v>
      </c>
      <c r="H2214" s="235">
        <v>14.4</v>
      </c>
    </row>
    <row r="2215" spans="2:8">
      <c r="B2215" s="235" t="s">
        <v>2495</v>
      </c>
      <c r="C2215" s="235">
        <v>43584</v>
      </c>
      <c r="D2215" s="235">
        <v>15.37</v>
      </c>
      <c r="E2215" s="235">
        <v>93</v>
      </c>
      <c r="F2215" s="235">
        <v>64</v>
      </c>
      <c r="G2215" s="235">
        <v>23.3</v>
      </c>
      <c r="H2215" s="235">
        <v>15.3</v>
      </c>
    </row>
    <row r="2216" spans="2:8">
      <c r="B2216" s="235" t="s">
        <v>2495</v>
      </c>
      <c r="C2216" s="235">
        <v>43585</v>
      </c>
      <c r="D2216" s="235">
        <v>0.28000000000000003</v>
      </c>
      <c r="E2216" s="235">
        <v>94</v>
      </c>
      <c r="F2216" s="235">
        <v>56</v>
      </c>
      <c r="G2216" s="235">
        <v>25.7</v>
      </c>
      <c r="H2216" s="235">
        <v>15</v>
      </c>
    </row>
    <row r="2217" spans="2:8">
      <c r="B2217" s="235" t="s">
        <v>2495</v>
      </c>
      <c r="C2217" s="235">
        <v>43586</v>
      </c>
      <c r="D2217" s="235">
        <v>0</v>
      </c>
      <c r="E2217" s="235">
        <v>0</v>
      </c>
      <c r="F2217" s="235">
        <v>0</v>
      </c>
      <c r="G2217" s="235">
        <v>0</v>
      </c>
      <c r="H2217" s="235">
        <v>0</v>
      </c>
    </row>
    <row r="2218" spans="2:8">
      <c r="B2218" s="235" t="s">
        <v>2495</v>
      </c>
      <c r="C2218" s="235">
        <v>43586</v>
      </c>
      <c r="D2218" s="235">
        <v>0</v>
      </c>
      <c r="E2218" s="235">
        <v>86</v>
      </c>
      <c r="F2218" s="235">
        <v>62</v>
      </c>
      <c r="G2218" s="235">
        <v>26.1</v>
      </c>
      <c r="H2218" s="235">
        <v>15</v>
      </c>
    </row>
    <row r="2219" spans="2:8">
      <c r="B2219" s="235" t="s">
        <v>2495</v>
      </c>
      <c r="C2219" s="235">
        <v>43587</v>
      </c>
      <c r="D2219" s="235">
        <v>0</v>
      </c>
      <c r="E2219" s="235">
        <v>92</v>
      </c>
      <c r="F2219" s="235">
        <v>49</v>
      </c>
      <c r="G2219" s="235">
        <v>26.8</v>
      </c>
      <c r="H2219" s="235">
        <v>15</v>
      </c>
    </row>
    <row r="2220" spans="2:8">
      <c r="B2220" s="235" t="s">
        <v>2495</v>
      </c>
      <c r="C2220" s="235">
        <v>43588</v>
      </c>
      <c r="D2220" s="235">
        <v>0</v>
      </c>
      <c r="E2220" s="235">
        <v>95</v>
      </c>
      <c r="F2220" s="235">
        <v>52</v>
      </c>
      <c r="G2220" s="235">
        <v>23.1</v>
      </c>
      <c r="H2220" s="235">
        <v>15.4</v>
      </c>
    </row>
    <row r="2221" spans="2:8">
      <c r="B2221" s="235" t="s">
        <v>2495</v>
      </c>
      <c r="C2221" s="235">
        <v>43589</v>
      </c>
      <c r="D2221" s="235">
        <v>0</v>
      </c>
      <c r="E2221" s="235">
        <v>94</v>
      </c>
      <c r="F2221" s="235">
        <v>62</v>
      </c>
      <c r="G2221" s="235">
        <v>26.3</v>
      </c>
      <c r="H2221" s="235">
        <v>15.6</v>
      </c>
    </row>
    <row r="2222" spans="2:8">
      <c r="B2222" s="235" t="s">
        <v>2495</v>
      </c>
      <c r="C2222" s="235">
        <v>43590</v>
      </c>
      <c r="D2222" s="235">
        <v>0</v>
      </c>
      <c r="E2222" s="235">
        <v>94</v>
      </c>
      <c r="F2222" s="235">
        <v>54</v>
      </c>
      <c r="G2222" s="235">
        <v>27.9</v>
      </c>
      <c r="H2222" s="235">
        <v>15.5</v>
      </c>
    </row>
    <row r="2223" spans="2:8">
      <c r="B2223" s="235" t="s">
        <v>2495</v>
      </c>
      <c r="C2223" s="235">
        <v>43591</v>
      </c>
      <c r="D2223" s="235">
        <v>0</v>
      </c>
      <c r="E2223" s="235">
        <v>94</v>
      </c>
      <c r="F2223" s="235">
        <v>49</v>
      </c>
      <c r="G2223" s="235">
        <v>30.2</v>
      </c>
      <c r="H2223" s="235">
        <v>16</v>
      </c>
    </row>
    <row r="2224" spans="2:8">
      <c r="B2224" s="235" t="s">
        <v>2495</v>
      </c>
      <c r="C2224" s="235">
        <v>43592</v>
      </c>
      <c r="D2224" s="235">
        <v>1.1200000000000001</v>
      </c>
      <c r="E2224" s="235">
        <v>95</v>
      </c>
      <c r="F2224" s="235">
        <v>70</v>
      </c>
      <c r="G2224" s="235">
        <v>26.1</v>
      </c>
      <c r="H2224" s="235">
        <v>15.2</v>
      </c>
    </row>
    <row r="2225" spans="2:8">
      <c r="B2225" s="235" t="s">
        <v>2495</v>
      </c>
      <c r="C2225" s="235">
        <v>43593</v>
      </c>
      <c r="D2225" s="235">
        <v>7.26</v>
      </c>
      <c r="E2225" s="235">
        <v>90</v>
      </c>
      <c r="F2225" s="235">
        <v>62</v>
      </c>
      <c r="G2225" s="235">
        <v>21.3</v>
      </c>
      <c r="H2225" s="235">
        <v>15.1</v>
      </c>
    </row>
    <row r="2226" spans="2:8">
      <c r="B2226" s="235" t="s">
        <v>2495</v>
      </c>
      <c r="C2226" s="235">
        <v>43594</v>
      </c>
      <c r="D2226" s="235">
        <v>18.16</v>
      </c>
      <c r="E2226" s="235">
        <v>93</v>
      </c>
      <c r="F2226" s="235">
        <v>77</v>
      </c>
      <c r="G2226" s="235">
        <v>22</v>
      </c>
      <c r="H2226" s="235">
        <v>14.3</v>
      </c>
    </row>
    <row r="2227" spans="2:8">
      <c r="B2227" s="235" t="s">
        <v>2495</v>
      </c>
      <c r="C2227" s="235">
        <v>43595</v>
      </c>
      <c r="D2227" s="235">
        <v>7.26</v>
      </c>
      <c r="E2227" s="235">
        <v>95</v>
      </c>
      <c r="F2227" s="235">
        <v>71</v>
      </c>
      <c r="G2227" s="235">
        <v>21.5</v>
      </c>
      <c r="H2227" s="235">
        <v>14.5</v>
      </c>
    </row>
    <row r="2228" spans="2:8">
      <c r="B2228" s="235" t="s">
        <v>2495</v>
      </c>
      <c r="C2228" s="235">
        <v>43596</v>
      </c>
      <c r="D2228" s="235">
        <v>8.3800000000000008</v>
      </c>
      <c r="E2228" s="235">
        <v>80</v>
      </c>
      <c r="F2228" s="235">
        <v>68</v>
      </c>
      <c r="G2228" s="235">
        <v>23.2</v>
      </c>
      <c r="H2228" s="235">
        <v>14.2</v>
      </c>
    </row>
    <row r="2229" spans="2:8">
      <c r="B2229" s="235" t="s">
        <v>2495</v>
      </c>
      <c r="C2229" s="235">
        <v>43597</v>
      </c>
      <c r="D2229" s="235">
        <v>0.84</v>
      </c>
      <c r="E2229" s="235">
        <v>95</v>
      </c>
      <c r="F2229" s="235">
        <v>65</v>
      </c>
      <c r="G2229" s="235">
        <v>26.5</v>
      </c>
      <c r="H2229" s="235">
        <v>14.7</v>
      </c>
    </row>
    <row r="2230" spans="2:8">
      <c r="B2230" s="235" t="s">
        <v>2495</v>
      </c>
      <c r="C2230" s="235">
        <v>43598</v>
      </c>
      <c r="D2230" s="235">
        <v>0</v>
      </c>
      <c r="E2230" s="235">
        <v>93</v>
      </c>
      <c r="F2230" s="235">
        <v>73</v>
      </c>
      <c r="G2230" s="235">
        <v>22.1</v>
      </c>
      <c r="H2230" s="235">
        <v>15</v>
      </c>
    </row>
    <row r="2231" spans="2:8">
      <c r="B2231" s="235" t="s">
        <v>2495</v>
      </c>
      <c r="C2231" s="235">
        <v>43599</v>
      </c>
      <c r="D2231" s="235">
        <v>4.1900000000000004</v>
      </c>
      <c r="E2231" s="235">
        <v>93</v>
      </c>
      <c r="F2231" s="235">
        <v>61</v>
      </c>
      <c r="G2231" s="235">
        <v>25.4</v>
      </c>
      <c r="H2231" s="235">
        <v>14.7</v>
      </c>
    </row>
    <row r="2232" spans="2:8">
      <c r="B2232" s="235" t="s">
        <v>2495</v>
      </c>
      <c r="C2232" s="235">
        <v>43600</v>
      </c>
      <c r="D2232" s="235">
        <v>2.2400000000000002</v>
      </c>
      <c r="E2232" s="235">
        <v>94</v>
      </c>
      <c r="F2232" s="235">
        <v>61</v>
      </c>
      <c r="G2232" s="235">
        <v>25.1</v>
      </c>
      <c r="H2232" s="235">
        <v>15.3</v>
      </c>
    </row>
    <row r="2233" spans="2:8">
      <c r="B2233" s="235" t="s">
        <v>2495</v>
      </c>
      <c r="C2233" s="235">
        <v>43601</v>
      </c>
      <c r="D2233" s="235">
        <v>2.79</v>
      </c>
      <c r="E2233" s="235">
        <v>94</v>
      </c>
      <c r="F2233" s="235">
        <v>52</v>
      </c>
      <c r="G2233" s="235">
        <v>28.4</v>
      </c>
      <c r="H2233" s="235">
        <v>14.5</v>
      </c>
    </row>
    <row r="2234" spans="2:8">
      <c r="B2234" s="235" t="s">
        <v>2495</v>
      </c>
      <c r="C2234" s="235">
        <v>43602</v>
      </c>
      <c r="D2234" s="235">
        <v>7.26</v>
      </c>
      <c r="E2234" s="235">
        <v>95</v>
      </c>
      <c r="F2234" s="235">
        <v>79</v>
      </c>
      <c r="G2234" s="235">
        <v>22.2</v>
      </c>
      <c r="H2234" s="235">
        <v>15</v>
      </c>
    </row>
    <row r="2235" spans="2:8">
      <c r="B2235" s="235" t="s">
        <v>2495</v>
      </c>
      <c r="C2235" s="235">
        <v>43603</v>
      </c>
      <c r="D2235" s="235">
        <v>16.760000000000002</v>
      </c>
      <c r="E2235" s="235">
        <v>94</v>
      </c>
      <c r="F2235" s="235">
        <v>62</v>
      </c>
      <c r="G2235" s="235">
        <v>24.9</v>
      </c>
      <c r="H2235" s="235">
        <v>14.2</v>
      </c>
    </row>
    <row r="2236" spans="2:8">
      <c r="B2236" s="235" t="s">
        <v>2495</v>
      </c>
      <c r="C2236" s="235">
        <v>43604</v>
      </c>
      <c r="D2236" s="235">
        <v>8.1</v>
      </c>
      <c r="E2236" s="235">
        <v>95</v>
      </c>
      <c r="F2236" s="235">
        <v>81</v>
      </c>
      <c r="G2236" s="235">
        <v>20</v>
      </c>
      <c r="H2236" s="235">
        <v>13.8</v>
      </c>
    </row>
    <row r="2237" spans="2:8">
      <c r="B2237" s="235" t="s">
        <v>2495</v>
      </c>
      <c r="C2237" s="235">
        <v>43605</v>
      </c>
      <c r="D2237" s="235">
        <v>0.56000000000000005</v>
      </c>
      <c r="E2237" s="235">
        <v>92</v>
      </c>
      <c r="F2237" s="235">
        <v>56</v>
      </c>
      <c r="G2237" s="235">
        <v>27.5</v>
      </c>
      <c r="H2237" s="235">
        <v>15.2</v>
      </c>
    </row>
    <row r="2238" spans="2:8">
      <c r="B2238" s="235" t="s">
        <v>2495</v>
      </c>
      <c r="C2238" s="235">
        <v>43606</v>
      </c>
      <c r="D2238" s="235">
        <v>0.28000000000000003</v>
      </c>
      <c r="E2238" s="235">
        <v>94</v>
      </c>
      <c r="F2238" s="235">
        <v>49</v>
      </c>
      <c r="G2238" s="235">
        <v>27.7</v>
      </c>
      <c r="H2238" s="235">
        <v>13.9</v>
      </c>
    </row>
    <row r="2239" spans="2:8">
      <c r="B2239" s="235" t="s">
        <v>2495</v>
      </c>
      <c r="C2239" s="235">
        <v>43607</v>
      </c>
      <c r="D2239" s="235">
        <v>2.5099999999999998</v>
      </c>
      <c r="E2239" s="235">
        <v>95</v>
      </c>
      <c r="F2239" s="235">
        <v>57</v>
      </c>
      <c r="G2239" s="235">
        <v>27.5</v>
      </c>
      <c r="H2239" s="235">
        <v>14.6</v>
      </c>
    </row>
    <row r="2240" spans="2:8">
      <c r="B2240" s="235" t="s">
        <v>2495</v>
      </c>
      <c r="C2240" s="235">
        <v>43608</v>
      </c>
      <c r="D2240" s="235">
        <v>67.89</v>
      </c>
      <c r="E2240" s="235">
        <v>94</v>
      </c>
      <c r="F2240" s="235">
        <v>74</v>
      </c>
      <c r="G2240" s="235">
        <v>19.8</v>
      </c>
      <c r="H2240" s="235">
        <v>14.7</v>
      </c>
    </row>
    <row r="2241" spans="2:8">
      <c r="B2241" s="235" t="s">
        <v>2495</v>
      </c>
      <c r="C2241" s="235">
        <v>43609</v>
      </c>
      <c r="D2241" s="235">
        <v>3.91</v>
      </c>
      <c r="E2241" s="235">
        <v>92</v>
      </c>
      <c r="F2241" s="235">
        <v>56</v>
      </c>
      <c r="G2241" s="235">
        <v>24.6</v>
      </c>
      <c r="H2241" s="235">
        <v>14.3</v>
      </c>
    </row>
    <row r="2242" spans="2:8">
      <c r="B2242" s="235" t="s">
        <v>2495</v>
      </c>
      <c r="C2242" s="235">
        <v>43610</v>
      </c>
      <c r="D2242" s="235">
        <v>12.57</v>
      </c>
      <c r="E2242" s="235">
        <v>95</v>
      </c>
      <c r="F2242" s="235">
        <v>60</v>
      </c>
      <c r="G2242" s="235">
        <v>23.3</v>
      </c>
      <c r="H2242" s="235">
        <v>13.9</v>
      </c>
    </row>
    <row r="2243" spans="2:8">
      <c r="B2243" s="235" t="s">
        <v>2495</v>
      </c>
      <c r="C2243" s="235">
        <v>43611</v>
      </c>
      <c r="D2243" s="235">
        <v>3.92</v>
      </c>
      <c r="E2243" s="235">
        <v>94</v>
      </c>
      <c r="F2243" s="235">
        <v>63</v>
      </c>
      <c r="G2243" s="235">
        <v>28.1</v>
      </c>
      <c r="H2243" s="235">
        <v>14.3</v>
      </c>
    </row>
    <row r="2244" spans="2:8">
      <c r="B2244" s="235" t="s">
        <v>2495</v>
      </c>
      <c r="C2244" s="235">
        <v>43612</v>
      </c>
      <c r="D2244" s="235">
        <v>0.84</v>
      </c>
      <c r="E2244" s="235">
        <v>95</v>
      </c>
      <c r="F2244" s="235">
        <v>62</v>
      </c>
      <c r="G2244" s="235">
        <v>25.7</v>
      </c>
      <c r="H2244" s="235">
        <v>14.8</v>
      </c>
    </row>
    <row r="2245" spans="2:8">
      <c r="B2245" s="235" t="s">
        <v>2495</v>
      </c>
      <c r="C2245" s="235">
        <v>43613</v>
      </c>
      <c r="D2245" s="235">
        <v>27.66</v>
      </c>
      <c r="E2245" s="235">
        <v>95</v>
      </c>
      <c r="F2245" s="235">
        <v>66</v>
      </c>
      <c r="G2245" s="235">
        <v>23.8</v>
      </c>
      <c r="H2245" s="235">
        <v>13.8</v>
      </c>
    </row>
    <row r="2246" spans="2:8">
      <c r="B2246" s="235" t="s">
        <v>2495</v>
      </c>
      <c r="C2246" s="235">
        <v>43614</v>
      </c>
      <c r="D2246" s="235">
        <v>2.79</v>
      </c>
      <c r="E2246" s="235">
        <v>95</v>
      </c>
      <c r="F2246" s="235">
        <v>69</v>
      </c>
      <c r="G2246" s="235">
        <v>21.6</v>
      </c>
      <c r="H2246" s="235">
        <v>13.7</v>
      </c>
    </row>
    <row r="2247" spans="2:8">
      <c r="B2247" s="235" t="s">
        <v>2495</v>
      </c>
      <c r="C2247" s="235">
        <v>43615</v>
      </c>
      <c r="D2247" s="235">
        <v>9.2200000000000006</v>
      </c>
      <c r="E2247" s="235">
        <v>95</v>
      </c>
      <c r="F2247" s="235">
        <v>82</v>
      </c>
      <c r="G2247" s="235">
        <v>21.9</v>
      </c>
      <c r="H2247" s="235">
        <v>14.8</v>
      </c>
    </row>
    <row r="2248" spans="2:8">
      <c r="B2248" s="235" t="s">
        <v>2495</v>
      </c>
      <c r="C2248" s="235">
        <v>43616</v>
      </c>
      <c r="D2248" s="235">
        <v>2.5099999999999998</v>
      </c>
      <c r="E2248" s="235">
        <v>95</v>
      </c>
      <c r="F2248" s="235">
        <v>74</v>
      </c>
      <c r="G2248" s="235">
        <v>23.4</v>
      </c>
      <c r="H2248" s="235">
        <v>14</v>
      </c>
    </row>
    <row r="2249" spans="2:8">
      <c r="B2249" s="235" t="s">
        <v>2495</v>
      </c>
      <c r="C2249" s="235">
        <v>43617</v>
      </c>
      <c r="D2249" s="235">
        <v>9.23</v>
      </c>
      <c r="E2249" s="235">
        <v>95</v>
      </c>
      <c r="F2249" s="235">
        <v>73</v>
      </c>
      <c r="G2249" s="235">
        <v>23.2</v>
      </c>
      <c r="H2249" s="235">
        <v>13.7</v>
      </c>
    </row>
    <row r="2250" spans="2:8">
      <c r="B2250" s="235" t="s">
        <v>2495</v>
      </c>
      <c r="C2250" s="235">
        <v>43618</v>
      </c>
      <c r="D2250" s="235">
        <v>2.79</v>
      </c>
      <c r="E2250" s="235">
        <v>89</v>
      </c>
      <c r="F2250" s="235">
        <v>58</v>
      </c>
      <c r="G2250" s="235">
        <v>26.8</v>
      </c>
      <c r="H2250" s="235">
        <v>13.1</v>
      </c>
    </row>
    <row r="2251" spans="2:8">
      <c r="B2251" s="235" t="s">
        <v>2495</v>
      </c>
      <c r="C2251" s="235">
        <v>43619</v>
      </c>
      <c r="D2251" s="235">
        <v>0.28000000000000003</v>
      </c>
      <c r="E2251" s="235">
        <v>95</v>
      </c>
      <c r="F2251" s="235">
        <v>54</v>
      </c>
      <c r="G2251" s="235">
        <v>27.9</v>
      </c>
      <c r="H2251" s="235">
        <v>14</v>
      </c>
    </row>
    <row r="2252" spans="2:8">
      <c r="B2252" s="235" t="s">
        <v>2495</v>
      </c>
      <c r="C2252" s="235">
        <v>43620</v>
      </c>
      <c r="D2252" s="235">
        <v>0</v>
      </c>
      <c r="E2252" s="235">
        <v>94</v>
      </c>
      <c r="F2252" s="235">
        <v>42</v>
      </c>
      <c r="G2252" s="235">
        <v>30.2</v>
      </c>
      <c r="H2252" s="235">
        <v>14.2</v>
      </c>
    </row>
    <row r="2253" spans="2:8">
      <c r="B2253" s="235" t="s">
        <v>2495</v>
      </c>
      <c r="C2253" s="235">
        <v>43621</v>
      </c>
      <c r="D2253" s="235">
        <v>1.1200000000000001</v>
      </c>
      <c r="E2253" s="235">
        <v>92</v>
      </c>
      <c r="F2253" s="235">
        <v>54</v>
      </c>
      <c r="G2253" s="235">
        <v>27</v>
      </c>
      <c r="H2253" s="235">
        <v>15.2</v>
      </c>
    </row>
    <row r="2254" spans="2:8">
      <c r="B2254" s="235" t="s">
        <v>2495</v>
      </c>
      <c r="C2254" s="235">
        <v>43622</v>
      </c>
      <c r="D2254" s="235">
        <v>0.84</v>
      </c>
      <c r="E2254" s="235">
        <v>94</v>
      </c>
      <c r="F2254" s="235">
        <v>56</v>
      </c>
      <c r="G2254" s="235">
        <v>25.9</v>
      </c>
      <c r="H2254" s="235">
        <v>14.4</v>
      </c>
    </row>
    <row r="2255" spans="2:8">
      <c r="B2255" s="235" t="s">
        <v>2495</v>
      </c>
      <c r="C2255" s="235">
        <v>43623</v>
      </c>
      <c r="D2255" s="235">
        <v>20.399999999999999</v>
      </c>
      <c r="E2255" s="235">
        <v>93</v>
      </c>
      <c r="F2255" s="235">
        <v>86</v>
      </c>
      <c r="G2255" s="235">
        <v>17.399999999999999</v>
      </c>
      <c r="H2255" s="235">
        <v>14.7</v>
      </c>
    </row>
    <row r="2256" spans="2:8">
      <c r="B2256" s="235" t="s">
        <v>2495</v>
      </c>
      <c r="C2256" s="235">
        <v>43624</v>
      </c>
      <c r="D2256" s="235">
        <v>0</v>
      </c>
      <c r="E2256" s="235">
        <v>93</v>
      </c>
      <c r="F2256" s="235">
        <v>43</v>
      </c>
      <c r="G2256" s="235">
        <v>27.9</v>
      </c>
      <c r="H2256" s="235">
        <v>12.8</v>
      </c>
    </row>
    <row r="2257" spans="2:8">
      <c r="B2257" s="235" t="s">
        <v>2495</v>
      </c>
      <c r="C2257" s="235">
        <v>43625</v>
      </c>
      <c r="D2257" s="235">
        <v>0.28000000000000003</v>
      </c>
      <c r="E2257" s="235">
        <v>94</v>
      </c>
      <c r="F2257" s="235">
        <v>55</v>
      </c>
      <c r="G2257" s="235">
        <v>26.5</v>
      </c>
      <c r="H2257" s="235">
        <v>14.2</v>
      </c>
    </row>
    <row r="2258" spans="2:8">
      <c r="B2258" s="235" t="s">
        <v>2495</v>
      </c>
      <c r="C2258" s="235">
        <v>43626</v>
      </c>
      <c r="D2258" s="235">
        <v>1.1200000000000001</v>
      </c>
      <c r="E2258" s="235">
        <v>94</v>
      </c>
      <c r="F2258" s="235">
        <v>62</v>
      </c>
      <c r="G2258" s="235">
        <v>24.4</v>
      </c>
      <c r="H2258" s="235">
        <v>14.6</v>
      </c>
    </row>
    <row r="2259" spans="2:8">
      <c r="B2259" s="235" t="s">
        <v>2495</v>
      </c>
      <c r="C2259" s="235">
        <v>43627</v>
      </c>
      <c r="D2259" s="235">
        <v>0</v>
      </c>
      <c r="E2259" s="235">
        <v>94</v>
      </c>
      <c r="F2259" s="235">
        <v>64</v>
      </c>
      <c r="G2259" s="235">
        <v>24.4</v>
      </c>
      <c r="H2259" s="235">
        <v>14.7</v>
      </c>
    </row>
    <row r="2260" spans="2:8">
      <c r="B2260" s="235" t="s">
        <v>2495</v>
      </c>
      <c r="C2260" s="235">
        <v>43628</v>
      </c>
      <c r="D2260" s="235">
        <v>6.28</v>
      </c>
      <c r="E2260" s="235">
        <v>94</v>
      </c>
      <c r="F2260" s="235">
        <v>85</v>
      </c>
      <c r="G2260" s="235">
        <v>23.8</v>
      </c>
      <c r="H2260" s="235">
        <v>14.7</v>
      </c>
    </row>
    <row r="2261" spans="2:8">
      <c r="B2261" s="235" t="s">
        <v>2495</v>
      </c>
      <c r="C2261" s="235">
        <v>43629</v>
      </c>
      <c r="D2261" s="235">
        <v>5.3</v>
      </c>
      <c r="E2261" s="235">
        <v>95</v>
      </c>
      <c r="F2261" s="235">
        <v>70</v>
      </c>
      <c r="G2261" s="235">
        <v>22.9</v>
      </c>
      <c r="H2261" s="235">
        <v>13.8</v>
      </c>
    </row>
    <row r="2262" spans="2:8">
      <c r="B2262" s="235" t="s">
        <v>2495</v>
      </c>
      <c r="C2262" s="235">
        <v>43630</v>
      </c>
      <c r="D2262" s="235">
        <v>0.13</v>
      </c>
      <c r="E2262" s="235">
        <v>94</v>
      </c>
      <c r="F2262" s="235">
        <v>64</v>
      </c>
      <c r="G2262" s="235">
        <v>24.3</v>
      </c>
      <c r="H2262" s="235">
        <v>13.8</v>
      </c>
    </row>
    <row r="2263" spans="2:8">
      <c r="B2263" s="235" t="s">
        <v>2495</v>
      </c>
      <c r="C2263" s="235">
        <v>43631</v>
      </c>
      <c r="D2263" s="235">
        <v>0.03</v>
      </c>
      <c r="E2263" s="235">
        <v>94</v>
      </c>
      <c r="F2263" s="235">
        <v>95</v>
      </c>
      <c r="G2263" s="235">
        <v>26.7</v>
      </c>
      <c r="H2263" s="235">
        <v>15.8</v>
      </c>
    </row>
    <row r="2264" spans="2:8">
      <c r="B2264" s="235" t="s">
        <v>2495</v>
      </c>
      <c r="C2264" s="235">
        <v>43632</v>
      </c>
      <c r="D2264" s="235">
        <v>0.03</v>
      </c>
      <c r="E2264" s="235">
        <v>88</v>
      </c>
      <c r="F2264" s="235">
        <v>55</v>
      </c>
      <c r="G2264" s="235">
        <v>26.7</v>
      </c>
      <c r="H2264" s="235">
        <v>15.1</v>
      </c>
    </row>
    <row r="2265" spans="2:8">
      <c r="B2265" s="235" t="s">
        <v>2495</v>
      </c>
      <c r="C2265" s="235">
        <v>43633</v>
      </c>
      <c r="D2265" s="235">
        <v>0.04</v>
      </c>
      <c r="E2265" s="235">
        <v>84</v>
      </c>
      <c r="F2265" s="235">
        <v>41</v>
      </c>
      <c r="G2265" s="235">
        <v>26.3</v>
      </c>
      <c r="H2265" s="235">
        <v>14.6</v>
      </c>
    </row>
    <row r="2266" spans="2:8">
      <c r="B2266" s="235" t="s">
        <v>2495</v>
      </c>
      <c r="C2266" s="235">
        <v>43634</v>
      </c>
      <c r="D2266" s="235">
        <v>0</v>
      </c>
      <c r="E2266" s="235">
        <v>90</v>
      </c>
      <c r="F2266" s="235">
        <v>55</v>
      </c>
      <c r="G2266" s="235">
        <v>24</v>
      </c>
      <c r="H2266" s="235">
        <v>14.6</v>
      </c>
    </row>
    <row r="2267" spans="2:8">
      <c r="B2267" s="235" t="s">
        <v>2495</v>
      </c>
      <c r="C2267" s="235">
        <v>43635</v>
      </c>
      <c r="D2267" s="235">
        <v>0</v>
      </c>
      <c r="E2267" s="235">
        <v>92</v>
      </c>
      <c r="F2267" s="235">
        <v>64</v>
      </c>
      <c r="G2267" s="235">
        <v>25.2</v>
      </c>
      <c r="H2267" s="235">
        <v>15.6</v>
      </c>
    </row>
    <row r="2268" spans="2:8">
      <c r="B2268" s="235" t="s">
        <v>2495</v>
      </c>
      <c r="C2268" s="235">
        <v>43636</v>
      </c>
      <c r="D2268" s="235">
        <v>0</v>
      </c>
      <c r="E2268" s="235">
        <v>94</v>
      </c>
      <c r="F2268" s="235">
        <v>66</v>
      </c>
      <c r="G2268" s="235">
        <v>24.6</v>
      </c>
      <c r="H2268" s="235">
        <v>15.6</v>
      </c>
    </row>
    <row r="2269" spans="2:8">
      <c r="B2269" s="235" t="s">
        <v>2495</v>
      </c>
      <c r="C2269" s="235">
        <v>43637</v>
      </c>
      <c r="D2269" s="235">
        <v>0</v>
      </c>
      <c r="E2269" s="235">
        <v>80</v>
      </c>
      <c r="F2269" s="235">
        <v>51</v>
      </c>
      <c r="G2269" s="235">
        <v>27.4</v>
      </c>
      <c r="H2269" s="235">
        <v>15.4</v>
      </c>
    </row>
    <row r="2270" spans="2:8">
      <c r="B2270" s="235" t="s">
        <v>2495</v>
      </c>
      <c r="C2270" s="235">
        <v>43638</v>
      </c>
      <c r="D2270" s="235">
        <v>0</v>
      </c>
      <c r="E2270" s="235">
        <v>82</v>
      </c>
      <c r="F2270" s="235">
        <v>45</v>
      </c>
      <c r="G2270" s="235">
        <v>27.3</v>
      </c>
      <c r="H2270" s="235">
        <v>16.399999999999999</v>
      </c>
    </row>
    <row r="2271" spans="2:8">
      <c r="B2271" s="235" t="s">
        <v>2495</v>
      </c>
      <c r="C2271" s="235">
        <v>43639</v>
      </c>
      <c r="D2271" s="235">
        <v>0</v>
      </c>
      <c r="E2271" s="235">
        <v>87</v>
      </c>
      <c r="F2271" s="235">
        <v>58</v>
      </c>
      <c r="G2271" s="235">
        <v>24.5</v>
      </c>
      <c r="H2271" s="235">
        <v>16</v>
      </c>
    </row>
    <row r="2272" spans="2:8">
      <c r="B2272" s="235" t="s">
        <v>2495</v>
      </c>
      <c r="C2272" s="235">
        <v>43640</v>
      </c>
      <c r="D2272" s="235">
        <v>1.1200000000000001</v>
      </c>
      <c r="E2272" s="235">
        <v>89</v>
      </c>
      <c r="F2272" s="235">
        <v>68</v>
      </c>
      <c r="G2272" s="235">
        <v>24.3</v>
      </c>
      <c r="H2272" s="235">
        <v>15</v>
      </c>
    </row>
    <row r="2273" spans="2:8">
      <c r="B2273" s="235" t="s">
        <v>2495</v>
      </c>
      <c r="C2273" s="235">
        <v>43641</v>
      </c>
      <c r="D2273" s="235">
        <v>0</v>
      </c>
      <c r="E2273" s="235">
        <v>95</v>
      </c>
      <c r="F2273" s="235">
        <v>69</v>
      </c>
      <c r="G2273" s="235">
        <v>22</v>
      </c>
      <c r="H2273" s="235">
        <v>14.7</v>
      </c>
    </row>
    <row r="2274" spans="2:8">
      <c r="B2274" s="235" t="s">
        <v>2495</v>
      </c>
      <c r="C2274" s="235">
        <v>43642</v>
      </c>
      <c r="D2274" s="235">
        <v>0</v>
      </c>
      <c r="E2274" s="235">
        <v>93</v>
      </c>
      <c r="F2274" s="235">
        <v>59</v>
      </c>
      <c r="G2274" s="235">
        <v>23.6</v>
      </c>
      <c r="H2274" s="235">
        <v>14.3</v>
      </c>
    </row>
    <row r="2275" spans="2:8">
      <c r="B2275" s="235" t="s">
        <v>2495</v>
      </c>
      <c r="C2275" s="235">
        <v>43643</v>
      </c>
      <c r="D2275" s="235">
        <v>0</v>
      </c>
      <c r="E2275" s="235">
        <v>93</v>
      </c>
      <c r="F2275" s="235">
        <v>56</v>
      </c>
      <c r="G2275" s="235">
        <v>26.7</v>
      </c>
      <c r="H2275" s="235">
        <v>15.4</v>
      </c>
    </row>
    <row r="2276" spans="2:8">
      <c r="B2276" s="235" t="s">
        <v>2495</v>
      </c>
      <c r="C2276" s="235">
        <v>43644</v>
      </c>
      <c r="D2276" s="235">
        <v>0</v>
      </c>
      <c r="E2276" s="235">
        <v>91</v>
      </c>
      <c r="F2276" s="235">
        <v>56</v>
      </c>
      <c r="G2276" s="235">
        <v>24.4</v>
      </c>
      <c r="H2276" s="235">
        <v>14.4</v>
      </c>
    </row>
    <row r="2277" spans="2:8">
      <c r="B2277" s="235" t="s">
        <v>2495</v>
      </c>
      <c r="C2277" s="235">
        <v>43645</v>
      </c>
      <c r="D2277" s="235">
        <v>0</v>
      </c>
      <c r="E2277" s="235">
        <v>88</v>
      </c>
      <c r="F2277" s="235">
        <v>42</v>
      </c>
      <c r="G2277" s="235">
        <v>27.9</v>
      </c>
      <c r="H2277" s="235">
        <v>14.1</v>
      </c>
    </row>
    <row r="2278" spans="2:8">
      <c r="B2278" s="235" t="s">
        <v>2495</v>
      </c>
      <c r="C2278" s="235">
        <v>43646</v>
      </c>
      <c r="D2278" s="235">
        <v>0</v>
      </c>
      <c r="E2278" s="235">
        <v>93</v>
      </c>
      <c r="F2278" s="235">
        <v>56</v>
      </c>
      <c r="G2278" s="235">
        <v>26.9</v>
      </c>
      <c r="H2278" s="235">
        <v>15.8</v>
      </c>
    </row>
    <row r="2279" spans="2:8">
      <c r="B2279" s="235" t="s">
        <v>2495</v>
      </c>
      <c r="C2279" s="235">
        <v>43647</v>
      </c>
      <c r="D2279" s="235">
        <v>0</v>
      </c>
      <c r="E2279" s="235">
        <v>0</v>
      </c>
      <c r="F2279" s="235">
        <v>0</v>
      </c>
      <c r="G2279" s="235">
        <v>0</v>
      </c>
      <c r="H2279" s="235">
        <v>0</v>
      </c>
    </row>
    <row r="2280" spans="2:8">
      <c r="B2280" s="235" t="s">
        <v>2495</v>
      </c>
      <c r="C2280" s="235">
        <v>43647</v>
      </c>
      <c r="D2280" s="235">
        <v>0.28000000000000003</v>
      </c>
      <c r="E2280" s="235">
        <v>94</v>
      </c>
      <c r="F2280" s="235">
        <v>51</v>
      </c>
      <c r="G2280" s="235">
        <v>27.2</v>
      </c>
      <c r="H2280" s="235">
        <v>13.6</v>
      </c>
    </row>
    <row r="2281" spans="2:8">
      <c r="B2281" s="235" t="s">
        <v>2495</v>
      </c>
      <c r="C2281" s="235">
        <v>43648</v>
      </c>
      <c r="D2281" s="235">
        <v>2.2400000000000002</v>
      </c>
      <c r="E2281" s="235">
        <v>94</v>
      </c>
      <c r="F2281" s="235">
        <v>53</v>
      </c>
      <c r="G2281" s="235">
        <v>26.4</v>
      </c>
      <c r="H2281" s="235">
        <v>14.5</v>
      </c>
    </row>
    <row r="2282" spans="2:8">
      <c r="B2282" s="235" t="s">
        <v>2495</v>
      </c>
      <c r="C2282" s="235">
        <v>43649</v>
      </c>
      <c r="D2282" s="235">
        <v>1.96</v>
      </c>
      <c r="E2282" s="235">
        <v>94</v>
      </c>
      <c r="F2282" s="235">
        <v>55</v>
      </c>
      <c r="G2282" s="235">
        <v>26.8</v>
      </c>
      <c r="H2282" s="235">
        <v>14</v>
      </c>
    </row>
    <row r="2283" spans="2:8">
      <c r="B2283" s="235" t="s">
        <v>2495</v>
      </c>
      <c r="C2283" s="235">
        <v>43650</v>
      </c>
      <c r="D2283" s="235">
        <v>1.68</v>
      </c>
      <c r="E2283" s="235">
        <v>94</v>
      </c>
      <c r="F2283" s="235">
        <v>56</v>
      </c>
      <c r="G2283" s="235">
        <v>27.1</v>
      </c>
      <c r="H2283" s="235">
        <v>13.9</v>
      </c>
    </row>
    <row r="2284" spans="2:8">
      <c r="B2284" s="235" t="s">
        <v>2495</v>
      </c>
      <c r="C2284" s="235">
        <v>43651</v>
      </c>
      <c r="D2284" s="235">
        <v>23.19</v>
      </c>
      <c r="E2284" s="235">
        <v>94</v>
      </c>
      <c r="F2284" s="235">
        <v>36</v>
      </c>
      <c r="G2284" s="235">
        <v>28.9</v>
      </c>
      <c r="H2284" s="235">
        <v>12.9</v>
      </c>
    </row>
    <row r="2285" spans="2:8">
      <c r="B2285" s="235" t="s">
        <v>2495</v>
      </c>
      <c r="C2285" s="235">
        <v>43652</v>
      </c>
      <c r="D2285" s="235">
        <v>0</v>
      </c>
      <c r="E2285" s="235">
        <v>88</v>
      </c>
      <c r="F2285" s="235">
        <v>37</v>
      </c>
      <c r="G2285" s="235">
        <v>29.2</v>
      </c>
      <c r="H2285" s="235">
        <v>13.2</v>
      </c>
    </row>
    <row r="2286" spans="2:8">
      <c r="B2286" s="235" t="s">
        <v>2495</v>
      </c>
      <c r="C2286" s="235">
        <v>43653</v>
      </c>
      <c r="D2286" s="235">
        <v>0</v>
      </c>
      <c r="E2286" s="235">
        <v>91</v>
      </c>
      <c r="F2286" s="235">
        <v>40</v>
      </c>
      <c r="G2286" s="235">
        <v>29.2</v>
      </c>
      <c r="H2286" s="235">
        <v>14.2</v>
      </c>
    </row>
    <row r="2287" spans="2:8">
      <c r="B2287" s="235" t="s">
        <v>2495</v>
      </c>
      <c r="C2287" s="235">
        <v>43654</v>
      </c>
      <c r="D2287" s="235">
        <v>0</v>
      </c>
      <c r="E2287" s="235">
        <v>0</v>
      </c>
      <c r="F2287" s="235">
        <v>0</v>
      </c>
      <c r="G2287" s="235">
        <v>0</v>
      </c>
      <c r="H2287" s="235">
        <v>0</v>
      </c>
    </row>
    <row r="2288" spans="2:8">
      <c r="B2288" s="235" t="s">
        <v>2495</v>
      </c>
      <c r="C2288" s="235">
        <v>43655</v>
      </c>
      <c r="D2288" s="235">
        <v>0</v>
      </c>
      <c r="E2288" s="235">
        <v>93</v>
      </c>
      <c r="F2288" s="235">
        <v>61</v>
      </c>
      <c r="G2288" s="235">
        <v>24.9</v>
      </c>
      <c r="H2288" s="235">
        <v>13.9</v>
      </c>
    </row>
    <row r="2289" spans="2:8">
      <c r="B2289" s="235" t="s">
        <v>2495</v>
      </c>
      <c r="C2289" s="235">
        <v>43656</v>
      </c>
      <c r="D2289" s="235">
        <v>0</v>
      </c>
      <c r="E2289" s="235">
        <v>93</v>
      </c>
      <c r="F2289" s="235">
        <v>60</v>
      </c>
      <c r="G2289" s="235">
        <v>25.2</v>
      </c>
      <c r="H2289" s="235">
        <v>14.6</v>
      </c>
    </row>
    <row r="2290" spans="2:8">
      <c r="B2290" s="235" t="s">
        <v>2495</v>
      </c>
      <c r="C2290" s="235">
        <v>43657</v>
      </c>
      <c r="D2290" s="235">
        <v>0.28000000000000003</v>
      </c>
      <c r="E2290" s="235">
        <v>93</v>
      </c>
      <c r="F2290" s="235">
        <v>49</v>
      </c>
      <c r="G2290" s="235">
        <v>28.4</v>
      </c>
      <c r="H2290" s="235">
        <v>14.9</v>
      </c>
    </row>
    <row r="2291" spans="2:8">
      <c r="B2291" s="235" t="s">
        <v>2495</v>
      </c>
      <c r="C2291" s="235">
        <v>43658</v>
      </c>
      <c r="D2291" s="235">
        <v>1.1200000000000001</v>
      </c>
      <c r="E2291" s="235">
        <v>92</v>
      </c>
      <c r="F2291" s="235">
        <v>58</v>
      </c>
      <c r="G2291" s="235">
        <v>24.7</v>
      </c>
      <c r="H2291" s="235">
        <v>13.3</v>
      </c>
    </row>
    <row r="2292" spans="2:8">
      <c r="B2292" s="235" t="s">
        <v>2495</v>
      </c>
      <c r="C2292" s="235">
        <v>43659</v>
      </c>
      <c r="D2292" s="235">
        <v>0</v>
      </c>
      <c r="E2292" s="235">
        <v>0</v>
      </c>
      <c r="F2292" s="235">
        <v>0</v>
      </c>
      <c r="G2292" s="235">
        <v>0</v>
      </c>
      <c r="H2292" s="235">
        <v>0</v>
      </c>
    </row>
    <row r="2293" spans="2:8">
      <c r="B2293" s="235" t="s">
        <v>2495</v>
      </c>
      <c r="C2293" s="235">
        <v>43660</v>
      </c>
      <c r="D2293" s="235">
        <v>0</v>
      </c>
      <c r="E2293" s="235">
        <v>0</v>
      </c>
      <c r="F2293" s="235">
        <v>0</v>
      </c>
      <c r="G2293" s="235">
        <v>0</v>
      </c>
      <c r="H2293" s="235">
        <v>0</v>
      </c>
    </row>
    <row r="2294" spans="2:8">
      <c r="B2294" s="235" t="s">
        <v>2495</v>
      </c>
      <c r="C2294" s="235">
        <v>43661</v>
      </c>
      <c r="D2294" s="235">
        <v>4.47</v>
      </c>
      <c r="E2294" s="235">
        <v>0</v>
      </c>
      <c r="F2294" s="235">
        <v>0</v>
      </c>
      <c r="G2294" s="235">
        <v>0</v>
      </c>
      <c r="H2294" s="235">
        <v>0</v>
      </c>
    </row>
    <row r="2295" spans="2:8">
      <c r="B2295" s="235" t="s">
        <v>2495</v>
      </c>
      <c r="C2295" s="235">
        <v>43662</v>
      </c>
      <c r="D2295" s="235">
        <v>0</v>
      </c>
      <c r="E2295" s="235">
        <v>97</v>
      </c>
      <c r="F2295" s="235">
        <v>51</v>
      </c>
      <c r="G2295" s="235">
        <v>20.3</v>
      </c>
      <c r="H2295" s="235">
        <v>19.100000000000001</v>
      </c>
    </row>
    <row r="2296" spans="2:8">
      <c r="B2296" s="235" t="s">
        <v>2495</v>
      </c>
      <c r="C2296" s="235">
        <v>43663</v>
      </c>
      <c r="D2296" s="235">
        <v>0</v>
      </c>
      <c r="E2296" s="235">
        <v>88</v>
      </c>
      <c r="F2296" s="235">
        <v>44</v>
      </c>
      <c r="G2296" s="235">
        <v>21.2</v>
      </c>
      <c r="H2296" s="235">
        <v>19</v>
      </c>
    </row>
    <row r="2297" spans="2:8">
      <c r="B2297" s="235" t="s">
        <v>2495</v>
      </c>
      <c r="C2297" s="235">
        <v>43664</v>
      </c>
      <c r="D2297" s="235">
        <v>0</v>
      </c>
      <c r="E2297" s="235">
        <v>89</v>
      </c>
      <c r="F2297" s="235">
        <v>48</v>
      </c>
      <c r="G2297" s="235">
        <v>21.4</v>
      </c>
      <c r="H2297" s="235">
        <v>19.399999999999999</v>
      </c>
    </row>
    <row r="2298" spans="2:8">
      <c r="B2298" s="235" t="s">
        <v>2495</v>
      </c>
      <c r="C2298" s="235">
        <v>43665</v>
      </c>
      <c r="D2298" s="235">
        <v>0</v>
      </c>
      <c r="E2298" s="235">
        <v>85</v>
      </c>
      <c r="F2298" s="235">
        <v>30</v>
      </c>
      <c r="G2298" s="235">
        <v>20</v>
      </c>
      <c r="H2298" s="235">
        <v>19.2</v>
      </c>
    </row>
    <row r="2299" spans="2:8">
      <c r="B2299" s="235" t="s">
        <v>2495</v>
      </c>
      <c r="C2299" s="235">
        <v>43666</v>
      </c>
      <c r="D2299" s="235">
        <v>0</v>
      </c>
      <c r="E2299" s="235">
        <v>67</v>
      </c>
      <c r="F2299" s="235">
        <v>37</v>
      </c>
      <c r="G2299" s="235">
        <v>26.8</v>
      </c>
      <c r="H2299" s="235">
        <v>15.6</v>
      </c>
    </row>
    <row r="2300" spans="2:8">
      <c r="B2300" s="235" t="s">
        <v>2495</v>
      </c>
      <c r="C2300" s="235">
        <v>43667</v>
      </c>
      <c r="D2300" s="235">
        <v>0</v>
      </c>
      <c r="E2300" s="235">
        <v>82</v>
      </c>
      <c r="F2300" s="235">
        <v>47</v>
      </c>
      <c r="G2300" s="235">
        <v>22.7</v>
      </c>
      <c r="H2300" s="235">
        <v>16.2</v>
      </c>
    </row>
    <row r="2301" spans="2:8">
      <c r="B2301" s="235" t="s">
        <v>2495</v>
      </c>
      <c r="C2301" s="235">
        <v>43668</v>
      </c>
      <c r="D2301" s="235">
        <v>2.2400000000000002</v>
      </c>
      <c r="E2301" s="235">
        <v>90</v>
      </c>
      <c r="F2301" s="235">
        <v>65</v>
      </c>
      <c r="G2301" s="235">
        <v>22.7</v>
      </c>
      <c r="H2301" s="235">
        <v>14</v>
      </c>
    </row>
    <row r="2302" spans="2:8">
      <c r="B2302" s="235" t="s">
        <v>2495</v>
      </c>
      <c r="C2302" s="235">
        <v>43669</v>
      </c>
      <c r="D2302" s="235">
        <v>1.68</v>
      </c>
      <c r="E2302" s="235">
        <v>94</v>
      </c>
      <c r="F2302" s="235">
        <v>62</v>
      </c>
      <c r="G2302" s="235">
        <v>24.7</v>
      </c>
      <c r="H2302" s="235">
        <v>15.1</v>
      </c>
    </row>
    <row r="2303" spans="2:8">
      <c r="B2303" s="235" t="s">
        <v>2495</v>
      </c>
      <c r="C2303" s="235">
        <v>43670</v>
      </c>
      <c r="D2303" s="235">
        <v>0.28000000000000003</v>
      </c>
      <c r="E2303" s="235">
        <v>94</v>
      </c>
      <c r="F2303" s="235">
        <v>64</v>
      </c>
      <c r="G2303" s="235">
        <v>25.3</v>
      </c>
      <c r="H2303" s="235">
        <v>14.3</v>
      </c>
    </row>
    <row r="2304" spans="2:8">
      <c r="B2304" s="235" t="s">
        <v>2495</v>
      </c>
      <c r="C2304" s="235">
        <v>43671</v>
      </c>
      <c r="D2304" s="235">
        <v>0.5</v>
      </c>
      <c r="E2304" s="235">
        <v>93</v>
      </c>
      <c r="F2304" s="235">
        <v>64</v>
      </c>
      <c r="G2304" s="235">
        <v>18.8</v>
      </c>
      <c r="H2304" s="235">
        <v>14.1</v>
      </c>
    </row>
    <row r="2305" spans="2:8">
      <c r="B2305" s="235" t="s">
        <v>2495</v>
      </c>
      <c r="C2305" s="235">
        <v>43672</v>
      </c>
      <c r="D2305" s="235">
        <v>0.28000000000000003</v>
      </c>
      <c r="E2305" s="235">
        <v>94</v>
      </c>
      <c r="F2305" s="235">
        <v>67</v>
      </c>
      <c r="G2305" s="235">
        <v>24.1</v>
      </c>
      <c r="H2305" s="235">
        <v>13.3</v>
      </c>
    </row>
    <row r="2306" spans="2:8">
      <c r="B2306" s="235" t="s">
        <v>2495</v>
      </c>
      <c r="C2306" s="235">
        <v>43673</v>
      </c>
      <c r="D2306" s="235">
        <v>0.28000000000000003</v>
      </c>
      <c r="E2306" s="235">
        <v>94</v>
      </c>
      <c r="F2306" s="235">
        <v>41</v>
      </c>
      <c r="G2306" s="235">
        <v>27.4</v>
      </c>
      <c r="H2306" s="235">
        <v>14.3</v>
      </c>
    </row>
    <row r="2307" spans="2:8">
      <c r="B2307" s="235" t="s">
        <v>2495</v>
      </c>
      <c r="C2307" s="235">
        <v>43674</v>
      </c>
      <c r="D2307" s="235">
        <v>0.28000000000000003</v>
      </c>
      <c r="E2307" s="235">
        <v>87</v>
      </c>
      <c r="F2307" s="235">
        <v>48</v>
      </c>
      <c r="G2307" s="235">
        <v>25.2</v>
      </c>
      <c r="H2307" s="235">
        <v>13.8</v>
      </c>
    </row>
    <row r="2308" spans="2:8">
      <c r="B2308" s="235" t="s">
        <v>2495</v>
      </c>
      <c r="C2308" s="235">
        <v>43675</v>
      </c>
      <c r="D2308" s="235">
        <v>0</v>
      </c>
      <c r="E2308" s="235">
        <v>90</v>
      </c>
      <c r="F2308" s="235">
        <v>50</v>
      </c>
      <c r="G2308" s="235">
        <v>28.8</v>
      </c>
      <c r="H2308" s="235">
        <v>13.3</v>
      </c>
    </row>
    <row r="2309" spans="2:8">
      <c r="B2309" s="235" t="s">
        <v>2495</v>
      </c>
      <c r="C2309" s="235">
        <v>43676</v>
      </c>
      <c r="D2309" s="235">
        <v>0</v>
      </c>
      <c r="E2309" s="235">
        <v>92</v>
      </c>
      <c r="F2309" s="235">
        <v>52</v>
      </c>
      <c r="G2309" s="235">
        <v>27.7</v>
      </c>
      <c r="H2309" s="235">
        <v>13.6</v>
      </c>
    </row>
    <row r="2310" spans="2:8">
      <c r="B2310" s="235" t="s">
        <v>2495</v>
      </c>
      <c r="C2310" s="235">
        <v>43677</v>
      </c>
      <c r="D2310" s="235">
        <v>0</v>
      </c>
      <c r="E2310" s="235">
        <v>89</v>
      </c>
      <c r="F2310" s="235">
        <v>51</v>
      </c>
      <c r="G2310" s="235">
        <v>29</v>
      </c>
      <c r="H2310" s="235">
        <v>13.7</v>
      </c>
    </row>
    <row r="2311" spans="2:8">
      <c r="B2311" s="235" t="s">
        <v>2495</v>
      </c>
      <c r="C2311" s="235">
        <v>43678</v>
      </c>
      <c r="D2311" s="235">
        <v>0</v>
      </c>
      <c r="E2311" s="235">
        <v>87</v>
      </c>
      <c r="F2311" s="235">
        <v>57</v>
      </c>
      <c r="G2311" s="235">
        <v>28.2</v>
      </c>
      <c r="H2311" s="235">
        <v>14.3</v>
      </c>
    </row>
    <row r="2312" spans="2:8">
      <c r="B2312" s="235" t="s">
        <v>2495</v>
      </c>
      <c r="C2312" s="235">
        <v>43679</v>
      </c>
      <c r="D2312" s="235">
        <v>8.86</v>
      </c>
      <c r="E2312" s="235">
        <v>93</v>
      </c>
      <c r="F2312" s="235">
        <v>63</v>
      </c>
      <c r="G2312" s="235">
        <v>25.1</v>
      </c>
      <c r="H2312" s="235">
        <v>13.9</v>
      </c>
    </row>
    <row r="2313" spans="2:8">
      <c r="B2313" s="235" t="s">
        <v>2495</v>
      </c>
      <c r="C2313" s="235">
        <v>43680</v>
      </c>
      <c r="D2313" s="235">
        <v>10.34</v>
      </c>
      <c r="E2313" s="235">
        <v>87</v>
      </c>
      <c r="F2313" s="235">
        <v>62</v>
      </c>
      <c r="G2313" s="235">
        <v>28.2</v>
      </c>
      <c r="H2313" s="235">
        <v>13.7</v>
      </c>
    </row>
    <row r="2314" spans="2:8">
      <c r="B2314" s="235" t="s">
        <v>2495</v>
      </c>
      <c r="C2314" s="235">
        <v>43681</v>
      </c>
      <c r="D2314" s="235">
        <v>0</v>
      </c>
      <c r="E2314" s="235">
        <v>86</v>
      </c>
      <c r="F2314" s="235">
        <v>47</v>
      </c>
      <c r="G2314" s="235">
        <v>29.5</v>
      </c>
      <c r="H2314" s="235">
        <v>13.8</v>
      </c>
    </row>
    <row r="2315" spans="2:8">
      <c r="B2315" s="235" t="s">
        <v>2495</v>
      </c>
      <c r="C2315" s="235">
        <v>43682</v>
      </c>
      <c r="D2315" s="235">
        <v>0</v>
      </c>
      <c r="E2315" s="235">
        <v>84</v>
      </c>
      <c r="F2315" s="235">
        <v>50</v>
      </c>
      <c r="G2315" s="235">
        <v>28</v>
      </c>
      <c r="H2315" s="235">
        <v>13.7</v>
      </c>
    </row>
    <row r="2316" spans="2:8">
      <c r="B2316" s="235" t="s">
        <v>2495</v>
      </c>
      <c r="C2316" s="235">
        <v>43683</v>
      </c>
      <c r="D2316" s="235">
        <v>0</v>
      </c>
      <c r="E2316" s="235">
        <v>89</v>
      </c>
      <c r="F2316" s="235">
        <v>56</v>
      </c>
      <c r="G2316" s="235">
        <v>26.9</v>
      </c>
      <c r="H2316" s="235">
        <v>13.9</v>
      </c>
    </row>
    <row r="2317" spans="2:8">
      <c r="B2317" s="235" t="s">
        <v>2495</v>
      </c>
      <c r="C2317" s="235">
        <v>43684</v>
      </c>
      <c r="D2317" s="235">
        <v>0</v>
      </c>
      <c r="E2317" s="235">
        <v>84</v>
      </c>
      <c r="F2317" s="235">
        <v>61</v>
      </c>
      <c r="G2317" s="235">
        <v>27.7</v>
      </c>
      <c r="H2317" s="235">
        <v>14.1</v>
      </c>
    </row>
    <row r="2318" spans="2:8">
      <c r="B2318" s="235" t="s">
        <v>2495</v>
      </c>
      <c r="C2318" s="235">
        <v>43685</v>
      </c>
      <c r="D2318" s="235">
        <v>0</v>
      </c>
      <c r="E2318" s="235">
        <v>81</v>
      </c>
      <c r="F2318" s="235">
        <v>56</v>
      </c>
      <c r="G2318" s="235">
        <v>28.5</v>
      </c>
      <c r="H2318" s="235">
        <v>14.5</v>
      </c>
    </row>
    <row r="2319" spans="2:8">
      <c r="B2319" s="235" t="s">
        <v>2495</v>
      </c>
      <c r="C2319" s="235">
        <v>43686</v>
      </c>
      <c r="D2319" s="235">
        <v>0</v>
      </c>
      <c r="E2319" s="235">
        <v>84</v>
      </c>
      <c r="F2319" s="235">
        <v>53</v>
      </c>
      <c r="G2319" s="235">
        <v>29.4</v>
      </c>
      <c r="H2319" s="235">
        <v>14.2</v>
      </c>
    </row>
    <row r="2320" spans="2:8">
      <c r="B2320" s="235" t="s">
        <v>2495</v>
      </c>
      <c r="C2320" s="235">
        <v>43687</v>
      </c>
      <c r="D2320" s="235">
        <v>0</v>
      </c>
      <c r="E2320" s="235">
        <v>78</v>
      </c>
      <c r="F2320" s="235">
        <v>54</v>
      </c>
      <c r="G2320" s="235">
        <v>28.5</v>
      </c>
      <c r="H2320" s="235">
        <v>13.9</v>
      </c>
    </row>
    <row r="2321" spans="2:8">
      <c r="B2321" s="235" t="s">
        <v>2495</v>
      </c>
      <c r="C2321" s="235">
        <v>43688</v>
      </c>
      <c r="D2321" s="235">
        <v>0.56000000000000005</v>
      </c>
      <c r="E2321" s="235">
        <v>85</v>
      </c>
      <c r="F2321" s="235">
        <v>65</v>
      </c>
      <c r="G2321" s="235">
        <v>27.5</v>
      </c>
      <c r="H2321" s="235">
        <v>14.3</v>
      </c>
    </row>
    <row r="2322" spans="2:8">
      <c r="B2322" s="235" t="s">
        <v>2495</v>
      </c>
      <c r="C2322" s="235">
        <v>43689</v>
      </c>
      <c r="D2322" s="235">
        <v>0</v>
      </c>
      <c r="E2322" s="235">
        <v>87</v>
      </c>
      <c r="F2322" s="235">
        <v>61</v>
      </c>
      <c r="G2322" s="235">
        <v>29.5</v>
      </c>
      <c r="H2322" s="235">
        <v>14.5</v>
      </c>
    </row>
    <row r="2323" spans="2:8">
      <c r="B2323" s="235" t="s">
        <v>2495</v>
      </c>
      <c r="C2323" s="235">
        <v>43690</v>
      </c>
      <c r="D2323" s="235">
        <v>0</v>
      </c>
      <c r="E2323" s="235">
        <v>86</v>
      </c>
      <c r="F2323" s="235">
        <v>70</v>
      </c>
      <c r="G2323" s="235">
        <v>27.7</v>
      </c>
      <c r="H2323" s="235">
        <v>15</v>
      </c>
    </row>
    <row r="2324" spans="2:8">
      <c r="B2324" s="235" t="s">
        <v>2495</v>
      </c>
      <c r="C2324" s="235">
        <v>43691</v>
      </c>
      <c r="D2324" s="235">
        <v>1.4</v>
      </c>
      <c r="E2324" s="235">
        <v>89</v>
      </c>
      <c r="F2324" s="235">
        <v>72</v>
      </c>
      <c r="G2324" s="235">
        <v>27.6</v>
      </c>
      <c r="H2324" s="235">
        <v>14.3</v>
      </c>
    </row>
    <row r="2325" spans="2:8">
      <c r="B2325" s="235" t="s">
        <v>2495</v>
      </c>
      <c r="C2325" s="235">
        <v>43692</v>
      </c>
      <c r="D2325" s="235">
        <v>0.28000000000000003</v>
      </c>
      <c r="E2325" s="235">
        <v>81</v>
      </c>
      <c r="F2325" s="235">
        <v>57</v>
      </c>
      <c r="G2325" s="235">
        <v>27.6</v>
      </c>
      <c r="H2325" s="235">
        <v>12.9</v>
      </c>
    </row>
    <row r="2326" spans="2:8">
      <c r="B2326" s="235" t="s">
        <v>2495</v>
      </c>
      <c r="C2326" s="235">
        <v>43693</v>
      </c>
      <c r="D2326" s="235">
        <v>0.84</v>
      </c>
      <c r="E2326" s="235">
        <v>93</v>
      </c>
      <c r="F2326" s="235">
        <v>73</v>
      </c>
      <c r="G2326" s="235">
        <v>25.1</v>
      </c>
      <c r="H2326" s="235">
        <v>12.6</v>
      </c>
    </row>
    <row r="2327" spans="2:8">
      <c r="B2327" s="235" t="s">
        <v>2495</v>
      </c>
      <c r="C2327" s="235">
        <v>43694</v>
      </c>
      <c r="D2327" s="235">
        <v>0</v>
      </c>
      <c r="E2327" s="235">
        <v>94</v>
      </c>
      <c r="F2327" s="235">
        <v>80</v>
      </c>
      <c r="G2327" s="235">
        <v>25.7</v>
      </c>
      <c r="H2327" s="235">
        <v>12.9</v>
      </c>
    </row>
    <row r="2328" spans="2:8">
      <c r="B2328" s="235" t="s">
        <v>2495</v>
      </c>
      <c r="C2328" s="235">
        <v>43695</v>
      </c>
      <c r="D2328" s="235">
        <v>0</v>
      </c>
      <c r="E2328" s="235">
        <v>90</v>
      </c>
      <c r="F2328" s="235">
        <v>72</v>
      </c>
      <c r="G2328" s="235">
        <v>28.9</v>
      </c>
      <c r="H2328" s="235">
        <v>13.3</v>
      </c>
    </row>
    <row r="2329" spans="2:8">
      <c r="B2329" s="235" t="s">
        <v>2495</v>
      </c>
      <c r="C2329" s="235">
        <v>43696</v>
      </c>
      <c r="D2329" s="235">
        <v>0</v>
      </c>
      <c r="E2329" s="235">
        <v>86</v>
      </c>
      <c r="F2329" s="235">
        <v>70</v>
      </c>
      <c r="G2329" s="235">
        <v>27.7</v>
      </c>
      <c r="H2329" s="235">
        <v>13.9</v>
      </c>
    </row>
    <row r="2330" spans="2:8">
      <c r="B2330" s="235" t="s">
        <v>2495</v>
      </c>
      <c r="C2330" s="235">
        <v>43697</v>
      </c>
      <c r="D2330" s="235">
        <v>1.1200000000000001</v>
      </c>
      <c r="E2330" s="235">
        <v>93</v>
      </c>
      <c r="F2330" s="235">
        <v>68</v>
      </c>
      <c r="G2330" s="235">
        <v>28.2</v>
      </c>
      <c r="H2330" s="235">
        <v>13.2</v>
      </c>
    </row>
    <row r="2331" spans="2:8">
      <c r="B2331" s="235" t="s">
        <v>2495</v>
      </c>
      <c r="C2331" s="235">
        <v>43698</v>
      </c>
      <c r="D2331" s="235">
        <v>0</v>
      </c>
      <c r="E2331" s="235">
        <v>87</v>
      </c>
      <c r="F2331" s="235">
        <v>62</v>
      </c>
      <c r="G2331" s="235">
        <v>28.3</v>
      </c>
      <c r="H2331" s="235">
        <v>14.4</v>
      </c>
    </row>
    <row r="2332" spans="2:8">
      <c r="B2332" s="235" t="s">
        <v>2495</v>
      </c>
      <c r="C2332" s="235">
        <v>43699</v>
      </c>
      <c r="D2332" s="235">
        <v>0.28000000000000003</v>
      </c>
      <c r="E2332" s="235">
        <v>78</v>
      </c>
      <c r="F2332" s="235">
        <v>57</v>
      </c>
      <c r="G2332" s="235">
        <v>30.3</v>
      </c>
      <c r="H2332" s="235">
        <v>12.8</v>
      </c>
    </row>
    <row r="2333" spans="2:8">
      <c r="B2333" s="235" t="s">
        <v>2495</v>
      </c>
      <c r="C2333" s="235">
        <v>43700</v>
      </c>
      <c r="D2333" s="235">
        <v>0</v>
      </c>
      <c r="E2333" s="235">
        <v>86</v>
      </c>
      <c r="F2333" s="235">
        <v>67</v>
      </c>
      <c r="G2333" s="235">
        <v>28</v>
      </c>
      <c r="H2333" s="235">
        <v>13.4</v>
      </c>
    </row>
    <row r="2334" spans="2:8">
      <c r="B2334" s="235" t="s">
        <v>2495</v>
      </c>
      <c r="C2334" s="235">
        <v>43701</v>
      </c>
      <c r="D2334" s="235">
        <v>0</v>
      </c>
      <c r="E2334" s="235">
        <v>85</v>
      </c>
      <c r="F2334" s="235">
        <v>67</v>
      </c>
      <c r="G2334" s="235">
        <v>29.1</v>
      </c>
      <c r="H2334" s="235">
        <v>13.8</v>
      </c>
    </row>
    <row r="2335" spans="2:8">
      <c r="B2335" s="235" t="s">
        <v>2495</v>
      </c>
      <c r="C2335" s="235">
        <v>43702</v>
      </c>
      <c r="D2335" s="235">
        <v>0</v>
      </c>
      <c r="E2335" s="235">
        <v>90</v>
      </c>
      <c r="F2335" s="235">
        <v>65</v>
      </c>
      <c r="G2335" s="235">
        <v>29.4</v>
      </c>
      <c r="H2335" s="235">
        <v>12.9</v>
      </c>
    </row>
    <row r="2336" spans="2:8">
      <c r="B2336" s="235" t="s">
        <v>2495</v>
      </c>
      <c r="C2336" s="235">
        <v>43703</v>
      </c>
      <c r="D2336" s="235">
        <v>0</v>
      </c>
      <c r="E2336" s="235">
        <v>84</v>
      </c>
      <c r="F2336" s="235">
        <v>61</v>
      </c>
      <c r="G2336" s="235">
        <v>29.8</v>
      </c>
      <c r="H2336" s="235">
        <v>13.1</v>
      </c>
    </row>
    <row r="2337" spans="2:8">
      <c r="B2337" s="235" t="s">
        <v>2495</v>
      </c>
      <c r="C2337" s="235">
        <v>43704</v>
      </c>
      <c r="D2337" s="235">
        <v>0</v>
      </c>
      <c r="E2337" s="235">
        <v>78</v>
      </c>
      <c r="F2337" s="235">
        <v>54</v>
      </c>
      <c r="G2337" s="235">
        <v>30.5</v>
      </c>
      <c r="H2337" s="235">
        <v>14.1</v>
      </c>
    </row>
    <row r="2338" spans="2:8">
      <c r="B2338" s="235" t="s">
        <v>2495</v>
      </c>
      <c r="C2338" s="235">
        <v>43705</v>
      </c>
      <c r="D2338" s="235">
        <v>0</v>
      </c>
      <c r="E2338" s="235">
        <v>82</v>
      </c>
      <c r="F2338" s="235">
        <v>69</v>
      </c>
      <c r="G2338" s="235">
        <v>26.1</v>
      </c>
      <c r="H2338" s="235">
        <v>14.3</v>
      </c>
    </row>
    <row r="2339" spans="2:8">
      <c r="B2339" s="235" t="s">
        <v>2495</v>
      </c>
      <c r="C2339" s="235">
        <v>43706</v>
      </c>
      <c r="D2339" s="235">
        <v>0</v>
      </c>
      <c r="E2339" s="235">
        <v>84</v>
      </c>
      <c r="F2339" s="235">
        <v>58</v>
      </c>
      <c r="G2339" s="235">
        <v>30.3</v>
      </c>
      <c r="H2339" s="235">
        <v>13.4</v>
      </c>
    </row>
    <row r="2340" spans="2:8">
      <c r="B2340" s="235" t="s">
        <v>2495</v>
      </c>
      <c r="C2340" s="235">
        <v>43707</v>
      </c>
      <c r="D2340" s="235">
        <v>0</v>
      </c>
      <c r="E2340" s="235">
        <v>85</v>
      </c>
      <c r="F2340" s="235">
        <v>60</v>
      </c>
      <c r="G2340" s="235">
        <v>29.2</v>
      </c>
      <c r="H2340" s="235">
        <v>12.8</v>
      </c>
    </row>
    <row r="2341" spans="2:8">
      <c r="B2341" s="235" t="s">
        <v>2495</v>
      </c>
      <c r="C2341" s="235">
        <v>43708</v>
      </c>
      <c r="D2341" s="235">
        <v>0</v>
      </c>
      <c r="E2341" s="235">
        <v>86</v>
      </c>
      <c r="F2341" s="235">
        <v>72</v>
      </c>
      <c r="G2341" s="235">
        <v>27.4</v>
      </c>
      <c r="H2341" s="235">
        <v>14.1</v>
      </c>
    </row>
    <row r="2342" spans="2:8">
      <c r="B2342" s="235" t="s">
        <v>2495</v>
      </c>
      <c r="C2342" s="235">
        <v>43709</v>
      </c>
      <c r="D2342" s="235">
        <v>0</v>
      </c>
      <c r="E2342" s="235">
        <v>94</v>
      </c>
      <c r="F2342" s="235">
        <v>76</v>
      </c>
      <c r="G2342" s="235">
        <v>28.8</v>
      </c>
      <c r="H2342" s="235">
        <v>14</v>
      </c>
    </row>
    <row r="2343" spans="2:8">
      <c r="B2343" s="235" t="s">
        <v>2495</v>
      </c>
      <c r="C2343" s="235">
        <v>43710</v>
      </c>
      <c r="D2343" s="235">
        <v>0</v>
      </c>
      <c r="E2343" s="235">
        <v>88</v>
      </c>
      <c r="F2343" s="235">
        <v>74</v>
      </c>
      <c r="G2343" s="235">
        <v>25.8</v>
      </c>
      <c r="H2343" s="235">
        <v>14.2</v>
      </c>
    </row>
    <row r="2344" spans="2:8">
      <c r="B2344" s="235" t="s">
        <v>2495</v>
      </c>
      <c r="C2344" s="235">
        <v>43711</v>
      </c>
      <c r="D2344" s="235">
        <v>0.55000000000000004</v>
      </c>
      <c r="E2344" s="235">
        <v>89</v>
      </c>
      <c r="F2344" s="235">
        <v>63</v>
      </c>
      <c r="G2344" s="235">
        <v>29.7</v>
      </c>
      <c r="H2344" s="235">
        <v>13.1</v>
      </c>
    </row>
    <row r="2345" spans="2:8">
      <c r="B2345" s="235" t="s">
        <v>2495</v>
      </c>
      <c r="C2345" s="235">
        <v>43712</v>
      </c>
      <c r="D2345" s="235">
        <v>0</v>
      </c>
      <c r="E2345" s="235">
        <v>93</v>
      </c>
      <c r="F2345" s="235">
        <v>75</v>
      </c>
      <c r="G2345" s="235">
        <v>26.5</v>
      </c>
      <c r="H2345" s="235">
        <v>14</v>
      </c>
    </row>
    <row r="2346" spans="2:8">
      <c r="B2346" s="235" t="s">
        <v>2495</v>
      </c>
      <c r="C2346" s="235">
        <v>43713</v>
      </c>
      <c r="D2346" s="235">
        <v>0.27</v>
      </c>
      <c r="E2346" s="235">
        <v>95</v>
      </c>
      <c r="F2346" s="235">
        <v>74</v>
      </c>
      <c r="G2346" s="235">
        <v>27.2</v>
      </c>
      <c r="H2346" s="235">
        <v>13.8</v>
      </c>
    </row>
    <row r="2347" spans="2:8">
      <c r="B2347" s="235" t="s">
        <v>2495</v>
      </c>
      <c r="C2347" s="235">
        <v>43714</v>
      </c>
      <c r="D2347" s="235">
        <v>0</v>
      </c>
      <c r="E2347" s="235">
        <v>87</v>
      </c>
      <c r="F2347" s="235">
        <v>74</v>
      </c>
      <c r="G2347" s="235">
        <v>26.7</v>
      </c>
      <c r="H2347" s="235">
        <v>14.3</v>
      </c>
    </row>
    <row r="2348" spans="2:8">
      <c r="B2348" s="235" t="s">
        <v>2495</v>
      </c>
      <c r="C2348" s="235">
        <v>43715</v>
      </c>
      <c r="D2348" s="235">
        <v>0</v>
      </c>
      <c r="E2348" s="235">
        <v>88</v>
      </c>
      <c r="F2348" s="235">
        <v>64</v>
      </c>
      <c r="G2348" s="235">
        <v>29.4</v>
      </c>
      <c r="H2348" s="235">
        <v>12.9</v>
      </c>
    </row>
    <row r="2349" spans="2:8">
      <c r="B2349" s="235" t="s">
        <v>2495</v>
      </c>
      <c r="C2349" s="235">
        <v>43716</v>
      </c>
      <c r="D2349" s="235">
        <v>0</v>
      </c>
      <c r="E2349" s="235">
        <v>85</v>
      </c>
      <c r="F2349" s="235">
        <v>59</v>
      </c>
      <c r="G2349" s="235">
        <v>30.3</v>
      </c>
      <c r="H2349" s="235">
        <v>14.3</v>
      </c>
    </row>
    <row r="2350" spans="2:8">
      <c r="B2350" s="235" t="s">
        <v>2495</v>
      </c>
      <c r="C2350" s="235">
        <v>43717</v>
      </c>
      <c r="D2350" s="235">
        <v>0</v>
      </c>
      <c r="E2350" s="235">
        <v>79</v>
      </c>
      <c r="F2350" s="235">
        <v>57</v>
      </c>
      <c r="G2350" s="235">
        <v>29.9</v>
      </c>
      <c r="H2350" s="235">
        <v>14.3</v>
      </c>
    </row>
    <row r="2351" spans="2:8">
      <c r="B2351" s="235" t="s">
        <v>2495</v>
      </c>
      <c r="C2351" s="235">
        <v>43718</v>
      </c>
      <c r="D2351" s="235">
        <v>0</v>
      </c>
      <c r="E2351" s="235">
        <v>86</v>
      </c>
      <c r="F2351" s="235">
        <v>61</v>
      </c>
      <c r="G2351" s="235">
        <v>29.5</v>
      </c>
      <c r="H2351" s="235">
        <v>13.6</v>
      </c>
    </row>
    <row r="2352" spans="2:8">
      <c r="B2352" s="235" t="s">
        <v>2495</v>
      </c>
      <c r="C2352" s="235">
        <v>43719</v>
      </c>
      <c r="D2352" s="235">
        <v>1.1100000000000001</v>
      </c>
      <c r="E2352" s="235">
        <v>91</v>
      </c>
      <c r="F2352" s="235">
        <v>70</v>
      </c>
      <c r="G2352" s="235">
        <v>29.1</v>
      </c>
      <c r="H2352" s="235">
        <v>14.9</v>
      </c>
    </row>
    <row r="2353" spans="2:8">
      <c r="B2353" s="235" t="s">
        <v>2495</v>
      </c>
      <c r="C2353" s="235">
        <v>43720</v>
      </c>
      <c r="D2353" s="235">
        <v>5.3</v>
      </c>
      <c r="E2353" s="235">
        <v>92</v>
      </c>
      <c r="F2353" s="235">
        <v>73</v>
      </c>
      <c r="G2353" s="235">
        <v>29</v>
      </c>
      <c r="H2353" s="235">
        <v>14.2</v>
      </c>
    </row>
    <row r="2354" spans="2:8">
      <c r="B2354" s="235" t="s">
        <v>2495</v>
      </c>
      <c r="C2354" s="235">
        <v>43721</v>
      </c>
      <c r="D2354" s="235">
        <v>0.33</v>
      </c>
      <c r="E2354" s="235">
        <v>95</v>
      </c>
      <c r="F2354" s="235">
        <v>75</v>
      </c>
      <c r="G2354" s="235">
        <v>28.1</v>
      </c>
      <c r="H2354" s="235">
        <v>14</v>
      </c>
    </row>
    <row r="2355" spans="2:8">
      <c r="B2355" s="235" t="s">
        <v>2495</v>
      </c>
      <c r="C2355" s="235">
        <v>43722</v>
      </c>
      <c r="D2355" s="235">
        <v>0</v>
      </c>
      <c r="E2355" s="235">
        <v>92</v>
      </c>
      <c r="F2355" s="235">
        <v>75</v>
      </c>
      <c r="G2355" s="235">
        <v>25.6</v>
      </c>
      <c r="H2355" s="235">
        <v>14.4</v>
      </c>
    </row>
    <row r="2356" spans="2:8">
      <c r="B2356" s="235" t="s">
        <v>2495</v>
      </c>
      <c r="C2356" s="235">
        <v>43723</v>
      </c>
      <c r="D2356" s="235">
        <v>0</v>
      </c>
      <c r="E2356" s="235">
        <v>92</v>
      </c>
      <c r="F2356" s="235">
        <v>74</v>
      </c>
      <c r="G2356" s="235">
        <v>25.6</v>
      </c>
      <c r="H2356" s="235">
        <v>13.9</v>
      </c>
    </row>
    <row r="2357" spans="2:8">
      <c r="B2357" s="235" t="s">
        <v>2495</v>
      </c>
      <c r="C2357" s="235">
        <v>43724</v>
      </c>
      <c r="D2357" s="235">
        <v>0.28000000000000003</v>
      </c>
      <c r="E2357" s="235">
        <v>92</v>
      </c>
      <c r="F2357" s="235">
        <v>76</v>
      </c>
      <c r="G2357" s="235">
        <v>27</v>
      </c>
      <c r="H2357" s="235">
        <v>13.9</v>
      </c>
    </row>
    <row r="2358" spans="2:8">
      <c r="B2358" s="235" t="s">
        <v>2495</v>
      </c>
      <c r="C2358" s="235">
        <v>43725</v>
      </c>
      <c r="D2358" s="235">
        <v>7.26</v>
      </c>
      <c r="E2358" s="235">
        <v>94</v>
      </c>
      <c r="F2358" s="235">
        <v>81</v>
      </c>
      <c r="G2358" s="235">
        <v>24.9</v>
      </c>
      <c r="H2358" s="235">
        <v>14.4</v>
      </c>
    </row>
    <row r="2359" spans="2:8">
      <c r="B2359" s="235" t="s">
        <v>2495</v>
      </c>
      <c r="C2359" s="235">
        <v>43726</v>
      </c>
      <c r="D2359" s="235">
        <v>6.98</v>
      </c>
      <c r="E2359" s="235">
        <v>95</v>
      </c>
      <c r="F2359" s="235">
        <v>89</v>
      </c>
      <c r="G2359" s="235">
        <v>21.7</v>
      </c>
      <c r="H2359" s="235">
        <v>13.2</v>
      </c>
    </row>
    <row r="2360" spans="2:8">
      <c r="B2360" s="235" t="s">
        <v>2495</v>
      </c>
      <c r="C2360" s="235">
        <v>43727</v>
      </c>
      <c r="D2360" s="235">
        <v>8.94</v>
      </c>
      <c r="E2360" s="235">
        <v>95</v>
      </c>
      <c r="F2360" s="235">
        <v>86</v>
      </c>
      <c r="G2360" s="235">
        <v>23.9</v>
      </c>
      <c r="H2360" s="235">
        <v>13.1</v>
      </c>
    </row>
    <row r="2361" spans="2:8">
      <c r="B2361" s="235" t="s">
        <v>2495</v>
      </c>
      <c r="C2361" s="235">
        <v>43728</v>
      </c>
      <c r="D2361" s="235">
        <v>0.83</v>
      </c>
      <c r="E2361" s="235">
        <v>94</v>
      </c>
      <c r="F2361" s="235">
        <v>88</v>
      </c>
      <c r="G2361" s="235">
        <v>22.6</v>
      </c>
      <c r="H2361" s="235">
        <v>14.3</v>
      </c>
    </row>
    <row r="2362" spans="2:8">
      <c r="B2362" s="235" t="s">
        <v>2495</v>
      </c>
      <c r="C2362" s="235">
        <v>43729</v>
      </c>
      <c r="D2362" s="235">
        <v>4.75</v>
      </c>
      <c r="E2362" s="235">
        <v>94</v>
      </c>
      <c r="F2362" s="235">
        <v>86</v>
      </c>
      <c r="G2362" s="235">
        <v>23.7</v>
      </c>
      <c r="H2362" s="235">
        <v>13.6</v>
      </c>
    </row>
    <row r="2363" spans="2:8">
      <c r="B2363" s="235" t="s">
        <v>2495</v>
      </c>
      <c r="C2363" s="235">
        <v>43730</v>
      </c>
      <c r="D2363" s="235">
        <v>1.68</v>
      </c>
      <c r="E2363" s="235">
        <v>94</v>
      </c>
      <c r="F2363" s="235">
        <v>78</v>
      </c>
      <c r="G2363" s="235">
        <v>28.1</v>
      </c>
      <c r="H2363" s="235">
        <v>12.9</v>
      </c>
    </row>
    <row r="2364" spans="2:8">
      <c r="B2364" s="235" t="s">
        <v>2495</v>
      </c>
      <c r="C2364" s="235">
        <v>43731</v>
      </c>
      <c r="D2364" s="235">
        <v>6.15</v>
      </c>
      <c r="E2364" s="235">
        <v>95</v>
      </c>
      <c r="F2364" s="235">
        <v>46</v>
      </c>
      <c r="G2364" s="235">
        <v>27.6</v>
      </c>
      <c r="H2364" s="235">
        <v>12.7</v>
      </c>
    </row>
    <row r="2365" spans="2:8">
      <c r="B2365" s="235" t="s">
        <v>2495</v>
      </c>
      <c r="C2365" s="235">
        <v>43732</v>
      </c>
      <c r="D2365" s="235">
        <v>29.62</v>
      </c>
      <c r="E2365" s="235">
        <v>94</v>
      </c>
      <c r="F2365" s="235">
        <v>52</v>
      </c>
      <c r="G2365" s="235">
        <v>25.7</v>
      </c>
      <c r="H2365" s="235">
        <v>13.2</v>
      </c>
    </row>
    <row r="2366" spans="2:8">
      <c r="B2366" s="235" t="s">
        <v>2495</v>
      </c>
      <c r="C2366" s="235">
        <v>43733</v>
      </c>
      <c r="D2366" s="235">
        <v>10.9</v>
      </c>
      <c r="E2366" s="235">
        <v>100</v>
      </c>
      <c r="F2366" s="235">
        <v>52</v>
      </c>
      <c r="G2366" s="235">
        <v>25.7</v>
      </c>
      <c r="H2366" s="235">
        <v>12.1</v>
      </c>
    </row>
    <row r="2367" spans="2:8">
      <c r="B2367" s="235" t="s">
        <v>2495</v>
      </c>
      <c r="C2367" s="235">
        <v>43734</v>
      </c>
      <c r="D2367" s="235">
        <v>10.06</v>
      </c>
      <c r="E2367" s="235">
        <v>94</v>
      </c>
      <c r="F2367" s="235">
        <v>46</v>
      </c>
      <c r="G2367" s="235">
        <v>29.1</v>
      </c>
      <c r="H2367" s="235">
        <v>13.5</v>
      </c>
    </row>
    <row r="2368" spans="2:8">
      <c r="B2368" s="235" t="s">
        <v>2495</v>
      </c>
      <c r="C2368" s="235">
        <v>43735</v>
      </c>
      <c r="D2368" s="235">
        <v>0.28000000000000003</v>
      </c>
      <c r="E2368" s="235">
        <v>0</v>
      </c>
      <c r="F2368" s="235">
        <v>0</v>
      </c>
      <c r="G2368" s="235">
        <v>27.3</v>
      </c>
      <c r="H2368" s="235">
        <v>18</v>
      </c>
    </row>
    <row r="2369" spans="2:8">
      <c r="B2369" s="235" t="s">
        <v>2495</v>
      </c>
      <c r="C2369" s="235">
        <v>43736</v>
      </c>
      <c r="D2369" s="235">
        <v>1.68</v>
      </c>
      <c r="E2369" s="235">
        <v>0</v>
      </c>
      <c r="F2369" s="235">
        <v>0</v>
      </c>
      <c r="G2369" s="235">
        <v>26.2</v>
      </c>
      <c r="H2369" s="235">
        <v>14.2</v>
      </c>
    </row>
    <row r="2370" spans="2:8">
      <c r="B2370" s="235" t="s">
        <v>2495</v>
      </c>
      <c r="C2370" s="235">
        <v>43737</v>
      </c>
      <c r="D2370" s="235">
        <v>1.4</v>
      </c>
      <c r="E2370" s="235">
        <v>0</v>
      </c>
      <c r="F2370" s="235">
        <v>0</v>
      </c>
      <c r="G2370" s="235">
        <v>23.5</v>
      </c>
      <c r="H2370" s="235">
        <v>13.2</v>
      </c>
    </row>
    <row r="2371" spans="2:8">
      <c r="B2371" s="235" t="s">
        <v>2495</v>
      </c>
      <c r="C2371" s="235">
        <v>43738</v>
      </c>
      <c r="D2371" s="235">
        <v>3.63</v>
      </c>
      <c r="E2371" s="235">
        <v>0</v>
      </c>
      <c r="F2371" s="235">
        <v>0</v>
      </c>
      <c r="G2371" s="235">
        <v>24.3</v>
      </c>
      <c r="H2371" s="235">
        <v>13.4</v>
      </c>
    </row>
    <row r="2372" spans="2:8">
      <c r="B2372" s="235" t="s">
        <v>2495</v>
      </c>
      <c r="C2372" s="235">
        <v>43739</v>
      </c>
      <c r="D2372" s="235">
        <v>0</v>
      </c>
      <c r="E2372" s="235">
        <v>0</v>
      </c>
      <c r="F2372" s="235">
        <v>0</v>
      </c>
      <c r="G2372" s="235">
        <v>0</v>
      </c>
      <c r="H2372" s="235">
        <v>0</v>
      </c>
    </row>
    <row r="2373" spans="2:8">
      <c r="B2373" s="235" t="s">
        <v>2495</v>
      </c>
      <c r="C2373" s="235">
        <v>43739</v>
      </c>
      <c r="D2373" s="235">
        <v>3.35</v>
      </c>
      <c r="E2373" s="235">
        <v>93</v>
      </c>
      <c r="F2373" s="235">
        <v>54</v>
      </c>
      <c r="G2373" s="235">
        <v>22.8</v>
      </c>
      <c r="H2373" s="235">
        <v>13.7</v>
      </c>
    </row>
    <row r="2374" spans="2:8">
      <c r="B2374" s="235" t="s">
        <v>2495</v>
      </c>
      <c r="C2374" s="235">
        <v>43740</v>
      </c>
      <c r="D2374" s="235">
        <v>1.4</v>
      </c>
      <c r="E2374" s="235">
        <v>94</v>
      </c>
      <c r="F2374" s="235">
        <v>45</v>
      </c>
      <c r="G2374" s="235">
        <v>28.6</v>
      </c>
      <c r="H2374" s="235">
        <v>13.9</v>
      </c>
    </row>
    <row r="2375" spans="2:8">
      <c r="B2375" s="235" t="s">
        <v>2495</v>
      </c>
      <c r="C2375" s="235">
        <v>43741</v>
      </c>
      <c r="D2375" s="235">
        <v>5.03</v>
      </c>
      <c r="E2375" s="235">
        <v>95</v>
      </c>
      <c r="F2375" s="235">
        <v>54</v>
      </c>
      <c r="G2375" s="235">
        <v>23</v>
      </c>
      <c r="H2375" s="235">
        <v>13.5</v>
      </c>
    </row>
    <row r="2376" spans="2:8">
      <c r="B2376" s="235" t="s">
        <v>2495</v>
      </c>
      <c r="C2376" s="235">
        <v>43742</v>
      </c>
      <c r="D2376" s="235">
        <v>0</v>
      </c>
      <c r="E2376" s="235">
        <v>91</v>
      </c>
      <c r="F2376" s="235">
        <v>52</v>
      </c>
      <c r="G2376" s="235">
        <v>25.3</v>
      </c>
      <c r="H2376" s="235">
        <v>12.7</v>
      </c>
    </row>
    <row r="2377" spans="2:8">
      <c r="B2377" s="235" t="s">
        <v>2495</v>
      </c>
      <c r="C2377" s="235">
        <v>43743</v>
      </c>
      <c r="D2377" s="235">
        <v>0</v>
      </c>
      <c r="E2377" s="235">
        <v>95</v>
      </c>
      <c r="F2377" s="235">
        <v>58</v>
      </c>
      <c r="G2377" s="235">
        <v>24</v>
      </c>
      <c r="H2377" s="235">
        <v>13.9</v>
      </c>
    </row>
    <row r="2378" spans="2:8">
      <c r="B2378" s="235" t="s">
        <v>2495</v>
      </c>
      <c r="C2378" s="235">
        <v>43744</v>
      </c>
      <c r="D2378" s="235">
        <v>1.1200000000000001</v>
      </c>
      <c r="E2378" s="235">
        <v>94</v>
      </c>
      <c r="F2378" s="235">
        <v>56</v>
      </c>
      <c r="G2378" s="235">
        <v>24.7</v>
      </c>
      <c r="H2378" s="235">
        <v>12.6</v>
      </c>
    </row>
    <row r="2379" spans="2:8">
      <c r="B2379" s="235" t="s">
        <v>2495</v>
      </c>
      <c r="C2379" s="235">
        <v>43745</v>
      </c>
      <c r="D2379" s="235">
        <v>4.75</v>
      </c>
      <c r="E2379" s="235">
        <v>95</v>
      </c>
      <c r="F2379" s="235">
        <v>52</v>
      </c>
      <c r="G2379" s="235">
        <v>26.3</v>
      </c>
      <c r="H2379" s="235">
        <v>12.4</v>
      </c>
    </row>
    <row r="2380" spans="2:8">
      <c r="B2380" s="235" t="s">
        <v>2495</v>
      </c>
      <c r="C2380" s="235">
        <v>43746</v>
      </c>
      <c r="D2380" s="235">
        <v>0.56000000000000005</v>
      </c>
      <c r="E2380" s="235">
        <v>95</v>
      </c>
      <c r="F2380" s="235">
        <v>60</v>
      </c>
      <c r="G2380" s="235">
        <v>25.1</v>
      </c>
      <c r="H2380" s="235">
        <v>13.4</v>
      </c>
    </row>
    <row r="2381" spans="2:8">
      <c r="B2381" s="235" t="s">
        <v>2495</v>
      </c>
      <c r="C2381" s="235">
        <v>43747</v>
      </c>
      <c r="D2381" s="235">
        <v>7.54</v>
      </c>
      <c r="E2381" s="235">
        <v>95</v>
      </c>
      <c r="F2381" s="235">
        <v>49</v>
      </c>
      <c r="G2381" s="235">
        <v>27.2</v>
      </c>
      <c r="H2381" s="235">
        <v>12.3</v>
      </c>
    </row>
    <row r="2382" spans="2:8">
      <c r="B2382" s="235" t="s">
        <v>2495</v>
      </c>
      <c r="C2382" s="235">
        <v>43748</v>
      </c>
      <c r="D2382" s="235">
        <v>10.34</v>
      </c>
      <c r="E2382" s="235">
        <v>93</v>
      </c>
      <c r="F2382" s="235">
        <v>57</v>
      </c>
      <c r="G2382" s="235">
        <v>24.8</v>
      </c>
      <c r="H2382" s="235">
        <v>14.1</v>
      </c>
    </row>
    <row r="2383" spans="2:8">
      <c r="B2383" s="235" t="s">
        <v>2495</v>
      </c>
      <c r="C2383" s="235">
        <v>43749</v>
      </c>
      <c r="D2383" s="235">
        <v>8.94</v>
      </c>
      <c r="E2383" s="235">
        <v>94</v>
      </c>
      <c r="F2383" s="235">
        <v>70</v>
      </c>
      <c r="G2383" s="235">
        <v>22.4</v>
      </c>
      <c r="H2383" s="235">
        <v>13.6</v>
      </c>
    </row>
    <row r="2384" spans="2:8">
      <c r="B2384" s="235" t="s">
        <v>2495</v>
      </c>
      <c r="C2384" s="235">
        <v>43750</v>
      </c>
      <c r="D2384" s="235">
        <v>3.91</v>
      </c>
      <c r="E2384" s="235">
        <v>92</v>
      </c>
      <c r="F2384" s="235">
        <v>46</v>
      </c>
      <c r="G2384" s="235">
        <v>27.6</v>
      </c>
      <c r="H2384" s="235">
        <v>12.2</v>
      </c>
    </row>
    <row r="2385" spans="2:8">
      <c r="B2385" s="235" t="s">
        <v>2495</v>
      </c>
      <c r="C2385" s="235">
        <v>43751</v>
      </c>
      <c r="D2385" s="235">
        <v>0.28000000000000003</v>
      </c>
      <c r="E2385" s="235">
        <v>91</v>
      </c>
      <c r="F2385" s="235">
        <v>56</v>
      </c>
      <c r="G2385" s="235">
        <v>22</v>
      </c>
      <c r="H2385" s="235">
        <v>14.1</v>
      </c>
    </row>
    <row r="2386" spans="2:8">
      <c r="B2386" s="235" t="s">
        <v>2495</v>
      </c>
      <c r="C2386" s="235">
        <v>43752</v>
      </c>
      <c r="D2386" s="235">
        <v>0.28000000000000003</v>
      </c>
      <c r="E2386" s="235">
        <v>93</v>
      </c>
      <c r="F2386" s="235">
        <v>56</v>
      </c>
      <c r="G2386" s="235">
        <v>24.1</v>
      </c>
      <c r="H2386" s="235">
        <v>13.7</v>
      </c>
    </row>
    <row r="2387" spans="2:8">
      <c r="B2387" s="235" t="s">
        <v>2495</v>
      </c>
      <c r="C2387" s="235">
        <v>43753</v>
      </c>
      <c r="D2387" s="235">
        <v>5.59</v>
      </c>
      <c r="E2387" s="235">
        <v>95</v>
      </c>
      <c r="F2387" s="235">
        <v>44</v>
      </c>
      <c r="G2387" s="235">
        <v>27.6</v>
      </c>
      <c r="H2387" s="235">
        <v>12.5</v>
      </c>
    </row>
    <row r="2388" spans="2:8">
      <c r="B2388" s="235" t="s">
        <v>2495</v>
      </c>
      <c r="C2388" s="235">
        <v>43754</v>
      </c>
      <c r="D2388" s="235">
        <v>9.5</v>
      </c>
      <c r="E2388" s="235">
        <v>94</v>
      </c>
      <c r="F2388" s="235">
        <v>47</v>
      </c>
      <c r="G2388" s="235">
        <v>26.2</v>
      </c>
      <c r="H2388" s="235">
        <v>12.5</v>
      </c>
    </row>
    <row r="2389" spans="2:8">
      <c r="B2389" s="235" t="s">
        <v>2495</v>
      </c>
      <c r="C2389" s="235">
        <v>43755</v>
      </c>
      <c r="D2389" s="235">
        <v>1.1200000000000001</v>
      </c>
      <c r="E2389" s="235">
        <v>92</v>
      </c>
      <c r="F2389" s="235">
        <v>60</v>
      </c>
      <c r="G2389" s="235">
        <v>25.1</v>
      </c>
      <c r="H2389" s="235">
        <v>12.8</v>
      </c>
    </row>
    <row r="2390" spans="2:8">
      <c r="B2390" s="235" t="s">
        <v>2495</v>
      </c>
      <c r="C2390" s="235">
        <v>43756</v>
      </c>
      <c r="D2390" s="235">
        <v>3.35</v>
      </c>
      <c r="E2390" s="235">
        <v>94</v>
      </c>
      <c r="F2390" s="235">
        <v>60</v>
      </c>
      <c r="G2390" s="235">
        <v>24.6</v>
      </c>
      <c r="H2390" s="235">
        <v>12.8</v>
      </c>
    </row>
    <row r="2391" spans="2:8">
      <c r="B2391" s="235" t="s">
        <v>2495</v>
      </c>
      <c r="C2391" s="235">
        <v>43757</v>
      </c>
      <c r="D2391" s="235">
        <v>5.03</v>
      </c>
      <c r="E2391" s="235">
        <v>94</v>
      </c>
      <c r="F2391" s="235">
        <v>60</v>
      </c>
      <c r="G2391" s="235">
        <v>23.9</v>
      </c>
      <c r="H2391" s="235">
        <v>14</v>
      </c>
    </row>
    <row r="2392" spans="2:8">
      <c r="B2392" s="235" t="s">
        <v>2495</v>
      </c>
      <c r="C2392" s="235">
        <v>43758</v>
      </c>
      <c r="D2392" s="235">
        <v>0.84</v>
      </c>
      <c r="E2392" s="235">
        <v>95</v>
      </c>
      <c r="F2392" s="235">
        <v>68</v>
      </c>
      <c r="G2392" s="235">
        <v>23</v>
      </c>
      <c r="H2392" s="235">
        <v>12.7</v>
      </c>
    </row>
    <row r="2393" spans="2:8">
      <c r="B2393" s="235" t="s">
        <v>2495</v>
      </c>
      <c r="C2393" s="235">
        <v>43759</v>
      </c>
      <c r="D2393" s="235">
        <v>23.75</v>
      </c>
      <c r="E2393" s="235">
        <v>95</v>
      </c>
      <c r="F2393" s="235">
        <v>72</v>
      </c>
      <c r="G2393" s="235">
        <v>22.8</v>
      </c>
      <c r="H2393" s="235">
        <v>13.5</v>
      </c>
    </row>
    <row r="2394" spans="2:8">
      <c r="B2394" s="235" t="s">
        <v>2495</v>
      </c>
      <c r="C2394" s="235">
        <v>43760</v>
      </c>
      <c r="D2394" s="235">
        <v>20.12</v>
      </c>
      <c r="E2394" s="235">
        <v>98</v>
      </c>
      <c r="F2394" s="235">
        <v>63</v>
      </c>
      <c r="G2394" s="235">
        <v>23.7</v>
      </c>
      <c r="H2394" s="235">
        <v>12.1</v>
      </c>
    </row>
    <row r="2395" spans="2:8">
      <c r="B2395" s="235" t="s">
        <v>2495</v>
      </c>
      <c r="C2395" s="235">
        <v>43761</v>
      </c>
      <c r="D2395" s="235">
        <v>6.71</v>
      </c>
      <c r="E2395" s="235">
        <v>95</v>
      </c>
      <c r="F2395" s="235">
        <v>56</v>
      </c>
      <c r="G2395" s="235">
        <v>25.9</v>
      </c>
      <c r="H2395" s="235">
        <v>13.2</v>
      </c>
    </row>
    <row r="2396" spans="2:8">
      <c r="B2396" s="235" t="s">
        <v>2495</v>
      </c>
      <c r="C2396" s="235">
        <v>43762</v>
      </c>
      <c r="D2396" s="235">
        <v>25.98</v>
      </c>
      <c r="E2396" s="235">
        <v>95</v>
      </c>
      <c r="F2396" s="235">
        <v>52</v>
      </c>
      <c r="G2396" s="235">
        <v>26.8</v>
      </c>
      <c r="H2396" s="235">
        <v>12.6</v>
      </c>
    </row>
    <row r="2397" spans="2:8">
      <c r="B2397" s="235" t="s">
        <v>2495</v>
      </c>
      <c r="C2397" s="235">
        <v>43763</v>
      </c>
      <c r="D2397" s="235">
        <v>1.96</v>
      </c>
      <c r="E2397" s="235">
        <v>91</v>
      </c>
      <c r="F2397" s="235">
        <v>46</v>
      </c>
      <c r="G2397" s="235">
        <v>28.3</v>
      </c>
      <c r="H2397" s="235">
        <v>12.7</v>
      </c>
    </row>
    <row r="2398" spans="2:8">
      <c r="B2398" s="235" t="s">
        <v>2495</v>
      </c>
      <c r="C2398" s="235">
        <v>43764</v>
      </c>
      <c r="D2398" s="235">
        <v>5.59</v>
      </c>
      <c r="E2398" s="235">
        <v>95</v>
      </c>
      <c r="F2398" s="235">
        <v>50</v>
      </c>
      <c r="G2398" s="235">
        <v>27.8</v>
      </c>
      <c r="H2398" s="235">
        <v>13.8</v>
      </c>
    </row>
    <row r="2399" spans="2:8">
      <c r="B2399" s="235" t="s">
        <v>2495</v>
      </c>
      <c r="C2399" s="235">
        <v>43765</v>
      </c>
      <c r="D2399" s="235">
        <v>7.54</v>
      </c>
      <c r="E2399" s="235">
        <v>96</v>
      </c>
      <c r="F2399" s="235">
        <v>63</v>
      </c>
      <c r="G2399" s="235">
        <v>23.9</v>
      </c>
      <c r="H2399" s="235">
        <v>13.6</v>
      </c>
    </row>
    <row r="2400" spans="2:8">
      <c r="B2400" s="235" t="s">
        <v>2495</v>
      </c>
      <c r="C2400" s="235">
        <v>43766</v>
      </c>
      <c r="D2400" s="235">
        <v>0.28000000000000003</v>
      </c>
      <c r="E2400" s="235">
        <v>95</v>
      </c>
      <c r="F2400" s="235">
        <v>51</v>
      </c>
      <c r="G2400" s="235">
        <v>26.7</v>
      </c>
      <c r="H2400" s="235">
        <v>14</v>
      </c>
    </row>
    <row r="2401" spans="2:8">
      <c r="B2401" s="235" t="s">
        <v>2495</v>
      </c>
      <c r="C2401" s="235">
        <v>43767</v>
      </c>
      <c r="D2401" s="235">
        <v>1.68</v>
      </c>
      <c r="E2401" s="235">
        <v>95</v>
      </c>
      <c r="F2401" s="235">
        <v>64</v>
      </c>
      <c r="G2401" s="235">
        <v>25.2</v>
      </c>
      <c r="H2401" s="235">
        <v>14.2</v>
      </c>
    </row>
    <row r="2402" spans="2:8">
      <c r="B2402" s="235" t="s">
        <v>2495</v>
      </c>
      <c r="C2402" s="235">
        <v>43768</v>
      </c>
      <c r="D2402" s="235">
        <v>2.2400000000000002</v>
      </c>
      <c r="E2402" s="235">
        <v>95</v>
      </c>
      <c r="F2402" s="235">
        <v>62</v>
      </c>
      <c r="G2402" s="235">
        <v>23.7</v>
      </c>
      <c r="H2402" s="235">
        <v>13.3</v>
      </c>
    </row>
    <row r="2403" spans="2:8">
      <c r="B2403" s="235" t="s">
        <v>2495</v>
      </c>
      <c r="C2403" s="235">
        <v>43769</v>
      </c>
      <c r="D2403" s="235">
        <v>0.56000000000000005</v>
      </c>
      <c r="E2403" s="235">
        <v>95</v>
      </c>
      <c r="F2403" s="235">
        <v>56</v>
      </c>
      <c r="G2403" s="235">
        <v>25.3</v>
      </c>
      <c r="H2403" s="235">
        <v>13</v>
      </c>
    </row>
    <row r="2404" spans="2:8">
      <c r="B2404" s="235" t="s">
        <v>2495</v>
      </c>
      <c r="C2404" s="235">
        <v>43770</v>
      </c>
      <c r="D2404" s="235">
        <v>4.47</v>
      </c>
      <c r="E2404" s="235">
        <v>93</v>
      </c>
      <c r="F2404" s="235">
        <v>55</v>
      </c>
      <c r="G2404" s="235">
        <v>26</v>
      </c>
      <c r="H2404" s="235">
        <v>13.6</v>
      </c>
    </row>
    <row r="2405" spans="2:8">
      <c r="B2405" s="235" t="s">
        <v>2495</v>
      </c>
      <c r="C2405" s="235">
        <v>43771</v>
      </c>
      <c r="D2405" s="235">
        <v>0.28000000000000003</v>
      </c>
      <c r="E2405" s="235">
        <v>93</v>
      </c>
      <c r="F2405" s="235">
        <v>50</v>
      </c>
      <c r="G2405" s="235">
        <v>25.6</v>
      </c>
      <c r="H2405" s="235">
        <v>13.3</v>
      </c>
    </row>
    <row r="2406" spans="2:8">
      <c r="B2406" s="235" t="s">
        <v>2495</v>
      </c>
      <c r="C2406" s="235">
        <v>43772</v>
      </c>
      <c r="D2406" s="235">
        <v>0.56000000000000005</v>
      </c>
      <c r="E2406" s="235">
        <v>94</v>
      </c>
      <c r="F2406" s="235">
        <v>58</v>
      </c>
      <c r="G2406" s="235">
        <v>24.7</v>
      </c>
      <c r="H2406" s="235">
        <v>14</v>
      </c>
    </row>
    <row r="2407" spans="2:8">
      <c r="B2407" s="235" t="s">
        <v>2495</v>
      </c>
      <c r="C2407" s="235">
        <v>43773</v>
      </c>
      <c r="D2407" s="235">
        <v>9.2200000000000006</v>
      </c>
      <c r="E2407" s="235">
        <v>95</v>
      </c>
      <c r="F2407" s="235">
        <v>64</v>
      </c>
      <c r="G2407" s="235">
        <v>23.7</v>
      </c>
      <c r="H2407" s="235">
        <v>13.9</v>
      </c>
    </row>
    <row r="2408" spans="2:8">
      <c r="B2408" s="235" t="s">
        <v>2495</v>
      </c>
      <c r="C2408" s="235">
        <v>43774</v>
      </c>
      <c r="D2408" s="235">
        <v>1</v>
      </c>
      <c r="E2408" s="235">
        <v>94</v>
      </c>
      <c r="F2408" s="235">
        <v>64</v>
      </c>
      <c r="G2408" s="235">
        <v>24.2</v>
      </c>
      <c r="H2408" s="235">
        <v>13.7</v>
      </c>
    </row>
    <row r="2409" spans="2:8">
      <c r="B2409" s="235" t="s">
        <v>2495</v>
      </c>
      <c r="C2409" s="235">
        <v>43775</v>
      </c>
      <c r="D2409" s="235">
        <v>0.56000000000000005</v>
      </c>
      <c r="E2409" s="235">
        <v>91</v>
      </c>
      <c r="F2409" s="235">
        <v>70</v>
      </c>
      <c r="G2409" s="235">
        <v>24.8</v>
      </c>
      <c r="H2409" s="235">
        <v>15.8</v>
      </c>
    </row>
    <row r="2410" spans="2:8">
      <c r="B2410" s="235" t="s">
        <v>2495</v>
      </c>
      <c r="C2410" s="235">
        <v>43776</v>
      </c>
      <c r="D2410" s="235">
        <v>0.28000000000000003</v>
      </c>
      <c r="E2410" s="235">
        <v>94</v>
      </c>
      <c r="F2410" s="235">
        <v>65</v>
      </c>
      <c r="G2410" s="235">
        <v>22.2</v>
      </c>
      <c r="H2410" s="235">
        <v>13.9</v>
      </c>
    </row>
    <row r="2411" spans="2:8">
      <c r="B2411" s="235" t="s">
        <v>2495</v>
      </c>
      <c r="C2411" s="235">
        <v>43777</v>
      </c>
      <c r="D2411" s="235">
        <v>8.1</v>
      </c>
      <c r="E2411" s="235">
        <v>94</v>
      </c>
      <c r="F2411" s="235">
        <v>65</v>
      </c>
      <c r="G2411" s="235">
        <v>26.3</v>
      </c>
      <c r="H2411" s="235">
        <v>13.9</v>
      </c>
    </row>
    <row r="2412" spans="2:8">
      <c r="B2412" s="235" t="s">
        <v>2495</v>
      </c>
      <c r="C2412" s="235">
        <v>43778</v>
      </c>
      <c r="D2412" s="235">
        <v>1.1200000000000001</v>
      </c>
      <c r="E2412" s="235">
        <v>95</v>
      </c>
      <c r="F2412" s="235">
        <v>73</v>
      </c>
      <c r="G2412" s="235">
        <v>21.3</v>
      </c>
      <c r="H2412" s="235">
        <v>13.8</v>
      </c>
    </row>
    <row r="2413" spans="2:8">
      <c r="B2413" s="235" t="s">
        <v>2495</v>
      </c>
      <c r="C2413" s="235">
        <v>43779</v>
      </c>
      <c r="D2413" s="235">
        <v>8.66</v>
      </c>
      <c r="E2413" s="235">
        <v>95</v>
      </c>
      <c r="F2413" s="235">
        <v>68</v>
      </c>
      <c r="G2413" s="235">
        <v>22.9</v>
      </c>
      <c r="H2413" s="235">
        <v>13.1</v>
      </c>
    </row>
    <row r="2414" spans="2:8">
      <c r="B2414" s="235" t="s">
        <v>2495</v>
      </c>
      <c r="C2414" s="235">
        <v>43780</v>
      </c>
      <c r="D2414" s="235">
        <v>15.65</v>
      </c>
      <c r="E2414" s="235">
        <v>95</v>
      </c>
      <c r="F2414" s="235">
        <v>66</v>
      </c>
      <c r="G2414" s="235">
        <v>24.9</v>
      </c>
      <c r="H2414" s="235">
        <v>13.8</v>
      </c>
    </row>
    <row r="2415" spans="2:8">
      <c r="B2415" s="235" t="s">
        <v>2495</v>
      </c>
      <c r="C2415" s="235">
        <v>43781</v>
      </c>
      <c r="D2415" s="235">
        <v>5.31</v>
      </c>
      <c r="E2415" s="235">
        <v>95</v>
      </c>
      <c r="F2415" s="235">
        <v>71</v>
      </c>
      <c r="G2415" s="235">
        <v>21.1</v>
      </c>
      <c r="H2415" s="235">
        <v>14.2</v>
      </c>
    </row>
    <row r="2416" spans="2:8">
      <c r="B2416" s="235" t="s">
        <v>2495</v>
      </c>
      <c r="C2416" s="235">
        <v>43782</v>
      </c>
      <c r="D2416" s="235">
        <v>18.72</v>
      </c>
      <c r="E2416" s="235">
        <v>95</v>
      </c>
      <c r="F2416" s="235">
        <v>85</v>
      </c>
      <c r="G2416" s="235">
        <v>17.8</v>
      </c>
      <c r="H2416" s="235">
        <v>13.5</v>
      </c>
    </row>
    <row r="2417" spans="2:8">
      <c r="B2417" s="235" t="s">
        <v>2495</v>
      </c>
      <c r="C2417" s="235">
        <v>43783</v>
      </c>
      <c r="D2417" s="235">
        <v>9.5</v>
      </c>
      <c r="E2417" s="235">
        <v>95</v>
      </c>
      <c r="F2417" s="235">
        <v>66</v>
      </c>
      <c r="G2417" s="235">
        <v>23.8</v>
      </c>
      <c r="H2417" s="235">
        <v>13.5</v>
      </c>
    </row>
    <row r="2418" spans="2:8">
      <c r="B2418" s="235" t="s">
        <v>2495</v>
      </c>
      <c r="C2418" s="235">
        <v>43784</v>
      </c>
      <c r="D2418" s="235">
        <v>0.56000000000000005</v>
      </c>
      <c r="E2418" s="235">
        <v>95</v>
      </c>
      <c r="F2418" s="235">
        <v>71</v>
      </c>
      <c r="G2418" s="235">
        <v>22.6</v>
      </c>
      <c r="H2418" s="235">
        <v>13.1</v>
      </c>
    </row>
    <row r="2419" spans="2:8">
      <c r="B2419" s="235" t="s">
        <v>2495</v>
      </c>
      <c r="C2419" s="235">
        <v>43785</v>
      </c>
      <c r="D2419" s="235">
        <v>0.28000000000000003</v>
      </c>
      <c r="E2419" s="235">
        <v>94</v>
      </c>
      <c r="F2419" s="235">
        <v>62</v>
      </c>
      <c r="G2419" s="235">
        <v>25.8</v>
      </c>
      <c r="H2419" s="235">
        <v>13.8</v>
      </c>
    </row>
    <row r="2420" spans="2:8">
      <c r="B2420" s="235" t="s">
        <v>2495</v>
      </c>
      <c r="C2420" s="235">
        <v>43786</v>
      </c>
      <c r="D2420" s="235">
        <v>0</v>
      </c>
      <c r="E2420" s="235">
        <v>94</v>
      </c>
      <c r="F2420" s="235">
        <v>61</v>
      </c>
      <c r="G2420" s="235">
        <v>26.3</v>
      </c>
      <c r="H2420" s="235">
        <v>13.2</v>
      </c>
    </row>
    <row r="2421" spans="2:8">
      <c r="B2421" s="235" t="s">
        <v>2495</v>
      </c>
      <c r="C2421" s="235">
        <v>43787</v>
      </c>
      <c r="D2421" s="235">
        <v>2.5099999999999998</v>
      </c>
      <c r="E2421" s="235">
        <v>95</v>
      </c>
      <c r="F2421" s="235">
        <v>57</v>
      </c>
      <c r="G2421" s="235">
        <v>26.3</v>
      </c>
      <c r="H2421" s="235">
        <v>14.1</v>
      </c>
    </row>
    <row r="2422" spans="2:8">
      <c r="B2422" s="235" t="s">
        <v>2495</v>
      </c>
      <c r="C2422" s="235">
        <v>43788</v>
      </c>
      <c r="D2422" s="235">
        <v>12.57</v>
      </c>
      <c r="E2422" s="235">
        <v>95</v>
      </c>
      <c r="F2422" s="235">
        <v>63</v>
      </c>
      <c r="G2422" s="235">
        <v>24</v>
      </c>
      <c r="H2422" s="235">
        <v>13.4</v>
      </c>
    </row>
    <row r="2423" spans="2:8">
      <c r="B2423" s="235" t="s">
        <v>2495</v>
      </c>
      <c r="C2423" s="235">
        <v>43789</v>
      </c>
      <c r="D2423" s="235">
        <v>0.28000000000000003</v>
      </c>
      <c r="E2423" s="235">
        <v>95</v>
      </c>
      <c r="F2423" s="235">
        <v>58</v>
      </c>
      <c r="G2423" s="235">
        <v>16.7</v>
      </c>
      <c r="H2423" s="235">
        <v>12.8</v>
      </c>
    </row>
    <row r="2424" spans="2:8">
      <c r="B2424" s="235" t="s">
        <v>2495</v>
      </c>
      <c r="C2424" s="235">
        <v>43790</v>
      </c>
      <c r="D2424" s="235">
        <v>9.5</v>
      </c>
      <c r="E2424" s="235">
        <v>93</v>
      </c>
      <c r="F2424" s="235">
        <v>51</v>
      </c>
      <c r="G2424" s="235">
        <v>25.5</v>
      </c>
      <c r="H2424" s="235">
        <v>12.6</v>
      </c>
    </row>
    <row r="2425" spans="2:8">
      <c r="B2425" s="235" t="s">
        <v>2495</v>
      </c>
      <c r="C2425" s="235">
        <v>43791</v>
      </c>
      <c r="D2425" s="235">
        <v>0.28000000000000003</v>
      </c>
      <c r="E2425" s="235">
        <v>94</v>
      </c>
      <c r="F2425" s="235">
        <v>58</v>
      </c>
      <c r="G2425" s="235">
        <v>23.7</v>
      </c>
      <c r="H2425" s="235">
        <v>12.8</v>
      </c>
    </row>
    <row r="2426" spans="2:8">
      <c r="B2426" s="235" t="s">
        <v>2495</v>
      </c>
      <c r="C2426" s="235">
        <v>43792</v>
      </c>
      <c r="D2426" s="235">
        <v>1.1200000000000001</v>
      </c>
      <c r="E2426" s="235">
        <v>94</v>
      </c>
      <c r="F2426" s="235">
        <v>49</v>
      </c>
      <c r="G2426" s="235">
        <v>26</v>
      </c>
      <c r="H2426" s="235">
        <v>11.6</v>
      </c>
    </row>
    <row r="2427" spans="2:8">
      <c r="B2427" s="235" t="s">
        <v>2495</v>
      </c>
      <c r="C2427" s="235">
        <v>43793</v>
      </c>
      <c r="D2427" s="235">
        <v>0.28000000000000003</v>
      </c>
      <c r="E2427" s="235">
        <v>94</v>
      </c>
      <c r="F2427" s="235">
        <v>62</v>
      </c>
      <c r="G2427" s="235">
        <v>24.2</v>
      </c>
      <c r="H2427" s="235">
        <v>12.5</v>
      </c>
    </row>
    <row r="2428" spans="2:8">
      <c r="B2428" s="235" t="s">
        <v>2495</v>
      </c>
      <c r="C2428" s="235">
        <v>43794</v>
      </c>
      <c r="D2428" s="235">
        <v>0</v>
      </c>
      <c r="E2428" s="235">
        <v>95</v>
      </c>
      <c r="F2428" s="235">
        <v>56</v>
      </c>
      <c r="G2428" s="235">
        <v>26.6</v>
      </c>
      <c r="H2428" s="235">
        <v>13.4</v>
      </c>
    </row>
    <row r="2429" spans="2:8">
      <c r="B2429" s="235" t="s">
        <v>2495</v>
      </c>
      <c r="C2429" s="235">
        <v>43795</v>
      </c>
      <c r="D2429" s="235">
        <v>0</v>
      </c>
      <c r="E2429" s="235">
        <v>96</v>
      </c>
      <c r="F2429" s="235">
        <v>60</v>
      </c>
      <c r="G2429" s="235">
        <v>25.9</v>
      </c>
      <c r="H2429" s="235">
        <v>14.5</v>
      </c>
    </row>
    <row r="2430" spans="2:8">
      <c r="B2430" s="235" t="s">
        <v>2495</v>
      </c>
      <c r="C2430" s="235">
        <v>43796</v>
      </c>
      <c r="D2430" s="235">
        <v>0</v>
      </c>
      <c r="E2430" s="235">
        <v>94</v>
      </c>
      <c r="F2430" s="235">
        <v>44</v>
      </c>
      <c r="G2430" s="235">
        <v>27.5</v>
      </c>
      <c r="H2430" s="235">
        <v>14.6</v>
      </c>
    </row>
    <row r="2431" spans="2:8">
      <c r="B2431" s="235" t="s">
        <v>2495</v>
      </c>
      <c r="C2431" s="235">
        <v>43797</v>
      </c>
      <c r="D2431" s="235">
        <v>0</v>
      </c>
      <c r="E2431" s="235">
        <v>95</v>
      </c>
      <c r="F2431" s="235">
        <v>61</v>
      </c>
      <c r="G2431" s="235">
        <v>25.3</v>
      </c>
      <c r="H2431" s="235">
        <v>14.1</v>
      </c>
    </row>
    <row r="2432" spans="2:8">
      <c r="B2432" s="235" t="s">
        <v>2495</v>
      </c>
      <c r="C2432" s="235">
        <v>43798</v>
      </c>
      <c r="D2432" s="235">
        <v>8.66</v>
      </c>
      <c r="E2432" s="235">
        <v>94</v>
      </c>
      <c r="F2432" s="235">
        <v>63</v>
      </c>
      <c r="G2432" s="235">
        <v>24.9</v>
      </c>
      <c r="H2432" s="235">
        <v>13.6</v>
      </c>
    </row>
    <row r="2433" spans="2:8">
      <c r="B2433" s="235" t="s">
        <v>2495</v>
      </c>
      <c r="C2433" s="235">
        <v>43799</v>
      </c>
      <c r="D2433" s="235">
        <v>1.4</v>
      </c>
      <c r="E2433" s="235">
        <v>94</v>
      </c>
      <c r="F2433" s="235">
        <v>64</v>
      </c>
      <c r="G2433" s="235">
        <v>23.2</v>
      </c>
      <c r="H2433" s="235">
        <v>13.5</v>
      </c>
    </row>
    <row r="2434" spans="2:8">
      <c r="B2434" s="235" t="s">
        <v>2495</v>
      </c>
      <c r="C2434" s="235">
        <v>43800</v>
      </c>
      <c r="D2434" s="235">
        <v>0</v>
      </c>
      <c r="E2434" s="235">
        <v>0</v>
      </c>
      <c r="F2434" s="235">
        <v>0</v>
      </c>
      <c r="G2434" s="235">
        <v>0</v>
      </c>
      <c r="H2434" s="235">
        <v>0</v>
      </c>
    </row>
    <row r="2435" spans="2:8">
      <c r="B2435" s="235" t="s">
        <v>2495</v>
      </c>
      <c r="C2435" s="235">
        <v>43800</v>
      </c>
      <c r="D2435" s="235">
        <v>0.56000000000000005</v>
      </c>
      <c r="E2435" s="235">
        <v>94</v>
      </c>
      <c r="F2435" s="235">
        <v>64</v>
      </c>
      <c r="G2435" s="235">
        <v>25.6</v>
      </c>
      <c r="H2435" s="235">
        <v>14.2</v>
      </c>
    </row>
    <row r="2436" spans="2:8">
      <c r="B2436" s="235" t="s">
        <v>2495</v>
      </c>
      <c r="C2436" s="235">
        <v>43801</v>
      </c>
      <c r="D2436" s="235">
        <v>0</v>
      </c>
      <c r="E2436" s="235">
        <v>97</v>
      </c>
      <c r="F2436" s="235">
        <v>56</v>
      </c>
      <c r="G2436" s="235">
        <v>25.4</v>
      </c>
      <c r="H2436" s="235">
        <v>13.5</v>
      </c>
    </row>
    <row r="2437" spans="2:8">
      <c r="B2437" s="235" t="s">
        <v>2495</v>
      </c>
      <c r="C2437" s="235">
        <v>43802</v>
      </c>
      <c r="D2437" s="235">
        <v>0</v>
      </c>
      <c r="E2437" s="235">
        <v>92</v>
      </c>
      <c r="F2437" s="235">
        <v>60</v>
      </c>
      <c r="G2437" s="235">
        <v>24.4</v>
      </c>
      <c r="H2437" s="235">
        <v>13.3</v>
      </c>
    </row>
    <row r="2438" spans="2:8">
      <c r="B2438" s="235" t="s">
        <v>2495</v>
      </c>
      <c r="C2438" s="235">
        <v>43803</v>
      </c>
      <c r="D2438" s="235">
        <v>2.79</v>
      </c>
      <c r="E2438" s="235">
        <v>94</v>
      </c>
      <c r="F2438" s="235">
        <v>63</v>
      </c>
      <c r="G2438" s="235">
        <v>24.2</v>
      </c>
      <c r="H2438" s="235">
        <v>13.1</v>
      </c>
    </row>
    <row r="2439" spans="2:8">
      <c r="B2439" s="235" t="s">
        <v>2495</v>
      </c>
      <c r="C2439" s="235">
        <v>43804</v>
      </c>
      <c r="D2439" s="235">
        <v>1.68</v>
      </c>
      <c r="E2439" s="235">
        <v>94</v>
      </c>
      <c r="F2439" s="235">
        <v>65</v>
      </c>
      <c r="G2439" s="235">
        <v>24.8</v>
      </c>
      <c r="H2439" s="235">
        <v>14</v>
      </c>
    </row>
    <row r="2440" spans="2:8">
      <c r="B2440" s="235" t="s">
        <v>2495</v>
      </c>
      <c r="C2440" s="235">
        <v>43805</v>
      </c>
      <c r="D2440" s="235">
        <v>1.1200000000000001</v>
      </c>
      <c r="E2440" s="235">
        <v>95</v>
      </c>
      <c r="F2440" s="235">
        <v>64</v>
      </c>
      <c r="G2440" s="235">
        <v>24.7</v>
      </c>
      <c r="H2440" s="235">
        <v>13.6</v>
      </c>
    </row>
    <row r="2441" spans="2:8">
      <c r="B2441" s="235" t="s">
        <v>2495</v>
      </c>
      <c r="C2441" s="235">
        <v>43806</v>
      </c>
      <c r="D2441" s="235">
        <v>1.1200000000000001</v>
      </c>
      <c r="E2441" s="235">
        <v>95</v>
      </c>
      <c r="F2441" s="235">
        <v>73</v>
      </c>
      <c r="G2441" s="235">
        <v>20.9</v>
      </c>
      <c r="H2441" s="235">
        <v>13.9</v>
      </c>
    </row>
    <row r="2442" spans="2:8">
      <c r="B2442" s="235" t="s">
        <v>2495</v>
      </c>
      <c r="C2442" s="235">
        <v>43807</v>
      </c>
      <c r="D2442" s="235">
        <v>9.7799999999999994</v>
      </c>
      <c r="E2442" s="235">
        <v>94</v>
      </c>
      <c r="F2442" s="235">
        <v>59</v>
      </c>
      <c r="G2442" s="235">
        <v>26</v>
      </c>
      <c r="H2442" s="235">
        <v>12.8</v>
      </c>
    </row>
    <row r="2443" spans="2:8">
      <c r="B2443" s="235" t="s">
        <v>2495</v>
      </c>
      <c r="C2443" s="235">
        <v>43808</v>
      </c>
      <c r="D2443" s="235">
        <v>0</v>
      </c>
      <c r="E2443" s="235">
        <v>95</v>
      </c>
      <c r="F2443" s="235">
        <v>58</v>
      </c>
      <c r="G2443" s="235">
        <v>25.1</v>
      </c>
      <c r="H2443" s="235">
        <v>12.4</v>
      </c>
    </row>
    <row r="2444" spans="2:8">
      <c r="B2444" s="235" t="s">
        <v>2495</v>
      </c>
      <c r="C2444" s="235">
        <v>43809</v>
      </c>
      <c r="D2444" s="235">
        <v>4.75</v>
      </c>
      <c r="E2444" s="235">
        <v>94</v>
      </c>
      <c r="F2444" s="235">
        <v>58</v>
      </c>
      <c r="G2444" s="235">
        <v>25.1</v>
      </c>
      <c r="H2444" s="235">
        <v>13.3</v>
      </c>
    </row>
    <row r="2445" spans="2:8">
      <c r="B2445" s="235" t="s">
        <v>2495</v>
      </c>
      <c r="C2445" s="235">
        <v>43810</v>
      </c>
      <c r="D2445" s="235">
        <v>13.41</v>
      </c>
      <c r="E2445" s="235">
        <v>94</v>
      </c>
      <c r="F2445" s="235">
        <v>68</v>
      </c>
      <c r="G2445" s="235">
        <v>23.7</v>
      </c>
      <c r="H2445" s="235">
        <v>13.6</v>
      </c>
    </row>
    <row r="2446" spans="2:8">
      <c r="B2446" s="235" t="s">
        <v>2495</v>
      </c>
      <c r="C2446" s="235">
        <v>43811</v>
      </c>
      <c r="D2446" s="235">
        <v>0.56000000000000005</v>
      </c>
      <c r="E2446" s="235">
        <v>95</v>
      </c>
      <c r="F2446" s="235">
        <v>66</v>
      </c>
      <c r="G2446" s="235">
        <v>23</v>
      </c>
      <c r="H2446" s="235">
        <v>13.4</v>
      </c>
    </row>
    <row r="2447" spans="2:8">
      <c r="B2447" s="235" t="s">
        <v>2495</v>
      </c>
      <c r="C2447" s="235">
        <v>43812</v>
      </c>
      <c r="D2447" s="235">
        <v>1.96</v>
      </c>
      <c r="E2447" s="235">
        <v>95</v>
      </c>
      <c r="F2447" s="235">
        <v>67</v>
      </c>
      <c r="G2447" s="235">
        <v>23.8</v>
      </c>
      <c r="H2447" s="235">
        <v>12.9</v>
      </c>
    </row>
    <row r="2448" spans="2:8">
      <c r="B2448" s="235" t="s">
        <v>2495</v>
      </c>
      <c r="C2448" s="235">
        <v>43813</v>
      </c>
      <c r="D2448" s="235">
        <v>11.73</v>
      </c>
      <c r="E2448" s="235">
        <v>95</v>
      </c>
      <c r="F2448" s="235">
        <v>75</v>
      </c>
      <c r="G2448" s="235">
        <v>22.4</v>
      </c>
      <c r="H2448" s="235">
        <v>13.4</v>
      </c>
    </row>
    <row r="2449" spans="2:8">
      <c r="B2449" s="235" t="s">
        <v>2495</v>
      </c>
      <c r="C2449" s="235">
        <v>43814</v>
      </c>
      <c r="D2449" s="235">
        <v>11.46</v>
      </c>
      <c r="E2449" s="235">
        <v>96</v>
      </c>
      <c r="F2449" s="235">
        <v>65</v>
      </c>
      <c r="G2449" s="235">
        <v>24.4</v>
      </c>
      <c r="H2449" s="235">
        <v>12</v>
      </c>
    </row>
    <row r="2450" spans="2:8">
      <c r="B2450" s="235" t="s">
        <v>2495</v>
      </c>
      <c r="C2450" s="235">
        <v>43815</v>
      </c>
      <c r="D2450" s="235">
        <v>12.01</v>
      </c>
      <c r="E2450" s="235">
        <v>96</v>
      </c>
      <c r="F2450" s="235">
        <v>66</v>
      </c>
      <c r="G2450" s="235">
        <v>24.7</v>
      </c>
      <c r="H2450" s="235">
        <v>14</v>
      </c>
    </row>
    <row r="2451" spans="2:8">
      <c r="B2451" s="235" t="s">
        <v>2495</v>
      </c>
      <c r="C2451" s="235">
        <v>43816</v>
      </c>
      <c r="D2451" s="235">
        <v>0</v>
      </c>
      <c r="E2451" s="235">
        <v>94</v>
      </c>
      <c r="F2451" s="235">
        <v>62</v>
      </c>
      <c r="G2451" s="235">
        <v>23.3</v>
      </c>
      <c r="H2451" s="235">
        <v>13.5</v>
      </c>
    </row>
    <row r="2452" spans="2:8">
      <c r="B2452" s="235" t="s">
        <v>2495</v>
      </c>
      <c r="C2452" s="235">
        <v>43817</v>
      </c>
      <c r="D2452" s="235">
        <v>0</v>
      </c>
      <c r="E2452" s="235">
        <v>95</v>
      </c>
      <c r="F2452" s="235">
        <v>61</v>
      </c>
      <c r="G2452" s="235">
        <v>23.7</v>
      </c>
      <c r="H2452" s="235">
        <v>13.7</v>
      </c>
    </row>
    <row r="2453" spans="2:8">
      <c r="B2453" s="235" t="s">
        <v>2495</v>
      </c>
      <c r="C2453" s="235">
        <v>43818</v>
      </c>
      <c r="D2453" s="235">
        <v>3.63</v>
      </c>
      <c r="E2453" s="235">
        <v>96</v>
      </c>
      <c r="F2453" s="235">
        <v>70</v>
      </c>
      <c r="G2453" s="235">
        <v>23</v>
      </c>
      <c r="H2453" s="235">
        <v>14.6</v>
      </c>
    </row>
    <row r="2454" spans="2:8">
      <c r="B2454" s="235" t="s">
        <v>2495</v>
      </c>
      <c r="C2454" s="235">
        <v>43819</v>
      </c>
      <c r="D2454" s="235">
        <v>0</v>
      </c>
      <c r="E2454" s="235">
        <v>94</v>
      </c>
      <c r="F2454" s="235">
        <v>62</v>
      </c>
      <c r="G2454" s="235">
        <v>25.9</v>
      </c>
      <c r="H2454" s="235">
        <v>14</v>
      </c>
    </row>
    <row r="2455" spans="2:8">
      <c r="B2455" s="235" t="s">
        <v>2495</v>
      </c>
      <c r="C2455" s="235">
        <v>43820</v>
      </c>
      <c r="D2455" s="235">
        <v>0</v>
      </c>
      <c r="E2455" s="235">
        <v>95</v>
      </c>
      <c r="F2455" s="235">
        <v>66</v>
      </c>
      <c r="G2455" s="235">
        <v>23.4</v>
      </c>
      <c r="H2455" s="235">
        <v>14.6</v>
      </c>
    </row>
    <row r="2456" spans="2:8">
      <c r="B2456" s="235" t="s">
        <v>2495</v>
      </c>
      <c r="C2456" s="235">
        <v>43821</v>
      </c>
      <c r="D2456" s="235">
        <v>0</v>
      </c>
      <c r="E2456" s="235">
        <v>95</v>
      </c>
      <c r="F2456" s="235">
        <v>65</v>
      </c>
      <c r="G2456" s="235">
        <v>25</v>
      </c>
      <c r="H2456" s="235">
        <v>14.3</v>
      </c>
    </row>
    <row r="2457" spans="2:8">
      <c r="B2457" s="235" t="s">
        <v>2495</v>
      </c>
      <c r="C2457" s="235">
        <v>43822</v>
      </c>
      <c r="D2457" s="235">
        <v>0</v>
      </c>
      <c r="E2457" s="235">
        <v>95</v>
      </c>
      <c r="F2457" s="235">
        <v>60</v>
      </c>
      <c r="G2457" s="235">
        <v>23.8</v>
      </c>
      <c r="H2457" s="235">
        <v>14.9</v>
      </c>
    </row>
    <row r="2458" spans="2:8">
      <c r="B2458" s="235" t="s">
        <v>2495</v>
      </c>
      <c r="C2458" s="235">
        <v>43823</v>
      </c>
      <c r="D2458" s="235">
        <v>0</v>
      </c>
      <c r="E2458" s="235">
        <v>95</v>
      </c>
      <c r="F2458" s="235">
        <v>60</v>
      </c>
      <c r="G2458" s="235">
        <v>24.4</v>
      </c>
      <c r="H2458" s="235">
        <v>13.8</v>
      </c>
    </row>
    <row r="2459" spans="2:8">
      <c r="B2459" s="235" t="s">
        <v>2495</v>
      </c>
      <c r="C2459" s="235">
        <v>43824</v>
      </c>
      <c r="D2459" s="235">
        <v>8.66</v>
      </c>
      <c r="E2459" s="235">
        <v>94</v>
      </c>
      <c r="F2459" s="235">
        <v>61</v>
      </c>
      <c r="G2459" s="235">
        <v>26</v>
      </c>
      <c r="H2459" s="235">
        <v>14.6</v>
      </c>
    </row>
    <row r="2460" spans="2:8">
      <c r="B2460" s="235" t="s">
        <v>2495</v>
      </c>
      <c r="C2460" s="235">
        <v>43825</v>
      </c>
      <c r="D2460" s="235">
        <v>0.28000000000000003</v>
      </c>
      <c r="E2460" s="235">
        <v>94</v>
      </c>
      <c r="F2460" s="235">
        <v>56</v>
      </c>
      <c r="G2460" s="235">
        <v>26</v>
      </c>
      <c r="H2460" s="235">
        <v>14.5</v>
      </c>
    </row>
    <row r="2461" spans="2:8">
      <c r="B2461" s="235" t="s">
        <v>2495</v>
      </c>
      <c r="C2461" s="235">
        <v>43826</v>
      </c>
      <c r="D2461" s="235">
        <v>0</v>
      </c>
      <c r="E2461" s="235">
        <v>95</v>
      </c>
      <c r="F2461" s="235">
        <v>67</v>
      </c>
      <c r="G2461" s="235">
        <v>24.6</v>
      </c>
      <c r="H2461" s="235">
        <v>15.3</v>
      </c>
    </row>
    <row r="2462" spans="2:8">
      <c r="B2462" s="235" t="s">
        <v>2495</v>
      </c>
      <c r="C2462" s="235">
        <v>43827</v>
      </c>
      <c r="D2462" s="235">
        <v>0</v>
      </c>
      <c r="E2462" s="235">
        <v>96</v>
      </c>
      <c r="F2462" s="235">
        <v>61</v>
      </c>
      <c r="G2462" s="235">
        <v>26.8</v>
      </c>
      <c r="H2462" s="235">
        <v>14</v>
      </c>
    </row>
    <row r="2463" spans="2:8">
      <c r="B2463" s="235" t="s">
        <v>2495</v>
      </c>
      <c r="C2463" s="235">
        <v>43828</v>
      </c>
      <c r="D2463" s="235">
        <v>0</v>
      </c>
      <c r="E2463" s="235">
        <v>93</v>
      </c>
      <c r="F2463" s="235">
        <v>57</v>
      </c>
      <c r="G2463" s="235">
        <v>26.1</v>
      </c>
      <c r="H2463" s="235">
        <v>14.7</v>
      </c>
    </row>
    <row r="2464" spans="2:8">
      <c r="B2464" s="235" t="s">
        <v>2495</v>
      </c>
      <c r="C2464" s="235">
        <v>43829</v>
      </c>
      <c r="D2464" s="235">
        <v>8.1</v>
      </c>
      <c r="E2464" s="235">
        <v>95</v>
      </c>
      <c r="F2464" s="235">
        <v>63</v>
      </c>
      <c r="G2464" s="235">
        <v>23.5</v>
      </c>
      <c r="H2464" s="235">
        <v>14.4</v>
      </c>
    </row>
    <row r="2465" spans="2:8">
      <c r="B2465" s="235" t="s">
        <v>2495</v>
      </c>
      <c r="C2465" s="235">
        <v>43830</v>
      </c>
      <c r="D2465" s="235">
        <v>8.1</v>
      </c>
      <c r="E2465" s="235">
        <v>95</v>
      </c>
      <c r="F2465" s="235">
        <v>70</v>
      </c>
      <c r="G2465" s="235">
        <v>21.7</v>
      </c>
      <c r="H2465" s="235">
        <v>14.3</v>
      </c>
    </row>
    <row r="2466" spans="2:8">
      <c r="B2466" s="235" t="s">
        <v>2495</v>
      </c>
      <c r="C2466" s="235">
        <v>43831</v>
      </c>
      <c r="D2466" s="235">
        <v>7.82</v>
      </c>
      <c r="E2466" s="235">
        <v>95</v>
      </c>
      <c r="F2466" s="235">
        <v>65</v>
      </c>
      <c r="G2466" s="235">
        <v>24.6</v>
      </c>
      <c r="H2466" s="235">
        <v>13.9</v>
      </c>
    </row>
    <row r="2467" spans="2:8">
      <c r="B2467" s="235" t="s">
        <v>2495</v>
      </c>
      <c r="C2467" s="235">
        <v>43832</v>
      </c>
      <c r="D2467" s="235">
        <v>9.7799999999999994</v>
      </c>
      <c r="E2467" s="235">
        <v>95</v>
      </c>
      <c r="F2467" s="235">
        <v>62</v>
      </c>
      <c r="G2467" s="235">
        <v>17.7</v>
      </c>
      <c r="H2467" s="235">
        <v>13.8</v>
      </c>
    </row>
    <row r="2468" spans="2:8">
      <c r="B2468" s="235" t="s">
        <v>2495</v>
      </c>
      <c r="C2468" s="235">
        <v>43833</v>
      </c>
      <c r="D2468" s="235">
        <v>0</v>
      </c>
      <c r="E2468" s="235">
        <v>95</v>
      </c>
      <c r="F2468" s="235">
        <v>62</v>
      </c>
      <c r="G2468" s="235">
        <v>24.7</v>
      </c>
      <c r="H2468" s="235">
        <v>12.4</v>
      </c>
    </row>
    <row r="2469" spans="2:8">
      <c r="B2469" s="235" t="s">
        <v>2495</v>
      </c>
      <c r="C2469" s="235">
        <v>43834</v>
      </c>
      <c r="D2469" s="235">
        <v>0</v>
      </c>
      <c r="E2469" s="235">
        <v>87</v>
      </c>
      <c r="F2469" s="235">
        <v>47</v>
      </c>
      <c r="G2469" s="235">
        <v>25.2</v>
      </c>
      <c r="H2469" s="235">
        <v>13</v>
      </c>
    </row>
    <row r="2470" spans="2:8">
      <c r="B2470" s="235" t="s">
        <v>2495</v>
      </c>
      <c r="C2470" s="235">
        <v>43835</v>
      </c>
      <c r="D2470" s="235">
        <v>0</v>
      </c>
      <c r="E2470" s="235">
        <v>92</v>
      </c>
      <c r="F2470" s="235">
        <v>50</v>
      </c>
      <c r="G2470" s="235">
        <v>24.6</v>
      </c>
      <c r="H2470" s="235">
        <v>12.3</v>
      </c>
    </row>
    <row r="2471" spans="2:8">
      <c r="B2471" s="235" t="s">
        <v>2495</v>
      </c>
      <c r="C2471" s="235">
        <v>43836</v>
      </c>
      <c r="D2471" s="235">
        <v>0</v>
      </c>
      <c r="E2471" s="235">
        <v>93</v>
      </c>
      <c r="F2471" s="235">
        <v>51</v>
      </c>
      <c r="G2471" s="235">
        <v>24.6</v>
      </c>
      <c r="H2471" s="235">
        <v>11.9</v>
      </c>
    </row>
    <row r="2472" spans="2:8">
      <c r="B2472" s="235" t="s">
        <v>2495</v>
      </c>
      <c r="C2472" s="235">
        <v>43837</v>
      </c>
      <c r="D2472" s="235">
        <v>0</v>
      </c>
      <c r="E2472" s="235">
        <v>85</v>
      </c>
      <c r="F2472" s="235">
        <v>50</v>
      </c>
      <c r="G2472" s="235">
        <v>24.9</v>
      </c>
      <c r="H2472" s="235">
        <v>11.9</v>
      </c>
    </row>
    <row r="2473" spans="2:8">
      <c r="B2473" s="235" t="s">
        <v>2495</v>
      </c>
      <c r="C2473" s="235">
        <v>43838</v>
      </c>
      <c r="D2473" s="235">
        <v>0</v>
      </c>
      <c r="E2473" s="235">
        <v>86</v>
      </c>
      <c r="F2473" s="235">
        <v>28</v>
      </c>
      <c r="G2473" s="235">
        <v>24.9</v>
      </c>
      <c r="H2473" s="235">
        <v>11.9</v>
      </c>
    </row>
    <row r="2474" spans="2:8">
      <c r="B2474" s="235" t="s">
        <v>2495</v>
      </c>
      <c r="C2474" s="235">
        <v>43839</v>
      </c>
      <c r="D2474" s="235">
        <v>0</v>
      </c>
      <c r="E2474" s="235">
        <v>84</v>
      </c>
      <c r="F2474" s="235">
        <v>34</v>
      </c>
      <c r="G2474" s="235">
        <v>26.6</v>
      </c>
      <c r="H2474" s="235">
        <v>12</v>
      </c>
    </row>
    <row r="2475" spans="2:8">
      <c r="B2475" s="235" t="s">
        <v>2495</v>
      </c>
      <c r="C2475" s="235">
        <v>43840</v>
      </c>
      <c r="D2475" s="235">
        <v>0</v>
      </c>
      <c r="E2475" s="235">
        <v>85</v>
      </c>
      <c r="F2475" s="235">
        <v>47</v>
      </c>
      <c r="G2475" s="235">
        <v>25.9</v>
      </c>
      <c r="H2475" s="235">
        <v>12.9</v>
      </c>
    </row>
    <row r="2476" spans="2:8">
      <c r="B2476" s="235" t="s">
        <v>2495</v>
      </c>
      <c r="C2476" s="235">
        <v>43841</v>
      </c>
      <c r="D2476" s="235">
        <v>0</v>
      </c>
      <c r="E2476" s="235">
        <v>89</v>
      </c>
      <c r="F2476" s="235">
        <v>44</v>
      </c>
      <c r="G2476" s="235">
        <v>25.8</v>
      </c>
      <c r="H2476" s="235">
        <v>13.5</v>
      </c>
    </row>
    <row r="2477" spans="2:8">
      <c r="B2477" s="235" t="s">
        <v>2495</v>
      </c>
      <c r="C2477" s="235">
        <v>43842</v>
      </c>
      <c r="D2477" s="235">
        <v>0</v>
      </c>
      <c r="E2477" s="235">
        <v>79</v>
      </c>
      <c r="F2477" s="235">
        <v>39</v>
      </c>
      <c r="G2477" s="235">
        <v>27.5</v>
      </c>
      <c r="H2477" s="235">
        <v>13.1</v>
      </c>
    </row>
    <row r="2478" spans="2:8">
      <c r="B2478" s="235" t="s">
        <v>2495</v>
      </c>
      <c r="C2478" s="235">
        <v>43843</v>
      </c>
      <c r="D2478" s="235">
        <v>0</v>
      </c>
      <c r="E2478" s="235">
        <v>82</v>
      </c>
      <c r="F2478" s="235">
        <v>47</v>
      </c>
      <c r="G2478" s="235">
        <v>27.3</v>
      </c>
      <c r="H2478" s="235">
        <v>12.9</v>
      </c>
    </row>
    <row r="2479" spans="2:8">
      <c r="B2479" s="235" t="s">
        <v>2495</v>
      </c>
      <c r="C2479" s="235">
        <v>43844</v>
      </c>
      <c r="D2479" s="235">
        <v>2.2400000000000002</v>
      </c>
      <c r="E2479" s="235">
        <v>85</v>
      </c>
      <c r="F2479" s="235">
        <v>56</v>
      </c>
      <c r="G2479" s="235">
        <v>25.5</v>
      </c>
      <c r="H2479" s="235">
        <v>13.4</v>
      </c>
    </row>
    <row r="2480" spans="2:8">
      <c r="B2480" s="235" t="s">
        <v>2495</v>
      </c>
      <c r="C2480" s="235">
        <v>43845</v>
      </c>
      <c r="D2480" s="235">
        <v>0.28000000000000003</v>
      </c>
      <c r="E2480" s="235">
        <v>83</v>
      </c>
      <c r="F2480" s="235">
        <v>55</v>
      </c>
      <c r="G2480" s="235">
        <v>25.3</v>
      </c>
      <c r="H2480" s="235">
        <v>15.7</v>
      </c>
    </row>
    <row r="2481" spans="2:8">
      <c r="B2481" s="235" t="s">
        <v>2495</v>
      </c>
      <c r="C2481" s="235">
        <v>43846</v>
      </c>
      <c r="D2481" s="235">
        <v>0</v>
      </c>
      <c r="E2481" s="235">
        <v>88</v>
      </c>
      <c r="F2481" s="235">
        <v>51</v>
      </c>
      <c r="G2481" s="235">
        <v>26.7</v>
      </c>
      <c r="H2481" s="235">
        <v>13</v>
      </c>
    </row>
    <row r="2482" spans="2:8">
      <c r="B2482" s="235" t="s">
        <v>2495</v>
      </c>
      <c r="C2482" s="235">
        <v>43847</v>
      </c>
      <c r="D2482" s="235">
        <v>0</v>
      </c>
      <c r="E2482" s="235">
        <v>77</v>
      </c>
      <c r="F2482" s="235">
        <v>47</v>
      </c>
      <c r="G2482" s="235">
        <v>27.1</v>
      </c>
      <c r="H2482" s="235">
        <v>14.8</v>
      </c>
    </row>
    <row r="2483" spans="2:8">
      <c r="B2483" s="235" t="s">
        <v>2495</v>
      </c>
      <c r="C2483" s="235">
        <v>43848</v>
      </c>
      <c r="D2483" s="235">
        <v>0</v>
      </c>
      <c r="E2483" s="235">
        <v>80</v>
      </c>
      <c r="F2483" s="235">
        <v>41</v>
      </c>
      <c r="G2483" s="235">
        <v>28.4</v>
      </c>
      <c r="H2483" s="235">
        <v>15.1</v>
      </c>
    </row>
    <row r="2484" spans="2:8">
      <c r="B2484" s="235" t="s">
        <v>2495</v>
      </c>
      <c r="C2484" s="235">
        <v>43849</v>
      </c>
      <c r="D2484" s="235">
        <v>0</v>
      </c>
      <c r="E2484" s="235">
        <v>87</v>
      </c>
      <c r="F2484" s="235">
        <v>50</v>
      </c>
      <c r="G2484" s="235">
        <v>27.1</v>
      </c>
      <c r="H2484" s="235">
        <v>14.9</v>
      </c>
    </row>
    <row r="2485" spans="2:8">
      <c r="B2485" s="235" t="s">
        <v>2495</v>
      </c>
      <c r="C2485" s="235">
        <v>43850</v>
      </c>
      <c r="D2485" s="235">
        <v>3.07</v>
      </c>
      <c r="E2485" s="235">
        <v>94</v>
      </c>
      <c r="F2485" s="235">
        <v>77</v>
      </c>
      <c r="G2485" s="235">
        <v>20.3</v>
      </c>
      <c r="H2485" s="235">
        <v>14.8</v>
      </c>
    </row>
    <row r="2486" spans="2:8">
      <c r="B2486" s="235" t="s">
        <v>2495</v>
      </c>
      <c r="C2486" s="235">
        <v>43851</v>
      </c>
      <c r="D2486" s="235">
        <v>10.6</v>
      </c>
      <c r="E2486" s="235">
        <v>95</v>
      </c>
      <c r="F2486" s="235">
        <v>57</v>
      </c>
      <c r="G2486" s="235">
        <v>25.7</v>
      </c>
      <c r="H2486" s="235">
        <v>13.5</v>
      </c>
    </row>
    <row r="2487" spans="2:8">
      <c r="B2487" s="235" t="s">
        <v>2495</v>
      </c>
      <c r="C2487" s="235">
        <v>43852</v>
      </c>
      <c r="D2487" s="235">
        <v>13.97</v>
      </c>
      <c r="E2487" s="235">
        <v>95</v>
      </c>
      <c r="F2487" s="235">
        <v>59</v>
      </c>
      <c r="G2487" s="235">
        <v>21.7</v>
      </c>
      <c r="H2487" s="235">
        <v>13</v>
      </c>
    </row>
    <row r="2488" spans="2:8">
      <c r="B2488" s="235" t="s">
        <v>2495</v>
      </c>
      <c r="C2488" s="235">
        <v>43853</v>
      </c>
      <c r="D2488" s="235">
        <v>0</v>
      </c>
      <c r="E2488" s="235">
        <v>98</v>
      </c>
      <c r="F2488" s="235">
        <v>59</v>
      </c>
      <c r="G2488" s="235">
        <v>24.7</v>
      </c>
      <c r="H2488" s="235">
        <v>12.5</v>
      </c>
    </row>
    <row r="2489" spans="2:8">
      <c r="B2489" s="235" t="s">
        <v>2495</v>
      </c>
      <c r="C2489" s="235">
        <v>43854</v>
      </c>
      <c r="D2489" s="235">
        <v>0</v>
      </c>
      <c r="E2489" s="235">
        <v>92</v>
      </c>
      <c r="F2489" s="235">
        <v>75</v>
      </c>
      <c r="G2489" s="235">
        <v>14.6</v>
      </c>
      <c r="H2489" s="235">
        <v>20.399999999999999</v>
      </c>
    </row>
    <row r="2490" spans="2:8">
      <c r="B2490" s="235" t="s">
        <v>2495</v>
      </c>
      <c r="C2490" s="235">
        <v>43855</v>
      </c>
      <c r="D2490" s="235">
        <v>0</v>
      </c>
      <c r="E2490" s="235">
        <v>93</v>
      </c>
      <c r="F2490" s="235">
        <v>56</v>
      </c>
      <c r="G2490" s="235">
        <v>18.899999999999999</v>
      </c>
      <c r="H2490" s="235">
        <v>13.7</v>
      </c>
    </row>
    <row r="2491" spans="2:8">
      <c r="B2491" s="235" t="s">
        <v>2495</v>
      </c>
      <c r="C2491" s="235">
        <v>43856</v>
      </c>
      <c r="D2491" s="235">
        <v>0.28000000000000003</v>
      </c>
      <c r="E2491" s="235">
        <v>95</v>
      </c>
      <c r="F2491" s="235">
        <v>66</v>
      </c>
      <c r="G2491" s="235">
        <v>17.899999999999999</v>
      </c>
      <c r="H2491" s="235">
        <v>14.4</v>
      </c>
    </row>
    <row r="2492" spans="2:8">
      <c r="B2492" s="235" t="s">
        <v>2495</v>
      </c>
      <c r="C2492" s="235">
        <v>43857</v>
      </c>
      <c r="D2492" s="235">
        <v>0</v>
      </c>
      <c r="E2492" s="235">
        <v>95</v>
      </c>
      <c r="F2492" s="235">
        <v>77</v>
      </c>
      <c r="G2492" s="235">
        <v>19</v>
      </c>
      <c r="H2492" s="235">
        <v>14.2</v>
      </c>
    </row>
    <row r="2493" spans="2:8">
      <c r="B2493" s="235" t="s">
        <v>2495</v>
      </c>
      <c r="C2493" s="235">
        <v>43858</v>
      </c>
      <c r="D2493" s="235">
        <v>0</v>
      </c>
      <c r="E2493" s="235">
        <v>95</v>
      </c>
      <c r="F2493" s="235">
        <v>66</v>
      </c>
      <c r="G2493" s="235">
        <v>22.9</v>
      </c>
      <c r="H2493" s="235">
        <v>12.8</v>
      </c>
    </row>
    <row r="2494" spans="2:8">
      <c r="B2494" s="235" t="s">
        <v>2495</v>
      </c>
      <c r="C2494" s="235">
        <v>43859</v>
      </c>
      <c r="D2494" s="235">
        <v>0</v>
      </c>
      <c r="E2494" s="235">
        <v>94</v>
      </c>
      <c r="F2494" s="235">
        <v>63</v>
      </c>
      <c r="G2494" s="235">
        <v>23.7</v>
      </c>
      <c r="H2494" s="235">
        <v>13.4</v>
      </c>
    </row>
    <row r="2495" spans="2:8">
      <c r="B2495" s="235" t="s">
        <v>2495</v>
      </c>
      <c r="C2495" s="235">
        <v>43860</v>
      </c>
      <c r="D2495" s="235">
        <v>0</v>
      </c>
      <c r="E2495" s="235">
        <v>93</v>
      </c>
      <c r="F2495" s="235">
        <v>55</v>
      </c>
      <c r="G2495" s="235">
        <v>24.9</v>
      </c>
      <c r="H2495" s="235">
        <v>12.3</v>
      </c>
    </row>
    <row r="2496" spans="2:8">
      <c r="B2496" s="235" t="s">
        <v>2495</v>
      </c>
      <c r="C2496" s="235">
        <v>43861</v>
      </c>
      <c r="D2496" s="235">
        <v>0</v>
      </c>
      <c r="E2496" s="235">
        <v>92</v>
      </c>
      <c r="F2496" s="235">
        <v>60</v>
      </c>
      <c r="G2496" s="235">
        <v>24.8</v>
      </c>
      <c r="H2496" s="235">
        <v>13.8</v>
      </c>
    </row>
    <row r="2497" spans="2:8">
      <c r="B2497" s="235" t="s">
        <v>2495</v>
      </c>
      <c r="C2497" s="235">
        <v>43862</v>
      </c>
      <c r="D2497" s="235">
        <v>0.28000000000000003</v>
      </c>
      <c r="E2497" s="235">
        <v>95</v>
      </c>
      <c r="F2497" s="235">
        <v>51</v>
      </c>
      <c r="G2497" s="235">
        <v>27.7</v>
      </c>
      <c r="H2497" s="235">
        <v>13.5</v>
      </c>
    </row>
    <row r="2498" spans="2:8">
      <c r="B2498" s="235" t="s">
        <v>2495</v>
      </c>
      <c r="C2498" s="235">
        <v>43863</v>
      </c>
      <c r="D2498" s="235">
        <v>0</v>
      </c>
      <c r="E2498" s="235">
        <v>94</v>
      </c>
      <c r="F2498" s="235">
        <v>55</v>
      </c>
      <c r="G2498" s="235">
        <v>26.4</v>
      </c>
      <c r="H2498" s="235">
        <v>15</v>
      </c>
    </row>
    <row r="2499" spans="2:8">
      <c r="B2499" s="235" t="s">
        <v>2495</v>
      </c>
      <c r="C2499" s="235">
        <v>43864</v>
      </c>
      <c r="D2499" s="235">
        <v>0</v>
      </c>
      <c r="E2499" s="235">
        <v>92</v>
      </c>
      <c r="F2499" s="235">
        <v>48</v>
      </c>
      <c r="G2499" s="235">
        <v>26.9</v>
      </c>
      <c r="H2499" s="235">
        <v>13.5</v>
      </c>
    </row>
    <row r="2500" spans="2:8">
      <c r="B2500" s="235" t="s">
        <v>2495</v>
      </c>
      <c r="C2500" s="235">
        <v>43865</v>
      </c>
      <c r="D2500" s="235">
        <v>0.28000000000000003</v>
      </c>
      <c r="E2500" s="235">
        <v>92</v>
      </c>
      <c r="F2500" s="235">
        <v>49</v>
      </c>
      <c r="G2500" s="235">
        <v>26</v>
      </c>
      <c r="H2500" s="235">
        <v>13.3</v>
      </c>
    </row>
    <row r="2501" spans="2:8">
      <c r="B2501" s="235" t="s">
        <v>2495</v>
      </c>
      <c r="C2501" s="235">
        <v>43866</v>
      </c>
      <c r="D2501" s="235">
        <v>0</v>
      </c>
      <c r="E2501" s="235">
        <v>90</v>
      </c>
      <c r="F2501" s="235">
        <v>48</v>
      </c>
      <c r="G2501" s="235">
        <v>25.9</v>
      </c>
      <c r="H2501" s="235">
        <v>12.2</v>
      </c>
    </row>
    <row r="2502" spans="2:8">
      <c r="B2502" s="235" t="s">
        <v>2495</v>
      </c>
      <c r="C2502" s="235">
        <v>43867</v>
      </c>
      <c r="D2502" s="235">
        <v>0</v>
      </c>
      <c r="E2502" s="235">
        <v>90</v>
      </c>
      <c r="F2502" s="235">
        <v>42</v>
      </c>
      <c r="G2502" s="235">
        <v>26.2</v>
      </c>
      <c r="H2502" s="235">
        <v>12.7</v>
      </c>
    </row>
    <row r="2503" spans="2:8">
      <c r="B2503" s="235" t="s">
        <v>2495</v>
      </c>
      <c r="C2503" s="235">
        <v>43868</v>
      </c>
      <c r="D2503" s="235">
        <v>0</v>
      </c>
      <c r="E2503" s="235">
        <v>86</v>
      </c>
      <c r="F2503" s="235">
        <v>43</v>
      </c>
      <c r="G2503" s="235">
        <v>25</v>
      </c>
      <c r="H2503" s="235">
        <v>13.5</v>
      </c>
    </row>
    <row r="2504" spans="2:8">
      <c r="B2504" s="235" t="s">
        <v>2495</v>
      </c>
      <c r="C2504" s="235">
        <v>43869</v>
      </c>
      <c r="D2504" s="235">
        <v>0</v>
      </c>
      <c r="E2504" s="235">
        <v>93</v>
      </c>
      <c r="F2504" s="235">
        <v>53</v>
      </c>
      <c r="G2504" s="235">
        <v>26</v>
      </c>
      <c r="H2504" s="235">
        <v>13.2</v>
      </c>
    </row>
    <row r="2505" spans="2:8">
      <c r="B2505" s="235" t="s">
        <v>2495</v>
      </c>
      <c r="C2505" s="235">
        <v>43870</v>
      </c>
      <c r="D2505" s="235">
        <v>0</v>
      </c>
      <c r="E2505" s="235">
        <v>94</v>
      </c>
      <c r="F2505" s="235">
        <v>57</v>
      </c>
      <c r="G2505" s="235">
        <v>25.1</v>
      </c>
      <c r="H2505" s="235">
        <v>12.6</v>
      </c>
    </row>
    <row r="2506" spans="2:8">
      <c r="B2506" s="235" t="s">
        <v>2495</v>
      </c>
      <c r="C2506" s="235">
        <v>43871</v>
      </c>
      <c r="D2506" s="235">
        <v>0.28000000000000003</v>
      </c>
      <c r="E2506" s="235">
        <v>88</v>
      </c>
      <c r="F2506" s="235">
        <v>46</v>
      </c>
      <c r="G2506" s="235">
        <v>27</v>
      </c>
      <c r="H2506" s="235">
        <v>12</v>
      </c>
    </row>
    <row r="2507" spans="2:8">
      <c r="B2507" s="235" t="s">
        <v>2495</v>
      </c>
      <c r="C2507" s="235">
        <v>43872</v>
      </c>
      <c r="D2507" s="235">
        <v>0</v>
      </c>
      <c r="E2507" s="235">
        <v>89</v>
      </c>
      <c r="F2507" s="235">
        <v>44</v>
      </c>
      <c r="G2507" s="235">
        <v>26.4</v>
      </c>
      <c r="H2507" s="235">
        <v>13.6</v>
      </c>
    </row>
    <row r="2508" spans="2:8">
      <c r="B2508" s="235" t="s">
        <v>2495</v>
      </c>
      <c r="C2508" s="235">
        <v>43873</v>
      </c>
      <c r="D2508" s="235">
        <v>0</v>
      </c>
      <c r="E2508" s="235">
        <v>89</v>
      </c>
      <c r="F2508" s="235">
        <v>43</v>
      </c>
      <c r="G2508" s="235">
        <v>26.9</v>
      </c>
      <c r="H2508" s="235">
        <v>13.8</v>
      </c>
    </row>
    <row r="2509" spans="2:8">
      <c r="B2509" s="235" t="s">
        <v>2495</v>
      </c>
      <c r="C2509" s="235">
        <v>43874</v>
      </c>
      <c r="D2509" s="235">
        <v>0</v>
      </c>
      <c r="E2509" s="235">
        <v>86</v>
      </c>
      <c r="F2509" s="235">
        <v>51</v>
      </c>
      <c r="G2509" s="235">
        <v>26.5</v>
      </c>
      <c r="H2509" s="235">
        <v>14.2</v>
      </c>
    </row>
    <row r="2510" spans="2:8">
      <c r="B2510" s="235" t="s">
        <v>2495</v>
      </c>
      <c r="C2510" s="235">
        <v>43875</v>
      </c>
      <c r="D2510" s="235">
        <v>8.1</v>
      </c>
      <c r="E2510" s="235">
        <v>91</v>
      </c>
      <c r="F2510" s="235">
        <v>60</v>
      </c>
      <c r="G2510" s="235">
        <v>24.5</v>
      </c>
      <c r="H2510" s="235">
        <v>14.5</v>
      </c>
    </row>
    <row r="2511" spans="2:8">
      <c r="B2511" s="235" t="s">
        <v>2495</v>
      </c>
      <c r="C2511" s="235">
        <v>43876</v>
      </c>
      <c r="D2511" s="235">
        <v>0</v>
      </c>
      <c r="E2511" s="235">
        <v>93</v>
      </c>
      <c r="F2511" s="235">
        <v>45</v>
      </c>
      <c r="G2511" s="235">
        <v>27.8</v>
      </c>
      <c r="H2511" s="235">
        <v>14.7</v>
      </c>
    </row>
    <row r="2512" spans="2:8">
      <c r="B2512" s="235" t="s">
        <v>2495</v>
      </c>
      <c r="C2512" s="235">
        <v>43877</v>
      </c>
      <c r="D2512" s="235">
        <v>0</v>
      </c>
      <c r="E2512" s="235">
        <v>88</v>
      </c>
      <c r="F2512" s="235">
        <v>52</v>
      </c>
      <c r="G2512" s="235">
        <v>27</v>
      </c>
      <c r="H2512" s="235">
        <v>14.2</v>
      </c>
    </row>
    <row r="2513" spans="2:8">
      <c r="B2513" s="235" t="s">
        <v>2495</v>
      </c>
      <c r="C2513" s="235">
        <v>43878</v>
      </c>
      <c r="D2513" s="235">
        <v>0</v>
      </c>
      <c r="E2513" s="235">
        <v>92</v>
      </c>
      <c r="F2513" s="235">
        <v>46</v>
      </c>
      <c r="G2513" s="235">
        <v>28</v>
      </c>
      <c r="H2513" s="235">
        <v>14.1</v>
      </c>
    </row>
    <row r="2514" spans="2:8">
      <c r="B2514" s="235" t="s">
        <v>2495</v>
      </c>
      <c r="C2514" s="235">
        <v>43879</v>
      </c>
      <c r="D2514" s="235">
        <v>0.28000000000000003</v>
      </c>
      <c r="E2514" s="235">
        <v>83</v>
      </c>
      <c r="F2514" s="235">
        <v>31</v>
      </c>
      <c r="G2514" s="235">
        <v>29.4</v>
      </c>
      <c r="H2514" s="235">
        <v>15</v>
      </c>
    </row>
    <row r="2515" spans="2:8">
      <c r="B2515" s="235" t="s">
        <v>2495</v>
      </c>
      <c r="C2515" s="235">
        <v>43880</v>
      </c>
      <c r="D2515" s="235">
        <v>0</v>
      </c>
      <c r="E2515" s="235">
        <v>84</v>
      </c>
      <c r="F2515" s="235">
        <v>46</v>
      </c>
      <c r="G2515" s="235">
        <v>28.7</v>
      </c>
      <c r="H2515" s="235">
        <v>15.2</v>
      </c>
    </row>
    <row r="2516" spans="2:8">
      <c r="B2516" s="235" t="s">
        <v>2495</v>
      </c>
      <c r="C2516" s="235">
        <v>43881</v>
      </c>
      <c r="D2516" s="235">
        <v>1.96</v>
      </c>
      <c r="E2516" s="235">
        <v>94</v>
      </c>
      <c r="F2516" s="235">
        <v>68</v>
      </c>
      <c r="G2516" s="235">
        <v>23.9</v>
      </c>
      <c r="H2516" s="235">
        <v>15</v>
      </c>
    </row>
    <row r="2517" spans="2:8">
      <c r="B2517" s="235" t="s">
        <v>2495</v>
      </c>
      <c r="C2517" s="235">
        <v>43882</v>
      </c>
      <c r="D2517" s="235">
        <v>0.28000000000000003</v>
      </c>
      <c r="E2517" s="235">
        <v>95</v>
      </c>
      <c r="F2517" s="235">
        <v>51</v>
      </c>
      <c r="G2517" s="235">
        <v>26</v>
      </c>
      <c r="H2517" s="235">
        <v>13.7</v>
      </c>
    </row>
    <row r="2518" spans="2:8">
      <c r="B2518" s="235" t="s">
        <v>2495</v>
      </c>
      <c r="C2518" s="235">
        <v>43883</v>
      </c>
      <c r="D2518" s="235">
        <v>58.67</v>
      </c>
      <c r="E2518" s="235">
        <v>95</v>
      </c>
      <c r="F2518" s="235">
        <v>60</v>
      </c>
      <c r="G2518" s="235">
        <v>23.7</v>
      </c>
      <c r="H2518" s="235">
        <v>12.9</v>
      </c>
    </row>
    <row r="2519" spans="2:8">
      <c r="B2519" s="235" t="s">
        <v>2495</v>
      </c>
      <c r="C2519" s="235">
        <v>43884</v>
      </c>
      <c r="D2519" s="235">
        <v>1.68</v>
      </c>
      <c r="E2519" s="235">
        <v>95</v>
      </c>
      <c r="F2519" s="235">
        <v>67</v>
      </c>
      <c r="G2519" s="235">
        <v>23.9</v>
      </c>
      <c r="H2519" s="235">
        <v>14.2</v>
      </c>
    </row>
    <row r="2520" spans="2:8">
      <c r="B2520" s="235" t="s">
        <v>2495</v>
      </c>
      <c r="C2520" s="235">
        <v>43885</v>
      </c>
      <c r="D2520" s="235">
        <v>0.28000000000000003</v>
      </c>
      <c r="E2520" s="235">
        <v>94</v>
      </c>
      <c r="F2520" s="235">
        <v>59</v>
      </c>
      <c r="G2520" s="235">
        <v>26.5</v>
      </c>
      <c r="H2520" s="235">
        <v>14.5</v>
      </c>
    </row>
    <row r="2521" spans="2:8">
      <c r="B2521" s="235" t="s">
        <v>2495</v>
      </c>
      <c r="C2521" s="235">
        <v>43886</v>
      </c>
      <c r="D2521" s="235">
        <v>5.03</v>
      </c>
      <c r="E2521" s="235">
        <v>94</v>
      </c>
      <c r="F2521" s="235">
        <v>63</v>
      </c>
      <c r="G2521" s="235">
        <v>25.6</v>
      </c>
      <c r="H2521" s="235">
        <v>14.6</v>
      </c>
    </row>
    <row r="2522" spans="2:8">
      <c r="B2522" s="235" t="s">
        <v>2495</v>
      </c>
      <c r="C2522" s="235">
        <v>43887</v>
      </c>
      <c r="D2522" s="235">
        <v>1.68</v>
      </c>
      <c r="E2522" s="235">
        <v>95</v>
      </c>
      <c r="F2522" s="235">
        <v>66</v>
      </c>
      <c r="G2522" s="235">
        <v>22.9</v>
      </c>
      <c r="H2522" s="235">
        <v>14.5</v>
      </c>
    </row>
    <row r="2523" spans="2:8">
      <c r="B2523" s="235" t="s">
        <v>2495</v>
      </c>
      <c r="C2523" s="235">
        <v>43888</v>
      </c>
      <c r="D2523" s="235">
        <v>0.56000000000000005</v>
      </c>
      <c r="E2523" s="235">
        <v>95</v>
      </c>
      <c r="F2523" s="235">
        <v>62</v>
      </c>
      <c r="G2523" s="235">
        <v>24.7</v>
      </c>
      <c r="H2523" s="235">
        <v>14.3</v>
      </c>
    </row>
    <row r="2524" spans="2:8">
      <c r="B2524" s="235" t="s">
        <v>2495</v>
      </c>
      <c r="C2524" s="235">
        <v>43889</v>
      </c>
      <c r="D2524" s="235">
        <v>2.5099999999999998</v>
      </c>
      <c r="E2524" s="235">
        <v>93</v>
      </c>
      <c r="F2524" s="235">
        <v>51</v>
      </c>
      <c r="G2524" s="235">
        <v>26.4</v>
      </c>
      <c r="H2524" s="235">
        <v>13.1</v>
      </c>
    </row>
    <row r="2525" spans="2:8">
      <c r="B2525" s="235" t="s">
        <v>2495</v>
      </c>
      <c r="C2525" s="235">
        <v>43890</v>
      </c>
      <c r="D2525" s="235">
        <v>7.26</v>
      </c>
      <c r="E2525" s="235">
        <v>91</v>
      </c>
      <c r="F2525" s="235">
        <v>55</v>
      </c>
      <c r="G2525" s="235">
        <v>27.5</v>
      </c>
      <c r="H2525" s="235">
        <v>13.2</v>
      </c>
    </row>
    <row r="2526" spans="2:8">
      <c r="B2526" s="235" t="s">
        <v>2495</v>
      </c>
      <c r="C2526" s="235">
        <v>43891</v>
      </c>
      <c r="D2526" s="235">
        <v>0</v>
      </c>
      <c r="E2526" s="235">
        <v>0</v>
      </c>
      <c r="F2526" s="235">
        <v>0</v>
      </c>
      <c r="G2526" s="235">
        <v>0</v>
      </c>
      <c r="H2526" s="235">
        <v>0</v>
      </c>
    </row>
    <row r="2527" spans="2:8">
      <c r="B2527" s="235" t="s">
        <v>2495</v>
      </c>
      <c r="C2527" s="235">
        <v>43891</v>
      </c>
      <c r="D2527" s="235">
        <v>8.3800000000000008</v>
      </c>
      <c r="E2527" s="235">
        <v>91</v>
      </c>
      <c r="F2527" s="235">
        <v>61</v>
      </c>
      <c r="G2527" s="235">
        <v>26.1</v>
      </c>
      <c r="H2527" s="235">
        <v>14.6</v>
      </c>
    </row>
    <row r="2528" spans="2:8">
      <c r="B2528" s="235" t="s">
        <v>2495</v>
      </c>
      <c r="C2528" s="235">
        <v>43892</v>
      </c>
      <c r="D2528" s="235">
        <v>0</v>
      </c>
      <c r="E2528" s="235">
        <v>0</v>
      </c>
      <c r="F2528" s="235">
        <v>0</v>
      </c>
      <c r="G2528" s="235">
        <v>0</v>
      </c>
      <c r="H2528" s="235">
        <v>0</v>
      </c>
    </row>
    <row r="2529" spans="2:8">
      <c r="B2529" s="235" t="s">
        <v>2495</v>
      </c>
      <c r="C2529" s="235">
        <v>43892</v>
      </c>
      <c r="D2529" s="235">
        <v>0.56000000000000005</v>
      </c>
      <c r="E2529" s="235">
        <v>94</v>
      </c>
      <c r="F2529" s="235">
        <v>56</v>
      </c>
      <c r="G2529" s="235">
        <v>25.7</v>
      </c>
      <c r="H2529" s="235">
        <v>14</v>
      </c>
    </row>
    <row r="2530" spans="2:8">
      <c r="B2530" s="235" t="s">
        <v>2495</v>
      </c>
      <c r="C2530" s="235">
        <v>43893</v>
      </c>
      <c r="D2530" s="235">
        <v>0.56000000000000005</v>
      </c>
      <c r="E2530" s="235">
        <v>95</v>
      </c>
      <c r="F2530" s="235">
        <v>57</v>
      </c>
      <c r="G2530" s="235">
        <v>26.6</v>
      </c>
      <c r="H2530" s="235">
        <v>15.5</v>
      </c>
    </row>
    <row r="2531" spans="2:8">
      <c r="B2531" s="235" t="s">
        <v>2495</v>
      </c>
      <c r="C2531" s="235">
        <v>43894</v>
      </c>
      <c r="D2531" s="235">
        <v>0.84</v>
      </c>
      <c r="E2531" s="235">
        <v>95</v>
      </c>
      <c r="F2531" s="235">
        <v>56</v>
      </c>
      <c r="G2531" s="235">
        <v>26.2</v>
      </c>
      <c r="H2531" s="235">
        <v>15.7</v>
      </c>
    </row>
    <row r="2532" spans="2:8">
      <c r="B2532" s="235" t="s">
        <v>2495</v>
      </c>
      <c r="C2532" s="235">
        <v>43895</v>
      </c>
      <c r="D2532" s="235">
        <v>0</v>
      </c>
      <c r="E2532" s="235">
        <v>88</v>
      </c>
      <c r="F2532" s="235">
        <v>45</v>
      </c>
      <c r="G2532" s="235">
        <v>27.3</v>
      </c>
      <c r="H2532" s="235">
        <v>14.2</v>
      </c>
    </row>
    <row r="2533" spans="2:8">
      <c r="B2533" s="235" t="s">
        <v>2495</v>
      </c>
      <c r="C2533" s="235">
        <v>43896</v>
      </c>
      <c r="D2533" s="235">
        <v>13.41</v>
      </c>
      <c r="E2533" s="235">
        <v>92</v>
      </c>
      <c r="F2533" s="235">
        <v>56</v>
      </c>
      <c r="G2533" s="235">
        <v>27</v>
      </c>
      <c r="H2533" s="235">
        <v>13.6</v>
      </c>
    </row>
    <row r="2534" spans="2:8">
      <c r="B2534" s="235" t="s">
        <v>2495</v>
      </c>
      <c r="C2534" s="235">
        <v>43897</v>
      </c>
      <c r="D2534" s="235">
        <v>0</v>
      </c>
      <c r="E2534" s="235">
        <v>93</v>
      </c>
      <c r="F2534" s="235">
        <v>59</v>
      </c>
      <c r="G2534" s="235">
        <v>25.5</v>
      </c>
      <c r="H2534" s="235">
        <v>15.2</v>
      </c>
    </row>
    <row r="2535" spans="2:8">
      <c r="B2535" s="235" t="s">
        <v>2495</v>
      </c>
      <c r="C2535" s="235">
        <v>43898</v>
      </c>
      <c r="D2535" s="235">
        <v>5.03</v>
      </c>
      <c r="E2535" s="235">
        <v>90</v>
      </c>
      <c r="F2535" s="235">
        <v>66</v>
      </c>
      <c r="G2535" s="235">
        <v>25.4</v>
      </c>
      <c r="H2535" s="235">
        <v>15.7</v>
      </c>
    </row>
    <row r="2536" spans="2:8">
      <c r="B2536" s="235" t="s">
        <v>2495</v>
      </c>
      <c r="C2536" s="235">
        <v>43899</v>
      </c>
      <c r="D2536" s="235">
        <v>45.54</v>
      </c>
      <c r="E2536" s="235">
        <v>95</v>
      </c>
      <c r="F2536" s="235">
        <v>58</v>
      </c>
      <c r="G2536" s="235">
        <v>26.9</v>
      </c>
      <c r="H2536" s="235">
        <v>14</v>
      </c>
    </row>
    <row r="2537" spans="2:8">
      <c r="B2537" s="235" t="s">
        <v>2495</v>
      </c>
      <c r="C2537" s="235">
        <v>43900</v>
      </c>
      <c r="D2537" s="235">
        <v>1.1200000000000001</v>
      </c>
      <c r="E2537" s="235">
        <v>96</v>
      </c>
      <c r="F2537" s="235">
        <v>57</v>
      </c>
      <c r="G2537" s="235">
        <v>26.9</v>
      </c>
      <c r="H2537" s="235">
        <v>14.4</v>
      </c>
    </row>
    <row r="2538" spans="2:8">
      <c r="B2538" s="235" t="s">
        <v>2495</v>
      </c>
      <c r="C2538" s="235">
        <v>43901</v>
      </c>
      <c r="D2538" s="235">
        <v>2.79</v>
      </c>
      <c r="E2538" s="235">
        <v>92</v>
      </c>
      <c r="F2538" s="235">
        <v>56</v>
      </c>
      <c r="G2538" s="235">
        <v>25.6</v>
      </c>
      <c r="H2538" s="235">
        <v>13.6</v>
      </c>
    </row>
    <row r="2539" spans="2:8">
      <c r="B2539" s="235" t="s">
        <v>2495</v>
      </c>
      <c r="C2539" s="235">
        <v>43902</v>
      </c>
      <c r="D2539" s="235">
        <v>18.440000000000001</v>
      </c>
      <c r="E2539" s="235">
        <v>94</v>
      </c>
      <c r="F2539" s="235">
        <v>58</v>
      </c>
      <c r="G2539" s="235">
        <v>27.7</v>
      </c>
      <c r="H2539" s="235">
        <v>14.1</v>
      </c>
    </row>
    <row r="2540" spans="2:8">
      <c r="B2540" s="235" t="s">
        <v>2495</v>
      </c>
      <c r="C2540" s="235">
        <v>43903</v>
      </c>
      <c r="D2540" s="235">
        <v>25.98</v>
      </c>
      <c r="E2540" s="235">
        <v>96</v>
      </c>
      <c r="F2540" s="235">
        <v>67</v>
      </c>
      <c r="G2540" s="235">
        <v>24.3</v>
      </c>
      <c r="H2540" s="235">
        <v>14.1</v>
      </c>
    </row>
    <row r="2541" spans="2:8">
      <c r="B2541" s="235" t="s">
        <v>2495</v>
      </c>
      <c r="C2541" s="235">
        <v>43904</v>
      </c>
      <c r="D2541" s="235">
        <v>1.68</v>
      </c>
      <c r="E2541" s="235">
        <v>96</v>
      </c>
      <c r="F2541" s="235">
        <v>62</v>
      </c>
      <c r="G2541" s="235">
        <v>25.5</v>
      </c>
      <c r="H2541" s="235">
        <v>15.1</v>
      </c>
    </row>
    <row r="2542" spans="2:8">
      <c r="B2542" s="235" t="s">
        <v>2495</v>
      </c>
      <c r="C2542" s="235">
        <v>43905</v>
      </c>
      <c r="D2542" s="235">
        <v>0.28000000000000003</v>
      </c>
      <c r="E2542" s="235">
        <v>95</v>
      </c>
      <c r="F2542" s="235">
        <v>58</v>
      </c>
      <c r="G2542" s="235">
        <v>26</v>
      </c>
      <c r="H2542" s="235">
        <v>13.3</v>
      </c>
    </row>
    <row r="2543" spans="2:8">
      <c r="B2543" s="235" t="s">
        <v>2495</v>
      </c>
      <c r="C2543" s="235">
        <v>43906</v>
      </c>
      <c r="D2543" s="235">
        <v>0.56000000000000005</v>
      </c>
      <c r="E2543" s="235">
        <v>95</v>
      </c>
      <c r="F2543" s="235">
        <v>56</v>
      </c>
      <c r="G2543" s="235">
        <v>25.3</v>
      </c>
      <c r="H2543" s="235">
        <v>13.2</v>
      </c>
    </row>
    <row r="2544" spans="2:8">
      <c r="B2544" s="235" t="s">
        <v>2495</v>
      </c>
      <c r="C2544" s="235">
        <v>43907</v>
      </c>
      <c r="D2544" s="235">
        <v>0</v>
      </c>
      <c r="E2544" s="235">
        <v>91</v>
      </c>
      <c r="F2544" s="235">
        <v>47</v>
      </c>
      <c r="G2544" s="235">
        <v>26.6</v>
      </c>
      <c r="H2544" s="235">
        <v>12.8</v>
      </c>
    </row>
    <row r="2545" spans="2:8">
      <c r="B2545" s="235" t="s">
        <v>2495</v>
      </c>
      <c r="C2545" s="235">
        <v>43908</v>
      </c>
      <c r="D2545" s="235">
        <v>0</v>
      </c>
      <c r="E2545" s="235">
        <v>92</v>
      </c>
      <c r="F2545" s="235">
        <v>54</v>
      </c>
      <c r="G2545" s="235">
        <v>26.5</v>
      </c>
      <c r="H2545" s="235">
        <v>12.7</v>
      </c>
    </row>
    <row r="2546" spans="2:8">
      <c r="B2546" s="235" t="s">
        <v>2495</v>
      </c>
      <c r="C2546" s="235">
        <v>43909</v>
      </c>
      <c r="D2546" s="235">
        <v>0</v>
      </c>
      <c r="E2546" s="235">
        <v>91</v>
      </c>
      <c r="F2546" s="235">
        <v>50</v>
      </c>
      <c r="G2546" s="235">
        <v>26.5</v>
      </c>
      <c r="H2546" s="235">
        <v>12.8</v>
      </c>
    </row>
    <row r="2547" spans="2:8">
      <c r="B2547" s="235" t="s">
        <v>2495</v>
      </c>
      <c r="C2547" s="235">
        <v>43910</v>
      </c>
      <c r="D2547" s="235">
        <v>4.47</v>
      </c>
      <c r="E2547" s="235">
        <v>95</v>
      </c>
      <c r="F2547" s="235">
        <v>63</v>
      </c>
      <c r="G2547" s="235">
        <v>23.3</v>
      </c>
      <c r="H2547" s="235">
        <v>12.8</v>
      </c>
    </row>
    <row r="2548" spans="2:8">
      <c r="B2548" s="235" t="s">
        <v>2495</v>
      </c>
      <c r="C2548" s="235">
        <v>43911</v>
      </c>
      <c r="D2548" s="235">
        <v>0</v>
      </c>
      <c r="E2548" s="235">
        <v>91</v>
      </c>
      <c r="F2548" s="235">
        <v>46</v>
      </c>
      <c r="G2548" s="235">
        <v>25</v>
      </c>
      <c r="H2548" s="235">
        <v>12.4</v>
      </c>
    </row>
    <row r="2549" spans="2:8">
      <c r="B2549" s="235" t="s">
        <v>2495</v>
      </c>
      <c r="C2549" s="235">
        <v>43912</v>
      </c>
      <c r="D2549" s="235">
        <v>0</v>
      </c>
      <c r="E2549" s="235">
        <v>84</v>
      </c>
      <c r="F2549" s="235">
        <v>27</v>
      </c>
      <c r="G2549" s="235">
        <v>26.7</v>
      </c>
      <c r="H2549" s="235">
        <v>11.2</v>
      </c>
    </row>
    <row r="2550" spans="2:8">
      <c r="B2550" s="235" t="s">
        <v>2495</v>
      </c>
      <c r="C2550" s="235">
        <v>43913</v>
      </c>
      <c r="D2550" s="235">
        <v>0</v>
      </c>
      <c r="E2550" s="235">
        <v>80</v>
      </c>
      <c r="F2550" s="235">
        <v>39</v>
      </c>
      <c r="G2550" s="235">
        <v>27</v>
      </c>
      <c r="H2550" s="235">
        <v>12.7</v>
      </c>
    </row>
    <row r="2551" spans="2:8">
      <c r="B2551" s="235" t="s">
        <v>2495</v>
      </c>
      <c r="C2551" s="235">
        <v>43914</v>
      </c>
      <c r="D2551" s="235">
        <v>0.28000000000000003</v>
      </c>
      <c r="E2551" s="235">
        <v>86</v>
      </c>
      <c r="F2551" s="235">
        <v>53</v>
      </c>
      <c r="G2551" s="235">
        <v>25.6</v>
      </c>
      <c r="H2551" s="235">
        <v>13.4</v>
      </c>
    </row>
    <row r="2552" spans="2:8">
      <c r="B2552" s="235" t="s">
        <v>2495</v>
      </c>
      <c r="C2552" s="235">
        <v>43915</v>
      </c>
      <c r="D2552" s="235">
        <v>9.7799999999999994</v>
      </c>
      <c r="E2552" s="235">
        <v>91</v>
      </c>
      <c r="F2552" s="235">
        <v>47</v>
      </c>
      <c r="G2552" s="235">
        <v>27.2</v>
      </c>
      <c r="H2552" s="235">
        <v>13</v>
      </c>
    </row>
    <row r="2553" spans="2:8">
      <c r="B2553" s="235" t="s">
        <v>2495</v>
      </c>
      <c r="C2553" s="235">
        <v>43916</v>
      </c>
      <c r="D2553" s="235">
        <v>0.28000000000000003</v>
      </c>
      <c r="E2553" s="235">
        <v>78</v>
      </c>
      <c r="F2553" s="235">
        <v>56</v>
      </c>
      <c r="G2553" s="235">
        <v>27.1</v>
      </c>
      <c r="H2553" s="235">
        <v>12.6</v>
      </c>
    </row>
    <row r="2554" spans="2:8">
      <c r="B2554" s="235" t="s">
        <v>2495</v>
      </c>
      <c r="C2554" s="235">
        <v>43917</v>
      </c>
      <c r="D2554" s="235">
        <v>0</v>
      </c>
      <c r="E2554" s="235">
        <v>80</v>
      </c>
      <c r="F2554" s="235">
        <v>43</v>
      </c>
      <c r="G2554" s="235">
        <v>27.5</v>
      </c>
      <c r="H2554" s="235">
        <v>14.1</v>
      </c>
    </row>
    <row r="2555" spans="2:8">
      <c r="B2555" s="235" t="s">
        <v>2495</v>
      </c>
      <c r="C2555" s="235">
        <v>43918</v>
      </c>
      <c r="D2555" s="235">
        <v>0</v>
      </c>
      <c r="E2555" s="235">
        <v>90</v>
      </c>
      <c r="F2555" s="235">
        <v>46</v>
      </c>
      <c r="G2555" s="235">
        <v>27.2</v>
      </c>
      <c r="H2555" s="235">
        <v>13.4</v>
      </c>
    </row>
    <row r="2556" spans="2:8">
      <c r="B2556" s="235" t="s">
        <v>2495</v>
      </c>
      <c r="C2556" s="235">
        <v>43919</v>
      </c>
      <c r="D2556" s="235">
        <v>12.57</v>
      </c>
      <c r="E2556" s="235">
        <v>94</v>
      </c>
      <c r="F2556" s="235">
        <v>61</v>
      </c>
      <c r="G2556" s="235">
        <v>25.2</v>
      </c>
      <c r="H2556" s="235">
        <v>15.1</v>
      </c>
    </row>
    <row r="2557" spans="2:8">
      <c r="B2557" s="235" t="s">
        <v>2495</v>
      </c>
      <c r="C2557" s="235">
        <v>43920</v>
      </c>
      <c r="D2557" s="235">
        <v>0</v>
      </c>
      <c r="E2557" s="235">
        <v>95</v>
      </c>
      <c r="F2557" s="235">
        <v>59</v>
      </c>
      <c r="G2557" s="235">
        <v>25.8</v>
      </c>
      <c r="H2557" s="235">
        <v>13.7</v>
      </c>
    </row>
    <row r="2558" spans="2:8">
      <c r="B2558" s="235" t="s">
        <v>2495</v>
      </c>
      <c r="C2558" s="235">
        <v>43921</v>
      </c>
      <c r="D2558" s="235">
        <v>9.7799999999999994</v>
      </c>
      <c r="E2558" s="235">
        <v>93</v>
      </c>
      <c r="F2558" s="235">
        <v>66</v>
      </c>
      <c r="G2558" s="235">
        <v>25</v>
      </c>
      <c r="H2558" s="235">
        <v>14.8</v>
      </c>
    </row>
    <row r="2559" spans="2:8">
      <c r="B2559" s="235" t="s">
        <v>2495</v>
      </c>
      <c r="C2559" s="235">
        <v>43922</v>
      </c>
      <c r="D2559" s="235">
        <v>1.96</v>
      </c>
      <c r="E2559" s="235">
        <v>97</v>
      </c>
      <c r="F2559" s="235">
        <v>64</v>
      </c>
      <c r="G2559" s="235">
        <v>25.6</v>
      </c>
      <c r="H2559" s="235">
        <v>15.3</v>
      </c>
    </row>
    <row r="2560" spans="2:8">
      <c r="B2560" s="235" t="s">
        <v>2495</v>
      </c>
      <c r="C2560" s="235">
        <v>43923</v>
      </c>
      <c r="D2560" s="235">
        <v>1.68</v>
      </c>
      <c r="E2560" s="235">
        <v>95</v>
      </c>
      <c r="F2560" s="235">
        <v>66</v>
      </c>
      <c r="G2560" s="235">
        <v>23.8</v>
      </c>
      <c r="H2560" s="235">
        <v>14.7</v>
      </c>
    </row>
    <row r="2561" spans="2:8">
      <c r="B2561" s="235" t="s">
        <v>2495</v>
      </c>
      <c r="C2561" s="235">
        <v>43924</v>
      </c>
      <c r="D2561" s="235">
        <v>0.28000000000000003</v>
      </c>
      <c r="E2561" s="235">
        <v>92</v>
      </c>
      <c r="F2561" s="235">
        <v>50</v>
      </c>
      <c r="G2561" s="235">
        <v>27.5</v>
      </c>
      <c r="H2561" s="235">
        <v>14.4</v>
      </c>
    </row>
    <row r="2562" spans="2:8">
      <c r="B2562" s="235" t="s">
        <v>2495</v>
      </c>
      <c r="C2562" s="235">
        <v>43925</v>
      </c>
      <c r="D2562" s="235">
        <v>0</v>
      </c>
      <c r="E2562" s="235">
        <v>95</v>
      </c>
      <c r="F2562" s="235">
        <v>53</v>
      </c>
      <c r="G2562" s="235">
        <v>27.8</v>
      </c>
      <c r="H2562" s="235">
        <v>16.100000000000001</v>
      </c>
    </row>
    <row r="2563" spans="2:8">
      <c r="B2563" s="235" t="s">
        <v>2495</v>
      </c>
      <c r="C2563" s="235">
        <v>43926</v>
      </c>
      <c r="D2563" s="235">
        <v>0</v>
      </c>
      <c r="E2563" s="235">
        <v>94</v>
      </c>
      <c r="F2563" s="235">
        <v>52</v>
      </c>
      <c r="G2563" s="235">
        <v>28.1</v>
      </c>
      <c r="H2563" s="235">
        <v>15.1</v>
      </c>
    </row>
    <row r="2564" spans="2:8">
      <c r="B2564" s="235" t="s">
        <v>2495</v>
      </c>
      <c r="C2564" s="235">
        <v>43927</v>
      </c>
      <c r="D2564" s="235">
        <v>0</v>
      </c>
      <c r="E2564" s="235">
        <v>94</v>
      </c>
      <c r="F2564" s="235">
        <v>63</v>
      </c>
      <c r="G2564" s="235">
        <v>25.9</v>
      </c>
      <c r="H2564" s="235">
        <v>16.100000000000001</v>
      </c>
    </row>
    <row r="2565" spans="2:8">
      <c r="B2565" s="235" t="s">
        <v>2495</v>
      </c>
      <c r="C2565" s="235">
        <v>43928</v>
      </c>
      <c r="D2565" s="235">
        <v>1.4</v>
      </c>
      <c r="E2565" s="235">
        <v>93</v>
      </c>
      <c r="F2565" s="235">
        <v>53</v>
      </c>
      <c r="G2565" s="235">
        <v>28.5</v>
      </c>
      <c r="H2565" s="235">
        <v>15.2</v>
      </c>
    </row>
    <row r="2566" spans="2:8">
      <c r="B2566" s="235" t="s">
        <v>2495</v>
      </c>
      <c r="C2566" s="235">
        <v>43929</v>
      </c>
      <c r="D2566" s="235">
        <v>1.96</v>
      </c>
      <c r="E2566" s="235">
        <v>93</v>
      </c>
      <c r="F2566" s="235">
        <v>56</v>
      </c>
      <c r="G2566" s="235">
        <v>26.1</v>
      </c>
      <c r="H2566" s="235">
        <v>14.4</v>
      </c>
    </row>
    <row r="2567" spans="2:8">
      <c r="B2567" s="235" t="s">
        <v>2495</v>
      </c>
      <c r="C2567" s="235">
        <v>43930</v>
      </c>
      <c r="D2567" s="235">
        <v>8.94</v>
      </c>
      <c r="E2567" s="235">
        <v>94</v>
      </c>
      <c r="F2567" s="235">
        <v>60</v>
      </c>
      <c r="G2567" s="235">
        <v>25.6</v>
      </c>
      <c r="H2567" s="235">
        <v>15.5</v>
      </c>
    </row>
    <row r="2568" spans="2:8">
      <c r="B2568" s="235" t="s">
        <v>2495</v>
      </c>
      <c r="C2568" s="235">
        <v>43931</v>
      </c>
      <c r="D2568" s="235">
        <v>0.28000000000000003</v>
      </c>
      <c r="E2568" s="235">
        <v>94</v>
      </c>
      <c r="F2568" s="235">
        <v>55</v>
      </c>
      <c r="G2568" s="235">
        <v>26.7</v>
      </c>
      <c r="H2568" s="235">
        <v>14.9</v>
      </c>
    </row>
    <row r="2569" spans="2:8">
      <c r="B2569" s="235" t="s">
        <v>2495</v>
      </c>
      <c r="C2569" s="235">
        <v>43932</v>
      </c>
      <c r="D2569" s="235">
        <v>5.87</v>
      </c>
      <c r="E2569" s="235">
        <v>95</v>
      </c>
      <c r="F2569" s="235">
        <v>72</v>
      </c>
      <c r="G2569" s="235">
        <v>23.5</v>
      </c>
      <c r="H2569" s="235">
        <v>16</v>
      </c>
    </row>
    <row r="2570" spans="2:8">
      <c r="B2570" s="235" t="s">
        <v>2495</v>
      </c>
      <c r="C2570" s="235">
        <v>43933</v>
      </c>
      <c r="D2570" s="235">
        <v>2.79</v>
      </c>
      <c r="E2570" s="235">
        <v>94</v>
      </c>
      <c r="F2570" s="235">
        <v>75</v>
      </c>
      <c r="G2570" s="235">
        <v>23</v>
      </c>
      <c r="H2570" s="235">
        <v>15.4</v>
      </c>
    </row>
    <row r="2571" spans="2:8">
      <c r="B2571" s="235" t="s">
        <v>2495</v>
      </c>
      <c r="C2571" s="235">
        <v>43934</v>
      </c>
      <c r="D2571" s="235">
        <v>8.1</v>
      </c>
      <c r="E2571" s="235">
        <v>95</v>
      </c>
      <c r="F2571" s="235">
        <v>64</v>
      </c>
      <c r="G2571" s="235">
        <v>24.2</v>
      </c>
      <c r="H2571" s="235">
        <v>14.6</v>
      </c>
    </row>
    <row r="2572" spans="2:8">
      <c r="B2572" s="235" t="s">
        <v>2495</v>
      </c>
      <c r="C2572" s="235">
        <v>43935</v>
      </c>
      <c r="D2572" s="235">
        <v>0.28000000000000003</v>
      </c>
      <c r="E2572" s="235">
        <v>95</v>
      </c>
      <c r="F2572" s="235">
        <v>68</v>
      </c>
      <c r="G2572" s="235">
        <v>23</v>
      </c>
      <c r="H2572" s="235">
        <v>14.2</v>
      </c>
    </row>
    <row r="2573" spans="2:8">
      <c r="B2573" s="235" t="s">
        <v>2495</v>
      </c>
      <c r="C2573" s="235">
        <v>43936</v>
      </c>
      <c r="D2573" s="235">
        <v>4.1900000000000004</v>
      </c>
      <c r="E2573" s="235">
        <v>95</v>
      </c>
      <c r="F2573" s="235">
        <v>73</v>
      </c>
      <c r="G2573" s="235">
        <v>21.9</v>
      </c>
      <c r="H2573" s="235">
        <v>13</v>
      </c>
    </row>
    <row r="2574" spans="2:8">
      <c r="B2574" s="235" t="s">
        <v>2495</v>
      </c>
      <c r="C2574" s="235">
        <v>43937</v>
      </c>
      <c r="D2574" s="235">
        <v>7.26</v>
      </c>
      <c r="E2574" s="235">
        <v>95</v>
      </c>
      <c r="F2574" s="235">
        <v>51</v>
      </c>
      <c r="G2574" s="235">
        <v>27.3</v>
      </c>
      <c r="H2574" s="235">
        <v>13.4</v>
      </c>
    </row>
    <row r="2575" spans="2:8">
      <c r="B2575" s="235" t="s">
        <v>2495</v>
      </c>
      <c r="C2575" s="235">
        <v>43938</v>
      </c>
      <c r="D2575" s="235">
        <v>1.4</v>
      </c>
      <c r="E2575" s="235">
        <v>94</v>
      </c>
      <c r="F2575" s="235">
        <v>57</v>
      </c>
      <c r="G2575" s="235">
        <v>25.5</v>
      </c>
      <c r="H2575" s="235">
        <v>14.6</v>
      </c>
    </row>
    <row r="2576" spans="2:8">
      <c r="B2576" s="235" t="s">
        <v>2495</v>
      </c>
      <c r="C2576" s="235">
        <v>43939</v>
      </c>
      <c r="D2576" s="235">
        <v>6.71</v>
      </c>
      <c r="E2576" s="235">
        <v>93</v>
      </c>
      <c r="F2576" s="235">
        <v>56</v>
      </c>
      <c r="G2576" s="235">
        <v>25.5</v>
      </c>
      <c r="H2576" s="235">
        <v>13.2</v>
      </c>
    </row>
    <row r="2577" spans="2:8">
      <c r="B2577" s="235" t="s">
        <v>2495</v>
      </c>
      <c r="C2577" s="235">
        <v>43940</v>
      </c>
      <c r="D2577" s="235">
        <v>0.28000000000000003</v>
      </c>
      <c r="E2577" s="235">
        <v>90</v>
      </c>
      <c r="F2577" s="235">
        <v>51</v>
      </c>
      <c r="G2577" s="235">
        <v>26.2</v>
      </c>
      <c r="H2577" s="235">
        <v>13.7</v>
      </c>
    </row>
    <row r="2578" spans="2:8">
      <c r="B2578" s="235" t="s">
        <v>2495</v>
      </c>
      <c r="C2578" s="235">
        <v>43941</v>
      </c>
      <c r="D2578" s="235">
        <v>25.98</v>
      </c>
      <c r="E2578" s="235">
        <v>78</v>
      </c>
      <c r="F2578" s="235">
        <v>49</v>
      </c>
      <c r="G2578" s="235">
        <v>27</v>
      </c>
      <c r="H2578" s="235">
        <v>14.1</v>
      </c>
    </row>
    <row r="2579" spans="2:8">
      <c r="B2579" s="235" t="s">
        <v>2495</v>
      </c>
      <c r="C2579" s="235">
        <v>43942</v>
      </c>
      <c r="D2579" s="235">
        <v>8.66</v>
      </c>
      <c r="E2579" s="235">
        <v>95</v>
      </c>
      <c r="F2579" s="235">
        <v>67</v>
      </c>
      <c r="G2579" s="235">
        <v>21.7</v>
      </c>
      <c r="H2579" s="235">
        <v>14</v>
      </c>
    </row>
    <row r="2580" spans="2:8">
      <c r="B2580" s="235" t="s">
        <v>2495</v>
      </c>
      <c r="C2580" s="235">
        <v>43943</v>
      </c>
      <c r="D2580" s="235">
        <v>2.5099999999999998</v>
      </c>
      <c r="E2580" s="235">
        <v>94</v>
      </c>
      <c r="F2580" s="235">
        <v>56</v>
      </c>
      <c r="G2580" s="235">
        <v>25.2</v>
      </c>
      <c r="H2580" s="235">
        <v>13</v>
      </c>
    </row>
    <row r="2581" spans="2:8">
      <c r="B2581" s="235" t="s">
        <v>2495</v>
      </c>
      <c r="C2581" s="235">
        <v>43944</v>
      </c>
      <c r="D2581" s="235">
        <v>5.31</v>
      </c>
      <c r="E2581" s="235">
        <v>94</v>
      </c>
      <c r="F2581" s="235">
        <v>66</v>
      </c>
      <c r="G2581" s="235">
        <v>22.5</v>
      </c>
      <c r="H2581" s="235">
        <v>13.4</v>
      </c>
    </row>
    <row r="2582" spans="2:8">
      <c r="B2582" s="235" t="s">
        <v>2495</v>
      </c>
      <c r="C2582" s="235">
        <v>43945</v>
      </c>
      <c r="D2582" s="235">
        <v>0.54</v>
      </c>
      <c r="E2582" s="235">
        <v>95</v>
      </c>
      <c r="F2582" s="235">
        <v>69</v>
      </c>
      <c r="G2582" s="235">
        <v>24</v>
      </c>
      <c r="H2582" s="235">
        <v>13.8</v>
      </c>
    </row>
    <row r="2583" spans="2:8">
      <c r="B2583" s="235" t="s">
        <v>2495</v>
      </c>
      <c r="C2583" s="235">
        <v>43946</v>
      </c>
      <c r="D2583" s="235">
        <v>0</v>
      </c>
      <c r="E2583" s="235">
        <v>92</v>
      </c>
      <c r="F2583" s="235">
        <v>57</v>
      </c>
      <c r="G2583" s="235">
        <v>25.6</v>
      </c>
      <c r="H2583" s="235">
        <v>12.7</v>
      </c>
    </row>
    <row r="2584" spans="2:8">
      <c r="B2584" s="235" t="s">
        <v>2495</v>
      </c>
      <c r="C2584" s="235">
        <v>43947</v>
      </c>
      <c r="D2584" s="235">
        <v>0</v>
      </c>
      <c r="E2584" s="235">
        <v>95</v>
      </c>
      <c r="F2584" s="235">
        <v>62</v>
      </c>
      <c r="G2584" s="235">
        <v>24.2</v>
      </c>
      <c r="H2584" s="235">
        <v>13.6</v>
      </c>
    </row>
    <row r="2585" spans="2:8">
      <c r="B2585" s="235" t="s">
        <v>2495</v>
      </c>
      <c r="C2585" s="235">
        <v>43948</v>
      </c>
      <c r="D2585" s="235">
        <v>0</v>
      </c>
      <c r="E2585" s="235">
        <v>92</v>
      </c>
      <c r="F2585" s="235">
        <v>62</v>
      </c>
      <c r="G2585" s="235">
        <v>24.6</v>
      </c>
      <c r="H2585" s="235">
        <v>13.7</v>
      </c>
    </row>
    <row r="2586" spans="2:8">
      <c r="B2586" s="235" t="s">
        <v>2495</v>
      </c>
      <c r="C2586" s="235">
        <v>43949</v>
      </c>
      <c r="D2586" s="235">
        <v>0</v>
      </c>
      <c r="E2586" s="235">
        <v>95</v>
      </c>
      <c r="F2586" s="235">
        <v>72</v>
      </c>
      <c r="G2586" s="235">
        <v>23.5</v>
      </c>
      <c r="H2586" s="235">
        <v>14.5</v>
      </c>
    </row>
    <row r="2587" spans="2:8">
      <c r="B2587" s="235" t="s">
        <v>2495</v>
      </c>
      <c r="C2587" s="235">
        <v>43950</v>
      </c>
      <c r="D2587" s="235">
        <v>0.8</v>
      </c>
      <c r="E2587" s="235">
        <v>94</v>
      </c>
      <c r="F2587" s="235">
        <v>64</v>
      </c>
      <c r="G2587" s="235">
        <v>24.4</v>
      </c>
      <c r="H2587" s="235">
        <v>14.7</v>
      </c>
    </row>
    <row r="2588" spans="2:8">
      <c r="B2588" s="235" t="s">
        <v>2495</v>
      </c>
      <c r="C2588" s="235">
        <v>43951</v>
      </c>
      <c r="D2588" s="235">
        <v>1.2</v>
      </c>
      <c r="E2588" s="235">
        <v>92</v>
      </c>
      <c r="F2588" s="235">
        <v>61</v>
      </c>
      <c r="G2588" s="235">
        <v>24.6</v>
      </c>
      <c r="H2588" s="235">
        <v>14.7</v>
      </c>
    </row>
    <row r="2589" spans="2:8">
      <c r="B2589" s="235" t="s">
        <v>2495</v>
      </c>
      <c r="C2589" s="235">
        <v>43952</v>
      </c>
      <c r="D2589" s="235">
        <v>0</v>
      </c>
      <c r="E2589" s="235">
        <v>0</v>
      </c>
      <c r="F2589" s="235">
        <v>0</v>
      </c>
      <c r="G2589" s="235">
        <v>0</v>
      </c>
      <c r="H2589" s="235">
        <v>0</v>
      </c>
    </row>
    <row r="2590" spans="2:8">
      <c r="B2590" s="235" t="s">
        <v>2495</v>
      </c>
      <c r="C2590" s="235">
        <v>43952</v>
      </c>
      <c r="D2590" s="235">
        <v>0</v>
      </c>
      <c r="E2590" s="235">
        <v>95</v>
      </c>
      <c r="F2590" s="235">
        <v>56</v>
      </c>
      <c r="G2590" s="235">
        <v>27.6</v>
      </c>
      <c r="H2590" s="235">
        <v>14.8</v>
      </c>
    </row>
    <row r="2591" spans="2:8">
      <c r="B2591" s="235" t="s">
        <v>2495</v>
      </c>
      <c r="C2591" s="235">
        <v>43953</v>
      </c>
      <c r="D2591" s="235">
        <v>11</v>
      </c>
      <c r="E2591" s="235">
        <v>95</v>
      </c>
      <c r="F2591" s="235">
        <v>59</v>
      </c>
      <c r="G2591" s="235">
        <v>26.1</v>
      </c>
      <c r="H2591" s="235">
        <v>13.6</v>
      </c>
    </row>
    <row r="2592" spans="2:8">
      <c r="B2592" s="235" t="s">
        <v>2495</v>
      </c>
      <c r="C2592" s="235">
        <v>43954</v>
      </c>
      <c r="D2592" s="235">
        <v>0</v>
      </c>
      <c r="E2592" s="235">
        <v>95</v>
      </c>
      <c r="F2592" s="235">
        <v>63</v>
      </c>
      <c r="G2592" s="235">
        <v>26.4</v>
      </c>
      <c r="H2592" s="235">
        <v>19</v>
      </c>
    </row>
    <row r="2593" spans="2:8">
      <c r="B2593" s="235" t="s">
        <v>2495</v>
      </c>
      <c r="C2593" s="235">
        <v>43955</v>
      </c>
      <c r="D2593" s="235">
        <v>0</v>
      </c>
      <c r="E2593" s="235">
        <v>93</v>
      </c>
      <c r="F2593" s="235">
        <v>62</v>
      </c>
      <c r="G2593" s="235">
        <v>25.6</v>
      </c>
      <c r="H2593" s="235">
        <v>14.8</v>
      </c>
    </row>
    <row r="2594" spans="2:8">
      <c r="B2594" s="235" t="s">
        <v>2495</v>
      </c>
      <c r="C2594" s="235">
        <v>43956</v>
      </c>
      <c r="D2594" s="235">
        <v>0</v>
      </c>
      <c r="E2594" s="235">
        <v>94</v>
      </c>
      <c r="F2594" s="235">
        <v>61</v>
      </c>
      <c r="G2594" s="235">
        <v>26.5</v>
      </c>
      <c r="H2594" s="235">
        <v>14.2</v>
      </c>
    </row>
    <row r="2595" spans="2:8">
      <c r="B2595" s="235" t="s">
        <v>2495</v>
      </c>
      <c r="C2595" s="235">
        <v>43957</v>
      </c>
      <c r="D2595" s="235">
        <v>0</v>
      </c>
      <c r="E2595" s="235">
        <v>95</v>
      </c>
      <c r="F2595" s="235">
        <v>52</v>
      </c>
      <c r="G2595" s="235">
        <v>26.1</v>
      </c>
      <c r="H2595" s="235">
        <v>15.3</v>
      </c>
    </row>
    <row r="2596" spans="2:8">
      <c r="B2596" s="235" t="s">
        <v>2495</v>
      </c>
      <c r="C2596" s="235">
        <v>43958</v>
      </c>
      <c r="D2596" s="235">
        <v>0</v>
      </c>
      <c r="E2596" s="235">
        <v>94</v>
      </c>
      <c r="F2596" s="235">
        <v>62</v>
      </c>
      <c r="G2596" s="235">
        <v>24</v>
      </c>
      <c r="H2596" s="235">
        <v>15.8</v>
      </c>
    </row>
    <row r="2597" spans="2:8">
      <c r="B2597" s="235" t="s">
        <v>2495</v>
      </c>
      <c r="C2597" s="235">
        <v>43959</v>
      </c>
      <c r="D2597" s="235">
        <v>0</v>
      </c>
      <c r="E2597" s="235">
        <v>95</v>
      </c>
      <c r="F2597" s="235">
        <v>65</v>
      </c>
      <c r="G2597" s="235">
        <v>22.7</v>
      </c>
      <c r="H2597" s="235">
        <v>14.6</v>
      </c>
    </row>
    <row r="2598" spans="2:8">
      <c r="B2598" s="235" t="s">
        <v>2495</v>
      </c>
      <c r="C2598" s="235">
        <v>43960</v>
      </c>
      <c r="D2598" s="235">
        <v>0</v>
      </c>
      <c r="E2598" s="235">
        <v>91</v>
      </c>
      <c r="F2598" s="235">
        <v>51</v>
      </c>
      <c r="G2598" s="235">
        <v>28.5</v>
      </c>
      <c r="H2598" s="235">
        <v>15.4</v>
      </c>
    </row>
    <row r="2599" spans="2:8">
      <c r="B2599" s="235" t="s">
        <v>2495</v>
      </c>
      <c r="C2599" s="235">
        <v>43961</v>
      </c>
      <c r="D2599" s="235">
        <v>0</v>
      </c>
      <c r="E2599" s="235">
        <v>94</v>
      </c>
      <c r="F2599" s="235">
        <v>47</v>
      </c>
      <c r="G2599" s="235">
        <v>28.7</v>
      </c>
      <c r="H2599" s="235">
        <v>15.3</v>
      </c>
    </row>
    <row r="2600" spans="2:8">
      <c r="B2600" s="235" t="s">
        <v>2495</v>
      </c>
      <c r="C2600" s="235">
        <v>43962</v>
      </c>
      <c r="D2600" s="235">
        <v>0</v>
      </c>
      <c r="E2600" s="235">
        <v>94</v>
      </c>
      <c r="F2600" s="235">
        <v>57</v>
      </c>
      <c r="G2600" s="235">
        <v>27.8</v>
      </c>
      <c r="H2600" s="235">
        <v>16</v>
      </c>
    </row>
    <row r="2601" spans="2:8">
      <c r="B2601" s="235" t="s">
        <v>2495</v>
      </c>
      <c r="C2601" s="235">
        <v>43963</v>
      </c>
      <c r="D2601" s="235">
        <v>3</v>
      </c>
      <c r="E2601" s="235">
        <v>95</v>
      </c>
      <c r="F2601" s="235">
        <v>62</v>
      </c>
      <c r="G2601" s="235">
        <v>25.8</v>
      </c>
      <c r="H2601" s="235">
        <v>14.5</v>
      </c>
    </row>
    <row r="2602" spans="2:8">
      <c r="B2602" s="235" t="s">
        <v>2495</v>
      </c>
      <c r="C2602" s="235">
        <v>43964</v>
      </c>
      <c r="D2602" s="235">
        <v>1.68</v>
      </c>
      <c r="E2602" s="235">
        <v>94</v>
      </c>
      <c r="F2602" s="235">
        <v>65</v>
      </c>
      <c r="G2602" s="235">
        <v>23.1</v>
      </c>
      <c r="H2602" s="235">
        <v>14</v>
      </c>
    </row>
    <row r="2603" spans="2:8">
      <c r="B2603" s="235" t="s">
        <v>2495</v>
      </c>
      <c r="C2603" s="235">
        <v>43965</v>
      </c>
      <c r="D2603" s="235">
        <v>9</v>
      </c>
      <c r="E2603" s="235">
        <v>94</v>
      </c>
      <c r="F2603" s="235">
        <v>50</v>
      </c>
      <c r="G2603" s="235">
        <v>28.6</v>
      </c>
      <c r="H2603" s="235">
        <v>13.2</v>
      </c>
    </row>
    <row r="2604" spans="2:8">
      <c r="B2604" s="235" t="s">
        <v>2495</v>
      </c>
      <c r="C2604" s="235">
        <v>43966</v>
      </c>
      <c r="D2604" s="235">
        <v>7</v>
      </c>
      <c r="E2604" s="235">
        <v>93</v>
      </c>
      <c r="F2604" s="235">
        <v>54</v>
      </c>
      <c r="G2604" s="235">
        <v>27.5</v>
      </c>
      <c r="H2604" s="235">
        <v>14.9</v>
      </c>
    </row>
    <row r="2605" spans="2:8">
      <c r="B2605" s="235" t="s">
        <v>2495</v>
      </c>
      <c r="C2605" s="235">
        <v>43967</v>
      </c>
      <c r="D2605" s="235">
        <v>1</v>
      </c>
      <c r="E2605" s="235">
        <v>94</v>
      </c>
      <c r="F2605" s="235">
        <v>56</v>
      </c>
      <c r="G2605" s="235">
        <v>27.9</v>
      </c>
      <c r="H2605" s="235">
        <v>14.4</v>
      </c>
    </row>
    <row r="2606" spans="2:8">
      <c r="B2606" s="235" t="s">
        <v>2495</v>
      </c>
      <c r="C2606" s="235">
        <v>43968</v>
      </c>
      <c r="D2606" s="235">
        <v>0</v>
      </c>
      <c r="E2606" s="235">
        <v>93</v>
      </c>
      <c r="F2606" s="235">
        <v>61</v>
      </c>
      <c r="G2606" s="235">
        <v>26.3</v>
      </c>
      <c r="H2606" s="235">
        <v>15.5</v>
      </c>
    </row>
    <row r="2607" spans="2:8">
      <c r="B2607" s="235" t="s">
        <v>2495</v>
      </c>
      <c r="C2607" s="235">
        <v>43969</v>
      </c>
      <c r="D2607" s="235">
        <v>0</v>
      </c>
      <c r="E2607" s="235">
        <v>95</v>
      </c>
      <c r="F2607" s="235">
        <v>63</v>
      </c>
      <c r="G2607" s="235">
        <v>24.8</v>
      </c>
      <c r="H2607" s="235">
        <v>15.1</v>
      </c>
    </row>
    <row r="2608" spans="2:8">
      <c r="B2608" s="235" t="s">
        <v>2495</v>
      </c>
      <c r="C2608" s="235">
        <v>43970</v>
      </c>
      <c r="D2608" s="235">
        <v>8</v>
      </c>
      <c r="E2608" s="235">
        <v>95</v>
      </c>
      <c r="F2608" s="235">
        <v>73</v>
      </c>
      <c r="G2608" s="235">
        <v>21.7</v>
      </c>
      <c r="H2608" s="235">
        <v>15</v>
      </c>
    </row>
    <row r="2609" spans="2:8">
      <c r="B2609" s="235" t="s">
        <v>2495</v>
      </c>
      <c r="C2609" s="235">
        <v>43971</v>
      </c>
      <c r="D2609" s="235">
        <v>0.54</v>
      </c>
      <c r="E2609" s="235">
        <v>96</v>
      </c>
      <c r="F2609" s="235">
        <v>50</v>
      </c>
      <c r="G2609" s="235">
        <v>29.6</v>
      </c>
      <c r="H2609" s="235">
        <v>13.6</v>
      </c>
    </row>
    <row r="2610" spans="2:8">
      <c r="B2610" s="235" t="s">
        <v>2495</v>
      </c>
      <c r="C2610" s="235">
        <v>43972</v>
      </c>
      <c r="D2610" s="235">
        <v>2.2400000000000002</v>
      </c>
      <c r="E2610" s="235">
        <v>95</v>
      </c>
      <c r="F2610" s="235">
        <v>63</v>
      </c>
      <c r="G2610" s="235">
        <v>25.3</v>
      </c>
      <c r="H2610" s="235">
        <v>14.5</v>
      </c>
    </row>
    <row r="2611" spans="2:8">
      <c r="B2611" s="235" t="s">
        <v>2495</v>
      </c>
      <c r="C2611" s="235">
        <v>43973</v>
      </c>
      <c r="D2611" s="235">
        <v>0</v>
      </c>
      <c r="E2611" s="235">
        <v>95</v>
      </c>
      <c r="F2611" s="235">
        <v>59</v>
      </c>
      <c r="G2611" s="235">
        <v>25.6</v>
      </c>
      <c r="H2611" s="235">
        <v>15.4</v>
      </c>
    </row>
    <row r="2612" spans="2:8">
      <c r="B2612" s="235" t="s">
        <v>2495</v>
      </c>
      <c r="C2612" s="235">
        <v>43974</v>
      </c>
      <c r="D2612" s="235">
        <v>0</v>
      </c>
      <c r="E2612" s="235">
        <v>95</v>
      </c>
      <c r="F2612" s="235">
        <v>50</v>
      </c>
      <c r="G2612" s="235">
        <v>28.4</v>
      </c>
      <c r="H2612" s="235">
        <v>14.6</v>
      </c>
    </row>
    <row r="2613" spans="2:8">
      <c r="B2613" s="235" t="s">
        <v>2495</v>
      </c>
      <c r="C2613" s="235">
        <v>43975</v>
      </c>
      <c r="D2613" s="235">
        <v>1.1200000000000001</v>
      </c>
      <c r="E2613" s="235">
        <v>94</v>
      </c>
      <c r="F2613" s="235">
        <v>59</v>
      </c>
      <c r="G2613" s="235">
        <v>26</v>
      </c>
      <c r="H2613" s="235">
        <v>15.7</v>
      </c>
    </row>
    <row r="2614" spans="2:8">
      <c r="B2614" s="235" t="s">
        <v>2495</v>
      </c>
      <c r="C2614" s="235">
        <v>43976</v>
      </c>
      <c r="D2614" s="235">
        <v>0</v>
      </c>
      <c r="E2614" s="235">
        <v>91</v>
      </c>
      <c r="F2614" s="235">
        <v>50</v>
      </c>
      <c r="G2614" s="235">
        <v>27.7</v>
      </c>
      <c r="H2614" s="235">
        <v>15</v>
      </c>
    </row>
    <row r="2615" spans="2:8">
      <c r="B2615" s="235" t="s">
        <v>2495</v>
      </c>
      <c r="C2615" s="235">
        <v>43977</v>
      </c>
      <c r="D2615" s="235">
        <v>0.26</v>
      </c>
      <c r="E2615" s="235">
        <v>94</v>
      </c>
      <c r="F2615" s="235">
        <v>45</v>
      </c>
      <c r="G2615" s="235">
        <v>28.2</v>
      </c>
      <c r="H2615" s="235">
        <v>14.9</v>
      </c>
    </row>
    <row r="2616" spans="2:8">
      <c r="B2616" s="235" t="s">
        <v>2495</v>
      </c>
      <c r="C2616" s="235">
        <v>43978</v>
      </c>
      <c r="D2616" s="235">
        <v>1.68</v>
      </c>
      <c r="E2616" s="235">
        <v>92</v>
      </c>
      <c r="F2616" s="235">
        <v>70</v>
      </c>
      <c r="G2616" s="235">
        <v>21.7</v>
      </c>
      <c r="H2616" s="235">
        <v>13.3</v>
      </c>
    </row>
    <row r="2617" spans="2:8">
      <c r="B2617" s="235" t="s">
        <v>2495</v>
      </c>
      <c r="C2617" s="235">
        <v>43979</v>
      </c>
      <c r="D2617" s="235">
        <v>16.48</v>
      </c>
      <c r="E2617" s="235">
        <v>94</v>
      </c>
      <c r="F2617" s="235">
        <v>51</v>
      </c>
      <c r="G2617" s="235">
        <v>26.7</v>
      </c>
      <c r="H2617" s="235">
        <v>13.2</v>
      </c>
    </row>
    <row r="2618" spans="2:8">
      <c r="B2618" s="235" t="s">
        <v>2495</v>
      </c>
      <c r="C2618" s="235">
        <v>43980</v>
      </c>
      <c r="D2618" s="235">
        <v>2.5099999999999998</v>
      </c>
      <c r="E2618" s="235">
        <v>94</v>
      </c>
      <c r="F2618" s="235">
        <v>72</v>
      </c>
      <c r="G2618" s="235">
        <v>21.7</v>
      </c>
      <c r="H2618" s="235">
        <v>14.2</v>
      </c>
    </row>
    <row r="2619" spans="2:8">
      <c r="B2619" s="235" t="s">
        <v>2495</v>
      </c>
      <c r="C2619" s="235">
        <v>43981</v>
      </c>
      <c r="D2619" s="235">
        <v>2.2400000000000002</v>
      </c>
      <c r="E2619" s="235">
        <v>95</v>
      </c>
      <c r="F2619" s="235">
        <v>74</v>
      </c>
      <c r="G2619" s="235">
        <v>20.7</v>
      </c>
      <c r="H2619" s="235">
        <v>14.7</v>
      </c>
    </row>
    <row r="2620" spans="2:8">
      <c r="B2620" s="235" t="s">
        <v>2495</v>
      </c>
      <c r="C2620" s="235">
        <v>43982</v>
      </c>
      <c r="D2620" s="235">
        <v>5.03</v>
      </c>
      <c r="E2620" s="235">
        <v>95</v>
      </c>
      <c r="F2620" s="235">
        <v>70</v>
      </c>
      <c r="G2620" s="235">
        <v>22.6</v>
      </c>
      <c r="H2620" s="235">
        <v>13.9</v>
      </c>
    </row>
    <row r="2621" spans="2:8">
      <c r="B2621" s="235" t="s">
        <v>2495</v>
      </c>
      <c r="C2621" s="235">
        <v>43983</v>
      </c>
      <c r="D2621" s="235">
        <v>14.25</v>
      </c>
      <c r="E2621" s="235">
        <v>96</v>
      </c>
      <c r="F2621" s="235">
        <v>56</v>
      </c>
      <c r="G2621" s="235">
        <v>27.9</v>
      </c>
      <c r="H2621" s="235">
        <v>13.1</v>
      </c>
    </row>
    <row r="2622" spans="2:8">
      <c r="B2622" s="235" t="s">
        <v>2495</v>
      </c>
      <c r="C2622" s="235">
        <v>43984</v>
      </c>
      <c r="D2622" s="235">
        <v>0</v>
      </c>
      <c r="E2622" s="235">
        <v>93</v>
      </c>
      <c r="F2622" s="235">
        <v>66</v>
      </c>
      <c r="G2622" s="235">
        <v>22.9</v>
      </c>
      <c r="H2622" s="235">
        <v>13.3</v>
      </c>
    </row>
    <row r="2623" spans="2:8">
      <c r="B2623" s="235" t="s">
        <v>2495</v>
      </c>
      <c r="C2623" s="235">
        <v>43985</v>
      </c>
      <c r="D2623" s="235">
        <v>18</v>
      </c>
      <c r="E2623" s="235">
        <v>95</v>
      </c>
      <c r="F2623" s="235">
        <v>83</v>
      </c>
      <c r="G2623" s="235">
        <v>14.9</v>
      </c>
      <c r="H2623" s="235">
        <v>13.1</v>
      </c>
    </row>
    <row r="2624" spans="2:8">
      <c r="B2624" s="235" t="s">
        <v>2495</v>
      </c>
      <c r="C2624" s="235">
        <v>43986</v>
      </c>
      <c r="D2624" s="235">
        <v>22</v>
      </c>
      <c r="E2624" s="235">
        <v>95</v>
      </c>
      <c r="F2624" s="235">
        <v>53</v>
      </c>
      <c r="G2624" s="235">
        <v>27</v>
      </c>
      <c r="H2624" s="235">
        <v>12.7</v>
      </c>
    </row>
    <row r="2625" spans="2:8">
      <c r="B2625" s="235" t="s">
        <v>2495</v>
      </c>
      <c r="C2625" s="235">
        <v>43987</v>
      </c>
      <c r="D2625" s="235">
        <v>0.28000000000000003</v>
      </c>
      <c r="E2625" s="235">
        <v>96</v>
      </c>
      <c r="F2625" s="235">
        <v>69</v>
      </c>
      <c r="G2625" s="235">
        <v>22.6</v>
      </c>
      <c r="H2625" s="235">
        <v>15</v>
      </c>
    </row>
    <row r="2626" spans="2:8">
      <c r="B2626" s="235" t="s">
        <v>2495</v>
      </c>
      <c r="C2626" s="235">
        <v>43988</v>
      </c>
      <c r="D2626" s="235">
        <v>1</v>
      </c>
      <c r="E2626" s="235">
        <v>94</v>
      </c>
      <c r="F2626" s="235">
        <v>68</v>
      </c>
      <c r="G2626" s="235">
        <v>24</v>
      </c>
      <c r="H2626" s="235">
        <v>15.3</v>
      </c>
    </row>
    <row r="2627" spans="2:8">
      <c r="B2627" s="235" t="s">
        <v>2495</v>
      </c>
      <c r="C2627" s="235">
        <v>43989</v>
      </c>
      <c r="D2627" s="235">
        <v>0.5</v>
      </c>
      <c r="E2627" s="235">
        <v>95</v>
      </c>
      <c r="F2627" s="235">
        <v>60</v>
      </c>
      <c r="G2627" s="235">
        <v>25.4</v>
      </c>
      <c r="H2627" s="235">
        <v>14.1</v>
      </c>
    </row>
    <row r="2628" spans="2:8">
      <c r="B2628" s="235" t="s">
        <v>2495</v>
      </c>
      <c r="C2628" s="235">
        <v>43990</v>
      </c>
      <c r="D2628" s="235">
        <v>0</v>
      </c>
      <c r="E2628" s="235">
        <v>93</v>
      </c>
      <c r="F2628" s="235">
        <v>48</v>
      </c>
      <c r="G2628" s="235">
        <v>28.3</v>
      </c>
      <c r="H2628" s="235">
        <v>13.7</v>
      </c>
    </row>
    <row r="2629" spans="2:8">
      <c r="B2629" s="235" t="s">
        <v>2495</v>
      </c>
      <c r="C2629" s="235">
        <v>43991</v>
      </c>
      <c r="D2629" s="235">
        <v>0</v>
      </c>
      <c r="E2629" s="235">
        <v>94</v>
      </c>
      <c r="F2629" s="235">
        <v>58</v>
      </c>
      <c r="G2629" s="235">
        <v>24.4</v>
      </c>
      <c r="H2629" s="235">
        <v>14.6</v>
      </c>
    </row>
    <row r="2630" spans="2:8">
      <c r="B2630" s="235" t="s">
        <v>2495</v>
      </c>
      <c r="C2630" s="235">
        <v>43992</v>
      </c>
      <c r="D2630" s="235">
        <v>0</v>
      </c>
      <c r="E2630" s="235">
        <v>93</v>
      </c>
      <c r="F2630" s="235">
        <v>58</v>
      </c>
      <c r="G2630" s="235">
        <v>25</v>
      </c>
      <c r="H2630" s="235">
        <v>13</v>
      </c>
    </row>
    <row r="2631" spans="2:8">
      <c r="B2631" s="235" t="s">
        <v>2495</v>
      </c>
      <c r="C2631" s="235">
        <v>43993</v>
      </c>
      <c r="D2631" s="235">
        <v>3</v>
      </c>
      <c r="E2631" s="235">
        <v>91</v>
      </c>
      <c r="F2631" s="235">
        <v>50</v>
      </c>
      <c r="G2631" s="235">
        <v>26.9</v>
      </c>
      <c r="H2631" s="235">
        <v>14.5</v>
      </c>
    </row>
    <row r="2632" spans="2:8">
      <c r="B2632" s="235" t="s">
        <v>2495</v>
      </c>
      <c r="C2632" s="235">
        <v>43994</v>
      </c>
      <c r="D2632" s="235">
        <v>4.75</v>
      </c>
      <c r="E2632" s="235">
        <v>94</v>
      </c>
      <c r="F2632" s="235">
        <v>72</v>
      </c>
      <c r="G2632" s="235">
        <v>23.5</v>
      </c>
      <c r="H2632" s="235">
        <v>13.3</v>
      </c>
    </row>
    <row r="2633" spans="2:8">
      <c r="B2633" s="235" t="s">
        <v>2495</v>
      </c>
      <c r="C2633" s="235">
        <v>43995</v>
      </c>
      <c r="D2633" s="235">
        <v>0</v>
      </c>
      <c r="E2633" s="235">
        <v>93</v>
      </c>
      <c r="F2633" s="235">
        <v>49</v>
      </c>
      <c r="G2633" s="235">
        <v>27.3</v>
      </c>
      <c r="H2633" s="235">
        <v>12.6</v>
      </c>
    </row>
    <row r="2634" spans="2:8">
      <c r="B2634" s="235" t="s">
        <v>2495</v>
      </c>
      <c r="C2634" s="235">
        <v>43996</v>
      </c>
      <c r="D2634" s="235">
        <v>0.28000000000000003</v>
      </c>
      <c r="E2634" s="235">
        <v>95</v>
      </c>
      <c r="F2634" s="235">
        <v>55</v>
      </c>
      <c r="G2634" s="235">
        <v>27.6</v>
      </c>
      <c r="H2634" s="235">
        <v>14.5</v>
      </c>
    </row>
    <row r="2635" spans="2:8">
      <c r="B2635" s="235" t="s">
        <v>2495</v>
      </c>
      <c r="C2635" s="235">
        <v>43997</v>
      </c>
      <c r="D2635" s="235">
        <v>1.1200000000000001</v>
      </c>
      <c r="E2635" s="235">
        <v>95</v>
      </c>
      <c r="F2635" s="235">
        <v>57</v>
      </c>
      <c r="G2635" s="235">
        <v>25.1</v>
      </c>
      <c r="H2635" s="235">
        <v>14.4</v>
      </c>
    </row>
    <row r="2636" spans="2:8">
      <c r="B2636" s="235" t="s">
        <v>2495</v>
      </c>
      <c r="C2636" s="235">
        <v>43998</v>
      </c>
      <c r="D2636" s="235">
        <v>0</v>
      </c>
      <c r="E2636" s="235">
        <v>94</v>
      </c>
      <c r="F2636" s="235">
        <v>51</v>
      </c>
      <c r="G2636" s="235">
        <v>26.5</v>
      </c>
      <c r="H2636" s="235">
        <v>13.9</v>
      </c>
    </row>
    <row r="2637" spans="2:8">
      <c r="B2637" s="235" t="s">
        <v>2495</v>
      </c>
      <c r="C2637" s="235">
        <v>43999</v>
      </c>
      <c r="D2637" s="235">
        <v>4.47</v>
      </c>
      <c r="E2637" s="235">
        <v>95</v>
      </c>
      <c r="F2637" s="235">
        <v>69</v>
      </c>
      <c r="G2637" s="235">
        <v>21.6</v>
      </c>
      <c r="H2637" s="235">
        <v>13.9</v>
      </c>
    </row>
    <row r="2638" spans="2:8">
      <c r="B2638" s="235" t="s">
        <v>2495</v>
      </c>
      <c r="C2638" s="235">
        <v>44000</v>
      </c>
      <c r="D2638" s="235">
        <v>2</v>
      </c>
      <c r="E2638" s="235">
        <v>95</v>
      </c>
      <c r="F2638" s="235">
        <v>69</v>
      </c>
      <c r="G2638" s="235">
        <v>24.2</v>
      </c>
      <c r="H2638" s="235">
        <v>12.8</v>
      </c>
    </row>
    <row r="2639" spans="2:8">
      <c r="B2639" s="235" t="s">
        <v>2495</v>
      </c>
      <c r="C2639" s="235">
        <v>44001</v>
      </c>
      <c r="D2639" s="235">
        <v>0</v>
      </c>
      <c r="E2639" s="235">
        <v>93</v>
      </c>
      <c r="F2639" s="235">
        <v>62</v>
      </c>
      <c r="G2639" s="235">
        <v>25.3</v>
      </c>
      <c r="H2639" s="235">
        <v>14.3</v>
      </c>
    </row>
    <row r="2640" spans="2:8">
      <c r="B2640" s="235" t="s">
        <v>2495</v>
      </c>
      <c r="C2640" s="235">
        <v>44002</v>
      </c>
      <c r="D2640" s="235">
        <v>1.4</v>
      </c>
      <c r="E2640" s="235">
        <v>96</v>
      </c>
      <c r="F2640" s="235">
        <v>60</v>
      </c>
      <c r="G2640" s="235">
        <v>26</v>
      </c>
      <c r="H2640" s="235">
        <v>14</v>
      </c>
    </row>
    <row r="2641" spans="2:8">
      <c r="B2641" s="235" t="s">
        <v>2495</v>
      </c>
      <c r="C2641" s="235">
        <v>44003</v>
      </c>
      <c r="D2641" s="235">
        <v>0</v>
      </c>
      <c r="E2641" s="235">
        <v>93</v>
      </c>
      <c r="F2641" s="235">
        <v>62</v>
      </c>
      <c r="G2641" s="235">
        <v>25.7</v>
      </c>
      <c r="H2641" s="235">
        <v>14.1</v>
      </c>
    </row>
    <row r="2642" spans="2:8">
      <c r="B2642" s="235" t="s">
        <v>2495</v>
      </c>
      <c r="C2642" s="235">
        <v>44004</v>
      </c>
      <c r="D2642" s="235">
        <v>0</v>
      </c>
      <c r="E2642" s="235">
        <v>94</v>
      </c>
      <c r="F2642" s="235">
        <v>59</v>
      </c>
      <c r="G2642" s="235">
        <v>25.8</v>
      </c>
      <c r="H2642" s="235">
        <v>14.3</v>
      </c>
    </row>
    <row r="2643" spans="2:8">
      <c r="B2643" s="235" t="s">
        <v>2495</v>
      </c>
      <c r="C2643" s="235">
        <v>44005</v>
      </c>
      <c r="D2643" s="235">
        <v>0</v>
      </c>
      <c r="E2643" s="235">
        <v>94</v>
      </c>
      <c r="F2643" s="235">
        <v>54</v>
      </c>
      <c r="G2643" s="235">
        <v>26.2</v>
      </c>
      <c r="H2643" s="235">
        <v>14.3</v>
      </c>
    </row>
    <row r="2644" spans="2:8">
      <c r="B2644" s="235" t="s">
        <v>2495</v>
      </c>
      <c r="C2644" s="235">
        <v>44006</v>
      </c>
      <c r="D2644" s="235">
        <v>0.84</v>
      </c>
      <c r="E2644" s="235">
        <v>96</v>
      </c>
      <c r="F2644" s="235">
        <v>55</v>
      </c>
      <c r="G2644" s="235">
        <v>25.3</v>
      </c>
      <c r="H2644" s="235">
        <v>14</v>
      </c>
    </row>
    <row r="2645" spans="2:8">
      <c r="B2645" s="235" t="s">
        <v>2495</v>
      </c>
      <c r="C2645" s="235">
        <v>44007</v>
      </c>
      <c r="D2645" s="235">
        <v>0</v>
      </c>
      <c r="E2645" s="235">
        <v>93</v>
      </c>
      <c r="F2645" s="235">
        <v>58</v>
      </c>
      <c r="G2645" s="235">
        <v>25.5</v>
      </c>
      <c r="H2645" s="235">
        <v>13.7</v>
      </c>
    </row>
    <row r="2646" spans="2:8">
      <c r="B2646" s="235" t="s">
        <v>2495</v>
      </c>
      <c r="C2646" s="235">
        <v>44008</v>
      </c>
      <c r="D2646" s="235">
        <v>2.2400000000000002</v>
      </c>
      <c r="E2646" s="235">
        <v>95</v>
      </c>
      <c r="F2646" s="235">
        <v>71</v>
      </c>
      <c r="G2646" s="235">
        <v>22.9</v>
      </c>
      <c r="H2646" s="235">
        <v>15.4</v>
      </c>
    </row>
    <row r="2647" spans="2:8">
      <c r="B2647" s="235" t="s">
        <v>2495</v>
      </c>
      <c r="C2647" s="235">
        <v>44009</v>
      </c>
      <c r="D2647" s="235">
        <v>15.13</v>
      </c>
      <c r="E2647" s="235">
        <v>95</v>
      </c>
      <c r="F2647" s="235">
        <v>55</v>
      </c>
      <c r="G2647" s="235">
        <v>26.1</v>
      </c>
      <c r="H2647" s="235">
        <v>14.1</v>
      </c>
    </row>
    <row r="2648" spans="2:8">
      <c r="B2648" s="235" t="s">
        <v>2495</v>
      </c>
      <c r="C2648" s="235">
        <v>44010</v>
      </c>
      <c r="D2648" s="235">
        <v>13.13</v>
      </c>
      <c r="E2648" s="235">
        <v>96</v>
      </c>
      <c r="F2648" s="235">
        <v>75</v>
      </c>
      <c r="G2648" s="235">
        <v>21.6</v>
      </c>
      <c r="H2648" s="235">
        <v>14.1</v>
      </c>
    </row>
    <row r="2649" spans="2:8">
      <c r="B2649" s="235" t="s">
        <v>2495</v>
      </c>
      <c r="C2649" s="235">
        <v>44011</v>
      </c>
      <c r="D2649" s="235">
        <v>9.5</v>
      </c>
      <c r="E2649" s="235">
        <v>98</v>
      </c>
      <c r="F2649" s="235">
        <v>55</v>
      </c>
      <c r="G2649" s="235">
        <v>25.7</v>
      </c>
      <c r="H2649" s="235">
        <v>13.7</v>
      </c>
    </row>
    <row r="2650" spans="2:8">
      <c r="B2650" s="235" t="s">
        <v>2495</v>
      </c>
      <c r="C2650" s="235">
        <v>44012</v>
      </c>
      <c r="D2650" s="235">
        <v>0.28000000000000003</v>
      </c>
      <c r="E2650" s="235">
        <v>93</v>
      </c>
      <c r="F2650" s="235">
        <v>63</v>
      </c>
      <c r="G2650" s="235">
        <v>23.9</v>
      </c>
      <c r="H2650" s="235">
        <v>13.7</v>
      </c>
    </row>
    <row r="2651" spans="2:8">
      <c r="B2651" s="235" t="s">
        <v>2495</v>
      </c>
      <c r="C2651" s="235">
        <v>44013</v>
      </c>
      <c r="D2651" s="235">
        <v>0</v>
      </c>
      <c r="E2651" s="235">
        <v>0</v>
      </c>
      <c r="F2651" s="235">
        <v>0</v>
      </c>
      <c r="G2651" s="235">
        <v>0</v>
      </c>
      <c r="H2651" s="235">
        <v>0</v>
      </c>
    </row>
    <row r="2652" spans="2:8">
      <c r="B2652" s="235" t="s">
        <v>2495</v>
      </c>
      <c r="C2652" s="235">
        <v>44013</v>
      </c>
      <c r="D2652" s="235">
        <v>19.28</v>
      </c>
      <c r="E2652" s="235">
        <v>96</v>
      </c>
      <c r="F2652" s="235">
        <v>59</v>
      </c>
      <c r="G2652" s="235">
        <v>26.6</v>
      </c>
      <c r="H2652" s="235">
        <v>13.8</v>
      </c>
    </row>
    <row r="2653" spans="2:8">
      <c r="B2653" s="235" t="s">
        <v>2495</v>
      </c>
      <c r="C2653" s="235">
        <v>44014</v>
      </c>
      <c r="D2653" s="235">
        <v>5.59</v>
      </c>
      <c r="E2653" s="235">
        <v>95</v>
      </c>
      <c r="F2653" s="235">
        <v>56</v>
      </c>
      <c r="G2653" s="235">
        <v>25.7</v>
      </c>
      <c r="H2653" s="235">
        <v>13.1</v>
      </c>
    </row>
    <row r="2654" spans="2:8">
      <c r="B2654" s="235" t="s">
        <v>2495</v>
      </c>
      <c r="C2654" s="235">
        <v>44015</v>
      </c>
      <c r="D2654" s="235">
        <v>0</v>
      </c>
      <c r="E2654" s="235">
        <v>95</v>
      </c>
      <c r="F2654" s="235">
        <v>62</v>
      </c>
      <c r="G2654" s="235">
        <v>24</v>
      </c>
      <c r="H2654" s="235">
        <v>13.8</v>
      </c>
    </row>
    <row r="2655" spans="2:8">
      <c r="B2655" s="235" t="s">
        <v>2495</v>
      </c>
      <c r="C2655" s="235">
        <v>44016</v>
      </c>
      <c r="D2655" s="235">
        <v>5.03</v>
      </c>
      <c r="E2655" s="235">
        <v>96</v>
      </c>
      <c r="F2655" s="235">
        <v>75</v>
      </c>
      <c r="G2655" s="235">
        <v>21.9</v>
      </c>
      <c r="H2655" s="235">
        <v>14.6</v>
      </c>
    </row>
    <row r="2656" spans="2:8">
      <c r="B2656" s="235" t="s">
        <v>2495</v>
      </c>
      <c r="C2656" s="235">
        <v>44017</v>
      </c>
      <c r="D2656" s="235">
        <v>0</v>
      </c>
      <c r="E2656" s="235">
        <v>96</v>
      </c>
      <c r="F2656" s="235">
        <v>57</v>
      </c>
      <c r="G2656" s="235">
        <v>25.5</v>
      </c>
      <c r="H2656" s="235">
        <v>13.8</v>
      </c>
    </row>
    <row r="2657" spans="2:8">
      <c r="B2657" s="235" t="s">
        <v>2495</v>
      </c>
      <c r="C2657" s="235">
        <v>44018</v>
      </c>
      <c r="D2657" s="235">
        <v>0</v>
      </c>
      <c r="E2657" s="235">
        <v>95</v>
      </c>
      <c r="F2657" s="235">
        <v>73</v>
      </c>
      <c r="G2657" s="235">
        <v>20.9</v>
      </c>
      <c r="H2657" s="235">
        <v>13.9</v>
      </c>
    </row>
    <row r="2658" spans="2:8">
      <c r="B2658" s="235" t="s">
        <v>2495</v>
      </c>
      <c r="C2658" s="235">
        <v>44019</v>
      </c>
      <c r="D2658" s="235">
        <v>1.96</v>
      </c>
      <c r="E2658" s="235">
        <v>98</v>
      </c>
      <c r="F2658" s="235">
        <v>67</v>
      </c>
      <c r="G2658" s="235">
        <v>22.3</v>
      </c>
      <c r="H2658" s="235">
        <v>14.6</v>
      </c>
    </row>
    <row r="2659" spans="2:8">
      <c r="B2659" s="235" t="s">
        <v>2495</v>
      </c>
      <c r="C2659" s="235">
        <v>44020</v>
      </c>
      <c r="D2659" s="235">
        <v>20.12</v>
      </c>
      <c r="E2659" s="235">
        <v>95</v>
      </c>
      <c r="F2659" s="235">
        <v>58</v>
      </c>
      <c r="G2659" s="235">
        <v>25.3</v>
      </c>
      <c r="H2659" s="235">
        <v>13.3</v>
      </c>
    </row>
    <row r="2660" spans="2:8">
      <c r="B2660" s="235" t="s">
        <v>2495</v>
      </c>
      <c r="C2660" s="235">
        <v>44021</v>
      </c>
      <c r="D2660" s="235">
        <v>3.63</v>
      </c>
      <c r="E2660" s="235">
        <v>96</v>
      </c>
      <c r="F2660" s="235">
        <v>46</v>
      </c>
      <c r="G2660" s="235">
        <v>28.9</v>
      </c>
      <c r="H2660" s="235">
        <v>12.2</v>
      </c>
    </row>
    <row r="2661" spans="2:8">
      <c r="B2661" s="235" t="s">
        <v>2495</v>
      </c>
      <c r="C2661" s="235">
        <v>44022</v>
      </c>
      <c r="D2661" s="235">
        <v>0.28000000000000003</v>
      </c>
      <c r="E2661" s="235">
        <v>95</v>
      </c>
      <c r="F2661" s="235">
        <v>67</v>
      </c>
      <c r="G2661" s="235">
        <v>23.3</v>
      </c>
      <c r="H2661" s="235">
        <v>14.3</v>
      </c>
    </row>
    <row r="2662" spans="2:8">
      <c r="B2662" s="235" t="s">
        <v>2495</v>
      </c>
      <c r="C2662" s="235">
        <v>44023</v>
      </c>
      <c r="D2662" s="235">
        <v>14.81</v>
      </c>
      <c r="E2662" s="235">
        <v>96</v>
      </c>
      <c r="F2662" s="235">
        <v>66</v>
      </c>
      <c r="G2662" s="235">
        <v>22.9</v>
      </c>
      <c r="H2662" s="235">
        <v>13.4</v>
      </c>
    </row>
    <row r="2663" spans="2:8">
      <c r="B2663" s="235" t="s">
        <v>2495</v>
      </c>
      <c r="C2663" s="235">
        <v>44024</v>
      </c>
      <c r="D2663" s="235">
        <v>8.94</v>
      </c>
      <c r="E2663" s="235">
        <v>96</v>
      </c>
      <c r="F2663" s="235">
        <v>64</v>
      </c>
      <c r="G2663" s="235">
        <v>23.7</v>
      </c>
      <c r="H2663" s="235">
        <v>13.9</v>
      </c>
    </row>
    <row r="2664" spans="2:8">
      <c r="B2664" s="235" t="s">
        <v>2495</v>
      </c>
      <c r="C2664" s="235">
        <v>44025</v>
      </c>
      <c r="D2664" s="235">
        <v>4.75</v>
      </c>
      <c r="E2664" s="235">
        <v>95</v>
      </c>
      <c r="F2664" s="235">
        <v>49</v>
      </c>
      <c r="G2664" s="235">
        <v>25.9</v>
      </c>
      <c r="H2664" s="235">
        <v>12.7</v>
      </c>
    </row>
    <row r="2665" spans="2:8">
      <c r="B2665" s="235" t="s">
        <v>2495</v>
      </c>
      <c r="C2665" s="235">
        <v>44026</v>
      </c>
      <c r="D2665" s="235">
        <v>0.28000000000000003</v>
      </c>
      <c r="E2665" s="235">
        <v>96</v>
      </c>
      <c r="F2665" s="235">
        <v>56</v>
      </c>
      <c r="G2665" s="235">
        <v>26.2</v>
      </c>
      <c r="H2665" s="235">
        <v>14.1</v>
      </c>
    </row>
    <row r="2666" spans="2:8">
      <c r="B2666" s="235" t="s">
        <v>2495</v>
      </c>
      <c r="C2666" s="235">
        <v>44027</v>
      </c>
      <c r="D2666" s="235">
        <v>0.84</v>
      </c>
      <c r="E2666" s="235">
        <v>90</v>
      </c>
      <c r="F2666" s="235">
        <v>55</v>
      </c>
      <c r="G2666" s="235">
        <v>26.3</v>
      </c>
      <c r="H2666" s="235">
        <v>14</v>
      </c>
    </row>
    <row r="2667" spans="2:8">
      <c r="B2667" s="235" t="s">
        <v>2495</v>
      </c>
      <c r="C2667" s="235">
        <v>44028</v>
      </c>
      <c r="D2667" s="235">
        <v>0.28000000000000003</v>
      </c>
      <c r="E2667" s="235">
        <v>92</v>
      </c>
      <c r="F2667" s="235">
        <v>48</v>
      </c>
      <c r="G2667" s="235">
        <v>26.9</v>
      </c>
      <c r="H2667" s="235">
        <v>13.8</v>
      </c>
    </row>
    <row r="2668" spans="2:8">
      <c r="B2668" s="235" t="s">
        <v>2495</v>
      </c>
      <c r="C2668" s="235">
        <v>44029</v>
      </c>
      <c r="D2668" s="235">
        <v>0.56000000000000005</v>
      </c>
      <c r="E2668" s="235">
        <v>92</v>
      </c>
      <c r="F2668" s="235">
        <v>73</v>
      </c>
      <c r="G2668" s="235">
        <v>21</v>
      </c>
      <c r="H2668" s="235">
        <v>13.2</v>
      </c>
    </row>
    <row r="2669" spans="2:8">
      <c r="B2669" s="235" t="s">
        <v>2495</v>
      </c>
      <c r="C2669" s="235">
        <v>44030</v>
      </c>
      <c r="D2669" s="235">
        <v>0</v>
      </c>
      <c r="E2669" s="235">
        <v>94</v>
      </c>
      <c r="F2669" s="235">
        <v>49</v>
      </c>
      <c r="G2669" s="235">
        <v>27.1</v>
      </c>
      <c r="H2669" s="235">
        <v>14.1</v>
      </c>
    </row>
    <row r="2670" spans="2:8">
      <c r="B2670" s="235" t="s">
        <v>2495</v>
      </c>
      <c r="C2670" s="235">
        <v>44031</v>
      </c>
      <c r="D2670" s="235">
        <v>0</v>
      </c>
      <c r="E2670" s="235">
        <v>95</v>
      </c>
      <c r="F2670" s="235">
        <v>55</v>
      </c>
      <c r="G2670" s="235">
        <v>26</v>
      </c>
      <c r="H2670" s="235">
        <v>13.7</v>
      </c>
    </row>
    <row r="2671" spans="2:8">
      <c r="B2671" s="235" t="s">
        <v>2495</v>
      </c>
      <c r="C2671" s="235">
        <v>44032</v>
      </c>
      <c r="D2671" s="235">
        <v>0.56000000000000005</v>
      </c>
      <c r="E2671" s="235">
        <v>94</v>
      </c>
      <c r="F2671" s="235">
        <v>60</v>
      </c>
      <c r="G2671" s="235">
        <v>25</v>
      </c>
      <c r="H2671" s="235">
        <v>14.5</v>
      </c>
    </row>
    <row r="2672" spans="2:8">
      <c r="B2672" s="235" t="s">
        <v>2495</v>
      </c>
      <c r="C2672" s="235">
        <v>44033</v>
      </c>
      <c r="D2672" s="235">
        <v>1.4</v>
      </c>
      <c r="E2672" s="235">
        <v>94</v>
      </c>
      <c r="F2672" s="235">
        <v>59</v>
      </c>
      <c r="G2672" s="235">
        <v>24.8</v>
      </c>
      <c r="H2672" s="235">
        <v>13.7</v>
      </c>
    </row>
    <row r="2673" spans="2:8">
      <c r="B2673" s="235" t="s">
        <v>2495</v>
      </c>
      <c r="C2673" s="235">
        <v>44034</v>
      </c>
      <c r="D2673" s="235">
        <v>0.84</v>
      </c>
      <c r="E2673" s="235">
        <v>95</v>
      </c>
      <c r="F2673" s="235">
        <v>66</v>
      </c>
      <c r="G2673" s="235">
        <v>23.1</v>
      </c>
      <c r="H2673" s="235">
        <v>13.8</v>
      </c>
    </row>
    <row r="2674" spans="2:8">
      <c r="B2674" s="235" t="s">
        <v>2495</v>
      </c>
      <c r="C2674" s="235">
        <v>44035</v>
      </c>
      <c r="D2674" s="235">
        <v>7.26</v>
      </c>
      <c r="E2674" s="235">
        <v>96</v>
      </c>
      <c r="F2674" s="235">
        <v>68</v>
      </c>
      <c r="G2674" s="235">
        <v>22.2</v>
      </c>
      <c r="H2674" s="235">
        <v>14.3</v>
      </c>
    </row>
    <row r="2675" spans="2:8">
      <c r="B2675" s="235" t="s">
        <v>2495</v>
      </c>
      <c r="C2675" s="235">
        <v>44036</v>
      </c>
      <c r="D2675" s="235">
        <v>11.73</v>
      </c>
      <c r="E2675" s="235">
        <v>95</v>
      </c>
      <c r="F2675" s="235">
        <v>70</v>
      </c>
      <c r="G2675" s="235">
        <v>21.3</v>
      </c>
      <c r="H2675" s="235">
        <v>13.6</v>
      </c>
    </row>
    <row r="2676" spans="2:8">
      <c r="B2676" s="235" t="s">
        <v>2495</v>
      </c>
      <c r="C2676" s="235">
        <v>44037</v>
      </c>
      <c r="D2676" s="235">
        <v>2.5099999999999998</v>
      </c>
      <c r="E2676" s="235">
        <v>94</v>
      </c>
      <c r="F2676" s="235">
        <v>67</v>
      </c>
      <c r="G2676" s="235">
        <v>23.4</v>
      </c>
      <c r="H2676" s="235">
        <v>12.7</v>
      </c>
    </row>
    <row r="2677" spans="2:8">
      <c r="B2677" s="235" t="s">
        <v>2495</v>
      </c>
      <c r="C2677" s="235">
        <v>44038</v>
      </c>
      <c r="D2677" s="235">
        <v>0.28000000000000003</v>
      </c>
      <c r="E2677" s="235">
        <v>91</v>
      </c>
      <c r="F2677" s="235">
        <v>57</v>
      </c>
      <c r="G2677" s="235">
        <v>24.1</v>
      </c>
      <c r="H2677" s="235">
        <v>12.5</v>
      </c>
    </row>
    <row r="2678" spans="2:8">
      <c r="B2678" s="235" t="s">
        <v>2495</v>
      </c>
      <c r="C2678" s="235">
        <v>44039</v>
      </c>
      <c r="D2678" s="235">
        <v>7.82</v>
      </c>
      <c r="E2678" s="235">
        <v>96</v>
      </c>
      <c r="F2678" s="235">
        <v>61</v>
      </c>
      <c r="G2678" s="235">
        <v>24.7</v>
      </c>
      <c r="H2678" s="235">
        <v>14</v>
      </c>
    </row>
    <row r="2679" spans="2:8">
      <c r="B2679" s="235" t="s">
        <v>2495</v>
      </c>
      <c r="C2679" s="235">
        <v>44040</v>
      </c>
      <c r="D2679" s="235">
        <v>0.56000000000000005</v>
      </c>
      <c r="E2679" s="235">
        <v>96</v>
      </c>
      <c r="F2679" s="235">
        <v>55</v>
      </c>
      <c r="G2679" s="235">
        <v>28.4</v>
      </c>
      <c r="H2679" s="235">
        <v>14.5</v>
      </c>
    </row>
    <row r="2680" spans="2:8">
      <c r="B2680" s="235" t="s">
        <v>2495</v>
      </c>
      <c r="C2680" s="235">
        <v>44041</v>
      </c>
      <c r="D2680" s="235">
        <v>1.68</v>
      </c>
      <c r="E2680" s="235">
        <v>95</v>
      </c>
      <c r="F2680" s="235">
        <v>51</v>
      </c>
      <c r="G2680" s="235">
        <v>27.4</v>
      </c>
      <c r="H2680" s="235">
        <v>13.3</v>
      </c>
    </row>
    <row r="2681" spans="2:8">
      <c r="B2681" s="235" t="s">
        <v>2495</v>
      </c>
      <c r="C2681" s="235">
        <v>44042</v>
      </c>
      <c r="D2681" s="235">
        <v>6.15</v>
      </c>
      <c r="E2681" s="235">
        <v>95</v>
      </c>
      <c r="F2681" s="235">
        <v>65</v>
      </c>
      <c r="G2681" s="235">
        <v>24.2</v>
      </c>
      <c r="H2681" s="235">
        <v>15</v>
      </c>
    </row>
    <row r="2682" spans="2:8">
      <c r="B2682" s="235" t="s">
        <v>2495</v>
      </c>
      <c r="C2682" s="235">
        <v>44043</v>
      </c>
      <c r="D2682" s="235">
        <v>0.28000000000000003</v>
      </c>
      <c r="E2682" s="235">
        <v>92</v>
      </c>
      <c r="F2682" s="235">
        <v>73</v>
      </c>
      <c r="G2682" s="235">
        <v>27.4</v>
      </c>
      <c r="H2682" s="235">
        <v>14.2</v>
      </c>
    </row>
    <row r="2683" spans="2:8">
      <c r="B2683" s="235" t="s">
        <v>2495</v>
      </c>
      <c r="C2683" s="235">
        <v>44044</v>
      </c>
      <c r="D2683" s="235">
        <v>0</v>
      </c>
      <c r="E2683" s="235">
        <v>94</v>
      </c>
      <c r="F2683" s="235">
        <v>50</v>
      </c>
      <c r="G2683" s="235">
        <v>27</v>
      </c>
      <c r="H2683" s="235">
        <v>14.9</v>
      </c>
    </row>
    <row r="2684" spans="2:8">
      <c r="B2684" s="235" t="s">
        <v>2495</v>
      </c>
      <c r="C2684" s="235">
        <v>44045</v>
      </c>
      <c r="D2684" s="235">
        <v>0</v>
      </c>
      <c r="E2684" s="235">
        <v>85</v>
      </c>
      <c r="F2684" s="235">
        <v>47</v>
      </c>
      <c r="G2684" s="235">
        <v>26.3</v>
      </c>
      <c r="H2684" s="235">
        <v>13.1</v>
      </c>
    </row>
    <row r="2685" spans="2:8">
      <c r="B2685" s="235" t="s">
        <v>2495</v>
      </c>
      <c r="C2685" s="235">
        <v>44046</v>
      </c>
      <c r="D2685" s="235">
        <v>0</v>
      </c>
      <c r="E2685" s="235">
        <v>85</v>
      </c>
      <c r="F2685" s="235">
        <v>54</v>
      </c>
      <c r="G2685" s="235">
        <v>25.7</v>
      </c>
      <c r="H2685" s="235">
        <v>14.6</v>
      </c>
    </row>
    <row r="2686" spans="2:8">
      <c r="B2686" s="235" t="s">
        <v>2495</v>
      </c>
      <c r="C2686" s="235">
        <v>44047</v>
      </c>
      <c r="D2686" s="235">
        <v>0</v>
      </c>
      <c r="E2686" s="235">
        <v>87</v>
      </c>
      <c r="F2686" s="235">
        <v>55</v>
      </c>
      <c r="G2686" s="235">
        <v>25.8</v>
      </c>
      <c r="H2686" s="235">
        <v>14.6</v>
      </c>
    </row>
    <row r="2687" spans="2:8">
      <c r="B2687" s="235" t="s">
        <v>2495</v>
      </c>
      <c r="C2687" s="235">
        <v>44048</v>
      </c>
      <c r="D2687" s="235">
        <v>0</v>
      </c>
      <c r="E2687" s="235">
        <v>86</v>
      </c>
      <c r="F2687" s="235">
        <v>58</v>
      </c>
      <c r="G2687" s="235">
        <v>24.4</v>
      </c>
      <c r="H2687" s="235">
        <v>14.6</v>
      </c>
    </row>
    <row r="2688" spans="2:8">
      <c r="B2688" s="235" t="s">
        <v>2495</v>
      </c>
      <c r="C2688" s="235">
        <v>44049</v>
      </c>
      <c r="D2688" s="235">
        <v>0</v>
      </c>
      <c r="E2688" s="235">
        <v>94</v>
      </c>
      <c r="F2688" s="235">
        <v>59</v>
      </c>
      <c r="G2688" s="235">
        <v>22.5</v>
      </c>
      <c r="H2688" s="235">
        <v>13.5</v>
      </c>
    </row>
    <row r="2689" spans="2:8">
      <c r="B2689" s="235" t="s">
        <v>2495</v>
      </c>
      <c r="C2689" s="235">
        <v>44050</v>
      </c>
      <c r="D2689" s="235">
        <v>0</v>
      </c>
      <c r="E2689" s="235">
        <v>93</v>
      </c>
      <c r="F2689" s="235">
        <v>58</v>
      </c>
      <c r="G2689" s="235">
        <v>26.8</v>
      </c>
      <c r="H2689" s="235">
        <v>14.1</v>
      </c>
    </row>
    <row r="2690" spans="2:8">
      <c r="B2690" s="235" t="s">
        <v>2495</v>
      </c>
      <c r="C2690" s="235">
        <v>44051</v>
      </c>
      <c r="D2690" s="235">
        <v>0</v>
      </c>
      <c r="E2690" s="235">
        <v>94</v>
      </c>
      <c r="F2690" s="235">
        <v>53</v>
      </c>
      <c r="G2690" s="235">
        <v>26</v>
      </c>
      <c r="H2690" s="235">
        <v>15.1</v>
      </c>
    </row>
    <row r="2691" spans="2:8">
      <c r="B2691" s="235" t="s">
        <v>2495</v>
      </c>
      <c r="C2691" s="235">
        <v>44052</v>
      </c>
      <c r="D2691" s="235">
        <v>0</v>
      </c>
      <c r="E2691" s="235">
        <v>87</v>
      </c>
      <c r="F2691" s="235">
        <v>50</v>
      </c>
      <c r="G2691" s="235">
        <v>26.3</v>
      </c>
      <c r="H2691" s="235">
        <v>14.7</v>
      </c>
    </row>
    <row r="2692" spans="2:8">
      <c r="B2692" s="235" t="s">
        <v>2495</v>
      </c>
      <c r="C2692" s="235">
        <v>44053</v>
      </c>
      <c r="D2692" s="235">
        <v>0</v>
      </c>
      <c r="E2692" s="235">
        <v>93</v>
      </c>
      <c r="F2692" s="235">
        <v>55</v>
      </c>
      <c r="G2692" s="235">
        <v>25.5</v>
      </c>
      <c r="H2692" s="235">
        <v>14.9</v>
      </c>
    </row>
    <row r="2693" spans="2:8">
      <c r="B2693" s="235" t="s">
        <v>2495</v>
      </c>
      <c r="C2693" s="235">
        <v>44054</v>
      </c>
      <c r="D2693" s="235">
        <v>1.1200000000000001</v>
      </c>
      <c r="E2693" s="235">
        <v>95</v>
      </c>
      <c r="F2693" s="235">
        <v>54</v>
      </c>
      <c r="G2693" s="235">
        <v>27.1</v>
      </c>
      <c r="H2693" s="235">
        <v>14.8</v>
      </c>
    </row>
    <row r="2694" spans="2:8">
      <c r="B2694" s="235" t="s">
        <v>2495</v>
      </c>
      <c r="C2694" s="235">
        <v>44055</v>
      </c>
      <c r="D2694" s="235">
        <v>1.4</v>
      </c>
      <c r="E2694" s="235">
        <v>94</v>
      </c>
      <c r="F2694" s="235">
        <v>53</v>
      </c>
      <c r="G2694" s="235">
        <v>29.5</v>
      </c>
      <c r="H2694" s="235">
        <v>13.9</v>
      </c>
    </row>
    <row r="2695" spans="2:8">
      <c r="B2695" s="235" t="s">
        <v>2495</v>
      </c>
      <c r="C2695" s="235">
        <v>44056</v>
      </c>
      <c r="D2695" s="235">
        <v>1.4</v>
      </c>
      <c r="E2695" s="235">
        <v>95</v>
      </c>
      <c r="F2695" s="235">
        <v>64</v>
      </c>
      <c r="G2695" s="235">
        <v>25.4</v>
      </c>
      <c r="H2695" s="235">
        <v>15.1</v>
      </c>
    </row>
    <row r="2696" spans="2:8">
      <c r="B2696" s="235" t="s">
        <v>2495</v>
      </c>
      <c r="C2696" s="235">
        <v>44057</v>
      </c>
      <c r="D2696" s="235">
        <v>0.84</v>
      </c>
      <c r="E2696" s="235">
        <v>96</v>
      </c>
      <c r="F2696" s="235">
        <v>66</v>
      </c>
      <c r="G2696" s="235">
        <v>22.1</v>
      </c>
      <c r="H2696" s="235">
        <v>13.5</v>
      </c>
    </row>
    <row r="2697" spans="2:8">
      <c r="B2697" s="235" t="s">
        <v>2495</v>
      </c>
      <c r="C2697" s="235">
        <v>44058</v>
      </c>
      <c r="D2697" s="235">
        <v>5.31</v>
      </c>
      <c r="E2697" s="235">
        <v>95</v>
      </c>
      <c r="F2697" s="235">
        <v>67</v>
      </c>
      <c r="G2697" s="235">
        <v>24.4</v>
      </c>
      <c r="H2697" s="235">
        <v>24</v>
      </c>
    </row>
    <row r="2698" spans="2:8">
      <c r="B2698" s="235" t="s">
        <v>2495</v>
      </c>
      <c r="C2698" s="235">
        <v>44059</v>
      </c>
      <c r="D2698" s="235">
        <v>0.56000000000000005</v>
      </c>
      <c r="E2698" s="235">
        <v>95</v>
      </c>
      <c r="F2698" s="235">
        <v>61</v>
      </c>
      <c r="G2698" s="235">
        <v>24.6</v>
      </c>
      <c r="H2698" s="235">
        <v>14.2</v>
      </c>
    </row>
    <row r="2699" spans="2:8">
      <c r="B2699" s="235" t="s">
        <v>2495</v>
      </c>
      <c r="C2699" s="235">
        <v>44060</v>
      </c>
      <c r="D2699" s="235">
        <v>4.47</v>
      </c>
      <c r="E2699" s="235">
        <v>94</v>
      </c>
      <c r="F2699" s="235">
        <v>64</v>
      </c>
      <c r="G2699" s="235">
        <v>24.8</v>
      </c>
      <c r="H2699" s="235">
        <v>13.2</v>
      </c>
    </row>
    <row r="2700" spans="2:8">
      <c r="B2700" s="235" t="s">
        <v>2495</v>
      </c>
      <c r="C2700" s="235">
        <v>44061</v>
      </c>
      <c r="D2700" s="235">
        <v>0.84</v>
      </c>
      <c r="E2700" s="235">
        <v>95</v>
      </c>
      <c r="F2700" s="235">
        <v>58</v>
      </c>
      <c r="G2700" s="235">
        <v>26</v>
      </c>
      <c r="H2700" s="235">
        <v>12.8</v>
      </c>
    </row>
    <row r="2701" spans="2:8">
      <c r="B2701" s="235" t="s">
        <v>2495</v>
      </c>
      <c r="C2701" s="235">
        <v>44062</v>
      </c>
      <c r="D2701" s="235">
        <v>10.94</v>
      </c>
      <c r="E2701" s="235">
        <v>95</v>
      </c>
      <c r="F2701" s="235">
        <v>67</v>
      </c>
      <c r="G2701" s="235">
        <v>22.6</v>
      </c>
      <c r="H2701" s="235">
        <v>14</v>
      </c>
    </row>
    <row r="2702" spans="2:8">
      <c r="B2702" s="235" t="s">
        <v>2495</v>
      </c>
      <c r="C2702" s="235">
        <v>44063</v>
      </c>
      <c r="D2702" s="235">
        <v>5.31</v>
      </c>
      <c r="E2702" s="235">
        <v>96</v>
      </c>
      <c r="F2702" s="235">
        <v>62</v>
      </c>
      <c r="G2702" s="235">
        <v>24.8</v>
      </c>
      <c r="H2702" s="235">
        <v>13.6</v>
      </c>
    </row>
    <row r="2703" spans="2:8">
      <c r="B2703" s="235" t="s">
        <v>2495</v>
      </c>
      <c r="C2703" s="235">
        <v>44064</v>
      </c>
      <c r="D2703" s="235">
        <v>2.5099999999999998</v>
      </c>
      <c r="E2703" s="235">
        <v>95</v>
      </c>
      <c r="F2703" s="235">
        <v>71</v>
      </c>
      <c r="G2703" s="235">
        <v>23</v>
      </c>
      <c r="H2703" s="235">
        <v>14.4</v>
      </c>
    </row>
    <row r="2704" spans="2:8">
      <c r="B2704" s="235" t="s">
        <v>2495</v>
      </c>
      <c r="C2704" s="235">
        <v>44065</v>
      </c>
      <c r="D2704" s="235">
        <v>44.42</v>
      </c>
      <c r="E2704" s="235">
        <v>96</v>
      </c>
      <c r="F2704" s="235">
        <v>53</v>
      </c>
      <c r="G2704" s="235">
        <v>26.6</v>
      </c>
      <c r="H2704" s="235">
        <v>12.8</v>
      </c>
    </row>
    <row r="2705" spans="2:8">
      <c r="B2705" s="235" t="s">
        <v>2495</v>
      </c>
      <c r="C2705" s="235">
        <v>44066</v>
      </c>
      <c r="D2705" s="235">
        <v>8.94</v>
      </c>
      <c r="E2705" s="235">
        <v>94</v>
      </c>
      <c r="F2705" s="235">
        <v>58</v>
      </c>
      <c r="G2705" s="235">
        <v>25.6</v>
      </c>
      <c r="H2705" s="235">
        <v>13.1</v>
      </c>
    </row>
    <row r="2706" spans="2:8">
      <c r="B2706" s="235" t="s">
        <v>2495</v>
      </c>
      <c r="C2706" s="235">
        <v>44067</v>
      </c>
      <c r="D2706" s="235">
        <v>2.2400000000000002</v>
      </c>
      <c r="E2706" s="235">
        <v>92</v>
      </c>
      <c r="F2706" s="235">
        <v>56</v>
      </c>
      <c r="G2706" s="235">
        <v>23.2</v>
      </c>
      <c r="H2706" s="235">
        <v>12.5</v>
      </c>
    </row>
    <row r="2707" spans="2:8">
      <c r="B2707" s="235" t="s">
        <v>2495</v>
      </c>
      <c r="C2707" s="235">
        <v>44068</v>
      </c>
      <c r="D2707" s="235">
        <v>3.07</v>
      </c>
      <c r="E2707" s="235">
        <v>95</v>
      </c>
      <c r="F2707" s="235">
        <v>72</v>
      </c>
      <c r="G2707" s="235">
        <v>22.2</v>
      </c>
      <c r="H2707" s="235">
        <v>13.9</v>
      </c>
    </row>
    <row r="2708" spans="2:8">
      <c r="B2708" s="235" t="s">
        <v>2495</v>
      </c>
      <c r="C2708" s="235">
        <v>44069</v>
      </c>
      <c r="D2708" s="235">
        <v>3.91</v>
      </c>
      <c r="E2708" s="235">
        <v>96</v>
      </c>
      <c r="F2708" s="235">
        <v>70</v>
      </c>
      <c r="G2708" s="235">
        <v>23.5</v>
      </c>
      <c r="H2708" s="235">
        <v>13.1</v>
      </c>
    </row>
    <row r="2709" spans="2:8">
      <c r="B2709" s="235" t="s">
        <v>2495</v>
      </c>
      <c r="C2709" s="235">
        <v>44070</v>
      </c>
      <c r="D2709" s="235">
        <v>0</v>
      </c>
      <c r="E2709" s="235">
        <v>94</v>
      </c>
      <c r="F2709" s="235">
        <v>48</v>
      </c>
      <c r="G2709" s="235">
        <v>27.3</v>
      </c>
      <c r="H2709" s="235">
        <v>12.4</v>
      </c>
    </row>
    <row r="2710" spans="2:8">
      <c r="B2710" s="235" t="s">
        <v>2495</v>
      </c>
      <c r="C2710" s="235">
        <v>44071</v>
      </c>
      <c r="D2710" s="235">
        <v>0.28000000000000003</v>
      </c>
      <c r="E2710" s="235">
        <v>96</v>
      </c>
      <c r="F2710" s="235">
        <v>59</v>
      </c>
      <c r="G2710" s="235">
        <v>25.4</v>
      </c>
      <c r="H2710" s="235">
        <v>14.4</v>
      </c>
    </row>
    <row r="2711" spans="2:8">
      <c r="B2711" s="235" t="s">
        <v>2495</v>
      </c>
      <c r="C2711" s="235">
        <v>44072</v>
      </c>
      <c r="D2711" s="235">
        <v>22.07</v>
      </c>
      <c r="E2711" s="235">
        <v>95</v>
      </c>
      <c r="F2711" s="235">
        <v>47</v>
      </c>
      <c r="G2711" s="235">
        <v>24.8</v>
      </c>
      <c r="H2711" s="235">
        <v>12.8</v>
      </c>
    </row>
    <row r="2712" spans="2:8">
      <c r="B2712" s="235" t="s">
        <v>2495</v>
      </c>
      <c r="C2712" s="235">
        <v>44073</v>
      </c>
      <c r="D2712" s="235">
        <v>0.56000000000000005</v>
      </c>
      <c r="E2712" s="235">
        <v>95</v>
      </c>
      <c r="F2712" s="235">
        <v>68</v>
      </c>
      <c r="G2712" s="235">
        <v>22.6</v>
      </c>
      <c r="H2712" s="235">
        <v>12.3</v>
      </c>
    </row>
    <row r="2713" spans="2:8">
      <c r="B2713" s="235" t="s">
        <v>2495</v>
      </c>
      <c r="C2713" s="235">
        <v>44074</v>
      </c>
      <c r="D2713" s="235">
        <v>0</v>
      </c>
      <c r="E2713" s="235">
        <v>94</v>
      </c>
      <c r="F2713" s="235">
        <v>47</v>
      </c>
      <c r="G2713" s="235">
        <v>27.3</v>
      </c>
      <c r="H2713" s="235">
        <v>12.7</v>
      </c>
    </row>
    <row r="2714" spans="2:8">
      <c r="B2714" s="235" t="s">
        <v>2495</v>
      </c>
      <c r="C2714" s="235">
        <v>44075</v>
      </c>
      <c r="D2714" s="235">
        <v>8.7100000000000009</v>
      </c>
      <c r="E2714" s="235">
        <v>95</v>
      </c>
      <c r="F2714" s="235">
        <v>50</v>
      </c>
      <c r="G2714" s="235">
        <v>26.8</v>
      </c>
      <c r="H2714" s="235">
        <v>12.6</v>
      </c>
    </row>
    <row r="2715" spans="2:8">
      <c r="B2715" s="235" t="s">
        <v>2495</v>
      </c>
      <c r="C2715" s="235">
        <v>44076</v>
      </c>
      <c r="D2715" s="235">
        <v>28.5</v>
      </c>
      <c r="E2715" s="235">
        <v>96</v>
      </c>
      <c r="F2715" s="235">
        <v>63</v>
      </c>
      <c r="G2715" s="235">
        <v>24.6</v>
      </c>
      <c r="H2715" s="235">
        <v>12.7</v>
      </c>
    </row>
    <row r="2716" spans="2:8">
      <c r="B2716" s="235" t="s">
        <v>2495</v>
      </c>
      <c r="C2716" s="235">
        <v>44077</v>
      </c>
      <c r="D2716" s="235">
        <v>0</v>
      </c>
      <c r="E2716" s="235">
        <v>95</v>
      </c>
      <c r="F2716" s="235">
        <v>52</v>
      </c>
      <c r="G2716" s="235">
        <v>27</v>
      </c>
      <c r="H2716" s="235">
        <v>13.2</v>
      </c>
    </row>
    <row r="2717" spans="2:8">
      <c r="B2717" s="235" t="s">
        <v>2495</v>
      </c>
      <c r="C2717" s="235">
        <v>44078</v>
      </c>
      <c r="D2717" s="235">
        <v>2</v>
      </c>
      <c r="E2717" s="235">
        <v>89</v>
      </c>
      <c r="F2717" s="235">
        <v>48</v>
      </c>
      <c r="G2717" s="235">
        <v>22</v>
      </c>
      <c r="H2717" s="235">
        <v>13</v>
      </c>
    </row>
    <row r="2718" spans="2:8">
      <c r="B2718" s="235" t="s">
        <v>2495</v>
      </c>
      <c r="C2718" s="235">
        <v>44079</v>
      </c>
      <c r="D2718" s="235">
        <v>1</v>
      </c>
      <c r="E2718" s="235">
        <v>95</v>
      </c>
      <c r="F2718" s="235">
        <v>49</v>
      </c>
      <c r="G2718" s="235">
        <v>28.3</v>
      </c>
      <c r="H2718" s="235">
        <v>12.8</v>
      </c>
    </row>
    <row r="2719" spans="2:8">
      <c r="B2719" s="235" t="s">
        <v>2495</v>
      </c>
      <c r="C2719" s="235">
        <v>44080</v>
      </c>
      <c r="D2719" s="235">
        <v>10.34</v>
      </c>
      <c r="E2719" s="235">
        <v>93</v>
      </c>
      <c r="F2719" s="235">
        <v>42</v>
      </c>
      <c r="G2719" s="235">
        <v>28.8</v>
      </c>
      <c r="H2719" s="235">
        <v>11.9</v>
      </c>
    </row>
    <row r="2720" spans="2:8">
      <c r="B2720" s="235" t="s">
        <v>2495</v>
      </c>
      <c r="C2720" s="235">
        <v>44081</v>
      </c>
      <c r="D2720" s="235">
        <v>2.5099999999999998</v>
      </c>
      <c r="E2720" s="235">
        <v>96</v>
      </c>
      <c r="F2720" s="235">
        <v>63</v>
      </c>
      <c r="G2720" s="235">
        <v>24.5</v>
      </c>
      <c r="H2720" s="235">
        <v>14</v>
      </c>
    </row>
    <row r="2721" spans="2:8">
      <c r="B2721" s="235" t="s">
        <v>2495</v>
      </c>
      <c r="C2721" s="235">
        <v>44082</v>
      </c>
      <c r="D2721" s="235">
        <v>12.29</v>
      </c>
      <c r="E2721" s="235">
        <v>95</v>
      </c>
      <c r="F2721" s="235">
        <v>66</v>
      </c>
      <c r="G2721" s="235">
        <v>26.5</v>
      </c>
      <c r="H2721" s="235">
        <v>13</v>
      </c>
    </row>
    <row r="2722" spans="2:8">
      <c r="B2722" s="235" t="s">
        <v>2495</v>
      </c>
      <c r="C2722" s="235">
        <v>44083</v>
      </c>
      <c r="D2722" s="235">
        <v>0.28000000000000003</v>
      </c>
      <c r="E2722" s="235">
        <v>92</v>
      </c>
      <c r="F2722" s="235">
        <v>46</v>
      </c>
      <c r="G2722" s="235">
        <v>26.5</v>
      </c>
      <c r="H2722" s="235">
        <v>12.2</v>
      </c>
    </row>
    <row r="2723" spans="2:8">
      <c r="B2723" s="235" t="s">
        <v>2495</v>
      </c>
      <c r="C2723" s="235">
        <v>44084</v>
      </c>
      <c r="D2723" s="235">
        <v>0.84</v>
      </c>
      <c r="E2723" s="235">
        <v>93</v>
      </c>
      <c r="F2723" s="235">
        <v>50</v>
      </c>
      <c r="G2723" s="235">
        <v>26</v>
      </c>
      <c r="H2723" s="235">
        <v>13.6</v>
      </c>
    </row>
    <row r="2724" spans="2:8">
      <c r="B2724" s="235" t="s">
        <v>2495</v>
      </c>
      <c r="C2724" s="235">
        <v>44085</v>
      </c>
      <c r="D2724" s="235">
        <v>0</v>
      </c>
      <c r="E2724" s="235">
        <v>94</v>
      </c>
      <c r="F2724" s="235">
        <v>53</v>
      </c>
      <c r="G2724" s="235">
        <v>25</v>
      </c>
      <c r="H2724" s="235">
        <v>14.5</v>
      </c>
    </row>
    <row r="2725" spans="2:8">
      <c r="B2725" s="235" t="s">
        <v>2495</v>
      </c>
      <c r="C2725" s="235">
        <v>44086</v>
      </c>
      <c r="D2725" s="235">
        <v>3.07</v>
      </c>
      <c r="E2725" s="235">
        <v>95</v>
      </c>
      <c r="F2725" s="235">
        <v>53</v>
      </c>
      <c r="G2725" s="235">
        <v>25.2</v>
      </c>
      <c r="H2725" s="235">
        <v>13.4</v>
      </c>
    </row>
    <row r="2726" spans="2:8">
      <c r="B2726" s="235" t="s">
        <v>2495</v>
      </c>
      <c r="C2726" s="235">
        <v>44087</v>
      </c>
      <c r="D2726" s="235">
        <v>2.79</v>
      </c>
      <c r="E2726" s="235">
        <v>94</v>
      </c>
      <c r="F2726" s="235">
        <v>49</v>
      </c>
      <c r="G2726" s="235">
        <v>27.9</v>
      </c>
      <c r="H2726" s="235">
        <v>14</v>
      </c>
    </row>
    <row r="2727" spans="2:8">
      <c r="B2727" s="235" t="s">
        <v>2495</v>
      </c>
      <c r="C2727" s="235">
        <v>44088</v>
      </c>
      <c r="D2727" s="235">
        <v>0</v>
      </c>
      <c r="E2727" s="235">
        <v>96</v>
      </c>
      <c r="F2727" s="235">
        <v>52</v>
      </c>
      <c r="G2727" s="235">
        <v>26.8</v>
      </c>
      <c r="H2727" s="235">
        <v>13.4</v>
      </c>
    </row>
    <row r="2728" spans="2:8">
      <c r="B2728" s="235" t="s">
        <v>2495</v>
      </c>
      <c r="C2728" s="235">
        <v>44089</v>
      </c>
      <c r="D2728" s="235">
        <v>12</v>
      </c>
      <c r="E2728" s="235">
        <v>95</v>
      </c>
      <c r="F2728" s="235">
        <v>52</v>
      </c>
      <c r="G2728" s="235">
        <v>26.3</v>
      </c>
      <c r="H2728" s="235">
        <v>13.5</v>
      </c>
    </row>
    <row r="2729" spans="2:8">
      <c r="B2729" s="235" t="s">
        <v>2495</v>
      </c>
      <c r="C2729" s="235">
        <v>44090</v>
      </c>
      <c r="D2729" s="235">
        <v>37</v>
      </c>
      <c r="E2729" s="235">
        <v>96</v>
      </c>
      <c r="F2729" s="235">
        <v>54</v>
      </c>
      <c r="G2729" s="235">
        <v>24.8</v>
      </c>
      <c r="H2729" s="235">
        <v>11.1</v>
      </c>
    </row>
    <row r="2730" spans="2:8">
      <c r="B2730" s="235" t="s">
        <v>2495</v>
      </c>
      <c r="C2730" s="235">
        <v>44091</v>
      </c>
      <c r="D2730" s="235">
        <v>3</v>
      </c>
      <c r="E2730" s="235">
        <v>94</v>
      </c>
      <c r="F2730" s="235">
        <v>53</v>
      </c>
      <c r="G2730" s="235">
        <v>25.6</v>
      </c>
      <c r="H2730" s="235">
        <v>13</v>
      </c>
    </row>
    <row r="2731" spans="2:8">
      <c r="B2731" s="235" t="s">
        <v>2495</v>
      </c>
      <c r="C2731" s="235">
        <v>44092</v>
      </c>
      <c r="D2731" s="235">
        <v>12.29</v>
      </c>
      <c r="E2731" s="235">
        <v>96</v>
      </c>
      <c r="F2731" s="235">
        <v>92</v>
      </c>
      <c r="G2731" s="235">
        <v>24.2</v>
      </c>
      <c r="H2731" s="235">
        <v>12.7</v>
      </c>
    </row>
    <row r="2732" spans="2:8">
      <c r="B2732" s="235" t="s">
        <v>2495</v>
      </c>
      <c r="C2732" s="235">
        <v>44093</v>
      </c>
      <c r="D2732" s="235">
        <v>3.63</v>
      </c>
      <c r="E2732" s="235">
        <v>94</v>
      </c>
      <c r="F2732" s="235">
        <v>55</v>
      </c>
      <c r="G2732" s="235">
        <v>27.1</v>
      </c>
      <c r="H2732" s="235">
        <v>13.1</v>
      </c>
    </row>
    <row r="2733" spans="2:8">
      <c r="B2733" s="235" t="s">
        <v>2495</v>
      </c>
      <c r="C2733" s="235">
        <v>44094</v>
      </c>
      <c r="D2733" s="235">
        <v>1</v>
      </c>
      <c r="E2733" s="235">
        <v>93</v>
      </c>
      <c r="F2733" s="235">
        <v>59</v>
      </c>
      <c r="G2733" s="235">
        <v>25.4</v>
      </c>
      <c r="H2733" s="235">
        <v>14.2</v>
      </c>
    </row>
    <row r="2734" spans="2:8">
      <c r="B2734" s="235" t="s">
        <v>2495</v>
      </c>
      <c r="C2734" s="235">
        <v>44095</v>
      </c>
      <c r="D2734" s="235">
        <v>1</v>
      </c>
      <c r="E2734" s="235">
        <v>95</v>
      </c>
      <c r="F2734" s="235">
        <v>66</v>
      </c>
      <c r="G2734" s="235">
        <v>23.9</v>
      </c>
      <c r="H2734" s="235">
        <v>14.5</v>
      </c>
    </row>
    <row r="2735" spans="2:8">
      <c r="B2735" s="235" t="s">
        <v>2495</v>
      </c>
      <c r="C2735" s="235">
        <v>44096</v>
      </c>
      <c r="D2735" s="235">
        <v>0</v>
      </c>
      <c r="E2735" s="235">
        <v>95</v>
      </c>
      <c r="F2735" s="235">
        <v>54</v>
      </c>
      <c r="G2735" s="235">
        <v>26.5</v>
      </c>
      <c r="H2735" s="235">
        <v>13.7</v>
      </c>
    </row>
    <row r="2736" spans="2:8">
      <c r="B2736" s="235" t="s">
        <v>2495</v>
      </c>
      <c r="C2736" s="235">
        <v>44097</v>
      </c>
      <c r="D2736" s="235">
        <v>0</v>
      </c>
      <c r="E2736" s="235">
        <v>94</v>
      </c>
      <c r="F2736" s="235">
        <v>67</v>
      </c>
      <c r="G2736" s="235">
        <v>22.6</v>
      </c>
      <c r="H2736" s="235">
        <v>13.6</v>
      </c>
    </row>
    <row r="2737" spans="2:8">
      <c r="B2737" s="235" t="s">
        <v>2495</v>
      </c>
      <c r="C2737" s="235">
        <v>44098</v>
      </c>
      <c r="D2737" s="235">
        <v>0</v>
      </c>
      <c r="E2737" s="235">
        <v>94</v>
      </c>
      <c r="F2737" s="235">
        <v>45</v>
      </c>
      <c r="G2737" s="235">
        <v>26</v>
      </c>
      <c r="H2737" s="235">
        <v>13.6</v>
      </c>
    </row>
    <row r="2738" spans="2:8">
      <c r="B2738" s="235" t="s">
        <v>2495</v>
      </c>
      <c r="C2738" s="235">
        <v>44099</v>
      </c>
      <c r="D2738" s="235">
        <v>0</v>
      </c>
      <c r="E2738" s="235">
        <v>94</v>
      </c>
      <c r="F2738" s="235">
        <v>57</v>
      </c>
      <c r="G2738" s="235">
        <v>24.4</v>
      </c>
      <c r="H2738" s="235">
        <v>14.2</v>
      </c>
    </row>
    <row r="2739" spans="2:8">
      <c r="B2739" s="235" t="s">
        <v>2495</v>
      </c>
      <c r="C2739" s="235">
        <v>44100</v>
      </c>
      <c r="D2739" s="235">
        <v>0</v>
      </c>
      <c r="E2739" s="235">
        <v>94</v>
      </c>
      <c r="F2739" s="235">
        <v>56</v>
      </c>
      <c r="G2739" s="235">
        <v>24.1</v>
      </c>
      <c r="H2739" s="235">
        <v>12.9</v>
      </c>
    </row>
    <row r="2740" spans="2:8">
      <c r="B2740" s="235" t="s">
        <v>2495</v>
      </c>
      <c r="C2740" s="235">
        <v>44101</v>
      </c>
      <c r="D2740" s="235">
        <v>2</v>
      </c>
      <c r="E2740" s="235">
        <v>95</v>
      </c>
      <c r="F2740" s="235">
        <v>49</v>
      </c>
      <c r="G2740" s="235">
        <v>25.7</v>
      </c>
      <c r="H2740" s="235">
        <v>13.1</v>
      </c>
    </row>
    <row r="2741" spans="2:8">
      <c r="B2741" s="235" t="s">
        <v>2495</v>
      </c>
      <c r="C2741" s="235">
        <v>44102</v>
      </c>
      <c r="D2741" s="235">
        <v>4</v>
      </c>
      <c r="E2741" s="235">
        <v>93</v>
      </c>
      <c r="F2741" s="235">
        <v>58</v>
      </c>
      <c r="G2741" s="235">
        <v>24</v>
      </c>
      <c r="H2741" s="235">
        <v>13.5</v>
      </c>
    </row>
    <row r="2742" spans="2:8">
      <c r="B2742" s="235" t="s">
        <v>2495</v>
      </c>
      <c r="C2742" s="235">
        <v>44103</v>
      </c>
      <c r="D2742" s="235">
        <v>10</v>
      </c>
      <c r="E2742" s="235">
        <v>91</v>
      </c>
      <c r="F2742" s="235">
        <v>47</v>
      </c>
      <c r="G2742" s="235">
        <v>27.3</v>
      </c>
      <c r="H2742" s="235">
        <v>13.6</v>
      </c>
    </row>
    <row r="2743" spans="2:8">
      <c r="B2743" s="235" t="s">
        <v>2495</v>
      </c>
      <c r="C2743" s="235">
        <v>44104</v>
      </c>
      <c r="D2743" s="235">
        <v>0</v>
      </c>
      <c r="E2743" s="235">
        <v>95</v>
      </c>
      <c r="F2743" s="235">
        <v>59</v>
      </c>
      <c r="G2743" s="235">
        <v>24</v>
      </c>
      <c r="H2743" s="235">
        <v>14.2</v>
      </c>
    </row>
    <row r="2744" spans="2:8">
      <c r="B2744" s="235" t="s">
        <v>2495</v>
      </c>
      <c r="C2744" s="235">
        <v>44105</v>
      </c>
      <c r="D2744" s="235">
        <v>0</v>
      </c>
      <c r="E2744" s="235">
        <v>0</v>
      </c>
      <c r="F2744" s="235">
        <v>0</v>
      </c>
      <c r="G2744" s="235">
        <v>0</v>
      </c>
      <c r="H2744" s="235">
        <v>0</v>
      </c>
    </row>
    <row r="2745" spans="2:8">
      <c r="B2745" s="235" t="s">
        <v>2495</v>
      </c>
      <c r="C2745" s="235">
        <v>44105</v>
      </c>
      <c r="D2745" s="235">
        <v>0</v>
      </c>
      <c r="E2745" s="235">
        <v>92</v>
      </c>
      <c r="F2745" s="235">
        <v>62</v>
      </c>
      <c r="G2745" s="235">
        <v>24</v>
      </c>
      <c r="H2745" s="235">
        <v>13.8</v>
      </c>
    </row>
    <row r="2746" spans="2:8">
      <c r="B2746" s="235" t="s">
        <v>2495</v>
      </c>
      <c r="C2746" s="235">
        <v>44106</v>
      </c>
      <c r="D2746" s="235">
        <v>8.0299999999999994</v>
      </c>
      <c r="E2746" s="235">
        <v>95</v>
      </c>
      <c r="F2746" s="235">
        <v>59</v>
      </c>
      <c r="G2746" s="235">
        <v>25.5</v>
      </c>
      <c r="H2746" s="235">
        <v>13.6</v>
      </c>
    </row>
    <row r="2747" spans="2:8">
      <c r="B2747" s="235" t="s">
        <v>2495</v>
      </c>
      <c r="C2747" s="235">
        <v>44107</v>
      </c>
      <c r="D2747" s="235">
        <v>5.31</v>
      </c>
      <c r="E2747" s="235">
        <v>95</v>
      </c>
      <c r="F2747" s="235">
        <v>61</v>
      </c>
      <c r="G2747" s="235">
        <v>24.2</v>
      </c>
      <c r="H2747" s="235">
        <v>13.7</v>
      </c>
    </row>
    <row r="2748" spans="2:8">
      <c r="B2748" s="235" t="s">
        <v>2495</v>
      </c>
      <c r="C2748" s="235">
        <v>44108</v>
      </c>
      <c r="D2748" s="235">
        <v>20.28</v>
      </c>
      <c r="E2748" s="235">
        <v>97</v>
      </c>
      <c r="F2748" s="235">
        <v>65</v>
      </c>
      <c r="G2748" s="235">
        <v>24.3</v>
      </c>
      <c r="H2748" s="235">
        <v>13.1</v>
      </c>
    </row>
    <row r="2749" spans="2:8">
      <c r="B2749" s="235" t="s">
        <v>2495</v>
      </c>
      <c r="C2749" s="235">
        <v>44109</v>
      </c>
      <c r="D2749" s="235">
        <v>8.3000000000000007</v>
      </c>
      <c r="E2749" s="235">
        <v>96</v>
      </c>
      <c r="F2749" s="235">
        <v>54</v>
      </c>
      <c r="G2749" s="235">
        <v>26</v>
      </c>
      <c r="H2749" s="235">
        <v>13.2</v>
      </c>
    </row>
    <row r="2750" spans="2:8">
      <c r="B2750" s="235" t="s">
        <v>2495</v>
      </c>
      <c r="C2750" s="235">
        <v>44110</v>
      </c>
      <c r="D2750" s="235">
        <v>0</v>
      </c>
      <c r="E2750" s="235">
        <v>95</v>
      </c>
      <c r="F2750" s="235">
        <v>61</v>
      </c>
      <c r="G2750" s="235">
        <v>24.2</v>
      </c>
      <c r="H2750" s="235">
        <v>13.5</v>
      </c>
    </row>
    <row r="2751" spans="2:8">
      <c r="B2751" s="235" t="s">
        <v>2495</v>
      </c>
      <c r="C2751" s="235">
        <v>44111</v>
      </c>
      <c r="D2751" s="235">
        <v>0</v>
      </c>
      <c r="E2751" s="235">
        <v>95</v>
      </c>
      <c r="F2751" s="235">
        <v>65</v>
      </c>
      <c r="G2751" s="235">
        <v>24.5</v>
      </c>
      <c r="H2751" s="235">
        <v>13.3</v>
      </c>
    </row>
    <row r="2752" spans="2:8">
      <c r="B2752" s="235" t="s">
        <v>2495</v>
      </c>
      <c r="C2752" s="235">
        <v>44112</v>
      </c>
      <c r="D2752" s="235">
        <v>0</v>
      </c>
      <c r="E2752" s="235">
        <v>93</v>
      </c>
      <c r="F2752" s="235">
        <v>50</v>
      </c>
      <c r="G2752" s="235">
        <v>22.8</v>
      </c>
      <c r="H2752" s="235">
        <v>13.1</v>
      </c>
    </row>
    <row r="2753" spans="2:8">
      <c r="B2753" s="235" t="s">
        <v>2495</v>
      </c>
      <c r="C2753" s="235">
        <v>44113</v>
      </c>
      <c r="D2753" s="235">
        <v>1</v>
      </c>
      <c r="E2753" s="235">
        <v>95</v>
      </c>
      <c r="F2753" s="235">
        <v>56</v>
      </c>
      <c r="G2753" s="235">
        <v>24.3</v>
      </c>
      <c r="H2753" s="235">
        <v>13.6</v>
      </c>
    </row>
    <row r="2754" spans="2:8">
      <c r="B2754" s="235" t="s">
        <v>2495</v>
      </c>
      <c r="C2754" s="235">
        <v>44114</v>
      </c>
      <c r="D2754" s="235">
        <v>10.87</v>
      </c>
      <c r="E2754" s="235">
        <v>92</v>
      </c>
      <c r="F2754" s="235">
        <v>46</v>
      </c>
      <c r="G2754" s="235">
        <v>29.3</v>
      </c>
      <c r="H2754" s="235">
        <v>13.1</v>
      </c>
    </row>
    <row r="2755" spans="2:8">
      <c r="B2755" s="235" t="s">
        <v>2495</v>
      </c>
      <c r="C2755" s="235">
        <v>44115</v>
      </c>
      <c r="D2755" s="235">
        <v>0</v>
      </c>
      <c r="E2755" s="235">
        <v>93</v>
      </c>
      <c r="F2755" s="235">
        <v>49</v>
      </c>
      <c r="G2755" s="235">
        <v>26.4</v>
      </c>
      <c r="H2755" s="235">
        <v>13.8</v>
      </c>
    </row>
    <row r="2756" spans="2:8">
      <c r="B2756" s="235" t="s">
        <v>2495</v>
      </c>
      <c r="C2756" s="235">
        <v>44116</v>
      </c>
      <c r="D2756" s="235">
        <v>0</v>
      </c>
      <c r="E2756" s="235">
        <v>91</v>
      </c>
      <c r="F2756" s="235">
        <v>58</v>
      </c>
      <c r="G2756" s="235">
        <v>26.2</v>
      </c>
      <c r="H2756" s="235">
        <v>13.2</v>
      </c>
    </row>
    <row r="2757" spans="2:8">
      <c r="B2757" s="235" t="s">
        <v>2495</v>
      </c>
      <c r="C2757" s="235">
        <v>44117</v>
      </c>
      <c r="D2757" s="235">
        <v>43.56</v>
      </c>
      <c r="E2757" s="235">
        <v>96</v>
      </c>
      <c r="F2757" s="235">
        <v>59</v>
      </c>
      <c r="G2757" s="235">
        <v>23.7</v>
      </c>
      <c r="H2757" s="235">
        <v>12.4</v>
      </c>
    </row>
    <row r="2758" spans="2:8">
      <c r="B2758" s="235" t="s">
        <v>2495</v>
      </c>
      <c r="C2758" s="235">
        <v>44118</v>
      </c>
      <c r="D2758" s="235">
        <v>18.41</v>
      </c>
      <c r="E2758" s="235">
        <v>96</v>
      </c>
      <c r="F2758" s="235">
        <v>50</v>
      </c>
      <c r="G2758" s="235">
        <v>26</v>
      </c>
      <c r="H2758" s="235">
        <v>12.1</v>
      </c>
    </row>
    <row r="2759" spans="2:8">
      <c r="B2759" s="235" t="s">
        <v>2495</v>
      </c>
      <c r="C2759" s="235">
        <v>44119</v>
      </c>
      <c r="D2759" s="235">
        <v>0</v>
      </c>
      <c r="E2759" s="235">
        <v>95</v>
      </c>
      <c r="F2759" s="235">
        <v>53</v>
      </c>
      <c r="G2759" s="235">
        <v>26.6</v>
      </c>
      <c r="H2759" s="235">
        <v>12.5</v>
      </c>
    </row>
    <row r="2760" spans="2:8">
      <c r="B2760" s="235" t="s">
        <v>2495</v>
      </c>
      <c r="C2760" s="235">
        <v>44120</v>
      </c>
      <c r="D2760" s="235">
        <v>0</v>
      </c>
      <c r="E2760" s="235">
        <v>95</v>
      </c>
      <c r="F2760" s="235">
        <v>60</v>
      </c>
      <c r="G2760" s="235">
        <v>25.2</v>
      </c>
      <c r="H2760" s="235">
        <v>14.3</v>
      </c>
    </row>
    <row r="2761" spans="2:8">
      <c r="B2761" s="235" t="s">
        <v>2495</v>
      </c>
      <c r="C2761" s="235">
        <v>44121</v>
      </c>
      <c r="D2761" s="235">
        <v>0</v>
      </c>
      <c r="E2761" s="235">
        <v>94</v>
      </c>
      <c r="F2761" s="235">
        <v>54</v>
      </c>
      <c r="G2761" s="235">
        <v>27.4</v>
      </c>
      <c r="H2761" s="235">
        <v>14.4</v>
      </c>
    </row>
    <row r="2762" spans="2:8">
      <c r="B2762" s="235" t="s">
        <v>2495</v>
      </c>
      <c r="C2762" s="235">
        <v>44122</v>
      </c>
      <c r="D2762" s="235">
        <v>0</v>
      </c>
      <c r="E2762" s="235">
        <v>93</v>
      </c>
      <c r="F2762" s="235">
        <v>54</v>
      </c>
      <c r="G2762" s="235">
        <v>26.6</v>
      </c>
      <c r="H2762" s="235">
        <v>13.4</v>
      </c>
    </row>
    <row r="2763" spans="2:8">
      <c r="B2763" s="235" t="s">
        <v>2495</v>
      </c>
      <c r="C2763" s="235">
        <v>44123</v>
      </c>
      <c r="D2763" s="235">
        <v>12.54</v>
      </c>
      <c r="E2763" s="235">
        <v>94</v>
      </c>
      <c r="F2763" s="235">
        <v>70</v>
      </c>
      <c r="G2763" s="235">
        <v>21</v>
      </c>
      <c r="H2763" s="235">
        <v>13.7</v>
      </c>
    </row>
    <row r="2764" spans="2:8">
      <c r="B2764" s="235" t="s">
        <v>2495</v>
      </c>
      <c r="C2764" s="235">
        <v>44124</v>
      </c>
      <c r="D2764" s="235">
        <v>18.13</v>
      </c>
      <c r="E2764" s="235">
        <v>95</v>
      </c>
      <c r="F2764" s="235">
        <v>59</v>
      </c>
      <c r="G2764" s="235">
        <v>24.9</v>
      </c>
      <c r="H2764" s="235">
        <v>13.8</v>
      </c>
    </row>
    <row r="2765" spans="2:8">
      <c r="B2765" s="235" t="s">
        <v>2495</v>
      </c>
      <c r="C2765" s="235">
        <v>44125</v>
      </c>
      <c r="D2765" s="235">
        <v>0</v>
      </c>
      <c r="E2765" s="235">
        <v>96</v>
      </c>
      <c r="F2765" s="235">
        <v>61</v>
      </c>
      <c r="G2765" s="235">
        <v>25</v>
      </c>
      <c r="H2765" s="235">
        <v>13.4</v>
      </c>
    </row>
    <row r="2766" spans="2:8">
      <c r="B2766" s="235" t="s">
        <v>2495</v>
      </c>
      <c r="C2766" s="235">
        <v>44126</v>
      </c>
      <c r="D2766" s="235">
        <v>0</v>
      </c>
      <c r="E2766" s="235">
        <v>95</v>
      </c>
      <c r="F2766" s="235">
        <v>60</v>
      </c>
      <c r="G2766" s="235">
        <v>25.1</v>
      </c>
      <c r="H2766" s="235">
        <v>14.6</v>
      </c>
    </row>
    <row r="2767" spans="2:8">
      <c r="B2767" s="235" t="s">
        <v>2495</v>
      </c>
      <c r="C2767" s="235">
        <v>44127</v>
      </c>
      <c r="D2767" s="235">
        <v>0</v>
      </c>
      <c r="E2767" s="235">
        <v>95</v>
      </c>
      <c r="F2767" s="235">
        <v>59</v>
      </c>
      <c r="G2767" s="235">
        <v>24.8</v>
      </c>
      <c r="H2767" s="235">
        <v>13.9</v>
      </c>
    </row>
    <row r="2768" spans="2:8">
      <c r="B2768" s="235" t="s">
        <v>2495</v>
      </c>
      <c r="C2768" s="235">
        <v>44128</v>
      </c>
      <c r="D2768" s="235">
        <v>21.88</v>
      </c>
      <c r="E2768" s="235">
        <v>95</v>
      </c>
      <c r="F2768" s="235">
        <v>64</v>
      </c>
      <c r="G2768" s="235">
        <v>23.7</v>
      </c>
      <c r="H2768" s="235">
        <v>13.7</v>
      </c>
    </row>
    <row r="2769" spans="2:8">
      <c r="B2769" s="235" t="s">
        <v>2495</v>
      </c>
      <c r="C2769" s="235">
        <v>44129</v>
      </c>
      <c r="D2769" s="235">
        <v>11.78</v>
      </c>
      <c r="E2769" s="235">
        <v>94</v>
      </c>
      <c r="F2769" s="235">
        <v>49</v>
      </c>
      <c r="G2769" s="235">
        <v>26.9</v>
      </c>
      <c r="H2769" s="235">
        <v>11.9</v>
      </c>
    </row>
    <row r="2770" spans="2:8">
      <c r="B2770" s="235" t="s">
        <v>2495</v>
      </c>
      <c r="C2770" s="235">
        <v>44130</v>
      </c>
      <c r="D2770" s="235">
        <v>8.31</v>
      </c>
      <c r="E2770" s="235">
        <v>95</v>
      </c>
      <c r="F2770" s="235">
        <v>64</v>
      </c>
      <c r="G2770" s="235">
        <v>24.5</v>
      </c>
      <c r="H2770" s="235">
        <v>13.8</v>
      </c>
    </row>
    <row r="2771" spans="2:8">
      <c r="B2771" s="235" t="s">
        <v>2495</v>
      </c>
      <c r="C2771" s="235">
        <v>44131</v>
      </c>
      <c r="D2771" s="235">
        <v>0</v>
      </c>
      <c r="E2771" s="235">
        <v>95</v>
      </c>
      <c r="F2771" s="235">
        <v>52</v>
      </c>
      <c r="G2771" s="235">
        <v>28.5</v>
      </c>
      <c r="H2771" s="235">
        <v>13.9</v>
      </c>
    </row>
    <row r="2772" spans="2:8">
      <c r="B2772" s="235" t="s">
        <v>2495</v>
      </c>
      <c r="C2772" s="235">
        <v>44132</v>
      </c>
      <c r="D2772" s="235">
        <v>11.22</v>
      </c>
      <c r="E2772" s="235">
        <v>95</v>
      </c>
      <c r="F2772" s="235">
        <v>60</v>
      </c>
      <c r="G2772" s="235">
        <v>24.5</v>
      </c>
      <c r="H2772" s="235">
        <v>13</v>
      </c>
    </row>
    <row r="2773" spans="2:8">
      <c r="B2773" s="235" t="s">
        <v>2495</v>
      </c>
      <c r="C2773" s="235">
        <v>44133</v>
      </c>
      <c r="D2773" s="235">
        <v>6.63</v>
      </c>
      <c r="E2773" s="235">
        <v>96</v>
      </c>
      <c r="F2773" s="235">
        <v>59</v>
      </c>
      <c r="G2773" s="235">
        <v>25.9</v>
      </c>
      <c r="H2773" s="235">
        <v>12.9</v>
      </c>
    </row>
    <row r="2774" spans="2:8">
      <c r="B2774" s="235" t="s">
        <v>2495</v>
      </c>
      <c r="C2774" s="235">
        <v>44134</v>
      </c>
      <c r="D2774" s="235">
        <v>53.97</v>
      </c>
      <c r="E2774" s="235">
        <v>96</v>
      </c>
      <c r="F2774" s="235">
        <v>70</v>
      </c>
      <c r="G2774" s="235">
        <v>23.5</v>
      </c>
      <c r="H2774" s="235">
        <v>13.6</v>
      </c>
    </row>
    <row r="2775" spans="2:8">
      <c r="B2775" s="235" t="s">
        <v>2495</v>
      </c>
      <c r="C2775" s="235">
        <v>44135</v>
      </c>
      <c r="D2775" s="235">
        <v>35.97</v>
      </c>
      <c r="E2775" s="235">
        <v>96</v>
      </c>
      <c r="F2775" s="235">
        <v>74</v>
      </c>
      <c r="G2775" s="235">
        <v>21.9</v>
      </c>
      <c r="H2775" s="235">
        <v>12.8</v>
      </c>
    </row>
    <row r="2776" spans="2:8">
      <c r="B2776" s="235" t="s">
        <v>2495</v>
      </c>
      <c r="C2776" s="235">
        <v>44136</v>
      </c>
      <c r="D2776" s="235">
        <v>5.31</v>
      </c>
      <c r="E2776" s="235">
        <v>95</v>
      </c>
      <c r="F2776" s="235">
        <v>60</v>
      </c>
      <c r="G2776" s="235">
        <v>22.9</v>
      </c>
      <c r="H2776" s="235">
        <v>12.3</v>
      </c>
    </row>
    <row r="2777" spans="2:8">
      <c r="B2777" s="235" t="s">
        <v>2495</v>
      </c>
      <c r="C2777" s="235">
        <v>44137</v>
      </c>
      <c r="D2777" s="235">
        <v>0</v>
      </c>
      <c r="E2777" s="235">
        <v>94</v>
      </c>
      <c r="F2777" s="235">
        <v>57</v>
      </c>
      <c r="G2777" s="235">
        <v>24.4</v>
      </c>
      <c r="H2777" s="235">
        <v>14</v>
      </c>
    </row>
    <row r="2778" spans="2:8">
      <c r="B2778" s="235" t="s">
        <v>2495</v>
      </c>
      <c r="C2778" s="235">
        <v>44138</v>
      </c>
      <c r="D2778" s="235">
        <v>9.7100000000000009</v>
      </c>
      <c r="E2778" s="235">
        <v>96</v>
      </c>
      <c r="F2778" s="235">
        <v>63</v>
      </c>
      <c r="G2778" s="235">
        <v>24.6</v>
      </c>
      <c r="H2778" s="235">
        <v>14.2</v>
      </c>
    </row>
    <row r="2779" spans="2:8">
      <c r="B2779" s="235" t="s">
        <v>2495</v>
      </c>
      <c r="C2779" s="235">
        <v>44139</v>
      </c>
      <c r="D2779" s="235">
        <v>0</v>
      </c>
      <c r="E2779" s="235">
        <v>94</v>
      </c>
      <c r="F2779" s="235">
        <v>58</v>
      </c>
      <c r="G2779" s="235">
        <v>25.7</v>
      </c>
      <c r="H2779" s="235">
        <v>13.9</v>
      </c>
    </row>
    <row r="2780" spans="2:8">
      <c r="B2780" s="235" t="s">
        <v>2495</v>
      </c>
      <c r="C2780" s="235">
        <v>44140</v>
      </c>
      <c r="D2780" s="235">
        <v>19.28</v>
      </c>
      <c r="E2780" s="235">
        <v>94</v>
      </c>
      <c r="F2780" s="235">
        <v>73</v>
      </c>
      <c r="G2780" s="235">
        <v>25</v>
      </c>
      <c r="H2780" s="235">
        <v>13.5</v>
      </c>
    </row>
    <row r="2781" spans="2:8">
      <c r="B2781" s="235" t="s">
        <v>2495</v>
      </c>
      <c r="C2781" s="235">
        <v>44141</v>
      </c>
      <c r="D2781" s="235">
        <v>13.06</v>
      </c>
      <c r="E2781" s="235">
        <v>95</v>
      </c>
      <c r="F2781" s="235">
        <v>61</v>
      </c>
      <c r="G2781" s="235">
        <v>23.9</v>
      </c>
      <c r="H2781" s="235">
        <v>13.4</v>
      </c>
    </row>
    <row r="2782" spans="2:8">
      <c r="B2782" s="235" t="s">
        <v>2495</v>
      </c>
      <c r="C2782" s="235">
        <v>44142</v>
      </c>
      <c r="D2782" s="235">
        <v>0</v>
      </c>
      <c r="E2782" s="235">
        <v>91</v>
      </c>
      <c r="F2782" s="235">
        <v>47</v>
      </c>
      <c r="G2782" s="235">
        <v>26.1</v>
      </c>
      <c r="H2782" s="235">
        <v>13.8</v>
      </c>
    </row>
    <row r="2783" spans="2:8">
      <c r="B2783" s="235" t="s">
        <v>2495</v>
      </c>
      <c r="C2783" s="235">
        <v>44143</v>
      </c>
      <c r="D2783" s="235">
        <v>0</v>
      </c>
      <c r="E2783" s="235">
        <v>92</v>
      </c>
      <c r="F2783" s="235">
        <v>62</v>
      </c>
      <c r="G2783" s="235">
        <v>24</v>
      </c>
      <c r="H2783" s="235">
        <v>14</v>
      </c>
    </row>
    <row r="2784" spans="2:8">
      <c r="B2784" s="235" t="s">
        <v>2495</v>
      </c>
      <c r="C2784" s="235">
        <v>44144</v>
      </c>
      <c r="D2784" s="235">
        <v>19.48</v>
      </c>
      <c r="E2784" s="235">
        <v>95</v>
      </c>
      <c r="F2784" s="235">
        <v>77</v>
      </c>
      <c r="G2784" s="235">
        <v>20.5</v>
      </c>
      <c r="H2784" s="235">
        <v>13.9</v>
      </c>
    </row>
    <row r="2785" spans="2:8">
      <c r="B2785" s="235" t="s">
        <v>2495</v>
      </c>
      <c r="C2785" s="235">
        <v>44145</v>
      </c>
      <c r="D2785" s="235">
        <v>19.21</v>
      </c>
      <c r="E2785" s="235">
        <v>96</v>
      </c>
      <c r="F2785" s="235">
        <v>60</v>
      </c>
      <c r="G2785" s="235">
        <v>24.8</v>
      </c>
      <c r="H2785" s="235">
        <v>13.4</v>
      </c>
    </row>
    <row r="2786" spans="2:8">
      <c r="B2786" s="235" t="s">
        <v>2495</v>
      </c>
      <c r="C2786" s="235">
        <v>44146</v>
      </c>
      <c r="D2786" s="235">
        <v>4.4000000000000004</v>
      </c>
      <c r="E2786" s="235">
        <v>95</v>
      </c>
      <c r="F2786" s="235">
        <v>64</v>
      </c>
      <c r="G2786" s="235">
        <v>23.2</v>
      </c>
      <c r="H2786" s="235">
        <v>12.8</v>
      </c>
    </row>
    <row r="2787" spans="2:8">
      <c r="B2787" s="235" t="s">
        <v>2495</v>
      </c>
      <c r="C2787" s="235">
        <v>44147</v>
      </c>
      <c r="D2787" s="235">
        <v>16.13</v>
      </c>
      <c r="E2787" s="235">
        <v>95</v>
      </c>
      <c r="F2787" s="235">
        <v>58</v>
      </c>
      <c r="G2787" s="235">
        <v>24.3</v>
      </c>
      <c r="H2787" s="235">
        <v>13.9</v>
      </c>
    </row>
    <row r="2788" spans="2:8">
      <c r="B2788" s="235" t="s">
        <v>2495</v>
      </c>
      <c r="C2788" s="235">
        <v>44148</v>
      </c>
      <c r="D2788" s="235">
        <v>23.4</v>
      </c>
      <c r="E2788" s="235">
        <v>96</v>
      </c>
      <c r="F2788" s="235">
        <v>61</v>
      </c>
      <c r="G2788" s="235">
        <v>24.9</v>
      </c>
      <c r="H2788" s="235">
        <v>13.4</v>
      </c>
    </row>
    <row r="2789" spans="2:8">
      <c r="B2789" s="235" t="s">
        <v>2495</v>
      </c>
      <c r="C2789" s="235">
        <v>44149</v>
      </c>
      <c r="D2789" s="235">
        <v>22.56</v>
      </c>
      <c r="E2789" s="235">
        <v>96</v>
      </c>
      <c r="F2789" s="235">
        <v>79</v>
      </c>
      <c r="G2789" s="235">
        <v>19.8</v>
      </c>
      <c r="H2789" s="235">
        <v>13.2</v>
      </c>
    </row>
    <row r="2790" spans="2:8">
      <c r="B2790" s="235" t="s">
        <v>2495</v>
      </c>
      <c r="C2790" s="235">
        <v>44150</v>
      </c>
      <c r="D2790" s="235">
        <v>3.84</v>
      </c>
      <c r="E2790" s="235">
        <v>95</v>
      </c>
      <c r="F2790" s="235">
        <v>67</v>
      </c>
      <c r="G2790" s="235">
        <v>22.8</v>
      </c>
      <c r="H2790" s="235">
        <v>13.3</v>
      </c>
    </row>
    <row r="2791" spans="2:8">
      <c r="B2791" s="235" t="s">
        <v>2495</v>
      </c>
      <c r="C2791" s="235">
        <v>44151</v>
      </c>
      <c r="D2791" s="235">
        <v>8.0299999999999994</v>
      </c>
      <c r="E2791" s="235">
        <v>95</v>
      </c>
      <c r="F2791" s="235">
        <v>68</v>
      </c>
      <c r="G2791" s="235">
        <v>23.8</v>
      </c>
      <c r="H2791" s="235">
        <v>14</v>
      </c>
    </row>
    <row r="2792" spans="2:8">
      <c r="B2792" s="235" t="s">
        <v>2495</v>
      </c>
      <c r="C2792" s="235">
        <v>44152</v>
      </c>
      <c r="D2792" s="235">
        <v>10.26</v>
      </c>
      <c r="E2792" s="235">
        <v>95</v>
      </c>
      <c r="F2792" s="235">
        <v>75</v>
      </c>
      <c r="G2792" s="235">
        <v>20.7</v>
      </c>
      <c r="H2792" s="235">
        <v>13.5</v>
      </c>
    </row>
    <row r="2793" spans="2:8">
      <c r="B2793" s="235" t="s">
        <v>2495</v>
      </c>
      <c r="C2793" s="235">
        <v>44153</v>
      </c>
      <c r="D2793" s="235">
        <v>5.51</v>
      </c>
      <c r="E2793" s="235">
        <v>96</v>
      </c>
      <c r="F2793" s="235">
        <v>71</v>
      </c>
      <c r="G2793" s="235">
        <v>23.5</v>
      </c>
      <c r="H2793" s="235">
        <v>13.8</v>
      </c>
    </row>
    <row r="2794" spans="2:8">
      <c r="B2794" s="235" t="s">
        <v>2495</v>
      </c>
      <c r="C2794" s="235">
        <v>44154</v>
      </c>
      <c r="D2794" s="235">
        <v>8.07</v>
      </c>
      <c r="E2794" s="235">
        <v>96</v>
      </c>
      <c r="F2794" s="235">
        <v>57</v>
      </c>
      <c r="G2794" s="235">
        <v>25.3</v>
      </c>
      <c r="H2794" s="235">
        <v>13.4</v>
      </c>
    </row>
    <row r="2795" spans="2:8">
      <c r="B2795" s="235" t="s">
        <v>2495</v>
      </c>
      <c r="C2795" s="235">
        <v>44155</v>
      </c>
      <c r="D2795" s="235">
        <v>6.07</v>
      </c>
      <c r="E2795" s="235">
        <v>85</v>
      </c>
      <c r="F2795" s="235">
        <v>65</v>
      </c>
      <c r="G2795" s="235">
        <v>23</v>
      </c>
      <c r="H2795" s="235">
        <v>13.5</v>
      </c>
    </row>
    <row r="2796" spans="2:8">
      <c r="B2796" s="235" t="s">
        <v>2495</v>
      </c>
      <c r="C2796" s="235">
        <v>44156</v>
      </c>
      <c r="D2796" s="235">
        <v>0</v>
      </c>
      <c r="E2796" s="235">
        <v>96</v>
      </c>
      <c r="F2796" s="235">
        <v>64</v>
      </c>
      <c r="G2796" s="235">
        <v>24.9</v>
      </c>
      <c r="H2796" s="235">
        <v>12.5</v>
      </c>
    </row>
    <row r="2797" spans="2:8">
      <c r="B2797" s="235" t="s">
        <v>2495</v>
      </c>
      <c r="C2797" s="235">
        <v>44157</v>
      </c>
      <c r="D2797" s="235">
        <v>11.1</v>
      </c>
      <c r="E2797" s="235">
        <v>94</v>
      </c>
      <c r="F2797" s="235">
        <v>57</v>
      </c>
      <c r="G2797" s="235">
        <v>25.2</v>
      </c>
      <c r="H2797" s="235">
        <v>12.7</v>
      </c>
    </row>
    <row r="2798" spans="2:8">
      <c r="B2798" s="235" t="s">
        <v>2495</v>
      </c>
      <c r="C2798" s="235">
        <v>44158</v>
      </c>
      <c r="D2798" s="235">
        <v>0</v>
      </c>
      <c r="E2798" s="235">
        <v>96</v>
      </c>
      <c r="F2798" s="235">
        <v>59</v>
      </c>
      <c r="G2798" s="235">
        <v>24.9</v>
      </c>
      <c r="H2798" s="235">
        <v>13.3</v>
      </c>
    </row>
    <row r="2799" spans="2:8">
      <c r="B2799" s="235" t="s">
        <v>2495</v>
      </c>
      <c r="C2799" s="235">
        <v>44159</v>
      </c>
      <c r="D2799" s="235">
        <v>4.4000000000000004</v>
      </c>
      <c r="E2799" s="235">
        <v>95</v>
      </c>
      <c r="F2799" s="235">
        <v>83</v>
      </c>
      <c r="G2799" s="235">
        <v>18</v>
      </c>
      <c r="H2799" s="235">
        <v>14.7</v>
      </c>
    </row>
    <row r="2800" spans="2:8">
      <c r="B2800" s="235" t="s">
        <v>2495</v>
      </c>
      <c r="C2800" s="235">
        <v>44160</v>
      </c>
      <c r="D2800" s="235">
        <v>9.15</v>
      </c>
      <c r="E2800" s="235">
        <v>96</v>
      </c>
      <c r="F2800" s="235">
        <v>66</v>
      </c>
      <c r="G2800" s="235">
        <v>23.5</v>
      </c>
      <c r="H2800" s="235">
        <v>13.4</v>
      </c>
    </row>
    <row r="2801" spans="2:8">
      <c r="B2801" s="235" t="s">
        <v>2495</v>
      </c>
      <c r="C2801" s="235">
        <v>44161</v>
      </c>
      <c r="D2801" s="235">
        <v>6.07</v>
      </c>
      <c r="E2801" s="235">
        <v>96</v>
      </c>
      <c r="F2801" s="235">
        <v>64</v>
      </c>
      <c r="G2801" s="235">
        <v>23.2</v>
      </c>
      <c r="H2801" s="235">
        <v>13.9</v>
      </c>
    </row>
    <row r="2802" spans="2:8">
      <c r="B2802" s="235" t="s">
        <v>2495</v>
      </c>
      <c r="C2802" s="235">
        <v>44162</v>
      </c>
      <c r="D2802" s="235">
        <v>8.8699999999999992</v>
      </c>
      <c r="E2802" s="235">
        <v>96</v>
      </c>
      <c r="F2802" s="235">
        <v>56</v>
      </c>
      <c r="G2802" s="235">
        <v>27.5</v>
      </c>
      <c r="H2802" s="235">
        <v>13.9</v>
      </c>
    </row>
    <row r="2803" spans="2:8">
      <c r="B2803" s="235" t="s">
        <v>2495</v>
      </c>
      <c r="C2803" s="235">
        <v>44163</v>
      </c>
      <c r="D2803" s="235">
        <v>5.79</v>
      </c>
      <c r="E2803" s="235">
        <v>96</v>
      </c>
      <c r="F2803" s="235">
        <v>52</v>
      </c>
      <c r="G2803" s="235">
        <v>26.1</v>
      </c>
      <c r="H2803" s="235">
        <v>13</v>
      </c>
    </row>
    <row r="2804" spans="2:8">
      <c r="B2804" s="235" t="s">
        <v>2495</v>
      </c>
      <c r="C2804" s="235">
        <v>44164</v>
      </c>
      <c r="D2804" s="235">
        <v>0</v>
      </c>
      <c r="E2804" s="235">
        <v>96</v>
      </c>
      <c r="F2804" s="235">
        <v>55</v>
      </c>
      <c r="G2804" s="235">
        <v>26</v>
      </c>
      <c r="H2804" s="235">
        <v>13.4</v>
      </c>
    </row>
    <row r="2805" spans="2:8">
      <c r="B2805" s="235" t="s">
        <v>2495</v>
      </c>
      <c r="C2805" s="235">
        <v>44165</v>
      </c>
      <c r="D2805" s="235">
        <v>6.63</v>
      </c>
      <c r="E2805" s="235">
        <v>94</v>
      </c>
      <c r="F2805" s="235">
        <v>67</v>
      </c>
      <c r="G2805" s="235">
        <v>23.3</v>
      </c>
      <c r="H2805" s="235">
        <v>13.8</v>
      </c>
    </row>
    <row r="2806" spans="2:8">
      <c r="B2806" s="235" t="s">
        <v>2495</v>
      </c>
      <c r="C2806" s="235">
        <v>44166</v>
      </c>
      <c r="D2806" s="235">
        <v>0</v>
      </c>
      <c r="E2806" s="235">
        <v>0</v>
      </c>
      <c r="F2806" s="235">
        <v>0</v>
      </c>
      <c r="G2806" s="235">
        <v>0</v>
      </c>
      <c r="H2806" s="235">
        <v>0</v>
      </c>
    </row>
    <row r="2807" spans="2:8">
      <c r="B2807" s="235" t="s">
        <v>2495</v>
      </c>
      <c r="C2807" s="235">
        <v>44166</v>
      </c>
      <c r="D2807" s="235">
        <v>5.51</v>
      </c>
      <c r="E2807" s="235">
        <v>94</v>
      </c>
      <c r="F2807" s="235">
        <v>58</v>
      </c>
      <c r="G2807" s="235">
        <v>27.1</v>
      </c>
      <c r="H2807" s="235">
        <v>14.1</v>
      </c>
    </row>
    <row r="2808" spans="2:8">
      <c r="B2808" s="235" t="s">
        <v>2495</v>
      </c>
      <c r="C2808" s="235">
        <v>44167</v>
      </c>
      <c r="D2808" s="235">
        <v>12.22</v>
      </c>
      <c r="E2808" s="235">
        <v>96</v>
      </c>
      <c r="F2808" s="235">
        <v>59</v>
      </c>
      <c r="G2808" s="235">
        <v>25</v>
      </c>
      <c r="H2808" s="235">
        <v>12.9</v>
      </c>
    </row>
    <row r="2809" spans="2:8">
      <c r="B2809" s="235" t="s">
        <v>2495</v>
      </c>
      <c r="C2809" s="235">
        <v>44168</v>
      </c>
      <c r="D2809" s="235">
        <v>7.75</v>
      </c>
      <c r="E2809" s="235">
        <v>96</v>
      </c>
      <c r="F2809" s="235">
        <v>65</v>
      </c>
      <c r="G2809" s="235">
        <v>24.5</v>
      </c>
      <c r="H2809" s="235">
        <v>13.6</v>
      </c>
    </row>
    <row r="2810" spans="2:8">
      <c r="B2810" s="235" t="s">
        <v>2495</v>
      </c>
      <c r="C2810" s="235">
        <v>44169</v>
      </c>
      <c r="D2810" s="235">
        <v>0</v>
      </c>
      <c r="E2810" s="235">
        <v>96</v>
      </c>
      <c r="F2810" s="235">
        <v>56</v>
      </c>
      <c r="G2810" s="235">
        <v>24.5</v>
      </c>
      <c r="H2810" s="235">
        <v>13.6</v>
      </c>
    </row>
    <row r="2811" spans="2:8">
      <c r="B2811" s="235" t="s">
        <v>2495</v>
      </c>
      <c r="C2811" s="235">
        <v>44170</v>
      </c>
      <c r="D2811" s="235">
        <v>0</v>
      </c>
      <c r="E2811" s="235">
        <v>96</v>
      </c>
      <c r="F2811" s="235">
        <v>60</v>
      </c>
      <c r="G2811" s="235">
        <v>25.6</v>
      </c>
      <c r="H2811" s="235">
        <v>13.7</v>
      </c>
    </row>
    <row r="2812" spans="2:8">
      <c r="B2812" s="235" t="s">
        <v>2495</v>
      </c>
      <c r="C2812" s="235">
        <v>44171</v>
      </c>
      <c r="D2812" s="235">
        <v>0</v>
      </c>
      <c r="E2812" s="235">
        <v>96</v>
      </c>
      <c r="F2812" s="235">
        <v>55</v>
      </c>
      <c r="G2812" s="235">
        <v>27.6</v>
      </c>
      <c r="H2812" s="235">
        <v>13.3</v>
      </c>
    </row>
    <row r="2813" spans="2:8">
      <c r="B2813" s="235" t="s">
        <v>2495</v>
      </c>
      <c r="C2813" s="235">
        <v>44172</v>
      </c>
      <c r="D2813" s="235">
        <v>0</v>
      </c>
      <c r="E2813" s="235">
        <v>95</v>
      </c>
      <c r="F2813" s="235">
        <v>58</v>
      </c>
      <c r="G2813" s="235">
        <v>25.6</v>
      </c>
      <c r="H2813" s="235">
        <v>13.1</v>
      </c>
    </row>
    <row r="2814" spans="2:8">
      <c r="B2814" s="235" t="s">
        <v>2495</v>
      </c>
      <c r="C2814" s="235">
        <v>44173</v>
      </c>
      <c r="D2814" s="235">
        <v>0</v>
      </c>
      <c r="E2814" s="235">
        <v>95</v>
      </c>
      <c r="F2814" s="235">
        <v>65</v>
      </c>
      <c r="G2814" s="235">
        <v>25.2</v>
      </c>
      <c r="H2814" s="235">
        <v>13.9</v>
      </c>
    </row>
    <row r="2815" spans="2:8">
      <c r="B2815" s="235" t="s">
        <v>2495</v>
      </c>
      <c r="C2815" s="235">
        <v>44174</v>
      </c>
      <c r="D2815" s="235">
        <v>0</v>
      </c>
      <c r="E2815" s="235">
        <v>94</v>
      </c>
      <c r="F2815" s="235">
        <v>68</v>
      </c>
      <c r="G2815" s="235">
        <v>23.1</v>
      </c>
      <c r="H2815" s="235">
        <v>13.1</v>
      </c>
    </row>
    <row r="2816" spans="2:8">
      <c r="B2816" s="235" t="s">
        <v>2495</v>
      </c>
      <c r="C2816" s="235">
        <v>44175</v>
      </c>
      <c r="D2816" s="235">
        <v>0</v>
      </c>
      <c r="E2816" s="235">
        <v>96</v>
      </c>
      <c r="F2816" s="235">
        <v>54</v>
      </c>
      <c r="G2816" s="235">
        <v>24.7</v>
      </c>
      <c r="H2816" s="235">
        <v>12.7</v>
      </c>
    </row>
    <row r="2817" spans="2:8">
      <c r="B2817" s="235" t="s">
        <v>2495</v>
      </c>
      <c r="C2817" s="235">
        <v>44176</v>
      </c>
      <c r="D2817" s="235">
        <v>0</v>
      </c>
      <c r="E2817" s="235">
        <v>94</v>
      </c>
      <c r="F2817" s="235">
        <v>53</v>
      </c>
      <c r="G2817" s="235">
        <v>25.8</v>
      </c>
      <c r="H2817" s="235">
        <v>13.8</v>
      </c>
    </row>
    <row r="2818" spans="2:8">
      <c r="B2818" s="235" t="s">
        <v>2495</v>
      </c>
      <c r="C2818" s="235">
        <v>44177</v>
      </c>
      <c r="D2818" s="235">
        <v>0</v>
      </c>
      <c r="E2818" s="235">
        <v>93</v>
      </c>
      <c r="F2818" s="235">
        <v>50</v>
      </c>
      <c r="G2818" s="235">
        <v>26.9</v>
      </c>
      <c r="H2818" s="235">
        <v>13.7</v>
      </c>
    </row>
    <row r="2819" spans="2:8">
      <c r="B2819" s="235" t="s">
        <v>2495</v>
      </c>
      <c r="C2819" s="235">
        <v>44178</v>
      </c>
      <c r="D2819" s="235">
        <v>0</v>
      </c>
      <c r="E2819" s="235">
        <v>95</v>
      </c>
      <c r="F2819" s="235">
        <v>46</v>
      </c>
      <c r="G2819" s="235">
        <v>28.6</v>
      </c>
      <c r="H2819" s="235">
        <v>12.4</v>
      </c>
    </row>
    <row r="2820" spans="2:8">
      <c r="B2820" s="235" t="s">
        <v>2495</v>
      </c>
      <c r="C2820" s="235">
        <v>44179</v>
      </c>
      <c r="D2820" s="235">
        <v>0</v>
      </c>
      <c r="E2820" s="235">
        <v>95</v>
      </c>
      <c r="F2820" s="235">
        <v>45</v>
      </c>
      <c r="G2820" s="235">
        <v>27.1</v>
      </c>
      <c r="H2820" s="235">
        <v>12.5</v>
      </c>
    </row>
    <row r="2821" spans="2:8">
      <c r="B2821" s="235" t="s">
        <v>2495</v>
      </c>
      <c r="C2821" s="235">
        <v>44180</v>
      </c>
      <c r="D2821" s="235">
        <v>0</v>
      </c>
      <c r="E2821" s="235">
        <v>95</v>
      </c>
      <c r="F2821" s="235">
        <v>63</v>
      </c>
      <c r="G2821" s="235">
        <v>24.7</v>
      </c>
      <c r="H2821" s="235">
        <v>13.5</v>
      </c>
    </row>
    <row r="2822" spans="2:8">
      <c r="B2822" s="235" t="s">
        <v>2495</v>
      </c>
      <c r="C2822" s="235">
        <v>44181</v>
      </c>
      <c r="D2822" s="235">
        <v>0</v>
      </c>
      <c r="E2822" s="235">
        <v>93</v>
      </c>
      <c r="F2822" s="235">
        <v>58</v>
      </c>
      <c r="G2822" s="235">
        <v>24.7</v>
      </c>
      <c r="H2822" s="235">
        <v>12.8</v>
      </c>
    </row>
    <row r="2823" spans="2:8">
      <c r="B2823" s="235" t="s">
        <v>2495</v>
      </c>
      <c r="C2823" s="235">
        <v>44182</v>
      </c>
      <c r="D2823" s="235">
        <v>0</v>
      </c>
      <c r="E2823" s="235">
        <v>95</v>
      </c>
      <c r="F2823" s="235">
        <v>50</v>
      </c>
      <c r="G2823" s="235">
        <v>26.1</v>
      </c>
      <c r="H2823" s="235">
        <v>12.7</v>
      </c>
    </row>
    <row r="2824" spans="2:8">
      <c r="B2824" s="235" t="s">
        <v>2495</v>
      </c>
      <c r="C2824" s="235">
        <v>44183</v>
      </c>
      <c r="D2824" s="235">
        <v>6.35</v>
      </c>
      <c r="E2824" s="235">
        <v>95</v>
      </c>
      <c r="F2824" s="235">
        <v>61</v>
      </c>
      <c r="G2824" s="235">
        <v>25.4</v>
      </c>
      <c r="H2824" s="235">
        <v>12.8</v>
      </c>
    </row>
    <row r="2825" spans="2:8">
      <c r="B2825" s="235" t="s">
        <v>2495</v>
      </c>
      <c r="C2825" s="235">
        <v>44184</v>
      </c>
      <c r="D2825" s="235">
        <v>6.05</v>
      </c>
      <c r="E2825" s="235">
        <v>95</v>
      </c>
      <c r="F2825" s="235">
        <v>78</v>
      </c>
      <c r="G2825" s="235">
        <v>24.2</v>
      </c>
      <c r="H2825" s="235">
        <v>13.4</v>
      </c>
    </row>
    <row r="2826" spans="2:8">
      <c r="B2826" s="235" t="s">
        <v>2495</v>
      </c>
      <c r="C2826" s="235">
        <v>44185</v>
      </c>
      <c r="D2826" s="235">
        <v>5.79</v>
      </c>
      <c r="E2826" s="235">
        <v>94</v>
      </c>
      <c r="F2826" s="235">
        <v>57</v>
      </c>
      <c r="G2826" s="235">
        <v>24.8</v>
      </c>
      <c r="H2826" s="235">
        <v>13.3</v>
      </c>
    </row>
    <row r="2827" spans="2:8">
      <c r="B2827" s="235" t="s">
        <v>2495</v>
      </c>
      <c r="C2827" s="235">
        <v>44186</v>
      </c>
      <c r="D2827" s="235">
        <v>0</v>
      </c>
      <c r="E2827" s="235">
        <v>93</v>
      </c>
      <c r="F2827" s="235">
        <v>57</v>
      </c>
      <c r="G2827" s="235">
        <v>25.6</v>
      </c>
      <c r="H2827" s="235">
        <v>13.2</v>
      </c>
    </row>
    <row r="2828" spans="2:8">
      <c r="B2828" s="235" t="s">
        <v>2495</v>
      </c>
      <c r="C2828" s="235">
        <v>44187</v>
      </c>
      <c r="D2828" s="235">
        <v>0</v>
      </c>
      <c r="E2828" s="235">
        <v>94</v>
      </c>
      <c r="F2828" s="235">
        <v>65</v>
      </c>
      <c r="G2828" s="235">
        <v>24</v>
      </c>
      <c r="H2828" s="235">
        <v>15.1</v>
      </c>
    </row>
    <row r="2829" spans="2:8">
      <c r="B2829" s="235" t="s">
        <v>2495</v>
      </c>
      <c r="C2829" s="235">
        <v>44188</v>
      </c>
      <c r="D2829" s="235">
        <v>5.24</v>
      </c>
      <c r="E2829" s="235">
        <v>96</v>
      </c>
      <c r="F2829" s="235">
        <v>51</v>
      </c>
      <c r="G2829" s="235">
        <v>26.8</v>
      </c>
      <c r="H2829" s="235">
        <v>12.9</v>
      </c>
    </row>
    <row r="2830" spans="2:8">
      <c r="B2830" s="235" t="s">
        <v>2495</v>
      </c>
      <c r="C2830" s="235">
        <v>44189</v>
      </c>
      <c r="D2830" s="235">
        <v>4.4000000000000004</v>
      </c>
      <c r="E2830" s="235">
        <v>93</v>
      </c>
      <c r="F2830" s="235">
        <v>66</v>
      </c>
      <c r="G2830" s="235">
        <v>24.1</v>
      </c>
      <c r="H2830" s="235">
        <v>14.6</v>
      </c>
    </row>
    <row r="2831" spans="2:8">
      <c r="B2831" s="235" t="s">
        <v>2495</v>
      </c>
      <c r="C2831" s="235">
        <v>44190</v>
      </c>
      <c r="D2831" s="235">
        <v>33.18</v>
      </c>
      <c r="E2831" s="235">
        <v>96</v>
      </c>
      <c r="F2831" s="235">
        <v>67</v>
      </c>
      <c r="G2831" s="235">
        <v>24.5</v>
      </c>
      <c r="H2831" s="235">
        <v>13.9</v>
      </c>
    </row>
    <row r="2832" spans="2:8">
      <c r="B2832" s="235" t="s">
        <v>2495</v>
      </c>
      <c r="C2832" s="235">
        <v>44191</v>
      </c>
      <c r="D2832" s="235">
        <v>10.26</v>
      </c>
      <c r="E2832" s="235">
        <v>96</v>
      </c>
      <c r="F2832" s="235">
        <v>67</v>
      </c>
      <c r="G2832" s="235">
        <v>23</v>
      </c>
      <c r="H2832" s="235">
        <v>13.3</v>
      </c>
    </row>
    <row r="2833" spans="2:8">
      <c r="B2833" s="235" t="s">
        <v>2495</v>
      </c>
      <c r="C2833" s="235">
        <v>44192</v>
      </c>
      <c r="D2833" s="235">
        <v>5.63</v>
      </c>
      <c r="E2833" s="235">
        <v>96</v>
      </c>
      <c r="F2833" s="235">
        <v>65</v>
      </c>
      <c r="G2833" s="235">
        <v>22.9</v>
      </c>
      <c r="H2833" s="235">
        <v>12.9</v>
      </c>
    </row>
    <row r="2834" spans="2:8">
      <c r="B2834" s="235" t="s">
        <v>2495</v>
      </c>
      <c r="C2834" s="235">
        <v>44193</v>
      </c>
      <c r="D2834" s="235">
        <v>15.85</v>
      </c>
      <c r="E2834" s="235">
        <v>96</v>
      </c>
      <c r="F2834" s="235">
        <v>61</v>
      </c>
      <c r="G2834" s="235">
        <v>25.5</v>
      </c>
      <c r="H2834" s="235">
        <v>13.1</v>
      </c>
    </row>
    <row r="2835" spans="2:8">
      <c r="B2835" s="235" t="s">
        <v>2495</v>
      </c>
      <c r="C2835" s="235">
        <v>44194</v>
      </c>
      <c r="D2835" s="235">
        <v>0</v>
      </c>
      <c r="E2835" s="235">
        <v>96</v>
      </c>
      <c r="F2835" s="235">
        <v>54</v>
      </c>
      <c r="G2835" s="235">
        <v>24.3</v>
      </c>
      <c r="H2835" s="235">
        <v>13.1</v>
      </c>
    </row>
    <row r="2836" spans="2:8">
      <c r="B2836" s="235" t="s">
        <v>2495</v>
      </c>
      <c r="C2836" s="235">
        <v>44195</v>
      </c>
      <c r="D2836" s="235">
        <v>0</v>
      </c>
      <c r="E2836" s="235">
        <v>95</v>
      </c>
      <c r="F2836" s="235">
        <v>55</v>
      </c>
      <c r="G2836" s="235">
        <v>27.1</v>
      </c>
      <c r="H2836" s="235">
        <v>12.6</v>
      </c>
    </row>
    <row r="2837" spans="2:8">
      <c r="B2837" s="235" t="s">
        <v>2495</v>
      </c>
      <c r="C2837" s="235">
        <v>44196</v>
      </c>
      <c r="D2837" s="235">
        <v>0</v>
      </c>
      <c r="E2837" s="235">
        <v>95</v>
      </c>
      <c r="F2837" s="235">
        <v>48</v>
      </c>
      <c r="G2837" s="235">
        <v>26.9</v>
      </c>
      <c r="H2837" s="235">
        <v>12.1</v>
      </c>
    </row>
    <row r="2838" spans="2:8">
      <c r="B2838" s="235" t="s">
        <v>2495</v>
      </c>
      <c r="C2838" s="235">
        <v>44197</v>
      </c>
      <c r="D2838" s="235">
        <v>5.79</v>
      </c>
      <c r="E2838" s="235">
        <v>95</v>
      </c>
      <c r="F2838" s="235">
        <v>66</v>
      </c>
      <c r="G2838" s="235">
        <v>24.4</v>
      </c>
      <c r="H2838" s="235">
        <v>13.7</v>
      </c>
    </row>
    <row r="2839" spans="2:8">
      <c r="B2839" s="235" t="s">
        <v>2495</v>
      </c>
      <c r="C2839" s="235">
        <v>44198</v>
      </c>
      <c r="D2839" s="235">
        <v>14</v>
      </c>
      <c r="E2839" s="235">
        <v>96</v>
      </c>
      <c r="F2839" s="235">
        <v>56</v>
      </c>
      <c r="G2839" s="235">
        <v>25.1</v>
      </c>
      <c r="H2839" s="235">
        <v>12.9</v>
      </c>
    </row>
    <row r="2840" spans="2:8">
      <c r="B2840" s="235" t="s">
        <v>2495</v>
      </c>
      <c r="C2840" s="235">
        <v>44199</v>
      </c>
      <c r="D2840" s="235">
        <v>18.09</v>
      </c>
      <c r="E2840" s="235">
        <v>96</v>
      </c>
      <c r="F2840" s="235">
        <v>54</v>
      </c>
      <c r="G2840" s="235">
        <v>26.8</v>
      </c>
      <c r="H2840" s="235">
        <v>12.9</v>
      </c>
    </row>
    <row r="2841" spans="2:8">
      <c r="B2841" s="235" t="s">
        <v>2495</v>
      </c>
      <c r="C2841" s="235">
        <v>44200</v>
      </c>
      <c r="D2841" s="235">
        <v>0</v>
      </c>
      <c r="E2841" s="235">
        <v>96</v>
      </c>
      <c r="F2841" s="235">
        <v>47</v>
      </c>
      <c r="G2841" s="235">
        <v>27.9</v>
      </c>
      <c r="H2841" s="235">
        <v>12.4</v>
      </c>
    </row>
    <row r="2842" spans="2:8">
      <c r="B2842" s="235" t="s">
        <v>2495</v>
      </c>
      <c r="C2842" s="235">
        <v>44201</v>
      </c>
      <c r="D2842" s="235">
        <v>0</v>
      </c>
      <c r="E2842" s="235">
        <v>94</v>
      </c>
      <c r="F2842" s="235">
        <v>55</v>
      </c>
      <c r="G2842" s="235">
        <v>25.4</v>
      </c>
      <c r="H2842" s="235">
        <v>13.6</v>
      </c>
    </row>
    <row r="2843" spans="2:8">
      <c r="B2843" s="235" t="s">
        <v>2495</v>
      </c>
      <c r="C2843" s="235">
        <v>44202</v>
      </c>
      <c r="D2843" s="235">
        <v>12</v>
      </c>
      <c r="E2843" s="235">
        <v>93</v>
      </c>
      <c r="F2843" s="235">
        <v>53</v>
      </c>
      <c r="G2843" s="235">
        <v>25.5</v>
      </c>
      <c r="H2843" s="235">
        <v>12.4</v>
      </c>
    </row>
    <row r="2844" spans="2:8">
      <c r="B2844" s="235" t="s">
        <v>2495</v>
      </c>
      <c r="C2844" s="235">
        <v>44203</v>
      </c>
      <c r="D2844" s="235">
        <v>0</v>
      </c>
      <c r="E2844" s="235">
        <v>96</v>
      </c>
      <c r="F2844" s="235">
        <v>65</v>
      </c>
      <c r="G2844" s="235">
        <v>23.9</v>
      </c>
      <c r="H2844" s="235">
        <v>12.1</v>
      </c>
    </row>
    <row r="2845" spans="2:8">
      <c r="B2845" s="235" t="s">
        <v>2495</v>
      </c>
      <c r="C2845" s="235">
        <v>44204</v>
      </c>
      <c r="D2845" s="235">
        <v>0</v>
      </c>
      <c r="E2845" s="235">
        <v>95</v>
      </c>
      <c r="F2845" s="235">
        <v>60</v>
      </c>
      <c r="G2845" s="235">
        <v>24.2</v>
      </c>
      <c r="H2845" s="235">
        <v>14</v>
      </c>
    </row>
    <row r="2846" spans="2:8">
      <c r="B2846" s="235" t="s">
        <v>2495</v>
      </c>
      <c r="C2846" s="235">
        <v>44205</v>
      </c>
      <c r="D2846" s="235">
        <v>0</v>
      </c>
      <c r="E2846" s="235">
        <v>94</v>
      </c>
      <c r="F2846" s="235">
        <v>64</v>
      </c>
      <c r="G2846" s="235">
        <v>23.1</v>
      </c>
      <c r="H2846" s="235">
        <v>13.7</v>
      </c>
    </row>
    <row r="2847" spans="2:8">
      <c r="B2847" s="235" t="s">
        <v>2495</v>
      </c>
      <c r="C2847" s="235">
        <v>44206</v>
      </c>
      <c r="D2847" s="235">
        <v>5.79</v>
      </c>
      <c r="E2847" s="235">
        <v>95</v>
      </c>
      <c r="F2847" s="235">
        <v>60</v>
      </c>
      <c r="G2847" s="235">
        <v>25.5</v>
      </c>
      <c r="H2847" s="235">
        <v>13.7</v>
      </c>
    </row>
    <row r="2848" spans="2:8">
      <c r="B2848" s="235" t="s">
        <v>2495</v>
      </c>
      <c r="C2848" s="235">
        <v>44207</v>
      </c>
      <c r="D2848" s="235">
        <v>5.51</v>
      </c>
      <c r="E2848" s="235">
        <v>96</v>
      </c>
      <c r="F2848" s="235">
        <v>62</v>
      </c>
      <c r="G2848" s="235">
        <v>26.6</v>
      </c>
      <c r="H2848" s="235">
        <v>13.7</v>
      </c>
    </row>
    <row r="2849" spans="2:8">
      <c r="B2849" s="235" t="s">
        <v>2495</v>
      </c>
      <c r="C2849" s="235">
        <v>44208</v>
      </c>
      <c r="D2849" s="235">
        <v>0</v>
      </c>
      <c r="E2849" s="235">
        <v>96</v>
      </c>
      <c r="F2849" s="235">
        <v>62</v>
      </c>
      <c r="G2849" s="235">
        <v>25.3</v>
      </c>
      <c r="H2849" s="235">
        <v>13.7</v>
      </c>
    </row>
    <row r="2850" spans="2:8">
      <c r="B2850" s="235" t="s">
        <v>2495</v>
      </c>
      <c r="C2850" s="235">
        <v>44209</v>
      </c>
      <c r="D2850" s="235">
        <v>0</v>
      </c>
      <c r="E2850" s="235">
        <v>95</v>
      </c>
      <c r="F2850" s="235">
        <v>56</v>
      </c>
      <c r="G2850" s="235">
        <v>26.5</v>
      </c>
      <c r="H2850" s="235">
        <v>12.5</v>
      </c>
    </row>
    <row r="2851" spans="2:8">
      <c r="B2851" s="235" t="s">
        <v>2495</v>
      </c>
      <c r="C2851" s="235">
        <v>44210</v>
      </c>
      <c r="D2851" s="235">
        <v>0</v>
      </c>
      <c r="E2851" s="235">
        <v>92</v>
      </c>
      <c r="F2851" s="235">
        <v>48</v>
      </c>
      <c r="G2851" s="235">
        <v>27.8</v>
      </c>
      <c r="H2851" s="235">
        <v>13.2</v>
      </c>
    </row>
    <row r="2852" spans="2:8">
      <c r="B2852" s="235" t="s">
        <v>2495</v>
      </c>
      <c r="C2852" s="235">
        <v>44211</v>
      </c>
      <c r="D2852" s="235">
        <v>3.4</v>
      </c>
      <c r="E2852" s="235">
        <v>94</v>
      </c>
      <c r="F2852" s="235">
        <v>55</v>
      </c>
      <c r="G2852" s="235">
        <v>26</v>
      </c>
      <c r="H2852" s="235">
        <v>13</v>
      </c>
    </row>
    <row r="2853" spans="2:8">
      <c r="B2853" s="235" t="s">
        <v>2495</v>
      </c>
      <c r="C2853" s="235">
        <v>44212</v>
      </c>
      <c r="D2853" s="235">
        <v>0</v>
      </c>
      <c r="E2853" s="235">
        <v>93</v>
      </c>
      <c r="F2853" s="235">
        <v>53</v>
      </c>
      <c r="G2853" s="235">
        <v>23</v>
      </c>
      <c r="H2853" s="235">
        <v>13</v>
      </c>
    </row>
    <row r="2854" spans="2:8">
      <c r="B2854" s="235" t="s">
        <v>2495</v>
      </c>
      <c r="C2854" s="235">
        <v>44213</v>
      </c>
      <c r="D2854" s="235">
        <v>0</v>
      </c>
      <c r="E2854" s="235">
        <v>94</v>
      </c>
      <c r="F2854" s="235">
        <v>51</v>
      </c>
      <c r="G2854" s="235">
        <v>26</v>
      </c>
      <c r="H2854" s="235">
        <v>13</v>
      </c>
    </row>
    <row r="2855" spans="2:8">
      <c r="B2855" s="235" t="s">
        <v>2495</v>
      </c>
      <c r="C2855" s="235">
        <v>44214</v>
      </c>
      <c r="D2855" s="235">
        <v>0</v>
      </c>
      <c r="E2855" s="235">
        <v>88</v>
      </c>
      <c r="F2855" s="235">
        <v>47</v>
      </c>
      <c r="G2855" s="235">
        <v>27.5</v>
      </c>
      <c r="H2855" s="235">
        <v>14.3</v>
      </c>
    </row>
    <row r="2856" spans="2:8">
      <c r="B2856" s="235" t="s">
        <v>2495</v>
      </c>
      <c r="C2856" s="235">
        <v>44215</v>
      </c>
      <c r="D2856" s="235">
        <v>0</v>
      </c>
      <c r="E2856" s="235">
        <v>93</v>
      </c>
      <c r="F2856" s="235">
        <v>46</v>
      </c>
      <c r="G2856" s="235">
        <v>27.3</v>
      </c>
      <c r="H2856" s="235">
        <v>11.9</v>
      </c>
    </row>
    <row r="2857" spans="2:8">
      <c r="B2857" s="235" t="s">
        <v>2495</v>
      </c>
      <c r="C2857" s="235">
        <v>44216</v>
      </c>
      <c r="D2857" s="235">
        <v>0</v>
      </c>
      <c r="E2857" s="235">
        <v>91</v>
      </c>
      <c r="F2857" s="235">
        <v>50</v>
      </c>
      <c r="G2857" s="235">
        <v>25.5</v>
      </c>
      <c r="H2857" s="235">
        <v>12.5</v>
      </c>
    </row>
    <row r="2858" spans="2:8">
      <c r="B2858" s="235" t="s">
        <v>2495</v>
      </c>
      <c r="C2858" s="235">
        <v>44217</v>
      </c>
      <c r="D2858" s="235">
        <v>0</v>
      </c>
      <c r="E2858" s="235">
        <v>94</v>
      </c>
      <c r="F2858" s="235">
        <v>51</v>
      </c>
      <c r="G2858" s="235">
        <v>26.7</v>
      </c>
      <c r="H2858" s="235">
        <v>12.7</v>
      </c>
    </row>
    <row r="2859" spans="2:8">
      <c r="B2859" s="235" t="s">
        <v>2495</v>
      </c>
      <c r="C2859" s="235">
        <v>44218</v>
      </c>
      <c r="D2859" s="235">
        <v>0</v>
      </c>
      <c r="E2859" s="235">
        <v>94</v>
      </c>
      <c r="F2859" s="235">
        <v>55</v>
      </c>
      <c r="G2859" s="235">
        <v>25.5</v>
      </c>
      <c r="H2859" s="235">
        <v>13.9</v>
      </c>
    </row>
    <row r="2860" spans="2:8">
      <c r="B2860" s="235" t="s">
        <v>2495</v>
      </c>
      <c r="C2860" s="235">
        <v>44219</v>
      </c>
      <c r="D2860" s="235">
        <v>0</v>
      </c>
      <c r="E2860" s="235">
        <v>96</v>
      </c>
      <c r="F2860" s="235">
        <v>68</v>
      </c>
      <c r="G2860" s="235">
        <v>23.6</v>
      </c>
      <c r="H2860" s="235">
        <v>13.6</v>
      </c>
    </row>
    <row r="2861" spans="2:8">
      <c r="B2861" s="235" t="s">
        <v>2495</v>
      </c>
      <c r="C2861" s="235">
        <v>44220</v>
      </c>
      <c r="D2861" s="235">
        <v>0</v>
      </c>
      <c r="E2861" s="235">
        <v>98</v>
      </c>
      <c r="F2861" s="235">
        <v>53</v>
      </c>
      <c r="G2861" s="235">
        <v>27.1</v>
      </c>
      <c r="H2861" s="235">
        <v>12.8</v>
      </c>
    </row>
    <row r="2862" spans="2:8">
      <c r="B2862" s="235" t="s">
        <v>2495</v>
      </c>
      <c r="C2862" s="235">
        <v>44221</v>
      </c>
      <c r="D2862" s="235">
        <v>0</v>
      </c>
      <c r="E2862" s="235">
        <v>95</v>
      </c>
      <c r="F2862" s="235">
        <v>60</v>
      </c>
      <c r="G2862" s="235">
        <v>25.7</v>
      </c>
      <c r="H2862" s="235">
        <v>13.5</v>
      </c>
    </row>
    <row r="2863" spans="2:8">
      <c r="B2863" s="235" t="s">
        <v>2495</v>
      </c>
      <c r="C2863" s="235">
        <v>44222</v>
      </c>
      <c r="D2863" s="235">
        <v>0</v>
      </c>
      <c r="E2863" s="235">
        <v>95</v>
      </c>
      <c r="F2863" s="235">
        <v>64</v>
      </c>
      <c r="G2863" s="235">
        <v>25</v>
      </c>
      <c r="H2863" s="235">
        <v>13.8</v>
      </c>
    </row>
    <row r="2864" spans="2:8">
      <c r="B2864" s="235" t="s">
        <v>2495</v>
      </c>
      <c r="C2864" s="235">
        <v>44223</v>
      </c>
      <c r="D2864" s="235">
        <v>0</v>
      </c>
      <c r="E2864" s="235">
        <v>95</v>
      </c>
      <c r="F2864" s="235">
        <v>52</v>
      </c>
      <c r="G2864" s="235">
        <v>25.9</v>
      </c>
      <c r="H2864" s="235">
        <v>13.5</v>
      </c>
    </row>
    <row r="2865" spans="2:8">
      <c r="B2865" s="235" t="s">
        <v>2495</v>
      </c>
      <c r="C2865" s="235">
        <v>44224</v>
      </c>
      <c r="D2865" s="235">
        <v>0</v>
      </c>
      <c r="E2865" s="235">
        <v>93</v>
      </c>
      <c r="F2865" s="235">
        <v>53</v>
      </c>
      <c r="G2865" s="235">
        <v>24.9</v>
      </c>
      <c r="H2865" s="235">
        <v>13.7</v>
      </c>
    </row>
    <row r="2866" spans="2:8">
      <c r="B2866" s="235" t="s">
        <v>2495</v>
      </c>
      <c r="C2866" s="235">
        <v>44225</v>
      </c>
      <c r="D2866" s="235">
        <v>0</v>
      </c>
      <c r="E2866" s="235">
        <v>89</v>
      </c>
      <c r="F2866" s="235">
        <v>51</v>
      </c>
      <c r="G2866" s="235">
        <v>26.1</v>
      </c>
      <c r="H2866" s="235">
        <v>15.5</v>
      </c>
    </row>
    <row r="2867" spans="2:8">
      <c r="B2867" s="235" t="s">
        <v>2495</v>
      </c>
      <c r="C2867" s="235">
        <v>44226</v>
      </c>
      <c r="D2867" s="235">
        <v>0</v>
      </c>
      <c r="E2867" s="235">
        <v>86</v>
      </c>
      <c r="F2867" s="235">
        <v>48</v>
      </c>
      <c r="G2867" s="235">
        <v>27.7</v>
      </c>
      <c r="H2867" s="235">
        <v>14.7</v>
      </c>
    </row>
    <row r="2868" spans="2:8">
      <c r="B2868" s="235" t="s">
        <v>2495</v>
      </c>
      <c r="C2868" s="235">
        <v>44227</v>
      </c>
      <c r="D2868" s="235">
        <v>0</v>
      </c>
      <c r="E2868" s="235">
        <v>77</v>
      </c>
      <c r="F2868" s="235">
        <v>33</v>
      </c>
      <c r="G2868" s="235">
        <v>27.6</v>
      </c>
      <c r="H2868" s="235">
        <v>15.2</v>
      </c>
    </row>
    <row r="2869" spans="2:8">
      <c r="B2869" s="235" t="s">
        <v>2495</v>
      </c>
      <c r="C2869" s="235">
        <v>44228</v>
      </c>
      <c r="D2869" s="235">
        <v>0</v>
      </c>
      <c r="E2869" s="235">
        <v>79</v>
      </c>
      <c r="F2869" s="235">
        <v>47</v>
      </c>
      <c r="G2869" s="235">
        <v>26.6</v>
      </c>
      <c r="H2869" s="235">
        <v>15.1</v>
      </c>
    </row>
    <row r="2870" spans="2:8">
      <c r="B2870" s="235" t="s">
        <v>2495</v>
      </c>
      <c r="C2870" s="235">
        <v>44229</v>
      </c>
      <c r="D2870" s="235">
        <v>0</v>
      </c>
      <c r="E2870" s="235">
        <v>92</v>
      </c>
      <c r="F2870" s="235">
        <v>56</v>
      </c>
      <c r="G2870" s="235">
        <v>26.7</v>
      </c>
      <c r="H2870" s="235">
        <v>16.600000000000001</v>
      </c>
    </row>
    <row r="2871" spans="2:8">
      <c r="B2871" s="235" t="s">
        <v>2495</v>
      </c>
      <c r="C2871" s="235">
        <v>44230</v>
      </c>
      <c r="D2871" s="235">
        <v>0</v>
      </c>
      <c r="E2871" s="235">
        <v>90</v>
      </c>
      <c r="F2871" s="235">
        <v>54</v>
      </c>
      <c r="G2871" s="235">
        <v>26</v>
      </c>
      <c r="H2871" s="235">
        <v>16.5</v>
      </c>
    </row>
    <row r="2872" spans="2:8">
      <c r="B2872" s="235" t="s">
        <v>2495</v>
      </c>
      <c r="C2872" s="235">
        <v>44231</v>
      </c>
      <c r="D2872" s="235">
        <v>0</v>
      </c>
      <c r="E2872" s="235">
        <v>88</v>
      </c>
      <c r="F2872" s="235">
        <v>54</v>
      </c>
      <c r="G2872" s="235">
        <v>24</v>
      </c>
      <c r="H2872" s="235">
        <v>15</v>
      </c>
    </row>
    <row r="2873" spans="2:8">
      <c r="B2873" s="235" t="s">
        <v>2495</v>
      </c>
      <c r="C2873" s="235">
        <v>44232</v>
      </c>
      <c r="D2873" s="235">
        <v>0</v>
      </c>
      <c r="E2873" s="235">
        <v>90</v>
      </c>
      <c r="F2873" s="235">
        <v>56</v>
      </c>
      <c r="G2873" s="235">
        <v>23</v>
      </c>
      <c r="H2873" s="235">
        <v>16</v>
      </c>
    </row>
    <row r="2874" spans="2:8">
      <c r="B2874" s="235" t="s">
        <v>2495</v>
      </c>
      <c r="C2874" s="235">
        <v>44233</v>
      </c>
      <c r="D2874" s="235">
        <v>0</v>
      </c>
      <c r="E2874" s="235">
        <v>98</v>
      </c>
      <c r="F2874" s="235">
        <v>53</v>
      </c>
      <c r="G2874" s="235">
        <v>26.8</v>
      </c>
      <c r="H2874" s="235">
        <v>15.8</v>
      </c>
    </row>
    <row r="2875" spans="2:8">
      <c r="B2875" s="235" t="s">
        <v>2495</v>
      </c>
      <c r="C2875" s="235">
        <v>44234</v>
      </c>
      <c r="D2875" s="235">
        <v>0</v>
      </c>
      <c r="E2875" s="235">
        <v>90</v>
      </c>
      <c r="F2875" s="235">
        <v>50</v>
      </c>
      <c r="G2875" s="235">
        <v>27.2</v>
      </c>
      <c r="H2875" s="235">
        <v>15.6</v>
      </c>
    </row>
    <row r="2876" spans="2:8">
      <c r="B2876" s="235" t="s">
        <v>2495</v>
      </c>
      <c r="C2876" s="235">
        <v>44235</v>
      </c>
      <c r="D2876" s="235">
        <v>0.1</v>
      </c>
      <c r="E2876" s="235">
        <v>98</v>
      </c>
      <c r="F2876" s="235">
        <v>55</v>
      </c>
      <c r="G2876" s="235">
        <v>26.3</v>
      </c>
      <c r="H2876" s="235">
        <v>16.2</v>
      </c>
    </row>
    <row r="2877" spans="2:8">
      <c r="B2877" s="235" t="s">
        <v>2495</v>
      </c>
      <c r="C2877" s="235">
        <v>44236</v>
      </c>
      <c r="D2877" s="235">
        <v>10</v>
      </c>
      <c r="E2877" s="235">
        <v>98</v>
      </c>
      <c r="F2877" s="235">
        <v>58</v>
      </c>
      <c r="G2877" s="235">
        <v>24.6</v>
      </c>
      <c r="H2877" s="235">
        <v>14.5</v>
      </c>
    </row>
    <row r="2878" spans="2:8">
      <c r="B2878" s="235" t="s">
        <v>2495</v>
      </c>
      <c r="C2878" s="235">
        <v>44237</v>
      </c>
      <c r="D2878" s="235">
        <v>14</v>
      </c>
      <c r="E2878" s="235">
        <v>97</v>
      </c>
      <c r="F2878" s="235">
        <v>58</v>
      </c>
      <c r="G2878" s="235">
        <v>24.9</v>
      </c>
      <c r="H2878" s="235">
        <v>15.1</v>
      </c>
    </row>
    <row r="2879" spans="2:8">
      <c r="B2879" s="235" t="s">
        <v>2495</v>
      </c>
      <c r="C2879" s="235">
        <v>44238</v>
      </c>
      <c r="D2879" s="235">
        <v>0</v>
      </c>
      <c r="E2879" s="235">
        <v>96</v>
      </c>
      <c r="F2879" s="235">
        <v>56</v>
      </c>
      <c r="G2879" s="235">
        <v>25.2</v>
      </c>
      <c r="H2879" s="235">
        <v>15.8</v>
      </c>
    </row>
    <row r="2880" spans="2:8">
      <c r="B2880" s="235" t="s">
        <v>2495</v>
      </c>
      <c r="C2880" s="235">
        <v>44239</v>
      </c>
      <c r="D2880" s="235">
        <v>2.9</v>
      </c>
      <c r="E2880" s="235">
        <v>94</v>
      </c>
      <c r="F2880" s="235">
        <v>65</v>
      </c>
      <c r="G2880" s="235">
        <v>23</v>
      </c>
      <c r="H2880" s="235">
        <v>16.2</v>
      </c>
    </row>
    <row r="2881" spans="2:8">
      <c r="B2881" s="235" t="s">
        <v>2495</v>
      </c>
      <c r="C2881" s="235">
        <v>44240</v>
      </c>
      <c r="D2881" s="235">
        <v>10.1</v>
      </c>
      <c r="E2881" s="235">
        <v>53</v>
      </c>
      <c r="F2881" s="235">
        <v>76</v>
      </c>
      <c r="G2881" s="235">
        <v>20.8</v>
      </c>
      <c r="H2881" s="235">
        <v>15.4</v>
      </c>
    </row>
    <row r="2882" spans="2:8">
      <c r="B2882" s="235" t="s">
        <v>2495</v>
      </c>
      <c r="C2882" s="235">
        <v>44241</v>
      </c>
      <c r="D2882" s="235">
        <v>10.4</v>
      </c>
      <c r="E2882" s="235">
        <v>90</v>
      </c>
      <c r="F2882" s="235">
        <v>59</v>
      </c>
      <c r="G2882" s="235">
        <v>25.6</v>
      </c>
      <c r="H2882" s="235">
        <v>15.1</v>
      </c>
    </row>
    <row r="2883" spans="2:8">
      <c r="B2883" s="235" t="s">
        <v>2495</v>
      </c>
      <c r="C2883" s="235">
        <v>44242</v>
      </c>
      <c r="D2883" s="235">
        <v>0</v>
      </c>
      <c r="E2883" s="235">
        <v>70</v>
      </c>
      <c r="F2883" s="235">
        <v>67</v>
      </c>
      <c r="G2883" s="235">
        <v>23.4</v>
      </c>
      <c r="H2883" s="235">
        <v>15.8</v>
      </c>
    </row>
    <row r="2884" spans="2:8">
      <c r="B2884" s="235" t="s">
        <v>2495</v>
      </c>
      <c r="C2884" s="235">
        <v>44243</v>
      </c>
      <c r="D2884" s="235">
        <v>2</v>
      </c>
      <c r="E2884" s="235">
        <v>94</v>
      </c>
      <c r="F2884" s="235">
        <v>52</v>
      </c>
      <c r="G2884" s="235">
        <v>25.8</v>
      </c>
      <c r="H2884" s="235">
        <v>15</v>
      </c>
    </row>
    <row r="2885" spans="2:8">
      <c r="B2885" s="235" t="s">
        <v>2495</v>
      </c>
      <c r="C2885" s="235">
        <v>44244</v>
      </c>
      <c r="D2885" s="235">
        <v>6</v>
      </c>
      <c r="E2885" s="235">
        <v>95</v>
      </c>
      <c r="F2885" s="235">
        <v>65</v>
      </c>
      <c r="G2885" s="235">
        <v>24.2</v>
      </c>
      <c r="H2885" s="235">
        <v>15.1</v>
      </c>
    </row>
    <row r="2886" spans="2:8">
      <c r="B2886" s="235" t="s">
        <v>2495</v>
      </c>
      <c r="C2886" s="235">
        <v>44245</v>
      </c>
      <c r="D2886" s="235">
        <v>10</v>
      </c>
      <c r="E2886" s="235">
        <v>98</v>
      </c>
      <c r="F2886" s="235">
        <v>76</v>
      </c>
      <c r="G2886" s="235">
        <v>20.5</v>
      </c>
      <c r="H2886" s="235">
        <v>15.6</v>
      </c>
    </row>
    <row r="2887" spans="2:8">
      <c r="B2887" s="235" t="s">
        <v>2495</v>
      </c>
      <c r="C2887" s="235">
        <v>44246</v>
      </c>
      <c r="D2887" s="235">
        <v>8.9</v>
      </c>
      <c r="E2887" s="235">
        <v>98</v>
      </c>
      <c r="F2887" s="235">
        <v>68</v>
      </c>
      <c r="G2887" s="235">
        <v>23</v>
      </c>
      <c r="H2887" s="235">
        <v>15.2</v>
      </c>
    </row>
    <row r="2888" spans="2:8">
      <c r="B2888" s="235" t="s">
        <v>2495</v>
      </c>
      <c r="C2888" s="235">
        <v>44247</v>
      </c>
      <c r="D2888" s="235">
        <v>8</v>
      </c>
      <c r="E2888" s="235">
        <v>98</v>
      </c>
      <c r="F2888" s="235">
        <v>58</v>
      </c>
      <c r="G2888" s="235">
        <v>23.9</v>
      </c>
      <c r="H2888" s="235">
        <v>15.1</v>
      </c>
    </row>
    <row r="2889" spans="2:8">
      <c r="B2889" s="235" t="s">
        <v>2495</v>
      </c>
      <c r="C2889" s="235">
        <v>44248</v>
      </c>
      <c r="D2889" s="235">
        <v>8</v>
      </c>
      <c r="E2889" s="235">
        <v>94</v>
      </c>
      <c r="F2889" s="235">
        <v>59</v>
      </c>
      <c r="G2889" s="235">
        <v>24.8</v>
      </c>
      <c r="H2889" s="235">
        <v>15.2</v>
      </c>
    </row>
    <row r="2890" spans="2:8">
      <c r="B2890" s="235" t="s">
        <v>2495</v>
      </c>
      <c r="C2890" s="235">
        <v>44249</v>
      </c>
      <c r="D2890" s="235">
        <v>1.96</v>
      </c>
      <c r="E2890" s="235">
        <v>95</v>
      </c>
      <c r="F2890" s="235">
        <v>60</v>
      </c>
      <c r="G2890" s="235">
        <v>24</v>
      </c>
      <c r="H2890" s="235">
        <v>15.9</v>
      </c>
    </row>
    <row r="2891" spans="2:8">
      <c r="B2891" s="235" t="s">
        <v>2495</v>
      </c>
      <c r="C2891" s="235">
        <v>44250</v>
      </c>
      <c r="D2891" s="235">
        <v>6</v>
      </c>
      <c r="E2891" s="235">
        <v>98</v>
      </c>
      <c r="F2891" s="235">
        <v>61</v>
      </c>
      <c r="G2891" s="235">
        <v>24.9</v>
      </c>
      <c r="H2891" s="235">
        <v>16.3</v>
      </c>
    </row>
    <row r="2892" spans="2:8">
      <c r="B2892" s="235" t="s">
        <v>2495</v>
      </c>
      <c r="C2892" s="235">
        <v>44251</v>
      </c>
      <c r="D2892" s="235">
        <v>0</v>
      </c>
      <c r="E2892" s="235">
        <v>87</v>
      </c>
      <c r="F2892" s="235">
        <v>57</v>
      </c>
      <c r="G2892" s="235">
        <v>27.1</v>
      </c>
      <c r="H2892" s="235">
        <v>15.3</v>
      </c>
    </row>
    <row r="2893" spans="2:8">
      <c r="B2893" s="235" t="s">
        <v>2495</v>
      </c>
      <c r="C2893" s="235">
        <v>44252</v>
      </c>
      <c r="D2893" s="235">
        <v>0</v>
      </c>
      <c r="E2893" s="235">
        <v>83</v>
      </c>
      <c r="F2893" s="235">
        <v>60</v>
      </c>
      <c r="G2893" s="235">
        <v>25.7</v>
      </c>
      <c r="H2893" s="235">
        <v>16.600000000000001</v>
      </c>
    </row>
    <row r="2894" spans="2:8">
      <c r="B2894" s="235" t="s">
        <v>2495</v>
      </c>
      <c r="C2894" s="235">
        <v>44253</v>
      </c>
      <c r="D2894" s="235">
        <v>5.6</v>
      </c>
      <c r="E2894" s="235">
        <v>97</v>
      </c>
      <c r="F2894" s="235">
        <v>64</v>
      </c>
      <c r="G2894" s="235">
        <v>25.6</v>
      </c>
      <c r="H2894" s="235">
        <v>15.8</v>
      </c>
    </row>
    <row r="2895" spans="2:8">
      <c r="B2895" s="235" t="s">
        <v>2495</v>
      </c>
      <c r="C2895" s="235">
        <v>44254</v>
      </c>
      <c r="D2895" s="235">
        <v>8.9</v>
      </c>
      <c r="E2895" s="235">
        <v>97</v>
      </c>
      <c r="F2895" s="235">
        <v>64</v>
      </c>
      <c r="G2895" s="235">
        <v>23.8</v>
      </c>
      <c r="H2895" s="235">
        <v>14.9</v>
      </c>
    </row>
    <row r="2896" spans="2:8">
      <c r="B2896" s="235" t="s">
        <v>2495</v>
      </c>
      <c r="C2896" s="235">
        <v>44255</v>
      </c>
      <c r="D2896" s="235">
        <v>0</v>
      </c>
      <c r="E2896" s="235">
        <v>96</v>
      </c>
      <c r="F2896" s="235">
        <v>62</v>
      </c>
      <c r="G2896" s="235">
        <v>23</v>
      </c>
      <c r="H2896" s="235">
        <v>15.6</v>
      </c>
    </row>
    <row r="2897" spans="2:8">
      <c r="B2897" s="235" t="s">
        <v>2495</v>
      </c>
      <c r="C2897" s="235">
        <v>44256</v>
      </c>
      <c r="D2897" s="235">
        <v>0</v>
      </c>
      <c r="E2897" s="235">
        <v>0</v>
      </c>
      <c r="F2897" s="235">
        <v>0</v>
      </c>
      <c r="G2897" s="235">
        <v>0</v>
      </c>
      <c r="H2897" s="235">
        <v>0</v>
      </c>
    </row>
    <row r="2898" spans="2:8">
      <c r="B2898" s="235" t="s">
        <v>2495</v>
      </c>
      <c r="C2898" s="235">
        <v>44256</v>
      </c>
      <c r="D2898" s="235">
        <v>14</v>
      </c>
      <c r="E2898" s="235">
        <v>98</v>
      </c>
      <c r="F2898" s="235">
        <v>67</v>
      </c>
      <c r="G2898" s="235">
        <v>23.7</v>
      </c>
      <c r="H2898" s="235">
        <v>14.8</v>
      </c>
    </row>
    <row r="2899" spans="2:8">
      <c r="B2899" s="235" t="s">
        <v>2495</v>
      </c>
      <c r="C2899" s="235">
        <v>44257</v>
      </c>
      <c r="D2899" s="235">
        <v>0</v>
      </c>
      <c r="E2899" s="235">
        <v>0</v>
      </c>
      <c r="F2899" s="235">
        <v>0</v>
      </c>
      <c r="G2899" s="235">
        <v>0</v>
      </c>
      <c r="H2899" s="235">
        <v>0</v>
      </c>
    </row>
    <row r="2900" spans="2:8">
      <c r="B2900" s="235" t="s">
        <v>2495</v>
      </c>
      <c r="C2900" s="235">
        <v>44257</v>
      </c>
      <c r="D2900" s="235">
        <v>16</v>
      </c>
      <c r="E2900" s="235">
        <v>98</v>
      </c>
      <c r="F2900" s="235">
        <v>60</v>
      </c>
      <c r="G2900" s="235">
        <v>24.2</v>
      </c>
      <c r="H2900" s="235">
        <v>14.5</v>
      </c>
    </row>
    <row r="2901" spans="2:8">
      <c r="B2901" s="235" t="s">
        <v>2495</v>
      </c>
      <c r="C2901" s="235">
        <v>44258</v>
      </c>
      <c r="D2901" s="235">
        <v>0</v>
      </c>
      <c r="E2901" s="235">
        <v>0</v>
      </c>
      <c r="F2901" s="235">
        <v>0</v>
      </c>
      <c r="G2901" s="235">
        <v>0</v>
      </c>
      <c r="H2901" s="235">
        <v>0</v>
      </c>
    </row>
    <row r="2902" spans="2:8">
      <c r="B2902" s="235" t="s">
        <v>2495</v>
      </c>
      <c r="C2902" s="235">
        <v>44258</v>
      </c>
      <c r="D2902" s="235">
        <v>6</v>
      </c>
      <c r="E2902" s="235">
        <v>98</v>
      </c>
      <c r="F2902" s="235">
        <v>63</v>
      </c>
      <c r="G2902" s="235">
        <v>24.1</v>
      </c>
      <c r="H2902" s="235">
        <v>15</v>
      </c>
    </row>
    <row r="2903" spans="2:8">
      <c r="B2903" s="235" t="s">
        <v>2495</v>
      </c>
      <c r="C2903" s="235">
        <v>44259</v>
      </c>
      <c r="D2903" s="235">
        <v>3</v>
      </c>
      <c r="E2903" s="235">
        <v>98</v>
      </c>
      <c r="F2903" s="235">
        <v>59</v>
      </c>
      <c r="G2903" s="235">
        <v>24.1</v>
      </c>
      <c r="H2903" s="235">
        <v>15.1</v>
      </c>
    </row>
    <row r="2904" spans="2:8">
      <c r="B2904" s="235" t="s">
        <v>2495</v>
      </c>
      <c r="C2904" s="235">
        <v>44260</v>
      </c>
      <c r="D2904" s="235">
        <v>1.3</v>
      </c>
      <c r="E2904" s="235">
        <v>98</v>
      </c>
      <c r="F2904" s="235">
        <v>63</v>
      </c>
      <c r="G2904" s="235">
        <v>23.5</v>
      </c>
      <c r="H2904" s="235">
        <v>15.7</v>
      </c>
    </row>
    <row r="2905" spans="2:8">
      <c r="B2905" s="235" t="s">
        <v>2495</v>
      </c>
      <c r="C2905" s="235">
        <v>44261</v>
      </c>
      <c r="D2905" s="235">
        <v>10.6</v>
      </c>
      <c r="E2905" s="235">
        <v>98</v>
      </c>
      <c r="F2905" s="235">
        <v>62</v>
      </c>
      <c r="G2905" s="235">
        <v>25.4</v>
      </c>
      <c r="H2905" s="235">
        <v>16.100000000000001</v>
      </c>
    </row>
    <row r="2906" spans="2:8">
      <c r="B2906" s="235" t="s">
        <v>2495</v>
      </c>
      <c r="C2906" s="235">
        <v>44262</v>
      </c>
      <c r="D2906" s="235">
        <v>10.1</v>
      </c>
      <c r="E2906" s="235">
        <v>98</v>
      </c>
      <c r="F2906" s="235">
        <v>68</v>
      </c>
      <c r="G2906" s="235">
        <v>24.2</v>
      </c>
      <c r="H2906" s="235">
        <v>15.2</v>
      </c>
    </row>
    <row r="2907" spans="2:8">
      <c r="B2907" s="235" t="s">
        <v>2495</v>
      </c>
      <c r="C2907" s="235">
        <v>44263</v>
      </c>
      <c r="D2907" s="235">
        <v>1</v>
      </c>
      <c r="E2907" s="235">
        <v>98</v>
      </c>
      <c r="F2907" s="235">
        <v>70</v>
      </c>
      <c r="G2907" s="235">
        <v>26</v>
      </c>
      <c r="H2907" s="235">
        <v>11</v>
      </c>
    </row>
    <row r="2908" spans="2:8">
      <c r="B2908" s="235" t="s">
        <v>2495</v>
      </c>
      <c r="C2908" s="235">
        <v>44264</v>
      </c>
      <c r="D2908" s="235">
        <v>16</v>
      </c>
      <c r="E2908" s="235">
        <v>98</v>
      </c>
      <c r="F2908" s="235">
        <v>61</v>
      </c>
      <c r="G2908" s="235">
        <v>14.4</v>
      </c>
      <c r="H2908" s="235">
        <v>15</v>
      </c>
    </row>
    <row r="2909" spans="2:8">
      <c r="B2909" s="235" t="s">
        <v>2495</v>
      </c>
      <c r="C2909" s="235">
        <v>44265</v>
      </c>
      <c r="D2909" s="235">
        <v>3</v>
      </c>
      <c r="E2909" s="235">
        <v>98</v>
      </c>
      <c r="F2909" s="235">
        <v>75</v>
      </c>
      <c r="G2909" s="235">
        <v>21</v>
      </c>
      <c r="H2909" s="235">
        <v>14.3</v>
      </c>
    </row>
    <row r="2910" spans="2:8">
      <c r="B2910" s="235" t="s">
        <v>2495</v>
      </c>
      <c r="C2910" s="235">
        <v>44266</v>
      </c>
      <c r="D2910" s="235">
        <v>12</v>
      </c>
      <c r="E2910" s="235">
        <v>98</v>
      </c>
      <c r="F2910" s="235">
        <v>67</v>
      </c>
      <c r="G2910" s="235">
        <v>21.9</v>
      </c>
      <c r="H2910" s="235">
        <v>14.3</v>
      </c>
    </row>
    <row r="2911" spans="2:8">
      <c r="B2911" s="235" t="s">
        <v>2495</v>
      </c>
      <c r="C2911" s="235">
        <v>44267</v>
      </c>
      <c r="D2911" s="235">
        <v>50</v>
      </c>
      <c r="E2911" s="235">
        <v>98</v>
      </c>
      <c r="F2911" s="235">
        <v>80</v>
      </c>
      <c r="G2911" s="235">
        <v>19.8</v>
      </c>
      <c r="H2911" s="235">
        <v>14.6</v>
      </c>
    </row>
    <row r="2912" spans="2:8">
      <c r="B2912" s="235" t="s">
        <v>2495</v>
      </c>
      <c r="C2912" s="235">
        <v>44268</v>
      </c>
      <c r="D2912" s="235">
        <v>8</v>
      </c>
      <c r="E2912" s="235">
        <v>98</v>
      </c>
      <c r="F2912" s="235">
        <v>80</v>
      </c>
      <c r="G2912" s="235">
        <v>23.7</v>
      </c>
      <c r="H2912" s="235">
        <v>14.4</v>
      </c>
    </row>
    <row r="2913" spans="2:8">
      <c r="B2913" s="235" t="s">
        <v>2495</v>
      </c>
      <c r="C2913" s="235">
        <v>44269</v>
      </c>
      <c r="D2913" s="235">
        <v>0</v>
      </c>
      <c r="E2913" s="235">
        <v>98</v>
      </c>
      <c r="F2913" s="235">
        <v>52</v>
      </c>
      <c r="G2913" s="235">
        <v>25.8</v>
      </c>
      <c r="H2913" s="235">
        <v>14.9</v>
      </c>
    </row>
    <row r="2914" spans="2:8">
      <c r="B2914" s="235" t="s">
        <v>2495</v>
      </c>
      <c r="C2914" s="235">
        <v>44270</v>
      </c>
      <c r="D2914" s="235">
        <v>2</v>
      </c>
      <c r="E2914" s="235">
        <v>98</v>
      </c>
      <c r="F2914" s="235">
        <v>62</v>
      </c>
      <c r="G2914" s="235">
        <v>22.2</v>
      </c>
      <c r="H2914" s="235">
        <v>14.4</v>
      </c>
    </row>
    <row r="2915" spans="2:8">
      <c r="B2915" s="235" t="s">
        <v>2495</v>
      </c>
      <c r="C2915" s="235">
        <v>44271</v>
      </c>
      <c r="D2915" s="235">
        <v>1</v>
      </c>
      <c r="E2915" s="235">
        <v>98</v>
      </c>
      <c r="F2915" s="235">
        <v>59</v>
      </c>
      <c r="G2915" s="235">
        <v>23.2</v>
      </c>
      <c r="H2915" s="235">
        <v>13.5</v>
      </c>
    </row>
    <row r="2916" spans="2:8">
      <c r="B2916" s="235" t="s">
        <v>2495</v>
      </c>
      <c r="C2916" s="235">
        <v>44272</v>
      </c>
      <c r="D2916" s="235">
        <v>30</v>
      </c>
      <c r="E2916" s="235">
        <v>98</v>
      </c>
      <c r="F2916" s="235">
        <v>64</v>
      </c>
      <c r="G2916" s="235">
        <v>22.7</v>
      </c>
      <c r="H2916" s="235">
        <v>15.4</v>
      </c>
    </row>
    <row r="2917" spans="2:8">
      <c r="B2917" s="235" t="s">
        <v>2495</v>
      </c>
      <c r="C2917" s="235">
        <v>44273</v>
      </c>
      <c r="D2917" s="235">
        <v>23</v>
      </c>
      <c r="E2917" s="235">
        <v>98</v>
      </c>
      <c r="F2917" s="235">
        <v>71</v>
      </c>
      <c r="G2917" s="235">
        <v>21</v>
      </c>
      <c r="H2917" s="235">
        <v>14.2</v>
      </c>
    </row>
    <row r="2918" spans="2:8">
      <c r="B2918" s="235" t="s">
        <v>2495</v>
      </c>
      <c r="C2918" s="235">
        <v>44274</v>
      </c>
      <c r="D2918" s="235">
        <v>8</v>
      </c>
      <c r="E2918" s="235">
        <v>98</v>
      </c>
      <c r="F2918" s="235">
        <v>59</v>
      </c>
      <c r="G2918" s="235">
        <v>24.3</v>
      </c>
      <c r="H2918" s="235">
        <v>14.4</v>
      </c>
    </row>
    <row r="2919" spans="2:8">
      <c r="B2919" s="235" t="s">
        <v>2495</v>
      </c>
      <c r="C2919" s="235">
        <v>44275</v>
      </c>
      <c r="D2919" s="235">
        <v>8</v>
      </c>
      <c r="E2919" s="235">
        <v>98</v>
      </c>
      <c r="F2919" s="235">
        <v>70</v>
      </c>
      <c r="G2919" s="235">
        <v>22.1</v>
      </c>
      <c r="H2919" s="235">
        <v>14.6</v>
      </c>
    </row>
    <row r="2920" spans="2:8">
      <c r="B2920" s="235" t="s">
        <v>2495</v>
      </c>
      <c r="C2920" s="235">
        <v>44276</v>
      </c>
      <c r="D2920" s="235">
        <v>8</v>
      </c>
      <c r="E2920" s="235">
        <v>98</v>
      </c>
      <c r="F2920" s="235">
        <v>60</v>
      </c>
      <c r="G2920" s="235">
        <v>25.1</v>
      </c>
      <c r="H2920" s="235">
        <v>15.1</v>
      </c>
    </row>
    <row r="2921" spans="2:8">
      <c r="B2921" s="235" t="s">
        <v>2495</v>
      </c>
      <c r="C2921" s="235">
        <v>44277</v>
      </c>
      <c r="D2921" s="235">
        <v>20</v>
      </c>
      <c r="E2921" s="235">
        <v>98</v>
      </c>
      <c r="F2921" s="235">
        <v>69</v>
      </c>
      <c r="G2921" s="235">
        <v>21.5</v>
      </c>
      <c r="H2921" s="235">
        <v>14.8</v>
      </c>
    </row>
    <row r="2922" spans="2:8">
      <c r="B2922" s="235" t="s">
        <v>2495</v>
      </c>
      <c r="C2922" s="235">
        <v>44278</v>
      </c>
      <c r="D2922" s="235">
        <v>4</v>
      </c>
      <c r="E2922" s="235">
        <v>98</v>
      </c>
      <c r="F2922" s="235">
        <v>56</v>
      </c>
      <c r="G2922" s="235">
        <v>24.5</v>
      </c>
      <c r="H2922" s="235">
        <v>14</v>
      </c>
    </row>
    <row r="2923" spans="2:8">
      <c r="B2923" s="235" t="s">
        <v>2495</v>
      </c>
      <c r="C2923" s="235">
        <v>44279</v>
      </c>
      <c r="D2923" s="235">
        <v>2</v>
      </c>
      <c r="E2923" s="235">
        <v>98</v>
      </c>
      <c r="F2923" s="235">
        <v>70</v>
      </c>
      <c r="G2923" s="235">
        <v>21.6</v>
      </c>
      <c r="H2923" s="235">
        <v>15.4</v>
      </c>
    </row>
    <row r="2924" spans="2:8">
      <c r="B2924" s="235" t="s">
        <v>2495</v>
      </c>
      <c r="C2924" s="235">
        <v>44280</v>
      </c>
      <c r="D2924" s="235">
        <v>40</v>
      </c>
      <c r="E2924" s="235">
        <v>98</v>
      </c>
      <c r="F2924" s="235">
        <v>59</v>
      </c>
      <c r="G2924" s="235">
        <v>24.6</v>
      </c>
      <c r="H2924" s="235">
        <v>15.3</v>
      </c>
    </row>
    <row r="2925" spans="2:8">
      <c r="B2925" s="235" t="s">
        <v>2495</v>
      </c>
      <c r="C2925" s="235">
        <v>44281</v>
      </c>
      <c r="D2925" s="235">
        <v>15</v>
      </c>
      <c r="E2925" s="235">
        <v>98</v>
      </c>
      <c r="F2925" s="235">
        <v>57</v>
      </c>
      <c r="G2925" s="235">
        <v>25.8</v>
      </c>
      <c r="H2925" s="235">
        <v>15.6</v>
      </c>
    </row>
    <row r="2926" spans="2:8">
      <c r="B2926" s="235" t="s">
        <v>2495</v>
      </c>
      <c r="C2926" s="235">
        <v>44282</v>
      </c>
      <c r="D2926" s="235">
        <v>7</v>
      </c>
      <c r="E2926" s="235">
        <v>98</v>
      </c>
      <c r="F2926" s="235">
        <v>61</v>
      </c>
      <c r="G2926" s="235">
        <v>24.4</v>
      </c>
      <c r="H2926" s="235">
        <v>15.2</v>
      </c>
    </row>
    <row r="2927" spans="2:8">
      <c r="B2927" s="235" t="s">
        <v>2495</v>
      </c>
      <c r="C2927" s="235">
        <v>44283</v>
      </c>
      <c r="D2927" s="235">
        <v>2</v>
      </c>
      <c r="E2927" s="235">
        <v>98</v>
      </c>
      <c r="F2927" s="235">
        <v>68</v>
      </c>
      <c r="G2927" s="235">
        <v>23.8</v>
      </c>
      <c r="H2927" s="235">
        <v>15.9</v>
      </c>
    </row>
    <row r="2928" spans="2:8">
      <c r="B2928" s="235" t="s">
        <v>2495</v>
      </c>
      <c r="C2928" s="235">
        <v>44284</v>
      </c>
      <c r="D2928" s="235">
        <v>2</v>
      </c>
      <c r="E2928" s="235">
        <v>98</v>
      </c>
      <c r="F2928" s="235">
        <v>57</v>
      </c>
      <c r="G2928" s="235">
        <v>25.5</v>
      </c>
      <c r="H2928" s="235">
        <v>15.8</v>
      </c>
    </row>
    <row r="2929" spans="2:8">
      <c r="B2929" s="235" t="s">
        <v>2495</v>
      </c>
      <c r="C2929" s="235">
        <v>44285</v>
      </c>
      <c r="D2929" s="235">
        <v>0</v>
      </c>
      <c r="E2929" s="235">
        <v>98</v>
      </c>
      <c r="F2929" s="235">
        <v>57</v>
      </c>
      <c r="G2929" s="235">
        <v>26.2</v>
      </c>
      <c r="H2929" s="235">
        <v>14.9</v>
      </c>
    </row>
    <row r="2930" spans="2:8">
      <c r="B2930" s="235" t="s">
        <v>2495</v>
      </c>
      <c r="C2930" s="235">
        <v>44286</v>
      </c>
      <c r="D2930" s="235">
        <v>0</v>
      </c>
      <c r="E2930" s="235">
        <v>98</v>
      </c>
      <c r="F2930" s="235">
        <v>67</v>
      </c>
      <c r="G2930" s="235">
        <v>24.3</v>
      </c>
      <c r="H2930" s="235">
        <v>16.8</v>
      </c>
    </row>
    <row r="2931" spans="2:8">
      <c r="B2931" s="235" t="s">
        <v>2495</v>
      </c>
      <c r="C2931" s="235">
        <v>44287</v>
      </c>
      <c r="D2931" s="235">
        <v>0</v>
      </c>
      <c r="E2931" s="235">
        <v>72</v>
      </c>
      <c r="F2931" s="235">
        <v>98</v>
      </c>
      <c r="G2931" s="235">
        <v>23.4</v>
      </c>
      <c r="H2931" s="235">
        <v>17.8</v>
      </c>
    </row>
    <row r="2932" spans="2:8">
      <c r="B2932" s="235" t="s">
        <v>2495</v>
      </c>
      <c r="C2932" s="235">
        <v>44288</v>
      </c>
      <c r="D2932" s="235">
        <v>29</v>
      </c>
      <c r="E2932" s="235">
        <v>95</v>
      </c>
      <c r="F2932" s="235">
        <v>56</v>
      </c>
      <c r="G2932" s="235">
        <v>25.8</v>
      </c>
      <c r="H2932" s="235">
        <v>15.4</v>
      </c>
    </row>
    <row r="2933" spans="2:8">
      <c r="B2933" s="235" t="s">
        <v>2495</v>
      </c>
      <c r="C2933" s="235">
        <v>44289</v>
      </c>
      <c r="D2933" s="235">
        <v>8</v>
      </c>
      <c r="E2933" s="235">
        <v>94</v>
      </c>
      <c r="F2933" s="235">
        <v>68</v>
      </c>
      <c r="G2933" s="235">
        <v>23.8</v>
      </c>
      <c r="H2933" s="235">
        <v>15.6</v>
      </c>
    </row>
    <row r="2934" spans="2:8">
      <c r="B2934" s="235" t="s">
        <v>2495</v>
      </c>
      <c r="C2934" s="235">
        <v>44290</v>
      </c>
      <c r="D2934" s="235">
        <v>5</v>
      </c>
      <c r="E2934" s="235">
        <v>89</v>
      </c>
      <c r="F2934" s="235">
        <v>58</v>
      </c>
      <c r="G2934" s="235">
        <v>26.1</v>
      </c>
      <c r="H2934" s="235">
        <v>16.2</v>
      </c>
    </row>
    <row r="2935" spans="2:8">
      <c r="B2935" s="235" t="s">
        <v>2495</v>
      </c>
      <c r="C2935" s="235">
        <v>44291</v>
      </c>
      <c r="D2935" s="235">
        <v>2</v>
      </c>
      <c r="E2935" s="235">
        <v>98</v>
      </c>
      <c r="F2935" s="235">
        <v>50</v>
      </c>
      <c r="G2935" s="235">
        <v>26.4</v>
      </c>
      <c r="H2935" s="235">
        <v>15.6</v>
      </c>
    </row>
    <row r="2936" spans="2:8">
      <c r="B2936" s="235" t="s">
        <v>2495</v>
      </c>
      <c r="C2936" s="235">
        <v>44292</v>
      </c>
      <c r="D2936" s="235">
        <v>0</v>
      </c>
      <c r="E2936" s="235">
        <v>98</v>
      </c>
      <c r="F2936" s="235">
        <v>69</v>
      </c>
      <c r="G2936" s="235">
        <v>22.8</v>
      </c>
      <c r="H2936" s="235">
        <v>15.6</v>
      </c>
    </row>
    <row r="2937" spans="2:8">
      <c r="B2937" s="235" t="s">
        <v>2495</v>
      </c>
      <c r="C2937" s="235">
        <v>44293</v>
      </c>
      <c r="D2937" s="235">
        <v>0</v>
      </c>
      <c r="E2937" s="235">
        <v>93</v>
      </c>
      <c r="F2937" s="235">
        <v>61</v>
      </c>
      <c r="G2937" s="235">
        <v>24.7</v>
      </c>
      <c r="H2937" s="235">
        <v>15.6</v>
      </c>
    </row>
    <row r="2938" spans="2:8">
      <c r="B2938" s="235" t="s">
        <v>2495</v>
      </c>
      <c r="C2938" s="235">
        <v>44294</v>
      </c>
      <c r="D2938" s="235">
        <v>17</v>
      </c>
      <c r="E2938" s="235">
        <v>93</v>
      </c>
      <c r="F2938" s="235">
        <v>63</v>
      </c>
      <c r="G2938" s="235">
        <v>25.1</v>
      </c>
      <c r="H2938" s="235">
        <v>15.5</v>
      </c>
    </row>
    <row r="2939" spans="2:8">
      <c r="B2939" s="235" t="s">
        <v>2495</v>
      </c>
      <c r="C2939" s="235">
        <v>44295</v>
      </c>
      <c r="D2939" s="235">
        <v>0</v>
      </c>
      <c r="E2939" s="235">
        <v>98</v>
      </c>
      <c r="F2939" s="235">
        <v>76</v>
      </c>
      <c r="G2939" s="235">
        <v>21.8</v>
      </c>
      <c r="H2939" s="235">
        <v>16.2</v>
      </c>
    </row>
    <row r="2940" spans="2:8">
      <c r="B2940" s="235" t="s">
        <v>2495</v>
      </c>
      <c r="C2940" s="235">
        <v>44296</v>
      </c>
      <c r="D2940" s="235">
        <v>0</v>
      </c>
      <c r="E2940" s="235">
        <v>95</v>
      </c>
      <c r="F2940" s="235">
        <v>55</v>
      </c>
      <c r="G2940" s="235">
        <v>25.6</v>
      </c>
      <c r="H2940" s="235">
        <v>16</v>
      </c>
    </row>
    <row r="2941" spans="2:8">
      <c r="B2941" s="235" t="s">
        <v>2495</v>
      </c>
      <c r="C2941" s="235">
        <v>44297</v>
      </c>
      <c r="D2941" s="235">
        <v>0</v>
      </c>
      <c r="E2941" s="235">
        <v>94</v>
      </c>
      <c r="F2941" s="235">
        <v>58</v>
      </c>
      <c r="G2941" s="235">
        <v>25.6</v>
      </c>
      <c r="H2941" s="235">
        <v>16</v>
      </c>
    </row>
    <row r="2942" spans="2:8">
      <c r="B2942" s="235" t="s">
        <v>2495</v>
      </c>
      <c r="C2942" s="235">
        <v>44298</v>
      </c>
      <c r="D2942" s="235">
        <v>0</v>
      </c>
      <c r="E2942" s="235">
        <v>93</v>
      </c>
      <c r="F2942" s="235">
        <v>65</v>
      </c>
      <c r="G2942" s="235">
        <v>24.1</v>
      </c>
      <c r="H2942" s="235">
        <v>16.7</v>
      </c>
    </row>
    <row r="2943" spans="2:8">
      <c r="B2943" s="235" t="s">
        <v>2495</v>
      </c>
      <c r="C2943" s="235">
        <v>44299</v>
      </c>
      <c r="D2943" s="235">
        <v>0</v>
      </c>
      <c r="E2943" s="235">
        <v>88</v>
      </c>
      <c r="F2943" s="235">
        <v>57</v>
      </c>
      <c r="G2943" s="235">
        <v>26.1</v>
      </c>
      <c r="H2943" s="235">
        <v>16</v>
      </c>
    </row>
    <row r="2944" spans="2:8">
      <c r="B2944" s="235" t="s">
        <v>2495</v>
      </c>
      <c r="C2944" s="235">
        <v>44300</v>
      </c>
      <c r="D2944" s="235">
        <v>0</v>
      </c>
      <c r="E2944" s="235">
        <v>84</v>
      </c>
      <c r="F2944" s="235">
        <v>59</v>
      </c>
      <c r="G2944" s="235">
        <v>24.4</v>
      </c>
      <c r="H2944" s="235">
        <v>16.899999999999999</v>
      </c>
    </row>
    <row r="2945" spans="2:8">
      <c r="B2945" s="235" t="s">
        <v>2495</v>
      </c>
      <c r="C2945" s="235">
        <v>44301</v>
      </c>
      <c r="D2945" s="235">
        <v>0</v>
      </c>
      <c r="E2945" s="235">
        <v>94</v>
      </c>
      <c r="F2945" s="235">
        <v>66</v>
      </c>
      <c r="G2945" s="235">
        <v>23.7</v>
      </c>
      <c r="H2945" s="235">
        <v>17.3</v>
      </c>
    </row>
    <row r="2946" spans="2:8">
      <c r="B2946" s="235" t="s">
        <v>2495</v>
      </c>
      <c r="C2946" s="235">
        <v>44302</v>
      </c>
      <c r="D2946" s="235">
        <v>9.1999999999999993</v>
      </c>
      <c r="E2946" s="235">
        <v>98</v>
      </c>
      <c r="F2946" s="235">
        <v>66</v>
      </c>
      <c r="G2946" s="235">
        <v>23.5</v>
      </c>
      <c r="H2946" s="235">
        <v>15.8</v>
      </c>
    </row>
    <row r="2947" spans="2:8">
      <c r="B2947" s="235" t="s">
        <v>2495</v>
      </c>
      <c r="C2947" s="235">
        <v>44303</v>
      </c>
      <c r="D2947" s="235">
        <v>9</v>
      </c>
      <c r="E2947" s="235">
        <v>95</v>
      </c>
      <c r="F2947" s="235">
        <v>54</v>
      </c>
      <c r="G2947" s="235">
        <v>26.4</v>
      </c>
      <c r="H2947" s="235">
        <v>15.3</v>
      </c>
    </row>
    <row r="2948" spans="2:8">
      <c r="B2948" s="235" t="s">
        <v>2495</v>
      </c>
      <c r="C2948" s="235">
        <v>44304</v>
      </c>
      <c r="D2948" s="235">
        <v>3.8</v>
      </c>
      <c r="E2948" s="235">
        <v>97</v>
      </c>
      <c r="F2948" s="235">
        <v>67</v>
      </c>
      <c r="G2948" s="235">
        <v>25.1</v>
      </c>
      <c r="H2948" s="235">
        <v>16.399999999999999</v>
      </c>
    </row>
    <row r="2949" spans="2:8">
      <c r="B2949" s="235" t="s">
        <v>2495</v>
      </c>
      <c r="C2949" s="235">
        <v>44305</v>
      </c>
      <c r="D2949" s="235">
        <v>0</v>
      </c>
      <c r="E2949" s="235">
        <v>97</v>
      </c>
      <c r="F2949" s="235">
        <v>57</v>
      </c>
      <c r="G2949" s="235">
        <v>26.6</v>
      </c>
      <c r="H2949" s="235">
        <v>15.5</v>
      </c>
    </row>
    <row r="2950" spans="2:8">
      <c r="B2950" s="235" t="s">
        <v>2495</v>
      </c>
      <c r="C2950" s="235">
        <v>44306</v>
      </c>
      <c r="D2950" s="235">
        <v>0</v>
      </c>
      <c r="E2950" s="235">
        <v>96</v>
      </c>
      <c r="F2950" s="235">
        <v>51</v>
      </c>
      <c r="G2950" s="235">
        <v>27.1</v>
      </c>
      <c r="H2950" s="235">
        <v>16</v>
      </c>
    </row>
    <row r="2951" spans="2:8">
      <c r="B2951" s="235" t="s">
        <v>2495</v>
      </c>
      <c r="C2951" s="235">
        <v>44307</v>
      </c>
      <c r="D2951" s="235">
        <v>0</v>
      </c>
      <c r="E2951" s="235">
        <v>95</v>
      </c>
      <c r="F2951" s="235">
        <v>59</v>
      </c>
      <c r="G2951" s="235">
        <v>24.9</v>
      </c>
      <c r="H2951" s="235">
        <v>15.6</v>
      </c>
    </row>
    <row r="2952" spans="2:8">
      <c r="B2952" s="235" t="s">
        <v>2495</v>
      </c>
      <c r="C2952" s="235">
        <v>44308</v>
      </c>
      <c r="D2952" s="235">
        <v>10</v>
      </c>
      <c r="E2952" s="235">
        <v>85</v>
      </c>
      <c r="F2952" s="235">
        <v>55</v>
      </c>
      <c r="G2952" s="235">
        <v>27.2</v>
      </c>
      <c r="H2952" s="235">
        <v>15.3</v>
      </c>
    </row>
    <row r="2953" spans="2:8">
      <c r="B2953" s="235" t="s">
        <v>2495</v>
      </c>
      <c r="C2953" s="235">
        <v>44309</v>
      </c>
      <c r="D2953" s="235">
        <v>2</v>
      </c>
      <c r="E2953" s="235">
        <v>96</v>
      </c>
      <c r="F2953" s="235">
        <v>68</v>
      </c>
      <c r="G2953" s="235">
        <v>22.2</v>
      </c>
      <c r="H2953" s="235">
        <v>16.2</v>
      </c>
    </row>
    <row r="2954" spans="2:8">
      <c r="B2954" s="235" t="s">
        <v>2495</v>
      </c>
      <c r="C2954" s="235">
        <v>44310</v>
      </c>
      <c r="D2954" s="235">
        <v>6</v>
      </c>
      <c r="E2954" s="235">
        <v>91</v>
      </c>
      <c r="F2954" s="235">
        <v>59</v>
      </c>
      <c r="G2954" s="235">
        <v>25.6</v>
      </c>
      <c r="H2954" s="235">
        <v>14.7</v>
      </c>
    </row>
    <row r="2955" spans="2:8">
      <c r="B2955" s="235" t="s">
        <v>2495</v>
      </c>
      <c r="C2955" s="235">
        <v>44311</v>
      </c>
      <c r="D2955" s="235">
        <v>2</v>
      </c>
      <c r="E2955" s="235">
        <v>88</v>
      </c>
      <c r="F2955" s="235">
        <v>62</v>
      </c>
      <c r="G2955" s="235">
        <v>26.5</v>
      </c>
      <c r="H2955" s="235">
        <v>16.8</v>
      </c>
    </row>
    <row r="2956" spans="2:8">
      <c r="B2956" s="235" t="s">
        <v>2495</v>
      </c>
      <c r="C2956" s="235">
        <v>44312</v>
      </c>
      <c r="D2956" s="235">
        <v>3</v>
      </c>
      <c r="E2956" s="235">
        <v>93</v>
      </c>
      <c r="F2956" s="235">
        <v>63</v>
      </c>
      <c r="G2956" s="235">
        <v>25.1</v>
      </c>
      <c r="H2956" s="235">
        <v>16.899999999999999</v>
      </c>
    </row>
    <row r="2957" spans="2:8">
      <c r="B2957" s="235" t="s">
        <v>2495</v>
      </c>
      <c r="C2957" s="235">
        <v>44313</v>
      </c>
      <c r="D2957" s="235">
        <v>24</v>
      </c>
      <c r="E2957" s="235">
        <v>98</v>
      </c>
      <c r="F2957" s="235">
        <v>68</v>
      </c>
      <c r="G2957" s="235">
        <v>23.8</v>
      </c>
      <c r="H2957" s="235">
        <v>15.8</v>
      </c>
    </row>
    <row r="2958" spans="2:8">
      <c r="B2958" s="235" t="s">
        <v>2495</v>
      </c>
      <c r="C2958" s="235">
        <v>44314</v>
      </c>
      <c r="D2958" s="235">
        <v>47</v>
      </c>
      <c r="E2958" s="235">
        <v>98</v>
      </c>
      <c r="F2958" s="235">
        <v>68</v>
      </c>
      <c r="G2958" s="235">
        <v>23.2</v>
      </c>
      <c r="H2958" s="235">
        <v>15.1</v>
      </c>
    </row>
    <row r="2959" spans="2:8">
      <c r="B2959" s="235" t="s">
        <v>2495</v>
      </c>
      <c r="C2959" s="235">
        <v>44315</v>
      </c>
      <c r="D2959" s="235">
        <v>21</v>
      </c>
      <c r="E2959" s="235">
        <v>98</v>
      </c>
      <c r="F2959" s="235">
        <v>69</v>
      </c>
      <c r="G2959" s="235">
        <v>23.4</v>
      </c>
      <c r="H2959" s="235">
        <v>15.1</v>
      </c>
    </row>
    <row r="2960" spans="2:8">
      <c r="B2960" s="235" t="s">
        <v>2495</v>
      </c>
      <c r="C2960" s="235">
        <v>44316</v>
      </c>
      <c r="D2960" s="235">
        <v>13</v>
      </c>
      <c r="E2960" s="235">
        <v>97</v>
      </c>
      <c r="F2960" s="235">
        <v>76</v>
      </c>
      <c r="G2960" s="235">
        <v>20.3</v>
      </c>
      <c r="H2960" s="235">
        <v>14.3</v>
      </c>
    </row>
    <row r="2961" spans="2:8">
      <c r="B2961" s="235" t="s">
        <v>2495</v>
      </c>
      <c r="C2961" s="235">
        <v>44317</v>
      </c>
      <c r="D2961" s="235">
        <v>0</v>
      </c>
      <c r="E2961" s="235">
        <v>0</v>
      </c>
      <c r="F2961" s="235">
        <v>0</v>
      </c>
      <c r="G2961" s="235">
        <v>0</v>
      </c>
      <c r="H2961" s="235">
        <v>0</v>
      </c>
    </row>
    <row r="2962" spans="2:8">
      <c r="B2962" s="235" t="s">
        <v>2495</v>
      </c>
      <c r="C2962" s="235">
        <v>44317</v>
      </c>
      <c r="D2962" s="235">
        <v>16.8</v>
      </c>
      <c r="E2962" s="235">
        <v>97</v>
      </c>
      <c r="F2962" s="235">
        <v>62</v>
      </c>
      <c r="G2962" s="235">
        <v>23.9</v>
      </c>
      <c r="H2962" s="235">
        <v>13.9</v>
      </c>
    </row>
    <row r="2963" spans="2:8">
      <c r="B2963" s="235" t="s">
        <v>2495</v>
      </c>
      <c r="C2963" s="235">
        <v>44318</v>
      </c>
      <c r="D2963" s="235">
        <v>4.2</v>
      </c>
      <c r="E2963" s="235">
        <v>96</v>
      </c>
      <c r="F2963" s="235">
        <v>61</v>
      </c>
      <c r="G2963" s="235">
        <v>24.2</v>
      </c>
      <c r="H2963" s="235">
        <v>14.8</v>
      </c>
    </row>
    <row r="2964" spans="2:8">
      <c r="B2964" s="235" t="s">
        <v>2495</v>
      </c>
      <c r="C2964" s="235">
        <v>44319</v>
      </c>
      <c r="D2964" s="235">
        <v>21</v>
      </c>
      <c r="E2964" s="235">
        <v>97</v>
      </c>
      <c r="F2964" s="235">
        <v>67</v>
      </c>
      <c r="G2964" s="235">
        <v>22.6</v>
      </c>
      <c r="H2964" s="235">
        <v>13.9</v>
      </c>
    </row>
    <row r="2965" spans="2:8">
      <c r="B2965" s="235" t="s">
        <v>2495</v>
      </c>
      <c r="C2965" s="235">
        <v>44320</v>
      </c>
      <c r="D2965" s="235">
        <v>3</v>
      </c>
      <c r="E2965" s="235">
        <v>95</v>
      </c>
      <c r="F2965" s="235">
        <v>62</v>
      </c>
      <c r="G2965" s="235">
        <v>23.2</v>
      </c>
      <c r="H2965" s="235">
        <v>14.4</v>
      </c>
    </row>
    <row r="2966" spans="2:8">
      <c r="B2966" s="235" t="s">
        <v>2495</v>
      </c>
      <c r="C2966" s="235">
        <v>44321</v>
      </c>
      <c r="D2966" s="235">
        <v>4</v>
      </c>
      <c r="E2966" s="235">
        <v>98</v>
      </c>
      <c r="F2966" s="235">
        <v>60</v>
      </c>
      <c r="G2966" s="235">
        <v>24.6</v>
      </c>
      <c r="H2966" s="235">
        <v>15.3</v>
      </c>
    </row>
    <row r="2967" spans="2:8">
      <c r="B2967" s="235" t="s">
        <v>2495</v>
      </c>
      <c r="C2967" s="235">
        <v>44322</v>
      </c>
      <c r="D2967" s="235">
        <v>18</v>
      </c>
      <c r="E2967" s="235">
        <v>93</v>
      </c>
      <c r="F2967" s="235">
        <v>57</v>
      </c>
      <c r="G2967" s="235">
        <v>26.4</v>
      </c>
      <c r="H2967" s="235">
        <v>14.6</v>
      </c>
    </row>
    <row r="2968" spans="2:8">
      <c r="B2968" s="235" t="s">
        <v>2495</v>
      </c>
      <c r="C2968" s="235">
        <v>44323</v>
      </c>
      <c r="D2968" s="235">
        <v>9.3000000000000007</v>
      </c>
      <c r="E2968" s="235">
        <v>94</v>
      </c>
      <c r="F2968" s="235">
        <v>60</v>
      </c>
      <c r="G2968" s="235">
        <v>25.3</v>
      </c>
      <c r="H2968" s="235">
        <v>14.7</v>
      </c>
    </row>
    <row r="2969" spans="2:8">
      <c r="B2969" s="235" t="s">
        <v>2495</v>
      </c>
      <c r="C2969" s="235">
        <v>44324</v>
      </c>
      <c r="D2969" s="235">
        <v>5.0999999999999996</v>
      </c>
      <c r="E2969" s="235">
        <v>92</v>
      </c>
      <c r="F2969" s="235">
        <v>64</v>
      </c>
      <c r="G2969" s="235">
        <v>24.4</v>
      </c>
      <c r="H2969" s="235">
        <v>15.1</v>
      </c>
    </row>
    <row r="2970" spans="2:8">
      <c r="B2970" s="235" t="s">
        <v>2495</v>
      </c>
      <c r="C2970" s="235">
        <v>44325</v>
      </c>
      <c r="D2970" s="235">
        <v>6.6</v>
      </c>
      <c r="E2970" s="235">
        <v>94</v>
      </c>
      <c r="F2970" s="235">
        <v>60</v>
      </c>
      <c r="G2970" s="235">
        <v>25.3</v>
      </c>
      <c r="H2970" s="235">
        <v>14.7</v>
      </c>
    </row>
    <row r="2971" spans="2:8">
      <c r="B2971" s="235" t="s">
        <v>2495</v>
      </c>
      <c r="C2971" s="235">
        <v>44326</v>
      </c>
      <c r="D2971" s="235">
        <v>3</v>
      </c>
      <c r="E2971" s="235">
        <v>95</v>
      </c>
      <c r="F2971" s="235">
        <v>59</v>
      </c>
      <c r="G2971" s="235">
        <v>22.9</v>
      </c>
      <c r="H2971" s="235">
        <v>15.5</v>
      </c>
    </row>
    <row r="2972" spans="2:8">
      <c r="B2972" s="235" t="s">
        <v>2495</v>
      </c>
      <c r="C2972" s="235">
        <v>44327</v>
      </c>
      <c r="D2972" s="235">
        <v>0</v>
      </c>
      <c r="E2972" s="235">
        <v>95</v>
      </c>
      <c r="F2972" s="235">
        <v>59</v>
      </c>
      <c r="G2972" s="235">
        <v>26.2</v>
      </c>
      <c r="H2972" s="235">
        <v>15.7</v>
      </c>
    </row>
    <row r="2973" spans="2:8">
      <c r="B2973" s="235" t="s">
        <v>2495</v>
      </c>
      <c r="C2973" s="235">
        <v>44328</v>
      </c>
      <c r="D2973" s="235">
        <v>0</v>
      </c>
      <c r="E2973" s="235">
        <v>89</v>
      </c>
      <c r="F2973" s="235">
        <v>53</v>
      </c>
      <c r="G2973" s="235">
        <v>26.7</v>
      </c>
      <c r="H2973" s="235">
        <v>17.2</v>
      </c>
    </row>
    <row r="2974" spans="2:8">
      <c r="B2974" s="235" t="s">
        <v>2495</v>
      </c>
      <c r="C2974" s="235">
        <v>44329</v>
      </c>
      <c r="D2974" s="235">
        <v>0</v>
      </c>
      <c r="E2974" s="235">
        <v>94</v>
      </c>
      <c r="F2974" s="235">
        <v>58</v>
      </c>
      <c r="G2974" s="235">
        <v>27.6</v>
      </c>
      <c r="H2974" s="235">
        <v>16.899999999999999</v>
      </c>
    </row>
    <row r="2975" spans="2:8">
      <c r="B2975" s="235" t="s">
        <v>2495</v>
      </c>
      <c r="C2975" s="235">
        <v>44330</v>
      </c>
      <c r="D2975" s="235">
        <v>1.9</v>
      </c>
      <c r="E2975" s="235">
        <v>88</v>
      </c>
      <c r="F2975" s="235">
        <v>59</v>
      </c>
      <c r="G2975" s="235">
        <v>26.8</v>
      </c>
      <c r="H2975" s="235">
        <v>17</v>
      </c>
    </row>
    <row r="2976" spans="2:8">
      <c r="B2976" s="235" t="s">
        <v>2495</v>
      </c>
      <c r="C2976" s="235">
        <v>44331</v>
      </c>
      <c r="D2976" s="235">
        <v>25</v>
      </c>
      <c r="E2976" s="235">
        <v>98</v>
      </c>
      <c r="F2976" s="235">
        <v>59</v>
      </c>
      <c r="G2976" s="235">
        <v>26.7</v>
      </c>
      <c r="H2976" s="235">
        <v>16.2</v>
      </c>
    </row>
    <row r="2977" spans="2:8">
      <c r="B2977" s="235" t="s">
        <v>2495</v>
      </c>
      <c r="C2977" s="235">
        <v>44332</v>
      </c>
      <c r="D2977" s="235">
        <v>40</v>
      </c>
      <c r="E2977" s="235">
        <v>98</v>
      </c>
      <c r="F2977" s="235">
        <v>63</v>
      </c>
      <c r="G2977" s="235">
        <v>25.4</v>
      </c>
      <c r="H2977" s="235">
        <v>15.4</v>
      </c>
    </row>
    <row r="2978" spans="2:8">
      <c r="B2978" s="235" t="s">
        <v>2495</v>
      </c>
      <c r="C2978" s="235">
        <v>44333</v>
      </c>
      <c r="D2978" s="235">
        <v>60</v>
      </c>
      <c r="E2978" s="235">
        <v>97</v>
      </c>
      <c r="F2978" s="235">
        <v>63</v>
      </c>
      <c r="G2978" s="235">
        <v>24.3</v>
      </c>
      <c r="H2978" s="235">
        <v>15.4</v>
      </c>
    </row>
    <row r="2979" spans="2:8">
      <c r="B2979" s="235" t="s">
        <v>2495</v>
      </c>
      <c r="C2979" s="235">
        <v>44334</v>
      </c>
      <c r="D2979" s="235">
        <v>8</v>
      </c>
      <c r="E2979" s="235">
        <v>98</v>
      </c>
      <c r="F2979" s="235">
        <v>59</v>
      </c>
      <c r="G2979" s="235">
        <v>26.5</v>
      </c>
      <c r="H2979" s="235">
        <v>16.399999999999999</v>
      </c>
    </row>
    <row r="2980" spans="2:8">
      <c r="B2980" s="235" t="s">
        <v>2495</v>
      </c>
      <c r="C2980" s="235">
        <v>44335</v>
      </c>
      <c r="D2980" s="235">
        <v>0</v>
      </c>
      <c r="E2980" s="235">
        <v>98</v>
      </c>
      <c r="F2980" s="235">
        <v>59</v>
      </c>
      <c r="G2980" s="235">
        <v>26.7</v>
      </c>
      <c r="H2980" s="235">
        <v>15.5</v>
      </c>
    </row>
    <row r="2981" spans="2:8">
      <c r="B2981" s="235" t="s">
        <v>2495</v>
      </c>
      <c r="C2981" s="235">
        <v>44336</v>
      </c>
      <c r="D2981" s="235">
        <v>0</v>
      </c>
      <c r="E2981" s="235">
        <v>88</v>
      </c>
      <c r="F2981" s="235">
        <v>55</v>
      </c>
      <c r="G2981" s="235">
        <v>27.3</v>
      </c>
      <c r="H2981" s="235">
        <v>15.9</v>
      </c>
    </row>
    <row r="2982" spans="2:8">
      <c r="B2982" s="235" t="s">
        <v>2495</v>
      </c>
      <c r="C2982" s="235">
        <v>44337</v>
      </c>
      <c r="D2982" s="235">
        <v>0</v>
      </c>
      <c r="E2982" s="235">
        <v>86</v>
      </c>
      <c r="F2982" s="235">
        <v>63</v>
      </c>
      <c r="G2982" s="235">
        <v>25.4</v>
      </c>
      <c r="H2982" s="235">
        <v>17.100000000000001</v>
      </c>
    </row>
    <row r="2983" spans="2:8">
      <c r="B2983" s="235" t="s">
        <v>2495</v>
      </c>
      <c r="C2983" s="235">
        <v>44338</v>
      </c>
      <c r="D2983" s="235">
        <v>3</v>
      </c>
      <c r="E2983" s="235">
        <v>94</v>
      </c>
      <c r="F2983" s="235">
        <v>64</v>
      </c>
      <c r="G2983" s="235">
        <v>24.9</v>
      </c>
      <c r="H2983" s="235">
        <v>16.899999999999999</v>
      </c>
    </row>
    <row r="2984" spans="2:8">
      <c r="B2984" s="235" t="s">
        <v>2495</v>
      </c>
      <c r="C2984" s="235">
        <v>44339</v>
      </c>
      <c r="D2984" s="235">
        <v>0</v>
      </c>
      <c r="E2984" s="235">
        <v>97</v>
      </c>
      <c r="F2984" s="235">
        <v>63</v>
      </c>
      <c r="G2984" s="235">
        <v>25.6</v>
      </c>
      <c r="H2984" s="235">
        <v>16.399999999999999</v>
      </c>
    </row>
    <row r="2985" spans="2:8">
      <c r="B2985" s="235" t="s">
        <v>2495</v>
      </c>
      <c r="C2985" s="235">
        <v>44340</v>
      </c>
      <c r="D2985" s="235">
        <v>2</v>
      </c>
      <c r="E2985" s="235">
        <v>93</v>
      </c>
      <c r="F2985" s="235">
        <v>62</v>
      </c>
      <c r="G2985" s="235">
        <v>25</v>
      </c>
      <c r="H2985" s="235">
        <v>17</v>
      </c>
    </row>
    <row r="2986" spans="2:8">
      <c r="B2986" s="235" t="s">
        <v>2495</v>
      </c>
      <c r="C2986" s="235">
        <v>44341</v>
      </c>
      <c r="D2986" s="235">
        <v>2</v>
      </c>
      <c r="E2986" s="235">
        <v>95</v>
      </c>
      <c r="F2986" s="235">
        <v>55</v>
      </c>
      <c r="G2986" s="235">
        <v>26.9</v>
      </c>
      <c r="H2986" s="235">
        <v>16.100000000000001</v>
      </c>
    </row>
    <row r="2987" spans="2:8">
      <c r="B2987" s="235" t="s">
        <v>2495</v>
      </c>
      <c r="C2987" s="235">
        <v>44342</v>
      </c>
      <c r="D2987" s="235">
        <v>2</v>
      </c>
      <c r="E2987" s="235">
        <v>98</v>
      </c>
      <c r="F2987" s="235">
        <v>57</v>
      </c>
      <c r="G2987" s="235">
        <v>26.5</v>
      </c>
      <c r="H2987" s="235">
        <v>15.8</v>
      </c>
    </row>
    <row r="2988" spans="2:8">
      <c r="B2988" s="235" t="s">
        <v>2495</v>
      </c>
      <c r="C2988" s="235">
        <v>44343</v>
      </c>
      <c r="D2988" s="235">
        <v>8</v>
      </c>
      <c r="E2988" s="235">
        <v>99</v>
      </c>
      <c r="F2988" s="235">
        <v>58</v>
      </c>
      <c r="G2988" s="235">
        <v>21.5</v>
      </c>
      <c r="H2988" s="235">
        <v>13.4</v>
      </c>
    </row>
    <row r="2989" spans="2:8">
      <c r="B2989" s="235" t="s">
        <v>2495</v>
      </c>
      <c r="C2989" s="235">
        <v>44344</v>
      </c>
      <c r="D2989" s="235">
        <v>18</v>
      </c>
      <c r="E2989" s="235">
        <v>97</v>
      </c>
      <c r="F2989" s="235">
        <v>71</v>
      </c>
      <c r="G2989" s="235">
        <v>22.4</v>
      </c>
      <c r="H2989" s="235">
        <v>15.7</v>
      </c>
    </row>
    <row r="2990" spans="2:8">
      <c r="B2990" s="235" t="s">
        <v>2495</v>
      </c>
      <c r="C2990" s="235">
        <v>44345</v>
      </c>
      <c r="D2990" s="235">
        <v>14.3</v>
      </c>
      <c r="E2990" s="235">
        <v>95</v>
      </c>
      <c r="F2990" s="235">
        <v>67</v>
      </c>
      <c r="G2990" s="235">
        <v>24.2</v>
      </c>
      <c r="H2990" s="235">
        <v>15.1</v>
      </c>
    </row>
    <row r="2991" spans="2:8">
      <c r="B2991" s="235" t="s">
        <v>2495</v>
      </c>
      <c r="C2991" s="235">
        <v>44346</v>
      </c>
      <c r="D2991" s="235">
        <v>7.7</v>
      </c>
      <c r="E2991" s="235">
        <v>97</v>
      </c>
      <c r="F2991" s="235">
        <v>67</v>
      </c>
      <c r="G2991" s="235">
        <v>23.9</v>
      </c>
      <c r="H2991" s="235">
        <v>15.6</v>
      </c>
    </row>
    <row r="2992" spans="2:8">
      <c r="B2992" s="235" t="s">
        <v>2495</v>
      </c>
      <c r="C2992" s="235">
        <v>44347</v>
      </c>
      <c r="D2992" s="235">
        <v>7</v>
      </c>
      <c r="E2992" s="235">
        <v>98</v>
      </c>
      <c r="F2992" s="235">
        <v>66</v>
      </c>
      <c r="G2992" s="235">
        <v>24.1</v>
      </c>
      <c r="H2992" s="235">
        <v>16.3</v>
      </c>
    </row>
    <row r="2993" spans="2:8">
      <c r="B2993" s="235" t="s">
        <v>2495</v>
      </c>
      <c r="C2993" s="235">
        <v>44348</v>
      </c>
      <c r="D2993" s="235">
        <v>7</v>
      </c>
      <c r="E2993" s="235">
        <v>98</v>
      </c>
      <c r="F2993" s="235">
        <v>66</v>
      </c>
      <c r="G2993" s="235">
        <v>23.4</v>
      </c>
      <c r="H2993" s="235">
        <v>16.3</v>
      </c>
    </row>
    <row r="2994" spans="2:8">
      <c r="B2994" s="235" t="s">
        <v>2495</v>
      </c>
      <c r="C2994" s="235">
        <v>44349</v>
      </c>
      <c r="D2994" s="235">
        <v>5</v>
      </c>
      <c r="E2994" s="235">
        <v>93</v>
      </c>
      <c r="F2994" s="235">
        <v>66</v>
      </c>
      <c r="G2994" s="235">
        <v>24.6</v>
      </c>
      <c r="H2994" s="235">
        <v>15.9</v>
      </c>
    </row>
    <row r="2995" spans="2:8">
      <c r="B2995" s="235" t="s">
        <v>2495</v>
      </c>
      <c r="C2995" s="235">
        <v>44350</v>
      </c>
      <c r="D2995" s="235">
        <v>10</v>
      </c>
      <c r="E2995" s="235">
        <v>95</v>
      </c>
      <c r="F2995" s="235">
        <v>62</v>
      </c>
      <c r="G2995" s="235">
        <v>25.5</v>
      </c>
      <c r="H2995" s="235">
        <v>15.9</v>
      </c>
    </row>
    <row r="2996" spans="2:8">
      <c r="B2996" s="235" t="s">
        <v>2495</v>
      </c>
      <c r="C2996" s="235">
        <v>44351</v>
      </c>
      <c r="D2996" s="235">
        <v>8.3000000000000007</v>
      </c>
      <c r="E2996" s="235">
        <v>97</v>
      </c>
      <c r="F2996" s="235">
        <v>64</v>
      </c>
      <c r="G2996" s="235">
        <v>24.6</v>
      </c>
      <c r="H2996" s="235">
        <v>15.8</v>
      </c>
    </row>
    <row r="2997" spans="2:8">
      <c r="B2997" s="235" t="s">
        <v>2495</v>
      </c>
      <c r="C2997" s="235">
        <v>44352</v>
      </c>
      <c r="D2997" s="235">
        <v>7.1</v>
      </c>
      <c r="E2997" s="235">
        <v>89</v>
      </c>
      <c r="F2997" s="235">
        <v>62</v>
      </c>
      <c r="G2997" s="235">
        <v>25</v>
      </c>
      <c r="H2997" s="235">
        <v>17.399999999999999</v>
      </c>
    </row>
    <row r="2998" spans="2:8">
      <c r="B2998" s="235" t="s">
        <v>2495</v>
      </c>
      <c r="C2998" s="235">
        <v>44353</v>
      </c>
      <c r="D2998" s="235">
        <v>7.2</v>
      </c>
      <c r="E2998" s="235">
        <v>96</v>
      </c>
      <c r="F2998" s="235">
        <v>62</v>
      </c>
      <c r="G2998" s="235">
        <v>24.5</v>
      </c>
      <c r="H2998" s="235">
        <v>16.2</v>
      </c>
    </row>
    <row r="2999" spans="2:8">
      <c r="B2999" s="235" t="s">
        <v>2495</v>
      </c>
      <c r="C2999" s="235">
        <v>44354</v>
      </c>
      <c r="D2999" s="235">
        <v>2.4</v>
      </c>
      <c r="E2999" s="235">
        <v>97</v>
      </c>
      <c r="F2999" s="235">
        <v>69</v>
      </c>
      <c r="G2999" s="235">
        <v>22.6</v>
      </c>
      <c r="H2999" s="235">
        <v>15.5</v>
      </c>
    </row>
    <row r="3000" spans="2:8">
      <c r="B3000" s="235" t="s">
        <v>2495</v>
      </c>
      <c r="C3000" s="235">
        <v>44355</v>
      </c>
      <c r="D3000" s="235">
        <v>16</v>
      </c>
      <c r="E3000" s="235">
        <v>97</v>
      </c>
      <c r="F3000" s="235">
        <v>78</v>
      </c>
      <c r="G3000" s="235">
        <v>20.6</v>
      </c>
      <c r="H3000" s="235">
        <v>15.9</v>
      </c>
    </row>
    <row r="3001" spans="2:8">
      <c r="B3001" s="235" t="s">
        <v>2495</v>
      </c>
      <c r="C3001" s="235">
        <v>44356</v>
      </c>
      <c r="D3001" s="235">
        <v>19</v>
      </c>
      <c r="E3001" s="235">
        <v>100</v>
      </c>
      <c r="F3001" s="235">
        <v>76</v>
      </c>
      <c r="G3001" s="235">
        <v>22.2</v>
      </c>
      <c r="H3001" s="235">
        <v>14.7</v>
      </c>
    </row>
    <row r="3002" spans="2:8">
      <c r="B3002" s="235" t="s">
        <v>2495</v>
      </c>
      <c r="C3002" s="235">
        <v>44357</v>
      </c>
      <c r="D3002" s="235">
        <v>0</v>
      </c>
      <c r="E3002" s="235">
        <v>97</v>
      </c>
      <c r="F3002" s="235">
        <v>64</v>
      </c>
      <c r="G3002" s="235">
        <v>23.4</v>
      </c>
      <c r="H3002" s="235">
        <v>14.9</v>
      </c>
    </row>
    <row r="3003" spans="2:8">
      <c r="B3003" s="235" t="s">
        <v>2495</v>
      </c>
      <c r="C3003" s="235">
        <v>44358</v>
      </c>
      <c r="D3003" s="235">
        <v>10</v>
      </c>
      <c r="E3003" s="235">
        <v>97</v>
      </c>
      <c r="F3003" s="235">
        <v>57</v>
      </c>
      <c r="G3003" s="235">
        <v>26.1</v>
      </c>
      <c r="H3003" s="235">
        <v>15.8</v>
      </c>
    </row>
    <row r="3004" spans="2:8">
      <c r="B3004" s="235" t="s">
        <v>2495</v>
      </c>
      <c r="C3004" s="235">
        <v>44359</v>
      </c>
      <c r="D3004" s="235">
        <v>5</v>
      </c>
      <c r="E3004" s="235">
        <v>97</v>
      </c>
      <c r="F3004" s="235">
        <v>67</v>
      </c>
      <c r="G3004" s="235">
        <v>24.8</v>
      </c>
      <c r="H3004" s="235">
        <v>15.7</v>
      </c>
    </row>
    <row r="3005" spans="2:8">
      <c r="B3005" s="235" t="s">
        <v>2495</v>
      </c>
      <c r="C3005" s="235">
        <v>44360</v>
      </c>
      <c r="D3005" s="235">
        <v>7</v>
      </c>
      <c r="E3005" s="235">
        <v>95</v>
      </c>
      <c r="F3005" s="235">
        <v>66</v>
      </c>
      <c r="G3005" s="235">
        <v>25.1</v>
      </c>
      <c r="H3005" s="235">
        <v>15.4</v>
      </c>
    </row>
    <row r="3006" spans="2:8">
      <c r="B3006" s="235" t="s">
        <v>2495</v>
      </c>
      <c r="C3006" s="235">
        <v>44361</v>
      </c>
      <c r="D3006" s="235">
        <v>24</v>
      </c>
      <c r="E3006" s="235">
        <v>98</v>
      </c>
      <c r="F3006" s="235">
        <v>69</v>
      </c>
      <c r="G3006" s="235">
        <v>22.8</v>
      </c>
      <c r="H3006" s="235">
        <v>14.3</v>
      </c>
    </row>
    <row r="3007" spans="2:8">
      <c r="B3007" s="235" t="s">
        <v>2495</v>
      </c>
      <c r="C3007" s="235">
        <v>44362</v>
      </c>
      <c r="D3007" s="235">
        <v>9</v>
      </c>
      <c r="E3007" s="235">
        <v>98</v>
      </c>
      <c r="F3007" s="235">
        <v>68</v>
      </c>
      <c r="G3007" s="235">
        <v>24.1</v>
      </c>
      <c r="H3007" s="235">
        <v>14</v>
      </c>
    </row>
    <row r="3008" spans="2:8">
      <c r="B3008" s="235" t="s">
        <v>2495</v>
      </c>
      <c r="C3008" s="235">
        <v>44363</v>
      </c>
      <c r="D3008" s="235">
        <v>0</v>
      </c>
      <c r="E3008" s="235">
        <v>100</v>
      </c>
      <c r="F3008" s="235">
        <v>68</v>
      </c>
      <c r="G3008" s="235">
        <v>24.2</v>
      </c>
      <c r="H3008" s="235">
        <v>14.2</v>
      </c>
    </row>
    <row r="3009" spans="2:8">
      <c r="B3009" s="235" t="s">
        <v>2495</v>
      </c>
      <c r="C3009" s="235">
        <v>44364</v>
      </c>
      <c r="D3009" s="235">
        <v>5</v>
      </c>
      <c r="E3009" s="235">
        <v>100</v>
      </c>
      <c r="F3009" s="235">
        <v>64</v>
      </c>
      <c r="G3009" s="235">
        <v>24.7</v>
      </c>
      <c r="H3009" s="235">
        <v>15.9</v>
      </c>
    </row>
    <row r="3010" spans="2:8">
      <c r="B3010" s="235" t="s">
        <v>2495</v>
      </c>
      <c r="C3010" s="235">
        <v>44365</v>
      </c>
      <c r="D3010" s="235">
        <v>0</v>
      </c>
      <c r="E3010" s="235">
        <v>97</v>
      </c>
      <c r="F3010" s="235">
        <v>58</v>
      </c>
      <c r="G3010" s="235">
        <v>25.5</v>
      </c>
      <c r="H3010" s="235">
        <v>14.9</v>
      </c>
    </row>
    <row r="3011" spans="2:8">
      <c r="B3011" s="235" t="s">
        <v>2495</v>
      </c>
      <c r="C3011" s="235">
        <v>44366</v>
      </c>
      <c r="D3011" s="235">
        <v>0</v>
      </c>
      <c r="E3011" s="235">
        <v>96</v>
      </c>
      <c r="F3011" s="235">
        <v>61</v>
      </c>
      <c r="G3011" s="235">
        <v>25.2</v>
      </c>
      <c r="H3011" s="235">
        <v>16</v>
      </c>
    </row>
    <row r="3012" spans="2:8">
      <c r="B3012" s="235" t="s">
        <v>2495</v>
      </c>
      <c r="C3012" s="235">
        <v>44367</v>
      </c>
      <c r="D3012" s="235">
        <v>5</v>
      </c>
      <c r="E3012" s="235">
        <v>97</v>
      </c>
      <c r="F3012" s="235">
        <v>59</v>
      </c>
      <c r="G3012" s="235">
        <v>24.8</v>
      </c>
      <c r="H3012" s="235">
        <v>16.3</v>
      </c>
    </row>
    <row r="3013" spans="2:8">
      <c r="B3013" s="235" t="s">
        <v>2495</v>
      </c>
      <c r="C3013" s="235">
        <v>44368</v>
      </c>
      <c r="D3013" s="235">
        <v>0</v>
      </c>
      <c r="E3013" s="235">
        <v>100</v>
      </c>
      <c r="F3013" s="235">
        <v>67</v>
      </c>
      <c r="G3013" s="235">
        <v>24.5</v>
      </c>
      <c r="H3013" s="235">
        <v>14</v>
      </c>
    </row>
    <row r="3014" spans="2:8">
      <c r="B3014" s="235" t="s">
        <v>2495</v>
      </c>
      <c r="C3014" s="235">
        <v>44369</v>
      </c>
      <c r="D3014" s="235">
        <v>4</v>
      </c>
      <c r="E3014" s="235">
        <v>97</v>
      </c>
      <c r="F3014" s="235">
        <v>70</v>
      </c>
      <c r="G3014" s="235">
        <v>21.4</v>
      </c>
      <c r="H3014" s="235">
        <v>14.8</v>
      </c>
    </row>
    <row r="3015" spans="2:8">
      <c r="B3015" s="235" t="s">
        <v>2495</v>
      </c>
      <c r="C3015" s="235">
        <v>44370</v>
      </c>
      <c r="D3015" s="235">
        <v>19</v>
      </c>
      <c r="E3015" s="235">
        <v>98</v>
      </c>
      <c r="F3015" s="235">
        <v>60</v>
      </c>
      <c r="G3015" s="235">
        <v>24.7</v>
      </c>
      <c r="H3015" s="235">
        <v>14.2</v>
      </c>
    </row>
    <row r="3016" spans="2:8">
      <c r="B3016" s="235" t="s">
        <v>2495</v>
      </c>
      <c r="C3016" s="235">
        <v>44371</v>
      </c>
      <c r="D3016" s="235">
        <v>9</v>
      </c>
      <c r="E3016" s="235">
        <v>97</v>
      </c>
      <c r="F3016" s="235">
        <v>55</v>
      </c>
      <c r="G3016" s="235">
        <v>23.6</v>
      </c>
      <c r="H3016" s="235">
        <v>15.9</v>
      </c>
    </row>
    <row r="3017" spans="2:8">
      <c r="B3017" s="235" t="s">
        <v>2495</v>
      </c>
      <c r="C3017" s="235">
        <v>44372</v>
      </c>
      <c r="D3017" s="235">
        <v>4</v>
      </c>
      <c r="E3017" s="235">
        <v>91</v>
      </c>
      <c r="F3017" s="235">
        <v>65</v>
      </c>
      <c r="G3017" s="235">
        <v>23.2</v>
      </c>
      <c r="H3017" s="235">
        <v>15.1</v>
      </c>
    </row>
    <row r="3018" spans="2:8">
      <c r="B3018" s="235" t="s">
        <v>2495</v>
      </c>
      <c r="C3018" s="235">
        <v>44373</v>
      </c>
      <c r="D3018" s="235">
        <v>6</v>
      </c>
      <c r="E3018" s="235">
        <v>93</v>
      </c>
      <c r="F3018" s="235">
        <v>57</v>
      </c>
      <c r="G3018" s="235">
        <v>24.1</v>
      </c>
      <c r="H3018" s="235">
        <v>15</v>
      </c>
    </row>
    <row r="3019" spans="2:8">
      <c r="B3019" s="235" t="s">
        <v>2495</v>
      </c>
      <c r="C3019" s="235">
        <v>44374</v>
      </c>
      <c r="D3019" s="235">
        <v>9</v>
      </c>
      <c r="E3019" s="235">
        <v>93</v>
      </c>
      <c r="F3019" s="235">
        <v>58</v>
      </c>
      <c r="G3019" s="235">
        <v>23.2</v>
      </c>
      <c r="H3019" s="235">
        <v>14.5</v>
      </c>
    </row>
    <row r="3020" spans="2:8">
      <c r="B3020" s="235" t="s">
        <v>2495</v>
      </c>
      <c r="C3020" s="235">
        <v>44375</v>
      </c>
      <c r="D3020" s="235">
        <v>0</v>
      </c>
      <c r="E3020" s="235">
        <v>98</v>
      </c>
      <c r="F3020" s="235">
        <v>53</v>
      </c>
      <c r="G3020" s="235">
        <v>24.9</v>
      </c>
      <c r="H3020" s="235">
        <v>15.2</v>
      </c>
    </row>
    <row r="3021" spans="2:8">
      <c r="B3021" s="235" t="s">
        <v>2495</v>
      </c>
      <c r="C3021" s="235">
        <v>44376</v>
      </c>
      <c r="D3021" s="235">
        <v>4</v>
      </c>
      <c r="E3021" s="235">
        <v>86</v>
      </c>
      <c r="F3021" s="235">
        <v>52</v>
      </c>
      <c r="G3021" s="235">
        <v>25.7</v>
      </c>
      <c r="H3021" s="235">
        <v>16.3</v>
      </c>
    </row>
    <row r="3022" spans="2:8">
      <c r="B3022" s="235" t="s">
        <v>2495</v>
      </c>
      <c r="C3022" s="235">
        <v>44377</v>
      </c>
      <c r="D3022" s="235">
        <v>0</v>
      </c>
      <c r="E3022" s="235">
        <v>86</v>
      </c>
      <c r="F3022" s="235">
        <v>59</v>
      </c>
      <c r="G3022" s="235">
        <v>24.4</v>
      </c>
      <c r="H3022" s="235">
        <v>16</v>
      </c>
    </row>
    <row r="3023" spans="2:8">
      <c r="B3023" s="235" t="s">
        <v>2495</v>
      </c>
      <c r="C3023" s="235">
        <v>44378</v>
      </c>
      <c r="D3023" s="235">
        <v>0</v>
      </c>
      <c r="E3023" s="235">
        <v>0</v>
      </c>
      <c r="F3023" s="235">
        <v>0</v>
      </c>
      <c r="G3023" s="235">
        <v>0</v>
      </c>
      <c r="H3023" s="235">
        <v>0</v>
      </c>
    </row>
    <row r="3024" spans="2:8">
      <c r="B3024" s="235" t="s">
        <v>2495</v>
      </c>
      <c r="C3024" s="235">
        <v>44378</v>
      </c>
      <c r="D3024" s="235">
        <v>3</v>
      </c>
      <c r="E3024" s="235">
        <v>93</v>
      </c>
      <c r="F3024" s="235">
        <v>64</v>
      </c>
      <c r="G3024" s="235">
        <v>22.6</v>
      </c>
      <c r="H3024" s="235">
        <v>15.4</v>
      </c>
    </row>
    <row r="3025" spans="2:8">
      <c r="B3025" s="235" t="s">
        <v>2495</v>
      </c>
      <c r="C3025" s="235">
        <v>44379</v>
      </c>
      <c r="D3025" s="235">
        <v>0</v>
      </c>
      <c r="E3025" s="235">
        <v>94</v>
      </c>
      <c r="F3025" s="235">
        <v>51</v>
      </c>
      <c r="G3025" s="235">
        <v>25.1</v>
      </c>
      <c r="H3025" s="235">
        <v>15.4</v>
      </c>
    </row>
    <row r="3026" spans="2:8">
      <c r="B3026" s="235" t="s">
        <v>2495</v>
      </c>
      <c r="C3026" s="235">
        <v>44380</v>
      </c>
      <c r="D3026" s="235">
        <v>0</v>
      </c>
      <c r="E3026" s="235">
        <v>95</v>
      </c>
      <c r="F3026" s="235">
        <v>61</v>
      </c>
      <c r="G3026" s="235">
        <v>24.4</v>
      </c>
      <c r="H3026" s="235">
        <v>16</v>
      </c>
    </row>
    <row r="3027" spans="2:8">
      <c r="B3027" s="235" t="s">
        <v>2495</v>
      </c>
      <c r="C3027" s="235">
        <v>44381</v>
      </c>
      <c r="D3027" s="235">
        <v>0</v>
      </c>
      <c r="E3027" s="235">
        <v>88</v>
      </c>
      <c r="F3027" s="235">
        <v>55</v>
      </c>
      <c r="G3027" s="235">
        <v>24.1</v>
      </c>
      <c r="H3027" s="235">
        <v>15.6</v>
      </c>
    </row>
    <row r="3028" spans="2:8">
      <c r="B3028" s="235" t="s">
        <v>2495</v>
      </c>
      <c r="C3028" s="235">
        <v>44382</v>
      </c>
      <c r="D3028" s="235">
        <v>0</v>
      </c>
      <c r="E3028" s="235">
        <v>83</v>
      </c>
      <c r="F3028" s="235">
        <v>59</v>
      </c>
      <c r="G3028" s="235">
        <v>24.1</v>
      </c>
      <c r="H3028" s="235">
        <v>15.4</v>
      </c>
    </row>
    <row r="3029" spans="2:8">
      <c r="B3029" s="235" t="s">
        <v>2495</v>
      </c>
      <c r="C3029" s="235">
        <v>44383</v>
      </c>
      <c r="D3029" s="235">
        <v>0</v>
      </c>
      <c r="E3029" s="235">
        <v>84</v>
      </c>
      <c r="F3029" s="235">
        <v>51</v>
      </c>
      <c r="G3029" s="235">
        <v>25.9</v>
      </c>
      <c r="H3029" s="235">
        <v>15.6</v>
      </c>
    </row>
    <row r="3030" spans="2:8">
      <c r="B3030" s="235" t="s">
        <v>2495</v>
      </c>
      <c r="C3030" s="235">
        <v>44384</v>
      </c>
      <c r="D3030" s="235">
        <v>0</v>
      </c>
      <c r="E3030" s="235">
        <v>85</v>
      </c>
      <c r="F3030" s="235">
        <v>53</v>
      </c>
      <c r="G3030" s="235">
        <v>26.1</v>
      </c>
      <c r="H3030" s="235">
        <v>16.100000000000001</v>
      </c>
    </row>
    <row r="3031" spans="2:8">
      <c r="B3031" s="235" t="s">
        <v>2495</v>
      </c>
      <c r="C3031" s="235">
        <v>44385</v>
      </c>
      <c r="D3031" s="235">
        <v>0</v>
      </c>
      <c r="E3031" s="235">
        <v>87</v>
      </c>
      <c r="F3031" s="235">
        <v>58</v>
      </c>
      <c r="G3031" s="235">
        <v>25.9</v>
      </c>
      <c r="H3031" s="235">
        <v>16.8</v>
      </c>
    </row>
    <row r="3032" spans="2:8">
      <c r="B3032" s="235" t="s">
        <v>2495</v>
      </c>
      <c r="C3032" s="235">
        <v>44386</v>
      </c>
      <c r="D3032" s="235">
        <v>0</v>
      </c>
      <c r="E3032" s="235">
        <v>97</v>
      </c>
      <c r="F3032" s="235">
        <v>67</v>
      </c>
      <c r="G3032" s="235">
        <v>23.5</v>
      </c>
      <c r="H3032" s="235">
        <v>16.8</v>
      </c>
    </row>
    <row r="3033" spans="2:8">
      <c r="B3033" s="235" t="s">
        <v>2495</v>
      </c>
      <c r="C3033" s="235">
        <v>44387</v>
      </c>
      <c r="D3033" s="235">
        <v>0</v>
      </c>
      <c r="E3033" s="235">
        <v>98</v>
      </c>
      <c r="F3033" s="235">
        <v>64</v>
      </c>
      <c r="G3033" s="235">
        <v>24.4</v>
      </c>
      <c r="H3033" s="235">
        <v>15.9</v>
      </c>
    </row>
    <row r="3034" spans="2:8">
      <c r="B3034" s="235" t="s">
        <v>2495</v>
      </c>
      <c r="C3034" s="235">
        <v>44388</v>
      </c>
      <c r="D3034" s="235">
        <v>0</v>
      </c>
      <c r="E3034" s="235">
        <v>98</v>
      </c>
      <c r="F3034" s="235">
        <v>70</v>
      </c>
      <c r="G3034" s="235">
        <v>23.5</v>
      </c>
      <c r="H3034" s="235">
        <v>15.1</v>
      </c>
    </row>
    <row r="3035" spans="2:8">
      <c r="B3035" s="235" t="s">
        <v>2495</v>
      </c>
      <c r="C3035" s="235">
        <v>44389</v>
      </c>
      <c r="D3035" s="235">
        <v>0</v>
      </c>
      <c r="E3035" s="235">
        <v>90</v>
      </c>
      <c r="F3035" s="235">
        <v>64</v>
      </c>
      <c r="G3035" s="235">
        <v>24.9</v>
      </c>
      <c r="H3035" s="235">
        <v>15.7</v>
      </c>
    </row>
    <row r="3036" spans="2:8">
      <c r="B3036" s="235" t="s">
        <v>2495</v>
      </c>
      <c r="C3036" s="235">
        <v>44390</v>
      </c>
      <c r="D3036" s="235">
        <v>0</v>
      </c>
      <c r="E3036" s="235">
        <v>87</v>
      </c>
      <c r="F3036" s="235">
        <v>46</v>
      </c>
      <c r="G3036" s="235">
        <v>24.4</v>
      </c>
      <c r="H3036" s="235">
        <v>16.2</v>
      </c>
    </row>
    <row r="3037" spans="2:8">
      <c r="B3037" s="235" t="s">
        <v>2495</v>
      </c>
      <c r="C3037" s="235">
        <v>44391</v>
      </c>
      <c r="D3037" s="235">
        <v>0</v>
      </c>
      <c r="E3037" s="235">
        <v>84</v>
      </c>
      <c r="F3037" s="235">
        <v>61</v>
      </c>
      <c r="G3037" s="235">
        <v>23.5</v>
      </c>
      <c r="H3037" s="235">
        <v>15.7</v>
      </c>
    </row>
    <row r="3038" spans="2:8">
      <c r="B3038" s="235" t="s">
        <v>2495</v>
      </c>
      <c r="C3038" s="235">
        <v>44392</v>
      </c>
      <c r="D3038" s="235">
        <v>0</v>
      </c>
      <c r="E3038" s="235">
        <v>93</v>
      </c>
      <c r="F3038" s="235">
        <v>52</v>
      </c>
      <c r="G3038" s="235">
        <v>26.8</v>
      </c>
      <c r="H3038" s="235">
        <v>17</v>
      </c>
    </row>
    <row r="3039" spans="2:8">
      <c r="B3039" s="235" t="s">
        <v>2495</v>
      </c>
      <c r="C3039" s="235">
        <v>44393</v>
      </c>
      <c r="D3039" s="235">
        <v>0</v>
      </c>
      <c r="E3039" s="235">
        <v>96</v>
      </c>
      <c r="F3039" s="235">
        <v>64</v>
      </c>
      <c r="G3039" s="235">
        <v>24</v>
      </c>
      <c r="H3039" s="235">
        <v>16.100000000000001</v>
      </c>
    </row>
    <row r="3040" spans="2:8">
      <c r="B3040" s="235" t="s">
        <v>2495</v>
      </c>
      <c r="C3040" s="235">
        <v>44394</v>
      </c>
      <c r="D3040" s="235">
        <v>0</v>
      </c>
      <c r="E3040" s="235">
        <v>98</v>
      </c>
      <c r="F3040" s="235">
        <v>60</v>
      </c>
      <c r="G3040" s="235">
        <v>24.8</v>
      </c>
      <c r="H3040" s="235">
        <v>15.4</v>
      </c>
    </row>
    <row r="3041" spans="2:8">
      <c r="B3041" s="235" t="s">
        <v>2495</v>
      </c>
      <c r="C3041" s="235">
        <v>44395</v>
      </c>
      <c r="D3041" s="235">
        <v>0</v>
      </c>
      <c r="E3041" s="235">
        <v>97</v>
      </c>
      <c r="F3041" s="235">
        <v>60</v>
      </c>
      <c r="G3041" s="235">
        <v>25</v>
      </c>
      <c r="H3041" s="235">
        <v>15.7</v>
      </c>
    </row>
    <row r="3042" spans="2:8">
      <c r="B3042" s="235" t="s">
        <v>2495</v>
      </c>
      <c r="C3042" s="235">
        <v>44396</v>
      </c>
      <c r="D3042" s="235">
        <v>4</v>
      </c>
      <c r="E3042" s="235">
        <v>82</v>
      </c>
      <c r="F3042" s="235">
        <v>32</v>
      </c>
      <c r="G3042" s="235">
        <v>30</v>
      </c>
      <c r="H3042" s="235">
        <v>16.100000000000001</v>
      </c>
    </row>
    <row r="3043" spans="2:8">
      <c r="B3043" s="235" t="s">
        <v>2495</v>
      </c>
      <c r="C3043" s="235">
        <v>44397</v>
      </c>
      <c r="D3043" s="235">
        <v>0</v>
      </c>
      <c r="E3043" s="235">
        <v>66</v>
      </c>
      <c r="F3043" s="235">
        <v>35</v>
      </c>
      <c r="G3043" s="235">
        <v>28.9</v>
      </c>
      <c r="H3043" s="235">
        <v>16.399999999999999</v>
      </c>
    </row>
    <row r="3044" spans="2:8">
      <c r="B3044" s="235" t="s">
        <v>2495</v>
      </c>
      <c r="C3044" s="235">
        <v>44398</v>
      </c>
      <c r="D3044" s="235">
        <v>0</v>
      </c>
      <c r="E3044" s="235">
        <v>73</v>
      </c>
      <c r="F3044" s="235">
        <v>49</v>
      </c>
      <c r="G3044" s="235">
        <v>25.6</v>
      </c>
      <c r="H3044" s="235">
        <v>16</v>
      </c>
    </row>
    <row r="3045" spans="2:8">
      <c r="B3045" s="235" t="s">
        <v>2495</v>
      </c>
      <c r="C3045" s="235">
        <v>44399</v>
      </c>
      <c r="D3045" s="235">
        <v>0</v>
      </c>
      <c r="E3045" s="235">
        <v>83</v>
      </c>
      <c r="F3045" s="235">
        <v>58</v>
      </c>
      <c r="G3045" s="235">
        <v>25.8</v>
      </c>
      <c r="H3045" s="235">
        <v>16.5</v>
      </c>
    </row>
    <row r="3046" spans="2:8">
      <c r="B3046" s="235" t="s">
        <v>2495</v>
      </c>
      <c r="C3046" s="235">
        <v>44400</v>
      </c>
      <c r="D3046" s="235">
        <v>0</v>
      </c>
      <c r="E3046" s="235">
        <v>85</v>
      </c>
      <c r="F3046" s="235">
        <v>58</v>
      </c>
      <c r="G3046" s="235">
        <v>26.6</v>
      </c>
      <c r="H3046" s="235">
        <v>17.100000000000001</v>
      </c>
    </row>
    <row r="3047" spans="2:8">
      <c r="B3047" s="235" t="s">
        <v>2495</v>
      </c>
      <c r="C3047" s="235">
        <v>44401</v>
      </c>
      <c r="D3047" s="235">
        <v>19</v>
      </c>
      <c r="E3047" s="235">
        <v>97</v>
      </c>
      <c r="F3047" s="235">
        <v>63</v>
      </c>
      <c r="G3047" s="235">
        <v>24</v>
      </c>
      <c r="H3047" s="235">
        <v>15.6</v>
      </c>
    </row>
    <row r="3048" spans="2:8">
      <c r="B3048" s="235" t="s">
        <v>2495</v>
      </c>
      <c r="C3048" s="235">
        <v>44402</v>
      </c>
      <c r="D3048" s="235">
        <v>22</v>
      </c>
      <c r="E3048" s="235">
        <v>98</v>
      </c>
      <c r="F3048" s="235">
        <v>78</v>
      </c>
      <c r="G3048" s="235">
        <v>20.5</v>
      </c>
      <c r="H3048" s="235">
        <v>15.5</v>
      </c>
    </row>
    <row r="3049" spans="2:8">
      <c r="B3049" s="235" t="s">
        <v>2495</v>
      </c>
      <c r="C3049" s="235">
        <v>44403</v>
      </c>
      <c r="D3049" s="235">
        <v>9</v>
      </c>
      <c r="E3049" s="235">
        <v>98</v>
      </c>
      <c r="F3049" s="235">
        <v>63</v>
      </c>
      <c r="G3049" s="235">
        <v>24.8</v>
      </c>
      <c r="H3049" s="235">
        <v>14.3</v>
      </c>
    </row>
    <row r="3050" spans="2:8">
      <c r="B3050" s="235" t="s">
        <v>2495</v>
      </c>
      <c r="C3050" s="235">
        <v>44404</v>
      </c>
      <c r="D3050" s="235">
        <v>3</v>
      </c>
      <c r="E3050" s="235">
        <v>98</v>
      </c>
      <c r="F3050" s="235">
        <v>69</v>
      </c>
      <c r="G3050" s="235">
        <v>22.2</v>
      </c>
      <c r="H3050" s="235">
        <v>14.9</v>
      </c>
    </row>
    <row r="3051" spans="2:8">
      <c r="B3051" s="235" t="s">
        <v>2495</v>
      </c>
      <c r="C3051" s="235">
        <v>44405</v>
      </c>
      <c r="D3051" s="235">
        <v>0</v>
      </c>
      <c r="E3051" s="235">
        <v>94</v>
      </c>
      <c r="F3051" s="235">
        <v>61</v>
      </c>
      <c r="G3051" s="235">
        <v>25</v>
      </c>
      <c r="H3051" s="235">
        <v>15.2</v>
      </c>
    </row>
    <row r="3052" spans="2:8">
      <c r="B3052" s="235" t="s">
        <v>2495</v>
      </c>
      <c r="C3052" s="235">
        <v>44406</v>
      </c>
      <c r="D3052" s="235">
        <v>3</v>
      </c>
      <c r="E3052" s="235">
        <v>86</v>
      </c>
      <c r="F3052" s="235">
        <v>59</v>
      </c>
      <c r="G3052" s="235">
        <v>24.8</v>
      </c>
      <c r="H3052" s="235">
        <v>16</v>
      </c>
    </row>
    <row r="3053" spans="2:8">
      <c r="B3053" s="235" t="s">
        <v>2495</v>
      </c>
      <c r="C3053" s="235">
        <v>44407</v>
      </c>
      <c r="D3053" s="235">
        <v>0</v>
      </c>
      <c r="E3053" s="235">
        <v>98</v>
      </c>
      <c r="F3053" s="235">
        <v>58</v>
      </c>
      <c r="G3053" s="235">
        <v>26.1</v>
      </c>
      <c r="H3053" s="235">
        <v>16.3</v>
      </c>
    </row>
    <row r="3054" spans="2:8">
      <c r="B3054" s="235" t="s">
        <v>2495</v>
      </c>
      <c r="C3054" s="235">
        <v>44408</v>
      </c>
      <c r="D3054" s="235">
        <v>0</v>
      </c>
      <c r="E3054" s="235">
        <v>85</v>
      </c>
      <c r="F3054" s="235">
        <v>51</v>
      </c>
      <c r="G3054" s="235">
        <v>27.4</v>
      </c>
      <c r="H3054" s="235">
        <v>17.5</v>
      </c>
    </row>
    <row r="3055" spans="2:8">
      <c r="B3055" s="235" t="s">
        <v>2495</v>
      </c>
      <c r="C3055" s="235">
        <v>44409</v>
      </c>
      <c r="D3055" s="235">
        <v>5</v>
      </c>
      <c r="E3055" s="235">
        <v>83</v>
      </c>
      <c r="F3055" s="235">
        <v>58</v>
      </c>
      <c r="G3055" s="235">
        <v>25.7</v>
      </c>
      <c r="H3055" s="235">
        <v>16.600000000000001</v>
      </c>
    </row>
    <row r="3056" spans="2:8">
      <c r="B3056" s="235" t="s">
        <v>2495</v>
      </c>
      <c r="C3056" s="235">
        <v>44410</v>
      </c>
      <c r="D3056" s="235">
        <v>3</v>
      </c>
      <c r="E3056" s="235">
        <v>83</v>
      </c>
      <c r="F3056" s="235">
        <v>55</v>
      </c>
      <c r="G3056" s="235">
        <v>26.6</v>
      </c>
      <c r="H3056" s="235">
        <v>15.8</v>
      </c>
    </row>
    <row r="3057" spans="2:8">
      <c r="B3057" s="235" t="s">
        <v>2495</v>
      </c>
      <c r="C3057" s="235">
        <v>44411</v>
      </c>
      <c r="D3057" s="235">
        <v>0</v>
      </c>
      <c r="E3057" s="235">
        <v>84</v>
      </c>
      <c r="F3057" s="235">
        <v>55</v>
      </c>
      <c r="G3057" s="235">
        <v>24.4</v>
      </c>
      <c r="H3057" s="235">
        <v>15.5</v>
      </c>
    </row>
    <row r="3058" spans="2:8">
      <c r="B3058" s="235" t="s">
        <v>2495</v>
      </c>
      <c r="C3058" s="235">
        <v>44412</v>
      </c>
      <c r="D3058" s="235">
        <v>0</v>
      </c>
      <c r="E3058" s="235">
        <v>84</v>
      </c>
      <c r="F3058" s="235">
        <v>46</v>
      </c>
      <c r="G3058" s="235">
        <v>26.4</v>
      </c>
      <c r="H3058" s="235">
        <v>15.2</v>
      </c>
    </row>
    <row r="3059" spans="2:8">
      <c r="B3059" s="235" t="s">
        <v>2495</v>
      </c>
      <c r="C3059" s="235">
        <v>44413</v>
      </c>
      <c r="D3059" s="235">
        <v>0</v>
      </c>
      <c r="E3059" s="235">
        <v>77</v>
      </c>
      <c r="F3059" s="235">
        <v>49</v>
      </c>
      <c r="G3059" s="235">
        <v>27</v>
      </c>
      <c r="H3059" s="235">
        <v>15.5</v>
      </c>
    </row>
    <row r="3060" spans="2:8">
      <c r="B3060" s="235" t="s">
        <v>2495</v>
      </c>
      <c r="C3060" s="235">
        <v>44414</v>
      </c>
      <c r="D3060" s="235">
        <v>0</v>
      </c>
      <c r="E3060" s="235">
        <v>86</v>
      </c>
      <c r="F3060" s="235">
        <v>51</v>
      </c>
      <c r="G3060" s="235">
        <v>25.7</v>
      </c>
      <c r="H3060" s="235">
        <v>15.2</v>
      </c>
    </row>
    <row r="3061" spans="2:8">
      <c r="B3061" s="235" t="s">
        <v>2495</v>
      </c>
      <c r="C3061" s="235">
        <v>44415</v>
      </c>
      <c r="D3061" s="235">
        <v>3</v>
      </c>
      <c r="E3061" s="235">
        <v>91</v>
      </c>
      <c r="F3061" s="235">
        <v>53</v>
      </c>
      <c r="G3061" s="235">
        <v>25.8</v>
      </c>
      <c r="H3061" s="235">
        <v>15.4</v>
      </c>
    </row>
    <row r="3062" spans="2:8">
      <c r="B3062" s="235" t="s">
        <v>2495</v>
      </c>
      <c r="C3062" s="235">
        <v>44416</v>
      </c>
      <c r="D3062" s="235">
        <v>4</v>
      </c>
      <c r="E3062" s="235">
        <v>97</v>
      </c>
      <c r="F3062" s="235">
        <v>58</v>
      </c>
      <c r="G3062" s="235">
        <v>26</v>
      </c>
      <c r="H3062" s="235">
        <v>15.1</v>
      </c>
    </row>
    <row r="3063" spans="2:8">
      <c r="B3063" s="235" t="s">
        <v>2495</v>
      </c>
      <c r="C3063" s="235">
        <v>44417</v>
      </c>
      <c r="D3063" s="235">
        <v>4</v>
      </c>
      <c r="E3063" s="235">
        <v>89</v>
      </c>
      <c r="F3063" s="235">
        <v>56</v>
      </c>
      <c r="G3063" s="235">
        <v>25.4</v>
      </c>
      <c r="H3063" s="235">
        <v>15</v>
      </c>
    </row>
    <row r="3064" spans="2:8">
      <c r="B3064" s="235" t="s">
        <v>2495</v>
      </c>
      <c r="C3064" s="235">
        <v>44418</v>
      </c>
      <c r="D3064" s="235">
        <v>4</v>
      </c>
      <c r="E3064" s="235">
        <v>98</v>
      </c>
      <c r="F3064" s="235">
        <v>66</v>
      </c>
      <c r="G3064" s="235">
        <v>23.9</v>
      </c>
      <c r="H3064" s="235">
        <v>16.2</v>
      </c>
    </row>
    <row r="3065" spans="2:8">
      <c r="B3065" s="235" t="s">
        <v>2495</v>
      </c>
      <c r="C3065" s="235">
        <v>44419</v>
      </c>
      <c r="D3065" s="235">
        <v>14</v>
      </c>
      <c r="E3065" s="235">
        <v>93</v>
      </c>
      <c r="F3065" s="235">
        <v>57</v>
      </c>
      <c r="G3065" s="235">
        <v>24.8</v>
      </c>
      <c r="H3065" s="235">
        <v>16.100000000000001</v>
      </c>
    </row>
    <row r="3066" spans="2:8">
      <c r="B3066" s="235" t="s">
        <v>2495</v>
      </c>
      <c r="C3066" s="235">
        <v>44420</v>
      </c>
      <c r="D3066" s="235">
        <v>15</v>
      </c>
      <c r="E3066" s="235">
        <v>98</v>
      </c>
      <c r="F3066" s="235">
        <v>65</v>
      </c>
      <c r="G3066" s="235">
        <v>22.9</v>
      </c>
      <c r="H3066" s="235">
        <v>18.2</v>
      </c>
    </row>
    <row r="3067" spans="2:8">
      <c r="B3067" s="235" t="s">
        <v>2495</v>
      </c>
      <c r="C3067" s="235">
        <v>44421</v>
      </c>
      <c r="D3067" s="235">
        <v>15</v>
      </c>
      <c r="E3067" s="235">
        <v>98</v>
      </c>
      <c r="F3067" s="235">
        <v>68</v>
      </c>
      <c r="G3067" s="235">
        <v>23.4</v>
      </c>
      <c r="H3067" s="235">
        <v>15</v>
      </c>
    </row>
    <row r="3068" spans="2:8">
      <c r="B3068" s="235" t="s">
        <v>2495</v>
      </c>
      <c r="C3068" s="235">
        <v>44422</v>
      </c>
      <c r="D3068" s="235">
        <v>20.5</v>
      </c>
      <c r="E3068" s="235">
        <v>98</v>
      </c>
      <c r="F3068" s="235">
        <v>67</v>
      </c>
      <c r="G3068" s="235">
        <v>23</v>
      </c>
      <c r="H3068" s="235">
        <v>14.6</v>
      </c>
    </row>
    <row r="3069" spans="2:8">
      <c r="B3069" s="235" t="s">
        <v>2495</v>
      </c>
      <c r="C3069" s="235">
        <v>44423</v>
      </c>
      <c r="D3069" s="235">
        <v>9.1</v>
      </c>
      <c r="E3069" s="235">
        <v>96</v>
      </c>
      <c r="F3069" s="235">
        <v>49</v>
      </c>
      <c r="G3069" s="235">
        <v>25</v>
      </c>
      <c r="H3069" s="235">
        <v>13.6</v>
      </c>
    </row>
    <row r="3070" spans="2:8">
      <c r="B3070" s="235" t="s">
        <v>2495</v>
      </c>
      <c r="C3070" s="235">
        <v>44424</v>
      </c>
      <c r="D3070" s="235">
        <v>25.4</v>
      </c>
      <c r="E3070" s="235">
        <v>96</v>
      </c>
      <c r="F3070" s="235">
        <v>73</v>
      </c>
      <c r="G3070" s="235">
        <v>21.5</v>
      </c>
      <c r="H3070" s="235">
        <v>15.5</v>
      </c>
    </row>
    <row r="3071" spans="2:8">
      <c r="B3071" s="235" t="s">
        <v>2495</v>
      </c>
      <c r="C3071" s="235">
        <v>44425</v>
      </c>
      <c r="D3071" s="235">
        <v>1</v>
      </c>
      <c r="E3071" s="235">
        <v>98</v>
      </c>
      <c r="F3071" s="235">
        <v>57</v>
      </c>
      <c r="G3071" s="235">
        <v>24.8</v>
      </c>
      <c r="H3071" s="235">
        <v>14.8</v>
      </c>
    </row>
    <row r="3072" spans="2:8">
      <c r="B3072" s="235" t="s">
        <v>2495</v>
      </c>
      <c r="C3072" s="235">
        <v>44426</v>
      </c>
      <c r="D3072" s="235">
        <v>3</v>
      </c>
      <c r="E3072" s="235">
        <v>94</v>
      </c>
      <c r="F3072" s="235">
        <v>62</v>
      </c>
      <c r="G3072" s="235">
        <v>24.4</v>
      </c>
      <c r="H3072" s="235">
        <v>15.9</v>
      </c>
    </row>
    <row r="3073" spans="2:8">
      <c r="B3073" s="235" t="s">
        <v>2495</v>
      </c>
      <c r="C3073" s="235">
        <v>44427</v>
      </c>
      <c r="D3073" s="235">
        <v>21</v>
      </c>
      <c r="E3073" s="235">
        <v>97</v>
      </c>
      <c r="F3073" s="235">
        <v>63</v>
      </c>
      <c r="G3073" s="235">
        <v>22.3</v>
      </c>
      <c r="H3073" s="235">
        <v>14.7</v>
      </c>
    </row>
    <row r="3074" spans="2:8">
      <c r="B3074" s="235" t="s">
        <v>2495</v>
      </c>
      <c r="C3074" s="235">
        <v>44428</v>
      </c>
      <c r="D3074" s="235">
        <v>21</v>
      </c>
      <c r="E3074" s="235">
        <v>90</v>
      </c>
      <c r="F3074" s="235">
        <v>67</v>
      </c>
      <c r="G3074" s="235">
        <v>24.3</v>
      </c>
      <c r="H3074" s="235">
        <v>14.8</v>
      </c>
    </row>
    <row r="3075" spans="2:8">
      <c r="B3075" s="235" t="s">
        <v>2495</v>
      </c>
      <c r="C3075" s="235">
        <v>44429</v>
      </c>
      <c r="D3075" s="235">
        <v>3.6</v>
      </c>
      <c r="E3075" s="235">
        <v>89</v>
      </c>
      <c r="F3075" s="235">
        <v>61</v>
      </c>
      <c r="G3075" s="235">
        <v>24.7</v>
      </c>
      <c r="H3075" s="235">
        <v>14</v>
      </c>
    </row>
    <row r="3076" spans="2:8">
      <c r="B3076" s="235" t="s">
        <v>2495</v>
      </c>
      <c r="C3076" s="235">
        <v>44430</v>
      </c>
      <c r="D3076" s="235">
        <v>2.4</v>
      </c>
      <c r="E3076" s="235">
        <v>90</v>
      </c>
      <c r="F3076" s="235">
        <v>57</v>
      </c>
      <c r="G3076" s="235">
        <v>25.6</v>
      </c>
      <c r="H3076" s="235">
        <v>15.2</v>
      </c>
    </row>
    <row r="3077" spans="2:8">
      <c r="B3077" s="235" t="s">
        <v>2495</v>
      </c>
      <c r="C3077" s="235">
        <v>44431</v>
      </c>
      <c r="D3077" s="235">
        <v>17</v>
      </c>
      <c r="E3077" s="235">
        <v>97</v>
      </c>
      <c r="F3077" s="235">
        <v>59</v>
      </c>
      <c r="G3077" s="235">
        <v>24.6</v>
      </c>
      <c r="H3077" s="235">
        <v>15.7</v>
      </c>
    </row>
    <row r="3078" spans="2:8">
      <c r="B3078" s="235" t="s">
        <v>2495</v>
      </c>
      <c r="C3078" s="235">
        <v>44432</v>
      </c>
      <c r="D3078" s="235">
        <v>8</v>
      </c>
      <c r="E3078" s="235">
        <v>98</v>
      </c>
      <c r="F3078" s="235">
        <v>62</v>
      </c>
      <c r="G3078" s="235">
        <v>23.8</v>
      </c>
      <c r="H3078" s="235">
        <v>14.7</v>
      </c>
    </row>
    <row r="3079" spans="2:8">
      <c r="B3079" s="235" t="s">
        <v>2495</v>
      </c>
      <c r="C3079" s="235">
        <v>44433</v>
      </c>
      <c r="D3079" s="235">
        <v>11</v>
      </c>
      <c r="E3079" s="235">
        <v>97</v>
      </c>
      <c r="F3079" s="235">
        <v>72</v>
      </c>
      <c r="G3079" s="235">
        <v>22.4</v>
      </c>
      <c r="H3079" s="235">
        <v>15.8</v>
      </c>
    </row>
    <row r="3080" spans="2:8">
      <c r="B3080" s="235" t="s">
        <v>2495</v>
      </c>
      <c r="C3080" s="235">
        <v>44434</v>
      </c>
      <c r="D3080" s="235">
        <v>4</v>
      </c>
      <c r="E3080" s="235">
        <v>95</v>
      </c>
      <c r="F3080" s="235">
        <v>66</v>
      </c>
      <c r="G3080" s="235">
        <v>24.6</v>
      </c>
      <c r="H3080" s="235">
        <v>15.5</v>
      </c>
    </row>
    <row r="3081" spans="2:8">
      <c r="B3081" s="235" t="s">
        <v>2495</v>
      </c>
      <c r="C3081" s="235">
        <v>44435</v>
      </c>
      <c r="D3081" s="235">
        <v>4.5</v>
      </c>
      <c r="E3081" s="235">
        <v>94</v>
      </c>
      <c r="F3081" s="235">
        <v>59</v>
      </c>
      <c r="G3081" s="235">
        <v>25.3</v>
      </c>
      <c r="H3081" s="235">
        <v>16.3</v>
      </c>
    </row>
    <row r="3082" spans="2:8">
      <c r="B3082" s="235" t="s">
        <v>2495</v>
      </c>
      <c r="C3082" s="235">
        <v>44436</v>
      </c>
      <c r="D3082" s="235">
        <v>3</v>
      </c>
      <c r="E3082" s="235">
        <v>98</v>
      </c>
      <c r="F3082" s="235">
        <v>58</v>
      </c>
      <c r="G3082" s="235">
        <v>25.3</v>
      </c>
      <c r="H3082" s="235">
        <v>15.9</v>
      </c>
    </row>
    <row r="3083" spans="2:8">
      <c r="B3083" s="235" t="s">
        <v>2495</v>
      </c>
      <c r="C3083" s="235">
        <v>44437</v>
      </c>
      <c r="D3083" s="235">
        <v>8.5</v>
      </c>
      <c r="E3083" s="235">
        <v>97</v>
      </c>
      <c r="F3083" s="235">
        <v>60</v>
      </c>
      <c r="G3083" s="235">
        <v>24.6</v>
      </c>
      <c r="H3083" s="235">
        <v>15.7</v>
      </c>
    </row>
    <row r="3084" spans="2:8">
      <c r="B3084" s="235" t="s">
        <v>2495</v>
      </c>
      <c r="C3084" s="235">
        <v>44438</v>
      </c>
      <c r="D3084" s="235">
        <v>9</v>
      </c>
      <c r="E3084" s="235">
        <v>98</v>
      </c>
      <c r="F3084" s="235">
        <v>74</v>
      </c>
      <c r="G3084" s="235">
        <v>20.6</v>
      </c>
      <c r="H3084" s="235">
        <v>14.7</v>
      </c>
    </row>
    <row r="3085" spans="2:8">
      <c r="B3085" s="235" t="s">
        <v>2495</v>
      </c>
      <c r="C3085" s="235">
        <v>44439</v>
      </c>
      <c r="D3085" s="235">
        <v>2</v>
      </c>
      <c r="E3085" s="235">
        <v>98</v>
      </c>
      <c r="F3085" s="235">
        <v>74</v>
      </c>
      <c r="G3085" s="235">
        <v>20.6</v>
      </c>
      <c r="H3085" s="235">
        <v>14.7</v>
      </c>
    </row>
    <row r="3086" spans="2:8">
      <c r="B3086" s="235" t="s">
        <v>2495</v>
      </c>
      <c r="C3086" s="235">
        <v>44440</v>
      </c>
      <c r="D3086" s="235">
        <v>2</v>
      </c>
      <c r="E3086" s="235">
        <v>96</v>
      </c>
      <c r="F3086" s="235">
        <v>77</v>
      </c>
      <c r="G3086" s="235">
        <v>19.899999999999999</v>
      </c>
      <c r="H3086" s="235">
        <v>15.7</v>
      </c>
    </row>
    <row r="3087" spans="2:8">
      <c r="B3087" s="235" t="s">
        <v>2495</v>
      </c>
      <c r="C3087" s="235">
        <v>44441</v>
      </c>
      <c r="D3087" s="235">
        <v>0</v>
      </c>
      <c r="E3087" s="235">
        <v>100</v>
      </c>
      <c r="F3087" s="235">
        <v>44</v>
      </c>
      <c r="G3087" s="235">
        <v>27.2</v>
      </c>
      <c r="H3087" s="235">
        <v>15</v>
      </c>
    </row>
    <row r="3088" spans="2:8">
      <c r="B3088" s="235" t="s">
        <v>2495</v>
      </c>
      <c r="C3088" s="235">
        <v>44442</v>
      </c>
      <c r="D3088" s="235">
        <v>4</v>
      </c>
      <c r="E3088" s="235">
        <v>100</v>
      </c>
      <c r="F3088" s="235">
        <v>46</v>
      </c>
      <c r="G3088" s="235">
        <v>27.3</v>
      </c>
      <c r="H3088" s="235">
        <v>15.8</v>
      </c>
    </row>
    <row r="3089" spans="2:8">
      <c r="B3089" s="235" t="s">
        <v>2495</v>
      </c>
      <c r="C3089" s="235">
        <v>44443</v>
      </c>
      <c r="D3089" s="235">
        <v>3.5</v>
      </c>
      <c r="E3089" s="235">
        <v>100</v>
      </c>
      <c r="F3089" s="235">
        <v>55</v>
      </c>
      <c r="G3089" s="235">
        <v>24.1</v>
      </c>
      <c r="H3089" s="235">
        <v>16.2</v>
      </c>
    </row>
    <row r="3090" spans="2:8">
      <c r="B3090" s="235" t="s">
        <v>2495</v>
      </c>
      <c r="C3090" s="235">
        <v>44444</v>
      </c>
      <c r="D3090" s="235">
        <v>4.5</v>
      </c>
      <c r="E3090" s="235">
        <v>100</v>
      </c>
      <c r="F3090" s="235">
        <v>60</v>
      </c>
      <c r="G3090" s="235">
        <v>23.5</v>
      </c>
      <c r="H3090" s="235">
        <v>14</v>
      </c>
    </row>
    <row r="3091" spans="2:8">
      <c r="B3091" s="235" t="s">
        <v>2495</v>
      </c>
      <c r="C3091" s="235">
        <v>44445</v>
      </c>
      <c r="D3091" s="235">
        <v>20</v>
      </c>
      <c r="E3091" s="235">
        <v>96</v>
      </c>
      <c r="F3091" s="235">
        <v>67</v>
      </c>
      <c r="G3091" s="235">
        <v>22.8</v>
      </c>
      <c r="H3091" s="235">
        <v>15</v>
      </c>
    </row>
    <row r="3092" spans="2:8">
      <c r="B3092" s="235" t="s">
        <v>2495</v>
      </c>
      <c r="C3092" s="235">
        <v>44446</v>
      </c>
      <c r="D3092" s="235">
        <v>13</v>
      </c>
      <c r="E3092" s="235">
        <v>100</v>
      </c>
      <c r="F3092" s="235">
        <v>63</v>
      </c>
      <c r="G3092" s="235">
        <v>24.4</v>
      </c>
      <c r="H3092" s="235">
        <v>16.600000000000001</v>
      </c>
    </row>
    <row r="3093" spans="2:8">
      <c r="B3093" s="235" t="s">
        <v>2495</v>
      </c>
      <c r="C3093" s="235">
        <v>44447</v>
      </c>
      <c r="D3093" s="235">
        <v>8</v>
      </c>
      <c r="E3093" s="235">
        <v>97</v>
      </c>
      <c r="F3093" s="235">
        <v>67</v>
      </c>
      <c r="G3093" s="235">
        <v>22.5</v>
      </c>
      <c r="H3093" s="235">
        <v>15.8</v>
      </c>
    </row>
    <row r="3094" spans="2:8">
      <c r="B3094" s="235" t="s">
        <v>2495</v>
      </c>
      <c r="C3094" s="235">
        <v>44448</v>
      </c>
      <c r="D3094" s="235">
        <v>2</v>
      </c>
      <c r="E3094" s="235">
        <v>94</v>
      </c>
      <c r="F3094" s="235">
        <v>57</v>
      </c>
      <c r="G3094" s="235">
        <v>26.1</v>
      </c>
      <c r="H3094" s="235">
        <v>14.8</v>
      </c>
    </row>
    <row r="3095" spans="2:8">
      <c r="B3095" s="235" t="s">
        <v>2495</v>
      </c>
      <c r="C3095" s="235">
        <v>44449</v>
      </c>
      <c r="D3095" s="235">
        <v>0</v>
      </c>
      <c r="E3095" s="235">
        <v>97</v>
      </c>
      <c r="F3095" s="235">
        <v>55</v>
      </c>
      <c r="G3095" s="235">
        <v>26.1</v>
      </c>
      <c r="H3095" s="235">
        <v>15.8</v>
      </c>
    </row>
    <row r="3096" spans="2:8">
      <c r="B3096" s="235" t="s">
        <v>2495</v>
      </c>
      <c r="C3096" s="235">
        <v>44450</v>
      </c>
      <c r="D3096" s="235">
        <v>3</v>
      </c>
      <c r="E3096" s="235">
        <v>98</v>
      </c>
      <c r="F3096" s="235">
        <v>70</v>
      </c>
      <c r="G3096" s="235">
        <v>23</v>
      </c>
      <c r="H3096" s="235">
        <v>15.9</v>
      </c>
    </row>
    <row r="3097" spans="2:8">
      <c r="B3097" s="235" t="s">
        <v>2495</v>
      </c>
      <c r="C3097" s="235">
        <v>44451</v>
      </c>
      <c r="D3097" s="235">
        <v>5</v>
      </c>
      <c r="E3097" s="235">
        <v>95</v>
      </c>
      <c r="F3097" s="235">
        <v>67</v>
      </c>
      <c r="G3097" s="235">
        <v>23.6</v>
      </c>
      <c r="H3097" s="235">
        <v>15.3</v>
      </c>
    </row>
    <row r="3098" spans="2:8">
      <c r="B3098" s="235" t="s">
        <v>2495</v>
      </c>
      <c r="C3098" s="235">
        <v>44452</v>
      </c>
      <c r="D3098" s="235">
        <v>0</v>
      </c>
      <c r="E3098" s="235">
        <v>85</v>
      </c>
      <c r="F3098" s="235">
        <v>46</v>
      </c>
      <c r="G3098" s="235">
        <v>25.8</v>
      </c>
      <c r="H3098" s="235">
        <v>14.7</v>
      </c>
    </row>
    <row r="3099" spans="2:8">
      <c r="B3099" s="235" t="s">
        <v>2495</v>
      </c>
      <c r="C3099" s="235">
        <v>44453</v>
      </c>
      <c r="D3099" s="235">
        <v>0</v>
      </c>
      <c r="E3099" s="235">
        <v>96</v>
      </c>
      <c r="F3099" s="235">
        <v>52</v>
      </c>
      <c r="G3099" s="235">
        <v>26</v>
      </c>
      <c r="H3099" s="235">
        <v>15.5</v>
      </c>
    </row>
    <row r="3100" spans="2:8">
      <c r="B3100" s="235" t="s">
        <v>2495</v>
      </c>
      <c r="C3100" s="235">
        <v>44454</v>
      </c>
      <c r="D3100" s="235">
        <v>0</v>
      </c>
      <c r="E3100" s="235">
        <v>97</v>
      </c>
      <c r="F3100" s="235">
        <v>57</v>
      </c>
      <c r="G3100" s="235">
        <v>25.5</v>
      </c>
      <c r="H3100" s="235">
        <v>14.6</v>
      </c>
    </row>
    <row r="3101" spans="2:8">
      <c r="B3101" s="235" t="s">
        <v>2495</v>
      </c>
      <c r="C3101" s="235">
        <v>44455</v>
      </c>
      <c r="D3101" s="235">
        <v>0</v>
      </c>
      <c r="E3101" s="235">
        <v>82</v>
      </c>
      <c r="F3101" s="235">
        <v>51</v>
      </c>
      <c r="G3101" s="235">
        <v>26.2</v>
      </c>
      <c r="H3101" s="235">
        <v>15.1</v>
      </c>
    </row>
    <row r="3102" spans="2:8">
      <c r="B3102" s="235" t="s">
        <v>2495</v>
      </c>
      <c r="C3102" s="235">
        <v>44456</v>
      </c>
      <c r="D3102" s="235">
        <v>0</v>
      </c>
      <c r="E3102" s="235">
        <v>74</v>
      </c>
      <c r="F3102" s="235">
        <v>43</v>
      </c>
      <c r="G3102" s="235">
        <v>27.6</v>
      </c>
      <c r="H3102" s="235">
        <v>15.4</v>
      </c>
    </row>
    <row r="3103" spans="2:8">
      <c r="B3103" s="235" t="s">
        <v>2495</v>
      </c>
      <c r="C3103" s="235">
        <v>44457</v>
      </c>
      <c r="D3103" s="235">
        <v>8</v>
      </c>
      <c r="E3103" s="235">
        <v>79</v>
      </c>
      <c r="F3103" s="235">
        <v>51</v>
      </c>
      <c r="G3103" s="235">
        <v>26.5</v>
      </c>
      <c r="H3103" s="235">
        <v>15.5</v>
      </c>
    </row>
    <row r="3104" spans="2:8">
      <c r="B3104" s="235" t="s">
        <v>2495</v>
      </c>
      <c r="C3104" s="235">
        <v>44458</v>
      </c>
      <c r="D3104" s="235">
        <v>11</v>
      </c>
      <c r="E3104" s="235">
        <v>90</v>
      </c>
      <c r="F3104" s="235">
        <v>63</v>
      </c>
      <c r="G3104" s="235">
        <v>23.8</v>
      </c>
      <c r="H3104" s="235">
        <v>16.3</v>
      </c>
    </row>
    <row r="3105" spans="2:8">
      <c r="B3105" s="235" t="s">
        <v>2495</v>
      </c>
      <c r="C3105" s="235">
        <v>44459</v>
      </c>
      <c r="D3105" s="235">
        <v>2</v>
      </c>
      <c r="E3105" s="235">
        <v>94</v>
      </c>
      <c r="F3105" s="235">
        <v>57</v>
      </c>
      <c r="G3105" s="235">
        <v>26.4</v>
      </c>
      <c r="H3105" s="235">
        <v>14.8</v>
      </c>
    </row>
    <row r="3106" spans="2:8">
      <c r="B3106" s="235" t="s">
        <v>2495</v>
      </c>
      <c r="C3106" s="235">
        <v>44460</v>
      </c>
      <c r="D3106" s="235">
        <v>5</v>
      </c>
      <c r="E3106" s="235">
        <v>96</v>
      </c>
      <c r="F3106" s="235">
        <v>65</v>
      </c>
      <c r="G3106" s="235">
        <v>22.8</v>
      </c>
      <c r="H3106" s="235">
        <v>15.8</v>
      </c>
    </row>
    <row r="3107" spans="2:8">
      <c r="B3107" s="235" t="s">
        <v>2495</v>
      </c>
      <c r="C3107" s="235">
        <v>44461</v>
      </c>
      <c r="D3107" s="235">
        <v>25</v>
      </c>
      <c r="E3107" s="235">
        <v>98</v>
      </c>
      <c r="F3107" s="235">
        <v>68</v>
      </c>
      <c r="G3107" s="235">
        <v>23.6</v>
      </c>
      <c r="H3107" s="235">
        <v>15.1</v>
      </c>
    </row>
    <row r="3108" spans="2:8">
      <c r="B3108" s="235" t="s">
        <v>2495</v>
      </c>
      <c r="C3108" s="235">
        <v>44462</v>
      </c>
      <c r="D3108" s="235">
        <v>5</v>
      </c>
      <c r="E3108" s="235">
        <v>97</v>
      </c>
      <c r="F3108" s="235">
        <v>72</v>
      </c>
      <c r="G3108" s="235">
        <v>21.1</v>
      </c>
      <c r="H3108" s="235">
        <v>14</v>
      </c>
    </row>
    <row r="3109" spans="2:8">
      <c r="B3109" s="235" t="s">
        <v>2495</v>
      </c>
      <c r="C3109" s="235">
        <v>44463</v>
      </c>
      <c r="D3109" s="235">
        <v>0</v>
      </c>
      <c r="E3109" s="235">
        <v>89</v>
      </c>
      <c r="F3109" s="235">
        <v>57</v>
      </c>
      <c r="G3109" s="235">
        <v>25.9</v>
      </c>
      <c r="H3109" s="235">
        <v>15.8</v>
      </c>
    </row>
    <row r="3110" spans="2:8">
      <c r="B3110" s="235" t="s">
        <v>2495</v>
      </c>
      <c r="C3110" s="235">
        <v>44464</v>
      </c>
      <c r="D3110" s="235">
        <v>0</v>
      </c>
      <c r="E3110" s="235">
        <v>85</v>
      </c>
      <c r="F3110" s="235">
        <v>39</v>
      </c>
      <c r="G3110" s="235">
        <v>27.1</v>
      </c>
      <c r="H3110" s="235">
        <v>17</v>
      </c>
    </row>
    <row r="3111" spans="2:8">
      <c r="B3111" s="235" t="s">
        <v>2495</v>
      </c>
      <c r="C3111" s="235">
        <v>44465</v>
      </c>
      <c r="D3111" s="235">
        <v>0</v>
      </c>
      <c r="E3111" s="235">
        <v>76.599999999999994</v>
      </c>
      <c r="F3111" s="235">
        <v>42.8</v>
      </c>
      <c r="G3111" s="235">
        <v>27.6</v>
      </c>
      <c r="H3111" s="235">
        <v>16.399999999999999</v>
      </c>
    </row>
    <row r="3112" spans="2:8">
      <c r="B3112" s="235" t="s">
        <v>2495</v>
      </c>
      <c r="C3112" s="235">
        <v>44466</v>
      </c>
      <c r="D3112" s="235">
        <v>0</v>
      </c>
      <c r="E3112" s="235">
        <v>75.900000000000006</v>
      </c>
      <c r="F3112" s="235">
        <v>43.6</v>
      </c>
      <c r="G3112" s="235">
        <v>28</v>
      </c>
      <c r="H3112" s="235">
        <v>15.2</v>
      </c>
    </row>
    <row r="3113" spans="2:8">
      <c r="B3113" s="235" t="s">
        <v>2495</v>
      </c>
      <c r="C3113" s="235">
        <v>44467</v>
      </c>
      <c r="D3113" s="235">
        <v>10</v>
      </c>
      <c r="E3113" s="235">
        <v>96.2</v>
      </c>
      <c r="F3113" s="235">
        <v>70.7</v>
      </c>
      <c r="G3113" s="235">
        <v>21.4</v>
      </c>
      <c r="H3113" s="235">
        <v>16.100000000000001</v>
      </c>
    </row>
    <row r="3114" spans="2:8">
      <c r="B3114" s="235" t="s">
        <v>2495</v>
      </c>
      <c r="C3114" s="235">
        <v>44468</v>
      </c>
      <c r="D3114" s="235">
        <v>47</v>
      </c>
      <c r="E3114" s="235">
        <v>97.8</v>
      </c>
      <c r="F3114" s="235">
        <v>84.1</v>
      </c>
      <c r="G3114" s="235">
        <v>22</v>
      </c>
      <c r="H3114" s="235">
        <v>15.4</v>
      </c>
    </row>
    <row r="3115" spans="2:8">
      <c r="B3115" s="235" t="s">
        <v>2495</v>
      </c>
      <c r="C3115" s="235">
        <v>44470</v>
      </c>
      <c r="D3115" s="235">
        <v>0</v>
      </c>
      <c r="E3115" s="235">
        <v>88.8</v>
      </c>
      <c r="F3115" s="235">
        <v>65.5</v>
      </c>
      <c r="G3115" s="235">
        <v>24.4</v>
      </c>
      <c r="H3115" s="235">
        <v>15.7</v>
      </c>
    </row>
    <row r="3116" spans="2:8">
      <c r="B3116" s="235" t="s">
        <v>2495</v>
      </c>
      <c r="C3116" s="235">
        <v>44471</v>
      </c>
      <c r="D3116" s="235">
        <v>12</v>
      </c>
      <c r="E3116" s="235">
        <v>88.5</v>
      </c>
      <c r="F3116" s="235">
        <v>55.8</v>
      </c>
      <c r="G3116" s="235">
        <v>26.4</v>
      </c>
      <c r="H3116" s="235">
        <v>15.9</v>
      </c>
    </row>
    <row r="3117" spans="2:8">
      <c r="B3117" s="235" t="s">
        <v>2495</v>
      </c>
      <c r="C3117" s="235">
        <v>44472</v>
      </c>
      <c r="D3117" s="235">
        <v>10</v>
      </c>
      <c r="E3117" s="235">
        <v>96.1</v>
      </c>
      <c r="F3117" s="235">
        <v>56.4</v>
      </c>
      <c r="G3117" s="235">
        <v>26.3</v>
      </c>
      <c r="H3117" s="235">
        <v>15.7</v>
      </c>
    </row>
    <row r="3118" spans="2:8">
      <c r="B3118" s="235" t="s">
        <v>2495</v>
      </c>
      <c r="C3118" s="235">
        <v>44469</v>
      </c>
      <c r="D3118" s="235">
        <v>4</v>
      </c>
      <c r="E3118" s="235">
        <v>98.1</v>
      </c>
      <c r="F3118" s="235">
        <v>73</v>
      </c>
      <c r="G3118" s="235">
        <v>21.1</v>
      </c>
      <c r="H3118" s="235">
        <v>15.1</v>
      </c>
    </row>
    <row r="3119" spans="2:8">
      <c r="B3119" s="235" t="s">
        <v>2495</v>
      </c>
      <c r="C3119" s="235">
        <v>44470</v>
      </c>
      <c r="D3119" s="235">
        <v>0</v>
      </c>
      <c r="E3119" s="235">
        <v>88.8</v>
      </c>
      <c r="F3119" s="235">
        <v>65.5</v>
      </c>
      <c r="G3119" s="235">
        <v>24.4</v>
      </c>
      <c r="H3119" s="235">
        <v>15.7</v>
      </c>
    </row>
    <row r="3120" spans="2:8">
      <c r="B3120" s="235" t="s">
        <v>2495</v>
      </c>
      <c r="C3120" s="235">
        <v>44471</v>
      </c>
      <c r="D3120" s="235">
        <v>12</v>
      </c>
      <c r="E3120" s="235">
        <v>88.5</v>
      </c>
      <c r="F3120" s="235">
        <v>55.8</v>
      </c>
      <c r="G3120" s="235">
        <v>26.4</v>
      </c>
      <c r="H3120" s="235">
        <v>15.9</v>
      </c>
    </row>
    <row r="3121" spans="2:8">
      <c r="B3121" s="235" t="s">
        <v>2495</v>
      </c>
      <c r="C3121" s="235">
        <v>44472</v>
      </c>
      <c r="D3121" s="235">
        <v>10</v>
      </c>
      <c r="E3121" s="235">
        <v>96.1</v>
      </c>
      <c r="F3121" s="235">
        <v>56.4</v>
      </c>
      <c r="G3121" s="235">
        <v>26.3</v>
      </c>
      <c r="H3121" s="235">
        <v>15.7</v>
      </c>
    </row>
    <row r="3122" spans="2:8">
      <c r="B3122" s="235" t="s">
        <v>2495</v>
      </c>
      <c r="C3122" s="235">
        <v>44473</v>
      </c>
      <c r="D3122" s="235">
        <v>12.2</v>
      </c>
      <c r="E3122" s="235">
        <v>96.6</v>
      </c>
      <c r="F3122" s="235">
        <v>54.6</v>
      </c>
      <c r="G3122" s="235">
        <v>26.5</v>
      </c>
      <c r="H3122" s="235">
        <v>15.4</v>
      </c>
    </row>
    <row r="3123" spans="2:8">
      <c r="B3123" s="235" t="s">
        <v>2495</v>
      </c>
      <c r="C3123" s="235">
        <v>44474</v>
      </c>
      <c r="D3123" s="235">
        <v>1</v>
      </c>
      <c r="E3123" s="235">
        <v>96</v>
      </c>
      <c r="F3123" s="235">
        <v>73.7</v>
      </c>
      <c r="G3123" s="235">
        <v>22.1</v>
      </c>
      <c r="H3123" s="235">
        <v>16.2</v>
      </c>
    </row>
    <row r="3124" spans="2:8">
      <c r="B3124" s="235" t="s">
        <v>2495</v>
      </c>
      <c r="C3124" s="235">
        <v>44475</v>
      </c>
      <c r="D3124" s="235">
        <v>15</v>
      </c>
      <c r="E3124" s="235">
        <v>97.2</v>
      </c>
      <c r="F3124" s="235">
        <v>64.7</v>
      </c>
      <c r="G3124" s="235">
        <v>24.2</v>
      </c>
      <c r="H3124" s="235">
        <v>16.8</v>
      </c>
    </row>
    <row r="3125" spans="2:8">
      <c r="B3125" s="235" t="s">
        <v>2495</v>
      </c>
      <c r="C3125" s="235">
        <v>44476</v>
      </c>
      <c r="D3125" s="235">
        <v>0</v>
      </c>
      <c r="E3125" s="235">
        <v>97.3</v>
      </c>
      <c r="F3125" s="235">
        <v>57.7</v>
      </c>
      <c r="G3125" s="235">
        <v>25.8</v>
      </c>
      <c r="H3125" s="235">
        <v>15.8</v>
      </c>
    </row>
    <row r="3126" spans="2:8">
      <c r="B3126" s="235" t="s">
        <v>2495</v>
      </c>
      <c r="C3126" s="235">
        <v>44477</v>
      </c>
      <c r="D3126" s="235">
        <v>16</v>
      </c>
      <c r="E3126" s="235">
        <v>97.3</v>
      </c>
      <c r="F3126" s="235">
        <v>57.7</v>
      </c>
      <c r="G3126" s="235">
        <v>25.8</v>
      </c>
      <c r="H3126" s="235">
        <v>15.5</v>
      </c>
    </row>
    <row r="3127" spans="2:8">
      <c r="B3127" s="235" t="s">
        <v>2495</v>
      </c>
      <c r="C3127" s="235">
        <v>44478</v>
      </c>
      <c r="D3127" s="235">
        <v>0.4</v>
      </c>
      <c r="E3127" s="235">
        <v>97.4</v>
      </c>
      <c r="F3127" s="235">
        <v>79.099999999999994</v>
      </c>
      <c r="G3127" s="235">
        <v>20</v>
      </c>
      <c r="H3127" s="235">
        <v>15.4</v>
      </c>
    </row>
    <row r="3128" spans="2:8">
      <c r="B3128" s="235" t="s">
        <v>2495</v>
      </c>
      <c r="C3128" s="235">
        <v>44479</v>
      </c>
      <c r="D3128" s="235">
        <v>16.5</v>
      </c>
      <c r="E3128" s="235">
        <v>97.7</v>
      </c>
      <c r="F3128" s="235">
        <v>59.1</v>
      </c>
      <c r="G3128" s="235">
        <v>24.9</v>
      </c>
      <c r="H3128" s="235">
        <v>14.8</v>
      </c>
    </row>
    <row r="3129" spans="2:8">
      <c r="B3129" s="235" t="s">
        <v>2495</v>
      </c>
      <c r="C3129" s="235">
        <v>44480</v>
      </c>
      <c r="D3129" s="235">
        <v>0</v>
      </c>
      <c r="E3129" s="235">
        <v>94.9</v>
      </c>
      <c r="F3129" s="235">
        <v>67.8</v>
      </c>
      <c r="G3129" s="235">
        <v>22.8</v>
      </c>
      <c r="H3129" s="235">
        <v>15.8</v>
      </c>
    </row>
    <row r="3130" spans="2:8">
      <c r="B3130" s="235" t="s">
        <v>2495</v>
      </c>
      <c r="C3130" s="235">
        <v>44481</v>
      </c>
      <c r="D3130" s="235">
        <v>10.7</v>
      </c>
      <c r="E3130" s="235">
        <v>97</v>
      </c>
      <c r="F3130" s="235">
        <v>57.6</v>
      </c>
      <c r="G3130" s="235">
        <v>25.9</v>
      </c>
      <c r="H3130" s="235">
        <v>16</v>
      </c>
    </row>
    <row r="3131" spans="2:8">
      <c r="B3131" s="235" t="s">
        <v>2495</v>
      </c>
      <c r="C3131" s="235">
        <v>44482</v>
      </c>
      <c r="D3131" s="235">
        <v>6.6</v>
      </c>
      <c r="E3131" s="235">
        <v>97</v>
      </c>
      <c r="F3131" s="235">
        <v>54.9</v>
      </c>
      <c r="G3131" s="235">
        <v>25.4</v>
      </c>
      <c r="H3131" s="235">
        <v>15.7</v>
      </c>
    </row>
    <row r="3132" spans="2:8">
      <c r="B3132" s="235" t="s">
        <v>2495</v>
      </c>
      <c r="C3132" s="235">
        <v>44483</v>
      </c>
      <c r="D3132" s="235">
        <v>9.6999999999999993</v>
      </c>
      <c r="E3132" s="235">
        <v>97</v>
      </c>
      <c r="F3132" s="235">
        <v>66.8</v>
      </c>
      <c r="G3132" s="235">
        <v>24.5</v>
      </c>
      <c r="H3132" s="235">
        <v>14.8</v>
      </c>
    </row>
    <row r="3133" spans="2:8">
      <c r="B3133" s="235" t="s">
        <v>2495</v>
      </c>
      <c r="C3133" s="235">
        <v>44484</v>
      </c>
      <c r="D3133" s="235">
        <v>0</v>
      </c>
      <c r="E3133" s="235">
        <v>90</v>
      </c>
      <c r="F3133" s="235">
        <v>53</v>
      </c>
      <c r="G3133" s="235">
        <v>25.3</v>
      </c>
      <c r="H3133" s="235">
        <v>14.3</v>
      </c>
    </row>
    <row r="3134" spans="2:8">
      <c r="B3134" s="235" t="s">
        <v>2495</v>
      </c>
      <c r="C3134" s="235">
        <v>44485</v>
      </c>
      <c r="D3134" s="235">
        <v>10</v>
      </c>
      <c r="E3134" s="235">
        <v>97.7</v>
      </c>
      <c r="F3134" s="235">
        <v>65.900000000000006</v>
      </c>
      <c r="G3134" s="235">
        <v>23.4</v>
      </c>
      <c r="H3134" s="235">
        <v>16.2</v>
      </c>
    </row>
    <row r="3135" spans="2:8">
      <c r="B3135" s="235" t="s">
        <v>2495</v>
      </c>
      <c r="C3135" s="235">
        <v>44486</v>
      </c>
      <c r="D3135" s="235">
        <v>0.4</v>
      </c>
      <c r="E3135" s="235">
        <v>98.5</v>
      </c>
      <c r="F3135" s="235">
        <v>73.099999999999994</v>
      </c>
      <c r="G3135" s="235">
        <v>20.399999999999999</v>
      </c>
      <c r="H3135" s="235">
        <v>14.6</v>
      </c>
    </row>
    <row r="3136" spans="2:8">
      <c r="B3136" s="235" t="s">
        <v>2495</v>
      </c>
      <c r="C3136" s="235">
        <v>44487</v>
      </c>
      <c r="D3136" s="235">
        <v>14</v>
      </c>
      <c r="E3136" s="235">
        <v>96.8</v>
      </c>
      <c r="F3136" s="235">
        <v>63.6</v>
      </c>
      <c r="G3136" s="235">
        <v>23.6</v>
      </c>
      <c r="H3136" s="235">
        <v>14.3</v>
      </c>
    </row>
    <row r="3137" spans="2:8">
      <c r="B3137" s="235" t="s">
        <v>2495</v>
      </c>
      <c r="C3137" s="235">
        <v>44488</v>
      </c>
      <c r="D3137" s="235">
        <v>8.3000000000000007</v>
      </c>
      <c r="E3137" s="235">
        <v>93.1</v>
      </c>
      <c r="F3137" s="235">
        <v>57.6</v>
      </c>
      <c r="G3137" s="235">
        <v>24.6</v>
      </c>
      <c r="H3137" s="235">
        <v>15.6</v>
      </c>
    </row>
    <row r="3138" spans="2:8">
      <c r="B3138" s="235" t="s">
        <v>2495</v>
      </c>
      <c r="C3138" s="235">
        <v>44489</v>
      </c>
      <c r="D3138" s="235">
        <v>0</v>
      </c>
      <c r="E3138" s="235">
        <v>98</v>
      </c>
      <c r="F3138" s="235">
        <v>62.6</v>
      </c>
      <c r="G3138" s="235">
        <v>23.4</v>
      </c>
      <c r="H3138" s="235">
        <v>15.2</v>
      </c>
    </row>
    <row r="3139" spans="2:8">
      <c r="B3139" s="235" t="s">
        <v>2495</v>
      </c>
      <c r="C3139" s="235">
        <v>44490</v>
      </c>
      <c r="D3139" s="235">
        <v>9</v>
      </c>
      <c r="E3139" s="235">
        <v>94.6</v>
      </c>
      <c r="F3139" s="235">
        <v>61.8</v>
      </c>
      <c r="G3139" s="235">
        <v>22.1</v>
      </c>
      <c r="H3139" s="235">
        <v>15.3</v>
      </c>
    </row>
    <row r="3140" spans="2:8">
      <c r="B3140" s="235" t="s">
        <v>2495</v>
      </c>
      <c r="C3140" s="235">
        <v>44491</v>
      </c>
      <c r="D3140" s="235">
        <v>0.4</v>
      </c>
      <c r="E3140" s="235">
        <v>96.2</v>
      </c>
      <c r="F3140" s="235">
        <v>61.8</v>
      </c>
      <c r="G3140" s="235">
        <v>23.4</v>
      </c>
      <c r="H3140" s="235">
        <v>15.2</v>
      </c>
    </row>
    <row r="3141" spans="2:8">
      <c r="B3141" s="235" t="s">
        <v>2495</v>
      </c>
      <c r="C3141" s="235">
        <v>44492</v>
      </c>
      <c r="D3141" s="235">
        <v>6.8</v>
      </c>
      <c r="E3141" s="235">
        <v>100</v>
      </c>
      <c r="F3141" s="235">
        <v>55.4</v>
      </c>
      <c r="G3141" s="235">
        <v>28.5</v>
      </c>
      <c r="H3141" s="235">
        <v>16.600000000000001</v>
      </c>
    </row>
    <row r="3142" spans="2:8">
      <c r="B3142" s="235" t="s">
        <v>2495</v>
      </c>
      <c r="C3142" s="235">
        <v>44493</v>
      </c>
      <c r="D3142" s="235">
        <v>24.2</v>
      </c>
      <c r="E3142" s="235">
        <v>91.5</v>
      </c>
      <c r="F3142" s="235">
        <v>60.6</v>
      </c>
      <c r="G3142" s="235">
        <v>24.3</v>
      </c>
      <c r="H3142" s="235">
        <v>14.8</v>
      </c>
    </row>
    <row r="3143" spans="2:8">
      <c r="B3143" s="235" t="s">
        <v>2495</v>
      </c>
      <c r="C3143" s="235">
        <v>44494</v>
      </c>
      <c r="D3143" s="235">
        <v>6.9</v>
      </c>
      <c r="E3143" s="235">
        <v>97.7</v>
      </c>
      <c r="F3143" s="235">
        <v>65.5</v>
      </c>
      <c r="G3143" s="235">
        <v>23.4</v>
      </c>
      <c r="H3143" s="235">
        <v>16.100000000000001</v>
      </c>
    </row>
    <row r="3144" spans="2:8">
      <c r="B3144" s="235" t="s">
        <v>2495</v>
      </c>
      <c r="C3144" s="235">
        <v>44495</v>
      </c>
      <c r="D3144" s="235">
        <v>22</v>
      </c>
      <c r="E3144" s="235">
        <v>97</v>
      </c>
      <c r="F3144" s="235">
        <v>71.099999999999994</v>
      </c>
      <c r="G3144" s="235">
        <v>22.3</v>
      </c>
      <c r="H3144" s="235">
        <v>14.5</v>
      </c>
    </row>
    <row r="3145" spans="2:8">
      <c r="B3145" s="235" t="s">
        <v>2495</v>
      </c>
      <c r="C3145" s="235">
        <v>44496</v>
      </c>
      <c r="D3145" s="235">
        <v>4</v>
      </c>
      <c r="E3145" s="235">
        <v>97.4</v>
      </c>
      <c r="F3145" s="235">
        <v>74.8</v>
      </c>
      <c r="G3145" s="235">
        <v>21.6</v>
      </c>
      <c r="H3145" s="235">
        <v>14.7</v>
      </c>
    </row>
    <row r="3146" spans="2:8">
      <c r="B3146" s="235" t="s">
        <v>2495</v>
      </c>
      <c r="C3146" s="235">
        <v>44497</v>
      </c>
      <c r="D3146" s="235">
        <v>2</v>
      </c>
      <c r="E3146" s="235">
        <v>95.3</v>
      </c>
      <c r="F3146" s="235">
        <v>62</v>
      </c>
      <c r="G3146" s="235">
        <v>25.2</v>
      </c>
      <c r="H3146" s="235">
        <v>14.9</v>
      </c>
    </row>
    <row r="3147" spans="2:8">
      <c r="B3147" s="235" t="s">
        <v>2495</v>
      </c>
      <c r="C3147" s="235">
        <v>44498</v>
      </c>
      <c r="D3147" s="235">
        <v>4</v>
      </c>
      <c r="E3147" s="235">
        <v>97.4</v>
      </c>
      <c r="F3147" s="235">
        <v>64.7</v>
      </c>
      <c r="G3147" s="235">
        <v>22</v>
      </c>
      <c r="H3147" s="235">
        <v>15.1</v>
      </c>
    </row>
    <row r="3148" spans="2:8">
      <c r="B3148" s="235" t="s">
        <v>2495</v>
      </c>
      <c r="C3148" s="235">
        <v>44499</v>
      </c>
      <c r="D3148" s="235">
        <v>3</v>
      </c>
      <c r="E3148" s="235">
        <v>92.9</v>
      </c>
      <c r="F3148" s="235">
        <v>66.8</v>
      </c>
      <c r="G3148" s="235">
        <v>24</v>
      </c>
      <c r="H3148" s="235">
        <v>15.2</v>
      </c>
    </row>
    <row r="3149" spans="2:8">
      <c r="B3149" s="235" t="s">
        <v>2495</v>
      </c>
      <c r="C3149" s="235">
        <v>44500</v>
      </c>
      <c r="D3149" s="235">
        <v>7</v>
      </c>
      <c r="E3149" s="235">
        <v>97.7</v>
      </c>
      <c r="F3149" s="235">
        <v>66.5</v>
      </c>
      <c r="G3149" s="235">
        <v>23.7</v>
      </c>
      <c r="H3149" s="235">
        <v>15.2</v>
      </c>
    </row>
    <row r="3150" spans="2:8">
      <c r="B3150" s="235" t="s">
        <v>2495</v>
      </c>
      <c r="C3150" s="235">
        <v>44501</v>
      </c>
      <c r="D3150" s="235">
        <v>8</v>
      </c>
      <c r="E3150" s="235">
        <v>89.2</v>
      </c>
      <c r="F3150" s="235">
        <v>61.4</v>
      </c>
      <c r="G3150" s="235">
        <v>23.7</v>
      </c>
      <c r="H3150" s="235">
        <v>13.9</v>
      </c>
    </row>
    <row r="3151" spans="2:8">
      <c r="B3151" s="235" t="s">
        <v>2495</v>
      </c>
      <c r="C3151" s="235">
        <v>44502</v>
      </c>
      <c r="D3151" s="235">
        <v>22</v>
      </c>
      <c r="E3151" s="235">
        <v>96.6</v>
      </c>
      <c r="F3151" s="235">
        <v>58.2</v>
      </c>
      <c r="G3151" s="235">
        <v>24.5</v>
      </c>
      <c r="H3151" s="235">
        <v>15.5</v>
      </c>
    </row>
    <row r="3152" spans="2:8">
      <c r="B3152" s="235" t="s">
        <v>2495</v>
      </c>
      <c r="C3152" s="235">
        <v>44503</v>
      </c>
      <c r="D3152" s="235">
        <v>4</v>
      </c>
      <c r="E3152" s="235">
        <v>97.5</v>
      </c>
      <c r="F3152" s="235">
        <v>70</v>
      </c>
      <c r="G3152" s="235">
        <v>23.1</v>
      </c>
      <c r="H3152" s="235">
        <v>14.6</v>
      </c>
    </row>
    <row r="3153" spans="2:8">
      <c r="B3153" s="235" t="s">
        <v>2495</v>
      </c>
      <c r="C3153" s="235">
        <v>44504</v>
      </c>
      <c r="D3153" s="235">
        <v>7</v>
      </c>
      <c r="E3153" s="235">
        <v>94.7</v>
      </c>
      <c r="F3153" s="235">
        <v>63.2</v>
      </c>
      <c r="G3153" s="235">
        <v>23.9</v>
      </c>
      <c r="H3153" s="235">
        <v>15.8</v>
      </c>
    </row>
    <row r="3154" spans="2:8">
      <c r="B3154" s="235" t="s">
        <v>2495</v>
      </c>
      <c r="C3154" s="235">
        <v>44505</v>
      </c>
      <c r="D3154" s="235">
        <v>0</v>
      </c>
      <c r="E3154" s="235">
        <v>90.2</v>
      </c>
      <c r="F3154" s="235">
        <v>56.4</v>
      </c>
      <c r="G3154" s="235">
        <v>24.8</v>
      </c>
      <c r="H3154" s="235">
        <v>15.4</v>
      </c>
    </row>
    <row r="3155" spans="2:8">
      <c r="B3155" s="235" t="s">
        <v>2495</v>
      </c>
      <c r="C3155" s="235">
        <v>44506</v>
      </c>
      <c r="D3155" s="235">
        <v>0</v>
      </c>
      <c r="E3155" s="235">
        <v>86.2</v>
      </c>
      <c r="F3155" s="235">
        <v>57.5</v>
      </c>
      <c r="G3155" s="235">
        <v>25.1</v>
      </c>
      <c r="H3155" s="235">
        <v>15.3</v>
      </c>
    </row>
    <row r="3156" spans="2:8">
      <c r="B3156" s="235" t="s">
        <v>2495</v>
      </c>
      <c r="C3156" s="235">
        <v>44507</v>
      </c>
      <c r="D3156" s="235">
        <v>0</v>
      </c>
      <c r="E3156" s="235">
        <v>84.8</v>
      </c>
      <c r="F3156" s="235">
        <v>55.9</v>
      </c>
      <c r="G3156" s="235">
        <v>26</v>
      </c>
      <c r="H3156" s="235">
        <v>15.7</v>
      </c>
    </row>
    <row r="3157" spans="2:8">
      <c r="B3157" s="235" t="s">
        <v>2495</v>
      </c>
      <c r="C3157" s="235">
        <v>44508</v>
      </c>
      <c r="D3157" s="235">
        <v>7</v>
      </c>
      <c r="E3157" s="235">
        <v>98.2</v>
      </c>
      <c r="F3157" s="235">
        <v>74.099999999999994</v>
      </c>
      <c r="G3157" s="235">
        <v>21</v>
      </c>
      <c r="H3157" s="235">
        <v>15.7</v>
      </c>
    </row>
    <row r="3158" spans="2:8">
      <c r="B3158" s="235" t="s">
        <v>2495</v>
      </c>
      <c r="C3158" s="235">
        <v>44509</v>
      </c>
      <c r="D3158" s="235">
        <v>4</v>
      </c>
      <c r="E3158" s="235">
        <v>98.2</v>
      </c>
      <c r="F3158" s="235">
        <v>74.3</v>
      </c>
      <c r="G3158" s="235">
        <v>20.8</v>
      </c>
      <c r="H3158" s="235">
        <v>14.8</v>
      </c>
    </row>
    <row r="3159" spans="2:8">
      <c r="B3159" s="235" t="s">
        <v>2495</v>
      </c>
      <c r="C3159" s="235">
        <v>44510</v>
      </c>
      <c r="D3159" s="235">
        <v>6.9</v>
      </c>
      <c r="E3159" s="235">
        <v>95.7</v>
      </c>
      <c r="F3159" s="235">
        <v>73.5</v>
      </c>
      <c r="G3159" s="235">
        <v>21</v>
      </c>
      <c r="H3159" s="235">
        <v>15.3</v>
      </c>
    </row>
    <row r="3160" spans="2:8">
      <c r="B3160" s="235" t="s">
        <v>2495</v>
      </c>
      <c r="C3160" s="235">
        <v>44511</v>
      </c>
      <c r="D3160" s="235">
        <v>0</v>
      </c>
      <c r="E3160" s="235">
        <v>97.2</v>
      </c>
      <c r="F3160" s="235">
        <v>64.2</v>
      </c>
      <c r="G3160" s="235">
        <v>24.2</v>
      </c>
      <c r="H3160" s="235">
        <v>14.3</v>
      </c>
    </row>
    <row r="3161" spans="2:8">
      <c r="B3161" s="235" t="s">
        <v>2495</v>
      </c>
      <c r="C3161" s="235">
        <v>44512</v>
      </c>
      <c r="D3161" s="235">
        <v>3</v>
      </c>
      <c r="E3161" s="235">
        <v>86.7</v>
      </c>
      <c r="F3161" s="235">
        <v>51.6</v>
      </c>
      <c r="G3161" s="235">
        <v>25</v>
      </c>
      <c r="H3161" s="235">
        <v>14.8</v>
      </c>
    </row>
    <row r="3162" spans="2:8">
      <c r="B3162" s="235" t="s">
        <v>2495</v>
      </c>
      <c r="C3162" s="235">
        <v>44513</v>
      </c>
      <c r="D3162" s="235">
        <v>0</v>
      </c>
      <c r="E3162" s="235">
        <v>94.4</v>
      </c>
      <c r="F3162" s="235">
        <v>70.900000000000006</v>
      </c>
      <c r="G3162" s="235">
        <v>21.6</v>
      </c>
      <c r="H3162" s="235">
        <v>15.7</v>
      </c>
    </row>
    <row r="3163" spans="2:8">
      <c r="B3163" s="235" t="s">
        <v>2495</v>
      </c>
      <c r="C3163" s="235">
        <v>44514</v>
      </c>
      <c r="D3163" s="235">
        <v>4</v>
      </c>
      <c r="E3163" s="235">
        <v>93.1</v>
      </c>
      <c r="F3163" s="235">
        <v>60.2</v>
      </c>
      <c r="G3163" s="235">
        <v>23.7</v>
      </c>
      <c r="H3163" s="235">
        <v>14.4</v>
      </c>
    </row>
    <row r="3164" spans="2:8">
      <c r="B3164" s="235" t="s">
        <v>2495</v>
      </c>
      <c r="C3164" s="235">
        <v>44515</v>
      </c>
      <c r="D3164" s="235">
        <v>6</v>
      </c>
      <c r="E3164" s="235">
        <v>96.6</v>
      </c>
      <c r="F3164" s="235">
        <v>73.2</v>
      </c>
      <c r="G3164" s="235">
        <v>22.3</v>
      </c>
      <c r="H3164" s="235">
        <v>16.399999999999999</v>
      </c>
    </row>
    <row r="3165" spans="2:8">
      <c r="B3165" s="235" t="s">
        <v>2495</v>
      </c>
      <c r="C3165" s="235">
        <v>44516</v>
      </c>
      <c r="D3165" s="235">
        <v>5.7</v>
      </c>
      <c r="E3165" s="235">
        <v>94.3</v>
      </c>
      <c r="F3165" s="235">
        <v>58.9</v>
      </c>
      <c r="G3165" s="235">
        <v>25</v>
      </c>
      <c r="H3165" s="235">
        <v>14</v>
      </c>
    </row>
    <row r="3166" spans="2:8">
      <c r="B3166" s="235" t="s">
        <v>2495</v>
      </c>
      <c r="C3166" s="235">
        <v>44517</v>
      </c>
      <c r="D3166" s="235">
        <v>3</v>
      </c>
      <c r="E3166" s="235">
        <v>96.8</v>
      </c>
      <c r="F3166" s="235">
        <v>58.5</v>
      </c>
      <c r="G3166" s="235">
        <v>22</v>
      </c>
      <c r="H3166" s="235">
        <v>14.2</v>
      </c>
    </row>
    <row r="3167" spans="2:8">
      <c r="B3167" s="235" t="s">
        <v>2495</v>
      </c>
      <c r="C3167" s="235">
        <v>44518</v>
      </c>
      <c r="D3167" s="235">
        <v>0</v>
      </c>
      <c r="E3167" s="235">
        <v>93.4</v>
      </c>
      <c r="F3167" s="235">
        <v>57.5</v>
      </c>
      <c r="G3167" s="235">
        <v>24</v>
      </c>
      <c r="H3167" s="235">
        <v>15</v>
      </c>
    </row>
    <row r="3168" spans="2:8">
      <c r="B3168" s="235" t="s">
        <v>2495</v>
      </c>
      <c r="C3168" s="235">
        <v>44519</v>
      </c>
      <c r="D3168" s="235">
        <v>8</v>
      </c>
      <c r="E3168" s="235">
        <v>96.8</v>
      </c>
      <c r="F3168" s="235">
        <v>71.099999999999994</v>
      </c>
      <c r="G3168" s="235">
        <v>21</v>
      </c>
      <c r="H3168" s="235">
        <v>15.3</v>
      </c>
    </row>
    <row r="3169" spans="2:8">
      <c r="B3169" s="235" t="s">
        <v>2495</v>
      </c>
      <c r="C3169" s="235">
        <v>44520</v>
      </c>
      <c r="D3169" s="235">
        <v>4</v>
      </c>
      <c r="E3169" s="235">
        <v>96.7</v>
      </c>
      <c r="F3169" s="235">
        <v>65.3</v>
      </c>
      <c r="G3169" s="235">
        <v>23.4</v>
      </c>
      <c r="H3169" s="235">
        <v>14.1</v>
      </c>
    </row>
    <row r="3170" spans="2:8">
      <c r="B3170" s="235" t="s">
        <v>2495</v>
      </c>
      <c r="C3170" s="235">
        <v>44521</v>
      </c>
      <c r="D3170" s="235">
        <v>1</v>
      </c>
      <c r="E3170" s="235">
        <v>93.8</v>
      </c>
      <c r="F3170" s="235">
        <v>68.099999999999994</v>
      </c>
      <c r="G3170" s="235">
        <v>23</v>
      </c>
      <c r="H3170" s="235">
        <v>15.5</v>
      </c>
    </row>
    <row r="3171" spans="2:8">
      <c r="B3171" s="235" t="s">
        <v>2495</v>
      </c>
      <c r="C3171" s="235">
        <v>44522</v>
      </c>
      <c r="D3171" s="235">
        <v>17</v>
      </c>
      <c r="E3171" s="235">
        <v>94.5</v>
      </c>
      <c r="F3171" s="235">
        <v>68</v>
      </c>
      <c r="G3171" s="235">
        <v>22.6</v>
      </c>
      <c r="H3171" s="235">
        <v>14.9</v>
      </c>
    </row>
    <row r="3172" spans="2:8">
      <c r="B3172" s="235" t="s">
        <v>2495</v>
      </c>
      <c r="C3172" s="235">
        <v>44523</v>
      </c>
      <c r="D3172" s="235">
        <v>23</v>
      </c>
      <c r="E3172" s="235">
        <v>97.3</v>
      </c>
      <c r="F3172" s="235">
        <v>75.400000000000006</v>
      </c>
      <c r="G3172" s="235">
        <v>20.7</v>
      </c>
      <c r="H3172" s="235">
        <v>13</v>
      </c>
    </row>
    <row r="3173" spans="2:8">
      <c r="B3173" s="235" t="s">
        <v>2495</v>
      </c>
      <c r="C3173" s="235">
        <v>44524</v>
      </c>
      <c r="D3173" s="235">
        <v>11</v>
      </c>
      <c r="E3173" s="235">
        <v>95.8</v>
      </c>
      <c r="F3173" s="235">
        <v>72.900000000000006</v>
      </c>
      <c r="G3173" s="235">
        <v>20.8</v>
      </c>
      <c r="H3173" s="235">
        <v>14</v>
      </c>
    </row>
    <row r="3174" spans="2:8">
      <c r="B3174" s="235" t="s">
        <v>2495</v>
      </c>
      <c r="C3174" s="235">
        <v>44525</v>
      </c>
      <c r="D3174" s="235">
        <v>3</v>
      </c>
      <c r="E3174" s="235">
        <v>97.8</v>
      </c>
      <c r="F3174" s="235">
        <v>78</v>
      </c>
      <c r="G3174" s="235">
        <v>19</v>
      </c>
      <c r="H3174" s="235">
        <v>14.2</v>
      </c>
    </row>
    <row r="3175" spans="2:8">
      <c r="B3175" s="235" t="s">
        <v>2495</v>
      </c>
      <c r="C3175" s="235">
        <v>44526</v>
      </c>
      <c r="D3175" s="235">
        <v>5</v>
      </c>
      <c r="E3175" s="235">
        <v>97.8</v>
      </c>
      <c r="F3175" s="235">
        <v>70.7</v>
      </c>
      <c r="G3175" s="235">
        <v>19</v>
      </c>
      <c r="H3175" s="235">
        <v>14.1</v>
      </c>
    </row>
    <row r="3176" spans="2:8">
      <c r="B3176" s="235" t="s">
        <v>2495</v>
      </c>
      <c r="C3176" s="235">
        <v>44527</v>
      </c>
      <c r="D3176" s="235">
        <v>6</v>
      </c>
      <c r="E3176" s="235">
        <v>97.7</v>
      </c>
      <c r="F3176" s="235">
        <v>68.2</v>
      </c>
      <c r="G3176" s="235">
        <v>21</v>
      </c>
      <c r="H3176" s="235">
        <v>14.5</v>
      </c>
    </row>
    <row r="3177" spans="2:8">
      <c r="B3177" s="235" t="s">
        <v>2495</v>
      </c>
      <c r="C3177" s="235">
        <v>44528</v>
      </c>
      <c r="D3177" s="235">
        <v>3</v>
      </c>
      <c r="E3177" s="235">
        <v>90</v>
      </c>
      <c r="F3177" s="235">
        <v>62.3</v>
      </c>
      <c r="G3177" s="235">
        <v>20</v>
      </c>
      <c r="H3177" s="235">
        <v>15</v>
      </c>
    </row>
    <row r="3178" spans="2:8">
      <c r="B3178" s="235" t="s">
        <v>2495</v>
      </c>
      <c r="C3178" s="235">
        <v>44529</v>
      </c>
      <c r="D3178" s="235">
        <v>10</v>
      </c>
      <c r="E3178" s="235">
        <v>96.1</v>
      </c>
      <c r="F3178" s="235">
        <v>71.099999999999994</v>
      </c>
      <c r="G3178" s="235">
        <v>19</v>
      </c>
      <c r="H3178" s="235">
        <v>14</v>
      </c>
    </row>
    <row r="3179" spans="2:8">
      <c r="B3179" s="235" t="s">
        <v>2495</v>
      </c>
      <c r="C3179" s="235">
        <v>44530</v>
      </c>
      <c r="D3179" s="235">
        <v>4.9000000000000004</v>
      </c>
      <c r="E3179" s="235">
        <v>97.2</v>
      </c>
      <c r="F3179" s="235">
        <v>68.7</v>
      </c>
      <c r="G3179" s="235">
        <v>21.9</v>
      </c>
      <c r="H3179" s="235">
        <v>13.7</v>
      </c>
    </row>
    <row r="3180" spans="2:8">
      <c r="B3180" s="235" t="s">
        <v>2495</v>
      </c>
      <c r="C3180" s="235">
        <v>44531</v>
      </c>
      <c r="D3180" s="235">
        <v>4</v>
      </c>
      <c r="E3180" s="235">
        <v>97.5</v>
      </c>
      <c r="F3180" s="235">
        <v>63.1</v>
      </c>
      <c r="G3180" s="235">
        <v>23.3</v>
      </c>
      <c r="H3180" s="235">
        <v>15</v>
      </c>
    </row>
    <row r="3181" spans="2:8">
      <c r="B3181" s="235" t="s">
        <v>2495</v>
      </c>
      <c r="C3181" s="235">
        <v>44532</v>
      </c>
      <c r="D3181" s="235">
        <v>0</v>
      </c>
      <c r="E3181" s="235">
        <v>92.5</v>
      </c>
      <c r="F3181" s="235">
        <v>64.099999999999994</v>
      </c>
      <c r="G3181" s="235">
        <v>23.5</v>
      </c>
      <c r="H3181" s="235">
        <v>17.100000000000001</v>
      </c>
    </row>
    <row r="3182" spans="2:8">
      <c r="B3182" s="235" t="s">
        <v>2495</v>
      </c>
      <c r="C3182" s="235">
        <v>44533</v>
      </c>
      <c r="D3182" s="235">
        <v>0</v>
      </c>
      <c r="E3182" s="235">
        <v>93.6</v>
      </c>
      <c r="F3182" s="235">
        <v>68.2</v>
      </c>
      <c r="G3182" s="235">
        <v>23.2</v>
      </c>
      <c r="H3182" s="235">
        <v>16.899999999999999</v>
      </c>
    </row>
    <row r="3183" spans="2:8">
      <c r="B3183" s="235" t="s">
        <v>2495</v>
      </c>
      <c r="C3183" s="235">
        <v>44534</v>
      </c>
      <c r="D3183" s="235">
        <v>0</v>
      </c>
      <c r="E3183" s="235">
        <v>96.5</v>
      </c>
      <c r="F3183" s="235">
        <v>60.5</v>
      </c>
      <c r="G3183" s="235">
        <v>24.5</v>
      </c>
      <c r="H3183" s="235">
        <v>16</v>
      </c>
    </row>
    <row r="3184" spans="2:8">
      <c r="B3184" s="235" t="s">
        <v>2495</v>
      </c>
      <c r="C3184" s="235">
        <v>44535</v>
      </c>
      <c r="D3184" s="235">
        <v>0</v>
      </c>
      <c r="E3184" s="235">
        <v>90.5</v>
      </c>
      <c r="F3184" s="235">
        <v>64.3</v>
      </c>
      <c r="G3184" s="235">
        <v>24.3</v>
      </c>
      <c r="H3184" s="235">
        <v>15.8</v>
      </c>
    </row>
    <row r="3185" spans="2:8">
      <c r="B3185" s="235" t="s">
        <v>2495</v>
      </c>
      <c r="C3185" s="235">
        <v>44536</v>
      </c>
      <c r="D3185" s="235">
        <v>0</v>
      </c>
      <c r="E3185" s="235">
        <v>92.2</v>
      </c>
      <c r="F3185" s="235">
        <v>59.6</v>
      </c>
      <c r="G3185" s="235">
        <v>25.4</v>
      </c>
      <c r="H3185" s="235">
        <v>15.9</v>
      </c>
    </row>
    <row r="3186" spans="2:8">
      <c r="B3186" s="235" t="s">
        <v>2495</v>
      </c>
      <c r="C3186" s="235">
        <v>44537</v>
      </c>
      <c r="D3186" s="235">
        <v>0</v>
      </c>
      <c r="E3186" s="235">
        <v>85.5</v>
      </c>
      <c r="F3186" s="235">
        <v>50.6</v>
      </c>
      <c r="G3186" s="235">
        <v>22.3</v>
      </c>
      <c r="H3186" s="235">
        <v>16.399999999999999</v>
      </c>
    </row>
    <row r="3187" spans="2:8">
      <c r="B3187" s="235" t="s">
        <v>2495</v>
      </c>
      <c r="C3187" s="235">
        <v>44538</v>
      </c>
      <c r="D3187" s="235">
        <v>0</v>
      </c>
      <c r="E3187" s="235">
        <v>94.3</v>
      </c>
      <c r="F3187" s="235">
        <v>58.5</v>
      </c>
      <c r="G3187" s="235">
        <v>25.9</v>
      </c>
      <c r="H3187" s="235">
        <v>16.399999999999999</v>
      </c>
    </row>
    <row r="3188" spans="2:8">
      <c r="B3188" s="235" t="s">
        <v>2495</v>
      </c>
      <c r="C3188" s="235">
        <v>44539</v>
      </c>
      <c r="D3188" s="235">
        <v>0</v>
      </c>
      <c r="E3188" s="235">
        <v>94.2</v>
      </c>
      <c r="F3188" s="235">
        <v>68.5</v>
      </c>
      <c r="G3188" s="235">
        <v>22.9</v>
      </c>
      <c r="H3188" s="235">
        <v>16.5</v>
      </c>
    </row>
    <row r="3189" spans="2:8">
      <c r="B3189" s="235" t="s">
        <v>2495</v>
      </c>
      <c r="C3189" s="235">
        <v>44540</v>
      </c>
      <c r="D3189" s="235">
        <v>3</v>
      </c>
      <c r="E3189" s="235">
        <v>92.6</v>
      </c>
      <c r="F3189" s="235">
        <v>66.3</v>
      </c>
      <c r="G3189" s="235">
        <v>20.2</v>
      </c>
      <c r="H3189" s="235">
        <v>16.2</v>
      </c>
    </row>
    <row r="3190" spans="2:8">
      <c r="B3190" s="235" t="s">
        <v>2495</v>
      </c>
      <c r="C3190" s="235">
        <v>44541</v>
      </c>
      <c r="D3190" s="235">
        <v>5.4</v>
      </c>
      <c r="E3190" s="235">
        <v>98</v>
      </c>
      <c r="F3190" s="235">
        <v>77.099999999999994</v>
      </c>
      <c r="G3190" s="235">
        <v>22</v>
      </c>
      <c r="H3190" s="235">
        <v>16.5</v>
      </c>
    </row>
    <row r="3191" spans="2:8">
      <c r="B3191" s="235" t="s">
        <v>2495</v>
      </c>
      <c r="C3191" s="235">
        <v>44542</v>
      </c>
      <c r="D3191" s="235">
        <v>6.6</v>
      </c>
      <c r="E3191" s="235">
        <v>97.8</v>
      </c>
      <c r="F3191" s="235">
        <v>80.900000000000006</v>
      </c>
      <c r="G3191" s="235">
        <v>19</v>
      </c>
      <c r="H3191" s="235">
        <v>15.2</v>
      </c>
    </row>
    <row r="3192" spans="2:8">
      <c r="B3192" s="235" t="s">
        <v>2495</v>
      </c>
      <c r="C3192" s="235">
        <v>44543</v>
      </c>
      <c r="D3192" s="235">
        <v>0</v>
      </c>
      <c r="E3192" s="235">
        <v>94.9</v>
      </c>
      <c r="F3192" s="235">
        <v>49.9</v>
      </c>
      <c r="G3192" s="235">
        <v>23.1</v>
      </c>
      <c r="H3192" s="235">
        <v>14.4</v>
      </c>
    </row>
    <row r="3193" spans="2:8">
      <c r="B3193" s="235" t="s">
        <v>2495</v>
      </c>
      <c r="C3193" s="235">
        <v>44544</v>
      </c>
      <c r="D3193" s="235">
        <v>0</v>
      </c>
      <c r="E3193" s="235">
        <v>91.5</v>
      </c>
      <c r="F3193" s="235">
        <v>60.8</v>
      </c>
      <c r="G3193" s="235">
        <v>23.7</v>
      </c>
      <c r="H3193" s="235">
        <v>15.9</v>
      </c>
    </row>
    <row r="3194" spans="2:8">
      <c r="B3194" s="235" t="s">
        <v>2495</v>
      </c>
      <c r="C3194" s="235">
        <v>44545</v>
      </c>
      <c r="D3194" s="235">
        <v>0</v>
      </c>
      <c r="E3194" s="235">
        <v>92.7</v>
      </c>
      <c r="F3194" s="235">
        <v>67</v>
      </c>
      <c r="G3194" s="235">
        <v>22.8</v>
      </c>
      <c r="H3194" s="235">
        <v>15.6</v>
      </c>
    </row>
    <row r="3195" spans="2:8">
      <c r="B3195" s="235" t="s">
        <v>2495</v>
      </c>
      <c r="C3195" s="235">
        <v>44546</v>
      </c>
      <c r="D3195" s="235">
        <v>0</v>
      </c>
      <c r="E3195" s="235">
        <v>95.5</v>
      </c>
      <c r="F3195" s="235">
        <v>70.3</v>
      </c>
      <c r="G3195" s="235">
        <v>22</v>
      </c>
      <c r="H3195" s="235">
        <v>15.4</v>
      </c>
    </row>
    <row r="3196" spans="2:8">
      <c r="B3196" s="235" t="s">
        <v>2495</v>
      </c>
      <c r="C3196" s="235">
        <v>44547</v>
      </c>
      <c r="D3196" s="235">
        <v>0</v>
      </c>
      <c r="E3196" s="235">
        <v>96.9</v>
      </c>
      <c r="F3196" s="235">
        <v>70.8</v>
      </c>
      <c r="G3196" s="235">
        <v>19</v>
      </c>
      <c r="H3196" s="235">
        <v>14.5</v>
      </c>
    </row>
    <row r="3197" spans="2:8">
      <c r="B3197" s="235" t="s">
        <v>2495</v>
      </c>
      <c r="C3197" s="235">
        <v>44548</v>
      </c>
      <c r="D3197" s="235">
        <v>0.3</v>
      </c>
      <c r="E3197" s="235">
        <v>95</v>
      </c>
      <c r="F3197" s="235">
        <v>72</v>
      </c>
      <c r="G3197" s="235">
        <v>20</v>
      </c>
      <c r="H3197" s="235">
        <v>15.7</v>
      </c>
    </row>
    <row r="3198" spans="2:8">
      <c r="B3198" s="235" t="s">
        <v>2495</v>
      </c>
      <c r="C3198" s="235">
        <v>44549</v>
      </c>
      <c r="D3198" s="235">
        <v>0</v>
      </c>
      <c r="E3198" s="235">
        <v>92.2</v>
      </c>
      <c r="F3198" s="235">
        <v>55.4</v>
      </c>
      <c r="G3198" s="235">
        <v>22</v>
      </c>
      <c r="H3198" s="235">
        <v>14.8</v>
      </c>
    </row>
    <row r="3199" spans="2:8">
      <c r="B3199" s="235" t="s">
        <v>2495</v>
      </c>
      <c r="C3199" s="235">
        <v>44550</v>
      </c>
      <c r="D3199" s="235">
        <v>9.3000000000000007</v>
      </c>
      <c r="E3199" s="235">
        <v>93</v>
      </c>
      <c r="F3199" s="235">
        <v>65.5</v>
      </c>
      <c r="G3199" s="235">
        <v>20</v>
      </c>
      <c r="H3199" s="235">
        <v>15.1</v>
      </c>
    </row>
    <row r="3200" spans="2:8">
      <c r="B3200" s="235" t="s">
        <v>2495</v>
      </c>
      <c r="C3200" s="235">
        <v>44551</v>
      </c>
      <c r="D3200" s="235">
        <v>24.5</v>
      </c>
      <c r="E3200" s="235">
        <v>97.4</v>
      </c>
      <c r="F3200" s="235">
        <v>71.400000000000006</v>
      </c>
      <c r="G3200" s="235">
        <v>21.6</v>
      </c>
      <c r="H3200" s="235">
        <v>15.8</v>
      </c>
    </row>
    <row r="3201" spans="2:8">
      <c r="B3201" s="235" t="s">
        <v>2495</v>
      </c>
      <c r="C3201" s="235">
        <v>44552</v>
      </c>
      <c r="D3201" s="235">
        <v>3.2</v>
      </c>
      <c r="E3201" s="235">
        <v>96.6</v>
      </c>
      <c r="F3201" s="235">
        <v>61.3</v>
      </c>
      <c r="G3201" s="235">
        <v>22</v>
      </c>
      <c r="H3201" s="235">
        <v>15.2</v>
      </c>
    </row>
    <row r="3202" spans="2:8">
      <c r="B3202" s="235" t="s">
        <v>2495</v>
      </c>
      <c r="C3202" s="235">
        <v>44553</v>
      </c>
      <c r="D3202" s="235">
        <v>0</v>
      </c>
      <c r="E3202" s="235">
        <v>90.6</v>
      </c>
      <c r="F3202" s="235">
        <v>58.2</v>
      </c>
      <c r="G3202" s="235">
        <v>21</v>
      </c>
      <c r="H3202" s="235">
        <v>14.2</v>
      </c>
    </row>
    <row r="3203" spans="2:8">
      <c r="B3203" s="235" t="s">
        <v>2495</v>
      </c>
      <c r="C3203" s="235">
        <v>44554</v>
      </c>
      <c r="D3203" s="235">
        <v>3</v>
      </c>
      <c r="E3203" s="235">
        <v>88.1</v>
      </c>
      <c r="F3203" s="235">
        <v>60.5</v>
      </c>
      <c r="G3203" s="235">
        <v>25.3</v>
      </c>
      <c r="H3203" s="235">
        <v>16</v>
      </c>
    </row>
    <row r="3204" spans="2:8">
      <c r="B3204" s="235" t="s">
        <v>2495</v>
      </c>
      <c r="C3204" s="235">
        <v>44554</v>
      </c>
      <c r="D3204" s="235">
        <v>9.3000000000000007</v>
      </c>
      <c r="E3204" s="235">
        <v>90.8</v>
      </c>
      <c r="F3204" s="235">
        <v>59</v>
      </c>
      <c r="G3204" s="235">
        <v>21</v>
      </c>
      <c r="H3204" s="235">
        <v>15</v>
      </c>
    </row>
    <row r="3205" spans="2:8">
      <c r="B3205" s="235" t="s">
        <v>2495</v>
      </c>
      <c r="C3205" s="235">
        <v>44556</v>
      </c>
      <c r="D3205" s="235">
        <v>2.7</v>
      </c>
      <c r="E3205" s="235">
        <v>97.8</v>
      </c>
      <c r="F3205" s="235">
        <v>58.4</v>
      </c>
      <c r="G3205" s="235">
        <v>19</v>
      </c>
      <c r="H3205" s="235">
        <v>14.1</v>
      </c>
    </row>
    <row r="3206" spans="2:8">
      <c r="B3206" s="235" t="s">
        <v>2495</v>
      </c>
      <c r="C3206" s="235">
        <v>44557</v>
      </c>
      <c r="D3206" s="235">
        <v>4.4000000000000004</v>
      </c>
      <c r="E3206" s="235">
        <v>97.1</v>
      </c>
      <c r="F3206" s="235">
        <v>78.099999999999994</v>
      </c>
      <c r="G3206" s="235">
        <v>19.899999999999999</v>
      </c>
      <c r="H3206" s="235">
        <v>16.399999999999999</v>
      </c>
    </row>
    <row r="3207" spans="2:8">
      <c r="B3207" s="235" t="s">
        <v>2495</v>
      </c>
      <c r="C3207" s="235">
        <v>44558</v>
      </c>
      <c r="D3207" s="235">
        <v>3</v>
      </c>
      <c r="E3207" s="235">
        <v>88.1</v>
      </c>
      <c r="F3207" s="235">
        <v>62.1</v>
      </c>
      <c r="G3207" s="235">
        <v>24</v>
      </c>
      <c r="H3207" s="235">
        <v>15</v>
      </c>
    </row>
    <row r="3208" spans="2:8">
      <c r="B3208" s="235" t="s">
        <v>2495</v>
      </c>
      <c r="C3208" s="235">
        <v>44559</v>
      </c>
      <c r="D3208" s="235">
        <v>8.5</v>
      </c>
      <c r="E3208" s="235">
        <v>97.8</v>
      </c>
      <c r="F3208" s="235">
        <v>77.5</v>
      </c>
      <c r="G3208" s="235">
        <v>20.8</v>
      </c>
      <c r="H3208" s="235">
        <v>16.2</v>
      </c>
    </row>
    <row r="3209" spans="2:8">
      <c r="B3209" s="235" t="s">
        <v>2495</v>
      </c>
      <c r="C3209" s="235">
        <v>44560</v>
      </c>
      <c r="D3209" s="235">
        <v>4</v>
      </c>
      <c r="E3209" s="235">
        <v>97.8</v>
      </c>
      <c r="F3209" s="235">
        <v>69.400000000000006</v>
      </c>
      <c r="G3209" s="235">
        <v>23.5</v>
      </c>
      <c r="H3209" s="235">
        <v>16.100000000000001</v>
      </c>
    </row>
    <row r="3210" spans="2:8">
      <c r="B3210" s="235" t="s">
        <v>2495</v>
      </c>
      <c r="C3210" s="235">
        <v>44561</v>
      </c>
      <c r="D3210" s="235">
        <v>3.7</v>
      </c>
      <c r="E3210" s="235">
        <v>90.2</v>
      </c>
      <c r="F3210" s="235">
        <v>60.1</v>
      </c>
      <c r="G3210" s="235">
        <v>21.5</v>
      </c>
      <c r="H3210" s="235">
        <v>14.2</v>
      </c>
    </row>
    <row r="3211" spans="2:8">
      <c r="B3211" s="235" t="s">
        <v>2495</v>
      </c>
      <c r="C3211" s="235">
        <v>44562</v>
      </c>
      <c r="D3211" s="235">
        <v>7.3</v>
      </c>
      <c r="E3211" s="235">
        <v>96.4</v>
      </c>
      <c r="F3211" s="235">
        <v>63.8</v>
      </c>
      <c r="G3211" s="235">
        <v>16</v>
      </c>
      <c r="H3211" s="235">
        <v>24</v>
      </c>
    </row>
    <row r="3212" spans="2:8">
      <c r="B3212" s="235" t="s">
        <v>2495</v>
      </c>
      <c r="C3212" s="235">
        <v>44563</v>
      </c>
      <c r="D3212" s="235">
        <v>0</v>
      </c>
      <c r="E3212" s="235">
        <v>98.1</v>
      </c>
      <c r="F3212" s="235">
        <v>70.400000000000006</v>
      </c>
      <c r="G3212" s="235">
        <v>23</v>
      </c>
      <c r="H3212" s="235">
        <v>16</v>
      </c>
    </row>
    <row r="3213" spans="2:8">
      <c r="B3213" s="235" t="s">
        <v>2495</v>
      </c>
      <c r="C3213" s="235">
        <v>44565</v>
      </c>
      <c r="D3213" s="235">
        <v>9.6999999999999993</v>
      </c>
      <c r="E3213" s="235">
        <v>96.9</v>
      </c>
      <c r="F3213" s="235">
        <v>54.3</v>
      </c>
      <c r="G3213" s="235">
        <v>22</v>
      </c>
      <c r="H3213" s="235">
        <v>14</v>
      </c>
    </row>
    <row r="3214" spans="2:8">
      <c r="B3214" s="235" t="s">
        <v>2495</v>
      </c>
      <c r="C3214" s="235">
        <v>44566</v>
      </c>
      <c r="D3214" s="235">
        <v>13</v>
      </c>
      <c r="E3214" s="235">
        <v>97.3</v>
      </c>
      <c r="F3214" s="235">
        <v>70.3</v>
      </c>
      <c r="G3214" s="235">
        <v>21</v>
      </c>
      <c r="H3214" s="235">
        <v>14.3</v>
      </c>
    </row>
    <row r="3215" spans="2:8">
      <c r="B3215" s="235" t="s">
        <v>2495</v>
      </c>
      <c r="C3215" s="235">
        <v>44564</v>
      </c>
      <c r="D3215" s="235">
        <v>0</v>
      </c>
      <c r="E3215" s="235">
        <v>95</v>
      </c>
      <c r="F3215" s="235">
        <v>65</v>
      </c>
      <c r="G3215" s="235">
        <v>14.4</v>
      </c>
      <c r="H3215" s="235">
        <v>19</v>
      </c>
    </row>
    <row r="3216" spans="2:8">
      <c r="B3216" s="235" t="s">
        <v>2495</v>
      </c>
      <c r="C3216" s="235">
        <v>44567</v>
      </c>
      <c r="D3216" s="235">
        <v>20</v>
      </c>
      <c r="E3216" s="235">
        <v>98.3</v>
      </c>
      <c r="F3216" s="235">
        <v>71.2</v>
      </c>
      <c r="G3216" s="235">
        <v>21.1</v>
      </c>
      <c r="H3216" s="235">
        <v>14.8</v>
      </c>
    </row>
    <row r="3217" spans="2:8">
      <c r="B3217" s="235" t="s">
        <v>2495</v>
      </c>
      <c r="C3217" s="235">
        <v>44568</v>
      </c>
      <c r="D3217" s="235">
        <v>0</v>
      </c>
      <c r="E3217" s="235">
        <v>98.5</v>
      </c>
      <c r="F3217" s="235">
        <v>77.099999999999994</v>
      </c>
      <c r="G3217" s="235">
        <v>20</v>
      </c>
      <c r="H3217" s="235">
        <v>14.3</v>
      </c>
    </row>
    <row r="3218" spans="2:8">
      <c r="B3218" s="235" t="s">
        <v>2495</v>
      </c>
      <c r="C3218" s="235">
        <v>44569</v>
      </c>
      <c r="D3218" s="235">
        <v>8</v>
      </c>
      <c r="E3218" s="235">
        <v>93.9</v>
      </c>
      <c r="F3218" s="235">
        <v>55.9</v>
      </c>
      <c r="G3218" s="235">
        <v>21</v>
      </c>
      <c r="H3218" s="235">
        <v>13.5</v>
      </c>
    </row>
    <row r="3219" spans="2:8">
      <c r="B3219" s="235" t="s">
        <v>2495</v>
      </c>
      <c r="C3219" s="235">
        <v>44570</v>
      </c>
      <c r="D3219" s="235">
        <v>11</v>
      </c>
      <c r="E3219" s="235">
        <v>94</v>
      </c>
      <c r="F3219" s="235">
        <v>54</v>
      </c>
      <c r="G3219" s="235">
        <v>18</v>
      </c>
      <c r="H3219" s="235">
        <v>13.5</v>
      </c>
    </row>
    <row r="3220" spans="2:8">
      <c r="B3220" s="235" t="s">
        <v>2495</v>
      </c>
      <c r="C3220" s="235">
        <v>44571</v>
      </c>
      <c r="D3220" s="235">
        <v>14</v>
      </c>
      <c r="E3220" s="235">
        <v>98</v>
      </c>
      <c r="F3220" s="235">
        <v>76</v>
      </c>
      <c r="G3220" s="235">
        <v>16</v>
      </c>
      <c r="H3220" s="235">
        <v>13.5</v>
      </c>
    </row>
    <row r="3221" spans="2:8">
      <c r="B3221" s="235" t="s">
        <v>2495</v>
      </c>
      <c r="C3221" s="235">
        <v>44572</v>
      </c>
      <c r="D3221" s="235">
        <v>0</v>
      </c>
      <c r="E3221" s="235">
        <v>97.6</v>
      </c>
      <c r="F3221" s="235">
        <v>75.599999999999994</v>
      </c>
      <c r="G3221" s="235">
        <v>20</v>
      </c>
      <c r="H3221" s="235">
        <v>15</v>
      </c>
    </row>
    <row r="3222" spans="2:8">
      <c r="B3222" s="235" t="s">
        <v>2495</v>
      </c>
      <c r="C3222" s="235">
        <v>44573</v>
      </c>
      <c r="D3222" s="235">
        <v>0</v>
      </c>
      <c r="E3222" s="235">
        <v>96</v>
      </c>
      <c r="F3222" s="235">
        <v>55</v>
      </c>
      <c r="G3222" s="235">
        <v>19.7</v>
      </c>
      <c r="H3222" s="235">
        <v>14.6</v>
      </c>
    </row>
    <row r="3223" spans="2:8">
      <c r="B3223" s="235" t="s">
        <v>2495</v>
      </c>
      <c r="C3223" s="235">
        <v>44574</v>
      </c>
      <c r="D3223" s="235">
        <v>0</v>
      </c>
      <c r="E3223" s="235">
        <v>92</v>
      </c>
      <c r="F3223" s="235">
        <v>68</v>
      </c>
      <c r="G3223" s="235">
        <v>20</v>
      </c>
      <c r="H3223" s="235">
        <v>15</v>
      </c>
    </row>
    <row r="3224" spans="2:8">
      <c r="B3224" s="235" t="s">
        <v>2495</v>
      </c>
      <c r="C3224" s="235">
        <v>44575</v>
      </c>
      <c r="D3224" s="235">
        <v>0</v>
      </c>
      <c r="E3224" s="235">
        <v>89</v>
      </c>
      <c r="F3224" s="235">
        <v>55</v>
      </c>
      <c r="G3224" s="235">
        <v>24</v>
      </c>
      <c r="H3224" s="235">
        <v>14</v>
      </c>
    </row>
    <row r="3225" spans="2:8">
      <c r="B3225" s="235" t="s">
        <v>2495</v>
      </c>
      <c r="C3225" s="235">
        <v>44576</v>
      </c>
      <c r="D3225" s="235">
        <v>0</v>
      </c>
      <c r="E3225" s="235">
        <v>83</v>
      </c>
      <c r="F3225" s="235">
        <v>56</v>
      </c>
      <c r="G3225" s="235">
        <v>24</v>
      </c>
      <c r="H3225" s="235">
        <v>14</v>
      </c>
    </row>
    <row r="3226" spans="2:8">
      <c r="B3226" s="235" t="s">
        <v>2495</v>
      </c>
      <c r="C3226" s="235">
        <v>44577</v>
      </c>
      <c r="D3226" s="235">
        <v>1</v>
      </c>
      <c r="E3226" s="235">
        <v>84</v>
      </c>
      <c r="F3226" s="235">
        <v>55</v>
      </c>
      <c r="G3226" s="235">
        <v>24</v>
      </c>
      <c r="H3226" s="235">
        <v>14</v>
      </c>
    </row>
    <row r="3227" spans="2:8">
      <c r="B3227" s="235" t="s">
        <v>2495</v>
      </c>
      <c r="C3227" s="235">
        <v>44578</v>
      </c>
      <c r="D3227" s="235">
        <v>0</v>
      </c>
      <c r="E3227" s="235">
        <v>93</v>
      </c>
      <c r="F3227" s="235">
        <v>69</v>
      </c>
      <c r="G3227" s="235">
        <v>19</v>
      </c>
      <c r="H3227" s="235">
        <v>14</v>
      </c>
    </row>
    <row r="3228" spans="2:8">
      <c r="B3228" s="235" t="s">
        <v>2495</v>
      </c>
      <c r="C3228" s="235">
        <v>44579</v>
      </c>
      <c r="D3228" s="235">
        <v>0</v>
      </c>
      <c r="E3228" s="235">
        <v>95</v>
      </c>
      <c r="F3228" s="235">
        <v>66</v>
      </c>
      <c r="G3228" s="235">
        <v>20</v>
      </c>
      <c r="H3228" s="235">
        <v>14</v>
      </c>
    </row>
    <row r="3229" spans="2:8">
      <c r="B3229" s="235" t="s">
        <v>2495</v>
      </c>
      <c r="C3229" s="235">
        <v>44580</v>
      </c>
      <c r="D3229" s="235">
        <v>0</v>
      </c>
      <c r="E3229" s="235">
        <v>85</v>
      </c>
      <c r="F3229" s="235">
        <v>46</v>
      </c>
      <c r="G3229" s="235">
        <v>26</v>
      </c>
      <c r="H3229" s="235">
        <v>15</v>
      </c>
    </row>
    <row r="3230" spans="2:8">
      <c r="B3230" s="235" t="s">
        <v>2495</v>
      </c>
      <c r="C3230" s="235">
        <v>44581</v>
      </c>
      <c r="D3230" s="235">
        <v>0</v>
      </c>
      <c r="E3230" s="235">
        <v>86</v>
      </c>
      <c r="F3230" s="235">
        <v>53</v>
      </c>
      <c r="G3230" s="235">
        <v>26</v>
      </c>
      <c r="H3230" s="235">
        <v>15</v>
      </c>
    </row>
    <row r="3231" spans="2:8">
      <c r="B3231" s="235" t="s">
        <v>2495</v>
      </c>
      <c r="C3231" s="235">
        <v>44582</v>
      </c>
      <c r="D3231" s="235">
        <v>2</v>
      </c>
      <c r="E3231" s="235">
        <v>96</v>
      </c>
      <c r="F3231" s="235">
        <v>49</v>
      </c>
      <c r="G3231" s="235">
        <v>22</v>
      </c>
      <c r="H3231" s="235">
        <v>15</v>
      </c>
    </row>
    <row r="3232" spans="2:8">
      <c r="B3232" s="235" t="s">
        <v>2495</v>
      </c>
      <c r="C3232" s="235">
        <v>44583</v>
      </c>
      <c r="D3232" s="235">
        <v>7</v>
      </c>
      <c r="E3232" s="235">
        <v>95</v>
      </c>
      <c r="F3232" s="235">
        <v>73</v>
      </c>
      <c r="G3232" s="235">
        <v>21</v>
      </c>
      <c r="H3232" s="235">
        <v>16</v>
      </c>
    </row>
    <row r="3233" spans="2:8">
      <c r="B3233" s="235" t="s">
        <v>2495</v>
      </c>
      <c r="C3233" s="235">
        <v>44584</v>
      </c>
      <c r="D3233" s="235">
        <v>4</v>
      </c>
      <c r="E3233" s="235">
        <v>94</v>
      </c>
      <c r="F3233" s="235">
        <v>58</v>
      </c>
      <c r="G3233" s="235">
        <v>25</v>
      </c>
      <c r="H3233" s="235">
        <v>16</v>
      </c>
    </row>
    <row r="3234" spans="2:8">
      <c r="B3234" s="235" t="s">
        <v>2495</v>
      </c>
      <c r="C3234" s="235">
        <v>44585</v>
      </c>
      <c r="D3234" s="235">
        <v>38</v>
      </c>
      <c r="E3234" s="235">
        <v>95</v>
      </c>
      <c r="F3234" s="235">
        <v>55</v>
      </c>
      <c r="G3234" s="235">
        <v>16</v>
      </c>
      <c r="H3234" s="235">
        <v>13</v>
      </c>
    </row>
    <row r="3235" spans="2:8">
      <c r="B3235" s="235" t="s">
        <v>2495</v>
      </c>
      <c r="C3235" s="235">
        <v>44586</v>
      </c>
      <c r="D3235" s="235">
        <v>19</v>
      </c>
      <c r="E3235" s="235">
        <v>97</v>
      </c>
      <c r="F3235" s="235">
        <v>76</v>
      </c>
      <c r="G3235" s="235">
        <v>19</v>
      </c>
      <c r="H3235" s="235">
        <v>14</v>
      </c>
    </row>
    <row r="3236" spans="2:8">
      <c r="B3236" s="235" t="s">
        <v>2495</v>
      </c>
      <c r="C3236" s="235">
        <v>44587</v>
      </c>
      <c r="D3236" s="235">
        <v>4</v>
      </c>
      <c r="E3236" s="235">
        <v>92.7</v>
      </c>
      <c r="F3236" s="235">
        <v>68.5</v>
      </c>
      <c r="G3236" s="235">
        <v>22.9</v>
      </c>
      <c r="H3236" s="235">
        <v>15.1</v>
      </c>
    </row>
    <row r="3237" spans="2:8">
      <c r="B3237" s="235" t="s">
        <v>2495</v>
      </c>
      <c r="C3237" s="235">
        <v>44588</v>
      </c>
      <c r="D3237" s="235">
        <v>11</v>
      </c>
      <c r="E3237" s="235">
        <v>93.8</v>
      </c>
      <c r="F3237" s="235">
        <v>61.7</v>
      </c>
      <c r="G3237" s="235">
        <v>23.5</v>
      </c>
      <c r="H3237" s="235">
        <v>16</v>
      </c>
    </row>
    <row r="3238" spans="2:8">
      <c r="B3238" s="235" t="s">
        <v>2495</v>
      </c>
      <c r="C3238" s="235">
        <v>44589</v>
      </c>
      <c r="D3238" s="235">
        <v>0</v>
      </c>
      <c r="E3238" s="235">
        <v>97</v>
      </c>
      <c r="F3238" s="235">
        <v>54.6</v>
      </c>
      <c r="G3238" s="235">
        <v>25</v>
      </c>
      <c r="H3238" s="235">
        <v>15</v>
      </c>
    </row>
    <row r="3239" spans="2:8">
      <c r="B3239" s="235" t="s">
        <v>2495</v>
      </c>
      <c r="C3239" s="235">
        <v>44590</v>
      </c>
      <c r="D3239" s="235">
        <v>0</v>
      </c>
      <c r="E3239" s="235">
        <v>97.3</v>
      </c>
      <c r="F3239" s="235">
        <v>52</v>
      </c>
      <c r="G3239" s="235">
        <v>24</v>
      </c>
      <c r="H3239" s="235">
        <v>14</v>
      </c>
    </row>
    <row r="3240" spans="2:8">
      <c r="B3240" s="235" t="s">
        <v>2495</v>
      </c>
      <c r="C3240" s="235">
        <v>44591</v>
      </c>
      <c r="D3240" s="235">
        <v>0</v>
      </c>
      <c r="E3240" s="235">
        <v>83</v>
      </c>
      <c r="F3240" s="235">
        <v>47</v>
      </c>
      <c r="G3240" s="235">
        <v>25</v>
      </c>
      <c r="H3240" s="235">
        <v>13</v>
      </c>
    </row>
    <row r="3241" spans="2:8">
      <c r="B3241" s="235" t="s">
        <v>2495</v>
      </c>
      <c r="C3241" s="235">
        <v>44592</v>
      </c>
      <c r="D3241" s="235">
        <v>0</v>
      </c>
      <c r="E3241" s="235">
        <v>86</v>
      </c>
      <c r="F3241" s="235">
        <v>38</v>
      </c>
      <c r="G3241" s="235">
        <v>25</v>
      </c>
      <c r="H3241" s="235">
        <v>13</v>
      </c>
    </row>
    <row r="3242" spans="2:8">
      <c r="B3242" s="235" t="s">
        <v>2495</v>
      </c>
      <c r="C3242" s="235">
        <v>44593</v>
      </c>
      <c r="D3242" s="235">
        <v>0</v>
      </c>
      <c r="E3242" s="235">
        <v>82</v>
      </c>
      <c r="F3242" s="235">
        <v>45</v>
      </c>
      <c r="G3242" s="235">
        <v>25</v>
      </c>
      <c r="H3242" s="235">
        <v>15</v>
      </c>
    </row>
    <row r="3243" spans="2:8">
      <c r="B3243" s="235" t="s">
        <v>2495</v>
      </c>
      <c r="C3243" s="235">
        <v>44594</v>
      </c>
      <c r="D3243" s="235">
        <v>0</v>
      </c>
      <c r="E3243" s="235">
        <v>79</v>
      </c>
      <c r="F3243" s="235">
        <v>47</v>
      </c>
      <c r="G3243" s="235">
        <v>25</v>
      </c>
      <c r="H3243" s="235">
        <v>14</v>
      </c>
    </row>
    <row r="3244" spans="2:8">
      <c r="B3244" s="235" t="s">
        <v>2495</v>
      </c>
      <c r="C3244" s="235">
        <v>44595</v>
      </c>
      <c r="D3244" s="235">
        <v>0</v>
      </c>
      <c r="E3244" s="235">
        <v>79</v>
      </c>
      <c r="F3244" s="235">
        <v>47</v>
      </c>
      <c r="G3244" s="235">
        <v>26</v>
      </c>
      <c r="H3244" s="235">
        <v>14</v>
      </c>
    </row>
    <row r="3245" spans="2:8">
      <c r="B3245" s="235" t="s">
        <v>2495</v>
      </c>
      <c r="C3245" s="235">
        <v>44596</v>
      </c>
      <c r="D3245" s="235">
        <v>8</v>
      </c>
      <c r="E3245" s="235">
        <v>98</v>
      </c>
      <c r="F3245" s="235">
        <v>59</v>
      </c>
      <c r="G3245" s="235">
        <v>24</v>
      </c>
      <c r="H3245" s="235">
        <v>14</v>
      </c>
    </row>
    <row r="3246" spans="2:8">
      <c r="B3246" s="235" t="s">
        <v>2495</v>
      </c>
      <c r="C3246" s="235">
        <v>44597</v>
      </c>
      <c r="D3246" s="235">
        <v>0</v>
      </c>
      <c r="E3246" s="235">
        <v>92</v>
      </c>
      <c r="F3246" s="235">
        <v>61</v>
      </c>
      <c r="G3246" s="235">
        <v>22</v>
      </c>
      <c r="H3246" s="235">
        <v>14</v>
      </c>
    </row>
    <row r="3247" spans="2:8">
      <c r="B3247" s="235" t="s">
        <v>2495</v>
      </c>
      <c r="C3247" s="235">
        <v>44598</v>
      </c>
      <c r="D3247" s="235">
        <v>15.6</v>
      </c>
      <c r="E3247" s="235">
        <v>94</v>
      </c>
      <c r="F3247" s="235">
        <v>64</v>
      </c>
      <c r="G3247" s="235">
        <v>19</v>
      </c>
      <c r="H3247" s="235">
        <v>14</v>
      </c>
    </row>
    <row r="3248" spans="2:8">
      <c r="B3248" s="235" t="s">
        <v>2495</v>
      </c>
      <c r="C3248" s="235">
        <v>44599</v>
      </c>
      <c r="D3248" s="235">
        <v>20</v>
      </c>
      <c r="E3248" s="235">
        <v>97</v>
      </c>
      <c r="F3248" s="235">
        <v>72</v>
      </c>
      <c r="G3248" s="235">
        <v>20</v>
      </c>
      <c r="H3248" s="235">
        <v>14.5</v>
      </c>
    </row>
    <row r="3249" spans="2:8">
      <c r="B3249" s="235" t="s">
        <v>2495</v>
      </c>
      <c r="C3249" s="235">
        <v>44600</v>
      </c>
      <c r="D3249" s="235">
        <v>7</v>
      </c>
      <c r="E3249" s="235">
        <v>97</v>
      </c>
      <c r="F3249" s="235">
        <v>76</v>
      </c>
      <c r="G3249" s="235">
        <v>20</v>
      </c>
      <c r="H3249" s="235">
        <v>15</v>
      </c>
    </row>
    <row r="3250" spans="2:8">
      <c r="B3250" s="235" t="s">
        <v>2495</v>
      </c>
      <c r="C3250" s="235">
        <v>44601</v>
      </c>
      <c r="D3250" s="235">
        <v>2</v>
      </c>
      <c r="E3250" s="235">
        <v>96</v>
      </c>
      <c r="F3250" s="235">
        <v>72</v>
      </c>
      <c r="G3250" s="235">
        <v>21</v>
      </c>
      <c r="H3250" s="235">
        <v>16</v>
      </c>
    </row>
    <row r="3251" spans="2:8">
      <c r="B3251" s="235" t="s">
        <v>2495</v>
      </c>
      <c r="C3251" s="235">
        <v>44602</v>
      </c>
      <c r="D3251" s="235">
        <v>3</v>
      </c>
      <c r="E3251" s="235">
        <v>92</v>
      </c>
      <c r="F3251" s="235">
        <v>62</v>
      </c>
      <c r="G3251" s="235">
        <v>24</v>
      </c>
      <c r="H3251" s="235">
        <v>15</v>
      </c>
    </row>
    <row r="3252" spans="2:8">
      <c r="B3252" s="235" t="s">
        <v>2495</v>
      </c>
      <c r="C3252" s="235">
        <v>44603</v>
      </c>
      <c r="D3252" s="235">
        <v>5</v>
      </c>
      <c r="E3252" s="235">
        <v>89</v>
      </c>
      <c r="F3252" s="235">
        <v>54</v>
      </c>
      <c r="G3252" s="235">
        <v>22</v>
      </c>
      <c r="H3252" s="235">
        <v>15</v>
      </c>
    </row>
    <row r="3253" spans="2:8">
      <c r="B3253" s="235" t="s">
        <v>2495</v>
      </c>
      <c r="C3253" s="235">
        <v>44604</v>
      </c>
      <c r="D3253" s="235">
        <v>3</v>
      </c>
      <c r="E3253" s="235">
        <v>86</v>
      </c>
      <c r="F3253" s="235">
        <v>51</v>
      </c>
      <c r="G3253" s="235">
        <v>20</v>
      </c>
      <c r="H3253" s="235">
        <v>15.2</v>
      </c>
    </row>
    <row r="3254" spans="2:8">
      <c r="B3254" s="235" t="s">
        <v>2495</v>
      </c>
      <c r="C3254" s="235">
        <v>44605</v>
      </c>
      <c r="D3254" s="235">
        <v>6.9</v>
      </c>
      <c r="E3254" s="235">
        <v>96</v>
      </c>
      <c r="F3254" s="235">
        <v>73</v>
      </c>
      <c r="G3254" s="235">
        <v>21.4</v>
      </c>
      <c r="H3254" s="235">
        <v>16</v>
      </c>
    </row>
    <row r="3255" spans="2:8">
      <c r="B3255" s="235" t="s">
        <v>2495</v>
      </c>
      <c r="C3255" s="235">
        <v>44606</v>
      </c>
      <c r="D3255" s="235">
        <v>4.5</v>
      </c>
      <c r="E3255" s="235">
        <v>96</v>
      </c>
      <c r="F3255" s="235">
        <v>80</v>
      </c>
      <c r="G3255" s="235">
        <v>19</v>
      </c>
      <c r="H3255" s="235">
        <v>16</v>
      </c>
    </row>
    <row r="3256" spans="2:8">
      <c r="B3256" s="235" t="s">
        <v>2495</v>
      </c>
      <c r="C3256" s="235">
        <v>44607</v>
      </c>
      <c r="D3256" s="235">
        <v>0</v>
      </c>
      <c r="E3256" s="235">
        <v>89.7</v>
      </c>
      <c r="F3256" s="235">
        <v>63</v>
      </c>
      <c r="G3256" s="235">
        <v>24</v>
      </c>
      <c r="H3256" s="235">
        <v>14.6</v>
      </c>
    </row>
    <row r="3257" spans="2:8">
      <c r="B3257" s="235" t="s">
        <v>2495</v>
      </c>
      <c r="C3257" s="235">
        <v>44608</v>
      </c>
      <c r="D3257" s="235">
        <v>12</v>
      </c>
      <c r="E3257" s="235">
        <v>97.3</v>
      </c>
      <c r="F3257" s="235">
        <v>57</v>
      </c>
      <c r="G3257" s="235">
        <v>25.2</v>
      </c>
      <c r="H3257" s="235">
        <v>15</v>
      </c>
    </row>
    <row r="3258" spans="2:8">
      <c r="B3258" s="235" t="s">
        <v>2495</v>
      </c>
      <c r="C3258" s="235">
        <v>44609</v>
      </c>
      <c r="D3258" s="235">
        <v>24</v>
      </c>
      <c r="E3258" s="235">
        <v>77</v>
      </c>
      <c r="F3258" s="235">
        <v>94</v>
      </c>
      <c r="G3258" s="235">
        <v>25</v>
      </c>
      <c r="H3258" s="235">
        <v>14</v>
      </c>
    </row>
    <row r="3259" spans="2:8">
      <c r="B3259" s="235" t="s">
        <v>2495</v>
      </c>
      <c r="C3259" s="235">
        <v>44610</v>
      </c>
      <c r="D3259" s="235">
        <v>11</v>
      </c>
      <c r="E3259" s="235">
        <v>97</v>
      </c>
      <c r="F3259" s="235">
        <v>84</v>
      </c>
      <c r="G3259" s="235">
        <v>19.100000000000001</v>
      </c>
      <c r="H3259" s="235">
        <v>15.2</v>
      </c>
    </row>
    <row r="3260" spans="2:8">
      <c r="B3260" s="235" t="s">
        <v>2495</v>
      </c>
      <c r="C3260" s="235">
        <v>44611</v>
      </c>
      <c r="D3260" s="235">
        <v>15</v>
      </c>
      <c r="E3260" s="235">
        <v>94.5</v>
      </c>
      <c r="F3260" s="235">
        <v>64</v>
      </c>
      <c r="G3260" s="235">
        <v>23</v>
      </c>
      <c r="H3260" s="235">
        <v>14</v>
      </c>
    </row>
    <row r="3261" spans="2:8">
      <c r="B3261" s="235" t="s">
        <v>2495</v>
      </c>
      <c r="C3261" s="235">
        <v>44612</v>
      </c>
      <c r="D3261" s="235">
        <v>12</v>
      </c>
      <c r="E3261" s="235">
        <v>90</v>
      </c>
      <c r="F3261" s="235">
        <v>64</v>
      </c>
      <c r="G3261" s="235">
        <v>21</v>
      </c>
      <c r="H3261" s="235">
        <v>14.5</v>
      </c>
    </row>
    <row r="3262" spans="2:8">
      <c r="B3262" s="235" t="s">
        <v>2495</v>
      </c>
      <c r="C3262" s="235">
        <v>44613</v>
      </c>
      <c r="D3262" s="235">
        <v>2</v>
      </c>
      <c r="E3262" s="235">
        <v>91</v>
      </c>
      <c r="F3262" s="235">
        <v>56</v>
      </c>
      <c r="G3262" s="235">
        <v>23</v>
      </c>
      <c r="H3262" s="235">
        <v>14</v>
      </c>
    </row>
    <row r="3263" spans="2:8">
      <c r="B3263" s="235" t="s">
        <v>2495</v>
      </c>
      <c r="C3263" s="235">
        <v>44614</v>
      </c>
      <c r="D3263" s="235">
        <v>0</v>
      </c>
      <c r="E3263" s="235">
        <v>86</v>
      </c>
      <c r="F3263" s="235">
        <v>57</v>
      </c>
      <c r="G3263" s="235">
        <v>23</v>
      </c>
      <c r="H3263" s="235">
        <v>14</v>
      </c>
    </row>
    <row r="3264" spans="2:8">
      <c r="B3264" s="235" t="s">
        <v>2495</v>
      </c>
      <c r="C3264" s="235">
        <v>44615</v>
      </c>
      <c r="D3264" s="235">
        <v>4</v>
      </c>
      <c r="E3264" s="235">
        <v>88</v>
      </c>
      <c r="F3264" s="235">
        <v>63</v>
      </c>
      <c r="G3264" s="235">
        <v>22</v>
      </c>
      <c r="H3264" s="235">
        <v>15</v>
      </c>
    </row>
    <row r="3265" spans="2:8">
      <c r="B3265" s="235" t="s">
        <v>2495</v>
      </c>
      <c r="C3265" s="235">
        <v>44616</v>
      </c>
      <c r="D3265" s="235">
        <v>24</v>
      </c>
      <c r="E3265" s="235">
        <v>92</v>
      </c>
      <c r="F3265" s="235">
        <v>65</v>
      </c>
      <c r="G3265" s="235">
        <v>19</v>
      </c>
      <c r="H3265" s="235">
        <v>13</v>
      </c>
    </row>
    <row r="3266" spans="2:8">
      <c r="B3266" s="235" t="s">
        <v>2495</v>
      </c>
      <c r="C3266" s="235">
        <v>44617</v>
      </c>
      <c r="D3266" s="235">
        <v>5</v>
      </c>
      <c r="E3266" s="235">
        <v>93</v>
      </c>
      <c r="F3266" s="235">
        <v>55</v>
      </c>
      <c r="G3266" s="235">
        <v>24</v>
      </c>
      <c r="H3266" s="235">
        <v>15</v>
      </c>
    </row>
    <row r="3267" spans="2:8">
      <c r="B3267" s="235" t="s">
        <v>2495</v>
      </c>
      <c r="C3267" s="235">
        <v>44618</v>
      </c>
      <c r="D3267" s="235">
        <v>8</v>
      </c>
      <c r="E3267" s="235">
        <v>96</v>
      </c>
      <c r="F3267" s="235">
        <v>68</v>
      </c>
      <c r="G3267" s="235">
        <v>22</v>
      </c>
      <c r="H3267" s="235">
        <v>16</v>
      </c>
    </row>
    <row r="3268" spans="2:8">
      <c r="B3268" s="235" t="s">
        <v>2495</v>
      </c>
      <c r="C3268" s="235">
        <v>44619</v>
      </c>
      <c r="D3268" s="235">
        <v>10.3</v>
      </c>
      <c r="E3268" s="235">
        <v>97</v>
      </c>
      <c r="F3268" s="235">
        <v>69</v>
      </c>
      <c r="G3268" s="235">
        <v>21.9</v>
      </c>
      <c r="H3268" s="235">
        <v>15.4</v>
      </c>
    </row>
    <row r="3269" spans="2:8">
      <c r="B3269" s="235" t="s">
        <v>2495</v>
      </c>
      <c r="C3269" s="235">
        <v>44620</v>
      </c>
      <c r="D3269" s="235">
        <v>6.8</v>
      </c>
      <c r="E3269" s="235">
        <v>96</v>
      </c>
      <c r="F3269" s="235">
        <v>64</v>
      </c>
      <c r="G3269" s="235">
        <v>21</v>
      </c>
      <c r="H3269" s="235">
        <v>14</v>
      </c>
    </row>
    <row r="3270" spans="2:8">
      <c r="B3270" s="235" t="s">
        <v>2495</v>
      </c>
      <c r="C3270" s="235">
        <v>44621</v>
      </c>
      <c r="D3270" s="235">
        <v>2</v>
      </c>
      <c r="E3270" s="235">
        <v>96.8</v>
      </c>
      <c r="F3270" s="235">
        <v>65.5</v>
      </c>
      <c r="G3270" s="235">
        <v>23</v>
      </c>
      <c r="H3270" s="235">
        <v>16</v>
      </c>
    </row>
    <row r="3271" spans="2:8">
      <c r="B3271" s="235" t="s">
        <v>2495</v>
      </c>
      <c r="C3271" s="235">
        <v>44622</v>
      </c>
      <c r="D3271" s="235">
        <v>11</v>
      </c>
      <c r="E3271" s="235">
        <v>97.4</v>
      </c>
      <c r="F3271" s="235">
        <v>77.2</v>
      </c>
      <c r="G3271" s="235">
        <v>19</v>
      </c>
      <c r="H3271" s="235">
        <v>15.8</v>
      </c>
    </row>
    <row r="3272" spans="2:8">
      <c r="B3272" s="235" t="s">
        <v>2495</v>
      </c>
      <c r="C3272" s="235">
        <v>44623</v>
      </c>
      <c r="D3272" s="235">
        <v>4</v>
      </c>
      <c r="E3272" s="235">
        <v>97.2</v>
      </c>
      <c r="F3272" s="235">
        <v>58</v>
      </c>
      <c r="G3272" s="235">
        <v>24.1</v>
      </c>
      <c r="H3272" s="235">
        <v>15.4</v>
      </c>
    </row>
    <row r="3273" spans="2:8">
      <c r="B3273" s="235" t="s">
        <v>2495</v>
      </c>
      <c r="C3273" s="235">
        <v>44624</v>
      </c>
      <c r="D3273" s="235">
        <v>8.4</v>
      </c>
      <c r="E3273" s="235">
        <v>97.5</v>
      </c>
      <c r="F3273" s="235">
        <v>68.7</v>
      </c>
      <c r="G3273" s="235">
        <v>22.6</v>
      </c>
      <c r="H3273" s="235">
        <v>15.3</v>
      </c>
    </row>
    <row r="3274" spans="2:8">
      <c r="B3274" s="235" t="s">
        <v>2495</v>
      </c>
      <c r="C3274" s="235">
        <v>44625</v>
      </c>
      <c r="D3274" s="235">
        <v>20</v>
      </c>
      <c r="E3274" s="235">
        <v>98.4</v>
      </c>
      <c r="F3274" s="235">
        <v>69.3</v>
      </c>
      <c r="G3274" s="235">
        <v>21</v>
      </c>
      <c r="H3274" s="235">
        <v>14.6</v>
      </c>
    </row>
    <row r="3275" spans="2:8">
      <c r="B3275" s="235" t="s">
        <v>2495</v>
      </c>
      <c r="C3275" s="235">
        <v>44626</v>
      </c>
      <c r="D3275" s="235">
        <v>11.6</v>
      </c>
      <c r="E3275" s="235">
        <v>98.1</v>
      </c>
      <c r="F3275" s="235">
        <v>80</v>
      </c>
      <c r="G3275" s="235">
        <v>20.100000000000001</v>
      </c>
      <c r="H3275" s="235">
        <v>14.2</v>
      </c>
    </row>
    <row r="3276" spans="2:8">
      <c r="B3276" s="235" t="s">
        <v>2495</v>
      </c>
      <c r="C3276" s="235">
        <v>44627</v>
      </c>
      <c r="D3276" s="235">
        <v>1</v>
      </c>
      <c r="E3276" s="235">
        <v>97.1</v>
      </c>
      <c r="F3276" s="235">
        <v>59</v>
      </c>
      <c r="G3276" s="235">
        <v>23.6</v>
      </c>
      <c r="H3276" s="235">
        <v>15</v>
      </c>
    </row>
    <row r="3277" spans="2:8">
      <c r="B3277" s="235" t="s">
        <v>2495</v>
      </c>
      <c r="C3277" s="235">
        <v>44628</v>
      </c>
      <c r="D3277" s="235">
        <v>1</v>
      </c>
      <c r="E3277" s="235">
        <v>96.9</v>
      </c>
      <c r="F3277" s="235">
        <v>69.5</v>
      </c>
      <c r="G3277" s="235">
        <v>21.6</v>
      </c>
      <c r="H3277" s="235">
        <v>15.2</v>
      </c>
    </row>
    <row r="3278" spans="2:8">
      <c r="B3278" s="235" t="s">
        <v>2495</v>
      </c>
      <c r="C3278" s="235">
        <v>44629</v>
      </c>
      <c r="D3278" s="235">
        <v>0</v>
      </c>
      <c r="E3278" s="235">
        <v>85.6</v>
      </c>
      <c r="F3278" s="235">
        <v>48.2</v>
      </c>
      <c r="G3278" s="235">
        <v>24.7</v>
      </c>
      <c r="H3278" s="235">
        <v>13.7</v>
      </c>
    </row>
    <row r="3279" spans="2:8">
      <c r="B3279" s="235" t="s">
        <v>2495</v>
      </c>
      <c r="C3279" s="235">
        <v>44630</v>
      </c>
      <c r="D3279" s="235">
        <v>4.3</v>
      </c>
      <c r="E3279" s="235">
        <v>87</v>
      </c>
      <c r="F3279" s="235">
        <v>42.8</v>
      </c>
      <c r="G3279" s="235">
        <v>25.8</v>
      </c>
      <c r="H3279" s="235">
        <v>14.5</v>
      </c>
    </row>
    <row r="3280" spans="2:8">
      <c r="B3280" s="235" t="s">
        <v>2495</v>
      </c>
      <c r="C3280" s="235">
        <v>44631</v>
      </c>
      <c r="D3280" s="235">
        <v>3</v>
      </c>
      <c r="E3280" s="235">
        <v>86</v>
      </c>
      <c r="F3280" s="235">
        <v>48.6</v>
      </c>
      <c r="G3280" s="235">
        <v>25.9</v>
      </c>
      <c r="H3280" s="235">
        <v>15.4</v>
      </c>
    </row>
    <row r="3281" spans="2:8">
      <c r="B3281" s="235" t="s">
        <v>2495</v>
      </c>
      <c r="C3281" s="235">
        <v>44632</v>
      </c>
      <c r="D3281" s="235">
        <v>4</v>
      </c>
      <c r="E3281" s="235">
        <v>83.6</v>
      </c>
      <c r="F3281" s="235">
        <v>42.8</v>
      </c>
      <c r="G3281" s="235">
        <v>26.1</v>
      </c>
      <c r="H3281" s="235">
        <v>15.1</v>
      </c>
    </row>
    <row r="3282" spans="2:8">
      <c r="B3282" s="235" t="s">
        <v>2495</v>
      </c>
      <c r="C3282" s="235">
        <v>44633</v>
      </c>
      <c r="D3282" s="235">
        <v>4.8</v>
      </c>
      <c r="E3282" s="235">
        <v>86</v>
      </c>
      <c r="F3282" s="235">
        <v>51.4</v>
      </c>
      <c r="G3282" s="235">
        <v>26.9</v>
      </c>
      <c r="H3282" s="235">
        <v>16.2</v>
      </c>
    </row>
    <row r="3283" spans="2:8">
      <c r="B3283" s="235" t="s">
        <v>2495</v>
      </c>
      <c r="C3283" s="235">
        <v>44634</v>
      </c>
      <c r="D3283" s="235">
        <v>1</v>
      </c>
      <c r="E3283" s="235">
        <v>88.9</v>
      </c>
      <c r="F3283" s="235">
        <v>55.4</v>
      </c>
      <c r="G3283" s="235">
        <v>25.5</v>
      </c>
      <c r="H3283" s="235">
        <v>15.2</v>
      </c>
    </row>
    <row r="3284" spans="2:8">
      <c r="B3284" s="235" t="s">
        <v>2495</v>
      </c>
      <c r="C3284" s="235">
        <v>44635</v>
      </c>
      <c r="D3284" s="235">
        <v>1</v>
      </c>
      <c r="E3284" s="235">
        <v>92.7</v>
      </c>
      <c r="F3284" s="235">
        <v>58</v>
      </c>
      <c r="G3284" s="235">
        <v>24.2</v>
      </c>
      <c r="H3284" s="235">
        <v>14.3</v>
      </c>
    </row>
    <row r="3285" spans="2:8">
      <c r="B3285" s="235" t="s">
        <v>2495</v>
      </c>
      <c r="C3285" s="235">
        <v>44636</v>
      </c>
      <c r="D3285" s="235">
        <v>13</v>
      </c>
      <c r="E3285" s="235">
        <v>96.5</v>
      </c>
      <c r="F3285" s="235">
        <v>63</v>
      </c>
      <c r="G3285" s="235">
        <v>24.1</v>
      </c>
      <c r="H3285" s="235">
        <v>15.3</v>
      </c>
    </row>
    <row r="3286" spans="2:8">
      <c r="B3286" s="235" t="s">
        <v>2495</v>
      </c>
      <c r="C3286" s="235">
        <v>44637</v>
      </c>
      <c r="D3286" s="235">
        <v>10.8</v>
      </c>
      <c r="E3286" s="235">
        <v>97.5</v>
      </c>
      <c r="F3286" s="235">
        <v>61.8</v>
      </c>
      <c r="G3286" s="235">
        <v>24.3</v>
      </c>
      <c r="H3286" s="235">
        <v>14.5</v>
      </c>
    </row>
    <row r="3287" spans="2:8">
      <c r="B3287" s="235" t="s">
        <v>2495</v>
      </c>
      <c r="C3287" s="235">
        <v>44638</v>
      </c>
      <c r="D3287" s="235">
        <v>1.5</v>
      </c>
      <c r="E3287" s="235">
        <v>94.5</v>
      </c>
      <c r="F3287" s="235">
        <v>62.4</v>
      </c>
      <c r="G3287" s="235">
        <v>24.6</v>
      </c>
      <c r="H3287" s="235">
        <v>15.9</v>
      </c>
    </row>
    <row r="3288" spans="2:8">
      <c r="B3288" s="235" t="s">
        <v>2495</v>
      </c>
      <c r="C3288" s="235">
        <v>44682</v>
      </c>
      <c r="D3288" s="235">
        <v>0.2</v>
      </c>
      <c r="E3288" s="235">
        <v>91.5</v>
      </c>
      <c r="F3288" s="235">
        <v>53.8</v>
      </c>
      <c r="G3288" s="235">
        <v>20</v>
      </c>
      <c r="H3288" s="235">
        <v>15.3</v>
      </c>
    </row>
    <row r="3289" spans="2:8">
      <c r="B3289" s="235" t="s">
        <v>2495</v>
      </c>
      <c r="C3289" s="235">
        <v>44683</v>
      </c>
      <c r="D3289" s="235">
        <v>0</v>
      </c>
      <c r="E3289" s="235">
        <v>87.9</v>
      </c>
      <c r="F3289" s="235">
        <v>58.8</v>
      </c>
      <c r="G3289" s="235">
        <v>23</v>
      </c>
      <c r="H3289" s="235">
        <v>16.2</v>
      </c>
    </row>
    <row r="3290" spans="2:8">
      <c r="B3290" s="235" t="s">
        <v>2495</v>
      </c>
      <c r="C3290" s="235">
        <v>44684</v>
      </c>
      <c r="D3290" s="235">
        <v>1</v>
      </c>
      <c r="E3290" s="235">
        <v>85.6</v>
      </c>
      <c r="F3290" s="235">
        <v>46.7</v>
      </c>
      <c r="G3290" s="235">
        <v>21.6</v>
      </c>
      <c r="H3290" s="235">
        <v>16</v>
      </c>
    </row>
    <row r="3291" spans="2:8">
      <c r="B3291" s="235" t="s">
        <v>2495</v>
      </c>
      <c r="C3291" s="235">
        <v>44685</v>
      </c>
      <c r="D3291" s="235">
        <v>6.5</v>
      </c>
      <c r="E3291" s="235">
        <v>87.7</v>
      </c>
      <c r="F3291" s="235">
        <v>59.7</v>
      </c>
      <c r="G3291" s="235">
        <v>22.1</v>
      </c>
      <c r="H3291" s="235">
        <v>14.8</v>
      </c>
    </row>
    <row r="3292" spans="2:8">
      <c r="B3292" s="235" t="s">
        <v>2495</v>
      </c>
      <c r="C3292" s="235">
        <v>44681</v>
      </c>
      <c r="D3292" s="235">
        <v>1.7</v>
      </c>
      <c r="E3292" s="235">
        <v>89.1</v>
      </c>
      <c r="F3292" s="235">
        <v>69.099999999999994</v>
      </c>
      <c r="G3292" s="235">
        <v>22.6</v>
      </c>
      <c r="H3292" s="235">
        <v>16.2</v>
      </c>
    </row>
    <row r="3293" spans="2:8">
      <c r="B3293" s="235" t="s">
        <v>2495</v>
      </c>
      <c r="C3293" s="235">
        <v>44686</v>
      </c>
      <c r="D3293" s="235">
        <v>0</v>
      </c>
      <c r="E3293" s="235">
        <v>98</v>
      </c>
      <c r="F3293" s="235">
        <v>70.5</v>
      </c>
      <c r="G3293" s="235">
        <v>22.4</v>
      </c>
      <c r="H3293" s="235">
        <v>14.2</v>
      </c>
    </row>
    <row r="3294" spans="2:8">
      <c r="B3294" s="235" t="s">
        <v>2495</v>
      </c>
      <c r="C3294" s="235">
        <v>44687</v>
      </c>
      <c r="D3294" s="235">
        <v>12.4</v>
      </c>
      <c r="E3294" s="235">
        <v>98.2</v>
      </c>
      <c r="F3294" s="235">
        <v>69.5</v>
      </c>
      <c r="G3294" s="235">
        <v>19.100000000000001</v>
      </c>
      <c r="H3294" s="235">
        <v>14.6</v>
      </c>
    </row>
    <row r="3295" spans="2:8">
      <c r="B3295" s="235" t="s">
        <v>2495</v>
      </c>
      <c r="C3295" s="235">
        <v>44688</v>
      </c>
      <c r="D3295" s="235">
        <v>7</v>
      </c>
      <c r="E3295" s="235">
        <v>92.8</v>
      </c>
      <c r="F3295" s="235">
        <v>81.7</v>
      </c>
      <c r="G3295" s="235">
        <v>19.899999999999999</v>
      </c>
      <c r="H3295" s="235">
        <v>15.8</v>
      </c>
    </row>
    <row r="3296" spans="2:8">
      <c r="B3296" s="235" t="s">
        <v>2495</v>
      </c>
      <c r="C3296" s="235">
        <v>44689</v>
      </c>
      <c r="D3296" s="235">
        <v>0</v>
      </c>
      <c r="E3296" s="235">
        <v>92.3</v>
      </c>
      <c r="F3296" s="235">
        <v>64.2</v>
      </c>
      <c r="G3296" s="235">
        <v>18.899999999999999</v>
      </c>
      <c r="H3296" s="235">
        <v>15</v>
      </c>
    </row>
    <row r="3297" spans="2:8">
      <c r="B3297" s="235" t="s">
        <v>2495</v>
      </c>
      <c r="C3297" s="235">
        <v>44690</v>
      </c>
      <c r="D3297" s="235">
        <v>9</v>
      </c>
      <c r="E3297" s="235">
        <v>95</v>
      </c>
      <c r="F3297" s="235">
        <v>62</v>
      </c>
      <c r="G3297" s="235">
        <v>25.1</v>
      </c>
      <c r="H3297" s="235">
        <v>15.3</v>
      </c>
    </row>
    <row r="3298" spans="2:8">
      <c r="B3298" s="235" t="s">
        <v>2495</v>
      </c>
      <c r="C3298" s="235">
        <v>44691</v>
      </c>
      <c r="D3298" s="235">
        <v>7</v>
      </c>
      <c r="E3298" s="235">
        <v>93.2</v>
      </c>
      <c r="F3298" s="235">
        <v>65.3</v>
      </c>
      <c r="G3298" s="235">
        <v>23.5</v>
      </c>
      <c r="H3298" s="235">
        <v>14.7</v>
      </c>
    </row>
    <row r="3299" spans="2:8">
      <c r="B3299" s="235" t="s">
        <v>2495</v>
      </c>
      <c r="C3299" s="235">
        <v>44692</v>
      </c>
      <c r="D3299" s="235">
        <v>0</v>
      </c>
      <c r="E3299" s="235">
        <v>95.7</v>
      </c>
      <c r="F3299" s="235">
        <v>62.8</v>
      </c>
      <c r="G3299" s="235">
        <v>19</v>
      </c>
      <c r="H3299" s="235">
        <v>15.6</v>
      </c>
    </row>
    <row r="3300" spans="2:8">
      <c r="B3300" s="235" t="s">
        <v>2495</v>
      </c>
      <c r="C3300" s="235">
        <v>44693</v>
      </c>
      <c r="D3300" s="235">
        <v>0</v>
      </c>
      <c r="E3300" s="235">
        <v>93.7</v>
      </c>
      <c r="F3300" s="235">
        <v>64.2</v>
      </c>
      <c r="G3300" s="235">
        <v>21.6</v>
      </c>
      <c r="H3300" s="235">
        <v>15.6</v>
      </c>
    </row>
    <row r="3301" spans="2:8">
      <c r="B3301" s="235" t="s">
        <v>2495</v>
      </c>
      <c r="C3301" s="235">
        <v>44694</v>
      </c>
      <c r="D3301" s="235">
        <v>0.5</v>
      </c>
      <c r="E3301" s="235">
        <v>90.5</v>
      </c>
      <c r="F3301" s="235">
        <v>63.7</v>
      </c>
      <c r="G3301" s="235">
        <v>24.8</v>
      </c>
      <c r="H3301" s="235">
        <v>16.899999999999999</v>
      </c>
    </row>
    <row r="3302" spans="2:8">
      <c r="B3302" s="235" t="s">
        <v>2495</v>
      </c>
      <c r="C3302" s="235">
        <v>44695</v>
      </c>
      <c r="D3302" s="235">
        <v>0</v>
      </c>
      <c r="E3302" s="235">
        <v>95.2</v>
      </c>
      <c r="F3302" s="235">
        <v>67.099999999999994</v>
      </c>
      <c r="G3302" s="235">
        <v>24</v>
      </c>
      <c r="H3302" s="235">
        <v>16.5</v>
      </c>
    </row>
    <row r="3303" spans="2:8">
      <c r="B3303" s="235" t="s">
        <v>2495</v>
      </c>
      <c r="C3303" s="235">
        <v>44696</v>
      </c>
      <c r="D3303" s="235">
        <v>1.5</v>
      </c>
      <c r="E3303" s="235">
        <v>92.3</v>
      </c>
      <c r="F3303" s="235">
        <v>58.5</v>
      </c>
      <c r="G3303" s="235">
        <v>21</v>
      </c>
      <c r="H3303" s="235">
        <v>15.5</v>
      </c>
    </row>
    <row r="3304" spans="2:8">
      <c r="B3304" s="235" t="s">
        <v>2495</v>
      </c>
      <c r="C3304" s="235">
        <v>44697</v>
      </c>
      <c r="D3304" s="235">
        <v>1.4</v>
      </c>
      <c r="E3304" s="235">
        <v>87.1</v>
      </c>
      <c r="F3304" s="235">
        <v>67.099999999999994</v>
      </c>
      <c r="G3304" s="235">
        <v>22.7</v>
      </c>
      <c r="H3304" s="235">
        <v>15.4</v>
      </c>
    </row>
    <row r="3305" spans="2:8">
      <c r="B3305" s="235" t="s">
        <v>2495</v>
      </c>
      <c r="C3305" s="235">
        <v>44698</v>
      </c>
      <c r="D3305" s="235">
        <v>2</v>
      </c>
      <c r="E3305" s="235">
        <v>93.3</v>
      </c>
      <c r="F3305" s="235">
        <v>75.400000000000006</v>
      </c>
      <c r="G3305" s="235">
        <v>22.6</v>
      </c>
      <c r="H3305" s="235">
        <v>15.7</v>
      </c>
    </row>
    <row r="3306" spans="2:8">
      <c r="B3306" s="235" t="s">
        <v>2495</v>
      </c>
      <c r="C3306" s="235">
        <v>44699</v>
      </c>
      <c r="D3306" s="235">
        <v>1.3</v>
      </c>
      <c r="E3306" s="235">
        <v>97.2</v>
      </c>
      <c r="F3306" s="235">
        <v>75.2</v>
      </c>
      <c r="G3306" s="235">
        <v>21.8</v>
      </c>
      <c r="H3306" s="235">
        <v>16</v>
      </c>
    </row>
    <row r="3307" spans="2:8">
      <c r="B3307" s="235" t="s">
        <v>2495</v>
      </c>
      <c r="C3307" s="235">
        <v>44639</v>
      </c>
      <c r="D3307" s="235">
        <v>19.899999999999999</v>
      </c>
      <c r="E3307" s="235">
        <v>97.8</v>
      </c>
      <c r="F3307" s="235">
        <v>64</v>
      </c>
      <c r="G3307" s="235">
        <v>24.7</v>
      </c>
      <c r="H3307" s="235">
        <v>16.2</v>
      </c>
    </row>
    <row r="3308" spans="2:8">
      <c r="B3308" s="235" t="s">
        <v>2495</v>
      </c>
      <c r="C3308" s="235">
        <v>44640</v>
      </c>
      <c r="D3308" s="235">
        <v>15.6</v>
      </c>
      <c r="E3308" s="235">
        <v>97.2</v>
      </c>
      <c r="F3308" s="235">
        <v>62.7</v>
      </c>
      <c r="G3308" s="235">
        <v>23.4</v>
      </c>
      <c r="H3308" s="235">
        <v>14.8</v>
      </c>
    </row>
    <row r="3309" spans="2:8">
      <c r="B3309" s="235" t="s">
        <v>2495</v>
      </c>
      <c r="C3309" s="235">
        <v>44641</v>
      </c>
      <c r="D3309" s="235">
        <v>3.9</v>
      </c>
      <c r="E3309" s="235">
        <v>97.5</v>
      </c>
      <c r="F3309" s="235">
        <v>54.2</v>
      </c>
      <c r="G3309" s="235">
        <v>24.3</v>
      </c>
      <c r="H3309" s="235">
        <v>15.1</v>
      </c>
    </row>
    <row r="3310" spans="2:8">
      <c r="B3310" s="235" t="s">
        <v>2495</v>
      </c>
      <c r="C3310" s="235">
        <v>44642</v>
      </c>
      <c r="D3310" s="235">
        <v>2.5</v>
      </c>
      <c r="E3310" s="235">
        <v>97.5</v>
      </c>
      <c r="F3310" s="235">
        <v>69.099999999999994</v>
      </c>
      <c r="G3310" s="235">
        <v>22.9</v>
      </c>
      <c r="H3310" s="235">
        <v>15.8</v>
      </c>
    </row>
    <row r="3311" spans="2:8">
      <c r="B3311" s="235" t="s">
        <v>2495</v>
      </c>
      <c r="C3311" s="235">
        <v>44643</v>
      </c>
      <c r="D3311" s="235">
        <v>3.2</v>
      </c>
      <c r="E3311" s="235">
        <v>88.8</v>
      </c>
      <c r="F3311" s="235">
        <v>61.2</v>
      </c>
      <c r="G3311" s="235">
        <v>24.7</v>
      </c>
      <c r="H3311" s="235">
        <v>16.399999999999999</v>
      </c>
    </row>
    <row r="3312" spans="2:8">
      <c r="B3312" s="235" t="s">
        <v>2495</v>
      </c>
      <c r="C3312" s="235">
        <v>44644</v>
      </c>
      <c r="D3312" s="235">
        <v>3.9</v>
      </c>
      <c r="E3312" s="235">
        <v>93.9</v>
      </c>
      <c r="F3312" s="235">
        <v>61.4</v>
      </c>
      <c r="G3312" s="235">
        <v>24.3</v>
      </c>
      <c r="H3312" s="235">
        <v>16</v>
      </c>
    </row>
    <row r="3313" spans="2:8">
      <c r="B3313" s="235" t="s">
        <v>2495</v>
      </c>
      <c r="C3313" s="235">
        <v>44645</v>
      </c>
      <c r="D3313" s="235">
        <v>8</v>
      </c>
      <c r="E3313" s="235">
        <v>96.4</v>
      </c>
      <c r="F3313" s="235">
        <v>61.8</v>
      </c>
      <c r="G3313" s="235">
        <v>22.8</v>
      </c>
      <c r="H3313" s="235">
        <v>16.399999999999999</v>
      </c>
    </row>
    <row r="3314" spans="2:8">
      <c r="B3314" s="235" t="s">
        <v>2495</v>
      </c>
      <c r="C3314" s="235">
        <v>44646</v>
      </c>
      <c r="D3314" s="235">
        <v>10</v>
      </c>
      <c r="E3314" s="235">
        <v>95.9</v>
      </c>
      <c r="F3314" s="235">
        <v>68.400000000000006</v>
      </c>
      <c r="G3314" s="235">
        <v>23.4</v>
      </c>
      <c r="H3314" s="235">
        <v>15.4</v>
      </c>
    </row>
    <row r="3315" spans="2:8">
      <c r="B3315" s="235" t="s">
        <v>2495</v>
      </c>
      <c r="C3315" s="235">
        <v>44647</v>
      </c>
      <c r="D3315" s="235">
        <v>22.2</v>
      </c>
      <c r="E3315" s="235">
        <v>97.7</v>
      </c>
      <c r="F3315" s="235">
        <v>79.7</v>
      </c>
      <c r="G3315" s="235">
        <v>20.3</v>
      </c>
      <c r="H3315" s="235">
        <v>15.8</v>
      </c>
    </row>
    <row r="3316" spans="2:8">
      <c r="B3316" s="235" t="s">
        <v>2495</v>
      </c>
      <c r="C3316" s="235">
        <v>44648</v>
      </c>
      <c r="D3316" s="235">
        <v>11.8</v>
      </c>
      <c r="E3316" s="235">
        <v>96.9</v>
      </c>
      <c r="F3316" s="235">
        <v>84.4</v>
      </c>
      <c r="G3316" s="235">
        <v>23.5</v>
      </c>
      <c r="H3316" s="235">
        <v>14.4</v>
      </c>
    </row>
    <row r="3317" spans="2:8">
      <c r="B3317" s="235" t="s">
        <v>2495</v>
      </c>
      <c r="C3317" s="235">
        <v>44649</v>
      </c>
      <c r="D3317" s="235">
        <v>31</v>
      </c>
      <c r="E3317" s="235">
        <v>98</v>
      </c>
      <c r="F3317" s="235">
        <v>69.599999999999994</v>
      </c>
      <c r="G3317" s="235">
        <v>21.8</v>
      </c>
      <c r="H3317" s="235">
        <v>15.6</v>
      </c>
    </row>
    <row r="3318" spans="2:8">
      <c r="B3318" s="235" t="s">
        <v>2495</v>
      </c>
      <c r="C3318" s="235">
        <v>44650</v>
      </c>
      <c r="D3318" s="235">
        <v>4.8</v>
      </c>
      <c r="E3318" s="235">
        <v>98.4</v>
      </c>
      <c r="F3318" s="235">
        <v>67.599999999999994</v>
      </c>
      <c r="G3318" s="235">
        <v>23.1</v>
      </c>
      <c r="H3318" s="235">
        <v>14.5</v>
      </c>
    </row>
    <row r="3319" spans="2:8">
      <c r="B3319" s="235" t="s">
        <v>2495</v>
      </c>
      <c r="C3319" s="235">
        <v>44651</v>
      </c>
      <c r="D3319" s="235">
        <v>0</v>
      </c>
      <c r="E3319" s="235">
        <v>93.4</v>
      </c>
      <c r="F3319" s="235">
        <v>70.2</v>
      </c>
      <c r="G3319" s="235">
        <v>22.9</v>
      </c>
      <c r="H3319" s="235">
        <v>15.7</v>
      </c>
    </row>
    <row r="3320" spans="2:8">
      <c r="B3320" s="235" t="s">
        <v>2495</v>
      </c>
      <c r="C3320" s="235">
        <v>44652</v>
      </c>
      <c r="D3320" s="235">
        <v>21.6</v>
      </c>
      <c r="E3320" s="235">
        <v>95.8</v>
      </c>
      <c r="F3320" s="235">
        <v>69.599999999999994</v>
      </c>
      <c r="G3320" s="235">
        <v>22.9</v>
      </c>
      <c r="H3320" s="235">
        <v>15.2</v>
      </c>
    </row>
    <row r="3321" spans="2:8">
      <c r="B3321" s="235" t="s">
        <v>2495</v>
      </c>
      <c r="C3321" s="235">
        <v>44653</v>
      </c>
      <c r="D3321" s="235">
        <v>15.3</v>
      </c>
      <c r="E3321" s="235">
        <v>95.1</v>
      </c>
      <c r="F3321" s="235">
        <v>59.3</v>
      </c>
      <c r="G3321" s="235">
        <v>25.2</v>
      </c>
      <c r="H3321" s="235">
        <v>14</v>
      </c>
    </row>
    <row r="3322" spans="2:8">
      <c r="B3322" s="235" t="s">
        <v>2495</v>
      </c>
      <c r="C3322" s="235">
        <v>44654</v>
      </c>
      <c r="D3322" s="235">
        <v>22.1</v>
      </c>
      <c r="E3322" s="235">
        <v>98</v>
      </c>
      <c r="F3322" s="235">
        <v>59.6</v>
      </c>
      <c r="G3322" s="235">
        <v>19</v>
      </c>
      <c r="H3322" s="235">
        <v>13.6</v>
      </c>
    </row>
    <row r="3323" spans="2:8">
      <c r="B3323" s="235" t="s">
        <v>2495</v>
      </c>
      <c r="C3323" s="235">
        <v>44655</v>
      </c>
      <c r="D3323" s="235">
        <v>22.5</v>
      </c>
      <c r="E3323" s="235">
        <v>92.5</v>
      </c>
      <c r="F3323" s="235">
        <v>62.5</v>
      </c>
      <c r="G3323" s="235">
        <v>20.3</v>
      </c>
      <c r="H3323" s="235">
        <v>15.7</v>
      </c>
    </row>
    <row r="3324" spans="2:8">
      <c r="B3324" s="235" t="s">
        <v>2495</v>
      </c>
      <c r="C3324" s="235">
        <v>44656</v>
      </c>
      <c r="D3324" s="235">
        <v>11</v>
      </c>
      <c r="E3324" s="235">
        <v>99.2</v>
      </c>
      <c r="F3324" s="235">
        <v>60.4</v>
      </c>
      <c r="G3324" s="235">
        <v>23.1</v>
      </c>
      <c r="H3324" s="235">
        <v>13.8</v>
      </c>
    </row>
    <row r="3325" spans="2:8">
      <c r="B3325" s="235" t="s">
        <v>2495</v>
      </c>
      <c r="C3325" s="235">
        <v>44657</v>
      </c>
      <c r="D3325" s="235">
        <v>19</v>
      </c>
      <c r="E3325" s="235">
        <v>95.8</v>
      </c>
      <c r="F3325" s="235">
        <v>56.1</v>
      </c>
      <c r="G3325" s="235">
        <v>23.2</v>
      </c>
      <c r="H3325" s="235">
        <v>15</v>
      </c>
    </row>
    <row r="3326" spans="2:8">
      <c r="B3326" s="235" t="s">
        <v>2495</v>
      </c>
      <c r="C3326" s="235">
        <v>44658</v>
      </c>
      <c r="D3326" s="235">
        <v>4.5</v>
      </c>
      <c r="E3326" s="235">
        <v>98</v>
      </c>
      <c r="F3326" s="235">
        <v>69.099999999999994</v>
      </c>
      <c r="G3326" s="235">
        <v>22.1</v>
      </c>
      <c r="H3326" s="235">
        <v>15.2</v>
      </c>
    </row>
    <row r="3327" spans="2:8">
      <c r="B3327" s="235" t="s">
        <v>2495</v>
      </c>
      <c r="C3327" s="235">
        <v>44659</v>
      </c>
      <c r="D3327" s="235">
        <v>8</v>
      </c>
      <c r="E3327" s="235">
        <v>97.1</v>
      </c>
      <c r="F3327" s="235">
        <v>69.900000000000006</v>
      </c>
      <c r="G3327" s="235">
        <v>22.8</v>
      </c>
      <c r="H3327" s="235">
        <v>15.7</v>
      </c>
    </row>
    <row r="3328" spans="2:8">
      <c r="B3328" s="235" t="s">
        <v>2495</v>
      </c>
      <c r="C3328" s="235">
        <v>44660</v>
      </c>
      <c r="D3328" s="235">
        <v>10</v>
      </c>
      <c r="E3328" s="235">
        <v>97.8</v>
      </c>
      <c r="F3328" s="235">
        <v>66.599999999999994</v>
      </c>
      <c r="G3328" s="235">
        <v>23.8</v>
      </c>
      <c r="H3328" s="235">
        <v>16</v>
      </c>
    </row>
    <row r="3329" spans="2:8">
      <c r="B3329" s="235" t="s">
        <v>2495</v>
      </c>
      <c r="C3329" s="235">
        <v>44661</v>
      </c>
      <c r="D3329" s="235">
        <v>1</v>
      </c>
      <c r="E3329" s="235">
        <v>96.8</v>
      </c>
      <c r="F3329" s="235">
        <v>66.900000000000006</v>
      </c>
      <c r="G3329" s="235">
        <v>21.2</v>
      </c>
      <c r="H3329" s="235">
        <v>15</v>
      </c>
    </row>
    <row r="3330" spans="2:8">
      <c r="B3330" s="235" t="s">
        <v>2495</v>
      </c>
      <c r="C3330" s="235">
        <v>44662</v>
      </c>
      <c r="D3330" s="235">
        <v>1.5</v>
      </c>
      <c r="E3330" s="235">
        <v>87.3</v>
      </c>
      <c r="F3330" s="235">
        <v>61.3</v>
      </c>
      <c r="G3330" s="235">
        <v>44793</v>
      </c>
      <c r="H3330" s="235">
        <v>15.3</v>
      </c>
    </row>
    <row r="3331" spans="2:8">
      <c r="B3331" s="235" t="s">
        <v>2495</v>
      </c>
      <c r="C3331" s="235">
        <v>44663</v>
      </c>
      <c r="D3331" s="235">
        <v>2.2999999999999998</v>
      </c>
      <c r="E3331" s="235">
        <v>92.7</v>
      </c>
      <c r="F3331" s="235">
        <v>52.5</v>
      </c>
      <c r="G3331" s="235">
        <v>19.399999999999999</v>
      </c>
      <c r="H3331" s="235">
        <v>14.4</v>
      </c>
    </row>
    <row r="3332" spans="2:8">
      <c r="B3332" s="235" t="s">
        <v>2495</v>
      </c>
      <c r="C3332" s="235">
        <v>44664</v>
      </c>
      <c r="D3332" s="235">
        <v>2.7</v>
      </c>
      <c r="E3332" s="235">
        <v>94.3</v>
      </c>
      <c r="F3332" s="235">
        <v>66.400000000000006</v>
      </c>
      <c r="G3332" s="235">
        <v>23.9</v>
      </c>
      <c r="H3332" s="235">
        <v>16.399999999999999</v>
      </c>
    </row>
    <row r="3333" spans="2:8">
      <c r="B3333" s="235" t="s">
        <v>2495</v>
      </c>
      <c r="C3333" s="235">
        <v>44665</v>
      </c>
      <c r="D3333" s="235">
        <v>18.399999999999999</v>
      </c>
      <c r="E3333" s="235">
        <v>88</v>
      </c>
      <c r="F3333" s="235">
        <v>48.6</v>
      </c>
      <c r="G3333" s="235">
        <v>19.3</v>
      </c>
      <c r="H3333" s="235">
        <v>15.6</v>
      </c>
    </row>
    <row r="3334" spans="2:8">
      <c r="B3334" s="235" t="s">
        <v>2495</v>
      </c>
      <c r="C3334" s="235">
        <v>44666</v>
      </c>
      <c r="D3334" s="235">
        <v>13.3</v>
      </c>
      <c r="E3334" s="235">
        <v>92</v>
      </c>
      <c r="F3334" s="235">
        <v>56</v>
      </c>
      <c r="G3334" s="235">
        <v>23.1</v>
      </c>
      <c r="H3334" s="235">
        <v>16.399999999999999</v>
      </c>
    </row>
    <row r="3335" spans="2:8">
      <c r="B3335" s="235" t="s">
        <v>2495</v>
      </c>
      <c r="C3335" s="235">
        <v>44667</v>
      </c>
      <c r="D3335" s="235">
        <v>4.3</v>
      </c>
      <c r="E3335" s="235">
        <v>98</v>
      </c>
      <c r="F3335" s="235">
        <v>78</v>
      </c>
      <c r="G3335" s="235">
        <v>19.100000000000001</v>
      </c>
      <c r="H3335" s="235">
        <v>16.2</v>
      </c>
    </row>
    <row r="3336" spans="2:8">
      <c r="B3336" s="235" t="s">
        <v>2495</v>
      </c>
      <c r="C3336" s="235">
        <v>44668</v>
      </c>
      <c r="D3336" s="235">
        <v>6.8</v>
      </c>
      <c r="E3336" s="235">
        <v>90.4</v>
      </c>
      <c r="F3336" s="235">
        <v>58.3</v>
      </c>
      <c r="G3336" s="235">
        <v>21.3</v>
      </c>
      <c r="H3336" s="235">
        <v>14.9</v>
      </c>
    </row>
    <row r="3337" spans="2:8">
      <c r="B3337" s="235" t="s">
        <v>2495</v>
      </c>
      <c r="C3337" s="235">
        <v>44669</v>
      </c>
      <c r="D3337" s="235">
        <v>50</v>
      </c>
      <c r="E3337" s="235">
        <v>98.2</v>
      </c>
      <c r="F3337" s="235">
        <v>69.900000000000006</v>
      </c>
      <c r="G3337" s="235">
        <v>18.600000000000001</v>
      </c>
      <c r="H3337" s="235">
        <v>14</v>
      </c>
    </row>
    <row r="3338" spans="2:8">
      <c r="B3338" s="235" t="s">
        <v>2495</v>
      </c>
      <c r="C3338" s="235">
        <v>44670</v>
      </c>
      <c r="D3338" s="235">
        <v>4</v>
      </c>
      <c r="E3338" s="235">
        <v>98.3</v>
      </c>
      <c r="F3338" s="235">
        <v>71.3</v>
      </c>
      <c r="G3338" s="235">
        <v>21.6</v>
      </c>
      <c r="H3338" s="235">
        <v>14.8</v>
      </c>
    </row>
    <row r="3339" spans="2:8">
      <c r="B3339" s="235" t="s">
        <v>2495</v>
      </c>
      <c r="C3339" s="235">
        <v>44671</v>
      </c>
      <c r="D3339" s="235">
        <v>5</v>
      </c>
      <c r="E3339" s="235">
        <v>97.9</v>
      </c>
      <c r="F3339" s="235">
        <v>71.099999999999994</v>
      </c>
      <c r="G3339" s="235">
        <v>23</v>
      </c>
      <c r="H3339" s="235">
        <v>14.5</v>
      </c>
    </row>
    <row r="3340" spans="2:8">
      <c r="B3340" s="235" t="s">
        <v>2495</v>
      </c>
      <c r="C3340" s="235">
        <v>44672</v>
      </c>
      <c r="D3340" s="235">
        <v>38.200000000000003</v>
      </c>
      <c r="E3340" s="235">
        <v>99</v>
      </c>
      <c r="F3340" s="235">
        <v>57.2</v>
      </c>
      <c r="G3340" s="235">
        <v>21.6</v>
      </c>
      <c r="H3340" s="235">
        <v>15</v>
      </c>
    </row>
    <row r="3341" spans="2:8">
      <c r="B3341" s="235" t="s">
        <v>2495</v>
      </c>
      <c r="C3341" s="235">
        <v>44673</v>
      </c>
      <c r="D3341" s="235">
        <v>20.2</v>
      </c>
      <c r="E3341" s="235">
        <v>95.1</v>
      </c>
      <c r="F3341" s="235">
        <v>68.099999999999994</v>
      </c>
      <c r="G3341" s="235">
        <v>22.8</v>
      </c>
      <c r="H3341" s="235">
        <v>14.7</v>
      </c>
    </row>
    <row r="3342" spans="2:8">
      <c r="B3342" s="235" t="s">
        <v>2495</v>
      </c>
      <c r="C3342" s="235">
        <v>44674</v>
      </c>
      <c r="D3342" s="235">
        <v>16.899999999999999</v>
      </c>
      <c r="E3342" s="235">
        <v>97.2</v>
      </c>
      <c r="F3342" s="235">
        <v>53</v>
      </c>
      <c r="G3342" s="235">
        <v>20.7</v>
      </c>
      <c r="H3342" s="235">
        <v>15.8</v>
      </c>
    </row>
    <row r="3343" spans="2:8">
      <c r="B3343" s="235" t="s">
        <v>2495</v>
      </c>
      <c r="C3343" s="235">
        <v>44675</v>
      </c>
      <c r="D3343" s="235">
        <v>3.4</v>
      </c>
      <c r="E3343" s="235">
        <v>90.7</v>
      </c>
      <c r="F3343" s="235">
        <v>54.7</v>
      </c>
      <c r="G3343" s="235">
        <v>23</v>
      </c>
      <c r="H3343" s="235">
        <v>15.5</v>
      </c>
    </row>
    <row r="3344" spans="2:8">
      <c r="B3344" s="235" t="s">
        <v>2495</v>
      </c>
      <c r="C3344" s="235">
        <v>44676</v>
      </c>
      <c r="D3344" s="235">
        <v>1.3</v>
      </c>
      <c r="E3344" s="235">
        <v>98.1</v>
      </c>
      <c r="F3344" s="235">
        <v>78</v>
      </c>
      <c r="G3344" s="235">
        <v>20.399999999999999</v>
      </c>
      <c r="H3344" s="235">
        <v>14.7</v>
      </c>
    </row>
    <row r="3345" spans="2:8">
      <c r="B3345" s="235" t="s">
        <v>2495</v>
      </c>
      <c r="C3345" s="235">
        <v>44677</v>
      </c>
      <c r="D3345" s="235">
        <v>2</v>
      </c>
      <c r="E3345" s="235">
        <v>96</v>
      </c>
      <c r="F3345" s="235">
        <v>64.3</v>
      </c>
      <c r="G3345" s="235">
        <v>24</v>
      </c>
      <c r="H3345" s="235">
        <v>13.8</v>
      </c>
    </row>
    <row r="3346" spans="2:8">
      <c r="B3346" s="235" t="s">
        <v>2495</v>
      </c>
      <c r="C3346" s="235">
        <v>44678</v>
      </c>
      <c r="D3346" s="235">
        <v>22</v>
      </c>
      <c r="E3346" s="235">
        <v>96.4</v>
      </c>
      <c r="F3346" s="235">
        <v>64.2</v>
      </c>
      <c r="G3346" s="235">
        <v>24</v>
      </c>
      <c r="H3346" s="235">
        <v>16.2</v>
      </c>
    </row>
    <row r="3347" spans="2:8">
      <c r="B3347" s="235" t="s">
        <v>2495</v>
      </c>
      <c r="C3347" s="235">
        <v>44679</v>
      </c>
      <c r="D3347" s="235">
        <v>10</v>
      </c>
      <c r="E3347" s="235">
        <v>98.5</v>
      </c>
      <c r="F3347" s="235">
        <v>82</v>
      </c>
      <c r="G3347" s="235">
        <v>20.100000000000001</v>
      </c>
      <c r="H3347" s="235">
        <v>15</v>
      </c>
    </row>
    <row r="3348" spans="2:8">
      <c r="B3348" s="235" t="s">
        <v>2495</v>
      </c>
      <c r="C3348" s="235">
        <v>44680</v>
      </c>
      <c r="D3348" s="235">
        <v>4.5</v>
      </c>
      <c r="E3348" s="235">
        <v>92.5</v>
      </c>
      <c r="F3348" s="235">
        <v>62.5</v>
      </c>
      <c r="G3348" s="235">
        <v>26.2</v>
      </c>
      <c r="H3348" s="235">
        <v>15.7</v>
      </c>
    </row>
    <row r="3349" spans="2:8">
      <c r="B3349" s="235" t="s">
        <v>88</v>
      </c>
      <c r="C3349" s="235">
        <v>43466</v>
      </c>
      <c r="D3349" s="235">
        <v>34</v>
      </c>
      <c r="E3349" s="235">
        <v>72</v>
      </c>
      <c r="F3349" s="235">
        <v>54</v>
      </c>
      <c r="G3349" s="235">
        <v>26</v>
      </c>
      <c r="H3349" s="235">
        <v>14.6</v>
      </c>
    </row>
    <row r="3350" spans="2:8">
      <c r="B3350" s="235" t="s">
        <v>88</v>
      </c>
      <c r="C3350" s="235">
        <v>43497</v>
      </c>
      <c r="D3350" s="235">
        <v>153.4</v>
      </c>
      <c r="E3350" s="235">
        <v>76</v>
      </c>
      <c r="F3350" s="235">
        <v>59</v>
      </c>
      <c r="G3350" s="235">
        <v>24.9</v>
      </c>
      <c r="H3350" s="235">
        <v>15.2</v>
      </c>
    </row>
    <row r="3351" spans="2:8">
      <c r="B3351" s="235" t="s">
        <v>88</v>
      </c>
      <c r="C3351" s="235">
        <v>43525</v>
      </c>
      <c r="D3351" s="235">
        <v>150.1</v>
      </c>
      <c r="E3351" s="235">
        <v>78</v>
      </c>
      <c r="F3351" s="235">
        <v>64</v>
      </c>
      <c r="G3351" s="235">
        <v>24.3</v>
      </c>
      <c r="H3351" s="235">
        <v>15.2</v>
      </c>
    </row>
    <row r="3352" spans="2:8">
      <c r="B3352" s="235" t="s">
        <v>88</v>
      </c>
      <c r="C3352" s="235">
        <v>43556</v>
      </c>
      <c r="D3352" s="235">
        <v>248</v>
      </c>
      <c r="E3352" s="235">
        <v>80</v>
      </c>
      <c r="F3352" s="235">
        <v>64</v>
      </c>
      <c r="G3352" s="235">
        <v>23.6</v>
      </c>
      <c r="H3352" s="235">
        <v>14.9</v>
      </c>
    </row>
    <row r="3353" spans="2:8">
      <c r="B3353" s="235" t="s">
        <v>88</v>
      </c>
      <c r="C3353" s="235">
        <v>43586</v>
      </c>
      <c r="D3353" s="235">
        <v>222</v>
      </c>
      <c r="E3353" s="235">
        <v>80</v>
      </c>
      <c r="F3353" s="235">
        <v>63</v>
      </c>
      <c r="G3353" s="235">
        <v>23.8</v>
      </c>
      <c r="H3353" s="235">
        <v>14.9</v>
      </c>
    </row>
    <row r="3354" spans="2:8">
      <c r="B3354" s="235" t="s">
        <v>88</v>
      </c>
      <c r="C3354" s="235">
        <v>43617</v>
      </c>
      <c r="D3354" s="235">
        <v>94</v>
      </c>
      <c r="E3354" s="235">
        <v>80</v>
      </c>
      <c r="F3354" s="235">
        <v>58</v>
      </c>
      <c r="G3354" s="235">
        <v>24.2</v>
      </c>
      <c r="H3354" s="235">
        <v>14.1</v>
      </c>
    </row>
    <row r="3355" spans="2:8">
      <c r="B3355" s="235" t="s">
        <v>88</v>
      </c>
      <c r="C3355" s="235">
        <v>43647</v>
      </c>
      <c r="D3355" s="235">
        <v>142</v>
      </c>
      <c r="E3355" s="235">
        <v>78</v>
      </c>
      <c r="F3355" s="235">
        <v>62</v>
      </c>
      <c r="G3355" s="235">
        <v>22.6</v>
      </c>
      <c r="H3355" s="235">
        <v>15.3</v>
      </c>
    </row>
    <row r="3356" spans="2:8">
      <c r="B3356" s="235" t="s">
        <v>88</v>
      </c>
      <c r="C3356" s="235">
        <v>43678</v>
      </c>
      <c r="D3356" s="235">
        <v>120</v>
      </c>
      <c r="E3356" s="235">
        <v>71</v>
      </c>
      <c r="F3356" s="235">
        <v>48</v>
      </c>
      <c r="G3356" s="235">
        <v>25.1</v>
      </c>
      <c r="H3356" s="235">
        <v>16.7</v>
      </c>
    </row>
    <row r="3357" spans="2:8">
      <c r="B3357" s="235" t="s">
        <v>88</v>
      </c>
      <c r="C3357" s="235">
        <v>43709</v>
      </c>
      <c r="D3357" s="235">
        <v>120</v>
      </c>
      <c r="E3357" s="235">
        <v>76</v>
      </c>
      <c r="F3357" s="235">
        <v>53</v>
      </c>
      <c r="G3357" s="235">
        <v>21.7</v>
      </c>
      <c r="H3357" s="235">
        <v>15.5</v>
      </c>
    </row>
    <row r="3358" spans="2:8">
      <c r="B3358" s="235" t="s">
        <v>88</v>
      </c>
      <c r="C3358" s="235">
        <v>43739</v>
      </c>
      <c r="D3358" s="235">
        <v>247</v>
      </c>
      <c r="E3358" s="235">
        <v>91</v>
      </c>
      <c r="F3358" s="235">
        <v>95</v>
      </c>
      <c r="G3358" s="235">
        <v>21.9</v>
      </c>
      <c r="H3358" s="235">
        <v>13.4</v>
      </c>
    </row>
    <row r="3359" spans="2:8">
      <c r="B3359" s="235" t="s">
        <v>88</v>
      </c>
      <c r="C3359" s="235">
        <v>43770</v>
      </c>
      <c r="D3359" s="235">
        <v>109.2</v>
      </c>
      <c r="E3359" s="235">
        <v>88</v>
      </c>
      <c r="F3359" s="235">
        <v>0</v>
      </c>
      <c r="G3359" s="235">
        <v>21.3</v>
      </c>
      <c r="H3359" s="235">
        <v>15</v>
      </c>
    </row>
    <row r="3360" spans="2:8">
      <c r="B3360" s="235" t="s">
        <v>88</v>
      </c>
      <c r="C3360" s="235">
        <v>43800</v>
      </c>
      <c r="D3360" s="235">
        <v>64</v>
      </c>
      <c r="E3360" s="235">
        <v>86</v>
      </c>
      <c r="F3360" s="235">
        <v>0</v>
      </c>
      <c r="G3360" s="235">
        <v>22.6</v>
      </c>
      <c r="H3360" s="235">
        <v>14.4</v>
      </c>
    </row>
    <row r="3361" spans="2:8">
      <c r="B3361" s="235" t="s">
        <v>88</v>
      </c>
      <c r="C3361" s="235">
        <v>43831</v>
      </c>
      <c r="D3361" s="235">
        <v>49.2</v>
      </c>
      <c r="E3361" s="235">
        <v>80</v>
      </c>
      <c r="F3361" s="235">
        <v>0</v>
      </c>
      <c r="G3361" s="235">
        <v>22.7</v>
      </c>
      <c r="H3361" s="235">
        <v>13.5</v>
      </c>
    </row>
    <row r="3362" spans="2:8">
      <c r="B3362" s="235" t="s">
        <v>88</v>
      </c>
      <c r="C3362" s="235">
        <v>43862</v>
      </c>
      <c r="D3362" s="235">
        <v>104.2</v>
      </c>
      <c r="E3362" s="235">
        <v>76</v>
      </c>
      <c r="F3362" s="235">
        <v>0</v>
      </c>
      <c r="G3362" s="235">
        <v>24</v>
      </c>
      <c r="H3362" s="235">
        <v>13.9</v>
      </c>
    </row>
    <row r="3363" spans="2:8">
      <c r="B3363" s="235" t="s">
        <v>88</v>
      </c>
      <c r="C3363" s="235">
        <v>43891</v>
      </c>
      <c r="D3363" s="235">
        <v>80.599999999999994</v>
      </c>
      <c r="E3363" s="235">
        <v>81</v>
      </c>
      <c r="F3363" s="235">
        <v>0</v>
      </c>
      <c r="G3363" s="235">
        <v>23</v>
      </c>
      <c r="H3363" s="235">
        <v>14.4</v>
      </c>
    </row>
    <row r="3364" spans="2:8">
      <c r="B3364" s="235" t="s">
        <v>88</v>
      </c>
      <c r="C3364" s="235">
        <v>43922</v>
      </c>
      <c r="D3364" s="235">
        <v>92</v>
      </c>
      <c r="E3364" s="235">
        <v>86</v>
      </c>
      <c r="F3364" s="235">
        <v>0</v>
      </c>
      <c r="G3364" s="235">
        <v>21.6</v>
      </c>
      <c r="H3364" s="235">
        <v>14.5</v>
      </c>
    </row>
    <row r="3365" spans="2:8">
      <c r="B3365" s="235" t="s">
        <v>88</v>
      </c>
      <c r="C3365" s="235">
        <v>43952</v>
      </c>
      <c r="D3365" s="235">
        <v>148</v>
      </c>
      <c r="E3365" s="235">
        <v>90</v>
      </c>
      <c r="F3365" s="235">
        <v>0</v>
      </c>
      <c r="G3365" s="235">
        <v>22.5</v>
      </c>
      <c r="H3365" s="235">
        <v>15.1</v>
      </c>
    </row>
    <row r="3366" spans="2:8">
      <c r="B3366" s="235" t="s">
        <v>88</v>
      </c>
      <c r="C3366" s="235">
        <v>43983</v>
      </c>
      <c r="D3366" s="235">
        <v>101</v>
      </c>
      <c r="E3366" s="235">
        <v>89</v>
      </c>
      <c r="F3366" s="235">
        <v>0</v>
      </c>
      <c r="G3366" s="235">
        <v>22.2</v>
      </c>
      <c r="H3366" s="235">
        <v>14.1</v>
      </c>
    </row>
    <row r="3367" spans="2:8">
      <c r="B3367" s="235" t="s">
        <v>88</v>
      </c>
      <c r="C3367" s="235">
        <v>44013</v>
      </c>
      <c r="D3367" s="235">
        <v>232</v>
      </c>
      <c r="E3367" s="235">
        <v>88</v>
      </c>
      <c r="F3367" s="235">
        <v>0</v>
      </c>
      <c r="G3367" s="235">
        <v>22</v>
      </c>
      <c r="H3367" s="235">
        <v>13.7</v>
      </c>
    </row>
    <row r="3368" spans="2:8">
      <c r="B3368" s="235" t="s">
        <v>88</v>
      </c>
      <c r="C3368" s="235">
        <v>44044</v>
      </c>
      <c r="D3368" s="235">
        <v>166</v>
      </c>
      <c r="E3368" s="235">
        <v>85</v>
      </c>
      <c r="F3368" s="235">
        <v>0</v>
      </c>
      <c r="G3368" s="235">
        <v>22.1</v>
      </c>
      <c r="H3368" s="235">
        <v>13.8</v>
      </c>
    </row>
    <row r="3369" spans="2:8">
      <c r="B3369" s="235" t="s">
        <v>88</v>
      </c>
      <c r="C3369" s="235">
        <v>44075</v>
      </c>
      <c r="D3369" s="235">
        <v>172</v>
      </c>
      <c r="E3369" s="235">
        <v>90</v>
      </c>
      <c r="F3369" s="235">
        <v>0</v>
      </c>
      <c r="G3369" s="235">
        <v>21.4</v>
      </c>
      <c r="H3369" s="235">
        <v>14</v>
      </c>
    </row>
    <row r="3370" spans="2:8">
      <c r="B3370" s="235" t="s">
        <v>88</v>
      </c>
      <c r="C3370" s="235">
        <v>44105</v>
      </c>
      <c r="D3370" s="235">
        <v>79</v>
      </c>
      <c r="E3370" s="235">
        <v>93</v>
      </c>
      <c r="F3370" s="235">
        <v>0</v>
      </c>
      <c r="G3370" s="235">
        <v>22.4</v>
      </c>
      <c r="H3370" s="235">
        <v>13.8</v>
      </c>
    </row>
    <row r="3371" spans="2:8">
      <c r="B3371" s="235" t="s">
        <v>88</v>
      </c>
      <c r="C3371" s="235">
        <v>44136</v>
      </c>
      <c r="D3371" s="235">
        <v>216</v>
      </c>
      <c r="E3371" s="235">
        <v>95</v>
      </c>
      <c r="F3371" s="235">
        <v>0</v>
      </c>
      <c r="G3371" s="235">
        <v>20.5</v>
      </c>
      <c r="H3371" s="235">
        <v>14</v>
      </c>
    </row>
    <row r="3372" spans="2:8">
      <c r="B3372" s="235" t="s">
        <v>88</v>
      </c>
      <c r="C3372" s="235">
        <v>44166</v>
      </c>
      <c r="D3372" s="235">
        <v>154</v>
      </c>
      <c r="E3372" s="235">
        <v>94</v>
      </c>
      <c r="F3372" s="235">
        <v>0</v>
      </c>
      <c r="G3372" s="235">
        <v>21.5</v>
      </c>
      <c r="H3372" s="235">
        <v>14</v>
      </c>
    </row>
    <row r="3373" spans="2:8">
      <c r="B3373" s="235" t="s">
        <v>88</v>
      </c>
      <c r="C3373" s="235">
        <v>44197</v>
      </c>
      <c r="D3373" s="235">
        <v>63</v>
      </c>
      <c r="E3373" s="235">
        <v>93</v>
      </c>
      <c r="F3373" s="235">
        <v>0</v>
      </c>
      <c r="G3373" s="235">
        <v>22</v>
      </c>
      <c r="H3373" s="235">
        <v>13.8</v>
      </c>
    </row>
    <row r="3374" spans="2:8">
      <c r="B3374" s="235" t="s">
        <v>88</v>
      </c>
      <c r="C3374" s="235">
        <v>44228</v>
      </c>
      <c r="D3374" s="235">
        <v>120</v>
      </c>
      <c r="E3374" s="235">
        <v>94</v>
      </c>
      <c r="F3374" s="235">
        <v>0</v>
      </c>
      <c r="G3374" s="235">
        <v>22.4</v>
      </c>
      <c r="H3374" s="235">
        <v>14</v>
      </c>
    </row>
    <row r="3375" spans="2:8">
      <c r="B3375" s="235" t="s">
        <v>88</v>
      </c>
      <c r="C3375" s="235">
        <v>44256</v>
      </c>
      <c r="D3375" s="235">
        <v>249</v>
      </c>
      <c r="E3375" s="235">
        <v>0</v>
      </c>
      <c r="F3375" s="235">
        <v>0</v>
      </c>
      <c r="G3375" s="235">
        <v>0</v>
      </c>
      <c r="H3375" s="235">
        <v>0</v>
      </c>
    </row>
    <row r="3376" spans="2:8">
      <c r="B3376" s="235" t="s">
        <v>88</v>
      </c>
      <c r="C3376" s="235">
        <v>44319</v>
      </c>
      <c r="D3376" s="235">
        <v>24</v>
      </c>
      <c r="E3376" s="235">
        <v>0</v>
      </c>
      <c r="F3376" s="235">
        <v>0</v>
      </c>
      <c r="G3376" s="235">
        <v>0</v>
      </c>
      <c r="H3376" s="235">
        <v>0</v>
      </c>
    </row>
    <row r="3377" spans="2:8">
      <c r="B3377" s="235" t="s">
        <v>88</v>
      </c>
      <c r="C3377" s="235">
        <v>44320</v>
      </c>
      <c r="D3377" s="235">
        <v>3</v>
      </c>
      <c r="E3377" s="235">
        <v>0</v>
      </c>
      <c r="F3377" s="235">
        <v>0</v>
      </c>
      <c r="G3377" s="235">
        <v>0</v>
      </c>
      <c r="H3377" s="235">
        <v>0</v>
      </c>
    </row>
    <row r="3378" spans="2:8">
      <c r="B3378" s="235" t="s">
        <v>88</v>
      </c>
      <c r="C3378" s="235">
        <v>44321</v>
      </c>
      <c r="D3378" s="235">
        <v>0</v>
      </c>
      <c r="E3378" s="235">
        <v>0</v>
      </c>
      <c r="F3378" s="235">
        <v>0</v>
      </c>
      <c r="G3378" s="235">
        <v>24</v>
      </c>
      <c r="H3378" s="235">
        <v>16</v>
      </c>
    </row>
    <row r="3379" spans="2:8">
      <c r="B3379" s="235" t="s">
        <v>88</v>
      </c>
      <c r="C3379" s="235">
        <v>44322</v>
      </c>
      <c r="D3379" s="235">
        <v>0</v>
      </c>
      <c r="E3379" s="235">
        <v>86</v>
      </c>
      <c r="F3379" s="235">
        <v>0</v>
      </c>
      <c r="G3379" s="235">
        <v>24</v>
      </c>
      <c r="H3379" s="235">
        <v>14</v>
      </c>
    </row>
    <row r="3380" spans="2:8">
      <c r="B3380" s="235" t="s">
        <v>88</v>
      </c>
      <c r="C3380" s="235">
        <v>44323</v>
      </c>
      <c r="D3380" s="235">
        <v>0</v>
      </c>
      <c r="E3380" s="235">
        <v>0</v>
      </c>
      <c r="F3380" s="235">
        <v>0</v>
      </c>
      <c r="G3380" s="235">
        <v>22</v>
      </c>
      <c r="H3380" s="235">
        <v>14</v>
      </c>
    </row>
    <row r="3381" spans="2:8">
      <c r="B3381" s="235" t="s">
        <v>88</v>
      </c>
      <c r="C3381" s="235">
        <v>44326</v>
      </c>
      <c r="D3381" s="235">
        <v>95</v>
      </c>
      <c r="E3381" s="235">
        <v>67</v>
      </c>
      <c r="F3381" s="235">
        <v>0</v>
      </c>
      <c r="G3381" s="235">
        <v>24</v>
      </c>
      <c r="H3381" s="235">
        <v>14</v>
      </c>
    </row>
    <row r="3382" spans="2:8">
      <c r="B3382" s="235" t="s">
        <v>88</v>
      </c>
      <c r="C3382" s="235">
        <v>44327</v>
      </c>
      <c r="D3382" s="235">
        <v>0</v>
      </c>
      <c r="E3382" s="235">
        <v>68</v>
      </c>
      <c r="F3382" s="235">
        <v>0</v>
      </c>
      <c r="G3382" s="235">
        <v>23</v>
      </c>
      <c r="H3382" s="235">
        <v>14</v>
      </c>
    </row>
    <row r="3383" spans="2:8">
      <c r="B3383" s="235" t="s">
        <v>88</v>
      </c>
      <c r="C3383" s="235">
        <v>44328</v>
      </c>
      <c r="D3383" s="235">
        <v>0</v>
      </c>
      <c r="E3383" s="235">
        <v>72</v>
      </c>
      <c r="F3383" s="235">
        <v>0</v>
      </c>
      <c r="G3383" s="235">
        <v>24</v>
      </c>
      <c r="H3383" s="235">
        <v>15</v>
      </c>
    </row>
    <row r="3384" spans="2:8">
      <c r="B3384" s="235" t="s">
        <v>88</v>
      </c>
      <c r="C3384" s="235">
        <v>44329</v>
      </c>
      <c r="D3384" s="235">
        <v>0</v>
      </c>
      <c r="E3384" s="235">
        <v>72</v>
      </c>
      <c r="F3384" s="235">
        <v>0</v>
      </c>
      <c r="G3384" s="235">
        <v>25</v>
      </c>
      <c r="H3384" s="235">
        <v>16</v>
      </c>
    </row>
    <row r="3385" spans="2:8">
      <c r="B3385" s="235" t="s">
        <v>88</v>
      </c>
      <c r="C3385" s="235">
        <v>44330</v>
      </c>
      <c r="D3385" s="235">
        <v>0</v>
      </c>
      <c r="E3385" s="235">
        <v>0</v>
      </c>
      <c r="F3385" s="235">
        <v>90</v>
      </c>
      <c r="G3385" s="235">
        <v>25</v>
      </c>
      <c r="H3385" s="235">
        <v>14</v>
      </c>
    </row>
    <row r="3386" spans="2:8">
      <c r="B3386" s="235" t="s">
        <v>88</v>
      </c>
      <c r="C3386" s="235">
        <v>44334</v>
      </c>
      <c r="D3386" s="235">
        <v>150</v>
      </c>
      <c r="E3386" s="235">
        <v>72</v>
      </c>
      <c r="F3386" s="235">
        <v>0</v>
      </c>
      <c r="G3386" s="235">
        <v>22</v>
      </c>
      <c r="H3386" s="235">
        <v>16</v>
      </c>
    </row>
    <row r="3387" spans="2:8">
      <c r="B3387" s="235" t="s">
        <v>88</v>
      </c>
      <c r="C3387" s="235">
        <v>44335</v>
      </c>
      <c r="D3387" s="235">
        <v>1</v>
      </c>
      <c r="E3387" s="235">
        <v>62</v>
      </c>
      <c r="F3387" s="235">
        <v>0</v>
      </c>
      <c r="G3387" s="235">
        <v>24</v>
      </c>
      <c r="H3387" s="235">
        <v>15</v>
      </c>
    </row>
    <row r="3388" spans="2:8">
      <c r="B3388" s="235" t="s">
        <v>88</v>
      </c>
      <c r="C3388" s="235">
        <v>44287</v>
      </c>
      <c r="D3388" s="235">
        <v>212</v>
      </c>
      <c r="E3388" s="235">
        <v>0</v>
      </c>
      <c r="F3388" s="235">
        <v>0</v>
      </c>
      <c r="G3388" s="235">
        <v>0</v>
      </c>
      <c r="H3388" s="235">
        <v>0</v>
      </c>
    </row>
    <row r="3389" spans="2:8">
      <c r="B3389" s="235" t="s">
        <v>88</v>
      </c>
      <c r="C3389" s="235">
        <v>44336</v>
      </c>
      <c r="D3389" s="235">
        <v>0</v>
      </c>
      <c r="E3389" s="235">
        <v>61</v>
      </c>
      <c r="F3389" s="235">
        <v>0</v>
      </c>
      <c r="G3389" s="235">
        <v>24</v>
      </c>
      <c r="H3389" s="235">
        <v>16</v>
      </c>
    </row>
    <row r="3390" spans="2:8">
      <c r="B3390" s="235" t="s">
        <v>88</v>
      </c>
      <c r="C3390" s="235">
        <v>44337</v>
      </c>
      <c r="D3390" s="235">
        <v>0</v>
      </c>
      <c r="E3390" s="235">
        <v>71</v>
      </c>
      <c r="F3390" s="235">
        <v>0</v>
      </c>
      <c r="G3390" s="235">
        <v>24</v>
      </c>
      <c r="H3390" s="235">
        <v>16</v>
      </c>
    </row>
    <row r="3391" spans="2:8">
      <c r="B3391" s="235" t="s">
        <v>88</v>
      </c>
      <c r="C3391" s="235">
        <v>44340</v>
      </c>
      <c r="D3391" s="235">
        <v>0</v>
      </c>
      <c r="E3391" s="235">
        <v>90</v>
      </c>
      <c r="F3391" s="235">
        <v>0</v>
      </c>
      <c r="G3391" s="235">
        <v>23</v>
      </c>
      <c r="H3391" s="235">
        <v>16</v>
      </c>
    </row>
    <row r="3392" spans="2:8">
      <c r="B3392" s="235" t="s">
        <v>88</v>
      </c>
      <c r="C3392" s="235">
        <v>44341</v>
      </c>
      <c r="D3392" s="235">
        <v>20</v>
      </c>
      <c r="E3392" s="235">
        <v>0</v>
      </c>
      <c r="F3392" s="235">
        <v>67</v>
      </c>
      <c r="G3392" s="235">
        <v>24</v>
      </c>
      <c r="H3392" s="235">
        <v>15</v>
      </c>
    </row>
    <row r="3393" spans="2:8">
      <c r="B3393" s="235" t="s">
        <v>88</v>
      </c>
      <c r="C3393" s="235">
        <v>44342</v>
      </c>
      <c r="D3393" s="235">
        <v>4</v>
      </c>
      <c r="E3393" s="235">
        <v>67</v>
      </c>
      <c r="F3393" s="235">
        <v>0</v>
      </c>
      <c r="G3393" s="235">
        <v>22</v>
      </c>
      <c r="H3393" s="235">
        <v>15</v>
      </c>
    </row>
    <row r="3394" spans="2:8">
      <c r="B3394" s="235" t="s">
        <v>88</v>
      </c>
      <c r="C3394" s="235">
        <v>44343</v>
      </c>
      <c r="D3394" s="235">
        <v>0</v>
      </c>
      <c r="E3394" s="235">
        <v>71</v>
      </c>
      <c r="F3394" s="235">
        <v>0</v>
      </c>
      <c r="G3394" s="235">
        <v>22</v>
      </c>
      <c r="H3394" s="235">
        <v>15</v>
      </c>
    </row>
    <row r="3395" spans="2:8">
      <c r="B3395" s="235" t="s">
        <v>88</v>
      </c>
      <c r="C3395" s="235">
        <v>44344</v>
      </c>
      <c r="D3395" s="235">
        <v>6</v>
      </c>
      <c r="E3395" s="235">
        <v>84</v>
      </c>
      <c r="F3395" s="235">
        <v>0</v>
      </c>
      <c r="G3395" s="235">
        <v>21</v>
      </c>
      <c r="H3395" s="235">
        <v>17</v>
      </c>
    </row>
    <row r="3396" spans="2:8">
      <c r="B3396" s="235" t="s">
        <v>88</v>
      </c>
      <c r="C3396" s="235">
        <v>44347</v>
      </c>
      <c r="D3396" s="235">
        <v>4</v>
      </c>
      <c r="E3396" s="235">
        <v>90</v>
      </c>
      <c r="F3396" s="235">
        <v>0</v>
      </c>
      <c r="G3396" s="235">
        <v>22</v>
      </c>
      <c r="H3396" s="235">
        <v>18</v>
      </c>
    </row>
    <row r="3397" spans="2:8">
      <c r="B3397" s="235" t="s">
        <v>88</v>
      </c>
      <c r="C3397" s="235">
        <v>44348</v>
      </c>
      <c r="D3397" s="235">
        <v>26</v>
      </c>
      <c r="E3397" s="235">
        <v>73</v>
      </c>
      <c r="F3397" s="235">
        <v>0</v>
      </c>
      <c r="G3397" s="235">
        <v>27</v>
      </c>
      <c r="H3397" s="235">
        <v>24</v>
      </c>
    </row>
    <row r="3398" spans="2:8">
      <c r="B3398" s="235" t="s">
        <v>88</v>
      </c>
      <c r="C3398" s="235">
        <v>44349</v>
      </c>
      <c r="D3398" s="235">
        <v>2</v>
      </c>
      <c r="E3398" s="235">
        <v>71</v>
      </c>
      <c r="F3398" s="235">
        <v>0</v>
      </c>
      <c r="G3398" s="235">
        <v>28</v>
      </c>
      <c r="H3398" s="235">
        <v>17</v>
      </c>
    </row>
    <row r="3399" spans="2:8">
      <c r="B3399" s="235" t="s">
        <v>88</v>
      </c>
      <c r="C3399" s="235">
        <v>44350</v>
      </c>
      <c r="D3399" s="235">
        <v>0</v>
      </c>
      <c r="E3399" s="235">
        <v>81</v>
      </c>
      <c r="F3399" s="235">
        <v>0</v>
      </c>
      <c r="G3399" s="235">
        <v>21</v>
      </c>
      <c r="H3399" s="235">
        <v>14</v>
      </c>
    </row>
    <row r="3400" spans="2:8">
      <c r="B3400" s="235" t="s">
        <v>88</v>
      </c>
      <c r="C3400" s="235">
        <v>44351</v>
      </c>
      <c r="D3400" s="235">
        <v>14</v>
      </c>
      <c r="E3400" s="235">
        <v>93</v>
      </c>
      <c r="F3400" s="235">
        <v>0</v>
      </c>
      <c r="G3400" s="235">
        <v>20</v>
      </c>
      <c r="H3400" s="235">
        <v>18</v>
      </c>
    </row>
    <row r="3401" spans="2:8">
      <c r="B3401" s="235" t="s">
        <v>88</v>
      </c>
      <c r="C3401" s="235">
        <v>44354</v>
      </c>
      <c r="D3401" s="235">
        <v>60</v>
      </c>
      <c r="E3401" s="235">
        <v>78</v>
      </c>
      <c r="F3401" s="235">
        <v>0</v>
      </c>
      <c r="G3401" s="235">
        <v>21</v>
      </c>
      <c r="H3401" s="235">
        <v>14</v>
      </c>
    </row>
    <row r="3402" spans="2:8">
      <c r="B3402" s="235" t="s">
        <v>88</v>
      </c>
      <c r="C3402" s="235">
        <v>44356</v>
      </c>
      <c r="D3402" s="235">
        <v>20</v>
      </c>
      <c r="E3402" s="235">
        <v>81</v>
      </c>
      <c r="F3402" s="235">
        <v>0</v>
      </c>
      <c r="G3402" s="235">
        <v>19</v>
      </c>
      <c r="H3402" s="235">
        <v>14</v>
      </c>
    </row>
    <row r="3403" spans="2:8">
      <c r="B3403" s="235" t="s">
        <v>88</v>
      </c>
      <c r="C3403" s="235">
        <v>44357</v>
      </c>
      <c r="D3403" s="235">
        <v>4</v>
      </c>
      <c r="E3403" s="235">
        <v>81</v>
      </c>
      <c r="F3403" s="235">
        <v>0</v>
      </c>
      <c r="G3403" s="235">
        <v>22</v>
      </c>
      <c r="H3403" s="235">
        <v>14</v>
      </c>
    </row>
    <row r="3404" spans="2:8">
      <c r="B3404" s="235" t="s">
        <v>88</v>
      </c>
      <c r="C3404" s="235">
        <v>44358</v>
      </c>
      <c r="D3404" s="235">
        <v>2</v>
      </c>
      <c r="E3404" s="235">
        <v>97</v>
      </c>
      <c r="F3404" s="235">
        <v>0</v>
      </c>
      <c r="G3404" s="235">
        <v>19</v>
      </c>
      <c r="H3404" s="235">
        <v>17</v>
      </c>
    </row>
    <row r="3405" spans="2:8">
      <c r="B3405" s="235" t="s">
        <v>88</v>
      </c>
      <c r="C3405" s="235">
        <v>44362</v>
      </c>
      <c r="D3405" s="235">
        <v>62</v>
      </c>
      <c r="E3405" s="235">
        <v>95</v>
      </c>
      <c r="F3405" s="235">
        <v>0</v>
      </c>
      <c r="G3405" s="235">
        <v>19</v>
      </c>
      <c r="H3405" s="235">
        <v>17</v>
      </c>
    </row>
    <row r="3406" spans="2:8">
      <c r="B3406" s="235" t="s">
        <v>88</v>
      </c>
      <c r="C3406" s="235">
        <v>44363</v>
      </c>
      <c r="D3406" s="235">
        <v>26</v>
      </c>
      <c r="E3406" s="235">
        <v>97</v>
      </c>
      <c r="F3406" s="235">
        <v>0</v>
      </c>
      <c r="G3406" s="235">
        <v>21</v>
      </c>
      <c r="H3406" s="235">
        <v>17</v>
      </c>
    </row>
    <row r="3407" spans="2:8">
      <c r="B3407" s="235" t="s">
        <v>88</v>
      </c>
      <c r="C3407" s="235">
        <v>44364</v>
      </c>
      <c r="D3407" s="235">
        <v>0</v>
      </c>
      <c r="E3407" s="235">
        <v>92</v>
      </c>
      <c r="F3407" s="235">
        <v>0</v>
      </c>
      <c r="G3407" s="235">
        <v>20</v>
      </c>
      <c r="H3407" s="235">
        <v>17</v>
      </c>
    </row>
    <row r="3408" spans="2:8">
      <c r="B3408" s="235" t="s">
        <v>88</v>
      </c>
      <c r="C3408" s="235">
        <v>44365</v>
      </c>
      <c r="D3408" s="235">
        <v>0</v>
      </c>
      <c r="E3408" s="235">
        <v>96</v>
      </c>
      <c r="F3408" s="235">
        <v>0</v>
      </c>
      <c r="G3408" s="235">
        <v>19</v>
      </c>
      <c r="H3408" s="235">
        <v>17</v>
      </c>
    </row>
    <row r="3409" spans="2:8">
      <c r="B3409" s="235" t="s">
        <v>88</v>
      </c>
      <c r="C3409" s="235">
        <v>44368</v>
      </c>
      <c r="D3409" s="235">
        <v>11</v>
      </c>
      <c r="E3409" s="235">
        <v>71</v>
      </c>
      <c r="F3409" s="235">
        <v>0</v>
      </c>
      <c r="G3409" s="235">
        <v>23</v>
      </c>
      <c r="H3409" s="235">
        <v>14</v>
      </c>
    </row>
    <row r="3410" spans="2:8">
      <c r="B3410" s="235" t="s">
        <v>88</v>
      </c>
      <c r="C3410" s="235">
        <v>44369</v>
      </c>
      <c r="D3410" s="235">
        <v>32</v>
      </c>
      <c r="E3410" s="235">
        <v>90</v>
      </c>
      <c r="F3410" s="235">
        <v>80</v>
      </c>
      <c r="G3410" s="235">
        <v>20.399999999999999</v>
      </c>
      <c r="H3410" s="235">
        <v>18.600000000000001</v>
      </c>
    </row>
    <row r="3411" spans="2:8">
      <c r="B3411" s="235" t="s">
        <v>88</v>
      </c>
      <c r="C3411" s="235">
        <v>44369</v>
      </c>
      <c r="D3411" s="235">
        <v>3</v>
      </c>
      <c r="E3411" s="235">
        <v>95</v>
      </c>
      <c r="F3411" s="235">
        <v>75</v>
      </c>
      <c r="G3411" s="235">
        <v>22</v>
      </c>
      <c r="H3411" s="235">
        <v>14</v>
      </c>
    </row>
    <row r="3412" spans="2:8">
      <c r="B3412" s="235" t="s">
        <v>88</v>
      </c>
      <c r="C3412" s="235">
        <v>44370</v>
      </c>
      <c r="D3412" s="235">
        <v>0</v>
      </c>
      <c r="E3412" s="235">
        <v>74</v>
      </c>
      <c r="F3412" s="235">
        <v>0</v>
      </c>
      <c r="G3412" s="235">
        <v>23</v>
      </c>
      <c r="H3412" s="235">
        <v>14</v>
      </c>
    </row>
    <row r="3413" spans="2:8">
      <c r="B3413" s="235" t="s">
        <v>88</v>
      </c>
      <c r="C3413" s="235">
        <v>44371</v>
      </c>
      <c r="D3413" s="235">
        <v>18</v>
      </c>
      <c r="E3413" s="235">
        <v>67</v>
      </c>
      <c r="F3413" s="235">
        <v>0</v>
      </c>
      <c r="G3413" s="235">
        <v>22</v>
      </c>
      <c r="H3413" s="235">
        <v>14</v>
      </c>
    </row>
    <row r="3414" spans="2:8">
      <c r="B3414" s="235" t="s">
        <v>88</v>
      </c>
      <c r="C3414" s="235">
        <v>44375</v>
      </c>
      <c r="D3414" s="235">
        <v>0</v>
      </c>
      <c r="E3414" s="235">
        <v>66</v>
      </c>
      <c r="F3414" s="235">
        <v>0</v>
      </c>
      <c r="G3414" s="235">
        <v>23</v>
      </c>
      <c r="H3414" s="235">
        <v>15</v>
      </c>
    </row>
    <row r="3415" spans="2:8">
      <c r="B3415" s="235" t="s">
        <v>88</v>
      </c>
      <c r="C3415" s="235">
        <v>44376</v>
      </c>
      <c r="D3415" s="235">
        <v>0</v>
      </c>
      <c r="E3415" s="235">
        <v>63</v>
      </c>
      <c r="F3415" s="235">
        <v>0</v>
      </c>
      <c r="G3415" s="235">
        <v>24</v>
      </c>
      <c r="H3415" s="235">
        <v>14</v>
      </c>
    </row>
    <row r="3416" spans="2:8">
      <c r="B3416" s="235" t="s">
        <v>88</v>
      </c>
      <c r="C3416" s="235">
        <v>44377</v>
      </c>
      <c r="D3416" s="235">
        <v>8</v>
      </c>
      <c r="E3416" s="235">
        <v>93</v>
      </c>
      <c r="F3416" s="235">
        <v>76</v>
      </c>
      <c r="G3416" s="235">
        <v>22</v>
      </c>
      <c r="H3416" s="235">
        <v>16</v>
      </c>
    </row>
    <row r="3417" spans="2:8">
      <c r="B3417" s="235" t="s">
        <v>88</v>
      </c>
      <c r="C3417" s="235">
        <v>44378</v>
      </c>
      <c r="D3417" s="235">
        <v>5</v>
      </c>
      <c r="E3417" s="235">
        <v>96</v>
      </c>
      <c r="F3417" s="235">
        <v>70</v>
      </c>
      <c r="G3417" s="235">
        <v>22</v>
      </c>
      <c r="H3417" s="235">
        <v>14</v>
      </c>
    </row>
    <row r="3418" spans="2:8">
      <c r="B3418" s="235" t="s">
        <v>88</v>
      </c>
      <c r="C3418" s="235">
        <v>44379</v>
      </c>
      <c r="D3418" s="235">
        <v>4</v>
      </c>
      <c r="E3418" s="235">
        <v>82</v>
      </c>
      <c r="F3418" s="235">
        <v>69</v>
      </c>
      <c r="G3418" s="235">
        <v>23</v>
      </c>
      <c r="H3418" s="235">
        <v>14</v>
      </c>
    </row>
    <row r="3419" spans="2:8">
      <c r="B3419" s="235" t="s">
        <v>88</v>
      </c>
      <c r="C3419" s="235">
        <v>44397</v>
      </c>
      <c r="D3419" s="235">
        <v>0</v>
      </c>
      <c r="E3419" s="235">
        <v>75</v>
      </c>
      <c r="F3419" s="235">
        <v>0</v>
      </c>
      <c r="G3419" s="235">
        <v>25</v>
      </c>
      <c r="H3419" s="235">
        <v>15</v>
      </c>
    </row>
    <row r="3420" spans="2:8">
      <c r="B3420" s="235" t="s">
        <v>88</v>
      </c>
      <c r="C3420" s="235">
        <v>44398</v>
      </c>
      <c r="D3420" s="235">
        <v>0</v>
      </c>
      <c r="E3420" s="235">
        <v>85</v>
      </c>
      <c r="F3420" s="235">
        <v>62</v>
      </c>
      <c r="G3420" s="235">
        <v>25</v>
      </c>
      <c r="H3420" s="235">
        <v>15</v>
      </c>
    </row>
    <row r="3421" spans="2:8">
      <c r="B3421" s="235" t="s">
        <v>88</v>
      </c>
      <c r="C3421" s="235">
        <v>44399</v>
      </c>
      <c r="D3421" s="235">
        <v>0</v>
      </c>
      <c r="E3421" s="235">
        <v>90</v>
      </c>
      <c r="F3421" s="235">
        <v>75</v>
      </c>
      <c r="G3421" s="235">
        <v>24</v>
      </c>
      <c r="H3421" s="235">
        <v>15</v>
      </c>
    </row>
    <row r="3422" spans="2:8">
      <c r="B3422" s="235" t="s">
        <v>88</v>
      </c>
      <c r="C3422" s="235">
        <v>44400</v>
      </c>
      <c r="D3422" s="235">
        <v>0</v>
      </c>
      <c r="E3422" s="235">
        <v>94</v>
      </c>
      <c r="F3422" s="235">
        <v>68</v>
      </c>
      <c r="G3422" s="235">
        <v>24</v>
      </c>
      <c r="H3422" s="235">
        <v>15</v>
      </c>
    </row>
    <row r="3423" spans="2:8">
      <c r="B3423" s="235" t="s">
        <v>88</v>
      </c>
      <c r="C3423" s="235">
        <v>44403</v>
      </c>
      <c r="D3423" s="235">
        <v>24</v>
      </c>
      <c r="E3423" s="235">
        <v>76</v>
      </c>
      <c r="F3423" s="235">
        <v>70</v>
      </c>
      <c r="G3423" s="235">
        <v>22</v>
      </c>
      <c r="H3423" s="235">
        <v>14</v>
      </c>
    </row>
    <row r="3424" spans="2:8">
      <c r="B3424" s="235" t="s">
        <v>88</v>
      </c>
      <c r="C3424" s="235">
        <v>44404</v>
      </c>
      <c r="D3424" s="235">
        <v>12</v>
      </c>
      <c r="E3424" s="235">
        <v>93</v>
      </c>
      <c r="F3424" s="235">
        <v>84</v>
      </c>
      <c r="G3424" s="235">
        <v>21</v>
      </c>
      <c r="H3424" s="235">
        <v>14</v>
      </c>
    </row>
    <row r="3425" spans="2:8">
      <c r="B3425" s="235" t="s">
        <v>88</v>
      </c>
      <c r="C3425" s="235">
        <v>44405</v>
      </c>
      <c r="D3425" s="235">
        <v>1.5</v>
      </c>
      <c r="E3425" s="235">
        <v>76</v>
      </c>
      <c r="F3425" s="235">
        <v>68</v>
      </c>
      <c r="G3425" s="235">
        <v>24</v>
      </c>
      <c r="H3425" s="235">
        <v>15</v>
      </c>
    </row>
    <row r="3426" spans="2:8">
      <c r="B3426" s="235" t="s">
        <v>88</v>
      </c>
      <c r="C3426" s="235">
        <v>44406</v>
      </c>
      <c r="D3426" s="235">
        <v>0</v>
      </c>
      <c r="E3426" s="235">
        <v>93</v>
      </c>
      <c r="F3426" s="235">
        <v>71</v>
      </c>
      <c r="G3426" s="235">
        <v>23</v>
      </c>
      <c r="H3426" s="235">
        <v>14</v>
      </c>
    </row>
    <row r="3427" spans="2:8">
      <c r="B3427" s="235" t="s">
        <v>88</v>
      </c>
      <c r="C3427" s="235">
        <v>44407</v>
      </c>
      <c r="D3427" s="235">
        <v>50</v>
      </c>
      <c r="E3427" s="235">
        <v>22</v>
      </c>
      <c r="F3427" s="235">
        <v>15</v>
      </c>
      <c r="G3427" s="235">
        <v>27</v>
      </c>
      <c r="H3427" s="235">
        <v>12</v>
      </c>
    </row>
    <row r="3428" spans="2:8">
      <c r="B3428" s="235" t="s">
        <v>88</v>
      </c>
      <c r="C3428" s="235">
        <v>44410</v>
      </c>
      <c r="D3428" s="235">
        <v>1.5</v>
      </c>
      <c r="E3428" s="235">
        <v>80</v>
      </c>
      <c r="F3428" s="235">
        <v>70</v>
      </c>
      <c r="G3428" s="235">
        <v>22</v>
      </c>
      <c r="H3428" s="235">
        <v>14</v>
      </c>
    </row>
    <row r="3429" spans="2:8">
      <c r="B3429" s="235" t="s">
        <v>88</v>
      </c>
      <c r="C3429" s="235">
        <v>44411</v>
      </c>
      <c r="D3429" s="235">
        <v>0</v>
      </c>
      <c r="E3429" s="235">
        <v>70</v>
      </c>
      <c r="F3429" s="235">
        <v>69</v>
      </c>
      <c r="G3429" s="235">
        <v>23</v>
      </c>
      <c r="H3429" s="235">
        <v>14</v>
      </c>
    </row>
    <row r="3430" spans="2:8">
      <c r="B3430" s="235" t="s">
        <v>88</v>
      </c>
      <c r="C3430" s="235">
        <v>44412</v>
      </c>
      <c r="D3430" s="235">
        <v>0</v>
      </c>
      <c r="E3430" s="235">
        <v>93</v>
      </c>
      <c r="F3430" s="235">
        <v>66</v>
      </c>
      <c r="G3430" s="235">
        <v>24</v>
      </c>
      <c r="H3430" s="235">
        <v>14</v>
      </c>
    </row>
    <row r="3431" spans="2:8">
      <c r="B3431" s="235" t="s">
        <v>88</v>
      </c>
      <c r="C3431" s="235">
        <v>44413</v>
      </c>
      <c r="D3431" s="235">
        <v>0</v>
      </c>
      <c r="E3431" s="235">
        <v>95</v>
      </c>
      <c r="F3431" s="235">
        <v>65</v>
      </c>
      <c r="G3431" s="235">
        <v>24</v>
      </c>
      <c r="H3431" s="235">
        <v>14</v>
      </c>
    </row>
    <row r="3432" spans="2:8">
      <c r="B3432" s="235" t="s">
        <v>88</v>
      </c>
      <c r="C3432" s="235">
        <v>44414</v>
      </c>
      <c r="D3432" s="235">
        <v>0</v>
      </c>
      <c r="E3432" s="235">
        <v>99</v>
      </c>
      <c r="F3432" s="235">
        <v>69</v>
      </c>
      <c r="G3432" s="235">
        <v>24</v>
      </c>
      <c r="H3432" s="235">
        <v>15</v>
      </c>
    </row>
    <row r="3433" spans="2:8">
      <c r="B3433" s="235" t="s">
        <v>88</v>
      </c>
      <c r="C3433" s="235">
        <v>44417</v>
      </c>
      <c r="D3433" s="235">
        <v>66</v>
      </c>
      <c r="E3433" s="235">
        <v>94</v>
      </c>
      <c r="F3433" s="235">
        <v>71</v>
      </c>
      <c r="G3433" s="235">
        <v>23</v>
      </c>
      <c r="H3433" s="235">
        <v>15</v>
      </c>
    </row>
    <row r="3434" spans="2:8">
      <c r="B3434" s="235" t="s">
        <v>88</v>
      </c>
      <c r="C3434" s="235">
        <v>44418</v>
      </c>
      <c r="D3434" s="235">
        <v>0</v>
      </c>
      <c r="E3434" s="235">
        <v>94</v>
      </c>
      <c r="F3434" s="235">
        <v>72</v>
      </c>
      <c r="G3434" s="235">
        <v>23</v>
      </c>
      <c r="H3434" s="235">
        <v>15</v>
      </c>
    </row>
    <row r="3435" spans="2:8">
      <c r="B3435" s="235" t="s">
        <v>88</v>
      </c>
      <c r="C3435" s="235">
        <v>44420</v>
      </c>
      <c r="D3435" s="235">
        <v>25</v>
      </c>
      <c r="E3435" s="235">
        <v>85</v>
      </c>
      <c r="F3435" s="235">
        <v>75</v>
      </c>
      <c r="G3435" s="235">
        <v>22</v>
      </c>
      <c r="H3435" s="235">
        <v>15</v>
      </c>
    </row>
    <row r="3436" spans="2:8">
      <c r="B3436" s="235" t="s">
        <v>88</v>
      </c>
      <c r="C3436" s="235">
        <v>44421</v>
      </c>
      <c r="D3436" s="235">
        <v>30</v>
      </c>
      <c r="E3436" s="235">
        <v>93</v>
      </c>
      <c r="F3436" s="235">
        <v>68</v>
      </c>
      <c r="G3436" s="235">
        <v>22</v>
      </c>
      <c r="H3436" s="235">
        <v>15</v>
      </c>
    </row>
    <row r="3437" spans="2:8">
      <c r="B3437" s="235" t="s">
        <v>88</v>
      </c>
      <c r="C3437" s="235">
        <v>44425</v>
      </c>
      <c r="D3437" s="235">
        <v>56</v>
      </c>
      <c r="E3437" s="235">
        <v>88</v>
      </c>
      <c r="F3437" s="235">
        <v>72</v>
      </c>
      <c r="G3437" s="235">
        <v>22</v>
      </c>
      <c r="H3437" s="235">
        <v>15</v>
      </c>
    </row>
    <row r="3438" spans="2:8">
      <c r="B3438" s="235" t="s">
        <v>88</v>
      </c>
      <c r="C3438" s="235">
        <v>44426</v>
      </c>
      <c r="D3438" s="235">
        <v>36</v>
      </c>
      <c r="E3438" s="235">
        <v>80</v>
      </c>
      <c r="F3438" s="235">
        <v>70</v>
      </c>
      <c r="G3438" s="235">
        <v>20</v>
      </c>
      <c r="H3438" s="235">
        <v>15</v>
      </c>
    </row>
    <row r="3439" spans="2:8">
      <c r="B3439" s="235" t="s">
        <v>88</v>
      </c>
      <c r="C3439" s="235">
        <v>44427</v>
      </c>
      <c r="D3439" s="235">
        <v>26</v>
      </c>
      <c r="E3439" s="235">
        <v>94</v>
      </c>
      <c r="F3439" s="235">
        <v>83</v>
      </c>
      <c r="G3439" s="235">
        <v>20</v>
      </c>
      <c r="H3439" s="235">
        <v>14</v>
      </c>
    </row>
    <row r="3440" spans="2:8">
      <c r="B3440" s="235" t="s">
        <v>88</v>
      </c>
      <c r="C3440" s="235">
        <v>44428</v>
      </c>
      <c r="D3440" s="235">
        <v>62</v>
      </c>
      <c r="E3440" s="235">
        <v>92</v>
      </c>
      <c r="F3440" s="235">
        <v>88</v>
      </c>
      <c r="G3440" s="235">
        <v>22</v>
      </c>
      <c r="H3440" s="235">
        <v>14</v>
      </c>
    </row>
    <row r="3441" spans="2:8">
      <c r="B3441" s="235" t="s">
        <v>88</v>
      </c>
      <c r="C3441" s="235">
        <v>44431</v>
      </c>
      <c r="D3441" s="235">
        <v>6</v>
      </c>
      <c r="E3441" s="235">
        <v>75</v>
      </c>
      <c r="F3441" s="235">
        <v>70</v>
      </c>
      <c r="G3441" s="235">
        <v>24</v>
      </c>
      <c r="H3441" s="235">
        <v>15</v>
      </c>
    </row>
    <row r="3442" spans="2:8">
      <c r="B3442" s="235" t="s">
        <v>88</v>
      </c>
      <c r="C3442" s="235">
        <v>44432</v>
      </c>
      <c r="D3442" s="235">
        <v>3</v>
      </c>
      <c r="E3442" s="235">
        <v>79</v>
      </c>
      <c r="F3442" s="235">
        <v>70</v>
      </c>
      <c r="G3442" s="235">
        <v>22</v>
      </c>
      <c r="H3442" s="235">
        <v>15</v>
      </c>
    </row>
    <row r="3443" spans="2:8">
      <c r="B3443" s="235" t="s">
        <v>88</v>
      </c>
      <c r="C3443" s="235">
        <v>44433</v>
      </c>
      <c r="D3443" s="235">
        <v>19</v>
      </c>
      <c r="E3443" s="235">
        <v>94</v>
      </c>
      <c r="F3443" s="235">
        <v>77</v>
      </c>
      <c r="G3443" s="235">
        <v>22</v>
      </c>
      <c r="H3443" s="235">
        <v>15</v>
      </c>
    </row>
    <row r="3444" spans="2:8">
      <c r="B3444" s="235" t="s">
        <v>88</v>
      </c>
      <c r="C3444" s="235">
        <v>44434</v>
      </c>
      <c r="D3444" s="235">
        <v>1.5</v>
      </c>
      <c r="E3444" s="235">
        <v>75</v>
      </c>
      <c r="F3444" s="235">
        <v>70</v>
      </c>
      <c r="G3444" s="235">
        <v>22</v>
      </c>
      <c r="H3444" s="235">
        <v>15</v>
      </c>
    </row>
    <row r="3445" spans="2:8">
      <c r="B3445" s="235" t="s">
        <v>88</v>
      </c>
      <c r="C3445" s="235">
        <v>44435</v>
      </c>
      <c r="D3445" s="235">
        <v>7</v>
      </c>
      <c r="E3445" s="235">
        <v>97</v>
      </c>
      <c r="F3445" s="235">
        <v>78</v>
      </c>
      <c r="G3445" s="235">
        <v>22</v>
      </c>
      <c r="H3445" s="235">
        <v>14</v>
      </c>
    </row>
    <row r="3446" spans="2:8">
      <c r="B3446" s="235" t="s">
        <v>88</v>
      </c>
      <c r="C3446" s="235">
        <v>44438</v>
      </c>
      <c r="D3446" s="235">
        <v>15</v>
      </c>
      <c r="E3446" s="235">
        <v>92</v>
      </c>
      <c r="F3446" s="235">
        <v>81</v>
      </c>
      <c r="G3446" s="235">
        <v>21</v>
      </c>
      <c r="H3446" s="235">
        <v>14</v>
      </c>
    </row>
    <row r="3447" spans="2:8">
      <c r="B3447" s="235" t="s">
        <v>88</v>
      </c>
      <c r="C3447" s="235">
        <v>44439</v>
      </c>
      <c r="D3447" s="235">
        <v>12</v>
      </c>
      <c r="E3447" s="235">
        <v>94</v>
      </c>
      <c r="F3447" s="235">
        <v>72</v>
      </c>
      <c r="G3447" s="235">
        <v>21</v>
      </c>
      <c r="H3447" s="235">
        <v>14</v>
      </c>
    </row>
    <row r="3448" spans="2:8">
      <c r="B3448" s="235" t="s">
        <v>88</v>
      </c>
      <c r="C3448" s="235">
        <v>44440</v>
      </c>
      <c r="D3448" s="235">
        <v>2</v>
      </c>
      <c r="E3448" s="235">
        <v>82</v>
      </c>
      <c r="F3448" s="235">
        <v>73</v>
      </c>
      <c r="G3448" s="235">
        <v>23</v>
      </c>
      <c r="H3448" s="235">
        <v>14</v>
      </c>
    </row>
    <row r="3449" spans="2:8">
      <c r="B3449" s="235" t="s">
        <v>88</v>
      </c>
      <c r="C3449" s="235">
        <v>44441</v>
      </c>
      <c r="D3449" s="235">
        <v>0</v>
      </c>
      <c r="E3449" s="235">
        <v>85</v>
      </c>
      <c r="F3449" s="235">
        <v>78</v>
      </c>
      <c r="G3449" s="235">
        <v>22</v>
      </c>
      <c r="H3449" s="235">
        <v>14</v>
      </c>
    </row>
    <row r="3450" spans="2:8">
      <c r="B3450" s="235" t="s">
        <v>88</v>
      </c>
      <c r="C3450" s="235">
        <v>44442</v>
      </c>
      <c r="D3450" s="235">
        <v>0</v>
      </c>
      <c r="E3450" s="235">
        <v>69</v>
      </c>
      <c r="F3450" s="235">
        <v>68</v>
      </c>
      <c r="G3450" s="235">
        <v>22</v>
      </c>
      <c r="H3450" s="235">
        <v>15</v>
      </c>
    </row>
    <row r="3451" spans="2:8">
      <c r="B3451" s="235" t="s">
        <v>88</v>
      </c>
      <c r="C3451" s="235">
        <v>44445</v>
      </c>
      <c r="D3451" s="235">
        <v>10</v>
      </c>
      <c r="E3451" s="235">
        <v>73</v>
      </c>
      <c r="F3451" s="235">
        <v>70</v>
      </c>
      <c r="G3451" s="235">
        <v>22</v>
      </c>
      <c r="H3451" s="235">
        <v>14</v>
      </c>
    </row>
    <row r="3452" spans="2:8">
      <c r="B3452" s="235" t="s">
        <v>88</v>
      </c>
      <c r="C3452" s="235">
        <v>44446</v>
      </c>
      <c r="D3452" s="235">
        <v>48</v>
      </c>
      <c r="E3452" s="235">
        <v>91</v>
      </c>
      <c r="F3452" s="235">
        <v>72</v>
      </c>
      <c r="G3452" s="235">
        <v>22</v>
      </c>
      <c r="H3452" s="235">
        <v>15</v>
      </c>
    </row>
    <row r="3453" spans="2:8">
      <c r="B3453" s="235" t="s">
        <v>88</v>
      </c>
      <c r="C3453" s="235">
        <v>44447</v>
      </c>
      <c r="D3453" s="235">
        <v>3</v>
      </c>
      <c r="E3453" s="235">
        <v>90</v>
      </c>
      <c r="F3453" s="235">
        <v>74</v>
      </c>
      <c r="G3453" s="235">
        <v>22</v>
      </c>
      <c r="H3453" s="235">
        <v>15</v>
      </c>
    </row>
    <row r="3454" spans="2:8">
      <c r="B3454" s="235" t="s">
        <v>88</v>
      </c>
      <c r="C3454" s="235">
        <v>44448</v>
      </c>
      <c r="D3454" s="235">
        <v>11</v>
      </c>
      <c r="E3454" s="235">
        <v>79</v>
      </c>
      <c r="F3454" s="235">
        <v>69</v>
      </c>
      <c r="G3454" s="235">
        <v>24</v>
      </c>
      <c r="H3454" s="235">
        <v>15</v>
      </c>
    </row>
    <row r="3455" spans="2:8">
      <c r="B3455" s="235" t="s">
        <v>88</v>
      </c>
      <c r="C3455" s="235">
        <v>44449</v>
      </c>
      <c r="D3455" s="235">
        <v>0</v>
      </c>
      <c r="E3455" s="235">
        <v>84</v>
      </c>
      <c r="F3455" s="235">
        <v>71</v>
      </c>
      <c r="G3455" s="235">
        <v>24</v>
      </c>
      <c r="H3455" s="235">
        <v>14</v>
      </c>
    </row>
    <row r="3456" spans="2:8">
      <c r="B3456" s="235" t="s">
        <v>88</v>
      </c>
      <c r="C3456" s="235">
        <v>44452</v>
      </c>
      <c r="D3456" s="235">
        <v>28</v>
      </c>
      <c r="E3456" s="235">
        <v>94</v>
      </c>
      <c r="F3456" s="235">
        <v>70</v>
      </c>
      <c r="G3456" s="235">
        <v>23</v>
      </c>
      <c r="H3456" s="235">
        <v>14</v>
      </c>
    </row>
    <row r="3457" spans="2:8">
      <c r="B3457" s="235" t="s">
        <v>88</v>
      </c>
      <c r="C3457" s="235">
        <v>44453</v>
      </c>
      <c r="D3457" s="235">
        <v>2</v>
      </c>
      <c r="E3457" s="235">
        <v>91</v>
      </c>
      <c r="F3457" s="235">
        <v>74</v>
      </c>
      <c r="G3457" s="235">
        <v>22</v>
      </c>
      <c r="H3457" s="235">
        <v>14</v>
      </c>
    </row>
    <row r="3458" spans="2:8">
      <c r="B3458" s="235" t="s">
        <v>88</v>
      </c>
      <c r="C3458" s="235">
        <v>44454</v>
      </c>
      <c r="D3458" s="235">
        <v>0</v>
      </c>
      <c r="E3458" s="235">
        <v>72</v>
      </c>
      <c r="F3458" s="235">
        <v>68</v>
      </c>
      <c r="G3458" s="235">
        <v>23</v>
      </c>
      <c r="H3458" s="235">
        <v>14</v>
      </c>
    </row>
    <row r="3459" spans="2:8">
      <c r="B3459" s="235" t="s">
        <v>88</v>
      </c>
      <c r="C3459" s="235">
        <v>44455</v>
      </c>
      <c r="D3459" s="235">
        <v>1</v>
      </c>
      <c r="E3459" s="235">
        <v>80</v>
      </c>
      <c r="F3459" s="235">
        <v>69</v>
      </c>
      <c r="G3459" s="235">
        <v>24</v>
      </c>
      <c r="H3459" s="235">
        <v>14</v>
      </c>
    </row>
    <row r="3460" spans="2:8">
      <c r="B3460" s="235" t="s">
        <v>88</v>
      </c>
      <c r="C3460" s="235">
        <v>44456</v>
      </c>
      <c r="D3460" s="235">
        <v>0</v>
      </c>
      <c r="E3460" s="235">
        <v>83</v>
      </c>
      <c r="F3460" s="235">
        <v>63</v>
      </c>
      <c r="G3460" s="235">
        <v>25</v>
      </c>
      <c r="H3460" s="235">
        <v>14</v>
      </c>
    </row>
    <row r="3461" spans="2:8">
      <c r="B3461" s="235" t="s">
        <v>88</v>
      </c>
      <c r="C3461" s="235">
        <v>44459</v>
      </c>
      <c r="D3461" s="235">
        <v>20</v>
      </c>
      <c r="E3461" s="235">
        <v>75</v>
      </c>
      <c r="F3461" s="235">
        <v>70</v>
      </c>
      <c r="G3461" s="235">
        <v>23</v>
      </c>
      <c r="H3461" s="235">
        <v>15</v>
      </c>
    </row>
    <row r="3462" spans="2:8">
      <c r="B3462" s="235" t="s">
        <v>88</v>
      </c>
      <c r="C3462" s="235">
        <v>44460</v>
      </c>
      <c r="D3462" s="235">
        <v>12</v>
      </c>
      <c r="E3462" s="235">
        <v>99</v>
      </c>
      <c r="F3462" s="235">
        <v>76</v>
      </c>
      <c r="G3462" s="235">
        <v>23</v>
      </c>
      <c r="H3462" s="235">
        <v>15</v>
      </c>
    </row>
    <row r="3463" spans="2:8">
      <c r="B3463" s="235" t="s">
        <v>88</v>
      </c>
      <c r="C3463" s="235">
        <v>44461</v>
      </c>
      <c r="D3463" s="235">
        <v>10</v>
      </c>
      <c r="E3463" s="235">
        <v>72</v>
      </c>
      <c r="F3463" s="235">
        <v>70</v>
      </c>
      <c r="G3463" s="235">
        <v>22</v>
      </c>
      <c r="H3463" s="235">
        <v>15</v>
      </c>
    </row>
    <row r="3464" spans="2:8">
      <c r="B3464" s="235" t="s">
        <v>88</v>
      </c>
      <c r="C3464" s="235">
        <v>44462</v>
      </c>
      <c r="D3464" s="235">
        <v>18</v>
      </c>
      <c r="E3464" s="235">
        <v>90</v>
      </c>
      <c r="F3464" s="235">
        <v>78</v>
      </c>
      <c r="G3464" s="235">
        <v>20</v>
      </c>
      <c r="H3464" s="235">
        <v>14</v>
      </c>
    </row>
    <row r="3465" spans="2:8">
      <c r="B3465" s="235" t="s">
        <v>88</v>
      </c>
      <c r="C3465" s="235">
        <v>44463</v>
      </c>
      <c r="D3465" s="235">
        <v>3</v>
      </c>
      <c r="E3465" s="235">
        <v>85</v>
      </c>
      <c r="F3465" s="235">
        <v>70</v>
      </c>
      <c r="G3465" s="235">
        <v>23</v>
      </c>
      <c r="H3465" s="235">
        <v>16</v>
      </c>
    </row>
    <row r="3466" spans="2:8">
      <c r="B3466" s="235" t="s">
        <v>88</v>
      </c>
      <c r="C3466" s="235">
        <v>44466</v>
      </c>
      <c r="D3466" s="235">
        <v>2</v>
      </c>
      <c r="E3466" s="235">
        <v>66</v>
      </c>
      <c r="F3466" s="235">
        <v>54</v>
      </c>
      <c r="G3466" s="235">
        <v>25</v>
      </c>
      <c r="H3466" s="235">
        <v>16</v>
      </c>
    </row>
    <row r="3467" spans="2:8">
      <c r="B3467" s="235" t="s">
        <v>88</v>
      </c>
      <c r="C3467" s="235">
        <v>44467</v>
      </c>
      <c r="D3467" s="235">
        <v>8</v>
      </c>
      <c r="E3467" s="235">
        <v>100</v>
      </c>
      <c r="F3467" s="235">
        <v>73</v>
      </c>
      <c r="G3467" s="235">
        <v>20</v>
      </c>
      <c r="H3467" s="235">
        <v>15</v>
      </c>
    </row>
    <row r="3468" spans="2:8">
      <c r="B3468" s="235" t="s">
        <v>88</v>
      </c>
      <c r="C3468" s="235">
        <v>44468</v>
      </c>
      <c r="D3468" s="235">
        <v>14</v>
      </c>
      <c r="E3468" s="235">
        <v>97</v>
      </c>
      <c r="F3468" s="235">
        <v>72</v>
      </c>
      <c r="G3468" s="235">
        <v>22</v>
      </c>
      <c r="H3468" s="235">
        <v>15</v>
      </c>
    </row>
    <row r="3469" spans="2:8">
      <c r="B3469" s="235" t="s">
        <v>88</v>
      </c>
      <c r="C3469" s="235">
        <v>44469</v>
      </c>
      <c r="D3469" s="235">
        <v>31</v>
      </c>
      <c r="E3469" s="235">
        <v>95</v>
      </c>
      <c r="F3469" s="235">
        <v>82</v>
      </c>
      <c r="G3469" s="235">
        <v>19</v>
      </c>
      <c r="H3469" s="235">
        <v>14</v>
      </c>
    </row>
    <row r="3470" spans="2:8">
      <c r="B3470" s="235" t="s">
        <v>88</v>
      </c>
      <c r="C3470" s="235">
        <v>44470</v>
      </c>
      <c r="D3470" s="235">
        <v>2</v>
      </c>
      <c r="E3470" s="235">
        <v>77</v>
      </c>
      <c r="F3470" s="235">
        <v>74</v>
      </c>
      <c r="G3470" s="235">
        <v>22</v>
      </c>
      <c r="H3470" s="235">
        <v>15</v>
      </c>
    </row>
    <row r="3471" spans="2:8">
      <c r="B3471" s="235" t="s">
        <v>88</v>
      </c>
      <c r="C3471" s="235">
        <v>44473</v>
      </c>
      <c r="D3471" s="235">
        <v>5</v>
      </c>
      <c r="E3471" s="235">
        <v>84</v>
      </c>
      <c r="F3471" s="235">
        <v>73</v>
      </c>
      <c r="G3471" s="235">
        <v>24</v>
      </c>
      <c r="H3471" s="235">
        <v>16</v>
      </c>
    </row>
    <row r="3472" spans="2:8">
      <c r="B3472" s="235" t="s">
        <v>88</v>
      </c>
      <c r="C3472" s="235">
        <v>44474</v>
      </c>
      <c r="D3472" s="235">
        <v>5</v>
      </c>
      <c r="E3472" s="235">
        <v>99</v>
      </c>
      <c r="F3472" s="235">
        <v>74</v>
      </c>
      <c r="G3472" s="235">
        <v>23</v>
      </c>
      <c r="H3472" s="235">
        <v>16</v>
      </c>
    </row>
    <row r="3473" spans="2:8">
      <c r="B3473" s="235" t="s">
        <v>88</v>
      </c>
      <c r="C3473" s="235">
        <v>44475</v>
      </c>
      <c r="D3473" s="235">
        <v>0</v>
      </c>
      <c r="E3473" s="235">
        <v>80</v>
      </c>
      <c r="F3473" s="235">
        <v>70</v>
      </c>
      <c r="G3473" s="235">
        <v>21</v>
      </c>
      <c r="H3473" s="235">
        <v>16</v>
      </c>
    </row>
    <row r="3474" spans="2:8">
      <c r="B3474" s="235" t="s">
        <v>88</v>
      </c>
      <c r="C3474" s="235">
        <v>44476</v>
      </c>
      <c r="D3474" s="235">
        <v>7</v>
      </c>
      <c r="E3474" s="235">
        <v>88</v>
      </c>
      <c r="F3474" s="235">
        <v>80</v>
      </c>
      <c r="G3474" s="235">
        <v>23</v>
      </c>
      <c r="H3474" s="235">
        <v>15</v>
      </c>
    </row>
    <row r="3475" spans="2:8">
      <c r="B3475" s="235" t="s">
        <v>88</v>
      </c>
      <c r="C3475" s="235">
        <v>44477</v>
      </c>
      <c r="D3475" s="235">
        <v>0</v>
      </c>
      <c r="E3475" s="235">
        <v>93</v>
      </c>
      <c r="F3475" s="235">
        <v>72</v>
      </c>
      <c r="G3475" s="235">
        <v>21</v>
      </c>
      <c r="H3475" s="235">
        <v>16</v>
      </c>
    </row>
    <row r="3476" spans="2:8">
      <c r="B3476" s="235" t="s">
        <v>88</v>
      </c>
      <c r="C3476" s="235">
        <v>44480</v>
      </c>
      <c r="D3476" s="235">
        <v>8</v>
      </c>
      <c r="E3476" s="235">
        <v>77</v>
      </c>
      <c r="F3476" s="235">
        <v>70</v>
      </c>
      <c r="G3476" s="235">
        <v>22</v>
      </c>
      <c r="H3476" s="235">
        <v>16</v>
      </c>
    </row>
    <row r="3477" spans="2:8">
      <c r="B3477" s="235" t="s">
        <v>88</v>
      </c>
      <c r="C3477" s="235">
        <v>44481</v>
      </c>
      <c r="D3477" s="235">
        <v>1</v>
      </c>
      <c r="E3477" s="235">
        <v>96</v>
      </c>
      <c r="F3477" s="235">
        <v>73</v>
      </c>
      <c r="G3477" s="235">
        <v>22</v>
      </c>
      <c r="H3477" s="235">
        <v>15</v>
      </c>
    </row>
    <row r="3478" spans="2:8">
      <c r="B3478" s="235" t="s">
        <v>88</v>
      </c>
      <c r="C3478" s="235">
        <v>44482</v>
      </c>
      <c r="D3478" s="235">
        <v>2</v>
      </c>
      <c r="E3478" s="235">
        <v>75</v>
      </c>
      <c r="F3478" s="235">
        <v>70</v>
      </c>
      <c r="G3478" s="235">
        <v>22</v>
      </c>
      <c r="H3478" s="235">
        <v>15</v>
      </c>
    </row>
    <row r="3479" spans="2:8">
      <c r="B3479" s="235" t="s">
        <v>88</v>
      </c>
      <c r="C3479" s="235">
        <v>44483</v>
      </c>
      <c r="D3479" s="235">
        <v>0</v>
      </c>
      <c r="E3479" s="235">
        <v>70</v>
      </c>
      <c r="F3479" s="235">
        <v>69</v>
      </c>
      <c r="G3479" s="235">
        <v>24</v>
      </c>
      <c r="H3479" s="235">
        <v>16</v>
      </c>
    </row>
    <row r="3480" spans="2:8">
      <c r="B3480" s="235" t="s">
        <v>88</v>
      </c>
      <c r="C3480" s="235">
        <v>44484</v>
      </c>
      <c r="D3480" s="235">
        <v>3</v>
      </c>
      <c r="E3480" s="235">
        <v>95</v>
      </c>
      <c r="F3480" s="235">
        <v>76</v>
      </c>
      <c r="G3480" s="235">
        <v>23</v>
      </c>
      <c r="H3480" s="235">
        <v>15</v>
      </c>
    </row>
    <row r="3481" spans="2:8">
      <c r="B3481" s="235" t="s">
        <v>88</v>
      </c>
      <c r="C3481" s="235">
        <v>44488</v>
      </c>
      <c r="D3481" s="235">
        <v>20</v>
      </c>
      <c r="E3481" s="235">
        <v>92</v>
      </c>
      <c r="F3481" s="235">
        <v>73</v>
      </c>
      <c r="G3481" s="235">
        <v>22</v>
      </c>
      <c r="H3481" s="235">
        <v>14</v>
      </c>
    </row>
    <row r="3482" spans="2:8">
      <c r="B3482" s="235" t="s">
        <v>88</v>
      </c>
      <c r="C3482" s="235">
        <v>44489</v>
      </c>
      <c r="D3482" s="235">
        <v>3</v>
      </c>
      <c r="E3482" s="235">
        <v>72</v>
      </c>
      <c r="F3482" s="235">
        <v>70</v>
      </c>
      <c r="G3482" s="235">
        <v>21</v>
      </c>
      <c r="H3482" s="235">
        <v>14</v>
      </c>
    </row>
    <row r="3483" spans="2:8">
      <c r="B3483" s="235" t="s">
        <v>88</v>
      </c>
      <c r="C3483" s="235">
        <v>44490</v>
      </c>
      <c r="D3483" s="235">
        <v>0</v>
      </c>
      <c r="E3483" s="235">
        <v>95</v>
      </c>
      <c r="F3483" s="235">
        <v>80</v>
      </c>
      <c r="G3483" s="235">
        <v>21</v>
      </c>
      <c r="H3483" s="235">
        <v>14</v>
      </c>
    </row>
    <row r="3484" spans="2:8">
      <c r="B3484" s="235" t="s">
        <v>88</v>
      </c>
      <c r="C3484" s="235">
        <v>44491</v>
      </c>
      <c r="D3484" s="235">
        <v>20</v>
      </c>
      <c r="E3484" s="235">
        <v>99</v>
      </c>
      <c r="F3484" s="235">
        <v>72</v>
      </c>
      <c r="G3484" s="235">
        <v>22</v>
      </c>
      <c r="H3484" s="235">
        <v>15</v>
      </c>
    </row>
    <row r="3485" spans="2:8">
      <c r="B3485" s="235" t="s">
        <v>88</v>
      </c>
      <c r="C3485" s="235">
        <v>44494</v>
      </c>
      <c r="D3485" s="235">
        <v>4</v>
      </c>
      <c r="E3485" s="235">
        <v>90</v>
      </c>
      <c r="F3485" s="235">
        <v>80</v>
      </c>
      <c r="G3485" s="235">
        <v>20</v>
      </c>
      <c r="H3485" s="235">
        <v>14</v>
      </c>
    </row>
    <row r="3486" spans="2:8">
      <c r="B3486" s="235" t="s">
        <v>88</v>
      </c>
      <c r="C3486" s="235">
        <v>44495</v>
      </c>
      <c r="D3486" s="235">
        <v>4</v>
      </c>
      <c r="E3486" s="235">
        <v>97</v>
      </c>
      <c r="F3486" s="235">
        <v>76</v>
      </c>
      <c r="G3486" s="235">
        <v>21</v>
      </c>
      <c r="H3486" s="235">
        <v>14</v>
      </c>
    </row>
    <row r="3487" spans="2:8">
      <c r="B3487" s="235" t="s">
        <v>88</v>
      </c>
      <c r="C3487" s="235">
        <v>44496</v>
      </c>
      <c r="D3487" s="235">
        <v>32</v>
      </c>
      <c r="E3487" s="235">
        <v>94</v>
      </c>
      <c r="F3487" s="235">
        <v>77</v>
      </c>
      <c r="G3487" s="235">
        <v>20</v>
      </c>
      <c r="H3487" s="235">
        <v>14</v>
      </c>
    </row>
    <row r="3488" spans="2:8">
      <c r="B3488" s="235" t="s">
        <v>88</v>
      </c>
      <c r="C3488" s="235">
        <v>44497</v>
      </c>
      <c r="D3488" s="235">
        <v>0</v>
      </c>
      <c r="E3488" s="235">
        <v>88</v>
      </c>
      <c r="F3488" s="235">
        <v>80</v>
      </c>
      <c r="G3488" s="235">
        <v>23</v>
      </c>
      <c r="H3488" s="235">
        <v>15</v>
      </c>
    </row>
    <row r="3489" spans="2:8">
      <c r="B3489" s="235" t="s">
        <v>88</v>
      </c>
      <c r="C3489" s="235">
        <v>44498</v>
      </c>
      <c r="D3489" s="235">
        <v>2</v>
      </c>
      <c r="E3489" s="235">
        <v>87</v>
      </c>
      <c r="F3489" s="235">
        <v>81</v>
      </c>
      <c r="G3489" s="235">
        <v>22</v>
      </c>
      <c r="H3489" s="235">
        <v>14</v>
      </c>
    </row>
    <row r="3490" spans="2:8">
      <c r="B3490" s="235" t="s">
        <v>88</v>
      </c>
      <c r="C3490" s="235">
        <v>44502</v>
      </c>
      <c r="D3490" s="235">
        <v>52</v>
      </c>
      <c r="E3490" s="235">
        <v>81</v>
      </c>
      <c r="F3490" s="235">
        <v>75</v>
      </c>
      <c r="G3490" s="235">
        <v>22</v>
      </c>
      <c r="H3490" s="235">
        <v>14</v>
      </c>
    </row>
    <row r="3491" spans="2:8">
      <c r="B3491" s="235" t="s">
        <v>88</v>
      </c>
      <c r="C3491" s="235">
        <v>44503</v>
      </c>
      <c r="D3491" s="235">
        <v>40</v>
      </c>
      <c r="E3491" s="235">
        <v>88</v>
      </c>
      <c r="F3491" s="235">
        <v>75</v>
      </c>
      <c r="G3491" s="235">
        <v>22</v>
      </c>
      <c r="H3491" s="235">
        <v>14</v>
      </c>
    </row>
    <row r="3492" spans="2:8">
      <c r="B3492" s="235" t="s">
        <v>88</v>
      </c>
      <c r="C3492" s="235">
        <v>44504</v>
      </c>
      <c r="D3492" s="235">
        <v>4</v>
      </c>
      <c r="E3492" s="235">
        <v>91</v>
      </c>
      <c r="F3492" s="235">
        <v>80</v>
      </c>
      <c r="G3492" s="235">
        <v>22</v>
      </c>
      <c r="H3492" s="235">
        <v>15</v>
      </c>
    </row>
    <row r="3493" spans="2:8">
      <c r="B3493" s="235" t="s">
        <v>88</v>
      </c>
      <c r="C3493" s="235">
        <v>44505</v>
      </c>
      <c r="D3493" s="235">
        <v>5</v>
      </c>
      <c r="E3493" s="235">
        <v>80</v>
      </c>
      <c r="F3493" s="235">
        <v>70</v>
      </c>
      <c r="G3493" s="235">
        <v>23</v>
      </c>
      <c r="H3493" s="235">
        <v>15</v>
      </c>
    </row>
    <row r="3494" spans="2:8">
      <c r="B3494" s="235" t="s">
        <v>88</v>
      </c>
      <c r="C3494" s="235">
        <v>44508</v>
      </c>
      <c r="D3494" s="235">
        <v>4</v>
      </c>
      <c r="E3494" s="235">
        <v>90</v>
      </c>
      <c r="F3494" s="235">
        <v>81</v>
      </c>
      <c r="G3494" s="235">
        <v>23</v>
      </c>
      <c r="H3494" s="235">
        <v>15</v>
      </c>
    </row>
    <row r="3495" spans="2:8">
      <c r="B3495" s="235" t="s">
        <v>88</v>
      </c>
      <c r="C3495" s="235">
        <v>44509</v>
      </c>
      <c r="D3495" s="235">
        <v>6</v>
      </c>
      <c r="E3495" s="235">
        <v>95</v>
      </c>
      <c r="F3495" s="235">
        <v>80</v>
      </c>
      <c r="G3495" s="235">
        <v>21</v>
      </c>
      <c r="H3495" s="235">
        <v>14</v>
      </c>
    </row>
    <row r="3496" spans="2:8">
      <c r="B3496" s="235" t="s">
        <v>88</v>
      </c>
      <c r="C3496" s="235">
        <v>44510</v>
      </c>
      <c r="D3496" s="235">
        <v>1</v>
      </c>
      <c r="E3496" s="235">
        <v>91</v>
      </c>
      <c r="F3496" s="235">
        <v>82</v>
      </c>
      <c r="G3496" s="235">
        <v>22</v>
      </c>
      <c r="H3496" s="235">
        <v>15</v>
      </c>
    </row>
    <row r="3497" spans="2:8">
      <c r="B3497" s="235" t="s">
        <v>88</v>
      </c>
      <c r="C3497" s="235">
        <v>44511</v>
      </c>
      <c r="D3497" s="235">
        <v>4</v>
      </c>
      <c r="E3497" s="235">
        <v>94</v>
      </c>
      <c r="F3497" s="235">
        <v>80</v>
      </c>
      <c r="G3497" s="235">
        <v>22</v>
      </c>
      <c r="H3497" s="235">
        <v>14</v>
      </c>
    </row>
    <row r="3498" spans="2:8">
      <c r="B3498" s="235" t="s">
        <v>88</v>
      </c>
      <c r="C3498" s="235">
        <v>44512</v>
      </c>
      <c r="D3498" s="235">
        <v>7</v>
      </c>
      <c r="E3498" s="235">
        <v>90</v>
      </c>
      <c r="F3498" s="235">
        <v>75</v>
      </c>
      <c r="G3498" s="235">
        <v>23</v>
      </c>
      <c r="H3498" s="235">
        <v>14</v>
      </c>
    </row>
    <row r="3499" spans="2:8">
      <c r="B3499" s="235" t="s">
        <v>88</v>
      </c>
      <c r="C3499" s="235">
        <v>44516</v>
      </c>
      <c r="D3499" s="235">
        <v>38</v>
      </c>
      <c r="E3499" s="235">
        <v>95</v>
      </c>
      <c r="F3499" s="235">
        <v>85</v>
      </c>
      <c r="G3499" s="235">
        <v>22</v>
      </c>
      <c r="H3499" s="235">
        <v>15</v>
      </c>
    </row>
    <row r="3500" spans="2:8">
      <c r="B3500" s="235" t="s">
        <v>88</v>
      </c>
      <c r="C3500" s="235">
        <v>44517</v>
      </c>
      <c r="D3500" s="235">
        <v>1</v>
      </c>
      <c r="E3500" s="235">
        <v>90</v>
      </c>
      <c r="F3500" s="235">
        <v>84</v>
      </c>
      <c r="G3500" s="235">
        <v>23</v>
      </c>
      <c r="H3500" s="235">
        <v>15</v>
      </c>
    </row>
    <row r="3501" spans="2:8">
      <c r="B3501" s="235" t="s">
        <v>88</v>
      </c>
      <c r="C3501" s="235">
        <v>44518</v>
      </c>
      <c r="D3501" s="235">
        <v>0</v>
      </c>
      <c r="E3501" s="235">
        <v>94</v>
      </c>
      <c r="F3501" s="235">
        <v>85</v>
      </c>
      <c r="G3501" s="235">
        <v>22</v>
      </c>
      <c r="H3501" s="235">
        <v>14</v>
      </c>
    </row>
    <row r="3502" spans="2:8">
      <c r="B3502" s="235" t="s">
        <v>88</v>
      </c>
      <c r="C3502" s="235">
        <v>44519</v>
      </c>
      <c r="D3502" s="235">
        <v>0</v>
      </c>
      <c r="E3502" s="235">
        <v>93</v>
      </c>
      <c r="F3502" s="235">
        <v>85</v>
      </c>
      <c r="G3502" s="235">
        <v>22</v>
      </c>
      <c r="H3502" s="235">
        <v>14</v>
      </c>
    </row>
    <row r="3503" spans="2:8">
      <c r="B3503" s="235" t="s">
        <v>88</v>
      </c>
      <c r="C3503" s="235">
        <v>44522</v>
      </c>
      <c r="D3503" s="235">
        <v>11</v>
      </c>
      <c r="E3503" s="235">
        <v>94</v>
      </c>
      <c r="F3503" s="235">
        <v>86</v>
      </c>
      <c r="G3503" s="235">
        <v>22</v>
      </c>
      <c r="H3503" s="235">
        <v>14</v>
      </c>
    </row>
    <row r="3504" spans="2:8">
      <c r="B3504" s="235" t="s">
        <v>88</v>
      </c>
      <c r="C3504" s="235">
        <v>44523</v>
      </c>
      <c r="D3504" s="235">
        <v>3</v>
      </c>
      <c r="E3504" s="235">
        <v>92</v>
      </c>
      <c r="F3504" s="235">
        <v>85</v>
      </c>
      <c r="G3504" s="235">
        <v>22</v>
      </c>
      <c r="H3504" s="235">
        <v>14</v>
      </c>
    </row>
    <row r="3505" spans="2:8">
      <c r="B3505" s="235" t="s">
        <v>88</v>
      </c>
      <c r="C3505" s="235">
        <v>44524</v>
      </c>
      <c r="D3505" s="235">
        <v>4</v>
      </c>
      <c r="E3505" s="235">
        <v>90</v>
      </c>
      <c r="F3505" s="235">
        <v>85</v>
      </c>
      <c r="G3505" s="235">
        <v>23</v>
      </c>
      <c r="H3505" s="235">
        <v>14</v>
      </c>
    </row>
    <row r="3506" spans="2:8">
      <c r="B3506" s="235" t="s">
        <v>88</v>
      </c>
      <c r="C3506" s="235">
        <v>44525</v>
      </c>
      <c r="D3506" s="235">
        <v>15</v>
      </c>
      <c r="E3506" s="235">
        <v>90</v>
      </c>
      <c r="F3506" s="235">
        <v>80</v>
      </c>
      <c r="G3506" s="235">
        <v>22</v>
      </c>
      <c r="H3506" s="235">
        <v>15</v>
      </c>
    </row>
    <row r="3507" spans="2:8">
      <c r="B3507" s="235" t="s">
        <v>88</v>
      </c>
      <c r="C3507" s="235">
        <v>44526</v>
      </c>
      <c r="D3507" s="235">
        <v>67</v>
      </c>
      <c r="E3507" s="235">
        <v>90</v>
      </c>
      <c r="F3507" s="235">
        <v>85</v>
      </c>
      <c r="G3507" s="235">
        <v>22</v>
      </c>
      <c r="H3507" s="235">
        <v>15</v>
      </c>
    </row>
    <row r="3508" spans="2:8">
      <c r="B3508" s="235" t="s">
        <v>88</v>
      </c>
      <c r="C3508" s="235">
        <v>44529</v>
      </c>
      <c r="D3508" s="235">
        <v>65</v>
      </c>
      <c r="E3508" s="235">
        <v>92</v>
      </c>
      <c r="F3508" s="235">
        <v>86</v>
      </c>
      <c r="G3508" s="235">
        <v>22</v>
      </c>
      <c r="H3508" s="235">
        <v>14</v>
      </c>
    </row>
    <row r="3509" spans="2:8">
      <c r="B3509" s="235" t="s">
        <v>88</v>
      </c>
      <c r="C3509" s="235">
        <v>44530</v>
      </c>
      <c r="D3509" s="235">
        <v>4</v>
      </c>
      <c r="E3509" s="235">
        <v>90</v>
      </c>
      <c r="F3509" s="235">
        <v>80</v>
      </c>
      <c r="G3509" s="235">
        <v>23</v>
      </c>
      <c r="H3509" s="235">
        <v>15</v>
      </c>
    </row>
    <row r="3510" spans="2:8">
      <c r="B3510" s="235" t="s">
        <v>88</v>
      </c>
      <c r="C3510" s="235">
        <v>44531</v>
      </c>
      <c r="D3510" s="235">
        <v>10</v>
      </c>
      <c r="E3510" s="235">
        <v>95</v>
      </c>
      <c r="F3510" s="235">
        <v>87</v>
      </c>
      <c r="G3510" s="235">
        <v>22</v>
      </c>
      <c r="H3510" s="235">
        <v>14</v>
      </c>
    </row>
    <row r="3511" spans="2:8">
      <c r="B3511" s="235" t="s">
        <v>88</v>
      </c>
      <c r="C3511" s="235">
        <v>44532</v>
      </c>
      <c r="D3511" s="235">
        <v>3</v>
      </c>
      <c r="E3511" s="235">
        <v>90</v>
      </c>
      <c r="F3511" s="235">
        <v>86</v>
      </c>
      <c r="G3511" s="235">
        <v>23</v>
      </c>
      <c r="H3511" s="235">
        <v>14</v>
      </c>
    </row>
    <row r="3512" spans="2:8">
      <c r="B3512" s="235" t="s">
        <v>88</v>
      </c>
      <c r="C3512" s="235">
        <v>44533</v>
      </c>
      <c r="D3512" s="235">
        <v>1</v>
      </c>
      <c r="E3512" s="235">
        <v>95</v>
      </c>
      <c r="F3512" s="235">
        <v>85</v>
      </c>
      <c r="G3512" s="235">
        <v>22</v>
      </c>
      <c r="H3512" s="235">
        <v>14</v>
      </c>
    </row>
    <row r="3513" spans="2:8">
      <c r="B3513" s="235" t="s">
        <v>88</v>
      </c>
      <c r="C3513" s="235">
        <v>44536</v>
      </c>
      <c r="D3513" s="235">
        <v>33</v>
      </c>
      <c r="E3513" s="235">
        <v>92</v>
      </c>
      <c r="F3513" s="235">
        <v>85</v>
      </c>
      <c r="G3513" s="235">
        <v>23</v>
      </c>
      <c r="H3513" s="235">
        <v>15</v>
      </c>
    </row>
    <row r="3514" spans="2:8">
      <c r="B3514" s="235" t="s">
        <v>88</v>
      </c>
      <c r="C3514" s="235">
        <v>44537</v>
      </c>
      <c r="D3514" s="235">
        <v>0</v>
      </c>
      <c r="E3514" s="235">
        <v>89</v>
      </c>
      <c r="F3514" s="235">
        <v>82</v>
      </c>
      <c r="G3514" s="235">
        <v>22</v>
      </c>
      <c r="H3514" s="235">
        <v>14</v>
      </c>
    </row>
    <row r="3515" spans="2:8">
      <c r="B3515" s="235" t="s">
        <v>88</v>
      </c>
      <c r="C3515" s="235">
        <v>44539</v>
      </c>
      <c r="D3515" s="235">
        <v>4</v>
      </c>
      <c r="E3515" s="235">
        <v>90</v>
      </c>
      <c r="F3515" s="235">
        <v>80</v>
      </c>
      <c r="G3515" s="235">
        <v>22</v>
      </c>
      <c r="H3515" s="235">
        <v>14</v>
      </c>
    </row>
    <row r="3516" spans="2:8">
      <c r="B3516" s="235" t="s">
        <v>88</v>
      </c>
      <c r="C3516" s="235">
        <v>44540</v>
      </c>
      <c r="D3516" s="235">
        <v>1</v>
      </c>
      <c r="E3516" s="235">
        <v>90</v>
      </c>
      <c r="F3516" s="235">
        <v>86</v>
      </c>
      <c r="G3516" s="235">
        <v>23</v>
      </c>
      <c r="H3516" s="235">
        <v>15</v>
      </c>
    </row>
    <row r="3517" spans="2:8">
      <c r="B3517" s="235" t="s">
        <v>88</v>
      </c>
      <c r="C3517" s="235">
        <v>44543</v>
      </c>
      <c r="D3517" s="235">
        <v>10</v>
      </c>
      <c r="E3517" s="235">
        <v>95</v>
      </c>
      <c r="F3517" s="235">
        <v>85</v>
      </c>
      <c r="G3517" s="235">
        <v>22</v>
      </c>
      <c r="H3517" s="235">
        <v>14</v>
      </c>
    </row>
    <row r="3518" spans="2:8">
      <c r="B3518" s="235" t="s">
        <v>88</v>
      </c>
      <c r="C3518" s="235">
        <v>44544</v>
      </c>
      <c r="D3518" s="235">
        <v>5</v>
      </c>
      <c r="E3518" s="235">
        <v>90</v>
      </c>
      <c r="F3518" s="235">
        <v>80</v>
      </c>
      <c r="G3518" s="235">
        <v>23</v>
      </c>
      <c r="H3518" s="235">
        <v>14</v>
      </c>
    </row>
    <row r="3519" spans="2:8">
      <c r="B3519" s="235" t="s">
        <v>88</v>
      </c>
      <c r="C3519" s="235">
        <v>44545</v>
      </c>
      <c r="D3519" s="235">
        <v>0</v>
      </c>
      <c r="E3519" s="235">
        <v>92</v>
      </c>
      <c r="F3519" s="235">
        <v>85</v>
      </c>
      <c r="G3519" s="235">
        <v>22</v>
      </c>
      <c r="H3519" s="235">
        <v>14</v>
      </c>
    </row>
    <row r="3520" spans="2:8">
      <c r="B3520" s="235" t="s">
        <v>88</v>
      </c>
      <c r="C3520" s="235">
        <v>44546</v>
      </c>
      <c r="D3520" s="235">
        <v>0</v>
      </c>
      <c r="E3520" s="235">
        <v>90</v>
      </c>
      <c r="F3520" s="235">
        <v>80</v>
      </c>
      <c r="G3520" s="235">
        <v>22</v>
      </c>
      <c r="H3520" s="235">
        <v>13</v>
      </c>
    </row>
    <row r="3521" spans="2:8">
      <c r="B3521" s="235" t="s">
        <v>88</v>
      </c>
      <c r="C3521" s="235">
        <v>44547</v>
      </c>
      <c r="D3521" s="235">
        <v>12</v>
      </c>
      <c r="E3521" s="235">
        <v>90</v>
      </c>
      <c r="F3521" s="235">
        <v>80</v>
      </c>
      <c r="G3521" s="235">
        <v>22</v>
      </c>
      <c r="H3521" s="235">
        <v>14</v>
      </c>
    </row>
    <row r="3522" spans="2:8">
      <c r="B3522" s="235" t="s">
        <v>88</v>
      </c>
      <c r="C3522" s="235">
        <v>44550</v>
      </c>
      <c r="D3522" s="235">
        <v>3</v>
      </c>
      <c r="E3522" s="235">
        <v>87</v>
      </c>
      <c r="F3522" s="235">
        <v>79</v>
      </c>
      <c r="G3522" s="235">
        <v>22</v>
      </c>
      <c r="H3522" s="235">
        <v>13</v>
      </c>
    </row>
    <row r="3523" spans="2:8">
      <c r="B3523" s="235" t="s">
        <v>88</v>
      </c>
      <c r="C3523" s="235">
        <v>44551</v>
      </c>
      <c r="D3523" s="235">
        <v>1</v>
      </c>
      <c r="E3523" s="235">
        <v>92</v>
      </c>
      <c r="F3523" s="235">
        <v>84</v>
      </c>
      <c r="G3523" s="235">
        <v>22</v>
      </c>
      <c r="H3523" s="235">
        <v>14</v>
      </c>
    </row>
    <row r="3524" spans="2:8">
      <c r="B3524" s="235" t="s">
        <v>88</v>
      </c>
      <c r="C3524" s="235">
        <v>44552</v>
      </c>
      <c r="D3524" s="235">
        <v>4</v>
      </c>
      <c r="E3524" s="235">
        <v>84</v>
      </c>
      <c r="F3524" s="235">
        <v>72</v>
      </c>
      <c r="G3524" s="235">
        <v>22</v>
      </c>
      <c r="H3524" s="235">
        <v>14</v>
      </c>
    </row>
    <row r="3525" spans="2:8">
      <c r="B3525" s="235" t="s">
        <v>88</v>
      </c>
      <c r="C3525" s="235">
        <v>44553</v>
      </c>
      <c r="D3525" s="235">
        <v>10</v>
      </c>
      <c r="E3525" s="235">
        <v>70</v>
      </c>
      <c r="F3525" s="235">
        <v>80</v>
      </c>
      <c r="G3525" s="235">
        <v>22</v>
      </c>
      <c r="H3525" s="235">
        <v>13</v>
      </c>
    </row>
    <row r="3526" spans="2:8">
      <c r="B3526" s="235" t="s">
        <v>88</v>
      </c>
      <c r="C3526" s="235">
        <v>44554</v>
      </c>
      <c r="D3526" s="235">
        <v>1</v>
      </c>
      <c r="E3526" s="235">
        <v>90</v>
      </c>
      <c r="F3526" s="235">
        <v>85</v>
      </c>
      <c r="G3526" s="235">
        <v>22</v>
      </c>
      <c r="H3526" s="235">
        <v>14</v>
      </c>
    </row>
    <row r="3527" spans="2:8">
      <c r="B3527" s="235" t="s">
        <v>88</v>
      </c>
      <c r="C3527" s="235">
        <v>44557</v>
      </c>
      <c r="D3527" s="235">
        <v>2</v>
      </c>
      <c r="E3527" s="235">
        <v>90</v>
      </c>
      <c r="F3527" s="235">
        <v>80</v>
      </c>
      <c r="G3527" s="235">
        <v>22</v>
      </c>
      <c r="H3527" s="235">
        <v>14</v>
      </c>
    </row>
    <row r="3528" spans="2:8">
      <c r="B3528" s="235" t="s">
        <v>88</v>
      </c>
      <c r="C3528" s="235">
        <v>44558</v>
      </c>
      <c r="D3528" s="235">
        <v>0</v>
      </c>
      <c r="E3528" s="235">
        <v>88</v>
      </c>
      <c r="F3528" s="235">
        <v>80</v>
      </c>
      <c r="G3528" s="235">
        <v>22</v>
      </c>
      <c r="H3528" s="235">
        <v>13</v>
      </c>
    </row>
    <row r="3529" spans="2:8">
      <c r="B3529" s="235" t="s">
        <v>88</v>
      </c>
      <c r="C3529" s="235">
        <v>44559</v>
      </c>
      <c r="D3529" s="235">
        <v>0</v>
      </c>
      <c r="E3529" s="235">
        <v>92</v>
      </c>
      <c r="F3529" s="235">
        <v>84</v>
      </c>
      <c r="G3529" s="235">
        <v>22</v>
      </c>
      <c r="H3529" s="235">
        <v>14</v>
      </c>
    </row>
    <row r="3530" spans="2:8">
      <c r="B3530" s="235" t="s">
        <v>88</v>
      </c>
      <c r="C3530" s="235">
        <v>44560</v>
      </c>
      <c r="D3530" s="235">
        <v>3</v>
      </c>
      <c r="E3530" s="235">
        <v>77</v>
      </c>
      <c r="F3530" s="235">
        <v>65</v>
      </c>
      <c r="G3530" s="235">
        <v>21</v>
      </c>
      <c r="H3530" s="235">
        <v>16</v>
      </c>
    </row>
    <row r="3531" spans="2:8">
      <c r="B3531" s="235" t="s">
        <v>88</v>
      </c>
      <c r="C3531" s="235">
        <v>44564</v>
      </c>
      <c r="D3531" s="235">
        <v>36</v>
      </c>
      <c r="E3531" s="235">
        <v>97</v>
      </c>
      <c r="F3531" s="235">
        <v>74</v>
      </c>
      <c r="G3531" s="235">
        <v>22</v>
      </c>
      <c r="H3531" s="235">
        <v>15</v>
      </c>
    </row>
    <row r="3532" spans="2:8">
      <c r="B3532" s="235" t="s">
        <v>88</v>
      </c>
      <c r="C3532" s="235">
        <v>44565</v>
      </c>
      <c r="D3532" s="235">
        <v>0</v>
      </c>
      <c r="E3532" s="235">
        <v>94</v>
      </c>
      <c r="F3532" s="235">
        <v>68</v>
      </c>
      <c r="G3532" s="235">
        <v>23</v>
      </c>
      <c r="H3532" s="235">
        <v>15</v>
      </c>
    </row>
    <row r="3533" spans="2:8">
      <c r="B3533" s="235" t="s">
        <v>88</v>
      </c>
      <c r="C3533" s="235">
        <v>44566</v>
      </c>
      <c r="D3533" s="235">
        <v>0</v>
      </c>
      <c r="E3533" s="235">
        <v>96</v>
      </c>
      <c r="F3533" s="235">
        <v>67</v>
      </c>
      <c r="G3533" s="235">
        <v>23</v>
      </c>
      <c r="H3533" s="235">
        <v>15</v>
      </c>
    </row>
    <row r="3534" spans="2:8">
      <c r="B3534" s="235" t="s">
        <v>88</v>
      </c>
      <c r="C3534" s="235">
        <v>44567</v>
      </c>
      <c r="D3534" s="235">
        <v>13</v>
      </c>
      <c r="E3534" s="235">
        <v>94</v>
      </c>
      <c r="F3534" s="235">
        <v>75</v>
      </c>
      <c r="G3534" s="235">
        <v>21</v>
      </c>
      <c r="H3534" s="235">
        <v>15</v>
      </c>
    </row>
    <row r="3535" spans="2:8">
      <c r="B3535" s="235" t="s">
        <v>88</v>
      </c>
      <c r="C3535" s="235">
        <v>44568</v>
      </c>
      <c r="D3535" s="235">
        <v>19</v>
      </c>
      <c r="E3535" s="235">
        <v>99</v>
      </c>
      <c r="F3535" s="235">
        <v>79</v>
      </c>
      <c r="G3535" s="235">
        <v>19</v>
      </c>
      <c r="H3535" s="235">
        <v>15</v>
      </c>
    </row>
    <row r="3536" spans="2:8">
      <c r="B3536" s="235" t="s">
        <v>88</v>
      </c>
      <c r="C3536" s="235">
        <v>44572</v>
      </c>
      <c r="D3536" s="235">
        <v>4</v>
      </c>
      <c r="E3536" s="235">
        <v>83</v>
      </c>
      <c r="F3536" s="235">
        <v>80</v>
      </c>
      <c r="G3536" s="235">
        <v>18</v>
      </c>
      <c r="H3536" s="235">
        <v>15</v>
      </c>
    </row>
    <row r="3537" spans="2:8">
      <c r="B3537" s="235" t="s">
        <v>88</v>
      </c>
      <c r="C3537" s="235">
        <v>44573</v>
      </c>
      <c r="D3537" s="235">
        <v>1</v>
      </c>
      <c r="E3537" s="235">
        <v>76</v>
      </c>
      <c r="F3537" s="235">
        <v>76</v>
      </c>
      <c r="G3537" s="235">
        <v>20</v>
      </c>
      <c r="H3537" s="235">
        <v>15</v>
      </c>
    </row>
    <row r="3538" spans="2:8">
      <c r="B3538" s="235" t="s">
        <v>88</v>
      </c>
      <c r="C3538" s="235">
        <v>44574</v>
      </c>
      <c r="D3538" s="235">
        <v>0</v>
      </c>
      <c r="E3538" s="235">
        <v>89</v>
      </c>
      <c r="F3538" s="235">
        <v>79</v>
      </c>
      <c r="G3538" s="235">
        <v>20</v>
      </c>
      <c r="H3538" s="235">
        <v>15</v>
      </c>
    </row>
    <row r="3539" spans="2:8">
      <c r="B3539" s="235" t="s">
        <v>88</v>
      </c>
      <c r="C3539" s="235">
        <v>44575</v>
      </c>
      <c r="D3539" s="235">
        <v>0</v>
      </c>
      <c r="E3539" s="235">
        <v>72</v>
      </c>
      <c r="F3539" s="235">
        <v>69</v>
      </c>
      <c r="G3539" s="235">
        <v>22</v>
      </c>
      <c r="H3539" s="235">
        <v>14</v>
      </c>
    </row>
    <row r="3540" spans="2:8">
      <c r="B3540" s="235" t="s">
        <v>88</v>
      </c>
      <c r="C3540" s="235">
        <v>44578</v>
      </c>
      <c r="D3540" s="235">
        <v>3</v>
      </c>
      <c r="E3540" s="235">
        <v>92</v>
      </c>
      <c r="F3540" s="235">
        <v>78</v>
      </c>
      <c r="G3540" s="235">
        <v>21</v>
      </c>
      <c r="H3540" s="235">
        <v>15</v>
      </c>
    </row>
    <row r="3541" spans="2:8">
      <c r="B3541" s="235" t="s">
        <v>88</v>
      </c>
      <c r="C3541" s="235">
        <v>44579</v>
      </c>
      <c r="D3541" s="235">
        <v>1</v>
      </c>
      <c r="E3541" s="235">
        <v>90</v>
      </c>
      <c r="F3541" s="235">
        <v>72</v>
      </c>
      <c r="G3541" s="235">
        <v>22</v>
      </c>
      <c r="H3541" s="235">
        <v>15</v>
      </c>
    </row>
    <row r="3542" spans="2:8">
      <c r="B3542" s="235" t="s">
        <v>88</v>
      </c>
      <c r="C3542" s="235">
        <v>44580</v>
      </c>
      <c r="D3542" s="235">
        <v>0</v>
      </c>
      <c r="E3542" s="235">
        <v>70</v>
      </c>
      <c r="F3542" s="235">
        <v>65</v>
      </c>
      <c r="G3542" s="235">
        <v>24</v>
      </c>
      <c r="H3542" s="235">
        <v>16</v>
      </c>
    </row>
    <row r="3543" spans="2:8">
      <c r="B3543" s="235" t="s">
        <v>88</v>
      </c>
      <c r="C3543" s="235">
        <v>44581</v>
      </c>
      <c r="D3543" s="235">
        <v>0</v>
      </c>
      <c r="E3543" s="235">
        <v>73</v>
      </c>
      <c r="F3543" s="235">
        <v>67</v>
      </c>
      <c r="G3543" s="235">
        <v>23</v>
      </c>
      <c r="H3543" s="235">
        <v>17</v>
      </c>
    </row>
    <row r="3544" spans="2:8">
      <c r="B3544" s="235" t="s">
        <v>88</v>
      </c>
      <c r="C3544" s="235">
        <v>44582</v>
      </c>
      <c r="D3544" s="235">
        <v>0</v>
      </c>
      <c r="E3544" s="235">
        <v>98</v>
      </c>
      <c r="F3544" s="235">
        <v>70</v>
      </c>
      <c r="G3544" s="235">
        <v>22</v>
      </c>
      <c r="H3544" s="235">
        <v>16</v>
      </c>
    </row>
    <row r="3545" spans="2:8">
      <c r="B3545" s="235" t="s">
        <v>88</v>
      </c>
      <c r="C3545" s="235">
        <v>44585</v>
      </c>
      <c r="D3545" s="235">
        <v>3</v>
      </c>
      <c r="E3545" s="235">
        <v>77</v>
      </c>
      <c r="F3545" s="235">
        <v>68</v>
      </c>
      <c r="G3545" s="235">
        <v>22</v>
      </c>
      <c r="H3545" s="235">
        <v>15</v>
      </c>
    </row>
    <row r="3546" spans="2:8">
      <c r="B3546" s="235" t="s">
        <v>88</v>
      </c>
      <c r="C3546" s="235">
        <v>44586</v>
      </c>
      <c r="D3546" s="235">
        <v>19</v>
      </c>
      <c r="E3546" s="235">
        <v>93</v>
      </c>
      <c r="F3546" s="235">
        <v>81</v>
      </c>
      <c r="G3546" s="235">
        <v>20</v>
      </c>
      <c r="H3546" s="235">
        <v>16</v>
      </c>
    </row>
    <row r="3547" spans="2:8">
      <c r="B3547" s="235" t="s">
        <v>88</v>
      </c>
      <c r="C3547" s="235">
        <v>44587</v>
      </c>
      <c r="D3547" s="235">
        <v>3</v>
      </c>
      <c r="E3547" s="235">
        <v>93</v>
      </c>
      <c r="F3547" s="235">
        <v>78</v>
      </c>
      <c r="G3547" s="235">
        <v>21</v>
      </c>
      <c r="H3547" s="235">
        <v>15</v>
      </c>
    </row>
    <row r="3548" spans="2:8">
      <c r="B3548" s="235" t="s">
        <v>88</v>
      </c>
      <c r="C3548" s="235">
        <v>44588</v>
      </c>
      <c r="D3548" s="235">
        <v>1</v>
      </c>
      <c r="E3548" s="235">
        <v>98</v>
      </c>
      <c r="F3548" s="235">
        <v>79</v>
      </c>
      <c r="G3548" s="235">
        <v>20</v>
      </c>
      <c r="H3548" s="235">
        <v>15</v>
      </c>
    </row>
    <row r="3549" spans="2:8">
      <c r="B3549" s="235" t="s">
        <v>88</v>
      </c>
      <c r="C3549" s="235">
        <v>44589</v>
      </c>
      <c r="D3549" s="235">
        <v>23</v>
      </c>
      <c r="E3549" s="235">
        <v>81</v>
      </c>
      <c r="F3549" s="235">
        <v>74</v>
      </c>
      <c r="G3549" s="235">
        <v>20</v>
      </c>
      <c r="H3549" s="235">
        <v>15</v>
      </c>
    </row>
    <row r="3550" spans="2:8">
      <c r="B3550" s="235" t="s">
        <v>88</v>
      </c>
      <c r="C3550" s="235">
        <v>44592</v>
      </c>
      <c r="D3550" s="235">
        <v>1</v>
      </c>
      <c r="E3550" s="235">
        <v>93</v>
      </c>
      <c r="F3550" s="235">
        <v>66</v>
      </c>
      <c r="G3550" s="235">
        <v>22</v>
      </c>
      <c r="H3550" s="235">
        <v>14</v>
      </c>
    </row>
    <row r="3551" spans="2:8">
      <c r="B3551" s="235" t="s">
        <v>88</v>
      </c>
      <c r="C3551" s="235">
        <v>44593</v>
      </c>
      <c r="D3551" s="235">
        <v>0</v>
      </c>
      <c r="E3551" s="235">
        <v>69</v>
      </c>
      <c r="F3551" s="235">
        <v>60</v>
      </c>
      <c r="G3551" s="235">
        <v>22</v>
      </c>
      <c r="H3551" s="235">
        <v>14</v>
      </c>
    </row>
    <row r="3552" spans="2:8">
      <c r="B3552" s="235" t="s">
        <v>88</v>
      </c>
      <c r="C3552" s="235">
        <v>44595</v>
      </c>
      <c r="D3552" s="235">
        <v>0</v>
      </c>
      <c r="E3552" s="235">
        <v>79</v>
      </c>
      <c r="F3552" s="235">
        <v>58</v>
      </c>
      <c r="G3552" s="235">
        <v>24</v>
      </c>
      <c r="H3552" s="235">
        <v>15</v>
      </c>
    </row>
    <row r="3553" spans="2:8">
      <c r="B3553" s="235" t="s">
        <v>88</v>
      </c>
      <c r="C3553" s="235">
        <v>44596</v>
      </c>
      <c r="D3553" s="235">
        <v>1</v>
      </c>
      <c r="E3553" s="235">
        <v>89</v>
      </c>
      <c r="F3553" s="235">
        <v>78</v>
      </c>
      <c r="G3553" s="235">
        <v>21</v>
      </c>
      <c r="H3553" s="235">
        <v>14</v>
      </c>
    </row>
    <row r="3554" spans="2:8">
      <c r="B3554" s="235" t="s">
        <v>88</v>
      </c>
      <c r="C3554" s="235">
        <v>44599</v>
      </c>
      <c r="D3554" s="235">
        <v>15</v>
      </c>
      <c r="E3554" s="235">
        <v>97</v>
      </c>
      <c r="F3554" s="235">
        <v>78</v>
      </c>
      <c r="G3554" s="235">
        <v>20</v>
      </c>
      <c r="H3554" s="235">
        <v>15</v>
      </c>
    </row>
    <row r="3555" spans="2:8">
      <c r="B3555" s="235" t="s">
        <v>88</v>
      </c>
      <c r="C3555" s="235">
        <v>44600</v>
      </c>
      <c r="D3555" s="235">
        <v>13</v>
      </c>
      <c r="E3555" s="235">
        <v>94</v>
      </c>
      <c r="F3555" s="235">
        <v>80</v>
      </c>
      <c r="G3555" s="235">
        <v>20</v>
      </c>
      <c r="H3555" s="235">
        <v>14</v>
      </c>
    </row>
    <row r="3556" spans="2:8">
      <c r="B3556" s="235" t="s">
        <v>88</v>
      </c>
      <c r="C3556" s="235">
        <v>44601</v>
      </c>
      <c r="D3556" s="235">
        <v>1</v>
      </c>
      <c r="E3556" s="235">
        <v>99</v>
      </c>
      <c r="F3556" s="235">
        <v>83</v>
      </c>
      <c r="G3556" s="235">
        <v>20</v>
      </c>
      <c r="H3556" s="235">
        <v>14</v>
      </c>
    </row>
    <row r="3557" spans="2:8">
      <c r="B3557" s="235" t="s">
        <v>88</v>
      </c>
      <c r="C3557" s="235">
        <v>44602</v>
      </c>
      <c r="D3557" s="235">
        <v>4</v>
      </c>
      <c r="E3557" s="235">
        <v>99</v>
      </c>
      <c r="F3557" s="235">
        <v>78</v>
      </c>
      <c r="G3557" s="235">
        <v>21</v>
      </c>
      <c r="H3557" s="235">
        <v>15</v>
      </c>
    </row>
    <row r="3558" spans="2:8">
      <c r="B3558" s="235" t="s">
        <v>88</v>
      </c>
      <c r="C3558" s="235">
        <v>44603</v>
      </c>
      <c r="D3558" s="235">
        <v>0</v>
      </c>
      <c r="E3558" s="235">
        <v>70</v>
      </c>
      <c r="F3558" s="235">
        <v>65</v>
      </c>
      <c r="G3558" s="235">
        <v>22</v>
      </c>
      <c r="H3558" s="235">
        <v>15</v>
      </c>
    </row>
    <row r="3559" spans="2:8">
      <c r="B3559" s="235" t="s">
        <v>88</v>
      </c>
      <c r="C3559" s="235">
        <v>44606</v>
      </c>
      <c r="D3559" s="235">
        <v>12</v>
      </c>
      <c r="E3559" s="235">
        <v>93</v>
      </c>
      <c r="F3559" s="235">
        <v>79</v>
      </c>
      <c r="G3559" s="235">
        <v>20</v>
      </c>
      <c r="H3559" s="235">
        <v>14</v>
      </c>
    </row>
    <row r="3560" spans="2:8">
      <c r="B3560" s="235" t="s">
        <v>88</v>
      </c>
      <c r="C3560" s="235">
        <v>44607</v>
      </c>
      <c r="D3560" s="235">
        <v>3</v>
      </c>
      <c r="E3560" s="235">
        <v>80</v>
      </c>
      <c r="F3560" s="235">
        <v>72</v>
      </c>
      <c r="G3560" s="235">
        <v>21</v>
      </c>
      <c r="H3560" s="235">
        <v>15</v>
      </c>
    </row>
    <row r="3561" spans="2:8">
      <c r="B3561" s="235" t="s">
        <v>88</v>
      </c>
      <c r="C3561" s="235">
        <v>44608</v>
      </c>
      <c r="D3561" s="235">
        <v>3</v>
      </c>
      <c r="E3561" s="235">
        <v>80</v>
      </c>
      <c r="F3561" s="235">
        <v>75</v>
      </c>
      <c r="G3561" s="235">
        <v>21</v>
      </c>
      <c r="H3561" s="235">
        <v>15</v>
      </c>
    </row>
    <row r="3562" spans="2:8">
      <c r="B3562" s="235" t="s">
        <v>88</v>
      </c>
      <c r="C3562" s="235">
        <v>44609</v>
      </c>
      <c r="D3562" s="235">
        <v>0</v>
      </c>
      <c r="E3562" s="235">
        <v>94</v>
      </c>
      <c r="F3562" s="235">
        <v>69</v>
      </c>
      <c r="G3562" s="235">
        <v>23</v>
      </c>
      <c r="H3562" s="235">
        <v>15</v>
      </c>
    </row>
    <row r="3563" spans="2:8">
      <c r="B3563" s="235" t="s">
        <v>88</v>
      </c>
      <c r="C3563" s="235">
        <v>44613</v>
      </c>
      <c r="D3563" s="235">
        <v>10</v>
      </c>
      <c r="E3563" s="235">
        <v>73</v>
      </c>
      <c r="F3563" s="235">
        <v>62</v>
      </c>
      <c r="G3563" s="235">
        <v>23</v>
      </c>
      <c r="H3563" s="235">
        <v>15</v>
      </c>
    </row>
    <row r="3564" spans="2:8">
      <c r="B3564" s="235" t="s">
        <v>88</v>
      </c>
      <c r="C3564" s="235">
        <v>44614</v>
      </c>
      <c r="D3564" s="235">
        <v>0</v>
      </c>
      <c r="E3564" s="235">
        <v>78</v>
      </c>
      <c r="F3564" s="235">
        <v>71</v>
      </c>
      <c r="G3564" s="235">
        <v>23</v>
      </c>
      <c r="H3564" s="235">
        <v>15</v>
      </c>
    </row>
    <row r="3565" spans="2:8">
      <c r="B3565" s="235" t="s">
        <v>88</v>
      </c>
      <c r="C3565" s="235">
        <v>44615</v>
      </c>
      <c r="D3565" s="235">
        <v>0.5</v>
      </c>
      <c r="E3565" s="235">
        <v>88</v>
      </c>
      <c r="F3565" s="235">
        <v>71</v>
      </c>
      <c r="G3565" s="235">
        <v>22</v>
      </c>
      <c r="H3565" s="235">
        <v>15</v>
      </c>
    </row>
    <row r="3566" spans="2:8">
      <c r="B3566" s="235" t="s">
        <v>88</v>
      </c>
      <c r="C3566" s="235">
        <v>44616</v>
      </c>
      <c r="D3566" s="235">
        <v>4</v>
      </c>
      <c r="E3566" s="235">
        <v>83</v>
      </c>
      <c r="F3566" s="235">
        <v>98</v>
      </c>
      <c r="G3566" s="235">
        <v>22</v>
      </c>
      <c r="H3566" s="235">
        <v>15</v>
      </c>
    </row>
    <row r="3567" spans="2:8">
      <c r="B3567" s="235" t="s">
        <v>88</v>
      </c>
      <c r="C3567" s="235">
        <v>44617</v>
      </c>
      <c r="D3567" s="235">
        <v>5</v>
      </c>
      <c r="E3567" s="235">
        <v>76</v>
      </c>
      <c r="F3567" s="235">
        <v>62</v>
      </c>
      <c r="G3567" s="235">
        <v>21</v>
      </c>
      <c r="H3567" s="235">
        <v>15</v>
      </c>
    </row>
    <row r="3568" spans="2:8">
      <c r="B3568" s="235" t="s">
        <v>88</v>
      </c>
      <c r="C3568" s="235">
        <v>44620</v>
      </c>
      <c r="D3568" s="235">
        <v>63</v>
      </c>
      <c r="E3568" s="235">
        <v>87</v>
      </c>
      <c r="F3568" s="235">
        <v>84</v>
      </c>
      <c r="G3568" s="235">
        <v>19</v>
      </c>
      <c r="H3568" s="235">
        <v>14</v>
      </c>
    </row>
    <row r="3569" spans="2:8">
      <c r="B3569" s="235" t="s">
        <v>88</v>
      </c>
      <c r="C3569" s="235">
        <v>44594</v>
      </c>
      <c r="D3569" s="235">
        <v>0</v>
      </c>
      <c r="E3569" s="235">
        <v>82</v>
      </c>
      <c r="F3569" s="235">
        <v>80</v>
      </c>
      <c r="G3569" s="235">
        <v>19</v>
      </c>
      <c r="H3569" s="235">
        <v>14</v>
      </c>
    </row>
    <row r="3570" spans="2:8">
      <c r="B3570" s="235" t="s">
        <v>88</v>
      </c>
      <c r="C3570" s="235">
        <v>44610</v>
      </c>
      <c r="D3570" s="235">
        <v>16</v>
      </c>
      <c r="E3570" s="235">
        <v>87</v>
      </c>
      <c r="F3570" s="235">
        <v>84</v>
      </c>
      <c r="G3570" s="235">
        <v>19</v>
      </c>
      <c r="H3570" s="235">
        <v>14</v>
      </c>
    </row>
    <row r="3571" spans="2:8">
      <c r="B3571" s="235" t="s">
        <v>88</v>
      </c>
      <c r="C3571" s="235">
        <v>44621</v>
      </c>
      <c r="D3571" s="235">
        <v>15</v>
      </c>
      <c r="E3571" s="235">
        <v>75</v>
      </c>
      <c r="F3571" s="235">
        <v>75</v>
      </c>
      <c r="G3571" s="235">
        <v>21</v>
      </c>
      <c r="H3571" s="235">
        <v>15</v>
      </c>
    </row>
    <row r="3572" spans="2:8">
      <c r="B3572" s="235" t="s">
        <v>88</v>
      </c>
      <c r="C3572" s="235">
        <v>44622</v>
      </c>
      <c r="D3572" s="235">
        <v>80</v>
      </c>
      <c r="E3572" s="235">
        <v>94</v>
      </c>
      <c r="F3572" s="235">
        <v>82</v>
      </c>
      <c r="G3572" s="235">
        <v>20</v>
      </c>
      <c r="H3572" s="235">
        <v>15</v>
      </c>
    </row>
    <row r="3573" spans="2:8">
      <c r="B3573" s="235" t="s">
        <v>88</v>
      </c>
      <c r="C3573" s="235">
        <v>44623</v>
      </c>
      <c r="D3573" s="235">
        <v>0</v>
      </c>
      <c r="E3573" s="235">
        <v>99</v>
      </c>
      <c r="F3573" s="235">
        <v>80</v>
      </c>
      <c r="G3573" s="235">
        <v>23</v>
      </c>
      <c r="H3573" s="235">
        <v>15</v>
      </c>
    </row>
    <row r="3574" spans="2:8">
      <c r="B3574" s="235" t="s">
        <v>88</v>
      </c>
      <c r="C3574" s="235">
        <v>44624</v>
      </c>
      <c r="D3574" s="235">
        <v>5</v>
      </c>
      <c r="E3574" s="235">
        <v>85</v>
      </c>
      <c r="F3574" s="235">
        <v>94</v>
      </c>
      <c r="G3574" s="235">
        <v>20</v>
      </c>
      <c r="H3574" s="235">
        <v>14</v>
      </c>
    </row>
    <row r="3575" spans="2:8">
      <c r="B3575" s="235" t="s">
        <v>88</v>
      </c>
      <c r="C3575" s="235">
        <v>44627</v>
      </c>
      <c r="D3575" s="235">
        <v>5</v>
      </c>
      <c r="E3575" s="235">
        <v>85</v>
      </c>
      <c r="F3575" s="235">
        <v>77</v>
      </c>
      <c r="G3575" s="235">
        <v>20</v>
      </c>
      <c r="H3575" s="235">
        <v>14</v>
      </c>
    </row>
    <row r="3576" spans="2:8">
      <c r="B3576" s="235" t="s">
        <v>88</v>
      </c>
      <c r="C3576" s="235">
        <v>44628</v>
      </c>
      <c r="D3576" s="235">
        <v>0</v>
      </c>
      <c r="E3576" s="235">
        <v>69</v>
      </c>
      <c r="F3576" s="235">
        <v>34</v>
      </c>
      <c r="G3576" s="235">
        <v>21</v>
      </c>
      <c r="H3576" s="235">
        <v>14</v>
      </c>
    </row>
    <row r="3577" spans="2:8">
      <c r="B3577" s="235" t="s">
        <v>88</v>
      </c>
      <c r="C3577" s="235">
        <v>44629</v>
      </c>
      <c r="D3577" s="235">
        <v>5</v>
      </c>
      <c r="E3577" s="235">
        <v>61</v>
      </c>
      <c r="F3577" s="235">
        <v>46</v>
      </c>
      <c r="G3577" s="235">
        <v>22</v>
      </c>
      <c r="H3577" s="235">
        <v>14</v>
      </c>
    </row>
    <row r="3578" spans="2:8">
      <c r="B3578" s="235" t="s">
        <v>88</v>
      </c>
      <c r="C3578" s="235">
        <v>44630</v>
      </c>
      <c r="D3578" s="235">
        <v>0.5</v>
      </c>
      <c r="E3578" s="235">
        <v>65</v>
      </c>
      <c r="F3578" s="235">
        <v>62</v>
      </c>
      <c r="G3578" s="235">
        <v>22</v>
      </c>
      <c r="H3578" s="235">
        <v>14</v>
      </c>
    </row>
    <row r="3579" spans="2:8">
      <c r="B3579" s="235" t="s">
        <v>88</v>
      </c>
      <c r="C3579" s="235">
        <v>44631</v>
      </c>
      <c r="D3579" s="235">
        <v>0</v>
      </c>
      <c r="E3579" s="235">
        <v>73</v>
      </c>
      <c r="F3579" s="235">
        <v>85</v>
      </c>
      <c r="G3579" s="235">
        <v>22</v>
      </c>
      <c r="H3579" s="235">
        <v>14</v>
      </c>
    </row>
    <row r="3580" spans="2:8">
      <c r="B3580" s="235" t="s">
        <v>88</v>
      </c>
      <c r="C3580" s="235">
        <v>44634</v>
      </c>
      <c r="D3580" s="235">
        <v>0</v>
      </c>
      <c r="E3580" s="235">
        <v>97</v>
      </c>
      <c r="F3580" s="235">
        <v>69</v>
      </c>
      <c r="G3580" s="235">
        <v>22</v>
      </c>
      <c r="H3580" s="235">
        <v>14</v>
      </c>
    </row>
    <row r="3581" spans="2:8">
      <c r="B3581" s="235" t="s">
        <v>88</v>
      </c>
      <c r="C3581" s="235">
        <v>44635</v>
      </c>
      <c r="D3581" s="235">
        <v>8</v>
      </c>
      <c r="E3581" s="235">
        <v>93</v>
      </c>
      <c r="F3581" s="235">
        <v>82</v>
      </c>
      <c r="G3581" s="235">
        <v>20</v>
      </c>
      <c r="H3581" s="235">
        <v>15</v>
      </c>
    </row>
    <row r="3582" spans="2:8">
      <c r="B3582" s="235" t="s">
        <v>88</v>
      </c>
      <c r="C3582" s="235">
        <v>44636</v>
      </c>
      <c r="D3582" s="235">
        <v>8</v>
      </c>
      <c r="E3582" s="235">
        <v>96</v>
      </c>
      <c r="F3582" s="235">
        <v>76</v>
      </c>
      <c r="G3582" s="235">
        <v>21</v>
      </c>
      <c r="H3582" s="235">
        <v>15</v>
      </c>
    </row>
    <row r="3583" spans="2:8">
      <c r="B3583" s="235" t="s">
        <v>88</v>
      </c>
      <c r="C3583" s="235">
        <v>44637</v>
      </c>
      <c r="D3583" s="235">
        <v>16</v>
      </c>
      <c r="E3583" s="235">
        <v>74</v>
      </c>
      <c r="F3583" s="235">
        <v>74</v>
      </c>
      <c r="G3583" s="235">
        <v>22</v>
      </c>
      <c r="H3583" s="235">
        <v>15</v>
      </c>
    </row>
    <row r="3584" spans="2:8">
      <c r="B3584" s="235" t="s">
        <v>88</v>
      </c>
      <c r="C3584" s="235">
        <v>44638</v>
      </c>
      <c r="D3584" s="235">
        <v>0.5</v>
      </c>
      <c r="E3584" s="235">
        <v>81</v>
      </c>
      <c r="F3584" s="235">
        <v>73</v>
      </c>
      <c r="G3584" s="235">
        <v>22</v>
      </c>
      <c r="H3584" s="235">
        <v>15</v>
      </c>
    </row>
    <row r="3585" spans="2:8">
      <c r="B3585" s="235" t="s">
        <v>88</v>
      </c>
      <c r="C3585" s="235">
        <v>44642</v>
      </c>
      <c r="D3585" s="235">
        <v>48</v>
      </c>
      <c r="E3585" s="235">
        <v>99</v>
      </c>
      <c r="F3585" s="235">
        <v>79</v>
      </c>
      <c r="G3585" s="235">
        <v>21</v>
      </c>
      <c r="H3585" s="235">
        <v>15</v>
      </c>
    </row>
    <row r="3586" spans="2:8">
      <c r="B3586" s="235" t="s">
        <v>88</v>
      </c>
      <c r="C3586" s="235">
        <v>44643</v>
      </c>
      <c r="D3586" s="235">
        <v>12</v>
      </c>
      <c r="E3586" s="235">
        <v>99</v>
      </c>
      <c r="F3586" s="235">
        <v>77</v>
      </c>
      <c r="G3586" s="235">
        <v>22</v>
      </c>
      <c r="H3586" s="235">
        <v>16</v>
      </c>
    </row>
    <row r="3587" spans="2:8">
      <c r="B3587" s="235" t="s">
        <v>88</v>
      </c>
      <c r="C3587" s="235">
        <v>44644</v>
      </c>
      <c r="D3587" s="235">
        <v>0</v>
      </c>
      <c r="E3587" s="235">
        <v>94</v>
      </c>
      <c r="F3587" s="235">
        <v>75</v>
      </c>
      <c r="G3587" s="235">
        <v>22</v>
      </c>
      <c r="H3587" s="235">
        <v>16</v>
      </c>
    </row>
    <row r="3588" spans="2:8">
      <c r="B3588" s="235" t="s">
        <v>88</v>
      </c>
      <c r="C3588" s="235">
        <v>44645</v>
      </c>
      <c r="D3588" s="235">
        <v>3</v>
      </c>
      <c r="E3588" s="235">
        <v>87</v>
      </c>
      <c r="F3588" s="235">
        <v>76</v>
      </c>
      <c r="G3588" s="235">
        <v>21</v>
      </c>
      <c r="H3588" s="235">
        <v>15</v>
      </c>
    </row>
    <row r="3589" spans="2:8">
      <c r="B3589" s="235" t="s">
        <v>88</v>
      </c>
      <c r="C3589" s="235">
        <v>44648</v>
      </c>
      <c r="D3589" s="235">
        <v>52</v>
      </c>
      <c r="E3589" s="235">
        <v>94</v>
      </c>
      <c r="F3589" s="235">
        <v>78</v>
      </c>
      <c r="G3589" s="235">
        <v>22</v>
      </c>
      <c r="H3589" s="235">
        <v>14</v>
      </c>
    </row>
    <row r="3590" spans="2:8">
      <c r="B3590" s="235" t="s">
        <v>88</v>
      </c>
      <c r="C3590" s="235">
        <v>44649</v>
      </c>
      <c r="D3590" s="235">
        <v>3</v>
      </c>
      <c r="E3590" s="235">
        <v>94</v>
      </c>
      <c r="F3590" s="235">
        <v>81</v>
      </c>
      <c r="G3590" s="235">
        <v>21</v>
      </c>
      <c r="H3590" s="235">
        <v>14</v>
      </c>
    </row>
    <row r="3591" spans="2:8">
      <c r="B3591" s="235" t="s">
        <v>88</v>
      </c>
      <c r="C3591" s="235">
        <v>44650</v>
      </c>
      <c r="D3591" s="235">
        <v>3</v>
      </c>
      <c r="E3591" s="235">
        <v>99</v>
      </c>
      <c r="F3591" s="235">
        <v>79</v>
      </c>
      <c r="G3591" s="235">
        <v>21</v>
      </c>
      <c r="H3591" s="235">
        <v>15</v>
      </c>
    </row>
    <row r="3592" spans="2:8">
      <c r="B3592" s="235" t="s">
        <v>88</v>
      </c>
      <c r="C3592" s="235">
        <v>44651</v>
      </c>
      <c r="D3592" s="235">
        <v>1</v>
      </c>
      <c r="E3592" s="235">
        <v>94</v>
      </c>
      <c r="F3592" s="235">
        <v>81</v>
      </c>
      <c r="G3592" s="235">
        <v>20</v>
      </c>
      <c r="H3592" s="235">
        <v>14</v>
      </c>
    </row>
    <row r="3593" spans="2:8">
      <c r="B3593" s="235" t="s">
        <v>88</v>
      </c>
      <c r="C3593" s="235">
        <v>44652</v>
      </c>
      <c r="D3593" s="235">
        <v>10</v>
      </c>
      <c r="E3593" s="235">
        <v>99</v>
      </c>
      <c r="F3593" s="235">
        <v>83</v>
      </c>
      <c r="G3593" s="235">
        <v>21</v>
      </c>
      <c r="H3593" s="235">
        <v>15</v>
      </c>
    </row>
    <row r="3594" spans="2:8">
      <c r="B3594" s="235" t="s">
        <v>88</v>
      </c>
      <c r="C3594" s="235">
        <v>44655</v>
      </c>
      <c r="D3594" s="235">
        <v>20</v>
      </c>
      <c r="E3594" s="235">
        <v>94</v>
      </c>
      <c r="F3594" s="235">
        <v>83</v>
      </c>
      <c r="G3594" s="235">
        <v>22</v>
      </c>
      <c r="H3594" s="235">
        <v>15</v>
      </c>
    </row>
    <row r="3595" spans="2:8">
      <c r="B3595" s="235" t="s">
        <v>88</v>
      </c>
      <c r="C3595" s="235">
        <v>44656</v>
      </c>
      <c r="D3595" s="235">
        <v>30</v>
      </c>
      <c r="E3595" s="235">
        <v>83</v>
      </c>
      <c r="F3595" s="235">
        <v>80</v>
      </c>
      <c r="G3595" s="235">
        <v>22</v>
      </c>
      <c r="H3595" s="235">
        <v>15</v>
      </c>
    </row>
    <row r="3596" spans="2:8">
      <c r="B3596" s="235" t="s">
        <v>88</v>
      </c>
      <c r="C3596" s="235">
        <v>44657</v>
      </c>
      <c r="D3596" s="235">
        <v>2</v>
      </c>
      <c r="E3596" s="235">
        <v>93</v>
      </c>
      <c r="F3596" s="235">
        <v>76</v>
      </c>
      <c r="G3596" s="235">
        <v>23</v>
      </c>
      <c r="H3596" s="235">
        <v>16</v>
      </c>
    </row>
    <row r="3597" spans="2:8">
      <c r="B3597" s="235" t="s">
        <v>88</v>
      </c>
      <c r="C3597" s="235">
        <v>44658</v>
      </c>
      <c r="D3597" s="235">
        <v>14</v>
      </c>
      <c r="E3597" s="235">
        <v>94</v>
      </c>
      <c r="F3597" s="235">
        <v>80</v>
      </c>
      <c r="G3597" s="235">
        <v>20</v>
      </c>
      <c r="H3597" s="235">
        <v>16</v>
      </c>
    </row>
    <row r="3598" spans="2:8">
      <c r="B3598" s="235" t="s">
        <v>88</v>
      </c>
      <c r="C3598" s="235">
        <v>44659</v>
      </c>
      <c r="D3598" s="235">
        <v>5</v>
      </c>
      <c r="E3598" s="235">
        <v>98</v>
      </c>
      <c r="F3598" s="235">
        <v>82</v>
      </c>
      <c r="G3598" s="235">
        <v>21</v>
      </c>
      <c r="H3598" s="235">
        <v>15</v>
      </c>
    </row>
    <row r="3599" spans="2:8">
      <c r="B3599" s="235" t="s">
        <v>88</v>
      </c>
      <c r="C3599" s="235">
        <v>44662</v>
      </c>
      <c r="D3599" s="235">
        <v>22</v>
      </c>
      <c r="E3599" s="235">
        <v>87</v>
      </c>
      <c r="F3599" s="235">
        <v>83</v>
      </c>
      <c r="G3599" s="235">
        <v>21</v>
      </c>
      <c r="H3599" s="235">
        <v>15</v>
      </c>
    </row>
    <row r="3600" spans="2:8">
      <c r="B3600" s="235" t="s">
        <v>88</v>
      </c>
      <c r="C3600" s="235">
        <v>44663</v>
      </c>
      <c r="D3600" s="235">
        <v>0</v>
      </c>
      <c r="E3600" s="235">
        <v>94</v>
      </c>
      <c r="F3600" s="235">
        <v>77</v>
      </c>
      <c r="G3600" s="235">
        <v>22</v>
      </c>
      <c r="H3600" s="235">
        <v>16</v>
      </c>
    </row>
    <row r="3601" spans="2:8">
      <c r="B3601" s="235" t="s">
        <v>88</v>
      </c>
      <c r="C3601" s="235">
        <v>44664</v>
      </c>
      <c r="D3601" s="235">
        <v>3</v>
      </c>
      <c r="E3601" s="235">
        <v>94</v>
      </c>
      <c r="F3601" s="235">
        <v>73</v>
      </c>
      <c r="G3601" s="235">
        <v>22</v>
      </c>
      <c r="H3601" s="235">
        <v>16</v>
      </c>
    </row>
    <row r="3602" spans="2:8">
      <c r="B3602" s="235" t="s">
        <v>88</v>
      </c>
      <c r="C3602" s="235">
        <v>44669</v>
      </c>
      <c r="D3602" s="235">
        <v>30</v>
      </c>
      <c r="E3602" s="235">
        <v>77</v>
      </c>
      <c r="F3602" s="235">
        <v>94</v>
      </c>
      <c r="G3602" s="235">
        <v>20</v>
      </c>
      <c r="H3602" s="235">
        <v>15</v>
      </c>
    </row>
    <row r="3603" spans="2:8">
      <c r="B3603" s="235" t="s">
        <v>88</v>
      </c>
      <c r="C3603" s="235">
        <v>44670</v>
      </c>
      <c r="D3603" s="235">
        <v>10</v>
      </c>
      <c r="E3603" s="235">
        <v>94</v>
      </c>
      <c r="F3603" s="235">
        <v>86</v>
      </c>
      <c r="G3603" s="235">
        <v>18</v>
      </c>
      <c r="H3603" s="235">
        <v>14</v>
      </c>
    </row>
    <row r="3604" spans="2:8">
      <c r="B3604" s="235" t="s">
        <v>88</v>
      </c>
      <c r="C3604" s="235">
        <v>44671</v>
      </c>
      <c r="D3604" s="235">
        <v>52</v>
      </c>
      <c r="E3604" s="235">
        <v>94</v>
      </c>
      <c r="F3604" s="235">
        <v>68</v>
      </c>
      <c r="G3604" s="235">
        <v>21</v>
      </c>
      <c r="H3604" s="235">
        <v>14</v>
      </c>
    </row>
    <row r="3605" spans="2:8">
      <c r="B3605" s="235" t="s">
        <v>88</v>
      </c>
      <c r="C3605" s="235">
        <v>44672</v>
      </c>
      <c r="D3605" s="235">
        <v>3</v>
      </c>
      <c r="E3605" s="235">
        <v>89</v>
      </c>
      <c r="F3605" s="235">
        <v>70</v>
      </c>
      <c r="G3605" s="235">
        <v>21</v>
      </c>
      <c r="H3605" s="235">
        <v>15</v>
      </c>
    </row>
    <row r="3606" spans="2:8">
      <c r="B3606" s="235" t="s">
        <v>88</v>
      </c>
      <c r="C3606" s="235">
        <v>44673</v>
      </c>
      <c r="D3606" s="235">
        <v>5</v>
      </c>
      <c r="E3606" s="235">
        <v>80</v>
      </c>
      <c r="F3606" s="235">
        <v>67</v>
      </c>
      <c r="G3606" s="235">
        <v>21</v>
      </c>
      <c r="H3606" s="235">
        <v>15</v>
      </c>
    </row>
    <row r="3607" spans="2:8">
      <c r="B3607" s="235" t="s">
        <v>88</v>
      </c>
      <c r="C3607" s="235">
        <v>44676</v>
      </c>
      <c r="D3607" s="235">
        <v>15</v>
      </c>
      <c r="E3607" s="235">
        <v>94</v>
      </c>
      <c r="F3607" s="235">
        <v>79</v>
      </c>
      <c r="G3607" s="235">
        <v>20</v>
      </c>
      <c r="H3607" s="235">
        <v>15</v>
      </c>
    </row>
    <row r="3608" spans="2:8">
      <c r="B3608" s="235" t="s">
        <v>88</v>
      </c>
      <c r="C3608" s="235">
        <v>44677</v>
      </c>
      <c r="D3608" s="235">
        <v>4.5</v>
      </c>
      <c r="E3608" s="235">
        <v>93</v>
      </c>
      <c r="F3608" s="235">
        <v>73</v>
      </c>
      <c r="G3608" s="235">
        <v>23</v>
      </c>
      <c r="H3608" s="235">
        <v>16</v>
      </c>
    </row>
    <row r="3609" spans="2:8">
      <c r="B3609" s="235" t="s">
        <v>88</v>
      </c>
      <c r="C3609" s="235">
        <v>44678</v>
      </c>
      <c r="D3609" s="235">
        <v>0</v>
      </c>
      <c r="E3609" s="235">
        <v>92</v>
      </c>
      <c r="F3609" s="235">
        <v>77</v>
      </c>
      <c r="G3609" s="235">
        <v>21</v>
      </c>
      <c r="H3609" s="235">
        <v>15</v>
      </c>
    </row>
    <row r="3610" spans="2:8">
      <c r="B3610" s="235" t="s">
        <v>88</v>
      </c>
      <c r="C3610" s="235">
        <v>44679</v>
      </c>
      <c r="D3610" s="235">
        <v>9</v>
      </c>
      <c r="E3610" s="235">
        <v>75</v>
      </c>
      <c r="F3610" s="235">
        <v>58</v>
      </c>
      <c r="G3610" s="235">
        <v>20</v>
      </c>
      <c r="H3610" s="235">
        <v>15</v>
      </c>
    </row>
    <row r="3611" spans="2:8">
      <c r="B3611" s="235" t="s">
        <v>88</v>
      </c>
      <c r="C3611" s="235">
        <v>44683</v>
      </c>
      <c r="D3611" s="235">
        <v>2</v>
      </c>
      <c r="E3611" s="235">
        <v>98</v>
      </c>
      <c r="F3611" s="235">
        <v>69</v>
      </c>
      <c r="G3611" s="235">
        <v>23</v>
      </c>
      <c r="H3611" s="235">
        <v>15</v>
      </c>
    </row>
    <row r="3612" spans="2:8">
      <c r="B3612" s="235" t="s">
        <v>88</v>
      </c>
      <c r="C3612" s="235">
        <v>44684</v>
      </c>
      <c r="D3612" s="235">
        <v>0</v>
      </c>
      <c r="E3612" s="235">
        <v>61</v>
      </c>
      <c r="F3612" s="235">
        <v>56</v>
      </c>
      <c r="G3612" s="235">
        <v>25</v>
      </c>
      <c r="H3612" s="235">
        <v>15</v>
      </c>
    </row>
    <row r="3613" spans="2:8">
      <c r="B3613" s="235" t="s">
        <v>88</v>
      </c>
      <c r="C3613" s="235">
        <v>44685</v>
      </c>
      <c r="D3613" s="235">
        <v>0</v>
      </c>
      <c r="E3613" s="235">
        <v>94</v>
      </c>
      <c r="F3613" s="235">
        <v>70</v>
      </c>
      <c r="G3613" s="235">
        <v>24</v>
      </c>
      <c r="H3613" s="235">
        <v>16</v>
      </c>
    </row>
    <row r="3614" spans="2:8">
      <c r="B3614" s="235" t="s">
        <v>88</v>
      </c>
      <c r="C3614" s="235">
        <v>44686</v>
      </c>
      <c r="D3614" s="235">
        <v>18</v>
      </c>
      <c r="E3614" s="235">
        <v>94</v>
      </c>
      <c r="F3614" s="235">
        <v>78</v>
      </c>
      <c r="G3614" s="235">
        <v>22</v>
      </c>
      <c r="H3614" s="235">
        <v>15</v>
      </c>
    </row>
    <row r="3615" spans="2:8">
      <c r="B3615" s="235" t="s">
        <v>88</v>
      </c>
      <c r="C3615" s="235">
        <v>44687</v>
      </c>
      <c r="D3615" s="235">
        <v>8</v>
      </c>
      <c r="E3615" s="235">
        <v>98</v>
      </c>
      <c r="F3615" s="235">
        <v>77</v>
      </c>
      <c r="G3615" s="235">
        <v>21</v>
      </c>
      <c r="H3615" s="235">
        <v>16</v>
      </c>
    </row>
    <row r="3616" spans="2:8">
      <c r="B3616" s="235" t="s">
        <v>88</v>
      </c>
      <c r="C3616" s="235">
        <v>44690</v>
      </c>
      <c r="D3616" s="235">
        <v>15</v>
      </c>
      <c r="E3616" s="235">
        <v>98</v>
      </c>
      <c r="F3616" s="235">
        <v>70</v>
      </c>
      <c r="G3616" s="235">
        <v>23</v>
      </c>
      <c r="H3616" s="235">
        <v>16</v>
      </c>
    </row>
    <row r="3617" spans="2:8">
      <c r="B3617" s="235" t="s">
        <v>88</v>
      </c>
      <c r="C3617" s="235">
        <v>44691</v>
      </c>
      <c r="D3617" s="235">
        <v>12</v>
      </c>
      <c r="E3617" s="235">
        <v>98</v>
      </c>
      <c r="F3617" s="235">
        <v>81</v>
      </c>
      <c r="G3617" s="235">
        <v>22</v>
      </c>
      <c r="H3617" s="235">
        <v>16</v>
      </c>
    </row>
    <row r="3618" spans="2:8">
      <c r="B3618" s="235" t="s">
        <v>88</v>
      </c>
      <c r="C3618" s="235">
        <v>44692</v>
      </c>
      <c r="D3618" s="235">
        <v>2</v>
      </c>
      <c r="E3618" s="235">
        <v>90</v>
      </c>
      <c r="F3618" s="235">
        <v>78</v>
      </c>
      <c r="G3618" s="235">
        <v>21</v>
      </c>
      <c r="H3618" s="235">
        <v>16</v>
      </c>
    </row>
    <row r="3619" spans="2:8">
      <c r="B3619" s="235" t="s">
        <v>88</v>
      </c>
      <c r="C3619" s="235">
        <v>44693</v>
      </c>
      <c r="D3619" s="235">
        <v>3</v>
      </c>
      <c r="E3619" s="235">
        <v>98</v>
      </c>
      <c r="F3619" s="235">
        <v>77</v>
      </c>
      <c r="G3619" s="235">
        <v>21</v>
      </c>
      <c r="H3619" s="235">
        <v>15</v>
      </c>
    </row>
    <row r="3620" spans="2:8">
      <c r="B3620" s="235" t="s">
        <v>88</v>
      </c>
      <c r="C3620" s="235">
        <v>44694</v>
      </c>
      <c r="D3620" s="235">
        <v>8</v>
      </c>
      <c r="E3620" s="235">
        <v>100</v>
      </c>
      <c r="F3620" s="235">
        <v>79</v>
      </c>
      <c r="G3620" s="235">
        <v>22</v>
      </c>
      <c r="H3620" s="235">
        <v>15</v>
      </c>
    </row>
    <row r="3621" spans="2:8">
      <c r="B3621" s="235" t="s">
        <v>88</v>
      </c>
      <c r="C3621" s="235">
        <v>44697</v>
      </c>
      <c r="D3621" s="235">
        <v>18</v>
      </c>
      <c r="E3621" s="235">
        <v>90</v>
      </c>
      <c r="F3621" s="235">
        <v>70</v>
      </c>
      <c r="G3621" s="235">
        <v>22</v>
      </c>
      <c r="H3621" s="235">
        <v>15</v>
      </c>
    </row>
    <row r="3622" spans="2:8">
      <c r="B3622" s="235" t="s">
        <v>88</v>
      </c>
      <c r="C3622" s="235">
        <v>44698</v>
      </c>
      <c r="D3622" s="235">
        <v>0</v>
      </c>
      <c r="E3622" s="235">
        <v>85</v>
      </c>
      <c r="F3622" s="235">
        <v>70</v>
      </c>
      <c r="G3622" s="235">
        <v>21</v>
      </c>
      <c r="H3622" s="235">
        <v>15</v>
      </c>
    </row>
    <row r="3623" spans="2:8">
      <c r="B3623" s="235" t="s">
        <v>88</v>
      </c>
      <c r="C3623" s="235">
        <v>44699</v>
      </c>
      <c r="D3623" s="235">
        <v>19</v>
      </c>
      <c r="E3623" s="235">
        <v>90</v>
      </c>
      <c r="F3623" s="235">
        <v>70</v>
      </c>
      <c r="G3623" s="235">
        <v>21</v>
      </c>
      <c r="H3623" s="235">
        <v>16</v>
      </c>
    </row>
    <row r="3624" spans="2:8">
      <c r="B3624" s="235" t="s">
        <v>88</v>
      </c>
      <c r="C3624" s="235">
        <v>44700</v>
      </c>
      <c r="D3624" s="235">
        <v>1</v>
      </c>
      <c r="E3624" s="235">
        <v>80</v>
      </c>
      <c r="F3624" s="235">
        <v>70</v>
      </c>
      <c r="G3624" s="235">
        <v>21</v>
      </c>
      <c r="H3624" s="235">
        <v>15</v>
      </c>
    </row>
    <row r="3625" spans="2:8">
      <c r="B3625" s="235" t="s">
        <v>88</v>
      </c>
      <c r="C3625" s="235">
        <v>44701</v>
      </c>
      <c r="D3625" s="235">
        <v>35</v>
      </c>
      <c r="E3625" s="235">
        <v>99</v>
      </c>
      <c r="F3625" s="235">
        <v>80</v>
      </c>
      <c r="G3625" s="235">
        <v>21</v>
      </c>
      <c r="H3625" s="235">
        <v>16</v>
      </c>
    </row>
    <row r="3626" spans="2:8">
      <c r="B3626" s="235" t="s">
        <v>88</v>
      </c>
      <c r="C3626" s="235">
        <v>44704</v>
      </c>
      <c r="D3626" s="235">
        <v>19</v>
      </c>
      <c r="E3626" s="235">
        <v>94</v>
      </c>
      <c r="F3626" s="235">
        <v>82</v>
      </c>
      <c r="G3626" s="235">
        <v>21</v>
      </c>
      <c r="H3626" s="235">
        <v>16</v>
      </c>
    </row>
    <row r="3627" spans="2:8">
      <c r="B3627" s="235" t="s">
        <v>88</v>
      </c>
      <c r="C3627" s="235">
        <v>44705</v>
      </c>
      <c r="D3627" s="235">
        <v>0</v>
      </c>
      <c r="E3627" s="235">
        <v>94</v>
      </c>
      <c r="F3627" s="235">
        <v>80</v>
      </c>
      <c r="G3627" s="235">
        <v>21</v>
      </c>
      <c r="H3627" s="235">
        <v>15</v>
      </c>
    </row>
    <row r="3628" spans="2:8">
      <c r="B3628" s="235" t="s">
        <v>101</v>
      </c>
      <c r="C3628" s="235">
        <v>43101</v>
      </c>
      <c r="D3628" s="235">
        <v>0</v>
      </c>
      <c r="E3628" s="235">
        <v>0</v>
      </c>
      <c r="F3628" s="235">
        <v>0</v>
      </c>
      <c r="G3628" s="235">
        <v>0</v>
      </c>
      <c r="H3628" s="235">
        <v>0</v>
      </c>
    </row>
    <row r="3629" spans="2:8">
      <c r="B3629" s="235" t="s">
        <v>101</v>
      </c>
      <c r="C3629" s="235">
        <v>43102</v>
      </c>
      <c r="D3629" s="235">
        <v>60</v>
      </c>
      <c r="E3629" s="235">
        <v>88</v>
      </c>
      <c r="F3629" s="235">
        <v>51</v>
      </c>
      <c r="G3629" s="235">
        <v>20</v>
      </c>
      <c r="H3629" s="235">
        <v>16</v>
      </c>
    </row>
    <row r="3630" spans="2:8">
      <c r="B3630" s="235" t="s">
        <v>101</v>
      </c>
      <c r="C3630" s="235">
        <v>43103</v>
      </c>
      <c r="D3630" s="235">
        <v>11</v>
      </c>
      <c r="E3630" s="235">
        <v>77</v>
      </c>
      <c r="F3630" s="235">
        <v>74</v>
      </c>
      <c r="G3630" s="235">
        <v>21</v>
      </c>
      <c r="H3630" s="235">
        <v>16</v>
      </c>
    </row>
    <row r="3631" spans="2:8">
      <c r="B3631" s="235" t="s">
        <v>101</v>
      </c>
      <c r="C3631" s="235">
        <v>43104</v>
      </c>
      <c r="D3631" s="235">
        <v>9</v>
      </c>
      <c r="E3631" s="235">
        <v>77</v>
      </c>
      <c r="F3631" s="235">
        <v>68</v>
      </c>
      <c r="G3631" s="235">
        <v>24</v>
      </c>
      <c r="H3631" s="235">
        <v>16</v>
      </c>
    </row>
    <row r="3632" spans="2:8">
      <c r="B3632" s="235" t="s">
        <v>101</v>
      </c>
      <c r="C3632" s="235">
        <v>43105</v>
      </c>
      <c r="D3632" s="235">
        <v>9</v>
      </c>
      <c r="E3632" s="235">
        <v>78</v>
      </c>
      <c r="F3632" s="235">
        <v>72</v>
      </c>
      <c r="G3632" s="235">
        <v>22</v>
      </c>
      <c r="H3632" s="235">
        <v>8</v>
      </c>
    </row>
    <row r="3633" spans="2:8">
      <c r="B3633" s="235" t="s">
        <v>101</v>
      </c>
      <c r="C3633" s="235">
        <v>43106</v>
      </c>
      <c r="D3633" s="235">
        <v>0</v>
      </c>
      <c r="E3633" s="235">
        <v>0</v>
      </c>
      <c r="F3633" s="235">
        <v>0</v>
      </c>
      <c r="G3633" s="235">
        <v>0</v>
      </c>
      <c r="H3633" s="235">
        <v>0</v>
      </c>
    </row>
    <row r="3634" spans="2:8">
      <c r="B3634" s="235" t="s">
        <v>101</v>
      </c>
      <c r="C3634" s="235">
        <v>43107</v>
      </c>
      <c r="D3634" s="235">
        <v>0</v>
      </c>
      <c r="E3634" s="235">
        <v>0</v>
      </c>
      <c r="F3634" s="235">
        <v>0</v>
      </c>
      <c r="G3634" s="235">
        <v>0</v>
      </c>
      <c r="H3634" s="235">
        <v>0</v>
      </c>
    </row>
    <row r="3635" spans="2:8">
      <c r="B3635" s="235" t="s">
        <v>101</v>
      </c>
      <c r="C3635" s="235">
        <v>43108</v>
      </c>
      <c r="D3635" s="235">
        <v>0</v>
      </c>
      <c r="E3635" s="235">
        <v>0</v>
      </c>
      <c r="F3635" s="235">
        <v>0</v>
      </c>
      <c r="G3635" s="235">
        <v>0</v>
      </c>
      <c r="H3635" s="235">
        <v>0</v>
      </c>
    </row>
    <row r="3636" spans="2:8">
      <c r="B3636" s="235" t="s">
        <v>101</v>
      </c>
      <c r="C3636" s="235">
        <v>43109</v>
      </c>
      <c r="D3636" s="235">
        <v>24</v>
      </c>
      <c r="E3636" s="235">
        <v>88</v>
      </c>
      <c r="F3636" s="235">
        <v>51</v>
      </c>
      <c r="G3636" s="235">
        <v>15</v>
      </c>
      <c r="H3636" s="235">
        <v>13</v>
      </c>
    </row>
    <row r="3637" spans="2:8">
      <c r="B3637" s="235" t="s">
        <v>101</v>
      </c>
      <c r="C3637" s="235">
        <v>43110</v>
      </c>
      <c r="D3637" s="235">
        <v>10</v>
      </c>
      <c r="E3637" s="235">
        <v>87</v>
      </c>
      <c r="F3637" s="235">
        <v>51</v>
      </c>
      <c r="G3637" s="235">
        <v>29</v>
      </c>
      <c r="H3637" s="235">
        <v>7.5</v>
      </c>
    </row>
    <row r="3638" spans="2:8">
      <c r="B3638" s="235" t="s">
        <v>101</v>
      </c>
      <c r="C3638" s="235">
        <v>43111</v>
      </c>
      <c r="D3638" s="235">
        <v>6</v>
      </c>
      <c r="E3638" s="235">
        <v>89</v>
      </c>
      <c r="F3638" s="235">
        <v>51</v>
      </c>
      <c r="G3638" s="235">
        <v>29</v>
      </c>
      <c r="H3638" s="235">
        <v>13</v>
      </c>
    </row>
    <row r="3639" spans="2:8">
      <c r="B3639" s="235" t="s">
        <v>101</v>
      </c>
      <c r="C3639" s="235">
        <v>43112</v>
      </c>
      <c r="D3639" s="235">
        <v>0</v>
      </c>
      <c r="E3639" s="235">
        <v>90</v>
      </c>
      <c r="F3639" s="235">
        <v>51</v>
      </c>
      <c r="G3639" s="235">
        <v>15</v>
      </c>
      <c r="H3639" s="235">
        <v>7</v>
      </c>
    </row>
    <row r="3640" spans="2:8">
      <c r="B3640" s="235" t="s">
        <v>101</v>
      </c>
      <c r="C3640" s="235">
        <v>43113</v>
      </c>
      <c r="D3640" s="235">
        <v>0</v>
      </c>
      <c r="E3640" s="235">
        <v>0</v>
      </c>
      <c r="F3640" s="235">
        <v>0</v>
      </c>
      <c r="G3640" s="235">
        <v>0</v>
      </c>
      <c r="H3640" s="235">
        <v>0</v>
      </c>
    </row>
    <row r="3641" spans="2:8">
      <c r="B3641" s="235" t="s">
        <v>101</v>
      </c>
      <c r="C3641" s="235">
        <v>43114</v>
      </c>
      <c r="D3641" s="235">
        <v>0</v>
      </c>
      <c r="E3641" s="235">
        <v>0</v>
      </c>
      <c r="F3641" s="235">
        <v>0</v>
      </c>
      <c r="G3641" s="235">
        <v>0</v>
      </c>
      <c r="H3641" s="235">
        <v>0</v>
      </c>
    </row>
    <row r="3642" spans="2:8">
      <c r="B3642" s="235" t="s">
        <v>101</v>
      </c>
      <c r="C3642" s="235">
        <v>43115</v>
      </c>
      <c r="D3642" s="235">
        <v>15</v>
      </c>
      <c r="E3642" s="235">
        <v>93</v>
      </c>
      <c r="F3642" s="235">
        <v>51</v>
      </c>
      <c r="G3642" s="235">
        <v>29</v>
      </c>
      <c r="H3642" s="235">
        <v>5</v>
      </c>
    </row>
    <row r="3643" spans="2:8">
      <c r="B3643" s="235" t="s">
        <v>101</v>
      </c>
      <c r="C3643" s="235">
        <v>43116</v>
      </c>
      <c r="D3643" s="235">
        <v>4</v>
      </c>
      <c r="E3643" s="235">
        <v>94</v>
      </c>
      <c r="F3643" s="235">
        <v>51</v>
      </c>
      <c r="G3643" s="235">
        <v>29</v>
      </c>
      <c r="H3643" s="235">
        <v>7</v>
      </c>
    </row>
    <row r="3644" spans="2:8">
      <c r="B3644" s="235" t="s">
        <v>101</v>
      </c>
      <c r="C3644" s="235">
        <v>43117</v>
      </c>
      <c r="D3644" s="235">
        <v>1</v>
      </c>
      <c r="E3644" s="235">
        <v>94</v>
      </c>
      <c r="F3644" s="235">
        <v>51</v>
      </c>
      <c r="G3644" s="235">
        <v>29</v>
      </c>
      <c r="H3644" s="235">
        <v>7</v>
      </c>
    </row>
    <row r="3645" spans="2:8">
      <c r="B3645" s="235" t="s">
        <v>101</v>
      </c>
      <c r="C3645" s="235">
        <v>43118</v>
      </c>
      <c r="D3645" s="235">
        <v>16</v>
      </c>
      <c r="E3645" s="235">
        <v>95</v>
      </c>
      <c r="F3645" s="235">
        <v>51</v>
      </c>
      <c r="G3645" s="235">
        <v>29</v>
      </c>
      <c r="H3645" s="235">
        <v>7</v>
      </c>
    </row>
    <row r="3646" spans="2:8">
      <c r="B3646" s="235" t="s">
        <v>101</v>
      </c>
      <c r="C3646" s="235">
        <v>43119</v>
      </c>
      <c r="D3646" s="235">
        <v>1</v>
      </c>
      <c r="E3646" s="235">
        <v>95</v>
      </c>
      <c r="F3646" s="235">
        <v>51</v>
      </c>
      <c r="G3646" s="235">
        <v>29</v>
      </c>
      <c r="H3646" s="235">
        <v>15</v>
      </c>
    </row>
    <row r="3647" spans="2:8">
      <c r="B3647" s="235" t="s">
        <v>101</v>
      </c>
      <c r="C3647" s="235">
        <v>43120</v>
      </c>
      <c r="D3647" s="235">
        <v>0</v>
      </c>
      <c r="E3647" s="235">
        <v>0</v>
      </c>
      <c r="F3647" s="235">
        <v>0</v>
      </c>
      <c r="G3647" s="235">
        <v>0</v>
      </c>
      <c r="H3647" s="235">
        <v>0</v>
      </c>
    </row>
    <row r="3648" spans="2:8">
      <c r="B3648" s="235" t="s">
        <v>101</v>
      </c>
      <c r="C3648" s="235">
        <v>43121</v>
      </c>
      <c r="D3648" s="235">
        <v>0</v>
      </c>
      <c r="E3648" s="235">
        <v>0</v>
      </c>
      <c r="F3648" s="235">
        <v>0</v>
      </c>
      <c r="G3648" s="235">
        <v>0</v>
      </c>
      <c r="H3648" s="235">
        <v>0</v>
      </c>
    </row>
    <row r="3649" spans="2:8">
      <c r="B3649" s="235" t="s">
        <v>101</v>
      </c>
      <c r="C3649" s="235">
        <v>43122</v>
      </c>
      <c r="D3649" s="235">
        <v>0</v>
      </c>
      <c r="E3649" s="235">
        <v>95</v>
      </c>
      <c r="F3649" s="235">
        <v>35</v>
      </c>
      <c r="G3649" s="235">
        <v>29</v>
      </c>
      <c r="H3649" s="235">
        <v>7</v>
      </c>
    </row>
    <row r="3650" spans="2:8">
      <c r="B3650" s="235" t="s">
        <v>101</v>
      </c>
      <c r="C3650" s="235">
        <v>43123</v>
      </c>
      <c r="D3650" s="235">
        <v>0</v>
      </c>
      <c r="E3650" s="235">
        <v>82</v>
      </c>
      <c r="F3650" s="235">
        <v>35</v>
      </c>
      <c r="G3650" s="235">
        <v>12</v>
      </c>
      <c r="H3650" s="235">
        <v>7</v>
      </c>
    </row>
    <row r="3651" spans="2:8">
      <c r="B3651" s="235" t="s">
        <v>101</v>
      </c>
      <c r="C3651" s="235">
        <v>43124</v>
      </c>
      <c r="D3651" s="235">
        <v>0</v>
      </c>
      <c r="E3651" s="235">
        <v>95</v>
      </c>
      <c r="F3651" s="235">
        <v>35</v>
      </c>
      <c r="G3651" s="235">
        <v>29</v>
      </c>
      <c r="H3651" s="235">
        <v>7</v>
      </c>
    </row>
    <row r="3652" spans="2:8">
      <c r="B3652" s="235" t="s">
        <v>101</v>
      </c>
      <c r="C3652" s="235">
        <v>43125</v>
      </c>
      <c r="D3652" s="235">
        <v>0</v>
      </c>
      <c r="E3652" s="235">
        <v>95</v>
      </c>
      <c r="F3652" s="235">
        <v>35</v>
      </c>
      <c r="G3652" s="235">
        <v>29</v>
      </c>
      <c r="H3652" s="235">
        <v>7</v>
      </c>
    </row>
    <row r="3653" spans="2:8">
      <c r="B3653" s="235" t="s">
        <v>101</v>
      </c>
      <c r="C3653" s="235">
        <v>43126</v>
      </c>
      <c r="D3653" s="235">
        <v>0</v>
      </c>
      <c r="E3653" s="235">
        <v>95</v>
      </c>
      <c r="F3653" s="235">
        <v>35</v>
      </c>
      <c r="G3653" s="235">
        <v>29</v>
      </c>
      <c r="H3653" s="235">
        <v>7</v>
      </c>
    </row>
    <row r="3654" spans="2:8">
      <c r="B3654" s="235" t="s">
        <v>101</v>
      </c>
      <c r="C3654" s="235">
        <v>43127</v>
      </c>
      <c r="D3654" s="235">
        <v>0</v>
      </c>
      <c r="E3654" s="235">
        <v>0</v>
      </c>
      <c r="F3654" s="235">
        <v>0</v>
      </c>
      <c r="G3654" s="235">
        <v>0</v>
      </c>
      <c r="H3654" s="235">
        <v>0</v>
      </c>
    </row>
    <row r="3655" spans="2:8">
      <c r="B3655" s="235" t="s">
        <v>101</v>
      </c>
      <c r="C3655" s="235">
        <v>43130</v>
      </c>
      <c r="D3655" s="235">
        <v>1</v>
      </c>
      <c r="E3655" s="235">
        <v>85</v>
      </c>
      <c r="F3655" s="235">
        <v>35</v>
      </c>
      <c r="G3655" s="235">
        <v>29</v>
      </c>
      <c r="H3655" s="235">
        <v>7</v>
      </c>
    </row>
    <row r="3656" spans="2:8">
      <c r="B3656" s="235" t="s">
        <v>101</v>
      </c>
      <c r="C3656" s="235">
        <v>43128</v>
      </c>
      <c r="D3656" s="235">
        <v>0</v>
      </c>
      <c r="E3656" s="235">
        <v>0</v>
      </c>
      <c r="F3656" s="235">
        <v>0</v>
      </c>
      <c r="G3656" s="235">
        <v>0</v>
      </c>
      <c r="H3656" s="235">
        <v>0</v>
      </c>
    </row>
    <row r="3657" spans="2:8">
      <c r="B3657" s="235" t="s">
        <v>101</v>
      </c>
      <c r="C3657" s="235">
        <v>43132</v>
      </c>
      <c r="D3657" s="235">
        <v>0</v>
      </c>
      <c r="E3657" s="235">
        <v>95</v>
      </c>
      <c r="F3657" s="235">
        <v>35</v>
      </c>
      <c r="G3657" s="235">
        <v>29.1</v>
      </c>
      <c r="H3657" s="235">
        <v>7.5</v>
      </c>
    </row>
    <row r="3658" spans="2:8">
      <c r="B3658" s="235" t="s">
        <v>101</v>
      </c>
      <c r="C3658" s="235">
        <v>43133</v>
      </c>
      <c r="D3658" s="235">
        <v>0</v>
      </c>
      <c r="E3658" s="235">
        <v>95</v>
      </c>
      <c r="F3658" s="235">
        <v>35</v>
      </c>
      <c r="G3658" s="235">
        <v>30</v>
      </c>
      <c r="H3658" s="235">
        <v>8</v>
      </c>
    </row>
    <row r="3659" spans="2:8">
      <c r="B3659" s="235" t="s">
        <v>101</v>
      </c>
      <c r="C3659" s="235">
        <v>43134</v>
      </c>
      <c r="D3659" s="235">
        <v>0</v>
      </c>
      <c r="E3659" s="235">
        <v>0</v>
      </c>
      <c r="F3659" s="235">
        <v>0</v>
      </c>
      <c r="G3659" s="235">
        <v>0</v>
      </c>
      <c r="H3659" s="235">
        <v>0</v>
      </c>
    </row>
    <row r="3660" spans="2:8">
      <c r="B3660" s="235" t="s">
        <v>101</v>
      </c>
      <c r="C3660" s="235">
        <v>43135</v>
      </c>
      <c r="D3660" s="235">
        <v>0</v>
      </c>
      <c r="E3660" s="235">
        <v>0</v>
      </c>
      <c r="F3660" s="235">
        <v>0</v>
      </c>
      <c r="G3660" s="235">
        <v>0</v>
      </c>
      <c r="H3660" s="235">
        <v>0</v>
      </c>
    </row>
    <row r="3661" spans="2:8">
      <c r="B3661" s="235" t="s">
        <v>101</v>
      </c>
      <c r="C3661" s="235">
        <v>43136</v>
      </c>
      <c r="D3661" s="235">
        <v>6</v>
      </c>
      <c r="E3661" s="235">
        <v>95</v>
      </c>
      <c r="F3661" s="235">
        <v>35</v>
      </c>
      <c r="G3661" s="235">
        <v>29</v>
      </c>
      <c r="H3661" s="235">
        <v>7.1</v>
      </c>
    </row>
    <row r="3662" spans="2:8">
      <c r="B3662" s="235" t="s">
        <v>101</v>
      </c>
      <c r="C3662" s="235">
        <v>43138</v>
      </c>
      <c r="D3662" s="235">
        <v>0</v>
      </c>
      <c r="E3662" s="235">
        <v>95</v>
      </c>
      <c r="F3662" s="235">
        <v>35</v>
      </c>
      <c r="G3662" s="235">
        <v>29</v>
      </c>
      <c r="H3662" s="235">
        <v>7</v>
      </c>
    </row>
    <row r="3663" spans="2:8">
      <c r="B3663" s="235" t="s">
        <v>101</v>
      </c>
      <c r="C3663" s="235">
        <v>43139</v>
      </c>
      <c r="D3663" s="235">
        <v>0</v>
      </c>
      <c r="E3663" s="235">
        <v>95</v>
      </c>
      <c r="F3663" s="235">
        <v>35</v>
      </c>
      <c r="G3663" s="235">
        <v>29</v>
      </c>
      <c r="H3663" s="235">
        <v>7.2</v>
      </c>
    </row>
    <row r="3664" spans="2:8">
      <c r="B3664" s="235" t="s">
        <v>101</v>
      </c>
      <c r="C3664" s="235">
        <v>43140</v>
      </c>
      <c r="D3664" s="235">
        <v>0</v>
      </c>
      <c r="E3664" s="235">
        <v>95</v>
      </c>
      <c r="F3664" s="235">
        <v>35</v>
      </c>
      <c r="G3664" s="235">
        <v>29</v>
      </c>
      <c r="H3664" s="235">
        <v>7.1</v>
      </c>
    </row>
    <row r="3665" spans="2:8">
      <c r="B3665" s="235" t="s">
        <v>101</v>
      </c>
      <c r="C3665" s="235">
        <v>43129</v>
      </c>
      <c r="D3665" s="235">
        <v>0</v>
      </c>
      <c r="E3665" s="235">
        <v>95</v>
      </c>
      <c r="F3665" s="235">
        <v>35</v>
      </c>
      <c r="G3665" s="235">
        <v>29</v>
      </c>
      <c r="H3665" s="235">
        <v>7</v>
      </c>
    </row>
    <row r="3666" spans="2:8">
      <c r="B3666" s="235" t="s">
        <v>101</v>
      </c>
      <c r="C3666" s="235">
        <v>43131</v>
      </c>
      <c r="D3666" s="235">
        <v>1</v>
      </c>
      <c r="E3666" s="235">
        <v>95</v>
      </c>
      <c r="F3666" s="235">
        <v>39</v>
      </c>
      <c r="G3666" s="235">
        <v>29</v>
      </c>
      <c r="H3666" s="235">
        <v>7</v>
      </c>
    </row>
    <row r="3667" spans="2:8">
      <c r="B3667" s="235" t="s">
        <v>101</v>
      </c>
      <c r="C3667" s="235">
        <v>43137</v>
      </c>
      <c r="D3667" s="235">
        <v>16</v>
      </c>
      <c r="E3667" s="235">
        <v>95</v>
      </c>
      <c r="F3667" s="235">
        <v>35</v>
      </c>
      <c r="G3667" s="235">
        <v>29.1</v>
      </c>
      <c r="H3667" s="235">
        <v>7</v>
      </c>
    </row>
    <row r="3668" spans="2:8">
      <c r="B3668" s="235" t="s">
        <v>101</v>
      </c>
      <c r="C3668" s="235">
        <v>43141</v>
      </c>
      <c r="D3668" s="235">
        <v>0</v>
      </c>
      <c r="E3668" s="235">
        <v>0</v>
      </c>
      <c r="F3668" s="235">
        <v>0</v>
      </c>
      <c r="G3668" s="235">
        <v>0</v>
      </c>
      <c r="H3668" s="235">
        <v>0</v>
      </c>
    </row>
    <row r="3669" spans="2:8">
      <c r="B3669" s="235" t="s">
        <v>101</v>
      </c>
      <c r="C3669" s="235">
        <v>43142</v>
      </c>
      <c r="D3669" s="235">
        <v>0</v>
      </c>
      <c r="E3669" s="235">
        <v>0</v>
      </c>
      <c r="F3669" s="235">
        <v>0</v>
      </c>
      <c r="G3669" s="235">
        <v>0</v>
      </c>
      <c r="H3669" s="235">
        <v>0</v>
      </c>
    </row>
    <row r="3670" spans="2:8">
      <c r="B3670" s="235" t="s">
        <v>101</v>
      </c>
      <c r="C3670" s="235">
        <v>43143</v>
      </c>
      <c r="D3670" s="235">
        <v>6</v>
      </c>
      <c r="E3670" s="235">
        <v>95</v>
      </c>
      <c r="F3670" s="235">
        <v>35</v>
      </c>
      <c r="G3670" s="235">
        <v>29.1</v>
      </c>
      <c r="H3670" s="235">
        <v>7.2</v>
      </c>
    </row>
    <row r="3671" spans="2:8">
      <c r="B3671" s="235" t="s">
        <v>101</v>
      </c>
      <c r="C3671" s="235">
        <v>43144</v>
      </c>
      <c r="D3671" s="235">
        <v>2</v>
      </c>
      <c r="E3671" s="235">
        <v>95</v>
      </c>
      <c r="F3671" s="235">
        <v>35</v>
      </c>
      <c r="G3671" s="235">
        <v>29.1</v>
      </c>
      <c r="H3671" s="235">
        <v>7.5</v>
      </c>
    </row>
    <row r="3672" spans="2:8">
      <c r="B3672" s="235" t="s">
        <v>101</v>
      </c>
      <c r="C3672" s="235">
        <v>43145</v>
      </c>
      <c r="D3672" s="235">
        <v>7</v>
      </c>
      <c r="E3672" s="235">
        <v>98</v>
      </c>
      <c r="F3672" s="235">
        <v>35</v>
      </c>
      <c r="G3672" s="235">
        <v>29.1</v>
      </c>
      <c r="H3672" s="235">
        <v>7.5</v>
      </c>
    </row>
    <row r="3673" spans="2:8">
      <c r="B3673" s="235" t="s">
        <v>101</v>
      </c>
      <c r="C3673" s="235">
        <v>43146</v>
      </c>
      <c r="D3673" s="235">
        <v>2</v>
      </c>
      <c r="E3673" s="235">
        <v>98</v>
      </c>
      <c r="F3673" s="235">
        <v>35</v>
      </c>
      <c r="G3673" s="235">
        <v>29.1</v>
      </c>
      <c r="H3673" s="235">
        <v>7.5</v>
      </c>
    </row>
    <row r="3674" spans="2:8">
      <c r="B3674" s="235" t="s">
        <v>101</v>
      </c>
      <c r="C3674" s="235">
        <v>43147</v>
      </c>
      <c r="D3674" s="235">
        <v>0</v>
      </c>
      <c r="E3674" s="235">
        <v>98</v>
      </c>
      <c r="F3674" s="235">
        <v>35</v>
      </c>
      <c r="G3674" s="235">
        <v>29</v>
      </c>
      <c r="H3674" s="235">
        <v>7</v>
      </c>
    </row>
    <row r="3675" spans="2:8">
      <c r="B3675" s="235" t="s">
        <v>101</v>
      </c>
      <c r="C3675" s="235">
        <v>43148</v>
      </c>
      <c r="D3675" s="235">
        <v>0</v>
      </c>
      <c r="E3675" s="235">
        <v>0</v>
      </c>
      <c r="F3675" s="235">
        <v>0</v>
      </c>
      <c r="G3675" s="235">
        <v>0</v>
      </c>
      <c r="H3675" s="235">
        <v>0</v>
      </c>
    </row>
    <row r="3676" spans="2:8">
      <c r="B3676" s="235" t="s">
        <v>101</v>
      </c>
      <c r="C3676" s="235">
        <v>43149</v>
      </c>
      <c r="D3676" s="235">
        <v>0</v>
      </c>
      <c r="E3676" s="235">
        <v>0</v>
      </c>
      <c r="F3676" s="235">
        <v>0</v>
      </c>
      <c r="G3676" s="235">
        <v>0</v>
      </c>
      <c r="H3676" s="235">
        <v>0</v>
      </c>
    </row>
    <row r="3677" spans="2:8">
      <c r="B3677" s="235" t="s">
        <v>101</v>
      </c>
      <c r="C3677" s="235">
        <v>43150</v>
      </c>
      <c r="D3677" s="235">
        <v>3</v>
      </c>
      <c r="E3677" s="235">
        <v>95</v>
      </c>
      <c r="F3677" s="235">
        <v>35</v>
      </c>
      <c r="G3677" s="235">
        <v>32</v>
      </c>
      <c r="H3677" s="235">
        <v>7.5</v>
      </c>
    </row>
    <row r="3678" spans="2:8">
      <c r="B3678" s="235" t="s">
        <v>101</v>
      </c>
      <c r="C3678" s="235">
        <v>43151</v>
      </c>
      <c r="D3678" s="235">
        <v>0</v>
      </c>
      <c r="E3678" s="235">
        <v>95</v>
      </c>
      <c r="F3678" s="235">
        <v>35</v>
      </c>
      <c r="G3678" s="235">
        <v>32</v>
      </c>
      <c r="H3678" s="235">
        <v>7</v>
      </c>
    </row>
    <row r="3679" spans="2:8">
      <c r="B3679" s="235" t="s">
        <v>101</v>
      </c>
      <c r="C3679" s="235">
        <v>43152</v>
      </c>
      <c r="D3679" s="235">
        <v>10</v>
      </c>
      <c r="E3679" s="235">
        <v>95</v>
      </c>
      <c r="F3679" s="235">
        <v>35</v>
      </c>
      <c r="G3679" s="235">
        <v>32</v>
      </c>
      <c r="H3679" s="235">
        <v>7</v>
      </c>
    </row>
    <row r="3680" spans="2:8">
      <c r="B3680" s="235" t="s">
        <v>101</v>
      </c>
      <c r="C3680" s="235">
        <v>43153</v>
      </c>
      <c r="D3680" s="235">
        <v>5</v>
      </c>
      <c r="E3680" s="235">
        <v>95</v>
      </c>
      <c r="F3680" s="235">
        <v>35</v>
      </c>
      <c r="G3680" s="235">
        <v>32</v>
      </c>
      <c r="H3680" s="235">
        <v>7</v>
      </c>
    </row>
    <row r="3681" spans="2:8">
      <c r="B3681" s="235" t="s">
        <v>101</v>
      </c>
      <c r="C3681" s="235">
        <v>43154</v>
      </c>
      <c r="D3681" s="235">
        <v>19</v>
      </c>
      <c r="E3681" s="235">
        <v>95</v>
      </c>
      <c r="F3681" s="235">
        <v>35</v>
      </c>
      <c r="G3681" s="235">
        <v>32</v>
      </c>
      <c r="H3681" s="235">
        <v>7.2</v>
      </c>
    </row>
    <row r="3682" spans="2:8">
      <c r="B3682" s="235" t="s">
        <v>101</v>
      </c>
      <c r="C3682" s="235">
        <v>43155</v>
      </c>
      <c r="D3682" s="235">
        <v>0</v>
      </c>
      <c r="E3682" s="235">
        <v>0</v>
      </c>
      <c r="F3682" s="235">
        <v>0</v>
      </c>
      <c r="G3682" s="235">
        <v>0</v>
      </c>
      <c r="H3682" s="235">
        <v>0</v>
      </c>
    </row>
    <row r="3683" spans="2:8">
      <c r="B3683" s="235" t="s">
        <v>101</v>
      </c>
      <c r="C3683" s="235">
        <v>43156</v>
      </c>
      <c r="D3683" s="235">
        <v>2</v>
      </c>
      <c r="E3683" s="235">
        <v>0</v>
      </c>
      <c r="F3683" s="235">
        <v>0</v>
      </c>
      <c r="G3683" s="235">
        <v>0</v>
      </c>
      <c r="H3683" s="235">
        <v>0</v>
      </c>
    </row>
    <row r="3684" spans="2:8">
      <c r="B3684" s="235" t="s">
        <v>101</v>
      </c>
      <c r="C3684" s="235">
        <v>43157</v>
      </c>
      <c r="D3684" s="235">
        <v>1</v>
      </c>
      <c r="E3684" s="235">
        <v>95</v>
      </c>
      <c r="F3684" s="235">
        <v>35</v>
      </c>
      <c r="G3684" s="235">
        <v>32</v>
      </c>
      <c r="H3684" s="235">
        <v>7.7</v>
      </c>
    </row>
    <row r="3685" spans="2:8">
      <c r="B3685" s="235" t="s">
        <v>101</v>
      </c>
      <c r="C3685" s="235">
        <v>43158</v>
      </c>
      <c r="D3685" s="235">
        <v>0</v>
      </c>
      <c r="E3685" s="235">
        <v>95</v>
      </c>
      <c r="F3685" s="235">
        <v>35</v>
      </c>
      <c r="G3685" s="235">
        <v>32</v>
      </c>
      <c r="H3685" s="235">
        <v>7.5</v>
      </c>
    </row>
    <row r="3686" spans="2:8">
      <c r="B3686" s="235" t="s">
        <v>101</v>
      </c>
      <c r="C3686" s="235">
        <v>43159</v>
      </c>
      <c r="D3686" s="235">
        <v>2</v>
      </c>
      <c r="E3686" s="235">
        <v>95</v>
      </c>
      <c r="F3686" s="235">
        <v>35</v>
      </c>
      <c r="G3686" s="235">
        <v>32</v>
      </c>
      <c r="H3686" s="235">
        <v>7.5</v>
      </c>
    </row>
    <row r="3687" spans="2:8">
      <c r="B3687" s="235" t="s">
        <v>101</v>
      </c>
      <c r="C3687" s="235">
        <v>43160</v>
      </c>
      <c r="D3687" s="235">
        <v>0</v>
      </c>
      <c r="E3687" s="235">
        <v>95</v>
      </c>
      <c r="F3687" s="235">
        <v>35</v>
      </c>
      <c r="G3687" s="235">
        <v>32</v>
      </c>
      <c r="H3687" s="235">
        <v>7</v>
      </c>
    </row>
    <row r="3688" spans="2:8">
      <c r="B3688" s="235" t="s">
        <v>101</v>
      </c>
      <c r="C3688" s="235">
        <v>43161</v>
      </c>
      <c r="D3688" s="235">
        <v>8</v>
      </c>
      <c r="E3688" s="235">
        <v>95</v>
      </c>
      <c r="F3688" s="235">
        <v>35</v>
      </c>
      <c r="G3688" s="235">
        <v>32</v>
      </c>
      <c r="H3688" s="235">
        <v>7.5</v>
      </c>
    </row>
    <row r="3689" spans="2:8">
      <c r="B3689" s="235" t="s">
        <v>101</v>
      </c>
      <c r="C3689" s="235">
        <v>43162</v>
      </c>
      <c r="D3689" s="235">
        <v>0</v>
      </c>
      <c r="E3689" s="235">
        <v>0</v>
      </c>
      <c r="F3689" s="235">
        <v>0</v>
      </c>
      <c r="G3689" s="235">
        <v>0</v>
      </c>
      <c r="H3689" s="235">
        <v>0</v>
      </c>
    </row>
    <row r="3690" spans="2:8">
      <c r="B3690" s="235" t="s">
        <v>101</v>
      </c>
      <c r="C3690" s="235">
        <v>43163</v>
      </c>
      <c r="D3690" s="235">
        <v>0</v>
      </c>
      <c r="E3690" s="235">
        <v>0</v>
      </c>
      <c r="F3690" s="235">
        <v>0</v>
      </c>
      <c r="G3690" s="235">
        <v>0</v>
      </c>
      <c r="H3690" s="235">
        <v>0</v>
      </c>
    </row>
    <row r="3691" spans="2:8">
      <c r="B3691" s="235" t="s">
        <v>101</v>
      </c>
      <c r="C3691" s="235">
        <v>43164</v>
      </c>
      <c r="D3691" s="235">
        <v>8</v>
      </c>
      <c r="E3691" s="235">
        <v>95</v>
      </c>
      <c r="F3691" s="235">
        <v>35</v>
      </c>
      <c r="G3691" s="235">
        <v>32</v>
      </c>
      <c r="H3691" s="235">
        <v>7.5</v>
      </c>
    </row>
    <row r="3692" spans="2:8">
      <c r="B3692" s="235" t="s">
        <v>101</v>
      </c>
      <c r="C3692" s="235">
        <v>43165</v>
      </c>
      <c r="D3692" s="235">
        <v>37</v>
      </c>
      <c r="E3692" s="235">
        <v>95</v>
      </c>
      <c r="F3692" s="235">
        <v>35</v>
      </c>
      <c r="G3692" s="235">
        <v>32</v>
      </c>
      <c r="H3692" s="235">
        <v>7.5</v>
      </c>
    </row>
    <row r="3693" spans="2:8">
      <c r="B3693" s="235" t="s">
        <v>101</v>
      </c>
      <c r="C3693" s="235">
        <v>43166</v>
      </c>
      <c r="D3693" s="235">
        <v>0</v>
      </c>
      <c r="E3693" s="235">
        <v>95</v>
      </c>
      <c r="F3693" s="235">
        <v>35</v>
      </c>
      <c r="G3693" s="235">
        <v>32</v>
      </c>
      <c r="H3693" s="235">
        <v>7.5</v>
      </c>
    </row>
    <row r="3694" spans="2:8">
      <c r="B3694" s="235" t="s">
        <v>101</v>
      </c>
      <c r="C3694" s="235">
        <v>43167</v>
      </c>
      <c r="D3694" s="235">
        <v>0</v>
      </c>
      <c r="E3694" s="235">
        <v>95</v>
      </c>
      <c r="F3694" s="235">
        <v>34</v>
      </c>
      <c r="G3694" s="235">
        <v>30.9</v>
      </c>
      <c r="H3694" s="235">
        <v>11.8</v>
      </c>
    </row>
    <row r="3695" spans="2:8">
      <c r="B3695" s="235" t="s">
        <v>101</v>
      </c>
      <c r="C3695" s="235">
        <v>43168</v>
      </c>
      <c r="D3695" s="235">
        <v>0</v>
      </c>
      <c r="E3695" s="235">
        <v>95</v>
      </c>
      <c r="F3695" s="235">
        <v>34</v>
      </c>
      <c r="G3695" s="235">
        <v>30.9</v>
      </c>
      <c r="H3695" s="235">
        <v>11.8</v>
      </c>
    </row>
    <row r="3696" spans="2:8">
      <c r="B3696" s="235" t="s">
        <v>101</v>
      </c>
      <c r="C3696" s="235">
        <v>43169</v>
      </c>
      <c r="D3696" s="235">
        <v>0</v>
      </c>
      <c r="E3696" s="235">
        <v>0</v>
      </c>
      <c r="F3696" s="235">
        <v>0</v>
      </c>
      <c r="G3696" s="235">
        <v>0</v>
      </c>
      <c r="H3696" s="235">
        <v>0</v>
      </c>
    </row>
    <row r="3697" spans="2:8">
      <c r="B3697" s="235" t="s">
        <v>101</v>
      </c>
      <c r="C3697" s="235">
        <v>43170</v>
      </c>
      <c r="D3697" s="235">
        <v>0</v>
      </c>
      <c r="E3697" s="235">
        <v>0</v>
      </c>
      <c r="F3697" s="235">
        <v>0</v>
      </c>
      <c r="G3697" s="235">
        <v>0</v>
      </c>
      <c r="H3697" s="235">
        <v>0</v>
      </c>
    </row>
    <row r="3698" spans="2:8">
      <c r="B3698" s="235" t="s">
        <v>101</v>
      </c>
      <c r="C3698" s="235">
        <v>43171</v>
      </c>
      <c r="D3698" s="235">
        <v>0</v>
      </c>
      <c r="E3698" s="235">
        <v>95</v>
      </c>
      <c r="F3698" s="235">
        <v>34</v>
      </c>
      <c r="G3698" s="235">
        <v>30.9</v>
      </c>
      <c r="H3698" s="235">
        <v>11.8</v>
      </c>
    </row>
    <row r="3699" spans="2:8">
      <c r="B3699" s="235" t="s">
        <v>101</v>
      </c>
      <c r="C3699" s="235">
        <v>43172</v>
      </c>
      <c r="D3699" s="235">
        <v>0</v>
      </c>
      <c r="E3699" s="235">
        <v>95</v>
      </c>
      <c r="F3699" s="235">
        <v>34</v>
      </c>
      <c r="G3699" s="235">
        <v>31.2</v>
      </c>
      <c r="H3699" s="235">
        <v>11.2</v>
      </c>
    </row>
    <row r="3700" spans="2:8">
      <c r="B3700" s="235" t="s">
        <v>101</v>
      </c>
      <c r="C3700" s="235">
        <v>43173</v>
      </c>
      <c r="D3700" s="235">
        <v>3</v>
      </c>
      <c r="E3700" s="235">
        <v>95</v>
      </c>
      <c r="F3700" s="235">
        <v>32</v>
      </c>
      <c r="G3700" s="235">
        <v>32.200000000000003</v>
      </c>
      <c r="H3700" s="235">
        <v>11.8</v>
      </c>
    </row>
    <row r="3701" spans="2:8">
      <c r="B3701" s="235" t="s">
        <v>101</v>
      </c>
      <c r="C3701" s="235">
        <v>43174</v>
      </c>
      <c r="D3701" s="235">
        <v>0</v>
      </c>
      <c r="E3701" s="235">
        <v>95</v>
      </c>
      <c r="F3701" s="235">
        <v>32</v>
      </c>
      <c r="G3701" s="235">
        <v>32.200000000000003</v>
      </c>
      <c r="H3701" s="235">
        <v>11.8</v>
      </c>
    </row>
    <row r="3702" spans="2:8">
      <c r="B3702" s="235" t="s">
        <v>101</v>
      </c>
      <c r="C3702" s="235">
        <v>43175</v>
      </c>
      <c r="D3702" s="235">
        <v>0</v>
      </c>
      <c r="E3702" s="235">
        <v>95</v>
      </c>
      <c r="F3702" s="235">
        <v>32</v>
      </c>
      <c r="G3702" s="235">
        <v>32.200000000000003</v>
      </c>
      <c r="H3702" s="235">
        <v>11.8</v>
      </c>
    </row>
    <row r="3703" spans="2:8">
      <c r="B3703" s="235" t="s">
        <v>101</v>
      </c>
      <c r="C3703" s="235">
        <v>43176</v>
      </c>
      <c r="D3703" s="235">
        <v>0</v>
      </c>
      <c r="E3703" s="235">
        <v>0</v>
      </c>
      <c r="F3703" s="235">
        <v>0</v>
      </c>
      <c r="G3703" s="235">
        <v>0</v>
      </c>
      <c r="H3703" s="235">
        <v>0</v>
      </c>
    </row>
    <row r="3704" spans="2:8">
      <c r="B3704" s="235" t="s">
        <v>101</v>
      </c>
      <c r="C3704" s="235">
        <v>43177</v>
      </c>
      <c r="D3704" s="235">
        <v>0</v>
      </c>
      <c r="E3704" s="235">
        <v>0</v>
      </c>
      <c r="F3704" s="235">
        <v>0</v>
      </c>
      <c r="G3704" s="235">
        <v>0</v>
      </c>
      <c r="H3704" s="235">
        <v>0</v>
      </c>
    </row>
    <row r="3705" spans="2:8">
      <c r="B3705" s="235" t="s">
        <v>101</v>
      </c>
      <c r="C3705" s="235">
        <v>43178</v>
      </c>
      <c r="D3705" s="235">
        <v>0</v>
      </c>
      <c r="E3705" s="235">
        <v>0</v>
      </c>
      <c r="F3705" s="235">
        <v>0</v>
      </c>
      <c r="G3705" s="235">
        <v>0</v>
      </c>
      <c r="H3705" s="235">
        <v>0</v>
      </c>
    </row>
    <row r="3706" spans="2:8">
      <c r="B3706" s="235" t="s">
        <v>101</v>
      </c>
      <c r="C3706" s="235">
        <v>43179</v>
      </c>
      <c r="D3706" s="235">
        <v>25</v>
      </c>
      <c r="E3706" s="235">
        <v>95</v>
      </c>
      <c r="F3706" s="235">
        <v>32</v>
      </c>
      <c r="G3706" s="235">
        <v>32.200000000000003</v>
      </c>
      <c r="H3706" s="235">
        <v>11.8</v>
      </c>
    </row>
    <row r="3707" spans="2:8">
      <c r="B3707" s="235" t="s">
        <v>101</v>
      </c>
      <c r="C3707" s="235">
        <v>43180</v>
      </c>
      <c r="D3707" s="235">
        <v>6</v>
      </c>
      <c r="E3707" s="235">
        <v>95</v>
      </c>
      <c r="F3707" s="235">
        <v>31</v>
      </c>
      <c r="G3707" s="235">
        <v>32.200000000000003</v>
      </c>
      <c r="H3707" s="235">
        <v>11.8</v>
      </c>
    </row>
    <row r="3708" spans="2:8">
      <c r="B3708" s="235" t="s">
        <v>101</v>
      </c>
      <c r="C3708" s="235">
        <v>43181</v>
      </c>
      <c r="D3708" s="235">
        <v>3</v>
      </c>
      <c r="E3708" s="235">
        <v>95</v>
      </c>
      <c r="F3708" s="235">
        <v>31</v>
      </c>
      <c r="G3708" s="235">
        <v>31</v>
      </c>
      <c r="H3708" s="235">
        <v>11.8</v>
      </c>
    </row>
    <row r="3709" spans="2:8">
      <c r="B3709" s="235" t="s">
        <v>101</v>
      </c>
      <c r="C3709" s="235">
        <v>43182</v>
      </c>
      <c r="D3709" s="235">
        <v>4</v>
      </c>
      <c r="E3709" s="235">
        <v>95</v>
      </c>
      <c r="F3709" s="235">
        <v>32</v>
      </c>
      <c r="G3709" s="235">
        <v>32.200000000000003</v>
      </c>
      <c r="H3709" s="235">
        <v>11.8</v>
      </c>
    </row>
    <row r="3710" spans="2:8">
      <c r="B3710" s="235" t="s">
        <v>101</v>
      </c>
      <c r="C3710" s="235">
        <v>43183</v>
      </c>
      <c r="D3710" s="235">
        <v>23</v>
      </c>
      <c r="E3710" s="235">
        <v>0</v>
      </c>
      <c r="F3710" s="235">
        <v>0</v>
      </c>
      <c r="G3710" s="235">
        <v>0</v>
      </c>
      <c r="H3710" s="235">
        <v>0</v>
      </c>
    </row>
    <row r="3711" spans="2:8">
      <c r="B3711" s="235" t="s">
        <v>101</v>
      </c>
      <c r="C3711" s="235">
        <v>43184</v>
      </c>
      <c r="D3711" s="235">
        <v>2</v>
      </c>
      <c r="E3711" s="235">
        <v>0</v>
      </c>
      <c r="F3711" s="235">
        <v>0</v>
      </c>
      <c r="G3711" s="235">
        <v>0</v>
      </c>
      <c r="H3711" s="235">
        <v>0</v>
      </c>
    </row>
    <row r="3712" spans="2:8">
      <c r="B3712" s="235" t="s">
        <v>101</v>
      </c>
      <c r="C3712" s="235">
        <v>43185</v>
      </c>
      <c r="D3712" s="235">
        <v>3</v>
      </c>
      <c r="E3712" s="235">
        <v>95</v>
      </c>
      <c r="F3712" s="235">
        <v>32</v>
      </c>
      <c r="G3712" s="235">
        <v>32.200000000000003</v>
      </c>
      <c r="H3712" s="235">
        <v>11.8</v>
      </c>
    </row>
    <row r="3713" spans="2:8">
      <c r="B3713" s="235" t="s">
        <v>101</v>
      </c>
      <c r="C3713" s="235">
        <v>43186</v>
      </c>
      <c r="D3713" s="235">
        <v>5</v>
      </c>
      <c r="E3713" s="235">
        <v>95</v>
      </c>
      <c r="F3713" s="235">
        <v>32</v>
      </c>
      <c r="G3713" s="235">
        <v>32.200000000000003</v>
      </c>
      <c r="H3713" s="235">
        <v>11.8</v>
      </c>
    </row>
    <row r="3714" spans="2:8">
      <c r="B3714" s="235" t="s">
        <v>101</v>
      </c>
      <c r="C3714" s="235">
        <v>43187</v>
      </c>
      <c r="D3714" s="235">
        <v>3</v>
      </c>
      <c r="E3714" s="235">
        <v>95</v>
      </c>
      <c r="F3714" s="235">
        <v>32</v>
      </c>
      <c r="G3714" s="235">
        <v>32.200000000000003</v>
      </c>
      <c r="H3714" s="235">
        <v>11.8</v>
      </c>
    </row>
    <row r="3715" spans="2:8">
      <c r="B3715" s="235" t="s">
        <v>101</v>
      </c>
      <c r="C3715" s="235">
        <v>43188</v>
      </c>
      <c r="D3715" s="235">
        <v>24</v>
      </c>
      <c r="E3715" s="235">
        <v>0</v>
      </c>
      <c r="F3715" s="235">
        <v>0</v>
      </c>
      <c r="G3715" s="235">
        <v>0</v>
      </c>
      <c r="H3715" s="235">
        <v>0</v>
      </c>
    </row>
    <row r="3716" spans="2:8">
      <c r="B3716" s="235" t="s">
        <v>101</v>
      </c>
      <c r="C3716" s="235">
        <v>43189</v>
      </c>
      <c r="D3716" s="235">
        <v>2</v>
      </c>
      <c r="E3716" s="235">
        <v>0</v>
      </c>
      <c r="F3716" s="235">
        <v>0</v>
      </c>
      <c r="G3716" s="235">
        <v>0</v>
      </c>
      <c r="H3716" s="235">
        <v>0</v>
      </c>
    </row>
    <row r="3717" spans="2:8">
      <c r="B3717" s="235" t="s">
        <v>101</v>
      </c>
      <c r="C3717" s="235">
        <v>43190</v>
      </c>
      <c r="D3717" s="235">
        <v>4</v>
      </c>
      <c r="E3717" s="235">
        <v>0</v>
      </c>
      <c r="F3717" s="235">
        <v>0</v>
      </c>
      <c r="G3717" s="235">
        <v>0</v>
      </c>
      <c r="H3717" s="235">
        <v>0</v>
      </c>
    </row>
    <row r="3718" spans="2:8">
      <c r="B3718" s="235" t="s">
        <v>101</v>
      </c>
      <c r="C3718" s="235">
        <v>43191</v>
      </c>
      <c r="D3718" s="235">
        <v>0</v>
      </c>
      <c r="E3718" s="235">
        <v>0</v>
      </c>
      <c r="F3718" s="235">
        <v>0</v>
      </c>
      <c r="G3718" s="235">
        <v>0</v>
      </c>
      <c r="H3718" s="235">
        <v>0</v>
      </c>
    </row>
    <row r="3719" spans="2:8">
      <c r="B3719" s="235" t="s">
        <v>101</v>
      </c>
      <c r="C3719" s="235">
        <v>43192</v>
      </c>
      <c r="D3719" s="235">
        <v>6</v>
      </c>
      <c r="E3719" s="235">
        <v>95</v>
      </c>
      <c r="F3719" s="235">
        <v>35</v>
      </c>
      <c r="G3719" s="235">
        <v>32</v>
      </c>
      <c r="H3719" s="235">
        <v>11.8</v>
      </c>
    </row>
    <row r="3720" spans="2:8">
      <c r="B3720" s="235" t="s">
        <v>101</v>
      </c>
      <c r="C3720" s="235">
        <v>43193</v>
      </c>
      <c r="D3720" s="235">
        <v>4</v>
      </c>
      <c r="E3720" s="235">
        <v>95</v>
      </c>
      <c r="F3720" s="235">
        <v>32</v>
      </c>
      <c r="G3720" s="235">
        <v>32.200000000000003</v>
      </c>
      <c r="H3720" s="235">
        <v>11.8</v>
      </c>
    </row>
    <row r="3721" spans="2:8">
      <c r="B3721" s="235" t="s">
        <v>101</v>
      </c>
      <c r="C3721" s="235">
        <v>43194</v>
      </c>
      <c r="D3721" s="235">
        <v>32</v>
      </c>
      <c r="E3721" s="235">
        <v>95</v>
      </c>
      <c r="F3721" s="235">
        <v>32</v>
      </c>
      <c r="G3721" s="235">
        <v>32</v>
      </c>
      <c r="H3721" s="235">
        <v>11.8</v>
      </c>
    </row>
    <row r="3722" spans="2:8">
      <c r="B3722" s="235" t="s">
        <v>101</v>
      </c>
      <c r="C3722" s="235">
        <v>43195</v>
      </c>
      <c r="D3722" s="235">
        <v>10</v>
      </c>
      <c r="E3722" s="235">
        <v>95</v>
      </c>
      <c r="F3722" s="235">
        <v>32</v>
      </c>
      <c r="G3722" s="235">
        <v>32</v>
      </c>
      <c r="H3722" s="235">
        <v>11.8</v>
      </c>
    </row>
    <row r="3723" spans="2:8">
      <c r="B3723" s="235" t="s">
        <v>101</v>
      </c>
      <c r="C3723" s="235">
        <v>43196</v>
      </c>
      <c r="D3723" s="235">
        <v>12</v>
      </c>
      <c r="E3723" s="235">
        <v>95</v>
      </c>
      <c r="F3723" s="235">
        <v>32</v>
      </c>
      <c r="G3723" s="235">
        <v>32</v>
      </c>
      <c r="H3723" s="235">
        <v>11.8</v>
      </c>
    </row>
    <row r="3724" spans="2:8">
      <c r="B3724" s="235" t="s">
        <v>101</v>
      </c>
      <c r="C3724" s="235">
        <v>43197</v>
      </c>
      <c r="D3724" s="235">
        <v>4</v>
      </c>
      <c r="E3724" s="235">
        <v>0</v>
      </c>
      <c r="F3724" s="235">
        <v>0</v>
      </c>
      <c r="G3724" s="235">
        <v>0</v>
      </c>
      <c r="H3724" s="235">
        <v>0</v>
      </c>
    </row>
    <row r="3725" spans="2:8">
      <c r="B3725" s="235" t="s">
        <v>101</v>
      </c>
      <c r="C3725" s="235">
        <v>43198</v>
      </c>
      <c r="D3725" s="235">
        <v>3</v>
      </c>
      <c r="E3725" s="235">
        <v>0</v>
      </c>
      <c r="F3725" s="235">
        <v>0</v>
      </c>
      <c r="G3725" s="235">
        <v>0</v>
      </c>
      <c r="H3725" s="235">
        <v>0</v>
      </c>
    </row>
    <row r="3726" spans="2:8">
      <c r="B3726" s="235" t="s">
        <v>101</v>
      </c>
      <c r="C3726" s="235">
        <v>43199</v>
      </c>
      <c r="D3726" s="235">
        <v>3</v>
      </c>
      <c r="E3726" s="235">
        <v>95</v>
      </c>
      <c r="F3726" s="235">
        <v>32</v>
      </c>
      <c r="G3726" s="235">
        <v>32.200000000000003</v>
      </c>
      <c r="H3726" s="235">
        <v>11.8</v>
      </c>
    </row>
    <row r="3727" spans="2:8">
      <c r="B3727" s="235" t="s">
        <v>101</v>
      </c>
      <c r="C3727" s="235">
        <v>43200</v>
      </c>
      <c r="D3727" s="235">
        <v>20</v>
      </c>
      <c r="E3727" s="235">
        <v>95</v>
      </c>
      <c r="F3727" s="235">
        <v>32</v>
      </c>
      <c r="G3727" s="235">
        <v>32.200000000000003</v>
      </c>
      <c r="H3727" s="235">
        <v>11.8</v>
      </c>
    </row>
    <row r="3728" spans="2:8">
      <c r="B3728" s="235" t="s">
        <v>101</v>
      </c>
      <c r="C3728" s="235">
        <v>43201</v>
      </c>
      <c r="D3728" s="235">
        <v>12</v>
      </c>
      <c r="E3728" s="235">
        <v>95</v>
      </c>
      <c r="F3728" s="235">
        <v>32</v>
      </c>
      <c r="G3728" s="235">
        <v>32.200000000000003</v>
      </c>
      <c r="H3728" s="235">
        <v>11.8</v>
      </c>
    </row>
    <row r="3729" spans="2:8">
      <c r="B3729" s="235" t="s">
        <v>101</v>
      </c>
      <c r="C3729" s="235">
        <v>43202</v>
      </c>
      <c r="D3729" s="235">
        <v>24</v>
      </c>
      <c r="E3729" s="235">
        <v>95</v>
      </c>
      <c r="F3729" s="235">
        <v>32</v>
      </c>
      <c r="G3729" s="235">
        <v>32.200000000000003</v>
      </c>
      <c r="H3729" s="235">
        <v>11.8</v>
      </c>
    </row>
    <row r="3730" spans="2:8">
      <c r="B3730" s="235" t="s">
        <v>101</v>
      </c>
      <c r="C3730" s="235">
        <v>43203</v>
      </c>
      <c r="D3730" s="235">
        <v>4</v>
      </c>
      <c r="E3730" s="235">
        <v>95</v>
      </c>
      <c r="F3730" s="235">
        <v>32</v>
      </c>
      <c r="G3730" s="235">
        <v>32.200000000000003</v>
      </c>
      <c r="H3730" s="235">
        <v>11.8</v>
      </c>
    </row>
    <row r="3731" spans="2:8">
      <c r="B3731" s="235" t="s">
        <v>101</v>
      </c>
      <c r="C3731" s="235">
        <v>43204</v>
      </c>
      <c r="D3731" s="235">
        <v>18</v>
      </c>
      <c r="E3731" s="235">
        <v>0</v>
      </c>
      <c r="F3731" s="235">
        <v>0</v>
      </c>
      <c r="G3731" s="235">
        <v>0</v>
      </c>
      <c r="H3731" s="235">
        <v>0</v>
      </c>
    </row>
    <row r="3732" spans="2:8">
      <c r="B3732" s="235" t="s">
        <v>101</v>
      </c>
      <c r="C3732" s="235">
        <v>43205</v>
      </c>
      <c r="D3732" s="235">
        <v>25</v>
      </c>
      <c r="E3732" s="235">
        <v>0</v>
      </c>
      <c r="F3732" s="235">
        <v>0</v>
      </c>
      <c r="G3732" s="235">
        <v>0</v>
      </c>
      <c r="H3732" s="235">
        <v>0</v>
      </c>
    </row>
    <row r="3733" spans="2:8">
      <c r="B3733" s="235" t="s">
        <v>101</v>
      </c>
      <c r="C3733" s="235">
        <v>43206</v>
      </c>
      <c r="D3733" s="235">
        <v>7</v>
      </c>
      <c r="E3733" s="235">
        <v>95</v>
      </c>
      <c r="F3733" s="235">
        <v>32</v>
      </c>
      <c r="G3733" s="235">
        <v>32.200000000000003</v>
      </c>
      <c r="H3733" s="235">
        <v>11.8</v>
      </c>
    </row>
    <row r="3734" spans="2:8">
      <c r="B3734" s="235" t="s">
        <v>101</v>
      </c>
      <c r="C3734" s="235">
        <v>43207</v>
      </c>
      <c r="D3734" s="235">
        <v>40</v>
      </c>
      <c r="E3734" s="235">
        <v>95</v>
      </c>
      <c r="F3734" s="235">
        <v>32</v>
      </c>
      <c r="G3734" s="235">
        <v>32.200000000000003</v>
      </c>
      <c r="H3734" s="235">
        <v>11.8</v>
      </c>
    </row>
    <row r="3735" spans="2:8">
      <c r="B3735" s="235" t="s">
        <v>101</v>
      </c>
      <c r="C3735" s="235">
        <v>43208</v>
      </c>
      <c r="D3735" s="235">
        <v>0</v>
      </c>
      <c r="E3735" s="235">
        <v>95</v>
      </c>
      <c r="F3735" s="235">
        <v>32</v>
      </c>
      <c r="G3735" s="235">
        <v>32.200000000000003</v>
      </c>
      <c r="H3735" s="235">
        <v>11.8</v>
      </c>
    </row>
    <row r="3736" spans="2:8">
      <c r="B3736" s="235" t="s">
        <v>101</v>
      </c>
      <c r="C3736" s="235">
        <v>43209</v>
      </c>
      <c r="D3736" s="235">
        <v>0</v>
      </c>
      <c r="E3736" s="235">
        <v>95</v>
      </c>
      <c r="F3736" s="235">
        <v>32</v>
      </c>
      <c r="G3736" s="235">
        <v>32.200000000000003</v>
      </c>
      <c r="H3736" s="235">
        <v>11.8</v>
      </c>
    </row>
    <row r="3737" spans="2:8">
      <c r="B3737" s="235" t="s">
        <v>101</v>
      </c>
      <c r="C3737" s="235">
        <v>43210</v>
      </c>
      <c r="D3737" s="235">
        <v>0</v>
      </c>
      <c r="E3737" s="235">
        <v>95</v>
      </c>
      <c r="F3737" s="235">
        <v>32</v>
      </c>
      <c r="G3737" s="235">
        <v>32.200000000000003</v>
      </c>
      <c r="H3737" s="235">
        <v>11.8</v>
      </c>
    </row>
    <row r="3738" spans="2:8">
      <c r="B3738" s="235" t="s">
        <v>101</v>
      </c>
      <c r="C3738" s="235">
        <v>43211</v>
      </c>
      <c r="D3738" s="235">
        <v>0</v>
      </c>
      <c r="E3738" s="235">
        <v>0</v>
      </c>
      <c r="F3738" s="235">
        <v>0</v>
      </c>
      <c r="G3738" s="235">
        <v>0</v>
      </c>
      <c r="H3738" s="235">
        <v>0</v>
      </c>
    </row>
    <row r="3739" spans="2:8">
      <c r="B3739" s="235" t="s">
        <v>101</v>
      </c>
      <c r="C3739" s="235">
        <v>43212</v>
      </c>
      <c r="D3739" s="235">
        <v>1</v>
      </c>
      <c r="E3739" s="235">
        <v>0</v>
      </c>
      <c r="F3739" s="235">
        <v>0</v>
      </c>
      <c r="G3739" s="235">
        <v>0</v>
      </c>
      <c r="H3739" s="235">
        <v>0</v>
      </c>
    </row>
    <row r="3740" spans="2:8">
      <c r="B3740" s="235" t="s">
        <v>101</v>
      </c>
      <c r="C3740" s="235">
        <v>43213</v>
      </c>
      <c r="D3740" s="235">
        <v>0</v>
      </c>
      <c r="E3740" s="235">
        <v>95</v>
      </c>
      <c r="F3740" s="235">
        <v>32</v>
      </c>
      <c r="G3740" s="235">
        <v>32.200000000000003</v>
      </c>
      <c r="H3740" s="235">
        <v>11.8</v>
      </c>
    </row>
    <row r="3741" spans="2:8">
      <c r="B3741" s="235" t="s">
        <v>101</v>
      </c>
      <c r="C3741" s="235">
        <v>43214</v>
      </c>
      <c r="D3741" s="235">
        <v>0</v>
      </c>
      <c r="E3741" s="235">
        <v>0</v>
      </c>
      <c r="F3741" s="235">
        <v>0</v>
      </c>
      <c r="G3741" s="235">
        <v>0</v>
      </c>
      <c r="H3741" s="235">
        <v>0</v>
      </c>
    </row>
    <row r="3742" spans="2:8">
      <c r="B3742" s="235" t="s">
        <v>101</v>
      </c>
      <c r="C3742" s="235">
        <v>43215</v>
      </c>
      <c r="D3742" s="235">
        <v>34</v>
      </c>
      <c r="E3742" s="235">
        <v>95</v>
      </c>
      <c r="F3742" s="235">
        <v>32</v>
      </c>
      <c r="G3742" s="235">
        <v>32.200000000000003</v>
      </c>
      <c r="H3742" s="235">
        <v>11.8</v>
      </c>
    </row>
    <row r="3743" spans="2:8">
      <c r="B3743" s="235" t="s">
        <v>101</v>
      </c>
      <c r="C3743" s="235">
        <v>43216</v>
      </c>
      <c r="D3743" s="235">
        <v>6</v>
      </c>
      <c r="E3743" s="235">
        <v>95</v>
      </c>
      <c r="F3743" s="235">
        <v>32</v>
      </c>
      <c r="G3743" s="235">
        <v>32.200000000000003</v>
      </c>
      <c r="H3743" s="235">
        <v>11.8</v>
      </c>
    </row>
    <row r="3744" spans="2:8">
      <c r="B3744" s="235" t="s">
        <v>101</v>
      </c>
      <c r="C3744" s="235">
        <v>43217</v>
      </c>
      <c r="D3744" s="235">
        <v>0</v>
      </c>
      <c r="E3744" s="235">
        <v>95</v>
      </c>
      <c r="F3744" s="235">
        <v>32</v>
      </c>
      <c r="G3744" s="235">
        <v>32.200000000000003</v>
      </c>
      <c r="H3744" s="235">
        <v>11.8</v>
      </c>
    </row>
    <row r="3745" spans="2:8">
      <c r="B3745" s="235" t="s">
        <v>101</v>
      </c>
      <c r="C3745" s="235">
        <v>43218</v>
      </c>
      <c r="D3745" s="235">
        <v>0</v>
      </c>
      <c r="E3745" s="235">
        <v>0</v>
      </c>
      <c r="F3745" s="235">
        <v>0</v>
      </c>
      <c r="G3745" s="235">
        <v>0</v>
      </c>
      <c r="H3745" s="235">
        <v>0</v>
      </c>
    </row>
    <row r="3746" spans="2:8">
      <c r="B3746" s="235" t="s">
        <v>101</v>
      </c>
      <c r="C3746" s="235">
        <v>43219</v>
      </c>
      <c r="D3746" s="235">
        <v>0</v>
      </c>
      <c r="E3746" s="235">
        <v>0</v>
      </c>
      <c r="F3746" s="235">
        <v>0</v>
      </c>
      <c r="G3746" s="235">
        <v>0</v>
      </c>
      <c r="H3746" s="235">
        <v>0</v>
      </c>
    </row>
    <row r="3747" spans="2:8">
      <c r="B3747" s="235" t="s">
        <v>101</v>
      </c>
      <c r="C3747" s="235">
        <v>43220</v>
      </c>
      <c r="D3747" s="235">
        <v>9</v>
      </c>
      <c r="E3747" s="235">
        <v>95</v>
      </c>
      <c r="F3747" s="235">
        <v>32</v>
      </c>
      <c r="G3747" s="235">
        <v>32.200000000000003</v>
      </c>
      <c r="H3747" s="235">
        <v>11.8</v>
      </c>
    </row>
    <row r="3748" spans="2:8">
      <c r="B3748" s="235" t="s">
        <v>101</v>
      </c>
      <c r="C3748" s="235">
        <v>43221</v>
      </c>
      <c r="D3748" s="235">
        <v>0</v>
      </c>
      <c r="E3748" s="235">
        <v>95</v>
      </c>
      <c r="F3748" s="235">
        <v>32</v>
      </c>
      <c r="G3748" s="235">
        <v>11.8</v>
      </c>
      <c r="H3748" s="235">
        <v>11.8</v>
      </c>
    </row>
    <row r="3749" spans="2:8">
      <c r="B3749" s="235" t="s">
        <v>101</v>
      </c>
      <c r="C3749" s="235">
        <v>43222</v>
      </c>
      <c r="D3749" s="235">
        <v>10</v>
      </c>
      <c r="E3749" s="235">
        <v>95</v>
      </c>
      <c r="F3749" s="235">
        <v>32</v>
      </c>
      <c r="G3749" s="235">
        <v>32</v>
      </c>
      <c r="H3749" s="235">
        <v>11.8</v>
      </c>
    </row>
    <row r="3750" spans="2:8">
      <c r="B3750" s="235" t="s">
        <v>101</v>
      </c>
      <c r="C3750" s="235">
        <v>43223</v>
      </c>
      <c r="D3750" s="235">
        <v>0</v>
      </c>
      <c r="E3750" s="235">
        <v>95</v>
      </c>
      <c r="F3750" s="235">
        <v>32</v>
      </c>
      <c r="G3750" s="235">
        <v>32</v>
      </c>
      <c r="H3750" s="235">
        <v>11.8</v>
      </c>
    </row>
    <row r="3751" spans="2:8">
      <c r="B3751" s="235" t="s">
        <v>101</v>
      </c>
      <c r="C3751" s="235">
        <v>43224</v>
      </c>
      <c r="D3751" s="235">
        <v>3</v>
      </c>
      <c r="E3751" s="235">
        <v>95</v>
      </c>
      <c r="F3751" s="235">
        <v>32</v>
      </c>
      <c r="G3751" s="235">
        <v>32</v>
      </c>
      <c r="H3751" s="235">
        <v>11.8</v>
      </c>
    </row>
    <row r="3752" spans="2:8">
      <c r="B3752" s="235" t="s">
        <v>101</v>
      </c>
      <c r="C3752" s="235">
        <v>43225</v>
      </c>
      <c r="D3752" s="235">
        <v>4</v>
      </c>
      <c r="E3752" s="235">
        <v>95</v>
      </c>
      <c r="F3752" s="235">
        <v>32</v>
      </c>
      <c r="G3752" s="235">
        <v>32</v>
      </c>
      <c r="H3752" s="235">
        <v>11.8</v>
      </c>
    </row>
    <row r="3753" spans="2:8">
      <c r="B3753" s="235" t="s">
        <v>101</v>
      </c>
      <c r="C3753" s="235">
        <v>43226</v>
      </c>
      <c r="D3753" s="235">
        <v>0</v>
      </c>
      <c r="E3753" s="235">
        <v>0</v>
      </c>
      <c r="F3753" s="235">
        <v>0</v>
      </c>
      <c r="G3753" s="235">
        <v>0</v>
      </c>
      <c r="H3753" s="235">
        <v>0</v>
      </c>
    </row>
    <row r="3754" spans="2:8">
      <c r="B3754" s="235" t="s">
        <v>101</v>
      </c>
      <c r="C3754" s="235">
        <v>43227</v>
      </c>
      <c r="D3754" s="235">
        <v>4</v>
      </c>
      <c r="E3754" s="235">
        <v>95</v>
      </c>
      <c r="F3754" s="235">
        <v>32</v>
      </c>
      <c r="G3754" s="235">
        <v>32</v>
      </c>
      <c r="H3754" s="235">
        <v>11.8</v>
      </c>
    </row>
    <row r="3755" spans="2:8">
      <c r="B3755" s="235" t="s">
        <v>101</v>
      </c>
      <c r="C3755" s="235">
        <v>43228</v>
      </c>
      <c r="D3755" s="235">
        <v>20</v>
      </c>
      <c r="E3755" s="235">
        <v>95</v>
      </c>
      <c r="F3755" s="235">
        <v>32</v>
      </c>
      <c r="G3755" s="235">
        <v>32</v>
      </c>
      <c r="H3755" s="235">
        <v>11.8</v>
      </c>
    </row>
    <row r="3756" spans="2:8">
      <c r="B3756" s="235" t="s">
        <v>101</v>
      </c>
      <c r="C3756" s="235">
        <v>43229</v>
      </c>
      <c r="D3756" s="235">
        <v>3</v>
      </c>
      <c r="E3756" s="235">
        <v>95</v>
      </c>
      <c r="F3756" s="235">
        <v>32</v>
      </c>
      <c r="G3756" s="235">
        <v>32</v>
      </c>
      <c r="H3756" s="235">
        <v>11.8</v>
      </c>
    </row>
    <row r="3757" spans="2:8">
      <c r="B3757" s="235" t="s">
        <v>101</v>
      </c>
      <c r="C3757" s="235">
        <v>43230</v>
      </c>
      <c r="D3757" s="235">
        <v>10</v>
      </c>
      <c r="E3757" s="235">
        <v>95</v>
      </c>
      <c r="F3757" s="235">
        <v>32</v>
      </c>
      <c r="G3757" s="235">
        <v>32</v>
      </c>
      <c r="H3757" s="235">
        <v>11.8</v>
      </c>
    </row>
    <row r="3758" spans="2:8">
      <c r="B3758" s="235" t="s">
        <v>101</v>
      </c>
      <c r="C3758" s="235">
        <v>43231</v>
      </c>
      <c r="D3758" s="235">
        <v>4</v>
      </c>
      <c r="E3758" s="235">
        <v>95</v>
      </c>
      <c r="F3758" s="235">
        <v>32</v>
      </c>
      <c r="G3758" s="235">
        <v>32</v>
      </c>
      <c r="H3758" s="235">
        <v>11.8</v>
      </c>
    </row>
    <row r="3759" spans="2:8">
      <c r="B3759" s="235" t="s">
        <v>101</v>
      </c>
      <c r="C3759" s="235">
        <v>43232</v>
      </c>
      <c r="D3759" s="235">
        <v>0</v>
      </c>
      <c r="E3759" s="235">
        <v>0</v>
      </c>
      <c r="F3759" s="235">
        <v>0</v>
      </c>
      <c r="G3759" s="235">
        <v>0</v>
      </c>
      <c r="H3759" s="235">
        <v>0</v>
      </c>
    </row>
    <row r="3760" spans="2:8">
      <c r="B3760" s="235" t="s">
        <v>101</v>
      </c>
      <c r="C3760" s="235">
        <v>43233</v>
      </c>
      <c r="D3760" s="235">
        <v>0</v>
      </c>
      <c r="E3760" s="235">
        <v>0</v>
      </c>
      <c r="F3760" s="235">
        <v>0</v>
      </c>
      <c r="G3760" s="235">
        <v>0</v>
      </c>
      <c r="H3760" s="235">
        <v>0</v>
      </c>
    </row>
    <row r="3761" spans="2:8">
      <c r="B3761" s="235" t="s">
        <v>101</v>
      </c>
      <c r="C3761" s="235">
        <v>43234</v>
      </c>
      <c r="D3761" s="235">
        <v>0</v>
      </c>
      <c r="E3761" s="235">
        <v>0</v>
      </c>
      <c r="F3761" s="235">
        <v>0</v>
      </c>
      <c r="G3761" s="235">
        <v>0</v>
      </c>
      <c r="H3761" s="235">
        <v>0</v>
      </c>
    </row>
    <row r="3762" spans="2:8">
      <c r="B3762" s="235" t="s">
        <v>101</v>
      </c>
      <c r="C3762" s="235">
        <v>43235</v>
      </c>
      <c r="D3762" s="235">
        <v>32</v>
      </c>
      <c r="E3762" s="235">
        <v>95</v>
      </c>
      <c r="F3762" s="235">
        <v>32</v>
      </c>
      <c r="G3762" s="235">
        <v>32</v>
      </c>
      <c r="H3762" s="235">
        <v>11.8</v>
      </c>
    </row>
    <row r="3763" spans="2:8">
      <c r="B3763" s="235" t="s">
        <v>101</v>
      </c>
      <c r="C3763" s="235">
        <v>43236</v>
      </c>
      <c r="D3763" s="235">
        <v>4</v>
      </c>
      <c r="E3763" s="235">
        <v>95</v>
      </c>
      <c r="F3763" s="235">
        <v>32</v>
      </c>
      <c r="G3763" s="235">
        <v>32</v>
      </c>
      <c r="H3763" s="235">
        <v>12</v>
      </c>
    </row>
    <row r="3764" spans="2:8">
      <c r="B3764" s="235" t="s">
        <v>101</v>
      </c>
      <c r="C3764" s="235">
        <v>43237</v>
      </c>
      <c r="D3764" s="235">
        <v>1</v>
      </c>
      <c r="E3764" s="235">
        <v>95</v>
      </c>
      <c r="F3764" s="235">
        <v>32</v>
      </c>
      <c r="G3764" s="235">
        <v>32</v>
      </c>
      <c r="H3764" s="235">
        <v>12</v>
      </c>
    </row>
    <row r="3765" spans="2:8">
      <c r="B3765" s="235" t="s">
        <v>101</v>
      </c>
      <c r="C3765" s="235">
        <v>43238</v>
      </c>
      <c r="D3765" s="235">
        <v>6</v>
      </c>
      <c r="E3765" s="235">
        <v>95</v>
      </c>
      <c r="F3765" s="235">
        <v>32</v>
      </c>
      <c r="G3765" s="235">
        <v>32.200000000000003</v>
      </c>
      <c r="H3765" s="235">
        <v>11.8</v>
      </c>
    </row>
    <row r="3766" spans="2:8">
      <c r="B3766" s="235" t="s">
        <v>101</v>
      </c>
      <c r="C3766" s="235">
        <v>43239</v>
      </c>
      <c r="D3766" s="235">
        <v>10</v>
      </c>
      <c r="E3766" s="235">
        <v>0</v>
      </c>
      <c r="F3766" s="235">
        <v>0</v>
      </c>
      <c r="G3766" s="235">
        <v>0</v>
      </c>
      <c r="H3766" s="235">
        <v>0</v>
      </c>
    </row>
    <row r="3767" spans="2:8">
      <c r="B3767" s="235" t="s">
        <v>101</v>
      </c>
      <c r="C3767" s="235">
        <v>43240</v>
      </c>
      <c r="D3767" s="235">
        <v>5</v>
      </c>
      <c r="E3767" s="235">
        <v>0</v>
      </c>
      <c r="F3767" s="235">
        <v>0</v>
      </c>
      <c r="G3767" s="235">
        <v>0</v>
      </c>
      <c r="H3767" s="235">
        <v>0</v>
      </c>
    </row>
    <row r="3768" spans="2:8">
      <c r="B3768" s="235" t="s">
        <v>101</v>
      </c>
      <c r="C3768" s="235">
        <v>43241</v>
      </c>
      <c r="D3768" s="235">
        <v>4</v>
      </c>
      <c r="E3768" s="235">
        <v>95</v>
      </c>
      <c r="F3768" s="235">
        <v>32</v>
      </c>
      <c r="G3768" s="235">
        <v>32</v>
      </c>
      <c r="H3768" s="235">
        <v>11.8</v>
      </c>
    </row>
    <row r="3769" spans="2:8">
      <c r="B3769" s="235" t="s">
        <v>101</v>
      </c>
      <c r="C3769" s="235">
        <v>43242</v>
      </c>
      <c r="D3769" s="235">
        <v>1</v>
      </c>
      <c r="E3769" s="235">
        <v>95</v>
      </c>
      <c r="F3769" s="235">
        <v>32</v>
      </c>
      <c r="G3769" s="235">
        <v>32</v>
      </c>
      <c r="H3769" s="235">
        <v>11.8</v>
      </c>
    </row>
    <row r="3770" spans="2:8">
      <c r="B3770" s="235" t="s">
        <v>101</v>
      </c>
      <c r="C3770" s="235">
        <v>43243</v>
      </c>
      <c r="D3770" s="235">
        <v>20</v>
      </c>
      <c r="E3770" s="235">
        <v>95</v>
      </c>
      <c r="F3770" s="235">
        <v>32</v>
      </c>
      <c r="G3770" s="235">
        <v>32</v>
      </c>
      <c r="H3770" s="235">
        <v>11.8</v>
      </c>
    </row>
    <row r="3771" spans="2:8">
      <c r="B3771" s="235" t="s">
        <v>101</v>
      </c>
      <c r="C3771" s="235">
        <v>43244</v>
      </c>
      <c r="D3771" s="235">
        <v>4</v>
      </c>
      <c r="E3771" s="235">
        <v>95</v>
      </c>
      <c r="F3771" s="235">
        <v>32</v>
      </c>
      <c r="G3771" s="235">
        <v>32.200000000000003</v>
      </c>
      <c r="H3771" s="235">
        <v>11.8</v>
      </c>
    </row>
    <row r="3772" spans="2:8">
      <c r="B3772" s="235" t="s">
        <v>101</v>
      </c>
      <c r="C3772" s="235">
        <v>43245</v>
      </c>
      <c r="D3772" s="235">
        <v>0</v>
      </c>
      <c r="E3772" s="235">
        <v>95</v>
      </c>
      <c r="F3772" s="235">
        <v>32</v>
      </c>
      <c r="G3772" s="235">
        <v>32</v>
      </c>
      <c r="H3772" s="235">
        <v>11.8</v>
      </c>
    </row>
    <row r="3773" spans="2:8">
      <c r="B3773" s="235" t="s">
        <v>101</v>
      </c>
      <c r="C3773" s="235">
        <v>43246</v>
      </c>
      <c r="D3773" s="235">
        <v>0</v>
      </c>
      <c r="E3773" s="235">
        <v>0</v>
      </c>
      <c r="F3773" s="235">
        <v>0</v>
      </c>
      <c r="G3773" s="235">
        <v>0</v>
      </c>
      <c r="H3773" s="235">
        <v>0</v>
      </c>
    </row>
    <row r="3774" spans="2:8">
      <c r="B3774" s="235" t="s">
        <v>101</v>
      </c>
      <c r="C3774" s="235">
        <v>43247</v>
      </c>
      <c r="D3774" s="235">
        <v>4</v>
      </c>
      <c r="E3774" s="235">
        <v>0</v>
      </c>
      <c r="F3774" s="235">
        <v>0</v>
      </c>
      <c r="G3774" s="235">
        <v>0</v>
      </c>
      <c r="H3774" s="235">
        <v>0</v>
      </c>
    </row>
    <row r="3775" spans="2:8">
      <c r="B3775" s="235" t="s">
        <v>101</v>
      </c>
      <c r="C3775" s="235">
        <v>43248</v>
      </c>
      <c r="D3775" s="235">
        <v>10</v>
      </c>
      <c r="E3775" s="235">
        <v>95</v>
      </c>
      <c r="F3775" s="235">
        <v>32</v>
      </c>
      <c r="G3775" s="235">
        <v>32.200000000000003</v>
      </c>
      <c r="H3775" s="235">
        <v>11.8</v>
      </c>
    </row>
    <row r="3776" spans="2:8">
      <c r="B3776" s="235" t="s">
        <v>101</v>
      </c>
      <c r="C3776" s="235">
        <v>43249</v>
      </c>
      <c r="D3776" s="235">
        <v>2</v>
      </c>
      <c r="E3776" s="235">
        <v>95</v>
      </c>
      <c r="F3776" s="235">
        <v>32</v>
      </c>
      <c r="G3776" s="235">
        <v>32</v>
      </c>
      <c r="H3776" s="235">
        <v>11.8</v>
      </c>
    </row>
    <row r="3777" spans="2:8">
      <c r="B3777" s="235" t="s">
        <v>101</v>
      </c>
      <c r="C3777" s="235">
        <v>43250</v>
      </c>
      <c r="D3777" s="235">
        <v>10</v>
      </c>
      <c r="E3777" s="235">
        <v>95</v>
      </c>
      <c r="F3777" s="235">
        <v>32</v>
      </c>
      <c r="G3777" s="235">
        <v>32</v>
      </c>
      <c r="H3777" s="235">
        <v>11.8</v>
      </c>
    </row>
    <row r="3778" spans="2:8">
      <c r="B3778" s="235" t="s">
        <v>101</v>
      </c>
      <c r="C3778" s="235">
        <v>43251</v>
      </c>
      <c r="D3778" s="235">
        <v>10</v>
      </c>
      <c r="E3778" s="235">
        <v>95</v>
      </c>
      <c r="F3778" s="235">
        <v>32</v>
      </c>
      <c r="G3778" s="235">
        <v>32</v>
      </c>
      <c r="H3778" s="235">
        <v>11.8</v>
      </c>
    </row>
    <row r="3779" spans="2:8">
      <c r="B3779" s="235" t="s">
        <v>101</v>
      </c>
      <c r="C3779" s="235">
        <v>43252</v>
      </c>
      <c r="D3779" s="235">
        <v>0</v>
      </c>
      <c r="E3779" s="235">
        <v>95</v>
      </c>
      <c r="F3779" s="235">
        <v>32</v>
      </c>
      <c r="G3779" s="235">
        <v>32</v>
      </c>
      <c r="H3779" s="235">
        <v>11.8</v>
      </c>
    </row>
    <row r="3780" spans="2:8">
      <c r="B3780" s="235" t="s">
        <v>101</v>
      </c>
      <c r="C3780" s="235">
        <v>43253</v>
      </c>
      <c r="D3780" s="235">
        <v>0</v>
      </c>
      <c r="E3780" s="235">
        <v>0</v>
      </c>
      <c r="F3780" s="235">
        <v>0</v>
      </c>
      <c r="G3780" s="235">
        <v>0</v>
      </c>
      <c r="H3780" s="235">
        <v>0</v>
      </c>
    </row>
    <row r="3781" spans="2:8">
      <c r="B3781" s="235" t="s">
        <v>101</v>
      </c>
      <c r="C3781" s="235">
        <v>43254</v>
      </c>
      <c r="D3781" s="235">
        <v>6</v>
      </c>
      <c r="E3781" s="235">
        <v>0</v>
      </c>
      <c r="F3781" s="235">
        <v>0</v>
      </c>
      <c r="G3781" s="235">
        <v>0</v>
      </c>
      <c r="H3781" s="235">
        <v>0</v>
      </c>
    </row>
    <row r="3782" spans="2:8">
      <c r="B3782" s="235" t="s">
        <v>101</v>
      </c>
      <c r="C3782" s="235">
        <v>43255</v>
      </c>
      <c r="D3782" s="235">
        <v>0</v>
      </c>
      <c r="E3782" s="235">
        <v>0</v>
      </c>
      <c r="F3782" s="235">
        <v>0</v>
      </c>
      <c r="G3782" s="235">
        <v>0</v>
      </c>
      <c r="H3782" s="235">
        <v>0</v>
      </c>
    </row>
    <row r="3783" spans="2:8">
      <c r="B3783" s="235" t="s">
        <v>101</v>
      </c>
      <c r="C3783" s="235">
        <v>43256</v>
      </c>
      <c r="D3783" s="235">
        <v>2</v>
      </c>
      <c r="E3783" s="235">
        <v>95</v>
      </c>
      <c r="F3783" s="235">
        <v>32</v>
      </c>
      <c r="G3783" s="235">
        <v>32.200000000000003</v>
      </c>
      <c r="H3783" s="235">
        <v>11.8</v>
      </c>
    </row>
    <row r="3784" spans="2:8">
      <c r="B3784" s="235" t="s">
        <v>101</v>
      </c>
      <c r="C3784" s="235">
        <v>43257</v>
      </c>
      <c r="D3784" s="235">
        <v>0</v>
      </c>
      <c r="E3784" s="235">
        <v>95</v>
      </c>
      <c r="F3784" s="235">
        <v>32</v>
      </c>
      <c r="G3784" s="235">
        <v>32.200000000000003</v>
      </c>
      <c r="H3784" s="235">
        <v>11.8</v>
      </c>
    </row>
    <row r="3785" spans="2:8">
      <c r="B3785" s="235" t="s">
        <v>101</v>
      </c>
      <c r="C3785" s="235">
        <v>43258</v>
      </c>
      <c r="D3785" s="235">
        <v>0</v>
      </c>
      <c r="E3785" s="235">
        <v>95</v>
      </c>
      <c r="F3785" s="235">
        <v>32</v>
      </c>
      <c r="G3785" s="235">
        <v>32.200000000000003</v>
      </c>
      <c r="H3785" s="235">
        <v>11.8</v>
      </c>
    </row>
    <row r="3786" spans="2:8">
      <c r="B3786" s="235" t="s">
        <v>101</v>
      </c>
      <c r="C3786" s="235">
        <v>43259</v>
      </c>
      <c r="D3786" s="235">
        <v>0</v>
      </c>
      <c r="E3786" s="235">
        <v>95</v>
      </c>
      <c r="F3786" s="235">
        <v>32</v>
      </c>
      <c r="G3786" s="235">
        <v>32.200000000000003</v>
      </c>
      <c r="H3786" s="235">
        <v>11.8</v>
      </c>
    </row>
    <row r="3787" spans="2:8">
      <c r="B3787" s="235" t="s">
        <v>101</v>
      </c>
      <c r="C3787" s="235">
        <v>43260</v>
      </c>
      <c r="D3787" s="235">
        <v>0</v>
      </c>
      <c r="E3787" s="235">
        <v>0</v>
      </c>
      <c r="F3787" s="235">
        <v>0</v>
      </c>
      <c r="G3787" s="235">
        <v>0</v>
      </c>
      <c r="H3787" s="235">
        <v>0</v>
      </c>
    </row>
    <row r="3788" spans="2:8">
      <c r="B3788" s="235" t="s">
        <v>101</v>
      </c>
      <c r="C3788" s="235">
        <v>43261</v>
      </c>
      <c r="D3788" s="235">
        <v>0</v>
      </c>
      <c r="E3788" s="235">
        <v>0</v>
      </c>
      <c r="F3788" s="235">
        <v>0</v>
      </c>
      <c r="G3788" s="235">
        <v>0</v>
      </c>
      <c r="H3788" s="235">
        <v>0</v>
      </c>
    </row>
    <row r="3789" spans="2:8">
      <c r="B3789" s="235" t="s">
        <v>101</v>
      </c>
      <c r="C3789" s="235">
        <v>43262</v>
      </c>
      <c r="D3789" s="235">
        <v>15</v>
      </c>
      <c r="E3789" s="235">
        <v>0</v>
      </c>
      <c r="F3789" s="235">
        <v>0</v>
      </c>
      <c r="G3789" s="235">
        <v>0</v>
      </c>
      <c r="H3789" s="235">
        <v>0</v>
      </c>
    </row>
    <row r="3790" spans="2:8">
      <c r="B3790" s="235" t="s">
        <v>101</v>
      </c>
      <c r="C3790" s="235">
        <v>43263</v>
      </c>
      <c r="D3790" s="235">
        <v>30</v>
      </c>
      <c r="E3790" s="235">
        <v>95</v>
      </c>
      <c r="F3790" s="235">
        <v>32</v>
      </c>
      <c r="G3790" s="235">
        <v>32.200000000000003</v>
      </c>
      <c r="H3790" s="235">
        <v>11.8</v>
      </c>
    </row>
    <row r="3791" spans="2:8">
      <c r="B3791" s="235" t="s">
        <v>101</v>
      </c>
      <c r="C3791" s="235">
        <v>43264</v>
      </c>
      <c r="D3791" s="235">
        <v>0</v>
      </c>
      <c r="E3791" s="235">
        <v>95</v>
      </c>
      <c r="F3791" s="235">
        <v>32</v>
      </c>
      <c r="G3791" s="235">
        <v>32</v>
      </c>
      <c r="H3791" s="235">
        <v>11.8</v>
      </c>
    </row>
    <row r="3792" spans="2:8">
      <c r="B3792" s="235" t="s">
        <v>101</v>
      </c>
      <c r="C3792" s="235">
        <v>43265</v>
      </c>
      <c r="D3792" s="235">
        <v>0</v>
      </c>
      <c r="E3792" s="235">
        <v>95</v>
      </c>
      <c r="F3792" s="235">
        <v>32</v>
      </c>
      <c r="G3792" s="235">
        <v>32</v>
      </c>
      <c r="H3792" s="235">
        <v>11.8</v>
      </c>
    </row>
    <row r="3793" spans="2:8">
      <c r="B3793" s="235" t="s">
        <v>101</v>
      </c>
      <c r="C3793" s="235">
        <v>43266</v>
      </c>
      <c r="D3793" s="235">
        <v>0</v>
      </c>
      <c r="E3793" s="235">
        <v>95</v>
      </c>
      <c r="F3793" s="235">
        <v>32</v>
      </c>
      <c r="G3793" s="235">
        <v>32</v>
      </c>
      <c r="H3793" s="235">
        <v>11.8</v>
      </c>
    </row>
    <row r="3794" spans="2:8">
      <c r="B3794" s="235" t="s">
        <v>101</v>
      </c>
      <c r="C3794" s="235">
        <v>43267</v>
      </c>
      <c r="D3794" s="235">
        <v>0</v>
      </c>
      <c r="E3794" s="235">
        <v>0</v>
      </c>
      <c r="F3794" s="235">
        <v>0</v>
      </c>
      <c r="G3794" s="235">
        <v>0</v>
      </c>
      <c r="H3794" s="235">
        <v>0</v>
      </c>
    </row>
    <row r="3795" spans="2:8">
      <c r="B3795" s="235" t="s">
        <v>101</v>
      </c>
      <c r="C3795" s="235">
        <v>43268</v>
      </c>
      <c r="D3795" s="235">
        <v>0</v>
      </c>
      <c r="E3795" s="235">
        <v>0</v>
      </c>
      <c r="F3795" s="235">
        <v>0</v>
      </c>
      <c r="G3795" s="235">
        <v>0</v>
      </c>
      <c r="H3795" s="235">
        <v>0</v>
      </c>
    </row>
    <row r="3796" spans="2:8">
      <c r="B3796" s="235" t="s">
        <v>101</v>
      </c>
      <c r="C3796" s="235">
        <v>43269</v>
      </c>
      <c r="D3796" s="235">
        <v>2</v>
      </c>
      <c r="E3796" s="235">
        <v>95</v>
      </c>
      <c r="F3796" s="235">
        <v>32</v>
      </c>
      <c r="G3796" s="235">
        <v>32</v>
      </c>
      <c r="H3796" s="235">
        <v>11.8</v>
      </c>
    </row>
    <row r="3797" spans="2:8">
      <c r="B3797" s="235" t="s">
        <v>101</v>
      </c>
      <c r="C3797" s="235">
        <v>43270</v>
      </c>
      <c r="D3797" s="235">
        <v>2</v>
      </c>
      <c r="E3797" s="235">
        <v>95</v>
      </c>
      <c r="F3797" s="235">
        <v>32</v>
      </c>
      <c r="G3797" s="235">
        <v>32</v>
      </c>
      <c r="H3797" s="235">
        <v>11.8</v>
      </c>
    </row>
    <row r="3798" spans="2:8">
      <c r="B3798" s="235" t="s">
        <v>101</v>
      </c>
      <c r="C3798" s="235">
        <v>43271</v>
      </c>
      <c r="D3798" s="235">
        <v>4</v>
      </c>
      <c r="E3798" s="235">
        <v>95</v>
      </c>
      <c r="F3798" s="235">
        <v>32</v>
      </c>
      <c r="G3798" s="235">
        <v>32</v>
      </c>
      <c r="H3798" s="235">
        <v>11.8</v>
      </c>
    </row>
    <row r="3799" spans="2:8">
      <c r="B3799" s="235" t="s">
        <v>101</v>
      </c>
      <c r="C3799" s="235">
        <v>43272</v>
      </c>
      <c r="D3799" s="235">
        <v>4</v>
      </c>
      <c r="E3799" s="235">
        <v>95</v>
      </c>
      <c r="F3799" s="235">
        <v>32</v>
      </c>
      <c r="G3799" s="235">
        <v>32</v>
      </c>
      <c r="H3799" s="235">
        <v>11.8</v>
      </c>
    </row>
    <row r="3800" spans="2:8">
      <c r="B3800" s="235" t="s">
        <v>101</v>
      </c>
      <c r="C3800" s="235">
        <v>43273</v>
      </c>
      <c r="D3800" s="235">
        <v>0</v>
      </c>
      <c r="E3800" s="235">
        <v>95</v>
      </c>
      <c r="F3800" s="235">
        <v>32</v>
      </c>
      <c r="G3800" s="235">
        <v>32</v>
      </c>
      <c r="H3800" s="235">
        <v>11.8</v>
      </c>
    </row>
    <row r="3801" spans="2:8">
      <c r="B3801" s="235" t="s">
        <v>101</v>
      </c>
      <c r="C3801" s="235">
        <v>43274</v>
      </c>
      <c r="D3801" s="235">
        <v>0</v>
      </c>
      <c r="E3801" s="235">
        <v>0</v>
      </c>
      <c r="F3801" s="235">
        <v>0</v>
      </c>
      <c r="G3801" s="235">
        <v>0</v>
      </c>
      <c r="H3801" s="235">
        <v>0</v>
      </c>
    </row>
    <row r="3802" spans="2:8">
      <c r="B3802" s="235" t="s">
        <v>101</v>
      </c>
      <c r="C3802" s="235">
        <v>43275</v>
      </c>
      <c r="D3802" s="235">
        <v>0</v>
      </c>
      <c r="E3802" s="235">
        <v>0</v>
      </c>
      <c r="F3802" s="235">
        <v>0</v>
      </c>
      <c r="G3802" s="235">
        <v>0</v>
      </c>
      <c r="H3802" s="235">
        <v>0</v>
      </c>
    </row>
    <row r="3803" spans="2:8">
      <c r="B3803" s="235" t="s">
        <v>101</v>
      </c>
      <c r="C3803" s="235">
        <v>43276</v>
      </c>
      <c r="D3803" s="235">
        <v>6</v>
      </c>
      <c r="E3803" s="235">
        <v>95</v>
      </c>
      <c r="F3803" s="235">
        <v>32</v>
      </c>
      <c r="G3803" s="235">
        <v>32</v>
      </c>
      <c r="H3803" s="235">
        <v>11.8</v>
      </c>
    </row>
    <row r="3804" spans="2:8">
      <c r="B3804" s="235" t="s">
        <v>101</v>
      </c>
      <c r="C3804" s="235">
        <v>43277</v>
      </c>
      <c r="D3804" s="235">
        <v>0</v>
      </c>
      <c r="E3804" s="235">
        <v>95</v>
      </c>
      <c r="F3804" s="235">
        <v>32</v>
      </c>
      <c r="G3804" s="235">
        <v>32</v>
      </c>
      <c r="H3804" s="235">
        <v>11.8</v>
      </c>
    </row>
    <row r="3805" spans="2:8">
      <c r="B3805" s="235" t="s">
        <v>101</v>
      </c>
      <c r="C3805" s="235">
        <v>43278</v>
      </c>
      <c r="D3805" s="235">
        <v>0</v>
      </c>
      <c r="E3805" s="235">
        <v>95</v>
      </c>
      <c r="F3805" s="235">
        <v>32</v>
      </c>
      <c r="G3805" s="235">
        <v>32</v>
      </c>
      <c r="H3805" s="235">
        <v>11.8</v>
      </c>
    </row>
    <row r="3806" spans="2:8">
      <c r="B3806" s="235" t="s">
        <v>101</v>
      </c>
      <c r="C3806" s="235">
        <v>43279</v>
      </c>
      <c r="D3806" s="235">
        <v>10</v>
      </c>
      <c r="E3806" s="235">
        <v>95</v>
      </c>
      <c r="F3806" s="235">
        <v>32</v>
      </c>
      <c r="G3806" s="235">
        <v>32</v>
      </c>
      <c r="H3806" s="235">
        <v>11.8</v>
      </c>
    </row>
    <row r="3807" spans="2:8">
      <c r="B3807" s="235" t="s">
        <v>101</v>
      </c>
      <c r="C3807" s="235">
        <v>43280</v>
      </c>
      <c r="D3807" s="235">
        <v>8</v>
      </c>
      <c r="E3807" s="235">
        <v>95</v>
      </c>
      <c r="F3807" s="235">
        <v>32</v>
      </c>
      <c r="G3807" s="235">
        <v>32.200000000000003</v>
      </c>
      <c r="H3807" s="235">
        <v>11.8</v>
      </c>
    </row>
    <row r="3808" spans="2:8">
      <c r="B3808" s="235" t="s">
        <v>101</v>
      </c>
      <c r="C3808" s="235">
        <v>43281</v>
      </c>
      <c r="D3808" s="235">
        <v>0</v>
      </c>
      <c r="E3808" s="235">
        <v>0</v>
      </c>
      <c r="F3808" s="235">
        <v>0</v>
      </c>
      <c r="G3808" s="235">
        <v>0</v>
      </c>
      <c r="H3808" s="235">
        <v>0</v>
      </c>
    </row>
    <row r="3809" spans="2:8">
      <c r="B3809" s="235" t="s">
        <v>101</v>
      </c>
      <c r="C3809" s="235">
        <v>43282</v>
      </c>
      <c r="D3809" s="235">
        <v>15</v>
      </c>
      <c r="E3809" s="235">
        <v>0</v>
      </c>
      <c r="F3809" s="235">
        <v>0</v>
      </c>
      <c r="G3809" s="235">
        <v>0</v>
      </c>
      <c r="H3809" s="235">
        <v>0</v>
      </c>
    </row>
    <row r="3810" spans="2:8">
      <c r="B3810" s="235" t="s">
        <v>101</v>
      </c>
      <c r="C3810" s="235">
        <v>43283</v>
      </c>
      <c r="D3810" s="235">
        <v>2</v>
      </c>
      <c r="E3810" s="235">
        <v>0</v>
      </c>
      <c r="F3810" s="235">
        <v>0</v>
      </c>
      <c r="G3810" s="235">
        <v>0</v>
      </c>
      <c r="H3810" s="235">
        <v>0</v>
      </c>
    </row>
    <row r="3811" spans="2:8">
      <c r="B3811" s="235" t="s">
        <v>101</v>
      </c>
      <c r="C3811" s="235">
        <v>43284</v>
      </c>
      <c r="D3811" s="235">
        <v>4</v>
      </c>
      <c r="E3811" s="235">
        <v>95</v>
      </c>
      <c r="F3811" s="235">
        <v>32</v>
      </c>
      <c r="G3811" s="235">
        <v>32.200000000000003</v>
      </c>
      <c r="H3811" s="235">
        <v>11.8</v>
      </c>
    </row>
    <row r="3812" spans="2:8">
      <c r="B3812" s="235" t="s">
        <v>101</v>
      </c>
      <c r="C3812" s="235">
        <v>43285</v>
      </c>
      <c r="D3812" s="235">
        <v>4</v>
      </c>
      <c r="E3812" s="235">
        <v>95</v>
      </c>
      <c r="F3812" s="235">
        <v>32</v>
      </c>
      <c r="G3812" s="235">
        <v>32.200000000000003</v>
      </c>
      <c r="H3812" s="235">
        <v>11.8</v>
      </c>
    </row>
    <row r="3813" spans="2:8">
      <c r="B3813" s="235" t="s">
        <v>101</v>
      </c>
      <c r="C3813" s="235">
        <v>43286</v>
      </c>
      <c r="D3813" s="235">
        <v>0</v>
      </c>
      <c r="E3813" s="235">
        <v>95</v>
      </c>
      <c r="F3813" s="235">
        <v>32</v>
      </c>
      <c r="G3813" s="235">
        <v>32.200000000000003</v>
      </c>
      <c r="H3813" s="235">
        <v>11.8</v>
      </c>
    </row>
    <row r="3814" spans="2:8">
      <c r="B3814" s="235" t="s">
        <v>101</v>
      </c>
      <c r="C3814" s="235">
        <v>43287</v>
      </c>
      <c r="D3814" s="235">
        <v>0</v>
      </c>
      <c r="E3814" s="235">
        <v>95</v>
      </c>
      <c r="F3814" s="235">
        <v>32</v>
      </c>
      <c r="G3814" s="235">
        <v>32.200000000000003</v>
      </c>
      <c r="H3814" s="235">
        <v>11.8</v>
      </c>
    </row>
    <row r="3815" spans="2:8">
      <c r="B3815" s="235" t="s">
        <v>101</v>
      </c>
      <c r="C3815" s="235">
        <v>43288</v>
      </c>
      <c r="D3815" s="235">
        <v>0</v>
      </c>
      <c r="E3815" s="235">
        <v>0</v>
      </c>
      <c r="F3815" s="235">
        <v>0</v>
      </c>
      <c r="G3815" s="235">
        <v>0</v>
      </c>
      <c r="H3815" s="235">
        <v>0</v>
      </c>
    </row>
    <row r="3816" spans="2:8">
      <c r="B3816" s="235" t="s">
        <v>101</v>
      </c>
      <c r="C3816" s="235">
        <v>43289</v>
      </c>
      <c r="D3816" s="235">
        <v>0</v>
      </c>
      <c r="E3816" s="235">
        <v>0</v>
      </c>
      <c r="F3816" s="235">
        <v>0</v>
      </c>
      <c r="G3816" s="235">
        <v>0</v>
      </c>
      <c r="H3816" s="235">
        <v>0</v>
      </c>
    </row>
    <row r="3817" spans="2:8">
      <c r="B3817" s="235" t="s">
        <v>101</v>
      </c>
      <c r="C3817" s="235">
        <v>43290</v>
      </c>
      <c r="D3817" s="235">
        <v>0</v>
      </c>
      <c r="E3817" s="235">
        <v>95</v>
      </c>
      <c r="F3817" s="235">
        <v>32</v>
      </c>
      <c r="G3817" s="235">
        <v>32.200000000000003</v>
      </c>
      <c r="H3817" s="235">
        <v>11.8</v>
      </c>
    </row>
    <row r="3818" spans="2:8">
      <c r="B3818" s="235" t="s">
        <v>101</v>
      </c>
      <c r="C3818" s="235">
        <v>43291</v>
      </c>
      <c r="D3818" s="235">
        <v>2</v>
      </c>
      <c r="E3818" s="235">
        <v>95</v>
      </c>
      <c r="F3818" s="235">
        <v>32</v>
      </c>
      <c r="G3818" s="235">
        <v>32.200000000000003</v>
      </c>
      <c r="H3818" s="235">
        <v>11.8</v>
      </c>
    </row>
    <row r="3819" spans="2:8">
      <c r="B3819" s="235" t="s">
        <v>101</v>
      </c>
      <c r="C3819" s="235">
        <v>43292</v>
      </c>
      <c r="D3819" s="235">
        <v>4</v>
      </c>
      <c r="E3819" s="235">
        <v>95</v>
      </c>
      <c r="F3819" s="235">
        <v>32</v>
      </c>
      <c r="G3819" s="235">
        <v>32.200000000000003</v>
      </c>
      <c r="H3819" s="235">
        <v>11.8</v>
      </c>
    </row>
    <row r="3820" spans="2:8">
      <c r="B3820" s="235" t="s">
        <v>101</v>
      </c>
      <c r="C3820" s="235">
        <v>43293</v>
      </c>
      <c r="D3820" s="235">
        <v>6</v>
      </c>
      <c r="E3820" s="235">
        <v>95</v>
      </c>
      <c r="F3820" s="235">
        <v>32</v>
      </c>
      <c r="G3820" s="235">
        <v>32.200000000000003</v>
      </c>
      <c r="H3820" s="235">
        <v>11.8</v>
      </c>
    </row>
    <row r="3821" spans="2:8">
      <c r="B3821" s="235" t="s">
        <v>101</v>
      </c>
      <c r="C3821" s="235">
        <v>43294</v>
      </c>
      <c r="D3821" s="235">
        <v>0</v>
      </c>
      <c r="E3821" s="235">
        <v>95</v>
      </c>
      <c r="F3821" s="235">
        <v>32</v>
      </c>
      <c r="G3821" s="235">
        <v>32.200000000000003</v>
      </c>
      <c r="H3821" s="235">
        <v>11.8</v>
      </c>
    </row>
    <row r="3822" spans="2:8">
      <c r="B3822" s="235" t="s">
        <v>101</v>
      </c>
      <c r="C3822" s="235">
        <v>43295</v>
      </c>
      <c r="D3822" s="235">
        <v>0</v>
      </c>
      <c r="E3822" s="235">
        <v>0</v>
      </c>
      <c r="F3822" s="235">
        <v>0</v>
      </c>
      <c r="G3822" s="235">
        <v>0</v>
      </c>
      <c r="H3822" s="235">
        <v>0</v>
      </c>
    </row>
    <row r="3823" spans="2:8">
      <c r="B3823" s="235" t="s">
        <v>101</v>
      </c>
      <c r="C3823" s="235">
        <v>43296</v>
      </c>
      <c r="D3823" s="235">
        <v>0</v>
      </c>
      <c r="E3823" s="235">
        <v>0</v>
      </c>
      <c r="F3823" s="235">
        <v>0</v>
      </c>
      <c r="G3823" s="235">
        <v>0</v>
      </c>
      <c r="H3823" s="235">
        <v>0</v>
      </c>
    </row>
    <row r="3824" spans="2:8">
      <c r="B3824" s="235" t="s">
        <v>101</v>
      </c>
      <c r="C3824" s="235">
        <v>43297</v>
      </c>
      <c r="D3824" s="235">
        <v>0</v>
      </c>
      <c r="E3824" s="235">
        <v>95</v>
      </c>
      <c r="F3824" s="235">
        <v>32</v>
      </c>
      <c r="G3824" s="235">
        <v>32.200000000000003</v>
      </c>
      <c r="H3824" s="235">
        <v>11.8</v>
      </c>
    </row>
    <row r="3825" spans="2:8">
      <c r="B3825" s="235" t="s">
        <v>101</v>
      </c>
      <c r="C3825" s="235">
        <v>43298</v>
      </c>
      <c r="D3825" s="235">
        <v>0</v>
      </c>
      <c r="E3825" s="235">
        <v>95</v>
      </c>
      <c r="F3825" s="235">
        <v>3</v>
      </c>
      <c r="G3825" s="235">
        <v>32.200000000000003</v>
      </c>
      <c r="H3825" s="235">
        <v>11.8</v>
      </c>
    </row>
    <row r="3826" spans="2:8">
      <c r="B3826" s="235" t="s">
        <v>101</v>
      </c>
      <c r="C3826" s="235">
        <v>43299</v>
      </c>
      <c r="D3826" s="235">
        <v>0</v>
      </c>
      <c r="E3826" s="235">
        <v>95</v>
      </c>
      <c r="F3826" s="235">
        <v>32</v>
      </c>
      <c r="G3826" s="235">
        <v>32.200000000000003</v>
      </c>
      <c r="H3826" s="235">
        <v>11.8</v>
      </c>
    </row>
    <row r="3827" spans="2:8">
      <c r="B3827" s="235" t="s">
        <v>101</v>
      </c>
      <c r="C3827" s="235">
        <v>43300</v>
      </c>
      <c r="D3827" s="235">
        <v>0</v>
      </c>
      <c r="E3827" s="235">
        <v>95</v>
      </c>
      <c r="F3827" s="235">
        <v>32</v>
      </c>
      <c r="G3827" s="235">
        <v>32.200000000000003</v>
      </c>
      <c r="H3827" s="235">
        <v>11.8</v>
      </c>
    </row>
    <row r="3828" spans="2:8">
      <c r="B3828" s="235" t="s">
        <v>101</v>
      </c>
      <c r="C3828" s="235">
        <v>43301</v>
      </c>
      <c r="D3828" s="235">
        <v>0</v>
      </c>
      <c r="E3828" s="235">
        <v>0</v>
      </c>
      <c r="F3828" s="235">
        <v>0</v>
      </c>
      <c r="G3828" s="235">
        <v>0</v>
      </c>
      <c r="H3828" s="235">
        <v>0</v>
      </c>
    </row>
    <row r="3829" spans="2:8">
      <c r="B3829" s="235" t="s">
        <v>101</v>
      </c>
      <c r="C3829" s="235">
        <v>43302</v>
      </c>
      <c r="D3829" s="235">
        <v>0</v>
      </c>
      <c r="E3829" s="235">
        <v>0</v>
      </c>
      <c r="F3829" s="235">
        <v>0</v>
      </c>
      <c r="G3829" s="235">
        <v>0</v>
      </c>
      <c r="H3829" s="235">
        <v>0</v>
      </c>
    </row>
    <row r="3830" spans="2:8">
      <c r="B3830" s="235" t="s">
        <v>101</v>
      </c>
      <c r="C3830" s="235">
        <v>43303</v>
      </c>
      <c r="D3830" s="235">
        <v>0</v>
      </c>
      <c r="E3830" s="235">
        <v>0</v>
      </c>
      <c r="F3830" s="235">
        <v>0</v>
      </c>
      <c r="G3830" s="235">
        <v>0</v>
      </c>
      <c r="H3830" s="235">
        <v>0</v>
      </c>
    </row>
    <row r="3831" spans="2:8">
      <c r="B3831" s="235" t="s">
        <v>101</v>
      </c>
      <c r="C3831" s="235">
        <v>43304</v>
      </c>
      <c r="D3831" s="235">
        <v>0</v>
      </c>
      <c r="E3831" s="235">
        <v>0</v>
      </c>
      <c r="F3831" s="235">
        <v>0</v>
      </c>
      <c r="G3831" s="235">
        <v>0</v>
      </c>
      <c r="H3831" s="235">
        <v>0</v>
      </c>
    </row>
    <row r="3832" spans="2:8">
      <c r="B3832" s="235" t="s">
        <v>101</v>
      </c>
      <c r="C3832" s="235">
        <v>43305</v>
      </c>
      <c r="D3832" s="235">
        <v>10</v>
      </c>
      <c r="E3832" s="235">
        <v>95</v>
      </c>
      <c r="F3832" s="235">
        <v>32</v>
      </c>
      <c r="G3832" s="235">
        <v>32.200000000000003</v>
      </c>
      <c r="H3832" s="235">
        <v>11.8</v>
      </c>
    </row>
    <row r="3833" spans="2:8">
      <c r="B3833" s="235" t="s">
        <v>101</v>
      </c>
      <c r="C3833" s="235">
        <v>43306</v>
      </c>
      <c r="D3833" s="235">
        <v>0</v>
      </c>
      <c r="E3833" s="235">
        <v>95</v>
      </c>
      <c r="F3833" s="235">
        <v>32</v>
      </c>
      <c r="G3833" s="235">
        <v>32.200000000000003</v>
      </c>
      <c r="H3833" s="235">
        <v>11.8</v>
      </c>
    </row>
    <row r="3834" spans="2:8">
      <c r="B3834" s="235" t="s">
        <v>101</v>
      </c>
      <c r="C3834" s="235">
        <v>43307</v>
      </c>
      <c r="D3834" s="235">
        <v>0</v>
      </c>
      <c r="E3834" s="235">
        <v>95</v>
      </c>
      <c r="F3834" s="235">
        <v>32</v>
      </c>
      <c r="G3834" s="235">
        <v>32.200000000000003</v>
      </c>
      <c r="H3834" s="235">
        <v>11.8</v>
      </c>
    </row>
    <row r="3835" spans="2:8">
      <c r="B3835" s="235" t="s">
        <v>101</v>
      </c>
      <c r="C3835" s="235">
        <v>43308</v>
      </c>
      <c r="D3835" s="235">
        <v>1</v>
      </c>
      <c r="E3835" s="235">
        <v>95</v>
      </c>
      <c r="F3835" s="235">
        <v>32</v>
      </c>
      <c r="G3835" s="235">
        <v>32.200000000000003</v>
      </c>
      <c r="H3835" s="235">
        <v>11.8</v>
      </c>
    </row>
    <row r="3836" spans="2:8">
      <c r="B3836" s="235" t="s">
        <v>101</v>
      </c>
      <c r="C3836" s="235">
        <v>43309</v>
      </c>
      <c r="D3836" s="235">
        <v>0</v>
      </c>
      <c r="E3836" s="235">
        <v>0</v>
      </c>
      <c r="F3836" s="235">
        <v>0</v>
      </c>
      <c r="G3836" s="235">
        <v>0</v>
      </c>
      <c r="H3836" s="235">
        <v>0</v>
      </c>
    </row>
    <row r="3837" spans="2:8">
      <c r="B3837" s="235" t="s">
        <v>101</v>
      </c>
      <c r="C3837" s="235">
        <v>43310</v>
      </c>
      <c r="D3837" s="235">
        <v>0</v>
      </c>
      <c r="E3837" s="235">
        <v>0</v>
      </c>
      <c r="F3837" s="235">
        <v>0</v>
      </c>
      <c r="G3837" s="235">
        <v>0</v>
      </c>
      <c r="H3837" s="235">
        <v>0</v>
      </c>
    </row>
    <row r="3838" spans="2:8">
      <c r="B3838" s="235" t="s">
        <v>101</v>
      </c>
      <c r="C3838" s="235">
        <v>43311</v>
      </c>
      <c r="D3838" s="235">
        <v>10</v>
      </c>
      <c r="E3838" s="235">
        <v>95</v>
      </c>
      <c r="F3838" s="235">
        <v>32</v>
      </c>
      <c r="G3838" s="235">
        <v>32.200000000000003</v>
      </c>
      <c r="H3838" s="235">
        <v>11.8</v>
      </c>
    </row>
    <row r="3839" spans="2:8">
      <c r="B3839" s="235" t="s">
        <v>101</v>
      </c>
      <c r="C3839" s="235">
        <v>43312</v>
      </c>
      <c r="D3839" s="235">
        <v>8</v>
      </c>
      <c r="E3839" s="235">
        <v>95</v>
      </c>
      <c r="F3839" s="235">
        <v>32</v>
      </c>
      <c r="G3839" s="235">
        <v>32.200000000000003</v>
      </c>
      <c r="H3839" s="235">
        <v>11.8</v>
      </c>
    </row>
    <row r="3840" spans="2:8">
      <c r="B3840" s="235" t="s">
        <v>101</v>
      </c>
      <c r="C3840" s="235">
        <v>43313</v>
      </c>
      <c r="D3840" s="235">
        <v>6</v>
      </c>
      <c r="E3840" s="235">
        <v>0</v>
      </c>
      <c r="F3840" s="235">
        <v>0</v>
      </c>
      <c r="G3840" s="235">
        <v>0</v>
      </c>
      <c r="H3840" s="235">
        <v>0</v>
      </c>
    </row>
    <row r="3841" spans="2:8">
      <c r="B3841" s="235" t="s">
        <v>101</v>
      </c>
      <c r="C3841" s="235">
        <v>43314</v>
      </c>
      <c r="D3841" s="235">
        <v>0</v>
      </c>
      <c r="E3841" s="235">
        <v>0</v>
      </c>
      <c r="F3841" s="235">
        <v>0</v>
      </c>
      <c r="G3841" s="235">
        <v>0</v>
      </c>
      <c r="H3841" s="235">
        <v>0</v>
      </c>
    </row>
    <row r="3842" spans="2:8">
      <c r="B3842" s="235" t="s">
        <v>101</v>
      </c>
      <c r="C3842" s="235">
        <v>43315</v>
      </c>
      <c r="D3842" s="235">
        <v>2</v>
      </c>
      <c r="E3842" s="235">
        <v>0</v>
      </c>
      <c r="F3842" s="235">
        <v>0</v>
      </c>
      <c r="G3842" s="235">
        <v>0</v>
      </c>
      <c r="H3842" s="235">
        <v>0</v>
      </c>
    </row>
    <row r="3843" spans="2:8">
      <c r="B3843" s="235" t="s">
        <v>101</v>
      </c>
      <c r="C3843" s="235">
        <v>43316</v>
      </c>
      <c r="D3843" s="235">
        <v>0</v>
      </c>
      <c r="E3843" s="235">
        <v>0</v>
      </c>
      <c r="F3843" s="235">
        <v>0</v>
      </c>
      <c r="G3843" s="235">
        <v>0</v>
      </c>
      <c r="H3843" s="235">
        <v>0</v>
      </c>
    </row>
    <row r="3844" spans="2:8">
      <c r="B3844" s="235" t="s">
        <v>101</v>
      </c>
      <c r="C3844" s="235">
        <v>43317</v>
      </c>
      <c r="D3844" s="235">
        <v>0</v>
      </c>
      <c r="E3844" s="235">
        <v>0</v>
      </c>
      <c r="F3844" s="235">
        <v>0</v>
      </c>
      <c r="G3844" s="235">
        <v>0</v>
      </c>
      <c r="H3844" s="235">
        <v>0</v>
      </c>
    </row>
    <row r="3845" spans="2:8">
      <c r="B3845" s="235" t="s">
        <v>101</v>
      </c>
      <c r="C3845" s="235">
        <v>43318</v>
      </c>
      <c r="D3845" s="235">
        <v>60</v>
      </c>
      <c r="E3845" s="235">
        <v>0</v>
      </c>
      <c r="F3845" s="235">
        <v>0</v>
      </c>
      <c r="G3845" s="235">
        <v>0</v>
      </c>
      <c r="H3845" s="235">
        <v>0</v>
      </c>
    </row>
    <row r="3846" spans="2:8">
      <c r="B3846" s="235" t="s">
        <v>101</v>
      </c>
      <c r="C3846" s="235">
        <v>43319</v>
      </c>
      <c r="D3846" s="235">
        <v>0</v>
      </c>
      <c r="E3846" s="235">
        <v>0</v>
      </c>
      <c r="F3846" s="235">
        <v>0</v>
      </c>
      <c r="G3846" s="235">
        <v>0</v>
      </c>
      <c r="H3846" s="235">
        <v>0</v>
      </c>
    </row>
    <row r="3847" spans="2:8">
      <c r="B3847" s="235" t="s">
        <v>101</v>
      </c>
      <c r="C3847" s="235">
        <v>43320</v>
      </c>
      <c r="D3847" s="235">
        <v>0</v>
      </c>
      <c r="E3847" s="235">
        <v>0</v>
      </c>
      <c r="F3847" s="235">
        <v>0</v>
      </c>
      <c r="G3847" s="235">
        <v>0</v>
      </c>
      <c r="H3847" s="235">
        <v>0</v>
      </c>
    </row>
    <row r="3848" spans="2:8">
      <c r="B3848" s="235" t="s">
        <v>101</v>
      </c>
      <c r="C3848" s="235">
        <v>43321</v>
      </c>
      <c r="D3848" s="235">
        <v>0</v>
      </c>
      <c r="E3848" s="235">
        <v>0</v>
      </c>
      <c r="F3848" s="235">
        <v>0</v>
      </c>
      <c r="G3848" s="235">
        <v>0</v>
      </c>
      <c r="H3848" s="235">
        <v>0</v>
      </c>
    </row>
    <row r="3849" spans="2:8">
      <c r="B3849" s="235" t="s">
        <v>101</v>
      </c>
      <c r="C3849" s="235">
        <v>43322</v>
      </c>
      <c r="D3849" s="235">
        <v>0</v>
      </c>
      <c r="E3849" s="235">
        <v>0</v>
      </c>
      <c r="F3849" s="235">
        <v>0</v>
      </c>
      <c r="G3849" s="235">
        <v>0</v>
      </c>
      <c r="H3849" s="235">
        <v>0</v>
      </c>
    </row>
    <row r="3850" spans="2:8">
      <c r="B3850" s="235" t="s">
        <v>101</v>
      </c>
      <c r="C3850" s="235">
        <v>43323</v>
      </c>
      <c r="D3850" s="235">
        <v>0</v>
      </c>
      <c r="E3850" s="235">
        <v>0</v>
      </c>
      <c r="F3850" s="235">
        <v>0</v>
      </c>
      <c r="G3850" s="235">
        <v>0</v>
      </c>
      <c r="H3850" s="235">
        <v>0</v>
      </c>
    </row>
    <row r="3851" spans="2:8">
      <c r="B3851" s="235" t="s">
        <v>101</v>
      </c>
      <c r="C3851" s="235">
        <v>43324</v>
      </c>
      <c r="D3851" s="235">
        <v>0</v>
      </c>
      <c r="E3851" s="235">
        <v>0</v>
      </c>
      <c r="F3851" s="235">
        <v>0</v>
      </c>
      <c r="G3851" s="235">
        <v>0</v>
      </c>
      <c r="H3851" s="235">
        <v>0</v>
      </c>
    </row>
    <row r="3852" spans="2:8">
      <c r="B3852" s="235" t="s">
        <v>101</v>
      </c>
      <c r="C3852" s="235">
        <v>43325</v>
      </c>
      <c r="D3852" s="235">
        <v>0</v>
      </c>
      <c r="E3852" s="235">
        <v>0</v>
      </c>
      <c r="F3852" s="235">
        <v>0</v>
      </c>
      <c r="G3852" s="235">
        <v>0</v>
      </c>
      <c r="H3852" s="235">
        <v>0</v>
      </c>
    </row>
    <row r="3853" spans="2:8">
      <c r="B3853" s="235" t="s">
        <v>101</v>
      </c>
      <c r="C3853" s="235">
        <v>43326</v>
      </c>
      <c r="D3853" s="235">
        <v>1</v>
      </c>
      <c r="E3853" s="235">
        <v>0</v>
      </c>
      <c r="F3853" s="235">
        <v>0</v>
      </c>
      <c r="G3853" s="235">
        <v>0</v>
      </c>
      <c r="H3853" s="235">
        <v>0</v>
      </c>
    </row>
    <row r="3854" spans="2:8">
      <c r="B3854" s="235" t="s">
        <v>101</v>
      </c>
      <c r="C3854" s="235">
        <v>43327</v>
      </c>
      <c r="D3854" s="235">
        <v>20</v>
      </c>
      <c r="E3854" s="235">
        <v>0</v>
      </c>
      <c r="F3854" s="235">
        <v>0</v>
      </c>
      <c r="G3854" s="235">
        <v>0</v>
      </c>
      <c r="H3854" s="235">
        <v>0</v>
      </c>
    </row>
    <row r="3855" spans="2:8">
      <c r="B3855" s="235" t="s">
        <v>101</v>
      </c>
      <c r="C3855" s="235">
        <v>43328</v>
      </c>
      <c r="D3855" s="235">
        <v>0</v>
      </c>
      <c r="E3855" s="235">
        <v>0</v>
      </c>
      <c r="F3855" s="235">
        <v>0</v>
      </c>
      <c r="G3855" s="235">
        <v>0</v>
      </c>
      <c r="H3855" s="235">
        <v>0</v>
      </c>
    </row>
    <row r="3856" spans="2:8">
      <c r="B3856" s="235" t="s">
        <v>101</v>
      </c>
      <c r="C3856" s="235">
        <v>43329</v>
      </c>
      <c r="D3856" s="235">
        <v>0</v>
      </c>
      <c r="E3856" s="235">
        <v>0</v>
      </c>
      <c r="F3856" s="235">
        <v>0</v>
      </c>
      <c r="G3856" s="235">
        <v>0</v>
      </c>
      <c r="H3856" s="235">
        <v>0</v>
      </c>
    </row>
    <row r="3857" spans="2:8">
      <c r="B3857" s="235" t="s">
        <v>101</v>
      </c>
      <c r="C3857" s="235">
        <v>43330</v>
      </c>
      <c r="D3857" s="235">
        <v>0</v>
      </c>
      <c r="E3857" s="235">
        <v>0</v>
      </c>
      <c r="F3857" s="235">
        <v>0</v>
      </c>
      <c r="G3857" s="235">
        <v>0</v>
      </c>
      <c r="H3857" s="235">
        <v>0</v>
      </c>
    </row>
    <row r="3858" spans="2:8">
      <c r="B3858" s="235" t="s">
        <v>101</v>
      </c>
      <c r="C3858" s="235">
        <v>43331</v>
      </c>
      <c r="D3858" s="235">
        <v>0</v>
      </c>
      <c r="E3858" s="235">
        <v>0</v>
      </c>
      <c r="F3858" s="235">
        <v>0</v>
      </c>
      <c r="G3858" s="235">
        <v>0</v>
      </c>
      <c r="H3858" s="235">
        <v>0</v>
      </c>
    </row>
    <row r="3859" spans="2:8">
      <c r="B3859" s="235" t="s">
        <v>101</v>
      </c>
      <c r="C3859" s="235">
        <v>43332</v>
      </c>
      <c r="D3859" s="235">
        <v>0</v>
      </c>
      <c r="E3859" s="235">
        <v>0</v>
      </c>
      <c r="F3859" s="235">
        <v>0</v>
      </c>
      <c r="G3859" s="235">
        <v>0</v>
      </c>
      <c r="H3859" s="235">
        <v>0</v>
      </c>
    </row>
    <row r="3860" spans="2:8">
      <c r="B3860" s="235" t="s">
        <v>101</v>
      </c>
      <c r="C3860" s="235">
        <v>43333</v>
      </c>
      <c r="D3860" s="235">
        <v>0</v>
      </c>
      <c r="E3860" s="235">
        <v>0</v>
      </c>
      <c r="F3860" s="235">
        <v>0</v>
      </c>
      <c r="G3860" s="235">
        <v>0</v>
      </c>
      <c r="H3860" s="235">
        <v>0</v>
      </c>
    </row>
    <row r="3861" spans="2:8">
      <c r="B3861" s="235" t="s">
        <v>101</v>
      </c>
      <c r="C3861" s="235">
        <v>43334</v>
      </c>
      <c r="D3861" s="235">
        <v>0</v>
      </c>
      <c r="E3861" s="235">
        <v>0</v>
      </c>
      <c r="F3861" s="235">
        <v>0</v>
      </c>
      <c r="G3861" s="235">
        <v>0</v>
      </c>
      <c r="H3861" s="235">
        <v>0</v>
      </c>
    </row>
    <row r="3862" spans="2:8">
      <c r="B3862" s="235" t="s">
        <v>101</v>
      </c>
      <c r="C3862" s="235">
        <v>43335</v>
      </c>
      <c r="D3862" s="235">
        <v>0</v>
      </c>
      <c r="E3862" s="235">
        <v>0</v>
      </c>
      <c r="F3862" s="235">
        <v>0</v>
      </c>
      <c r="G3862" s="235">
        <v>0</v>
      </c>
      <c r="H3862" s="235">
        <v>0</v>
      </c>
    </row>
    <row r="3863" spans="2:8">
      <c r="B3863" s="235" t="s">
        <v>101</v>
      </c>
      <c r="C3863" s="235">
        <v>43336</v>
      </c>
      <c r="D3863" s="235">
        <v>0</v>
      </c>
      <c r="E3863" s="235">
        <v>0</v>
      </c>
      <c r="F3863" s="235">
        <v>0</v>
      </c>
      <c r="G3863" s="235">
        <v>0</v>
      </c>
      <c r="H3863" s="235">
        <v>0</v>
      </c>
    </row>
    <row r="3864" spans="2:8">
      <c r="B3864" s="235" t="s">
        <v>101</v>
      </c>
      <c r="C3864" s="235">
        <v>43337</v>
      </c>
      <c r="D3864" s="235">
        <v>0</v>
      </c>
      <c r="E3864" s="235">
        <v>0</v>
      </c>
      <c r="F3864" s="235">
        <v>0</v>
      </c>
      <c r="G3864" s="235">
        <v>0</v>
      </c>
      <c r="H3864" s="235">
        <v>0</v>
      </c>
    </row>
    <row r="3865" spans="2:8">
      <c r="B3865" s="235" t="s">
        <v>101</v>
      </c>
      <c r="C3865" s="235">
        <v>43338</v>
      </c>
      <c r="D3865" s="235">
        <v>0</v>
      </c>
      <c r="E3865" s="235">
        <v>0</v>
      </c>
      <c r="F3865" s="235">
        <v>0</v>
      </c>
      <c r="G3865" s="235">
        <v>0</v>
      </c>
      <c r="H3865" s="235">
        <v>0</v>
      </c>
    </row>
    <row r="3866" spans="2:8">
      <c r="B3866" s="235" t="s">
        <v>101</v>
      </c>
      <c r="C3866" s="235">
        <v>43339</v>
      </c>
      <c r="D3866" s="235">
        <v>24</v>
      </c>
      <c r="E3866" s="235">
        <v>0</v>
      </c>
      <c r="F3866" s="235">
        <v>0</v>
      </c>
      <c r="G3866" s="235">
        <v>0</v>
      </c>
      <c r="H3866" s="235">
        <v>0</v>
      </c>
    </row>
    <row r="3867" spans="2:8">
      <c r="B3867" s="235" t="s">
        <v>101</v>
      </c>
      <c r="C3867" s="235">
        <v>43340</v>
      </c>
      <c r="D3867" s="235">
        <v>0</v>
      </c>
      <c r="E3867" s="235">
        <v>0</v>
      </c>
      <c r="F3867" s="235">
        <v>0</v>
      </c>
      <c r="G3867" s="235">
        <v>0</v>
      </c>
      <c r="H3867" s="235">
        <v>0</v>
      </c>
    </row>
    <row r="3868" spans="2:8">
      <c r="B3868" s="235" t="s">
        <v>101</v>
      </c>
      <c r="C3868" s="235">
        <v>43341</v>
      </c>
      <c r="D3868" s="235">
        <v>0</v>
      </c>
      <c r="E3868" s="235">
        <v>0</v>
      </c>
      <c r="F3868" s="235">
        <v>0</v>
      </c>
      <c r="G3868" s="235">
        <v>0</v>
      </c>
      <c r="H3868" s="235">
        <v>0</v>
      </c>
    </row>
    <row r="3869" spans="2:8">
      <c r="B3869" s="235" t="s">
        <v>101</v>
      </c>
      <c r="C3869" s="235">
        <v>43342</v>
      </c>
      <c r="D3869" s="235">
        <v>2</v>
      </c>
      <c r="E3869" s="235">
        <v>0</v>
      </c>
      <c r="F3869" s="235">
        <v>0</v>
      </c>
      <c r="G3869" s="235">
        <v>0</v>
      </c>
      <c r="H3869" s="235">
        <v>0</v>
      </c>
    </row>
    <row r="3870" spans="2:8">
      <c r="B3870" s="235" t="s">
        <v>101</v>
      </c>
      <c r="C3870" s="235">
        <v>43343</v>
      </c>
      <c r="D3870" s="235">
        <v>0</v>
      </c>
      <c r="E3870" s="235">
        <v>0</v>
      </c>
      <c r="F3870" s="235">
        <v>0</v>
      </c>
      <c r="G3870" s="235">
        <v>0</v>
      </c>
      <c r="H3870" s="235">
        <v>0</v>
      </c>
    </row>
    <row r="3871" spans="2:8">
      <c r="B3871" s="235" t="s">
        <v>101</v>
      </c>
      <c r="C3871" s="235">
        <v>43344</v>
      </c>
      <c r="D3871" s="235">
        <v>0</v>
      </c>
      <c r="E3871" s="235">
        <v>0</v>
      </c>
      <c r="F3871" s="235">
        <v>0</v>
      </c>
      <c r="G3871" s="235">
        <v>0</v>
      </c>
      <c r="H3871" s="235">
        <v>0</v>
      </c>
    </row>
    <row r="3872" spans="2:8">
      <c r="B3872" s="235" t="s">
        <v>101</v>
      </c>
      <c r="C3872" s="235">
        <v>43345</v>
      </c>
      <c r="D3872" s="235">
        <v>0</v>
      </c>
      <c r="E3872" s="235">
        <v>0</v>
      </c>
      <c r="F3872" s="235">
        <v>0</v>
      </c>
      <c r="G3872" s="235">
        <v>0</v>
      </c>
      <c r="H3872" s="235">
        <v>0</v>
      </c>
    </row>
    <row r="3873" spans="2:8">
      <c r="B3873" s="235" t="s">
        <v>101</v>
      </c>
      <c r="C3873" s="235">
        <v>43346</v>
      </c>
      <c r="D3873" s="235">
        <v>10</v>
      </c>
      <c r="E3873" s="235">
        <v>0</v>
      </c>
      <c r="F3873" s="235">
        <v>0</v>
      </c>
      <c r="G3873" s="235">
        <v>0</v>
      </c>
      <c r="H3873" s="235">
        <v>0</v>
      </c>
    </row>
    <row r="3874" spans="2:8">
      <c r="B3874" s="235" t="s">
        <v>101</v>
      </c>
      <c r="C3874" s="235">
        <v>43347</v>
      </c>
      <c r="D3874" s="235">
        <v>20</v>
      </c>
      <c r="E3874" s="235">
        <v>0</v>
      </c>
      <c r="F3874" s="235">
        <v>0</v>
      </c>
      <c r="G3874" s="235">
        <v>0</v>
      </c>
      <c r="H3874" s="235">
        <v>0</v>
      </c>
    </row>
    <row r="3875" spans="2:8">
      <c r="B3875" s="235" t="s">
        <v>101</v>
      </c>
      <c r="C3875" s="235">
        <v>43348</v>
      </c>
      <c r="D3875" s="235">
        <v>0</v>
      </c>
      <c r="E3875" s="235">
        <v>0</v>
      </c>
      <c r="F3875" s="235">
        <v>0</v>
      </c>
      <c r="G3875" s="235">
        <v>0</v>
      </c>
      <c r="H3875" s="235">
        <v>0</v>
      </c>
    </row>
    <row r="3876" spans="2:8">
      <c r="B3876" s="235" t="s">
        <v>101</v>
      </c>
      <c r="C3876" s="235">
        <v>43349</v>
      </c>
      <c r="D3876" s="235">
        <v>5</v>
      </c>
      <c r="E3876" s="235">
        <v>0</v>
      </c>
      <c r="F3876" s="235">
        <v>0</v>
      </c>
      <c r="G3876" s="235">
        <v>0</v>
      </c>
      <c r="H3876" s="235">
        <v>0</v>
      </c>
    </row>
    <row r="3877" spans="2:8">
      <c r="B3877" s="235" t="s">
        <v>101</v>
      </c>
      <c r="C3877" s="235">
        <v>43350</v>
      </c>
      <c r="D3877" s="235">
        <v>10</v>
      </c>
      <c r="E3877" s="235">
        <v>0</v>
      </c>
      <c r="F3877" s="235">
        <v>0</v>
      </c>
      <c r="G3877" s="235">
        <v>0</v>
      </c>
      <c r="H3877" s="235">
        <v>0</v>
      </c>
    </row>
    <row r="3878" spans="2:8">
      <c r="B3878" s="235" t="s">
        <v>101</v>
      </c>
      <c r="C3878" s="235">
        <v>43351</v>
      </c>
      <c r="D3878" s="235">
        <v>0</v>
      </c>
      <c r="E3878" s="235">
        <v>0</v>
      </c>
      <c r="F3878" s="235">
        <v>0</v>
      </c>
      <c r="G3878" s="235">
        <v>0</v>
      </c>
      <c r="H3878" s="235">
        <v>0</v>
      </c>
    </row>
    <row r="3879" spans="2:8">
      <c r="B3879" s="235" t="s">
        <v>101</v>
      </c>
      <c r="C3879" s="235">
        <v>43352</v>
      </c>
      <c r="D3879" s="235">
        <v>0</v>
      </c>
      <c r="E3879" s="235">
        <v>0</v>
      </c>
      <c r="F3879" s="235">
        <v>0</v>
      </c>
      <c r="G3879" s="235">
        <v>0</v>
      </c>
      <c r="H3879" s="235">
        <v>0</v>
      </c>
    </row>
    <row r="3880" spans="2:8">
      <c r="B3880" s="235" t="s">
        <v>101</v>
      </c>
      <c r="C3880" s="235">
        <v>43353</v>
      </c>
      <c r="D3880" s="235">
        <v>30</v>
      </c>
      <c r="E3880" s="235">
        <v>0</v>
      </c>
      <c r="F3880" s="235">
        <v>0</v>
      </c>
      <c r="G3880" s="235">
        <v>0</v>
      </c>
      <c r="H3880" s="235">
        <v>0</v>
      </c>
    </row>
    <row r="3881" spans="2:8">
      <c r="B3881" s="235" t="s">
        <v>101</v>
      </c>
      <c r="C3881" s="235">
        <v>43354</v>
      </c>
      <c r="D3881" s="235">
        <v>10</v>
      </c>
      <c r="E3881" s="235">
        <v>0</v>
      </c>
      <c r="F3881" s="235">
        <v>0</v>
      </c>
      <c r="G3881" s="235">
        <v>0</v>
      </c>
      <c r="H3881" s="235">
        <v>0</v>
      </c>
    </row>
    <row r="3882" spans="2:8">
      <c r="B3882" s="235" t="s">
        <v>101</v>
      </c>
      <c r="C3882" s="235">
        <v>43355</v>
      </c>
      <c r="D3882" s="235">
        <v>10</v>
      </c>
      <c r="E3882" s="235">
        <v>0</v>
      </c>
      <c r="F3882" s="235">
        <v>0</v>
      </c>
      <c r="G3882" s="235">
        <v>0</v>
      </c>
      <c r="H3882" s="235">
        <v>0</v>
      </c>
    </row>
    <row r="3883" spans="2:8">
      <c r="B3883" s="235" t="s">
        <v>101</v>
      </c>
      <c r="C3883" s="235">
        <v>43356</v>
      </c>
      <c r="D3883" s="235">
        <v>14</v>
      </c>
      <c r="E3883" s="235">
        <v>0</v>
      </c>
      <c r="F3883" s="235">
        <v>0</v>
      </c>
      <c r="G3883" s="235">
        <v>0</v>
      </c>
      <c r="H3883" s="235">
        <v>0</v>
      </c>
    </row>
    <row r="3884" spans="2:8">
      <c r="B3884" s="235" t="s">
        <v>101</v>
      </c>
      <c r="C3884" s="235">
        <v>43357</v>
      </c>
      <c r="D3884" s="235">
        <v>20</v>
      </c>
      <c r="E3884" s="235">
        <v>0</v>
      </c>
      <c r="F3884" s="235">
        <v>0</v>
      </c>
      <c r="G3884" s="235">
        <v>0</v>
      </c>
      <c r="H3884" s="235">
        <v>0</v>
      </c>
    </row>
    <row r="3885" spans="2:8">
      <c r="B3885" s="235" t="s">
        <v>101</v>
      </c>
      <c r="C3885" s="235">
        <v>43358</v>
      </c>
      <c r="D3885" s="235">
        <v>0</v>
      </c>
      <c r="E3885" s="235">
        <v>0</v>
      </c>
      <c r="F3885" s="235">
        <v>0</v>
      </c>
      <c r="G3885" s="235">
        <v>0</v>
      </c>
      <c r="H3885" s="235">
        <v>0</v>
      </c>
    </row>
    <row r="3886" spans="2:8">
      <c r="B3886" s="235" t="s">
        <v>101</v>
      </c>
      <c r="C3886" s="235">
        <v>43359</v>
      </c>
      <c r="D3886" s="235">
        <v>0</v>
      </c>
      <c r="E3886" s="235">
        <v>0</v>
      </c>
      <c r="F3886" s="235">
        <v>0</v>
      </c>
      <c r="G3886" s="235">
        <v>0</v>
      </c>
      <c r="H3886" s="235">
        <v>0</v>
      </c>
    </row>
    <row r="3887" spans="2:8">
      <c r="B3887" s="235" t="s">
        <v>101</v>
      </c>
      <c r="C3887" s="235">
        <v>43360</v>
      </c>
      <c r="D3887" s="235">
        <v>20</v>
      </c>
      <c r="E3887" s="235">
        <v>0</v>
      </c>
      <c r="F3887" s="235">
        <v>0</v>
      </c>
      <c r="G3887" s="235">
        <v>0</v>
      </c>
      <c r="H3887" s="235">
        <v>0</v>
      </c>
    </row>
    <row r="3888" spans="2:8">
      <c r="B3888" s="235" t="s">
        <v>101</v>
      </c>
      <c r="C3888" s="235">
        <v>43361</v>
      </c>
      <c r="D3888" s="235">
        <v>0</v>
      </c>
      <c r="E3888" s="235">
        <v>0</v>
      </c>
      <c r="F3888" s="235">
        <v>0</v>
      </c>
      <c r="G3888" s="235">
        <v>0</v>
      </c>
      <c r="H3888" s="235">
        <v>0</v>
      </c>
    </row>
    <row r="3889" spans="2:8">
      <c r="B3889" s="235" t="s">
        <v>101</v>
      </c>
      <c r="C3889" s="235">
        <v>43362</v>
      </c>
      <c r="D3889" s="235">
        <v>0</v>
      </c>
      <c r="E3889" s="235">
        <v>0</v>
      </c>
      <c r="F3889" s="235">
        <v>0</v>
      </c>
      <c r="G3889" s="235">
        <v>0</v>
      </c>
      <c r="H3889" s="235">
        <v>0</v>
      </c>
    </row>
    <row r="3890" spans="2:8">
      <c r="B3890" s="235" t="s">
        <v>101</v>
      </c>
      <c r="C3890" s="235">
        <v>43363</v>
      </c>
      <c r="D3890" s="235">
        <v>0</v>
      </c>
      <c r="E3890" s="235">
        <v>0</v>
      </c>
      <c r="F3890" s="235">
        <v>0</v>
      </c>
      <c r="G3890" s="235">
        <v>0</v>
      </c>
      <c r="H3890" s="235">
        <v>0</v>
      </c>
    </row>
    <row r="3891" spans="2:8">
      <c r="B3891" s="235" t="s">
        <v>101</v>
      </c>
      <c r="C3891" s="235">
        <v>43364</v>
      </c>
      <c r="D3891" s="235">
        <v>0</v>
      </c>
      <c r="E3891" s="235">
        <v>0</v>
      </c>
      <c r="F3891" s="235">
        <v>0</v>
      </c>
      <c r="G3891" s="235">
        <v>0</v>
      </c>
      <c r="H3891" s="235">
        <v>0</v>
      </c>
    </row>
    <row r="3892" spans="2:8">
      <c r="B3892" s="235" t="s">
        <v>101</v>
      </c>
      <c r="C3892" s="235">
        <v>43365</v>
      </c>
      <c r="D3892" s="235">
        <v>0</v>
      </c>
      <c r="E3892" s="235">
        <v>0</v>
      </c>
      <c r="F3892" s="235">
        <v>0</v>
      </c>
      <c r="G3892" s="235">
        <v>0</v>
      </c>
      <c r="H3892" s="235">
        <v>0</v>
      </c>
    </row>
    <row r="3893" spans="2:8">
      <c r="B3893" s="235" t="s">
        <v>101</v>
      </c>
      <c r="C3893" s="235">
        <v>43366</v>
      </c>
      <c r="D3893" s="235">
        <v>0</v>
      </c>
      <c r="E3893" s="235">
        <v>0</v>
      </c>
      <c r="F3893" s="235">
        <v>0</v>
      </c>
      <c r="G3893" s="235">
        <v>0</v>
      </c>
      <c r="H3893" s="235">
        <v>0</v>
      </c>
    </row>
    <row r="3894" spans="2:8">
      <c r="B3894" s="235" t="s">
        <v>101</v>
      </c>
      <c r="C3894" s="235">
        <v>43367</v>
      </c>
      <c r="D3894" s="235">
        <v>5</v>
      </c>
      <c r="E3894" s="235">
        <v>0</v>
      </c>
      <c r="F3894" s="235">
        <v>0</v>
      </c>
      <c r="G3894" s="235">
        <v>0</v>
      </c>
      <c r="H3894" s="235">
        <v>0</v>
      </c>
    </row>
    <row r="3895" spans="2:8">
      <c r="B3895" s="235" t="s">
        <v>101</v>
      </c>
      <c r="C3895" s="235">
        <v>43368</v>
      </c>
      <c r="D3895" s="235">
        <v>0</v>
      </c>
      <c r="E3895" s="235">
        <v>0</v>
      </c>
      <c r="F3895" s="235">
        <v>0</v>
      </c>
      <c r="G3895" s="235">
        <v>0</v>
      </c>
      <c r="H3895" s="235">
        <v>0</v>
      </c>
    </row>
    <row r="3896" spans="2:8">
      <c r="B3896" s="235" t="s">
        <v>101</v>
      </c>
      <c r="C3896" s="235">
        <v>43369</v>
      </c>
      <c r="D3896" s="235">
        <v>0</v>
      </c>
      <c r="E3896" s="235">
        <v>0</v>
      </c>
      <c r="F3896" s="235">
        <v>0</v>
      </c>
      <c r="G3896" s="235">
        <v>0</v>
      </c>
      <c r="H3896" s="235">
        <v>0</v>
      </c>
    </row>
    <row r="3897" spans="2:8">
      <c r="B3897" s="235" t="s">
        <v>101</v>
      </c>
      <c r="C3897" s="235">
        <v>43370</v>
      </c>
      <c r="D3897" s="235">
        <v>5</v>
      </c>
      <c r="E3897" s="235">
        <v>0</v>
      </c>
      <c r="F3897" s="235">
        <v>0</v>
      </c>
      <c r="G3897" s="235">
        <v>0</v>
      </c>
      <c r="H3897" s="235">
        <v>0</v>
      </c>
    </row>
    <row r="3898" spans="2:8">
      <c r="B3898" s="235" t="s">
        <v>101</v>
      </c>
      <c r="C3898" s="235">
        <v>43371</v>
      </c>
      <c r="D3898" s="235">
        <v>10</v>
      </c>
      <c r="E3898" s="235">
        <v>0</v>
      </c>
      <c r="F3898" s="235">
        <v>0</v>
      </c>
      <c r="G3898" s="235">
        <v>0</v>
      </c>
      <c r="H3898" s="235">
        <v>0</v>
      </c>
    </row>
    <row r="3899" spans="2:8">
      <c r="B3899" s="235" t="s">
        <v>101</v>
      </c>
      <c r="C3899" s="235">
        <v>43372</v>
      </c>
      <c r="D3899" s="235">
        <v>0</v>
      </c>
      <c r="E3899" s="235">
        <v>0</v>
      </c>
      <c r="F3899" s="235">
        <v>0</v>
      </c>
      <c r="G3899" s="235">
        <v>0</v>
      </c>
      <c r="H3899" s="235">
        <v>0</v>
      </c>
    </row>
    <row r="3900" spans="2:8">
      <c r="B3900" s="235" t="s">
        <v>101</v>
      </c>
      <c r="C3900" s="235">
        <v>43373</v>
      </c>
      <c r="D3900" s="235">
        <v>0</v>
      </c>
      <c r="E3900" s="235">
        <v>0</v>
      </c>
      <c r="F3900" s="235">
        <v>0</v>
      </c>
      <c r="G3900" s="235">
        <v>0</v>
      </c>
      <c r="H3900" s="235">
        <v>0</v>
      </c>
    </row>
    <row r="3901" spans="2:8">
      <c r="B3901" s="235" t="s">
        <v>101</v>
      </c>
      <c r="C3901" s="235">
        <v>43374</v>
      </c>
      <c r="D3901" s="235">
        <v>3</v>
      </c>
      <c r="E3901" s="235">
        <v>0</v>
      </c>
      <c r="F3901" s="235">
        <v>0</v>
      </c>
      <c r="G3901" s="235">
        <v>0</v>
      </c>
      <c r="H3901" s="235">
        <v>0</v>
      </c>
    </row>
    <row r="3902" spans="2:8">
      <c r="B3902" s="235" t="s">
        <v>101</v>
      </c>
      <c r="C3902" s="235">
        <v>43375</v>
      </c>
      <c r="D3902" s="235">
        <v>0</v>
      </c>
      <c r="E3902" s="235">
        <v>0</v>
      </c>
      <c r="F3902" s="235">
        <v>0</v>
      </c>
      <c r="G3902" s="235">
        <v>0</v>
      </c>
      <c r="H3902" s="235">
        <v>0</v>
      </c>
    </row>
    <row r="3903" spans="2:8">
      <c r="B3903" s="235" t="s">
        <v>101</v>
      </c>
      <c r="C3903" s="235">
        <v>43376</v>
      </c>
      <c r="D3903" s="235">
        <v>0</v>
      </c>
      <c r="E3903" s="235">
        <v>0</v>
      </c>
      <c r="F3903" s="235">
        <v>0</v>
      </c>
      <c r="G3903" s="235">
        <v>0</v>
      </c>
      <c r="H3903" s="235">
        <v>0</v>
      </c>
    </row>
    <row r="3904" spans="2:8">
      <c r="B3904" s="235" t="s">
        <v>101</v>
      </c>
      <c r="C3904" s="235">
        <v>43377</v>
      </c>
      <c r="D3904" s="235">
        <v>0</v>
      </c>
      <c r="E3904" s="235">
        <v>0</v>
      </c>
      <c r="F3904" s="235">
        <v>0</v>
      </c>
      <c r="G3904" s="235">
        <v>0</v>
      </c>
      <c r="H3904" s="235">
        <v>0</v>
      </c>
    </row>
    <row r="3905" spans="2:8">
      <c r="B3905" s="235" t="s">
        <v>101</v>
      </c>
      <c r="C3905" s="235">
        <v>43378</v>
      </c>
      <c r="D3905" s="235">
        <v>30</v>
      </c>
      <c r="E3905" s="235">
        <v>0</v>
      </c>
      <c r="F3905" s="235">
        <v>0</v>
      </c>
      <c r="G3905" s="235">
        <v>0</v>
      </c>
      <c r="H3905" s="235">
        <v>0</v>
      </c>
    </row>
    <row r="3906" spans="2:8">
      <c r="B3906" s="235" t="s">
        <v>101</v>
      </c>
      <c r="C3906" s="235">
        <v>43379</v>
      </c>
      <c r="D3906" s="235">
        <v>0</v>
      </c>
      <c r="E3906" s="235">
        <v>0</v>
      </c>
      <c r="F3906" s="235">
        <v>0</v>
      </c>
      <c r="G3906" s="235">
        <v>0</v>
      </c>
      <c r="H3906" s="235">
        <v>0</v>
      </c>
    </row>
    <row r="3907" spans="2:8">
      <c r="B3907" s="235" t="s">
        <v>101</v>
      </c>
      <c r="C3907" s="235">
        <v>43380</v>
      </c>
      <c r="D3907" s="235">
        <v>0</v>
      </c>
      <c r="E3907" s="235">
        <v>0</v>
      </c>
      <c r="F3907" s="235">
        <v>0</v>
      </c>
      <c r="G3907" s="235">
        <v>0</v>
      </c>
      <c r="H3907" s="235">
        <v>0</v>
      </c>
    </row>
    <row r="3908" spans="2:8">
      <c r="B3908" s="235" t="s">
        <v>101</v>
      </c>
      <c r="C3908" s="235">
        <v>43381</v>
      </c>
      <c r="D3908" s="235">
        <v>39</v>
      </c>
      <c r="E3908" s="235">
        <v>0</v>
      </c>
      <c r="F3908" s="235">
        <v>0</v>
      </c>
      <c r="G3908" s="235">
        <v>0</v>
      </c>
      <c r="H3908" s="235">
        <v>0</v>
      </c>
    </row>
    <row r="3909" spans="2:8">
      <c r="B3909" s="235" t="s">
        <v>101</v>
      </c>
      <c r="C3909" s="235">
        <v>43382</v>
      </c>
      <c r="D3909" s="235">
        <v>4</v>
      </c>
      <c r="E3909" s="235">
        <v>0</v>
      </c>
      <c r="F3909" s="235">
        <v>0</v>
      </c>
      <c r="G3909" s="235">
        <v>0</v>
      </c>
      <c r="H3909" s="235">
        <v>0</v>
      </c>
    </row>
    <row r="3910" spans="2:8">
      <c r="B3910" s="235" t="s">
        <v>101</v>
      </c>
      <c r="C3910" s="235">
        <v>43383</v>
      </c>
      <c r="D3910" s="235">
        <v>10</v>
      </c>
      <c r="E3910" s="235">
        <v>0</v>
      </c>
      <c r="F3910" s="235">
        <v>0</v>
      </c>
      <c r="G3910" s="235">
        <v>0</v>
      </c>
      <c r="H3910" s="235">
        <v>0</v>
      </c>
    </row>
    <row r="3911" spans="2:8">
      <c r="B3911" s="235" t="s">
        <v>101</v>
      </c>
      <c r="C3911" s="235">
        <v>43384</v>
      </c>
      <c r="D3911" s="235">
        <v>6</v>
      </c>
      <c r="E3911" s="235">
        <v>0</v>
      </c>
      <c r="F3911" s="235">
        <v>0</v>
      </c>
      <c r="G3911" s="235">
        <v>0</v>
      </c>
      <c r="H3911" s="235">
        <v>0</v>
      </c>
    </row>
    <row r="3912" spans="2:8">
      <c r="B3912" s="235" t="s">
        <v>101</v>
      </c>
      <c r="C3912" s="235">
        <v>43385</v>
      </c>
      <c r="D3912" s="235">
        <v>10</v>
      </c>
      <c r="E3912" s="235">
        <v>0</v>
      </c>
      <c r="F3912" s="235">
        <v>0</v>
      </c>
      <c r="G3912" s="235">
        <v>0</v>
      </c>
      <c r="H3912" s="235">
        <v>0</v>
      </c>
    </row>
    <row r="3913" spans="2:8">
      <c r="B3913" s="235" t="s">
        <v>101</v>
      </c>
      <c r="C3913" s="235">
        <v>43386</v>
      </c>
      <c r="D3913" s="235">
        <v>0</v>
      </c>
      <c r="E3913" s="235">
        <v>0</v>
      </c>
      <c r="F3913" s="235">
        <v>0</v>
      </c>
      <c r="G3913" s="235">
        <v>0</v>
      </c>
      <c r="H3913" s="235">
        <v>0</v>
      </c>
    </row>
    <row r="3914" spans="2:8">
      <c r="B3914" s="235" t="s">
        <v>101</v>
      </c>
      <c r="C3914" s="235">
        <v>43387</v>
      </c>
      <c r="D3914" s="235">
        <v>0</v>
      </c>
      <c r="E3914" s="235">
        <v>0</v>
      </c>
      <c r="F3914" s="235">
        <v>0</v>
      </c>
      <c r="G3914" s="235">
        <v>0</v>
      </c>
      <c r="H3914" s="235">
        <v>0</v>
      </c>
    </row>
    <row r="3915" spans="2:8">
      <c r="B3915" s="235" t="s">
        <v>101</v>
      </c>
      <c r="C3915" s="235">
        <v>43388</v>
      </c>
      <c r="D3915" s="235">
        <v>0</v>
      </c>
      <c r="E3915" s="235">
        <v>0</v>
      </c>
      <c r="F3915" s="235">
        <v>0</v>
      </c>
      <c r="G3915" s="235">
        <v>0</v>
      </c>
      <c r="H3915" s="235">
        <v>0</v>
      </c>
    </row>
    <row r="3916" spans="2:8">
      <c r="B3916" s="235" t="s">
        <v>101</v>
      </c>
      <c r="C3916" s="235">
        <v>43389</v>
      </c>
      <c r="D3916" s="235">
        <v>0</v>
      </c>
      <c r="E3916" s="235">
        <v>0</v>
      </c>
      <c r="F3916" s="235">
        <v>0</v>
      </c>
      <c r="G3916" s="235">
        <v>0</v>
      </c>
      <c r="H3916" s="235">
        <v>0</v>
      </c>
    </row>
    <row r="3917" spans="2:8">
      <c r="B3917" s="235" t="s">
        <v>101</v>
      </c>
      <c r="C3917" s="235">
        <v>43390</v>
      </c>
      <c r="D3917" s="235">
        <v>0</v>
      </c>
      <c r="E3917" s="235">
        <v>0</v>
      </c>
      <c r="F3917" s="235">
        <v>0</v>
      </c>
      <c r="G3917" s="235">
        <v>0</v>
      </c>
      <c r="H3917" s="235">
        <v>0</v>
      </c>
    </row>
    <row r="3918" spans="2:8">
      <c r="B3918" s="235" t="s">
        <v>101</v>
      </c>
      <c r="C3918" s="235">
        <v>43391</v>
      </c>
      <c r="D3918" s="235">
        <v>0</v>
      </c>
      <c r="E3918" s="235">
        <v>0</v>
      </c>
      <c r="F3918" s="235">
        <v>0</v>
      </c>
      <c r="G3918" s="235">
        <v>0</v>
      </c>
      <c r="H3918" s="235">
        <v>0</v>
      </c>
    </row>
    <row r="3919" spans="2:8">
      <c r="B3919" s="235" t="s">
        <v>101</v>
      </c>
      <c r="C3919" s="235">
        <v>43392</v>
      </c>
      <c r="D3919" s="235">
        <v>19</v>
      </c>
      <c r="E3919" s="235">
        <v>0</v>
      </c>
      <c r="F3919" s="235">
        <v>0</v>
      </c>
      <c r="G3919" s="235">
        <v>0</v>
      </c>
      <c r="H3919" s="235">
        <v>0</v>
      </c>
    </row>
    <row r="3920" spans="2:8">
      <c r="B3920" s="235" t="s">
        <v>101</v>
      </c>
      <c r="C3920" s="235">
        <v>43393</v>
      </c>
      <c r="D3920" s="235">
        <v>3</v>
      </c>
      <c r="E3920" s="235">
        <v>0</v>
      </c>
      <c r="F3920" s="235">
        <v>0</v>
      </c>
      <c r="G3920" s="235">
        <v>0</v>
      </c>
      <c r="H3920" s="235">
        <v>0</v>
      </c>
    </row>
    <row r="3921" spans="2:8">
      <c r="B3921" s="235" t="s">
        <v>101</v>
      </c>
      <c r="C3921" s="235">
        <v>43394</v>
      </c>
      <c r="D3921" s="235">
        <v>0</v>
      </c>
      <c r="E3921" s="235">
        <v>0</v>
      </c>
      <c r="F3921" s="235">
        <v>0</v>
      </c>
      <c r="G3921" s="235">
        <v>0</v>
      </c>
      <c r="H3921" s="235">
        <v>0</v>
      </c>
    </row>
    <row r="3922" spans="2:8">
      <c r="B3922" s="235" t="s">
        <v>101</v>
      </c>
      <c r="C3922" s="235">
        <v>43395</v>
      </c>
      <c r="D3922" s="235">
        <v>56</v>
      </c>
      <c r="E3922" s="235">
        <v>0</v>
      </c>
      <c r="F3922" s="235">
        <v>0</v>
      </c>
      <c r="G3922" s="235">
        <v>0</v>
      </c>
      <c r="H3922" s="235">
        <v>0</v>
      </c>
    </row>
    <row r="3923" spans="2:8">
      <c r="B3923" s="235" t="s">
        <v>101</v>
      </c>
      <c r="C3923" s="235">
        <v>43396</v>
      </c>
      <c r="D3923" s="235">
        <v>0</v>
      </c>
      <c r="E3923" s="235">
        <v>0</v>
      </c>
      <c r="F3923" s="235">
        <v>0</v>
      </c>
      <c r="G3923" s="235">
        <v>0</v>
      </c>
      <c r="H3923" s="235">
        <v>0</v>
      </c>
    </row>
    <row r="3924" spans="2:8">
      <c r="B3924" s="235" t="s">
        <v>101</v>
      </c>
      <c r="C3924" s="235">
        <v>43397</v>
      </c>
      <c r="D3924" s="235">
        <v>13</v>
      </c>
      <c r="E3924" s="235">
        <v>0</v>
      </c>
      <c r="F3924" s="235">
        <v>0</v>
      </c>
      <c r="G3924" s="235">
        <v>0</v>
      </c>
      <c r="H3924" s="235">
        <v>0</v>
      </c>
    </row>
    <row r="3925" spans="2:8">
      <c r="B3925" s="235" t="s">
        <v>101</v>
      </c>
      <c r="C3925" s="235">
        <v>43398</v>
      </c>
      <c r="D3925" s="235">
        <v>5</v>
      </c>
      <c r="E3925" s="235">
        <v>0</v>
      </c>
      <c r="F3925" s="235">
        <v>0</v>
      </c>
      <c r="G3925" s="235">
        <v>0</v>
      </c>
      <c r="H3925" s="235">
        <v>0</v>
      </c>
    </row>
    <row r="3926" spans="2:8">
      <c r="B3926" s="235" t="s">
        <v>101</v>
      </c>
      <c r="C3926" s="235">
        <v>43399</v>
      </c>
      <c r="D3926" s="235">
        <v>20</v>
      </c>
      <c r="E3926" s="235">
        <v>0</v>
      </c>
      <c r="F3926" s="235">
        <v>0</v>
      </c>
      <c r="G3926" s="235">
        <v>0</v>
      </c>
      <c r="H3926" s="235">
        <v>0</v>
      </c>
    </row>
    <row r="3927" spans="2:8">
      <c r="B3927" s="235" t="s">
        <v>101</v>
      </c>
      <c r="C3927" s="235">
        <v>43400</v>
      </c>
      <c r="D3927" s="235">
        <v>0</v>
      </c>
      <c r="E3927" s="235">
        <v>0</v>
      </c>
      <c r="F3927" s="235">
        <v>0</v>
      </c>
      <c r="G3927" s="235">
        <v>0</v>
      </c>
      <c r="H3927" s="235">
        <v>0</v>
      </c>
    </row>
    <row r="3928" spans="2:8">
      <c r="B3928" s="235" t="s">
        <v>101</v>
      </c>
      <c r="C3928" s="235">
        <v>43401</v>
      </c>
      <c r="D3928" s="235">
        <v>0</v>
      </c>
      <c r="E3928" s="235">
        <v>0</v>
      </c>
      <c r="F3928" s="235">
        <v>0</v>
      </c>
      <c r="G3928" s="235">
        <v>0</v>
      </c>
      <c r="H3928" s="235">
        <v>0</v>
      </c>
    </row>
    <row r="3929" spans="2:8">
      <c r="B3929" s="235" t="s">
        <v>101</v>
      </c>
      <c r="C3929" s="235">
        <v>43402</v>
      </c>
      <c r="D3929" s="235">
        <v>22</v>
      </c>
      <c r="E3929" s="235">
        <v>0</v>
      </c>
      <c r="F3929" s="235">
        <v>0</v>
      </c>
      <c r="G3929" s="235">
        <v>0</v>
      </c>
      <c r="H3929" s="235">
        <v>0</v>
      </c>
    </row>
    <row r="3930" spans="2:8">
      <c r="B3930" s="235" t="s">
        <v>101</v>
      </c>
      <c r="C3930" s="235">
        <v>43403</v>
      </c>
      <c r="D3930" s="235">
        <v>10</v>
      </c>
      <c r="E3930" s="235">
        <v>0</v>
      </c>
      <c r="F3930" s="235">
        <v>0</v>
      </c>
      <c r="G3930" s="235">
        <v>0</v>
      </c>
      <c r="H3930" s="235">
        <v>0</v>
      </c>
    </row>
    <row r="3931" spans="2:8">
      <c r="B3931" s="235" t="s">
        <v>101</v>
      </c>
      <c r="C3931" s="235">
        <v>43404</v>
      </c>
      <c r="D3931" s="235">
        <v>0</v>
      </c>
      <c r="E3931" s="235">
        <v>0</v>
      </c>
      <c r="F3931" s="235">
        <v>0</v>
      </c>
      <c r="G3931" s="235">
        <v>0</v>
      </c>
      <c r="H3931" s="235">
        <v>0</v>
      </c>
    </row>
    <row r="3932" spans="2:8">
      <c r="B3932" s="235" t="s">
        <v>101</v>
      </c>
      <c r="C3932" s="235">
        <v>43405</v>
      </c>
      <c r="D3932" s="235">
        <v>0</v>
      </c>
      <c r="E3932" s="235">
        <v>0</v>
      </c>
      <c r="F3932" s="235">
        <v>0</v>
      </c>
      <c r="G3932" s="235">
        <v>0</v>
      </c>
      <c r="H3932" s="235">
        <v>0</v>
      </c>
    </row>
    <row r="3933" spans="2:8">
      <c r="B3933" s="235" t="s">
        <v>101</v>
      </c>
      <c r="C3933" s="235">
        <v>43406</v>
      </c>
      <c r="D3933" s="235">
        <v>0</v>
      </c>
      <c r="E3933" s="235">
        <v>0</v>
      </c>
      <c r="F3933" s="235">
        <v>0</v>
      </c>
      <c r="G3933" s="235">
        <v>0</v>
      </c>
      <c r="H3933" s="235">
        <v>0</v>
      </c>
    </row>
    <row r="3934" spans="2:8">
      <c r="B3934" s="235" t="s">
        <v>101</v>
      </c>
      <c r="C3934" s="235">
        <v>43407</v>
      </c>
      <c r="D3934" s="235">
        <v>0</v>
      </c>
      <c r="E3934" s="235">
        <v>0</v>
      </c>
      <c r="F3934" s="235">
        <v>0</v>
      </c>
      <c r="G3934" s="235">
        <v>0</v>
      </c>
      <c r="H3934" s="235">
        <v>0</v>
      </c>
    </row>
    <row r="3935" spans="2:8">
      <c r="B3935" s="235" t="s">
        <v>101</v>
      </c>
      <c r="C3935" s="235">
        <v>43408</v>
      </c>
      <c r="D3935" s="235">
        <v>0</v>
      </c>
      <c r="E3935" s="235">
        <v>0</v>
      </c>
      <c r="F3935" s="235">
        <v>0</v>
      </c>
      <c r="G3935" s="235">
        <v>0</v>
      </c>
      <c r="H3935" s="235">
        <v>0</v>
      </c>
    </row>
    <row r="3936" spans="2:8">
      <c r="B3936" s="235" t="s">
        <v>101</v>
      </c>
      <c r="C3936" s="235">
        <v>43409</v>
      </c>
      <c r="D3936" s="235">
        <v>0</v>
      </c>
      <c r="E3936" s="235">
        <v>0</v>
      </c>
      <c r="F3936" s="235">
        <v>0</v>
      </c>
      <c r="G3936" s="235">
        <v>0</v>
      </c>
      <c r="H3936" s="235">
        <v>0</v>
      </c>
    </row>
    <row r="3937" spans="2:8">
      <c r="B3937" s="235" t="s">
        <v>101</v>
      </c>
      <c r="C3937" s="235">
        <v>43410</v>
      </c>
      <c r="D3937" s="235">
        <v>23</v>
      </c>
      <c r="E3937" s="235">
        <v>0</v>
      </c>
      <c r="F3937" s="235">
        <v>0</v>
      </c>
      <c r="G3937" s="235">
        <v>0</v>
      </c>
      <c r="H3937" s="235">
        <v>0</v>
      </c>
    </row>
    <row r="3938" spans="2:8">
      <c r="B3938" s="235" t="s">
        <v>101</v>
      </c>
      <c r="C3938" s="235">
        <v>43411</v>
      </c>
      <c r="D3938" s="235">
        <v>3</v>
      </c>
      <c r="E3938" s="235">
        <v>0</v>
      </c>
      <c r="F3938" s="235">
        <v>0</v>
      </c>
      <c r="G3938" s="235">
        <v>0</v>
      </c>
      <c r="H3938" s="235">
        <v>0</v>
      </c>
    </row>
    <row r="3939" spans="2:8">
      <c r="B3939" s="235" t="s">
        <v>101</v>
      </c>
      <c r="C3939" s="235">
        <v>43412</v>
      </c>
      <c r="D3939" s="235">
        <v>40</v>
      </c>
      <c r="E3939" s="235">
        <v>0</v>
      </c>
      <c r="F3939" s="235">
        <v>0</v>
      </c>
      <c r="G3939" s="235">
        <v>0</v>
      </c>
      <c r="H3939" s="235">
        <v>0</v>
      </c>
    </row>
    <row r="3940" spans="2:8">
      <c r="B3940" s="235" t="s">
        <v>101</v>
      </c>
      <c r="C3940" s="235">
        <v>43413</v>
      </c>
      <c r="D3940" s="235">
        <v>28</v>
      </c>
      <c r="E3940" s="235">
        <v>0</v>
      </c>
      <c r="F3940" s="235">
        <v>0</v>
      </c>
      <c r="G3940" s="235">
        <v>0</v>
      </c>
      <c r="H3940" s="235">
        <v>0</v>
      </c>
    </row>
    <row r="3941" spans="2:8">
      <c r="B3941" s="235" t="s">
        <v>101</v>
      </c>
      <c r="C3941" s="235">
        <v>43414</v>
      </c>
      <c r="D3941" s="235">
        <v>0</v>
      </c>
      <c r="E3941" s="235">
        <v>0</v>
      </c>
      <c r="F3941" s="235">
        <v>0</v>
      </c>
      <c r="G3941" s="235">
        <v>0</v>
      </c>
      <c r="H3941" s="235">
        <v>0</v>
      </c>
    </row>
    <row r="3942" spans="2:8">
      <c r="B3942" s="235" t="s">
        <v>101</v>
      </c>
      <c r="C3942" s="235">
        <v>43415</v>
      </c>
      <c r="D3942" s="235">
        <v>0</v>
      </c>
      <c r="E3942" s="235">
        <v>0</v>
      </c>
      <c r="F3942" s="235">
        <v>0</v>
      </c>
      <c r="G3942" s="235">
        <v>0</v>
      </c>
      <c r="H3942" s="235">
        <v>0</v>
      </c>
    </row>
    <row r="3943" spans="2:8">
      <c r="B3943" s="235" t="s">
        <v>101</v>
      </c>
      <c r="C3943" s="235">
        <v>43416</v>
      </c>
      <c r="D3943" s="235">
        <v>0</v>
      </c>
      <c r="E3943" s="235">
        <v>0</v>
      </c>
      <c r="F3943" s="235">
        <v>0</v>
      </c>
      <c r="G3943" s="235">
        <v>0</v>
      </c>
      <c r="H3943" s="235">
        <v>0</v>
      </c>
    </row>
    <row r="3944" spans="2:8">
      <c r="B3944" s="235" t="s">
        <v>101</v>
      </c>
      <c r="C3944" s="235">
        <v>43417</v>
      </c>
      <c r="D3944" s="235">
        <v>40</v>
      </c>
      <c r="E3944" s="235">
        <v>0</v>
      </c>
      <c r="F3944" s="235">
        <v>0</v>
      </c>
      <c r="G3944" s="235">
        <v>0</v>
      </c>
      <c r="H3944" s="235">
        <v>0</v>
      </c>
    </row>
    <row r="3945" spans="2:8">
      <c r="B3945" s="235" t="s">
        <v>101</v>
      </c>
      <c r="C3945" s="235">
        <v>43418</v>
      </c>
      <c r="D3945" s="235">
        <v>5</v>
      </c>
      <c r="E3945" s="235">
        <v>0</v>
      </c>
      <c r="F3945" s="235">
        <v>0</v>
      </c>
      <c r="G3945" s="235">
        <v>0</v>
      </c>
      <c r="H3945" s="235">
        <v>0</v>
      </c>
    </row>
    <row r="3946" spans="2:8">
      <c r="B3946" s="235" t="s">
        <v>101</v>
      </c>
      <c r="C3946" s="235">
        <v>43419</v>
      </c>
      <c r="D3946" s="235">
        <v>0</v>
      </c>
      <c r="E3946" s="235">
        <v>0</v>
      </c>
      <c r="F3946" s="235">
        <v>0</v>
      </c>
      <c r="G3946" s="235">
        <v>0</v>
      </c>
      <c r="H3946" s="235">
        <v>0</v>
      </c>
    </row>
    <row r="3947" spans="2:8">
      <c r="B3947" s="235" t="s">
        <v>101</v>
      </c>
      <c r="C3947" s="235">
        <v>43420</v>
      </c>
      <c r="D3947" s="235">
        <v>0</v>
      </c>
      <c r="E3947" s="235">
        <v>0</v>
      </c>
      <c r="F3947" s="235">
        <v>0</v>
      </c>
      <c r="G3947" s="235">
        <v>0</v>
      </c>
      <c r="H3947" s="235">
        <v>0</v>
      </c>
    </row>
    <row r="3948" spans="2:8">
      <c r="B3948" s="235" t="s">
        <v>101</v>
      </c>
      <c r="C3948" s="235">
        <v>43421</v>
      </c>
      <c r="D3948" s="235">
        <v>0</v>
      </c>
      <c r="E3948" s="235">
        <v>0</v>
      </c>
      <c r="F3948" s="235">
        <v>0</v>
      </c>
      <c r="G3948" s="235">
        <v>0</v>
      </c>
      <c r="H3948" s="235">
        <v>0</v>
      </c>
    </row>
    <row r="3949" spans="2:8">
      <c r="B3949" s="235" t="s">
        <v>101</v>
      </c>
      <c r="C3949" s="235">
        <v>43422</v>
      </c>
      <c r="D3949" s="235">
        <v>0</v>
      </c>
      <c r="E3949" s="235">
        <v>0</v>
      </c>
      <c r="F3949" s="235">
        <v>0</v>
      </c>
      <c r="G3949" s="235">
        <v>0</v>
      </c>
      <c r="H3949" s="235">
        <v>0</v>
      </c>
    </row>
    <row r="3950" spans="2:8">
      <c r="B3950" s="235" t="s">
        <v>101</v>
      </c>
      <c r="C3950" s="235">
        <v>43423</v>
      </c>
      <c r="D3950" s="235">
        <v>45</v>
      </c>
      <c r="E3950" s="235">
        <v>0</v>
      </c>
      <c r="F3950" s="235">
        <v>0</v>
      </c>
      <c r="G3950" s="235">
        <v>0</v>
      </c>
      <c r="H3950" s="235">
        <v>0</v>
      </c>
    </row>
    <row r="3951" spans="2:8">
      <c r="B3951" s="235" t="s">
        <v>101</v>
      </c>
      <c r="C3951" s="235">
        <v>43424</v>
      </c>
      <c r="D3951" s="235">
        <v>22</v>
      </c>
      <c r="E3951" s="235">
        <v>0</v>
      </c>
      <c r="F3951" s="235">
        <v>0</v>
      </c>
      <c r="G3951" s="235">
        <v>0</v>
      </c>
      <c r="H3951" s="235">
        <v>0</v>
      </c>
    </row>
    <row r="3952" spans="2:8">
      <c r="B3952" s="235" t="s">
        <v>101</v>
      </c>
      <c r="C3952" s="235">
        <v>43425</v>
      </c>
      <c r="D3952" s="235">
        <v>8</v>
      </c>
      <c r="E3952" s="235">
        <v>0</v>
      </c>
      <c r="F3952" s="235">
        <v>0</v>
      </c>
      <c r="G3952" s="235">
        <v>0</v>
      </c>
      <c r="H3952" s="235">
        <v>0</v>
      </c>
    </row>
    <row r="3953" spans="2:8">
      <c r="B3953" s="235" t="s">
        <v>101</v>
      </c>
      <c r="C3953" s="235">
        <v>43426</v>
      </c>
      <c r="D3953" s="235">
        <v>0</v>
      </c>
      <c r="E3953" s="235">
        <v>0</v>
      </c>
      <c r="F3953" s="235">
        <v>0</v>
      </c>
      <c r="G3953" s="235">
        <v>0</v>
      </c>
      <c r="H3953" s="235">
        <v>0</v>
      </c>
    </row>
    <row r="3954" spans="2:8">
      <c r="B3954" s="235" t="s">
        <v>101</v>
      </c>
      <c r="C3954" s="235">
        <v>43427</v>
      </c>
      <c r="D3954" s="235">
        <v>0</v>
      </c>
      <c r="E3954" s="235">
        <v>0</v>
      </c>
      <c r="F3954" s="235">
        <v>0</v>
      </c>
      <c r="G3954" s="235">
        <v>0</v>
      </c>
      <c r="H3954" s="235">
        <v>0</v>
      </c>
    </row>
    <row r="3955" spans="2:8">
      <c r="B3955" s="235" t="s">
        <v>101</v>
      </c>
      <c r="C3955" s="235">
        <v>43428</v>
      </c>
      <c r="D3955" s="235">
        <v>0</v>
      </c>
      <c r="E3955" s="235">
        <v>0</v>
      </c>
      <c r="F3955" s="235">
        <v>0</v>
      </c>
      <c r="G3955" s="235">
        <v>0</v>
      </c>
      <c r="H3955" s="235">
        <v>0</v>
      </c>
    </row>
    <row r="3956" spans="2:8">
      <c r="B3956" s="235" t="s">
        <v>101</v>
      </c>
      <c r="C3956" s="235">
        <v>43429</v>
      </c>
      <c r="D3956" s="235">
        <v>0</v>
      </c>
      <c r="E3956" s="235">
        <v>0</v>
      </c>
      <c r="F3956" s="235">
        <v>0</v>
      </c>
      <c r="G3956" s="235">
        <v>0</v>
      </c>
      <c r="H3956" s="235">
        <v>0</v>
      </c>
    </row>
    <row r="3957" spans="2:8">
      <c r="B3957" s="235" t="s">
        <v>101</v>
      </c>
      <c r="C3957" s="235">
        <v>43430</v>
      </c>
      <c r="D3957" s="235">
        <v>26</v>
      </c>
      <c r="E3957" s="235">
        <v>0</v>
      </c>
      <c r="F3957" s="235">
        <v>0</v>
      </c>
      <c r="G3957" s="235">
        <v>0</v>
      </c>
      <c r="H3957" s="235">
        <v>0</v>
      </c>
    </row>
    <row r="3958" spans="2:8">
      <c r="B3958" s="235" t="s">
        <v>101</v>
      </c>
      <c r="C3958" s="235">
        <v>43431</v>
      </c>
      <c r="D3958" s="235">
        <v>10</v>
      </c>
      <c r="E3958" s="235">
        <v>0</v>
      </c>
      <c r="F3958" s="235">
        <v>0</v>
      </c>
      <c r="G3958" s="235">
        <v>0</v>
      </c>
      <c r="H3958" s="235">
        <v>0</v>
      </c>
    </row>
    <row r="3959" spans="2:8">
      <c r="B3959" s="235" t="s">
        <v>101</v>
      </c>
      <c r="C3959" s="235">
        <v>43432</v>
      </c>
      <c r="D3959" s="235">
        <v>5</v>
      </c>
      <c r="E3959" s="235">
        <v>0</v>
      </c>
      <c r="F3959" s="235">
        <v>0</v>
      </c>
      <c r="G3959" s="235">
        <v>0</v>
      </c>
      <c r="H3959" s="235">
        <v>0</v>
      </c>
    </row>
    <row r="3960" spans="2:8">
      <c r="B3960" s="235" t="s">
        <v>101</v>
      </c>
      <c r="C3960" s="235">
        <v>43433</v>
      </c>
      <c r="D3960" s="235">
        <v>1</v>
      </c>
      <c r="E3960" s="235">
        <v>0</v>
      </c>
      <c r="F3960" s="235">
        <v>0</v>
      </c>
      <c r="G3960" s="235">
        <v>0</v>
      </c>
      <c r="H3960" s="235">
        <v>0</v>
      </c>
    </row>
    <row r="3961" spans="2:8">
      <c r="B3961" s="235" t="s">
        <v>101</v>
      </c>
      <c r="C3961" s="235">
        <v>43434</v>
      </c>
      <c r="D3961" s="235">
        <v>5</v>
      </c>
      <c r="E3961" s="235">
        <v>0</v>
      </c>
      <c r="F3961" s="235">
        <v>0</v>
      </c>
      <c r="G3961" s="235">
        <v>0</v>
      </c>
      <c r="H3961" s="235">
        <v>0</v>
      </c>
    </row>
    <row r="3962" spans="2:8">
      <c r="B3962" s="235" t="s">
        <v>101</v>
      </c>
      <c r="C3962" s="235">
        <v>43435</v>
      </c>
      <c r="D3962" s="235">
        <v>0</v>
      </c>
      <c r="E3962" s="235">
        <v>0</v>
      </c>
      <c r="F3962" s="235">
        <v>0</v>
      </c>
      <c r="G3962" s="235">
        <v>0</v>
      </c>
      <c r="H3962" s="235">
        <v>0</v>
      </c>
    </row>
    <row r="3963" spans="2:8">
      <c r="B3963" s="235" t="s">
        <v>101</v>
      </c>
      <c r="C3963" s="235">
        <v>43436</v>
      </c>
      <c r="D3963" s="235">
        <v>0</v>
      </c>
      <c r="E3963" s="235">
        <v>0</v>
      </c>
      <c r="F3963" s="235">
        <v>0</v>
      </c>
      <c r="G3963" s="235">
        <v>0</v>
      </c>
      <c r="H3963" s="235">
        <v>0</v>
      </c>
    </row>
    <row r="3964" spans="2:8">
      <c r="B3964" s="235" t="s">
        <v>101</v>
      </c>
      <c r="C3964" s="235">
        <v>43437</v>
      </c>
      <c r="D3964" s="235">
        <v>20</v>
      </c>
      <c r="E3964" s="235">
        <v>0</v>
      </c>
      <c r="F3964" s="235">
        <v>0</v>
      </c>
      <c r="G3964" s="235">
        <v>0</v>
      </c>
      <c r="H3964" s="235">
        <v>0</v>
      </c>
    </row>
    <row r="3965" spans="2:8">
      <c r="B3965" s="235" t="s">
        <v>101</v>
      </c>
      <c r="C3965" s="235">
        <v>43438</v>
      </c>
      <c r="D3965" s="235">
        <v>0</v>
      </c>
      <c r="E3965" s="235">
        <v>0</v>
      </c>
      <c r="F3965" s="235">
        <v>0</v>
      </c>
      <c r="G3965" s="235">
        <v>0</v>
      </c>
      <c r="H3965" s="235">
        <v>0</v>
      </c>
    </row>
    <row r="3966" spans="2:8">
      <c r="B3966" s="235" t="s">
        <v>101</v>
      </c>
      <c r="C3966" s="235">
        <v>43439</v>
      </c>
      <c r="D3966" s="235">
        <v>13</v>
      </c>
      <c r="E3966" s="235">
        <v>0</v>
      </c>
      <c r="F3966" s="235">
        <v>0</v>
      </c>
      <c r="G3966" s="235">
        <v>0</v>
      </c>
      <c r="H3966" s="235">
        <v>0</v>
      </c>
    </row>
    <row r="3967" spans="2:8">
      <c r="B3967" s="235" t="s">
        <v>101</v>
      </c>
      <c r="C3967" s="235">
        <v>43440</v>
      </c>
      <c r="D3967" s="235">
        <v>24</v>
      </c>
      <c r="E3967" s="235">
        <v>0</v>
      </c>
      <c r="F3967" s="235">
        <v>0</v>
      </c>
      <c r="G3967" s="235">
        <v>0</v>
      </c>
      <c r="H3967" s="235">
        <v>0</v>
      </c>
    </row>
    <row r="3968" spans="2:8">
      <c r="B3968" s="235" t="s">
        <v>101</v>
      </c>
      <c r="C3968" s="235">
        <v>43441</v>
      </c>
      <c r="D3968" s="235">
        <v>4</v>
      </c>
      <c r="E3968" s="235">
        <v>0</v>
      </c>
      <c r="F3968" s="235">
        <v>0</v>
      </c>
      <c r="G3968" s="235">
        <v>0</v>
      </c>
      <c r="H3968" s="235">
        <v>0</v>
      </c>
    </row>
    <row r="3969" spans="2:8">
      <c r="B3969" s="235" t="s">
        <v>101</v>
      </c>
      <c r="C3969" s="235">
        <v>43442</v>
      </c>
      <c r="D3969" s="235">
        <v>0</v>
      </c>
      <c r="E3969" s="235">
        <v>0</v>
      </c>
      <c r="F3969" s="235">
        <v>0</v>
      </c>
      <c r="G3969" s="235">
        <v>0</v>
      </c>
      <c r="H3969" s="235">
        <v>0</v>
      </c>
    </row>
    <row r="3970" spans="2:8">
      <c r="B3970" s="235" t="s">
        <v>101</v>
      </c>
      <c r="C3970" s="235">
        <v>43443</v>
      </c>
      <c r="D3970" s="235">
        <v>0</v>
      </c>
      <c r="E3970" s="235">
        <v>0</v>
      </c>
      <c r="F3970" s="235">
        <v>0</v>
      </c>
      <c r="G3970" s="235">
        <v>0</v>
      </c>
      <c r="H3970" s="235">
        <v>0</v>
      </c>
    </row>
    <row r="3971" spans="2:8">
      <c r="B3971" s="235" t="s">
        <v>101</v>
      </c>
      <c r="C3971" s="235">
        <v>43444</v>
      </c>
      <c r="D3971" s="235">
        <v>20</v>
      </c>
      <c r="E3971" s="235">
        <v>0</v>
      </c>
      <c r="F3971" s="235">
        <v>0</v>
      </c>
      <c r="G3971" s="235">
        <v>0</v>
      </c>
      <c r="H3971" s="235">
        <v>0</v>
      </c>
    </row>
    <row r="3972" spans="2:8">
      <c r="B3972" s="235" t="s">
        <v>101</v>
      </c>
      <c r="C3972" s="235">
        <v>43445</v>
      </c>
      <c r="D3972" s="235">
        <v>0</v>
      </c>
      <c r="E3972" s="235">
        <v>0</v>
      </c>
      <c r="F3972" s="235">
        <v>0</v>
      </c>
      <c r="G3972" s="235">
        <v>0</v>
      </c>
      <c r="H3972" s="235">
        <v>0</v>
      </c>
    </row>
    <row r="3973" spans="2:8">
      <c r="B3973" s="235" t="s">
        <v>101</v>
      </c>
      <c r="C3973" s="235">
        <v>43446</v>
      </c>
      <c r="D3973" s="235">
        <v>0</v>
      </c>
      <c r="E3973" s="235">
        <v>0</v>
      </c>
      <c r="F3973" s="235">
        <v>0</v>
      </c>
      <c r="G3973" s="235">
        <v>0</v>
      </c>
      <c r="H3973" s="235">
        <v>0</v>
      </c>
    </row>
    <row r="3974" spans="2:8">
      <c r="B3974" s="235" t="s">
        <v>101</v>
      </c>
      <c r="C3974" s="235">
        <v>43447</v>
      </c>
      <c r="D3974" s="235">
        <v>7</v>
      </c>
      <c r="E3974" s="235">
        <v>0</v>
      </c>
      <c r="F3974" s="235">
        <v>0</v>
      </c>
      <c r="G3974" s="235">
        <v>0</v>
      </c>
      <c r="H3974" s="235">
        <v>0</v>
      </c>
    </row>
    <row r="3975" spans="2:8">
      <c r="B3975" s="235" t="s">
        <v>101</v>
      </c>
      <c r="C3975" s="235">
        <v>43448</v>
      </c>
      <c r="D3975" s="235">
        <v>25</v>
      </c>
      <c r="E3975" s="235">
        <v>0</v>
      </c>
      <c r="F3975" s="235">
        <v>0</v>
      </c>
      <c r="G3975" s="235">
        <v>0</v>
      </c>
      <c r="H3975" s="235">
        <v>0</v>
      </c>
    </row>
    <row r="3976" spans="2:8">
      <c r="B3976" s="235" t="s">
        <v>101</v>
      </c>
      <c r="C3976" s="235">
        <v>43449</v>
      </c>
      <c r="D3976" s="235">
        <v>0</v>
      </c>
      <c r="E3976" s="235">
        <v>0</v>
      </c>
      <c r="F3976" s="235">
        <v>0</v>
      </c>
      <c r="G3976" s="235">
        <v>0</v>
      </c>
      <c r="H3976" s="235">
        <v>0</v>
      </c>
    </row>
    <row r="3977" spans="2:8">
      <c r="B3977" s="235" t="s">
        <v>101</v>
      </c>
      <c r="C3977" s="235">
        <v>43450</v>
      </c>
      <c r="D3977" s="235">
        <v>0</v>
      </c>
      <c r="E3977" s="235">
        <v>0</v>
      </c>
      <c r="F3977" s="235">
        <v>0</v>
      </c>
      <c r="G3977" s="235">
        <v>0</v>
      </c>
      <c r="H3977" s="235">
        <v>0</v>
      </c>
    </row>
    <row r="3978" spans="2:8">
      <c r="B3978" s="235" t="s">
        <v>101</v>
      </c>
      <c r="C3978" s="235">
        <v>43451</v>
      </c>
      <c r="D3978" s="235">
        <v>3</v>
      </c>
      <c r="E3978" s="235">
        <v>0</v>
      </c>
      <c r="F3978" s="235">
        <v>0</v>
      </c>
      <c r="G3978" s="235">
        <v>0</v>
      </c>
      <c r="H3978" s="235">
        <v>0</v>
      </c>
    </row>
    <row r="3979" spans="2:8">
      <c r="B3979" s="235" t="s">
        <v>101</v>
      </c>
      <c r="C3979" s="235">
        <v>43452</v>
      </c>
      <c r="D3979" s="235">
        <v>0</v>
      </c>
      <c r="E3979" s="235">
        <v>0</v>
      </c>
      <c r="F3979" s="235">
        <v>0</v>
      </c>
      <c r="G3979" s="235">
        <v>0</v>
      </c>
      <c r="H3979" s="235">
        <v>0</v>
      </c>
    </row>
    <row r="3980" spans="2:8">
      <c r="B3980" s="235" t="s">
        <v>101</v>
      </c>
      <c r="C3980" s="235">
        <v>43453</v>
      </c>
      <c r="D3980" s="235">
        <v>0</v>
      </c>
      <c r="E3980" s="235">
        <v>0</v>
      </c>
      <c r="F3980" s="235">
        <v>0</v>
      </c>
      <c r="G3980" s="235">
        <v>0</v>
      </c>
      <c r="H3980" s="235">
        <v>0</v>
      </c>
    </row>
    <row r="3981" spans="2:8">
      <c r="B3981" s="235" t="s">
        <v>101</v>
      </c>
      <c r="C3981" s="235">
        <v>43454</v>
      </c>
      <c r="D3981" s="235">
        <v>5</v>
      </c>
      <c r="E3981" s="235">
        <v>0</v>
      </c>
      <c r="F3981" s="235">
        <v>0</v>
      </c>
      <c r="G3981" s="235">
        <v>0</v>
      </c>
      <c r="H3981" s="235">
        <v>0</v>
      </c>
    </row>
    <row r="3982" spans="2:8">
      <c r="B3982" s="235" t="s">
        <v>101</v>
      </c>
      <c r="C3982" s="235">
        <v>43455</v>
      </c>
      <c r="D3982" s="235">
        <v>4</v>
      </c>
      <c r="E3982" s="235">
        <v>0</v>
      </c>
      <c r="F3982" s="235">
        <v>0</v>
      </c>
      <c r="G3982" s="235">
        <v>0</v>
      </c>
      <c r="H3982" s="235">
        <v>0</v>
      </c>
    </row>
    <row r="3983" spans="2:8">
      <c r="B3983" s="235" t="s">
        <v>101</v>
      </c>
      <c r="C3983" s="235">
        <v>43456</v>
      </c>
      <c r="D3983" s="235">
        <v>0</v>
      </c>
      <c r="E3983" s="235">
        <v>0</v>
      </c>
      <c r="F3983" s="235">
        <v>0</v>
      </c>
      <c r="G3983" s="235">
        <v>0</v>
      </c>
      <c r="H3983" s="235">
        <v>0</v>
      </c>
    </row>
    <row r="3984" spans="2:8">
      <c r="B3984" s="235" t="s">
        <v>101</v>
      </c>
      <c r="C3984" s="235">
        <v>43457</v>
      </c>
      <c r="D3984" s="235">
        <v>0</v>
      </c>
      <c r="E3984" s="235">
        <v>0</v>
      </c>
      <c r="F3984" s="235">
        <v>0</v>
      </c>
      <c r="G3984" s="235">
        <v>0</v>
      </c>
      <c r="H3984" s="235">
        <v>0</v>
      </c>
    </row>
    <row r="3985" spans="2:8">
      <c r="B3985" s="235" t="s">
        <v>101</v>
      </c>
      <c r="C3985" s="235">
        <v>43458</v>
      </c>
      <c r="D3985" s="235">
        <v>0</v>
      </c>
      <c r="E3985" s="235">
        <v>0</v>
      </c>
      <c r="F3985" s="235">
        <v>0</v>
      </c>
      <c r="G3985" s="235">
        <v>0</v>
      </c>
      <c r="H3985" s="235">
        <v>0</v>
      </c>
    </row>
    <row r="3986" spans="2:8">
      <c r="B3986" s="235" t="s">
        <v>101</v>
      </c>
      <c r="C3986" s="235">
        <v>43459</v>
      </c>
      <c r="D3986" s="235">
        <v>0</v>
      </c>
      <c r="E3986" s="235">
        <v>0</v>
      </c>
      <c r="F3986" s="235">
        <v>0</v>
      </c>
      <c r="G3986" s="235">
        <v>0</v>
      </c>
      <c r="H3986" s="235">
        <v>0</v>
      </c>
    </row>
    <row r="3987" spans="2:8">
      <c r="B3987" s="235" t="s">
        <v>101</v>
      </c>
      <c r="C3987" s="235">
        <v>43460</v>
      </c>
      <c r="D3987" s="235">
        <v>0</v>
      </c>
      <c r="E3987" s="235">
        <v>0</v>
      </c>
      <c r="F3987" s="235">
        <v>0</v>
      </c>
      <c r="G3987" s="235">
        <v>0</v>
      </c>
      <c r="H3987" s="235">
        <v>0</v>
      </c>
    </row>
    <row r="3988" spans="2:8">
      <c r="B3988" s="235" t="s">
        <v>101</v>
      </c>
      <c r="C3988" s="235">
        <v>43461</v>
      </c>
      <c r="D3988" s="235">
        <v>0</v>
      </c>
      <c r="E3988" s="235">
        <v>0</v>
      </c>
      <c r="F3988" s="235">
        <v>0</v>
      </c>
      <c r="G3988" s="235">
        <v>0</v>
      </c>
      <c r="H3988" s="235">
        <v>0</v>
      </c>
    </row>
    <row r="3989" spans="2:8">
      <c r="B3989" s="235" t="s">
        <v>101</v>
      </c>
      <c r="C3989" s="235">
        <v>43462</v>
      </c>
      <c r="D3989" s="235">
        <v>0</v>
      </c>
      <c r="E3989" s="235">
        <v>0</v>
      </c>
      <c r="F3989" s="235">
        <v>0</v>
      </c>
      <c r="G3989" s="235">
        <v>0</v>
      </c>
      <c r="H3989" s="235">
        <v>0</v>
      </c>
    </row>
    <row r="3990" spans="2:8">
      <c r="B3990" s="235" t="s">
        <v>101</v>
      </c>
      <c r="C3990" s="235">
        <v>43463</v>
      </c>
      <c r="D3990" s="235">
        <v>0</v>
      </c>
      <c r="E3990" s="235">
        <v>0</v>
      </c>
      <c r="F3990" s="235">
        <v>0</v>
      </c>
      <c r="G3990" s="235">
        <v>0</v>
      </c>
      <c r="H3990" s="235">
        <v>0</v>
      </c>
    </row>
    <row r="3991" spans="2:8">
      <c r="B3991" s="235" t="s">
        <v>101</v>
      </c>
      <c r="C3991" s="235">
        <v>43464</v>
      </c>
      <c r="D3991" s="235">
        <v>0</v>
      </c>
      <c r="E3991" s="235">
        <v>0</v>
      </c>
      <c r="F3991" s="235">
        <v>0</v>
      </c>
      <c r="G3991" s="235">
        <v>0</v>
      </c>
      <c r="H3991" s="235">
        <v>0</v>
      </c>
    </row>
    <row r="3992" spans="2:8">
      <c r="B3992" s="235" t="s">
        <v>101</v>
      </c>
      <c r="C3992" s="235">
        <v>43465</v>
      </c>
      <c r="D3992" s="235">
        <v>0</v>
      </c>
      <c r="E3992" s="235">
        <v>0</v>
      </c>
      <c r="F3992" s="235">
        <v>0</v>
      </c>
      <c r="G3992" s="235">
        <v>0</v>
      </c>
      <c r="H3992" s="235">
        <v>0</v>
      </c>
    </row>
    <row r="3993" spans="2:8">
      <c r="B3993" s="235" t="s">
        <v>101</v>
      </c>
      <c r="C3993" s="235">
        <v>43466</v>
      </c>
      <c r="D3993" s="235">
        <v>0</v>
      </c>
      <c r="E3993" s="235">
        <v>0</v>
      </c>
      <c r="F3993" s="235">
        <v>0</v>
      </c>
      <c r="G3993" s="235">
        <v>0</v>
      </c>
      <c r="H3993" s="235">
        <v>0</v>
      </c>
    </row>
    <row r="3994" spans="2:8">
      <c r="B3994" s="235" t="s">
        <v>101</v>
      </c>
      <c r="C3994" s="235">
        <v>43467</v>
      </c>
      <c r="D3994" s="235">
        <v>4</v>
      </c>
      <c r="E3994" s="235">
        <v>0</v>
      </c>
      <c r="F3994" s="235">
        <v>0</v>
      </c>
      <c r="G3994" s="235">
        <v>0</v>
      </c>
      <c r="H3994" s="235">
        <v>0</v>
      </c>
    </row>
    <row r="3995" spans="2:8">
      <c r="B3995" s="235" t="s">
        <v>101</v>
      </c>
      <c r="C3995" s="235">
        <v>43468</v>
      </c>
      <c r="D3995" s="235">
        <v>0</v>
      </c>
      <c r="E3995" s="235">
        <v>0</v>
      </c>
      <c r="F3995" s="235">
        <v>0</v>
      </c>
      <c r="G3995" s="235">
        <v>0</v>
      </c>
      <c r="H3995" s="235">
        <v>0</v>
      </c>
    </row>
    <row r="3996" spans="2:8">
      <c r="B3996" s="235" t="s">
        <v>101</v>
      </c>
      <c r="C3996" s="235">
        <v>43469</v>
      </c>
      <c r="D3996" s="235">
        <v>0</v>
      </c>
      <c r="E3996" s="235">
        <v>0</v>
      </c>
      <c r="F3996" s="235">
        <v>0</v>
      </c>
      <c r="G3996" s="235">
        <v>0</v>
      </c>
      <c r="H3996" s="235">
        <v>0</v>
      </c>
    </row>
    <row r="3997" spans="2:8">
      <c r="B3997" s="235" t="s">
        <v>101</v>
      </c>
      <c r="C3997" s="235">
        <v>43470</v>
      </c>
      <c r="D3997" s="235">
        <v>0</v>
      </c>
      <c r="E3997" s="235">
        <v>0</v>
      </c>
      <c r="F3997" s="235">
        <v>0</v>
      </c>
      <c r="G3997" s="235">
        <v>0</v>
      </c>
      <c r="H3997" s="235">
        <v>0</v>
      </c>
    </row>
    <row r="3998" spans="2:8">
      <c r="B3998" s="235" t="s">
        <v>101</v>
      </c>
      <c r="C3998" s="235">
        <v>43471</v>
      </c>
      <c r="D3998" s="235">
        <v>0</v>
      </c>
      <c r="E3998" s="235">
        <v>0</v>
      </c>
      <c r="F3998" s="235">
        <v>0</v>
      </c>
      <c r="G3998" s="235">
        <v>0</v>
      </c>
      <c r="H3998" s="235">
        <v>0</v>
      </c>
    </row>
    <row r="3999" spans="2:8">
      <c r="B3999" s="235" t="s">
        <v>101</v>
      </c>
      <c r="C3999" s="235">
        <v>43472</v>
      </c>
      <c r="D3999" s="235">
        <v>0</v>
      </c>
      <c r="E3999" s="235">
        <v>0</v>
      </c>
      <c r="F3999" s="235">
        <v>0</v>
      </c>
      <c r="G3999" s="235">
        <v>0</v>
      </c>
      <c r="H3999" s="235">
        <v>0</v>
      </c>
    </row>
    <row r="4000" spans="2:8">
      <c r="B4000" s="235" t="s">
        <v>101</v>
      </c>
      <c r="C4000" s="235">
        <v>43473</v>
      </c>
      <c r="D4000" s="235">
        <v>2</v>
      </c>
      <c r="E4000" s="235">
        <v>0</v>
      </c>
      <c r="F4000" s="235">
        <v>0</v>
      </c>
      <c r="G4000" s="235">
        <v>0</v>
      </c>
      <c r="H4000" s="235">
        <v>0</v>
      </c>
    </row>
    <row r="4001" spans="2:8">
      <c r="B4001" s="235" t="s">
        <v>101</v>
      </c>
      <c r="C4001" s="235">
        <v>43474</v>
      </c>
      <c r="D4001" s="235">
        <v>9</v>
      </c>
      <c r="E4001" s="235">
        <v>0</v>
      </c>
      <c r="F4001" s="235">
        <v>0</v>
      </c>
      <c r="G4001" s="235">
        <v>0</v>
      </c>
      <c r="H4001" s="235">
        <v>0</v>
      </c>
    </row>
    <row r="4002" spans="2:8">
      <c r="B4002" s="235" t="s">
        <v>101</v>
      </c>
      <c r="C4002" s="235">
        <v>43475</v>
      </c>
      <c r="D4002" s="235">
        <v>6</v>
      </c>
      <c r="E4002" s="235">
        <v>0</v>
      </c>
      <c r="F4002" s="235">
        <v>0</v>
      </c>
      <c r="G4002" s="235">
        <v>0</v>
      </c>
      <c r="H4002" s="235">
        <v>0</v>
      </c>
    </row>
    <row r="4003" spans="2:8">
      <c r="B4003" s="235" t="s">
        <v>101</v>
      </c>
      <c r="C4003" s="235">
        <v>43476</v>
      </c>
      <c r="D4003" s="235">
        <v>2</v>
      </c>
      <c r="E4003" s="235">
        <v>0</v>
      </c>
      <c r="F4003" s="235">
        <v>0</v>
      </c>
      <c r="G4003" s="235">
        <v>0</v>
      </c>
      <c r="H4003" s="235">
        <v>0</v>
      </c>
    </row>
    <row r="4004" spans="2:8">
      <c r="B4004" s="235" t="s">
        <v>101</v>
      </c>
      <c r="C4004" s="235">
        <v>43477</v>
      </c>
      <c r="D4004" s="235">
        <v>0</v>
      </c>
      <c r="E4004" s="235">
        <v>0</v>
      </c>
      <c r="F4004" s="235">
        <v>0</v>
      </c>
      <c r="G4004" s="235">
        <v>0</v>
      </c>
      <c r="H4004" s="235">
        <v>0</v>
      </c>
    </row>
    <row r="4005" spans="2:8">
      <c r="B4005" s="235" t="s">
        <v>101</v>
      </c>
      <c r="C4005" s="235">
        <v>43478</v>
      </c>
      <c r="D4005" s="235">
        <v>0</v>
      </c>
      <c r="E4005" s="235">
        <v>0</v>
      </c>
      <c r="F4005" s="235">
        <v>0</v>
      </c>
      <c r="G4005" s="235">
        <v>0</v>
      </c>
      <c r="H4005" s="235">
        <v>0</v>
      </c>
    </row>
    <row r="4006" spans="2:8">
      <c r="B4006" s="235" t="s">
        <v>101</v>
      </c>
      <c r="C4006" s="235">
        <v>43479</v>
      </c>
      <c r="D4006" s="235">
        <v>3</v>
      </c>
      <c r="E4006" s="235">
        <v>0</v>
      </c>
      <c r="F4006" s="235">
        <v>0</v>
      </c>
      <c r="G4006" s="235">
        <v>0</v>
      </c>
      <c r="H4006" s="235">
        <v>0</v>
      </c>
    </row>
    <row r="4007" spans="2:8">
      <c r="B4007" s="235" t="s">
        <v>101</v>
      </c>
      <c r="C4007" s="235">
        <v>43480</v>
      </c>
      <c r="D4007" s="235">
        <v>22</v>
      </c>
      <c r="E4007" s="235">
        <v>0</v>
      </c>
      <c r="F4007" s="235">
        <v>0</v>
      </c>
      <c r="G4007" s="235">
        <v>0</v>
      </c>
      <c r="H4007" s="235">
        <v>0</v>
      </c>
    </row>
    <row r="4008" spans="2:8">
      <c r="B4008" s="235" t="s">
        <v>101</v>
      </c>
      <c r="C4008" s="235">
        <v>43481</v>
      </c>
      <c r="D4008" s="235">
        <v>2</v>
      </c>
      <c r="E4008" s="235">
        <v>0</v>
      </c>
      <c r="F4008" s="235">
        <v>0</v>
      </c>
      <c r="G4008" s="235">
        <v>0</v>
      </c>
      <c r="H4008" s="235">
        <v>0</v>
      </c>
    </row>
    <row r="4009" spans="2:8">
      <c r="B4009" s="235" t="s">
        <v>101</v>
      </c>
      <c r="C4009" s="235">
        <v>43482</v>
      </c>
      <c r="D4009" s="235">
        <v>4</v>
      </c>
      <c r="E4009" s="235">
        <v>0</v>
      </c>
      <c r="F4009" s="235">
        <v>0</v>
      </c>
      <c r="G4009" s="235">
        <v>0</v>
      </c>
      <c r="H4009" s="235">
        <v>0</v>
      </c>
    </row>
    <row r="4010" spans="2:8">
      <c r="B4010" s="235" t="s">
        <v>101</v>
      </c>
      <c r="C4010" s="235">
        <v>43483</v>
      </c>
      <c r="D4010" s="235">
        <v>5</v>
      </c>
      <c r="E4010" s="235">
        <v>0</v>
      </c>
      <c r="F4010" s="235">
        <v>0</v>
      </c>
      <c r="G4010" s="235">
        <v>0</v>
      </c>
      <c r="H4010" s="235">
        <v>0</v>
      </c>
    </row>
    <row r="4011" spans="2:8">
      <c r="B4011" s="235" t="s">
        <v>101</v>
      </c>
      <c r="C4011" s="235">
        <v>43484</v>
      </c>
      <c r="D4011" s="235">
        <v>0</v>
      </c>
      <c r="E4011" s="235">
        <v>0</v>
      </c>
      <c r="F4011" s="235">
        <v>0</v>
      </c>
      <c r="G4011" s="235">
        <v>0</v>
      </c>
      <c r="H4011" s="235">
        <v>0</v>
      </c>
    </row>
    <row r="4012" spans="2:8">
      <c r="B4012" s="235" t="s">
        <v>101</v>
      </c>
      <c r="C4012" s="235">
        <v>43485</v>
      </c>
      <c r="D4012" s="235">
        <v>0</v>
      </c>
      <c r="E4012" s="235">
        <v>0</v>
      </c>
      <c r="F4012" s="235">
        <v>0</v>
      </c>
      <c r="G4012" s="235">
        <v>0</v>
      </c>
      <c r="H4012" s="235">
        <v>0</v>
      </c>
    </row>
    <row r="4013" spans="2:8">
      <c r="B4013" s="235" t="s">
        <v>101</v>
      </c>
      <c r="C4013" s="235">
        <v>43486</v>
      </c>
      <c r="D4013" s="235">
        <v>0</v>
      </c>
      <c r="E4013" s="235">
        <v>0</v>
      </c>
      <c r="F4013" s="235">
        <v>0</v>
      </c>
      <c r="G4013" s="235">
        <v>0</v>
      </c>
      <c r="H4013" s="235">
        <v>0</v>
      </c>
    </row>
    <row r="4014" spans="2:8">
      <c r="B4014" s="235" t="s">
        <v>101</v>
      </c>
      <c r="C4014" s="235">
        <v>43487</v>
      </c>
      <c r="D4014" s="235">
        <v>0</v>
      </c>
      <c r="E4014" s="235">
        <v>0</v>
      </c>
      <c r="F4014" s="235">
        <v>0</v>
      </c>
      <c r="G4014" s="235">
        <v>0</v>
      </c>
      <c r="H4014" s="235">
        <v>0</v>
      </c>
    </row>
    <row r="4015" spans="2:8">
      <c r="B4015" s="235" t="s">
        <v>101</v>
      </c>
      <c r="C4015" s="235">
        <v>43488</v>
      </c>
      <c r="D4015" s="235">
        <v>0</v>
      </c>
      <c r="E4015" s="235">
        <v>0</v>
      </c>
      <c r="F4015" s="235">
        <v>0</v>
      </c>
      <c r="G4015" s="235">
        <v>0</v>
      </c>
      <c r="H4015" s="235">
        <v>0</v>
      </c>
    </row>
    <row r="4016" spans="2:8">
      <c r="B4016" s="235" t="s">
        <v>101</v>
      </c>
      <c r="C4016" s="235">
        <v>43489</v>
      </c>
      <c r="D4016" s="235">
        <v>0</v>
      </c>
      <c r="E4016" s="235">
        <v>0</v>
      </c>
      <c r="F4016" s="235">
        <v>0</v>
      </c>
      <c r="G4016" s="235">
        <v>0</v>
      </c>
      <c r="H4016" s="235">
        <v>0</v>
      </c>
    </row>
    <row r="4017" spans="2:8">
      <c r="B4017" s="235" t="s">
        <v>101</v>
      </c>
      <c r="C4017" s="235">
        <v>43490</v>
      </c>
      <c r="D4017" s="235">
        <v>0</v>
      </c>
      <c r="E4017" s="235">
        <v>0</v>
      </c>
      <c r="F4017" s="235">
        <v>0</v>
      </c>
      <c r="G4017" s="235">
        <v>0</v>
      </c>
      <c r="H4017" s="235">
        <v>0</v>
      </c>
    </row>
    <row r="4018" spans="2:8">
      <c r="B4018" s="235" t="s">
        <v>101</v>
      </c>
      <c r="C4018" s="235">
        <v>43491</v>
      </c>
      <c r="D4018" s="235">
        <v>0</v>
      </c>
      <c r="E4018" s="235">
        <v>0</v>
      </c>
      <c r="F4018" s="235">
        <v>0</v>
      </c>
      <c r="G4018" s="235">
        <v>0</v>
      </c>
      <c r="H4018" s="235">
        <v>0</v>
      </c>
    </row>
    <row r="4019" spans="2:8">
      <c r="B4019" s="235" t="s">
        <v>101</v>
      </c>
      <c r="C4019" s="235">
        <v>43492</v>
      </c>
      <c r="D4019" s="235">
        <v>0</v>
      </c>
      <c r="E4019" s="235">
        <v>0</v>
      </c>
      <c r="F4019" s="235">
        <v>0</v>
      </c>
      <c r="G4019" s="235">
        <v>0</v>
      </c>
      <c r="H4019" s="235">
        <v>0</v>
      </c>
    </row>
    <row r="4020" spans="2:8">
      <c r="B4020" s="235" t="s">
        <v>101</v>
      </c>
      <c r="C4020" s="235">
        <v>43493</v>
      </c>
      <c r="D4020" s="235">
        <v>3</v>
      </c>
      <c r="E4020" s="235">
        <v>0</v>
      </c>
      <c r="F4020" s="235">
        <v>0</v>
      </c>
      <c r="G4020" s="235">
        <v>0</v>
      </c>
      <c r="H4020" s="235">
        <v>0</v>
      </c>
    </row>
    <row r="4021" spans="2:8">
      <c r="B4021" s="235" t="s">
        <v>101</v>
      </c>
      <c r="C4021" s="235">
        <v>43494</v>
      </c>
      <c r="D4021" s="235">
        <v>5</v>
      </c>
      <c r="E4021" s="235">
        <v>0</v>
      </c>
      <c r="F4021" s="235">
        <v>0</v>
      </c>
      <c r="G4021" s="235">
        <v>0</v>
      </c>
      <c r="H4021" s="235">
        <v>0</v>
      </c>
    </row>
    <row r="4022" spans="2:8">
      <c r="B4022" s="235" t="s">
        <v>101</v>
      </c>
      <c r="C4022" s="235">
        <v>43495</v>
      </c>
      <c r="D4022" s="235">
        <v>0</v>
      </c>
      <c r="E4022" s="235">
        <v>0</v>
      </c>
      <c r="F4022" s="235">
        <v>0</v>
      </c>
      <c r="G4022" s="235">
        <v>0</v>
      </c>
      <c r="H4022" s="235">
        <v>0</v>
      </c>
    </row>
    <row r="4023" spans="2:8">
      <c r="B4023" s="235" t="s">
        <v>101</v>
      </c>
      <c r="C4023" s="235">
        <v>43496</v>
      </c>
      <c r="D4023" s="235">
        <v>0</v>
      </c>
      <c r="E4023" s="235">
        <v>0</v>
      </c>
      <c r="F4023" s="235">
        <v>0</v>
      </c>
      <c r="G4023" s="235">
        <v>0</v>
      </c>
      <c r="H4023" s="235">
        <v>0</v>
      </c>
    </row>
    <row r="4024" spans="2:8">
      <c r="B4024" s="235" t="s">
        <v>101</v>
      </c>
      <c r="C4024" s="235">
        <v>43497</v>
      </c>
      <c r="D4024" s="235">
        <v>0</v>
      </c>
      <c r="E4024" s="235">
        <v>0</v>
      </c>
      <c r="F4024" s="235">
        <v>0</v>
      </c>
      <c r="G4024" s="235">
        <v>0</v>
      </c>
      <c r="H4024" s="235">
        <v>0</v>
      </c>
    </row>
    <row r="4025" spans="2:8">
      <c r="B4025" s="235" t="s">
        <v>101</v>
      </c>
      <c r="C4025" s="235">
        <v>43498</v>
      </c>
      <c r="D4025" s="235">
        <v>0</v>
      </c>
      <c r="E4025" s="235">
        <v>0</v>
      </c>
      <c r="F4025" s="235">
        <v>0</v>
      </c>
      <c r="G4025" s="235">
        <v>0</v>
      </c>
      <c r="H4025" s="235">
        <v>0</v>
      </c>
    </row>
    <row r="4026" spans="2:8">
      <c r="B4026" s="235" t="s">
        <v>101</v>
      </c>
      <c r="C4026" s="235">
        <v>43499</v>
      </c>
      <c r="D4026" s="235">
        <v>0</v>
      </c>
      <c r="E4026" s="235">
        <v>0</v>
      </c>
      <c r="F4026" s="235">
        <v>0</v>
      </c>
      <c r="G4026" s="235">
        <v>0</v>
      </c>
      <c r="H4026" s="235">
        <v>0</v>
      </c>
    </row>
    <row r="4027" spans="2:8">
      <c r="B4027" s="235" t="s">
        <v>101</v>
      </c>
      <c r="C4027" s="235">
        <v>43500</v>
      </c>
      <c r="D4027" s="235">
        <v>20</v>
      </c>
      <c r="E4027" s="235">
        <v>0</v>
      </c>
      <c r="F4027" s="235">
        <v>0</v>
      </c>
      <c r="G4027" s="235">
        <v>0</v>
      </c>
      <c r="H4027" s="235">
        <v>0</v>
      </c>
    </row>
    <row r="4028" spans="2:8">
      <c r="B4028" s="235" t="s">
        <v>101</v>
      </c>
      <c r="C4028" s="235">
        <v>43501</v>
      </c>
      <c r="D4028" s="235">
        <v>0</v>
      </c>
      <c r="E4028" s="235">
        <v>0</v>
      </c>
      <c r="F4028" s="235">
        <v>0</v>
      </c>
      <c r="G4028" s="235">
        <v>0</v>
      </c>
      <c r="H4028" s="235">
        <v>0</v>
      </c>
    </row>
    <row r="4029" spans="2:8">
      <c r="B4029" s="235" t="s">
        <v>101</v>
      </c>
      <c r="C4029" s="235">
        <v>43502</v>
      </c>
      <c r="D4029" s="235">
        <v>0</v>
      </c>
      <c r="E4029" s="235">
        <v>0</v>
      </c>
      <c r="F4029" s="235">
        <v>0</v>
      </c>
      <c r="G4029" s="235">
        <v>0</v>
      </c>
      <c r="H4029" s="235">
        <v>0</v>
      </c>
    </row>
    <row r="4030" spans="2:8">
      <c r="B4030" s="235" t="s">
        <v>101</v>
      </c>
      <c r="C4030" s="235">
        <v>43503</v>
      </c>
      <c r="D4030" s="235">
        <v>0</v>
      </c>
      <c r="E4030" s="235">
        <v>0</v>
      </c>
      <c r="F4030" s="235">
        <v>0</v>
      </c>
      <c r="G4030" s="235">
        <v>0</v>
      </c>
      <c r="H4030" s="235">
        <v>0</v>
      </c>
    </row>
    <row r="4031" spans="2:8">
      <c r="B4031" s="235" t="s">
        <v>101</v>
      </c>
      <c r="C4031" s="235">
        <v>43504</v>
      </c>
      <c r="D4031" s="235">
        <v>0</v>
      </c>
      <c r="E4031" s="235">
        <v>0</v>
      </c>
      <c r="F4031" s="235">
        <v>0</v>
      </c>
      <c r="G4031" s="235">
        <v>0</v>
      </c>
      <c r="H4031" s="235">
        <v>0</v>
      </c>
    </row>
    <row r="4032" spans="2:8">
      <c r="B4032" s="235" t="s">
        <v>101</v>
      </c>
      <c r="C4032" s="235">
        <v>43505</v>
      </c>
      <c r="D4032" s="235">
        <v>0</v>
      </c>
      <c r="E4032" s="235">
        <v>0</v>
      </c>
      <c r="F4032" s="235">
        <v>0</v>
      </c>
      <c r="G4032" s="235">
        <v>0</v>
      </c>
      <c r="H4032" s="235">
        <v>0</v>
      </c>
    </row>
    <row r="4033" spans="2:8">
      <c r="B4033" s="235" t="s">
        <v>101</v>
      </c>
      <c r="C4033" s="235">
        <v>43506</v>
      </c>
      <c r="D4033" s="235">
        <v>0</v>
      </c>
      <c r="E4033" s="235">
        <v>0</v>
      </c>
      <c r="F4033" s="235">
        <v>0</v>
      </c>
      <c r="G4033" s="235">
        <v>0</v>
      </c>
      <c r="H4033" s="235">
        <v>0</v>
      </c>
    </row>
    <row r="4034" spans="2:8">
      <c r="B4034" s="235" t="s">
        <v>101</v>
      </c>
      <c r="C4034" s="235">
        <v>43507</v>
      </c>
      <c r="D4034" s="235">
        <v>4</v>
      </c>
      <c r="E4034" s="235">
        <v>0</v>
      </c>
      <c r="F4034" s="235">
        <v>0</v>
      </c>
      <c r="G4034" s="235">
        <v>0</v>
      </c>
      <c r="H4034" s="235">
        <v>0</v>
      </c>
    </row>
    <row r="4035" spans="2:8">
      <c r="B4035" s="235" t="s">
        <v>101</v>
      </c>
      <c r="C4035" s="235">
        <v>43508</v>
      </c>
      <c r="D4035" s="235">
        <v>30</v>
      </c>
      <c r="E4035" s="235">
        <v>0</v>
      </c>
      <c r="F4035" s="235">
        <v>0</v>
      </c>
      <c r="G4035" s="235">
        <v>0</v>
      </c>
      <c r="H4035" s="235">
        <v>0</v>
      </c>
    </row>
    <row r="4036" spans="2:8">
      <c r="B4036" s="235" t="s">
        <v>101</v>
      </c>
      <c r="C4036" s="235">
        <v>43509</v>
      </c>
      <c r="D4036" s="235">
        <v>8</v>
      </c>
      <c r="E4036" s="235">
        <v>0</v>
      </c>
      <c r="F4036" s="235">
        <v>0</v>
      </c>
      <c r="G4036" s="235">
        <v>0</v>
      </c>
      <c r="H4036" s="235">
        <v>0</v>
      </c>
    </row>
    <row r="4037" spans="2:8">
      <c r="B4037" s="235" t="s">
        <v>101</v>
      </c>
      <c r="C4037" s="235">
        <v>43510</v>
      </c>
      <c r="D4037" s="235">
        <v>0</v>
      </c>
      <c r="E4037" s="235">
        <v>0</v>
      </c>
      <c r="F4037" s="235">
        <v>0</v>
      </c>
      <c r="G4037" s="235">
        <v>0</v>
      </c>
      <c r="H4037" s="235">
        <v>0</v>
      </c>
    </row>
    <row r="4038" spans="2:8">
      <c r="B4038" s="235" t="s">
        <v>101</v>
      </c>
      <c r="C4038" s="235">
        <v>43511</v>
      </c>
      <c r="D4038" s="235">
        <v>0</v>
      </c>
      <c r="E4038" s="235">
        <v>0</v>
      </c>
      <c r="F4038" s="235">
        <v>0</v>
      </c>
      <c r="G4038" s="235">
        <v>0</v>
      </c>
      <c r="H4038" s="235">
        <v>0</v>
      </c>
    </row>
    <row r="4039" spans="2:8">
      <c r="B4039" s="235" t="s">
        <v>101</v>
      </c>
      <c r="C4039" s="235">
        <v>43512</v>
      </c>
      <c r="D4039" s="235">
        <v>0</v>
      </c>
      <c r="E4039" s="235">
        <v>0</v>
      </c>
      <c r="F4039" s="235">
        <v>0</v>
      </c>
      <c r="G4039" s="235">
        <v>0</v>
      </c>
      <c r="H4039" s="235">
        <v>0</v>
      </c>
    </row>
    <row r="4040" spans="2:8">
      <c r="B4040" s="235" t="s">
        <v>101</v>
      </c>
      <c r="C4040" s="235">
        <v>43513</v>
      </c>
      <c r="D4040" s="235">
        <v>0</v>
      </c>
      <c r="E4040" s="235">
        <v>0</v>
      </c>
      <c r="F4040" s="235">
        <v>0</v>
      </c>
      <c r="G4040" s="235">
        <v>0</v>
      </c>
      <c r="H4040" s="235">
        <v>0</v>
      </c>
    </row>
    <row r="4041" spans="2:8">
      <c r="B4041" s="235" t="s">
        <v>101</v>
      </c>
      <c r="C4041" s="235">
        <v>43514</v>
      </c>
      <c r="D4041" s="235">
        <v>4</v>
      </c>
      <c r="E4041" s="235">
        <v>0</v>
      </c>
      <c r="F4041" s="235">
        <v>0</v>
      </c>
      <c r="G4041" s="235">
        <v>0</v>
      </c>
      <c r="H4041" s="235">
        <v>0</v>
      </c>
    </row>
    <row r="4042" spans="2:8">
      <c r="B4042" s="235" t="s">
        <v>101</v>
      </c>
      <c r="C4042" s="235">
        <v>43515</v>
      </c>
      <c r="D4042" s="235">
        <v>0</v>
      </c>
      <c r="E4042" s="235">
        <v>0</v>
      </c>
      <c r="F4042" s="235">
        <v>0</v>
      </c>
      <c r="G4042" s="235">
        <v>0</v>
      </c>
      <c r="H4042" s="235">
        <v>0</v>
      </c>
    </row>
    <row r="4043" spans="2:8">
      <c r="B4043" s="235" t="s">
        <v>101</v>
      </c>
      <c r="C4043" s="235">
        <v>43516</v>
      </c>
      <c r="D4043" s="235">
        <v>0</v>
      </c>
      <c r="E4043" s="235">
        <v>0</v>
      </c>
      <c r="F4043" s="235">
        <v>0</v>
      </c>
      <c r="G4043" s="235">
        <v>0</v>
      </c>
      <c r="H4043" s="235">
        <v>0</v>
      </c>
    </row>
    <row r="4044" spans="2:8">
      <c r="B4044" s="235" t="s">
        <v>101</v>
      </c>
      <c r="C4044" s="235">
        <v>43517</v>
      </c>
      <c r="D4044" s="235">
        <v>0</v>
      </c>
      <c r="E4044" s="235">
        <v>0</v>
      </c>
      <c r="F4044" s="235">
        <v>74</v>
      </c>
      <c r="G4044" s="235">
        <v>0</v>
      </c>
      <c r="H4044" s="235">
        <v>0</v>
      </c>
    </row>
    <row r="4045" spans="2:8">
      <c r="B4045" s="235" t="s">
        <v>101</v>
      </c>
      <c r="C4045" s="235">
        <v>43518</v>
      </c>
      <c r="D4045" s="235">
        <v>0</v>
      </c>
      <c r="E4045" s="235">
        <v>85</v>
      </c>
      <c r="F4045" s="235">
        <v>44</v>
      </c>
      <c r="G4045" s="235">
        <v>19.8</v>
      </c>
      <c r="H4045" s="235">
        <v>13.6</v>
      </c>
    </row>
    <row r="4046" spans="2:8">
      <c r="B4046" s="235" t="s">
        <v>101</v>
      </c>
      <c r="C4046" s="235">
        <v>43519</v>
      </c>
      <c r="D4046" s="235">
        <v>0</v>
      </c>
      <c r="E4046" s="235">
        <v>0</v>
      </c>
      <c r="F4046" s="235">
        <v>0</v>
      </c>
      <c r="G4046" s="235">
        <v>0</v>
      </c>
      <c r="H4046" s="235">
        <v>0</v>
      </c>
    </row>
    <row r="4047" spans="2:8">
      <c r="B4047" s="235" t="s">
        <v>101</v>
      </c>
      <c r="C4047" s="235">
        <v>43520</v>
      </c>
      <c r="D4047" s="235">
        <v>0</v>
      </c>
      <c r="E4047" s="235">
        <v>0</v>
      </c>
      <c r="F4047" s="235">
        <v>0</v>
      </c>
      <c r="G4047" s="235">
        <v>0</v>
      </c>
      <c r="H4047" s="235">
        <v>0</v>
      </c>
    </row>
    <row r="4048" spans="2:8">
      <c r="B4048" s="235" t="s">
        <v>101</v>
      </c>
      <c r="C4048" s="235">
        <v>43521</v>
      </c>
      <c r="D4048" s="235">
        <v>15</v>
      </c>
      <c r="E4048" s="235">
        <v>87</v>
      </c>
      <c r="F4048" s="235">
        <v>53</v>
      </c>
      <c r="G4048" s="235">
        <v>28.5</v>
      </c>
      <c r="H4048" s="235">
        <v>14.7</v>
      </c>
    </row>
    <row r="4049" spans="2:8">
      <c r="B4049" s="235" t="s">
        <v>101</v>
      </c>
      <c r="C4049" s="235">
        <v>43522</v>
      </c>
      <c r="D4049" s="235">
        <v>4</v>
      </c>
      <c r="E4049" s="235">
        <v>85</v>
      </c>
      <c r="F4049" s="235">
        <v>82</v>
      </c>
      <c r="G4049" s="235">
        <v>28.7</v>
      </c>
      <c r="H4049" s="235">
        <v>14.9</v>
      </c>
    </row>
    <row r="4050" spans="2:8">
      <c r="B4050" s="235" t="s">
        <v>101</v>
      </c>
      <c r="C4050" s="235">
        <v>43523</v>
      </c>
      <c r="D4050" s="235">
        <v>5</v>
      </c>
      <c r="E4050" s="235">
        <v>94</v>
      </c>
      <c r="F4050" s="235">
        <v>89</v>
      </c>
      <c r="G4050" s="235">
        <v>20.100000000000001</v>
      </c>
      <c r="H4050" s="235">
        <v>13</v>
      </c>
    </row>
    <row r="4051" spans="2:8">
      <c r="B4051" s="235" t="s">
        <v>101</v>
      </c>
      <c r="C4051" s="235">
        <v>43524</v>
      </c>
      <c r="D4051" s="235">
        <v>10</v>
      </c>
      <c r="E4051" s="235">
        <v>85</v>
      </c>
      <c r="F4051" s="235">
        <v>65</v>
      </c>
      <c r="G4051" s="235">
        <v>20.2</v>
      </c>
      <c r="H4051" s="235">
        <v>13.7</v>
      </c>
    </row>
    <row r="4052" spans="2:8">
      <c r="B4052" s="235" t="s">
        <v>101</v>
      </c>
      <c r="C4052" s="235">
        <v>43525</v>
      </c>
      <c r="D4052" s="235">
        <v>0</v>
      </c>
      <c r="E4052" s="235">
        <v>85</v>
      </c>
      <c r="F4052" s="235">
        <v>65</v>
      </c>
      <c r="G4052" s="235">
        <v>20.2</v>
      </c>
      <c r="H4052" s="235">
        <v>13.7</v>
      </c>
    </row>
    <row r="4053" spans="2:8">
      <c r="B4053" s="235" t="s">
        <v>101</v>
      </c>
      <c r="C4053" s="235">
        <v>43526</v>
      </c>
      <c r="D4053" s="235">
        <v>0</v>
      </c>
      <c r="E4053" s="235">
        <v>0</v>
      </c>
      <c r="F4053" s="235">
        <v>0</v>
      </c>
      <c r="G4053" s="235">
        <v>0</v>
      </c>
      <c r="H4053" s="235">
        <v>0</v>
      </c>
    </row>
    <row r="4054" spans="2:8">
      <c r="B4054" s="235" t="s">
        <v>101</v>
      </c>
      <c r="C4054" s="235">
        <v>43527</v>
      </c>
      <c r="D4054" s="235">
        <v>0</v>
      </c>
      <c r="E4054" s="235">
        <v>0</v>
      </c>
      <c r="F4054" s="235">
        <v>0</v>
      </c>
      <c r="G4054" s="235">
        <v>0</v>
      </c>
      <c r="H4054" s="235">
        <v>0</v>
      </c>
    </row>
    <row r="4055" spans="2:8">
      <c r="B4055" s="235" t="s">
        <v>101</v>
      </c>
      <c r="C4055" s="235">
        <v>43528</v>
      </c>
      <c r="D4055" s="235">
        <v>10</v>
      </c>
      <c r="E4055" s="235">
        <v>84</v>
      </c>
      <c r="F4055" s="235">
        <v>43</v>
      </c>
      <c r="G4055" s="235">
        <v>32</v>
      </c>
      <c r="H4055" s="235">
        <v>14.2</v>
      </c>
    </row>
    <row r="4056" spans="2:8">
      <c r="B4056" s="235" t="s">
        <v>101</v>
      </c>
      <c r="C4056" s="235">
        <v>43529</v>
      </c>
      <c r="D4056" s="235">
        <v>15</v>
      </c>
      <c r="E4056" s="235">
        <v>86</v>
      </c>
      <c r="F4056" s="235">
        <v>45</v>
      </c>
      <c r="G4056" s="235">
        <v>31.3</v>
      </c>
      <c r="H4056" s="235">
        <v>13.3</v>
      </c>
    </row>
    <row r="4057" spans="2:8">
      <c r="B4057" s="235" t="s">
        <v>101</v>
      </c>
      <c r="C4057" s="235">
        <v>43530</v>
      </c>
      <c r="D4057" s="235">
        <v>0</v>
      </c>
      <c r="E4057" s="235">
        <v>82</v>
      </c>
      <c r="F4057" s="235">
        <v>50</v>
      </c>
      <c r="G4057" s="235">
        <v>26.1</v>
      </c>
      <c r="H4057" s="235">
        <v>14.8</v>
      </c>
    </row>
    <row r="4058" spans="2:8">
      <c r="B4058" s="235" t="s">
        <v>101</v>
      </c>
      <c r="C4058" s="235">
        <v>43531</v>
      </c>
      <c r="D4058" s="235">
        <v>0</v>
      </c>
      <c r="E4058" s="235">
        <v>85</v>
      </c>
      <c r="F4058" s="235">
        <v>47</v>
      </c>
      <c r="G4058" s="235">
        <v>26</v>
      </c>
      <c r="H4058" s="235">
        <v>14.7</v>
      </c>
    </row>
    <row r="4059" spans="2:8">
      <c r="B4059" s="235" t="s">
        <v>101</v>
      </c>
      <c r="C4059" s="235">
        <v>43532</v>
      </c>
      <c r="D4059" s="235">
        <v>10</v>
      </c>
      <c r="E4059" s="235">
        <v>85</v>
      </c>
      <c r="F4059" s="235">
        <v>66</v>
      </c>
      <c r="G4059" s="235">
        <v>22</v>
      </c>
      <c r="H4059" s="235">
        <v>14.2</v>
      </c>
    </row>
    <row r="4060" spans="2:8">
      <c r="B4060" s="235" t="s">
        <v>101</v>
      </c>
      <c r="C4060" s="235">
        <v>43533</v>
      </c>
      <c r="D4060" s="235">
        <v>0</v>
      </c>
      <c r="E4060" s="235">
        <v>0</v>
      </c>
      <c r="F4060" s="235">
        <v>0</v>
      </c>
      <c r="G4060" s="235">
        <v>0</v>
      </c>
      <c r="H4060" s="235">
        <v>0</v>
      </c>
    </row>
    <row r="4061" spans="2:8">
      <c r="B4061" s="235" t="s">
        <v>101</v>
      </c>
      <c r="C4061" s="235">
        <v>43534</v>
      </c>
      <c r="D4061" s="235">
        <v>0</v>
      </c>
      <c r="E4061" s="235">
        <v>0</v>
      </c>
      <c r="F4061" s="235">
        <v>0</v>
      </c>
      <c r="G4061" s="235">
        <v>0</v>
      </c>
      <c r="H4061" s="235">
        <v>0</v>
      </c>
    </row>
    <row r="4062" spans="2:8">
      <c r="B4062" s="235" t="s">
        <v>101</v>
      </c>
      <c r="C4062" s="235">
        <v>43535</v>
      </c>
      <c r="D4062" s="235">
        <v>2</v>
      </c>
      <c r="E4062" s="235">
        <v>85</v>
      </c>
      <c r="F4062" s="235">
        <v>44</v>
      </c>
      <c r="G4062" s="235">
        <v>30.2</v>
      </c>
      <c r="H4062" s="235">
        <v>13</v>
      </c>
    </row>
    <row r="4063" spans="2:8">
      <c r="B4063" s="235" t="s">
        <v>101</v>
      </c>
      <c r="C4063" s="235">
        <v>43536</v>
      </c>
      <c r="D4063" s="235">
        <v>0</v>
      </c>
      <c r="E4063" s="235">
        <v>83</v>
      </c>
      <c r="F4063" s="235">
        <v>51</v>
      </c>
      <c r="G4063" s="235">
        <v>24.8</v>
      </c>
      <c r="H4063" s="235">
        <v>12.5</v>
      </c>
    </row>
    <row r="4064" spans="2:8">
      <c r="B4064" s="235" t="s">
        <v>101</v>
      </c>
      <c r="C4064" s="235">
        <v>43537</v>
      </c>
      <c r="D4064" s="235">
        <v>3</v>
      </c>
      <c r="E4064" s="235">
        <v>83</v>
      </c>
      <c r="F4064" s="235">
        <v>54</v>
      </c>
      <c r="G4064" s="235">
        <v>26.1</v>
      </c>
      <c r="H4064" s="235">
        <v>12.1</v>
      </c>
    </row>
    <row r="4065" spans="2:8">
      <c r="B4065" s="235" t="s">
        <v>101</v>
      </c>
      <c r="C4065" s="235">
        <v>43538</v>
      </c>
      <c r="D4065" s="235">
        <v>0</v>
      </c>
      <c r="E4065" s="235">
        <v>84</v>
      </c>
      <c r="F4065" s="235">
        <v>46</v>
      </c>
      <c r="G4065" s="235">
        <v>30.1</v>
      </c>
      <c r="H4065" s="235">
        <v>15.3</v>
      </c>
    </row>
    <row r="4066" spans="2:8">
      <c r="B4066" s="235" t="s">
        <v>101</v>
      </c>
      <c r="C4066" s="235">
        <v>43539</v>
      </c>
      <c r="D4066" s="235">
        <v>3</v>
      </c>
      <c r="E4066" s="235">
        <v>86</v>
      </c>
      <c r="F4066" s="235">
        <v>50</v>
      </c>
      <c r="G4066" s="235">
        <v>26.4</v>
      </c>
      <c r="H4066" s="235">
        <v>14</v>
      </c>
    </row>
    <row r="4067" spans="2:8">
      <c r="B4067" s="235" t="s">
        <v>101</v>
      </c>
      <c r="C4067" s="235">
        <v>43540</v>
      </c>
      <c r="D4067" s="235">
        <v>0</v>
      </c>
      <c r="E4067" s="235">
        <v>0</v>
      </c>
      <c r="F4067" s="235">
        <v>0</v>
      </c>
      <c r="G4067" s="235">
        <v>0</v>
      </c>
      <c r="H4067" s="235">
        <v>0</v>
      </c>
    </row>
    <row r="4068" spans="2:8">
      <c r="B4068" s="235" t="s">
        <v>101</v>
      </c>
      <c r="C4068" s="235">
        <v>43541</v>
      </c>
      <c r="D4068" s="235">
        <v>0</v>
      </c>
      <c r="E4068" s="235">
        <v>0</v>
      </c>
      <c r="F4068" s="235">
        <v>0</v>
      </c>
      <c r="G4068" s="235">
        <v>0</v>
      </c>
      <c r="H4068" s="235">
        <v>0</v>
      </c>
    </row>
    <row r="4069" spans="2:8">
      <c r="B4069" s="235" t="s">
        <v>101</v>
      </c>
      <c r="C4069" s="235">
        <v>43542</v>
      </c>
      <c r="D4069" s="235">
        <v>3</v>
      </c>
      <c r="E4069" s="235">
        <v>84</v>
      </c>
      <c r="F4069" s="235">
        <v>50</v>
      </c>
      <c r="G4069" s="235">
        <v>29.4</v>
      </c>
      <c r="H4069" s="235">
        <v>14.1</v>
      </c>
    </row>
    <row r="4070" spans="2:8">
      <c r="B4070" s="235" t="s">
        <v>101</v>
      </c>
      <c r="C4070" s="235">
        <v>43543</v>
      </c>
      <c r="D4070" s="235">
        <v>4</v>
      </c>
      <c r="E4070" s="235">
        <v>86</v>
      </c>
      <c r="F4070" s="235">
        <v>60</v>
      </c>
      <c r="G4070" s="235">
        <v>23</v>
      </c>
      <c r="H4070" s="235">
        <v>16</v>
      </c>
    </row>
    <row r="4071" spans="2:8">
      <c r="B4071" s="235" t="s">
        <v>101</v>
      </c>
      <c r="C4071" s="235">
        <v>43544</v>
      </c>
      <c r="D4071" s="235">
        <v>0</v>
      </c>
      <c r="E4071" s="235">
        <v>82</v>
      </c>
      <c r="F4071" s="235">
        <v>52</v>
      </c>
      <c r="G4071" s="235">
        <v>27.8</v>
      </c>
      <c r="H4071" s="235">
        <v>13</v>
      </c>
    </row>
    <row r="4072" spans="2:8">
      <c r="B4072" s="235" t="s">
        <v>101</v>
      </c>
      <c r="C4072" s="235">
        <v>43545</v>
      </c>
      <c r="D4072" s="235">
        <v>1</v>
      </c>
      <c r="E4072" s="235">
        <v>82</v>
      </c>
      <c r="F4072" s="235">
        <v>52</v>
      </c>
      <c r="G4072" s="235">
        <v>27.8</v>
      </c>
      <c r="H4072" s="235">
        <v>13</v>
      </c>
    </row>
    <row r="4073" spans="2:8">
      <c r="B4073" s="235" t="s">
        <v>101</v>
      </c>
      <c r="C4073" s="235">
        <v>43546</v>
      </c>
      <c r="D4073" s="235">
        <v>2</v>
      </c>
      <c r="E4073" s="235">
        <v>82</v>
      </c>
      <c r="F4073" s="235">
        <v>52</v>
      </c>
      <c r="G4073" s="235">
        <v>27.8</v>
      </c>
      <c r="H4073" s="235">
        <v>13</v>
      </c>
    </row>
    <row r="4074" spans="2:8">
      <c r="B4074" s="235" t="s">
        <v>101</v>
      </c>
      <c r="C4074" s="235">
        <v>43547</v>
      </c>
      <c r="D4074" s="235">
        <v>0</v>
      </c>
      <c r="E4074" s="235">
        <v>0</v>
      </c>
      <c r="F4074" s="235">
        <v>0</v>
      </c>
      <c r="G4074" s="235">
        <v>0</v>
      </c>
      <c r="H4074" s="235">
        <v>0</v>
      </c>
    </row>
    <row r="4075" spans="2:8">
      <c r="B4075" s="235" t="s">
        <v>101</v>
      </c>
      <c r="C4075" s="235">
        <v>43548</v>
      </c>
      <c r="D4075" s="235">
        <v>0</v>
      </c>
      <c r="E4075" s="235">
        <v>0</v>
      </c>
      <c r="F4075" s="235">
        <v>0</v>
      </c>
      <c r="G4075" s="235">
        <v>0</v>
      </c>
      <c r="H4075" s="235">
        <v>0</v>
      </c>
    </row>
    <row r="4076" spans="2:8">
      <c r="B4076" s="235" t="s">
        <v>101</v>
      </c>
      <c r="C4076" s="235">
        <v>43549</v>
      </c>
      <c r="D4076" s="235">
        <v>0</v>
      </c>
      <c r="E4076" s="235">
        <v>0</v>
      </c>
      <c r="F4076" s="235">
        <v>0</v>
      </c>
      <c r="G4076" s="235">
        <v>0</v>
      </c>
      <c r="H4076" s="235">
        <v>0</v>
      </c>
    </row>
    <row r="4077" spans="2:8">
      <c r="B4077" s="235" t="s">
        <v>101</v>
      </c>
      <c r="C4077" s="235">
        <v>43550</v>
      </c>
      <c r="D4077" s="235">
        <v>10</v>
      </c>
      <c r="E4077" s="235">
        <v>85</v>
      </c>
      <c r="F4077" s="235">
        <v>47</v>
      </c>
      <c r="G4077" s="235">
        <v>29.5</v>
      </c>
      <c r="H4077" s="235">
        <v>14.1</v>
      </c>
    </row>
    <row r="4078" spans="2:8">
      <c r="B4078" s="235" t="s">
        <v>101</v>
      </c>
      <c r="C4078" s="235">
        <v>43551</v>
      </c>
      <c r="D4078" s="235">
        <v>30</v>
      </c>
      <c r="E4078" s="235">
        <v>62</v>
      </c>
      <c r="F4078" s="235">
        <v>58</v>
      </c>
      <c r="G4078" s="235">
        <v>24.6</v>
      </c>
      <c r="H4078" s="235">
        <v>23</v>
      </c>
    </row>
    <row r="4079" spans="2:8">
      <c r="B4079" s="235" t="s">
        <v>101</v>
      </c>
      <c r="C4079" s="235">
        <v>43552</v>
      </c>
      <c r="D4079" s="235">
        <v>0</v>
      </c>
      <c r="E4079" s="235">
        <v>84</v>
      </c>
      <c r="F4079" s="235">
        <v>50</v>
      </c>
      <c r="G4079" s="235">
        <v>28.4</v>
      </c>
      <c r="H4079" s="235">
        <v>14.9</v>
      </c>
    </row>
    <row r="4080" spans="2:8">
      <c r="B4080" s="235" t="s">
        <v>101</v>
      </c>
      <c r="C4080" s="235">
        <v>43553</v>
      </c>
      <c r="D4080" s="235">
        <v>0</v>
      </c>
      <c r="E4080" s="235">
        <v>84</v>
      </c>
      <c r="F4080" s="235">
        <v>50</v>
      </c>
      <c r="G4080" s="235">
        <v>28.4</v>
      </c>
      <c r="H4080" s="235">
        <v>14.9</v>
      </c>
    </row>
    <row r="4081" spans="2:8">
      <c r="B4081" s="235" t="s">
        <v>101</v>
      </c>
      <c r="C4081" s="235">
        <v>43554</v>
      </c>
      <c r="D4081" s="235">
        <v>0</v>
      </c>
      <c r="E4081" s="235">
        <v>0</v>
      </c>
      <c r="F4081" s="235">
        <v>0</v>
      </c>
      <c r="G4081" s="235">
        <v>0</v>
      </c>
      <c r="H4081" s="235">
        <v>0</v>
      </c>
    </row>
    <row r="4082" spans="2:8">
      <c r="B4082" s="235" t="s">
        <v>101</v>
      </c>
      <c r="C4082" s="235">
        <v>43555</v>
      </c>
      <c r="D4082" s="235">
        <v>0</v>
      </c>
      <c r="E4082" s="235">
        <v>0</v>
      </c>
      <c r="F4082" s="235">
        <v>0</v>
      </c>
      <c r="G4082" s="235">
        <v>0</v>
      </c>
      <c r="H4082" s="235">
        <v>0</v>
      </c>
    </row>
    <row r="4083" spans="2:8">
      <c r="B4083" s="235" t="s">
        <v>101</v>
      </c>
      <c r="C4083" s="235">
        <v>43556</v>
      </c>
      <c r="D4083" s="235">
        <v>40</v>
      </c>
      <c r="E4083" s="235">
        <v>83</v>
      </c>
      <c r="F4083" s="235">
        <v>44</v>
      </c>
      <c r="G4083" s="235">
        <v>31</v>
      </c>
      <c r="H4083" s="235">
        <v>12.5</v>
      </c>
    </row>
    <row r="4084" spans="2:8">
      <c r="B4084" s="235" t="s">
        <v>101</v>
      </c>
      <c r="C4084" s="235">
        <v>43557</v>
      </c>
      <c r="D4084" s="235">
        <v>24</v>
      </c>
      <c r="E4084" s="235">
        <v>88</v>
      </c>
      <c r="F4084" s="235">
        <v>61</v>
      </c>
      <c r="G4084" s="235">
        <v>24.3</v>
      </c>
      <c r="H4084" s="235">
        <v>14</v>
      </c>
    </row>
    <row r="4085" spans="2:8">
      <c r="B4085" s="235" t="s">
        <v>101</v>
      </c>
      <c r="C4085" s="235">
        <v>43558</v>
      </c>
      <c r="D4085" s="235">
        <v>2</v>
      </c>
      <c r="E4085" s="235">
        <v>85</v>
      </c>
      <c r="F4085" s="235">
        <v>68</v>
      </c>
      <c r="G4085" s="235">
        <v>22.3</v>
      </c>
      <c r="H4085" s="235">
        <v>12.5</v>
      </c>
    </row>
    <row r="4086" spans="2:8">
      <c r="B4086" s="235" t="s">
        <v>101</v>
      </c>
      <c r="C4086" s="235">
        <v>43559</v>
      </c>
      <c r="D4086" s="235">
        <v>20</v>
      </c>
      <c r="E4086" s="235">
        <v>88</v>
      </c>
      <c r="F4086" s="235">
        <v>44</v>
      </c>
      <c r="G4086" s="235">
        <v>29.2</v>
      </c>
      <c r="H4086" s="235">
        <v>14.5</v>
      </c>
    </row>
    <row r="4087" spans="2:8">
      <c r="B4087" s="235" t="s">
        <v>101</v>
      </c>
      <c r="C4087" s="235">
        <v>43560</v>
      </c>
      <c r="D4087" s="235">
        <v>14</v>
      </c>
      <c r="E4087" s="235">
        <v>88</v>
      </c>
      <c r="F4087" s="235">
        <v>44</v>
      </c>
      <c r="G4087" s="235">
        <v>29.2</v>
      </c>
      <c r="H4087" s="235">
        <v>14.5</v>
      </c>
    </row>
    <row r="4088" spans="2:8">
      <c r="B4088" s="235" t="s">
        <v>101</v>
      </c>
      <c r="C4088" s="235">
        <v>43561</v>
      </c>
      <c r="D4088" s="235">
        <v>0</v>
      </c>
      <c r="E4088" s="235">
        <v>0</v>
      </c>
      <c r="F4088" s="235">
        <v>0</v>
      </c>
      <c r="G4088" s="235">
        <v>0</v>
      </c>
      <c r="H4088" s="235">
        <v>0</v>
      </c>
    </row>
    <row r="4089" spans="2:8">
      <c r="B4089" s="235" t="s">
        <v>101</v>
      </c>
      <c r="C4089" s="235">
        <v>43562</v>
      </c>
      <c r="D4089" s="235">
        <v>0</v>
      </c>
      <c r="E4089" s="235">
        <v>0</v>
      </c>
      <c r="F4089" s="235">
        <v>0</v>
      </c>
      <c r="G4089" s="235">
        <v>0</v>
      </c>
      <c r="H4089" s="235">
        <v>0</v>
      </c>
    </row>
    <row r="4090" spans="2:8">
      <c r="B4090" s="235" t="s">
        <v>101</v>
      </c>
      <c r="C4090" s="235">
        <v>43563</v>
      </c>
      <c r="D4090" s="235">
        <v>10</v>
      </c>
      <c r="E4090" s="235">
        <v>86</v>
      </c>
      <c r="F4090" s="235">
        <v>44</v>
      </c>
      <c r="G4090" s="235">
        <v>29</v>
      </c>
      <c r="H4090" s="235">
        <v>12</v>
      </c>
    </row>
    <row r="4091" spans="2:8">
      <c r="B4091" s="235" t="s">
        <v>101</v>
      </c>
      <c r="C4091" s="235">
        <v>43564</v>
      </c>
      <c r="D4091" s="235">
        <v>9</v>
      </c>
      <c r="E4091" s="235">
        <v>83</v>
      </c>
      <c r="F4091" s="235">
        <v>41</v>
      </c>
      <c r="G4091" s="235">
        <v>32</v>
      </c>
      <c r="H4091" s="235">
        <v>14</v>
      </c>
    </row>
    <row r="4092" spans="2:8">
      <c r="B4092" s="235" t="s">
        <v>101</v>
      </c>
      <c r="C4092" s="235">
        <v>43565</v>
      </c>
      <c r="D4092" s="235">
        <v>20</v>
      </c>
      <c r="E4092" s="235">
        <v>86</v>
      </c>
      <c r="F4092" s="235">
        <v>48</v>
      </c>
      <c r="G4092" s="235">
        <v>28.8</v>
      </c>
      <c r="H4092" s="235">
        <v>14.1</v>
      </c>
    </row>
    <row r="4093" spans="2:8">
      <c r="B4093" s="235" t="s">
        <v>101</v>
      </c>
      <c r="C4093" s="235">
        <v>43566</v>
      </c>
      <c r="D4093" s="235">
        <v>10</v>
      </c>
      <c r="E4093" s="235">
        <v>85</v>
      </c>
      <c r="F4093" s="235">
        <v>44</v>
      </c>
      <c r="G4093" s="235">
        <v>30.5</v>
      </c>
      <c r="H4093" s="235">
        <v>11.6</v>
      </c>
    </row>
    <row r="4094" spans="2:8">
      <c r="B4094" s="235" t="s">
        <v>101</v>
      </c>
      <c r="C4094" s="235">
        <v>43567</v>
      </c>
      <c r="D4094" s="235">
        <v>0</v>
      </c>
      <c r="E4094" s="235">
        <v>83</v>
      </c>
      <c r="F4094" s="235">
        <v>46</v>
      </c>
      <c r="G4094" s="235">
        <v>29.2</v>
      </c>
      <c r="H4094" s="235">
        <v>13.5</v>
      </c>
    </row>
    <row r="4095" spans="2:8">
      <c r="B4095" s="235" t="s">
        <v>101</v>
      </c>
      <c r="C4095" s="235">
        <v>43568</v>
      </c>
      <c r="D4095" s="235">
        <v>0</v>
      </c>
      <c r="E4095" s="235">
        <v>0</v>
      </c>
      <c r="F4095" s="235">
        <v>0</v>
      </c>
      <c r="G4095" s="235">
        <v>0</v>
      </c>
      <c r="H4095" s="235">
        <v>0</v>
      </c>
    </row>
    <row r="4096" spans="2:8">
      <c r="B4096" s="235" t="s">
        <v>101</v>
      </c>
      <c r="C4096" s="235">
        <v>43569</v>
      </c>
      <c r="D4096" s="235">
        <v>0</v>
      </c>
      <c r="E4096" s="235">
        <v>0</v>
      </c>
      <c r="F4096" s="235">
        <v>0</v>
      </c>
      <c r="G4096" s="235">
        <v>0</v>
      </c>
      <c r="H4096" s="235">
        <v>0</v>
      </c>
    </row>
    <row r="4097" spans="2:8">
      <c r="B4097" s="235" t="s">
        <v>101</v>
      </c>
      <c r="C4097" s="235">
        <v>43570</v>
      </c>
      <c r="D4097" s="235">
        <v>30</v>
      </c>
      <c r="E4097" s="235">
        <v>81</v>
      </c>
      <c r="F4097" s="235">
        <v>48</v>
      </c>
      <c r="G4097" s="235">
        <v>29.2</v>
      </c>
      <c r="H4097" s="235">
        <v>13.3</v>
      </c>
    </row>
    <row r="4098" spans="2:8">
      <c r="B4098" s="235" t="s">
        <v>101</v>
      </c>
      <c r="C4098" s="235">
        <v>43571</v>
      </c>
      <c r="D4098" s="235">
        <v>0</v>
      </c>
      <c r="E4098" s="235">
        <v>83</v>
      </c>
      <c r="F4098" s="235">
        <v>51</v>
      </c>
      <c r="G4098" s="235">
        <v>26.4</v>
      </c>
      <c r="H4098" s="235">
        <v>12.6</v>
      </c>
    </row>
    <row r="4099" spans="2:8">
      <c r="B4099" s="235" t="s">
        <v>101</v>
      </c>
      <c r="C4099" s="235">
        <v>43572</v>
      </c>
      <c r="D4099" s="235">
        <v>8</v>
      </c>
      <c r="E4099" s="235">
        <v>90</v>
      </c>
      <c r="F4099" s="235">
        <v>43</v>
      </c>
      <c r="G4099" s="235">
        <v>32.299999999999997</v>
      </c>
      <c r="H4099" s="235">
        <v>14.3</v>
      </c>
    </row>
    <row r="4100" spans="2:8">
      <c r="B4100" s="235" t="s">
        <v>101</v>
      </c>
      <c r="C4100" s="235">
        <v>43573</v>
      </c>
      <c r="D4100" s="235">
        <v>0</v>
      </c>
      <c r="E4100" s="235">
        <v>0</v>
      </c>
      <c r="F4100" s="235">
        <v>0</v>
      </c>
      <c r="G4100" s="235">
        <v>0</v>
      </c>
      <c r="H4100" s="235">
        <v>0</v>
      </c>
    </row>
    <row r="4101" spans="2:8">
      <c r="B4101" s="235" t="s">
        <v>101</v>
      </c>
      <c r="C4101" s="235">
        <v>43574</v>
      </c>
      <c r="D4101" s="235">
        <v>0</v>
      </c>
      <c r="E4101" s="235">
        <v>0</v>
      </c>
      <c r="F4101" s="235">
        <v>0</v>
      </c>
      <c r="G4101" s="235">
        <v>0</v>
      </c>
      <c r="H4101" s="235">
        <v>0</v>
      </c>
    </row>
    <row r="4102" spans="2:8">
      <c r="B4102" s="235" t="s">
        <v>101</v>
      </c>
      <c r="C4102" s="235">
        <v>43575</v>
      </c>
      <c r="D4102" s="235">
        <v>0</v>
      </c>
      <c r="E4102" s="235">
        <v>0</v>
      </c>
      <c r="F4102" s="235">
        <v>0</v>
      </c>
      <c r="G4102" s="235">
        <v>0</v>
      </c>
      <c r="H4102" s="235">
        <v>0</v>
      </c>
    </row>
    <row r="4103" spans="2:8">
      <c r="B4103" s="235" t="s">
        <v>101</v>
      </c>
      <c r="C4103" s="235">
        <v>43576</v>
      </c>
      <c r="D4103" s="235">
        <v>0</v>
      </c>
      <c r="E4103" s="235">
        <v>0</v>
      </c>
      <c r="F4103" s="235">
        <v>0</v>
      </c>
      <c r="G4103" s="235">
        <v>0</v>
      </c>
      <c r="H4103" s="235">
        <v>0</v>
      </c>
    </row>
    <row r="4104" spans="2:8">
      <c r="B4104" s="235" t="s">
        <v>101</v>
      </c>
      <c r="C4104" s="235">
        <v>43577</v>
      </c>
      <c r="D4104" s="235">
        <v>40</v>
      </c>
      <c r="E4104" s="235">
        <v>89</v>
      </c>
      <c r="F4104" s="235">
        <v>59</v>
      </c>
      <c r="G4104" s="235">
        <v>25.4</v>
      </c>
      <c r="H4104" s="235">
        <v>14.3</v>
      </c>
    </row>
    <row r="4105" spans="2:8">
      <c r="B4105" s="235" t="s">
        <v>101</v>
      </c>
      <c r="C4105" s="235">
        <v>43578</v>
      </c>
      <c r="D4105" s="235">
        <v>9</v>
      </c>
      <c r="E4105" s="235">
        <v>87</v>
      </c>
      <c r="F4105" s="235">
        <v>76</v>
      </c>
      <c r="G4105" s="235">
        <v>17.7</v>
      </c>
      <c r="H4105" s="235">
        <v>12.1</v>
      </c>
    </row>
    <row r="4106" spans="2:8">
      <c r="B4106" s="235" t="s">
        <v>101</v>
      </c>
      <c r="C4106" s="235">
        <v>43579</v>
      </c>
      <c r="D4106" s="235">
        <v>2</v>
      </c>
      <c r="E4106" s="235">
        <v>83</v>
      </c>
      <c r="F4106" s="235">
        <v>46</v>
      </c>
      <c r="G4106" s="235">
        <v>29.2</v>
      </c>
      <c r="H4106" s="235">
        <v>13.5</v>
      </c>
    </row>
    <row r="4107" spans="2:8">
      <c r="B4107" s="235" t="s">
        <v>101</v>
      </c>
      <c r="C4107" s="235">
        <v>43580</v>
      </c>
      <c r="D4107" s="235">
        <v>2</v>
      </c>
      <c r="E4107" s="235">
        <v>86</v>
      </c>
      <c r="F4107" s="235">
        <v>59</v>
      </c>
      <c r="G4107" s="235">
        <v>24.1</v>
      </c>
      <c r="H4107" s="235">
        <v>13.2</v>
      </c>
    </row>
    <row r="4108" spans="2:8">
      <c r="B4108" s="235" t="s">
        <v>101</v>
      </c>
      <c r="C4108" s="235">
        <v>43581</v>
      </c>
      <c r="D4108" s="235">
        <v>0</v>
      </c>
      <c r="E4108" s="235">
        <v>86</v>
      </c>
      <c r="F4108" s="235">
        <v>59</v>
      </c>
      <c r="G4108" s="235">
        <v>24.1</v>
      </c>
      <c r="H4108" s="235">
        <v>13.2</v>
      </c>
    </row>
    <row r="4109" spans="2:8">
      <c r="B4109" s="235" t="s">
        <v>101</v>
      </c>
      <c r="C4109" s="235">
        <v>43582</v>
      </c>
      <c r="D4109" s="235">
        <v>0</v>
      </c>
      <c r="E4109" s="235">
        <v>0</v>
      </c>
      <c r="F4109" s="235">
        <v>0</v>
      </c>
      <c r="G4109" s="235">
        <v>0</v>
      </c>
      <c r="H4109" s="235">
        <v>0</v>
      </c>
    </row>
    <row r="4110" spans="2:8">
      <c r="B4110" s="235" t="s">
        <v>101</v>
      </c>
      <c r="C4110" s="235">
        <v>43583</v>
      </c>
      <c r="D4110" s="235">
        <v>0</v>
      </c>
      <c r="E4110" s="235">
        <v>0</v>
      </c>
      <c r="F4110" s="235">
        <v>0</v>
      </c>
      <c r="G4110" s="235">
        <v>0</v>
      </c>
      <c r="H4110" s="235">
        <v>0</v>
      </c>
    </row>
    <row r="4111" spans="2:8">
      <c r="B4111" s="235" t="s">
        <v>101</v>
      </c>
      <c r="C4111" s="235">
        <v>43584</v>
      </c>
      <c r="D4111" s="235">
        <v>0</v>
      </c>
      <c r="E4111" s="235">
        <v>0</v>
      </c>
      <c r="F4111" s="235">
        <v>0</v>
      </c>
      <c r="G4111" s="235">
        <v>0</v>
      </c>
      <c r="H4111" s="235">
        <v>0</v>
      </c>
    </row>
    <row r="4112" spans="2:8">
      <c r="B4112" s="235" t="s">
        <v>101</v>
      </c>
      <c r="C4112" s="235">
        <v>43585</v>
      </c>
      <c r="D4112" s="235">
        <v>0</v>
      </c>
      <c r="E4112" s="235">
        <v>85</v>
      </c>
      <c r="F4112" s="235">
        <v>44</v>
      </c>
      <c r="G4112" s="235">
        <v>29.2</v>
      </c>
      <c r="H4112" s="235">
        <v>14.6</v>
      </c>
    </row>
    <row r="4113" spans="2:8">
      <c r="B4113" s="235" t="s">
        <v>101</v>
      </c>
      <c r="C4113" s="235">
        <v>43586</v>
      </c>
      <c r="D4113" s="235">
        <v>0</v>
      </c>
      <c r="E4113" s="235">
        <v>80</v>
      </c>
      <c r="F4113" s="235">
        <v>44</v>
      </c>
      <c r="G4113" s="235">
        <v>30</v>
      </c>
      <c r="H4113" s="235">
        <v>11.3</v>
      </c>
    </row>
    <row r="4114" spans="2:8">
      <c r="B4114" s="235" t="s">
        <v>101</v>
      </c>
      <c r="C4114" s="235">
        <v>43587</v>
      </c>
      <c r="D4114" s="235">
        <v>0</v>
      </c>
      <c r="E4114" s="235">
        <v>81</v>
      </c>
      <c r="F4114" s="235">
        <v>41</v>
      </c>
      <c r="G4114" s="235">
        <v>32.700000000000003</v>
      </c>
      <c r="H4114" s="235">
        <v>12.7</v>
      </c>
    </row>
    <row r="4115" spans="2:8">
      <c r="B4115" s="235" t="s">
        <v>101</v>
      </c>
      <c r="C4115" s="235">
        <v>43588</v>
      </c>
      <c r="D4115" s="235">
        <v>0</v>
      </c>
      <c r="E4115" s="235">
        <v>78</v>
      </c>
      <c r="F4115" s="235">
        <v>48</v>
      </c>
      <c r="G4115" s="235">
        <v>30</v>
      </c>
      <c r="H4115" s="235">
        <v>13.7</v>
      </c>
    </row>
    <row r="4116" spans="2:8">
      <c r="B4116" s="235" t="s">
        <v>101</v>
      </c>
      <c r="C4116" s="235">
        <v>43589</v>
      </c>
      <c r="D4116" s="235">
        <v>0</v>
      </c>
      <c r="E4116" s="235">
        <v>0</v>
      </c>
      <c r="F4116" s="235">
        <v>0</v>
      </c>
      <c r="G4116" s="235">
        <v>0</v>
      </c>
      <c r="H4116" s="235">
        <v>0</v>
      </c>
    </row>
    <row r="4117" spans="2:8">
      <c r="B4117" s="235" t="s">
        <v>101</v>
      </c>
      <c r="C4117" s="235">
        <v>43590</v>
      </c>
      <c r="D4117" s="235">
        <v>0</v>
      </c>
      <c r="E4117" s="235">
        <v>0</v>
      </c>
      <c r="F4117" s="235">
        <v>0</v>
      </c>
      <c r="G4117" s="235">
        <v>0</v>
      </c>
      <c r="H4117" s="235">
        <v>0</v>
      </c>
    </row>
    <row r="4118" spans="2:8">
      <c r="B4118" s="235" t="s">
        <v>101</v>
      </c>
      <c r="C4118" s="235">
        <v>43591</v>
      </c>
      <c r="D4118" s="235">
        <v>0</v>
      </c>
      <c r="E4118" s="235">
        <v>80</v>
      </c>
      <c r="F4118" s="235">
        <v>44</v>
      </c>
      <c r="G4118" s="235">
        <v>33.4</v>
      </c>
      <c r="H4118" s="235">
        <v>14.4</v>
      </c>
    </row>
    <row r="4119" spans="2:8">
      <c r="B4119" s="235" t="s">
        <v>101</v>
      </c>
      <c r="C4119" s="235">
        <v>43592</v>
      </c>
      <c r="D4119" s="235">
        <v>0</v>
      </c>
      <c r="E4119" s="235">
        <v>81</v>
      </c>
      <c r="F4119" s="235">
        <v>40</v>
      </c>
      <c r="G4119" s="235">
        <v>32.799999999999997</v>
      </c>
      <c r="H4119" s="235">
        <v>14.4</v>
      </c>
    </row>
    <row r="4120" spans="2:8">
      <c r="B4120" s="235" t="s">
        <v>101</v>
      </c>
      <c r="C4120" s="235">
        <v>43593</v>
      </c>
      <c r="D4120" s="235">
        <v>7</v>
      </c>
      <c r="E4120" s="235">
        <v>85</v>
      </c>
      <c r="F4120" s="235">
        <v>38</v>
      </c>
      <c r="G4120" s="235">
        <v>33</v>
      </c>
      <c r="H4120" s="235">
        <v>15</v>
      </c>
    </row>
    <row r="4121" spans="2:8">
      <c r="B4121" s="235" t="s">
        <v>101</v>
      </c>
      <c r="C4121" s="235">
        <v>43594</v>
      </c>
      <c r="D4121" s="235">
        <v>10</v>
      </c>
      <c r="E4121" s="235">
        <v>83</v>
      </c>
      <c r="F4121" s="235">
        <v>67</v>
      </c>
      <c r="G4121" s="235">
        <v>20.3</v>
      </c>
      <c r="H4121" s="235">
        <v>14.7</v>
      </c>
    </row>
    <row r="4122" spans="2:8">
      <c r="B4122" s="235" t="s">
        <v>101</v>
      </c>
      <c r="C4122" s="235">
        <v>43595</v>
      </c>
      <c r="D4122" s="235">
        <v>20</v>
      </c>
      <c r="E4122" s="235">
        <v>88</v>
      </c>
      <c r="F4122" s="235">
        <v>51</v>
      </c>
      <c r="G4122" s="235">
        <v>28.3</v>
      </c>
      <c r="H4122" s="235">
        <v>14</v>
      </c>
    </row>
    <row r="4123" spans="2:8">
      <c r="B4123" s="235" t="s">
        <v>101</v>
      </c>
      <c r="C4123" s="235">
        <v>43596</v>
      </c>
      <c r="D4123" s="235">
        <v>0</v>
      </c>
      <c r="E4123" s="235">
        <v>0</v>
      </c>
      <c r="F4123" s="235">
        <v>0</v>
      </c>
      <c r="G4123" s="235">
        <v>0</v>
      </c>
      <c r="H4123" s="235">
        <v>0</v>
      </c>
    </row>
    <row r="4124" spans="2:8">
      <c r="B4124" s="235" t="s">
        <v>101</v>
      </c>
      <c r="C4124" s="235">
        <v>43597</v>
      </c>
      <c r="D4124" s="235">
        <v>0</v>
      </c>
      <c r="E4124" s="235">
        <v>0</v>
      </c>
      <c r="F4124" s="235">
        <v>0</v>
      </c>
      <c r="G4124" s="235">
        <v>0</v>
      </c>
      <c r="H4124" s="235">
        <v>0</v>
      </c>
    </row>
    <row r="4125" spans="2:8">
      <c r="B4125" s="235" t="s">
        <v>101</v>
      </c>
      <c r="C4125" s="235">
        <v>43598</v>
      </c>
      <c r="D4125" s="235">
        <v>2</v>
      </c>
      <c r="E4125" s="235">
        <v>85</v>
      </c>
      <c r="F4125" s="235">
        <v>52</v>
      </c>
      <c r="G4125" s="235">
        <v>26.7</v>
      </c>
      <c r="H4125" s="235">
        <v>14.1</v>
      </c>
    </row>
    <row r="4126" spans="2:8">
      <c r="B4126" s="235" t="s">
        <v>101</v>
      </c>
      <c r="C4126" s="235">
        <v>43599</v>
      </c>
      <c r="D4126" s="235">
        <v>0</v>
      </c>
      <c r="E4126" s="235">
        <v>83</v>
      </c>
      <c r="F4126" s="235">
        <v>56</v>
      </c>
      <c r="G4126" s="235">
        <v>25.1</v>
      </c>
      <c r="H4126" s="235">
        <v>14</v>
      </c>
    </row>
    <row r="4127" spans="2:8">
      <c r="B4127" s="235" t="s">
        <v>101</v>
      </c>
      <c r="C4127" s="235">
        <v>43600</v>
      </c>
      <c r="D4127" s="235">
        <v>20</v>
      </c>
      <c r="E4127" s="235">
        <v>64</v>
      </c>
      <c r="F4127" s="235">
        <v>50</v>
      </c>
      <c r="G4127" s="235">
        <v>28.6</v>
      </c>
      <c r="H4127" s="235">
        <v>21.8</v>
      </c>
    </row>
    <row r="4128" spans="2:8">
      <c r="B4128" s="235" t="s">
        <v>101</v>
      </c>
      <c r="C4128" s="235">
        <v>43601</v>
      </c>
      <c r="D4128" s="235">
        <v>0</v>
      </c>
      <c r="E4128" s="235">
        <v>83</v>
      </c>
      <c r="F4128" s="235">
        <v>50</v>
      </c>
      <c r="G4128" s="235">
        <v>28.6</v>
      </c>
      <c r="H4128" s="235">
        <v>13.9</v>
      </c>
    </row>
    <row r="4129" spans="2:8">
      <c r="B4129" s="235" t="s">
        <v>101</v>
      </c>
      <c r="C4129" s="235">
        <v>43602</v>
      </c>
      <c r="D4129" s="235">
        <v>25</v>
      </c>
      <c r="E4129" s="235">
        <v>86</v>
      </c>
      <c r="F4129" s="235">
        <v>52</v>
      </c>
      <c r="G4129" s="235">
        <v>25.8</v>
      </c>
      <c r="H4129" s="235">
        <v>14.4</v>
      </c>
    </row>
    <row r="4130" spans="2:8">
      <c r="B4130" s="235" t="s">
        <v>101</v>
      </c>
      <c r="C4130" s="235">
        <v>43603</v>
      </c>
      <c r="D4130" s="235">
        <v>16</v>
      </c>
      <c r="E4130" s="235">
        <v>0</v>
      </c>
      <c r="F4130" s="235">
        <v>0</v>
      </c>
      <c r="G4130" s="235">
        <v>0</v>
      </c>
      <c r="H4130" s="235">
        <v>0</v>
      </c>
    </row>
    <row r="4131" spans="2:8">
      <c r="B4131" s="235" t="s">
        <v>101</v>
      </c>
      <c r="C4131" s="235">
        <v>43604</v>
      </c>
      <c r="D4131" s="235">
        <v>0</v>
      </c>
      <c r="E4131" s="235">
        <v>0</v>
      </c>
      <c r="F4131" s="235">
        <v>0</v>
      </c>
      <c r="G4131" s="235">
        <v>0</v>
      </c>
      <c r="H4131" s="235">
        <v>0</v>
      </c>
    </row>
    <row r="4132" spans="2:8">
      <c r="B4132" s="235" t="s">
        <v>101</v>
      </c>
      <c r="C4132" s="235">
        <v>43605</v>
      </c>
      <c r="D4132" s="235">
        <v>2</v>
      </c>
      <c r="E4132" s="235">
        <v>89</v>
      </c>
      <c r="F4132" s="235">
        <v>56</v>
      </c>
      <c r="G4132" s="235">
        <v>26</v>
      </c>
      <c r="H4132" s="235">
        <v>13</v>
      </c>
    </row>
    <row r="4133" spans="2:8">
      <c r="B4133" s="235" t="s">
        <v>101</v>
      </c>
      <c r="C4133" s="235">
        <v>43606</v>
      </c>
      <c r="D4133" s="235">
        <v>0</v>
      </c>
      <c r="E4133" s="235">
        <v>83</v>
      </c>
      <c r="F4133" s="235">
        <v>42</v>
      </c>
      <c r="G4133" s="235">
        <v>31.5</v>
      </c>
      <c r="H4133" s="235">
        <v>13.5</v>
      </c>
    </row>
    <row r="4134" spans="2:8">
      <c r="B4134" s="235" t="s">
        <v>101</v>
      </c>
      <c r="C4134" s="235">
        <v>43607</v>
      </c>
      <c r="D4134" s="235">
        <v>0</v>
      </c>
      <c r="E4134" s="235">
        <v>81</v>
      </c>
      <c r="F4134" s="235">
        <v>40</v>
      </c>
      <c r="G4134" s="235">
        <v>30.2</v>
      </c>
      <c r="H4134" s="235">
        <v>14.3</v>
      </c>
    </row>
    <row r="4135" spans="2:8">
      <c r="B4135" s="235" t="s">
        <v>101</v>
      </c>
      <c r="C4135" s="235">
        <v>43608</v>
      </c>
      <c r="D4135" s="235">
        <v>4</v>
      </c>
      <c r="E4135" s="235">
        <v>87</v>
      </c>
      <c r="F4135" s="235">
        <v>44</v>
      </c>
      <c r="G4135" s="235">
        <v>28.7</v>
      </c>
      <c r="H4135" s="235">
        <v>16.3</v>
      </c>
    </row>
    <row r="4136" spans="2:8">
      <c r="B4136" s="235" t="s">
        <v>101</v>
      </c>
      <c r="C4136" s="235">
        <v>43609</v>
      </c>
      <c r="D4136" s="235">
        <v>10</v>
      </c>
      <c r="E4136" s="235">
        <v>89</v>
      </c>
      <c r="F4136" s="235">
        <v>67</v>
      </c>
      <c r="G4136" s="235">
        <v>20.9</v>
      </c>
      <c r="H4136" s="235">
        <v>14.8</v>
      </c>
    </row>
    <row r="4137" spans="2:8">
      <c r="B4137" s="235" t="s">
        <v>101</v>
      </c>
      <c r="C4137" s="235">
        <v>43610</v>
      </c>
      <c r="D4137" s="235">
        <v>0</v>
      </c>
      <c r="E4137" s="235">
        <v>0</v>
      </c>
      <c r="F4137" s="235">
        <v>0</v>
      </c>
      <c r="G4137" s="235">
        <v>0</v>
      </c>
      <c r="H4137" s="235">
        <v>0</v>
      </c>
    </row>
    <row r="4138" spans="2:8">
      <c r="B4138" s="235" t="s">
        <v>101</v>
      </c>
      <c r="C4138" s="235">
        <v>43611</v>
      </c>
      <c r="D4138" s="235">
        <v>0</v>
      </c>
      <c r="E4138" s="235">
        <v>0</v>
      </c>
      <c r="F4138" s="235">
        <v>0</v>
      </c>
      <c r="G4138" s="235">
        <v>0</v>
      </c>
      <c r="H4138" s="235">
        <v>0</v>
      </c>
    </row>
    <row r="4139" spans="2:8">
      <c r="B4139" s="235" t="s">
        <v>101</v>
      </c>
      <c r="C4139" s="235">
        <v>43612</v>
      </c>
      <c r="D4139" s="235">
        <v>17</v>
      </c>
      <c r="E4139" s="235">
        <v>84</v>
      </c>
      <c r="F4139" s="235">
        <v>48</v>
      </c>
      <c r="G4139" s="235">
        <v>25.8</v>
      </c>
      <c r="H4139" s="235">
        <v>15.7</v>
      </c>
    </row>
    <row r="4140" spans="2:8">
      <c r="B4140" s="235" t="s">
        <v>101</v>
      </c>
      <c r="C4140" s="235">
        <v>43613</v>
      </c>
      <c r="D4140" s="235">
        <v>0</v>
      </c>
      <c r="E4140" s="235">
        <v>84</v>
      </c>
      <c r="F4140" s="235">
        <v>56</v>
      </c>
      <c r="G4140" s="235">
        <v>24.5</v>
      </c>
      <c r="H4140" s="235">
        <v>15.3</v>
      </c>
    </row>
    <row r="4141" spans="2:8">
      <c r="B4141" s="235" t="s">
        <v>101</v>
      </c>
      <c r="C4141" s="235">
        <v>43614</v>
      </c>
      <c r="D4141" s="235">
        <v>10</v>
      </c>
      <c r="E4141" s="235">
        <v>87</v>
      </c>
      <c r="F4141" s="235">
        <v>58</v>
      </c>
      <c r="G4141" s="235">
        <v>23.8</v>
      </c>
      <c r="H4141" s="235">
        <v>14.1</v>
      </c>
    </row>
    <row r="4142" spans="2:8">
      <c r="B4142" s="235" t="s">
        <v>101</v>
      </c>
      <c r="C4142" s="235">
        <v>43615</v>
      </c>
      <c r="D4142" s="235">
        <v>16</v>
      </c>
      <c r="E4142" s="235">
        <v>89</v>
      </c>
      <c r="F4142" s="235">
        <v>50</v>
      </c>
      <c r="G4142" s="235">
        <v>25.8</v>
      </c>
      <c r="H4142" s="235">
        <v>15.4</v>
      </c>
    </row>
    <row r="4143" spans="2:8">
      <c r="B4143" s="235" t="s">
        <v>101</v>
      </c>
      <c r="C4143" s="235">
        <v>43616</v>
      </c>
      <c r="D4143" s="235">
        <v>4</v>
      </c>
      <c r="E4143" s="235">
        <v>87</v>
      </c>
      <c r="F4143" s="235">
        <v>65</v>
      </c>
      <c r="G4143" s="235">
        <v>21.2</v>
      </c>
      <c r="H4143" s="235">
        <v>15.1</v>
      </c>
    </row>
    <row r="4144" spans="2:8">
      <c r="B4144" s="235" t="s">
        <v>101</v>
      </c>
      <c r="C4144" s="235">
        <v>43617</v>
      </c>
      <c r="D4144" s="235">
        <v>0</v>
      </c>
      <c r="E4144" s="235">
        <v>0</v>
      </c>
      <c r="F4144" s="235">
        <v>0</v>
      </c>
      <c r="G4144" s="235">
        <v>0</v>
      </c>
      <c r="H4144" s="235">
        <v>0</v>
      </c>
    </row>
    <row r="4145" spans="2:8">
      <c r="B4145" s="235" t="s">
        <v>101</v>
      </c>
      <c r="C4145" s="235">
        <v>43618</v>
      </c>
      <c r="D4145" s="235">
        <v>0</v>
      </c>
      <c r="E4145" s="235">
        <v>0</v>
      </c>
      <c r="F4145" s="235">
        <v>0</v>
      </c>
      <c r="G4145" s="235">
        <v>0</v>
      </c>
      <c r="H4145" s="235">
        <v>0</v>
      </c>
    </row>
    <row r="4146" spans="2:8">
      <c r="B4146" s="235" t="s">
        <v>101</v>
      </c>
      <c r="C4146" s="235">
        <v>43619</v>
      </c>
      <c r="D4146" s="235">
        <v>0</v>
      </c>
      <c r="E4146" s="235">
        <v>0</v>
      </c>
      <c r="F4146" s="235">
        <v>0</v>
      </c>
      <c r="G4146" s="235">
        <v>0</v>
      </c>
      <c r="H4146" s="235">
        <v>0</v>
      </c>
    </row>
    <row r="4147" spans="2:8">
      <c r="B4147" s="235" t="s">
        <v>101</v>
      </c>
      <c r="C4147" s="235">
        <v>43620</v>
      </c>
      <c r="D4147" s="235">
        <v>15</v>
      </c>
      <c r="E4147" s="235">
        <v>80</v>
      </c>
      <c r="F4147" s="235">
        <v>42</v>
      </c>
      <c r="G4147" s="235">
        <v>29.1</v>
      </c>
      <c r="H4147" s="235">
        <v>14.6</v>
      </c>
    </row>
    <row r="4148" spans="2:8">
      <c r="B4148" s="235" t="s">
        <v>101</v>
      </c>
      <c r="C4148" s="235">
        <v>43621</v>
      </c>
      <c r="D4148" s="235">
        <v>20</v>
      </c>
      <c r="E4148" s="235">
        <v>84</v>
      </c>
      <c r="F4148" s="235">
        <v>43</v>
      </c>
      <c r="G4148" s="235">
        <v>29.8</v>
      </c>
      <c r="H4148" s="235">
        <v>16.3</v>
      </c>
    </row>
    <row r="4149" spans="2:8">
      <c r="B4149" s="235" t="s">
        <v>101</v>
      </c>
      <c r="C4149" s="235">
        <v>43622</v>
      </c>
      <c r="D4149" s="235">
        <v>40</v>
      </c>
      <c r="E4149" s="235">
        <v>84</v>
      </c>
      <c r="F4149" s="235">
        <v>39</v>
      </c>
      <c r="G4149" s="235">
        <v>29.8</v>
      </c>
      <c r="H4149" s="235">
        <v>14.8</v>
      </c>
    </row>
    <row r="4150" spans="2:8">
      <c r="B4150" s="235" t="s">
        <v>101</v>
      </c>
      <c r="C4150" s="235">
        <v>43623</v>
      </c>
      <c r="D4150" s="235">
        <v>8</v>
      </c>
      <c r="E4150" s="235">
        <v>86</v>
      </c>
      <c r="F4150" s="235">
        <v>50</v>
      </c>
      <c r="G4150" s="235">
        <v>26.2</v>
      </c>
      <c r="H4150" s="235">
        <v>15</v>
      </c>
    </row>
    <row r="4151" spans="2:8">
      <c r="B4151" s="235" t="s">
        <v>101</v>
      </c>
      <c r="C4151" s="235">
        <v>43624</v>
      </c>
      <c r="D4151" s="235">
        <v>0</v>
      </c>
      <c r="E4151" s="235">
        <v>0</v>
      </c>
      <c r="F4151" s="235">
        <v>0</v>
      </c>
      <c r="G4151" s="235">
        <v>0</v>
      </c>
      <c r="H4151" s="235">
        <v>0</v>
      </c>
    </row>
    <row r="4152" spans="2:8">
      <c r="B4152" s="235" t="s">
        <v>101</v>
      </c>
      <c r="C4152" s="235">
        <v>43625</v>
      </c>
      <c r="D4152" s="235">
        <v>0</v>
      </c>
      <c r="E4152" s="235">
        <v>0</v>
      </c>
      <c r="F4152" s="235">
        <v>0</v>
      </c>
      <c r="G4152" s="235">
        <v>0</v>
      </c>
      <c r="H4152" s="235">
        <v>0</v>
      </c>
    </row>
    <row r="4153" spans="2:8">
      <c r="B4153" s="235" t="s">
        <v>101</v>
      </c>
      <c r="C4153" s="235">
        <v>43626</v>
      </c>
      <c r="D4153" s="235">
        <v>0</v>
      </c>
      <c r="E4153" s="235">
        <v>0</v>
      </c>
      <c r="F4153" s="235">
        <v>0</v>
      </c>
      <c r="G4153" s="235">
        <v>0</v>
      </c>
      <c r="H4153" s="235">
        <v>0</v>
      </c>
    </row>
    <row r="4154" spans="2:8">
      <c r="B4154" s="235" t="s">
        <v>101</v>
      </c>
      <c r="C4154" s="235">
        <v>43627</v>
      </c>
      <c r="D4154" s="235">
        <v>0</v>
      </c>
      <c r="E4154" s="235">
        <v>0</v>
      </c>
      <c r="F4154" s="235">
        <v>0</v>
      </c>
      <c r="G4154" s="235">
        <v>0</v>
      </c>
      <c r="H4154" s="235">
        <v>0</v>
      </c>
    </row>
    <row r="4155" spans="2:8">
      <c r="B4155" s="235" t="s">
        <v>101</v>
      </c>
      <c r="C4155" s="235">
        <v>43628</v>
      </c>
      <c r="D4155" s="235">
        <v>60</v>
      </c>
      <c r="E4155" s="235">
        <v>0</v>
      </c>
      <c r="F4155" s="235">
        <v>0</v>
      </c>
      <c r="G4155" s="235">
        <v>0</v>
      </c>
      <c r="H4155" s="235">
        <v>0</v>
      </c>
    </row>
    <row r="4156" spans="2:8">
      <c r="B4156" s="235" t="s">
        <v>101</v>
      </c>
      <c r="C4156" s="235">
        <v>43629</v>
      </c>
      <c r="D4156" s="235">
        <v>0</v>
      </c>
      <c r="E4156" s="235">
        <v>0</v>
      </c>
      <c r="F4156" s="235">
        <v>0</v>
      </c>
      <c r="G4156" s="235">
        <v>0</v>
      </c>
      <c r="H4156" s="235">
        <v>0</v>
      </c>
    </row>
    <row r="4157" spans="2:8">
      <c r="B4157" s="235" t="s">
        <v>101</v>
      </c>
      <c r="C4157" s="235">
        <v>43630</v>
      </c>
      <c r="D4157" s="235">
        <v>50</v>
      </c>
      <c r="E4157" s="235">
        <v>0</v>
      </c>
      <c r="F4157" s="235">
        <v>0</v>
      </c>
      <c r="G4157" s="235">
        <v>0</v>
      </c>
      <c r="H4157" s="235">
        <v>0</v>
      </c>
    </row>
    <row r="4158" spans="2:8">
      <c r="B4158" s="235" t="s">
        <v>101</v>
      </c>
      <c r="C4158" s="235">
        <v>43631</v>
      </c>
      <c r="D4158" s="235">
        <v>0</v>
      </c>
      <c r="E4158" s="235">
        <v>0</v>
      </c>
      <c r="F4158" s="235">
        <v>0</v>
      </c>
      <c r="G4158" s="235">
        <v>0</v>
      </c>
      <c r="H4158" s="235">
        <v>0</v>
      </c>
    </row>
    <row r="4159" spans="2:8">
      <c r="B4159" s="235" t="s">
        <v>101</v>
      </c>
      <c r="C4159" s="235">
        <v>43632</v>
      </c>
      <c r="D4159" s="235">
        <v>40</v>
      </c>
      <c r="E4159" s="235">
        <v>85</v>
      </c>
      <c r="F4159" s="235">
        <v>52</v>
      </c>
      <c r="G4159" s="235">
        <v>27.1</v>
      </c>
      <c r="H4159" s="235">
        <v>13.8</v>
      </c>
    </row>
    <row r="4160" spans="2:8">
      <c r="B4160" s="235" t="s">
        <v>101</v>
      </c>
      <c r="C4160" s="235">
        <v>43633</v>
      </c>
      <c r="D4160" s="235">
        <v>0</v>
      </c>
      <c r="E4160" s="235">
        <v>78</v>
      </c>
      <c r="F4160" s="235">
        <v>48</v>
      </c>
      <c r="G4160" s="235">
        <v>28.4</v>
      </c>
      <c r="H4160" s="235">
        <v>12.4</v>
      </c>
    </row>
    <row r="4161" spans="2:8">
      <c r="B4161" s="235" t="s">
        <v>101</v>
      </c>
      <c r="C4161" s="235">
        <v>43634</v>
      </c>
      <c r="D4161" s="235">
        <v>0</v>
      </c>
      <c r="E4161" s="235">
        <v>77</v>
      </c>
      <c r="F4161" s="235">
        <v>39</v>
      </c>
      <c r="G4161" s="235">
        <v>30</v>
      </c>
      <c r="H4161" s="235">
        <v>14</v>
      </c>
    </row>
    <row r="4162" spans="2:8">
      <c r="B4162" s="235" t="s">
        <v>101</v>
      </c>
      <c r="C4162" s="235">
        <v>43635</v>
      </c>
      <c r="D4162" s="235">
        <v>0</v>
      </c>
      <c r="E4162" s="235">
        <v>78</v>
      </c>
      <c r="F4162" s="235">
        <v>50</v>
      </c>
      <c r="G4162" s="235">
        <v>24.6</v>
      </c>
      <c r="H4162" s="235">
        <v>13.2</v>
      </c>
    </row>
    <row r="4163" spans="2:8">
      <c r="B4163" s="235" t="s">
        <v>101</v>
      </c>
      <c r="C4163" s="235">
        <v>43636</v>
      </c>
      <c r="D4163" s="235">
        <v>0</v>
      </c>
      <c r="E4163" s="235">
        <v>80</v>
      </c>
      <c r="F4163" s="235">
        <v>45</v>
      </c>
      <c r="G4163" s="235">
        <v>29.2</v>
      </c>
      <c r="H4163" s="235">
        <v>14.1</v>
      </c>
    </row>
    <row r="4164" spans="2:8">
      <c r="B4164" s="235" t="s">
        <v>101</v>
      </c>
      <c r="C4164" s="235">
        <v>43637</v>
      </c>
      <c r="D4164" s="235">
        <v>0</v>
      </c>
      <c r="E4164" s="235">
        <v>75</v>
      </c>
      <c r="F4164" s="235">
        <v>49</v>
      </c>
      <c r="G4164" s="235">
        <v>25.4</v>
      </c>
      <c r="H4164" s="235">
        <v>12.7</v>
      </c>
    </row>
    <row r="4165" spans="2:8">
      <c r="B4165" s="235" t="s">
        <v>101</v>
      </c>
      <c r="C4165" s="235">
        <v>43638</v>
      </c>
      <c r="D4165" s="235">
        <v>0</v>
      </c>
      <c r="E4165" s="235">
        <v>0</v>
      </c>
      <c r="F4165" s="235">
        <v>0</v>
      </c>
      <c r="G4165" s="235">
        <v>0</v>
      </c>
      <c r="H4165" s="235">
        <v>0</v>
      </c>
    </row>
    <row r="4166" spans="2:8">
      <c r="B4166" s="235" t="s">
        <v>101</v>
      </c>
      <c r="C4166" s="235">
        <v>43639</v>
      </c>
      <c r="D4166" s="235">
        <v>0</v>
      </c>
      <c r="E4166" s="235">
        <v>0</v>
      </c>
      <c r="F4166" s="235">
        <v>0</v>
      </c>
      <c r="G4166" s="235">
        <v>0</v>
      </c>
      <c r="H4166" s="235">
        <v>0</v>
      </c>
    </row>
    <row r="4167" spans="2:8">
      <c r="B4167" s="235" t="s">
        <v>101</v>
      </c>
      <c r="C4167" s="235">
        <v>43640</v>
      </c>
      <c r="D4167" s="235">
        <v>0</v>
      </c>
      <c r="E4167" s="235">
        <v>0</v>
      </c>
      <c r="F4167" s="235">
        <v>0</v>
      </c>
      <c r="G4167" s="235">
        <v>0</v>
      </c>
      <c r="H4167" s="235">
        <v>0</v>
      </c>
    </row>
    <row r="4168" spans="2:8">
      <c r="B4168" s="235" t="s">
        <v>101</v>
      </c>
      <c r="C4168" s="235">
        <v>43641</v>
      </c>
      <c r="D4168" s="235">
        <v>25</v>
      </c>
      <c r="E4168" s="235">
        <v>84</v>
      </c>
      <c r="F4168" s="235">
        <v>47</v>
      </c>
      <c r="G4168" s="235">
        <v>28.1</v>
      </c>
      <c r="H4168" s="235">
        <v>13.2</v>
      </c>
    </row>
    <row r="4169" spans="2:8">
      <c r="B4169" s="235" t="s">
        <v>101</v>
      </c>
      <c r="C4169" s="235">
        <v>43642</v>
      </c>
      <c r="D4169" s="235">
        <v>0</v>
      </c>
      <c r="E4169" s="235">
        <v>79</v>
      </c>
      <c r="F4169" s="235">
        <v>58</v>
      </c>
      <c r="G4169" s="235">
        <v>24</v>
      </c>
      <c r="H4169" s="235">
        <v>13</v>
      </c>
    </row>
    <row r="4170" spans="2:8">
      <c r="B4170" s="235" t="s">
        <v>101</v>
      </c>
      <c r="C4170" s="235">
        <v>43643</v>
      </c>
      <c r="D4170" s="235">
        <v>0</v>
      </c>
      <c r="E4170" s="235">
        <v>82</v>
      </c>
      <c r="F4170" s="235">
        <v>46</v>
      </c>
      <c r="G4170" s="235">
        <v>29.7</v>
      </c>
      <c r="H4170" s="235">
        <v>13.4</v>
      </c>
    </row>
    <row r="4171" spans="2:8">
      <c r="B4171" s="235" t="s">
        <v>101</v>
      </c>
      <c r="C4171" s="235">
        <v>43644</v>
      </c>
      <c r="D4171" s="235">
        <v>6</v>
      </c>
      <c r="E4171" s="235">
        <v>85</v>
      </c>
      <c r="F4171" s="235">
        <v>43</v>
      </c>
      <c r="G4171" s="235">
        <v>31</v>
      </c>
      <c r="H4171" s="235">
        <v>15.6</v>
      </c>
    </row>
    <row r="4172" spans="2:8">
      <c r="B4172" s="235" t="s">
        <v>101</v>
      </c>
      <c r="C4172" s="235">
        <v>43645</v>
      </c>
      <c r="D4172" s="235">
        <v>0</v>
      </c>
      <c r="E4172" s="235">
        <v>0</v>
      </c>
      <c r="F4172" s="235">
        <v>0</v>
      </c>
      <c r="G4172" s="235">
        <v>0</v>
      </c>
      <c r="H4172" s="235">
        <v>0</v>
      </c>
    </row>
    <row r="4173" spans="2:8">
      <c r="B4173" s="235" t="s">
        <v>101</v>
      </c>
      <c r="C4173" s="235">
        <v>43646</v>
      </c>
      <c r="D4173" s="235">
        <v>0</v>
      </c>
      <c r="E4173" s="235">
        <v>0</v>
      </c>
      <c r="F4173" s="235">
        <v>0</v>
      </c>
      <c r="G4173" s="235">
        <v>0</v>
      </c>
      <c r="H4173" s="235">
        <v>0</v>
      </c>
    </row>
    <row r="4174" spans="2:8">
      <c r="B4174" s="235" t="s">
        <v>101</v>
      </c>
      <c r="C4174" s="235">
        <v>43647</v>
      </c>
      <c r="D4174" s="235">
        <v>0</v>
      </c>
      <c r="E4174" s="235">
        <v>0</v>
      </c>
      <c r="F4174" s="235">
        <v>0</v>
      </c>
      <c r="G4174" s="235">
        <v>0</v>
      </c>
      <c r="H4174" s="235">
        <v>0</v>
      </c>
    </row>
    <row r="4175" spans="2:8">
      <c r="B4175" s="235" t="s">
        <v>101</v>
      </c>
      <c r="C4175" s="235">
        <v>43648</v>
      </c>
      <c r="D4175" s="235">
        <v>5</v>
      </c>
      <c r="E4175" s="235">
        <v>85</v>
      </c>
      <c r="F4175" s="235">
        <v>53</v>
      </c>
      <c r="G4175" s="235">
        <v>25.7</v>
      </c>
      <c r="H4175" s="235">
        <v>13.9</v>
      </c>
    </row>
    <row r="4176" spans="2:8">
      <c r="B4176" s="235" t="s">
        <v>101</v>
      </c>
      <c r="C4176" s="235">
        <v>43649</v>
      </c>
      <c r="D4176" s="235">
        <v>40</v>
      </c>
      <c r="E4176" s="235">
        <v>80</v>
      </c>
      <c r="F4176" s="235">
        <v>48</v>
      </c>
      <c r="G4176" s="235">
        <v>30.1</v>
      </c>
      <c r="H4176" s="235">
        <v>13</v>
      </c>
    </row>
    <row r="4177" spans="2:8">
      <c r="B4177" s="235" t="s">
        <v>101</v>
      </c>
      <c r="C4177" s="235">
        <v>43650</v>
      </c>
      <c r="D4177" s="235">
        <v>0</v>
      </c>
      <c r="E4177" s="235">
        <v>80</v>
      </c>
      <c r="F4177" s="235">
        <v>48</v>
      </c>
      <c r="G4177" s="235">
        <v>30.1</v>
      </c>
      <c r="H4177" s="235">
        <v>13</v>
      </c>
    </row>
    <row r="4178" spans="2:8">
      <c r="B4178" s="235" t="s">
        <v>101</v>
      </c>
      <c r="C4178" s="235">
        <v>43651</v>
      </c>
      <c r="D4178" s="235">
        <v>43</v>
      </c>
      <c r="E4178" s="235">
        <v>80</v>
      </c>
      <c r="F4178" s="235">
        <v>48</v>
      </c>
      <c r="G4178" s="235">
        <v>30.1</v>
      </c>
      <c r="H4178" s="235">
        <v>13</v>
      </c>
    </row>
    <row r="4179" spans="2:8">
      <c r="B4179" s="235" t="s">
        <v>101</v>
      </c>
      <c r="C4179" s="235">
        <v>43652</v>
      </c>
      <c r="D4179" s="235">
        <v>0</v>
      </c>
      <c r="E4179" s="235">
        <v>0</v>
      </c>
      <c r="F4179" s="235">
        <v>0</v>
      </c>
      <c r="G4179" s="235">
        <v>0</v>
      </c>
      <c r="H4179" s="235">
        <v>0</v>
      </c>
    </row>
    <row r="4180" spans="2:8">
      <c r="B4180" s="235" t="s">
        <v>101</v>
      </c>
      <c r="C4180" s="235">
        <v>43653</v>
      </c>
      <c r="D4180" s="235">
        <v>0</v>
      </c>
      <c r="E4180" s="235">
        <v>0</v>
      </c>
      <c r="F4180" s="235">
        <v>0</v>
      </c>
      <c r="G4180" s="235">
        <v>0</v>
      </c>
      <c r="H4180" s="235">
        <v>0</v>
      </c>
    </row>
    <row r="4181" spans="2:8">
      <c r="B4181" s="235" t="s">
        <v>101</v>
      </c>
      <c r="C4181" s="235">
        <v>43654</v>
      </c>
      <c r="D4181" s="235">
        <v>10</v>
      </c>
      <c r="E4181" s="235">
        <v>80</v>
      </c>
      <c r="F4181" s="235">
        <v>34</v>
      </c>
      <c r="G4181" s="235">
        <v>32.700000000000003</v>
      </c>
      <c r="H4181" s="235">
        <v>14.2</v>
      </c>
    </row>
    <row r="4182" spans="2:8">
      <c r="B4182" s="235" t="s">
        <v>101</v>
      </c>
      <c r="C4182" s="235">
        <v>43655</v>
      </c>
      <c r="D4182" s="235">
        <v>0</v>
      </c>
      <c r="E4182" s="235">
        <v>87</v>
      </c>
      <c r="F4182" s="235">
        <v>42</v>
      </c>
      <c r="G4182" s="235">
        <v>30</v>
      </c>
      <c r="H4182" s="235">
        <v>14.4</v>
      </c>
    </row>
    <row r="4183" spans="2:8">
      <c r="B4183" s="235" t="s">
        <v>101</v>
      </c>
      <c r="C4183" s="235">
        <v>43656</v>
      </c>
      <c r="D4183" s="235">
        <v>10</v>
      </c>
      <c r="E4183" s="235">
        <v>84</v>
      </c>
      <c r="F4183" s="235">
        <v>55</v>
      </c>
      <c r="G4183" s="235">
        <v>23.7</v>
      </c>
      <c r="H4183" s="235">
        <v>13.2</v>
      </c>
    </row>
    <row r="4184" spans="2:8">
      <c r="B4184" s="235" t="s">
        <v>101</v>
      </c>
      <c r="C4184" s="235">
        <v>43657</v>
      </c>
      <c r="D4184" s="235">
        <v>20</v>
      </c>
      <c r="E4184" s="235">
        <v>86</v>
      </c>
      <c r="F4184" s="235">
        <v>50</v>
      </c>
      <c r="G4184" s="235">
        <v>28.4</v>
      </c>
      <c r="H4184" s="235">
        <v>14</v>
      </c>
    </row>
    <row r="4185" spans="2:8">
      <c r="B4185" s="235" t="s">
        <v>101</v>
      </c>
      <c r="C4185" s="235">
        <v>43658</v>
      </c>
      <c r="D4185" s="235">
        <v>10</v>
      </c>
      <c r="E4185" s="235">
        <v>84</v>
      </c>
      <c r="F4185" s="235">
        <v>49</v>
      </c>
      <c r="G4185" s="235">
        <v>28.1</v>
      </c>
      <c r="H4185" s="235">
        <v>12.2</v>
      </c>
    </row>
    <row r="4186" spans="2:8">
      <c r="B4186" s="235" t="s">
        <v>101</v>
      </c>
      <c r="C4186" s="235">
        <v>43659</v>
      </c>
      <c r="D4186" s="235">
        <v>0</v>
      </c>
      <c r="E4186" s="235">
        <v>0</v>
      </c>
      <c r="F4186" s="235">
        <v>0</v>
      </c>
      <c r="G4186" s="235">
        <v>0</v>
      </c>
      <c r="H4186" s="235">
        <v>0</v>
      </c>
    </row>
    <row r="4187" spans="2:8">
      <c r="B4187" s="235" t="s">
        <v>101</v>
      </c>
      <c r="C4187" s="235">
        <v>43660</v>
      </c>
      <c r="D4187" s="235">
        <v>0</v>
      </c>
      <c r="E4187" s="235">
        <v>0</v>
      </c>
      <c r="F4187" s="235">
        <v>0</v>
      </c>
      <c r="G4187" s="235">
        <v>0</v>
      </c>
      <c r="H4187" s="235">
        <v>0</v>
      </c>
    </row>
    <row r="4188" spans="2:8">
      <c r="B4188" s="235" t="s">
        <v>101</v>
      </c>
      <c r="C4188" s="235">
        <v>43661</v>
      </c>
      <c r="D4188" s="235">
        <v>20</v>
      </c>
      <c r="E4188" s="235">
        <v>89</v>
      </c>
      <c r="F4188" s="235">
        <v>49</v>
      </c>
      <c r="G4188" s="235">
        <v>20.2</v>
      </c>
      <c r="H4188" s="235">
        <v>13.9</v>
      </c>
    </row>
    <row r="4189" spans="2:8">
      <c r="B4189" s="235" t="s">
        <v>101</v>
      </c>
      <c r="C4189" s="235">
        <v>43662</v>
      </c>
      <c r="D4189" s="235">
        <v>0</v>
      </c>
      <c r="E4189" s="235">
        <v>79</v>
      </c>
      <c r="F4189" s="235">
        <v>44</v>
      </c>
      <c r="G4189" s="235">
        <v>25.4</v>
      </c>
      <c r="H4189" s="235">
        <v>13.7</v>
      </c>
    </row>
    <row r="4190" spans="2:8">
      <c r="B4190" s="235" t="s">
        <v>101</v>
      </c>
      <c r="C4190" s="235">
        <v>43663</v>
      </c>
      <c r="D4190" s="235">
        <v>0</v>
      </c>
      <c r="E4190" s="235">
        <v>79</v>
      </c>
      <c r="F4190" s="235">
        <v>44</v>
      </c>
      <c r="G4190" s="235">
        <v>25.4</v>
      </c>
      <c r="H4190" s="235">
        <v>13.7</v>
      </c>
    </row>
    <row r="4191" spans="2:8">
      <c r="B4191" s="235" t="s">
        <v>101</v>
      </c>
      <c r="C4191" s="235">
        <v>43664</v>
      </c>
      <c r="D4191" s="235">
        <v>0</v>
      </c>
      <c r="E4191" s="235">
        <v>79</v>
      </c>
      <c r="F4191" s="235">
        <v>44</v>
      </c>
      <c r="G4191" s="235">
        <v>25.4</v>
      </c>
      <c r="H4191" s="235">
        <v>13.7</v>
      </c>
    </row>
    <row r="4192" spans="2:8">
      <c r="B4192" s="235" t="s">
        <v>101</v>
      </c>
      <c r="C4192" s="235">
        <v>43665</v>
      </c>
      <c r="D4192" s="235">
        <v>0</v>
      </c>
      <c r="E4192" s="235">
        <v>0</v>
      </c>
      <c r="F4192" s="235">
        <v>0</v>
      </c>
      <c r="G4192" s="235">
        <v>0</v>
      </c>
      <c r="H4192" s="235">
        <v>0</v>
      </c>
    </row>
    <row r="4193" spans="2:8">
      <c r="B4193" s="235" t="s">
        <v>101</v>
      </c>
      <c r="C4193" s="235">
        <v>43666</v>
      </c>
      <c r="D4193" s="235">
        <v>0</v>
      </c>
      <c r="E4193" s="235">
        <v>0</v>
      </c>
      <c r="F4193" s="235">
        <v>0</v>
      </c>
      <c r="G4193" s="235">
        <v>0</v>
      </c>
      <c r="H4193" s="235">
        <v>0</v>
      </c>
    </row>
    <row r="4194" spans="2:8">
      <c r="B4194" s="235" t="s">
        <v>101</v>
      </c>
      <c r="C4194" s="235">
        <v>43667</v>
      </c>
      <c r="D4194" s="235">
        <v>0</v>
      </c>
      <c r="E4194" s="235">
        <v>0</v>
      </c>
      <c r="F4194" s="235">
        <v>0</v>
      </c>
      <c r="G4194" s="235">
        <v>0</v>
      </c>
      <c r="H4194" s="235">
        <v>0</v>
      </c>
    </row>
    <row r="4195" spans="2:8">
      <c r="B4195" s="235" t="s">
        <v>101</v>
      </c>
      <c r="C4195" s="235">
        <v>43668</v>
      </c>
      <c r="D4195" s="235">
        <v>0</v>
      </c>
      <c r="E4195" s="235">
        <v>79</v>
      </c>
      <c r="F4195" s="235">
        <v>44</v>
      </c>
      <c r="G4195" s="235">
        <v>25.4</v>
      </c>
      <c r="H4195" s="235">
        <v>13.7</v>
      </c>
    </row>
    <row r="4196" spans="2:8">
      <c r="B4196" s="235" t="s">
        <v>101</v>
      </c>
      <c r="C4196" s="235">
        <v>43669</v>
      </c>
      <c r="D4196" s="235">
        <v>2</v>
      </c>
      <c r="E4196" s="235">
        <v>87</v>
      </c>
      <c r="F4196" s="235">
        <v>42</v>
      </c>
      <c r="G4196" s="235">
        <v>30.3</v>
      </c>
      <c r="H4196" s="235">
        <v>14.3</v>
      </c>
    </row>
    <row r="4197" spans="2:8">
      <c r="B4197" s="235" t="s">
        <v>101</v>
      </c>
      <c r="C4197" s="235">
        <v>43670</v>
      </c>
      <c r="D4197" s="235">
        <v>2</v>
      </c>
      <c r="E4197" s="235">
        <v>84</v>
      </c>
      <c r="F4197" s="235">
        <v>56</v>
      </c>
      <c r="G4197" s="235">
        <v>25</v>
      </c>
      <c r="H4197" s="235">
        <v>13.3</v>
      </c>
    </row>
    <row r="4198" spans="2:8">
      <c r="B4198" s="235" t="s">
        <v>101</v>
      </c>
      <c r="C4198" s="235">
        <v>43671</v>
      </c>
      <c r="D4198" s="235">
        <v>0</v>
      </c>
      <c r="E4198" s="235">
        <v>79</v>
      </c>
      <c r="F4198" s="235">
        <v>47</v>
      </c>
      <c r="G4198" s="235">
        <v>28.4</v>
      </c>
      <c r="H4198" s="235">
        <v>12.2</v>
      </c>
    </row>
    <row r="4199" spans="2:8">
      <c r="B4199" s="235" t="s">
        <v>101</v>
      </c>
      <c r="C4199" s="235">
        <v>43672</v>
      </c>
      <c r="D4199" s="235">
        <v>10</v>
      </c>
      <c r="E4199" s="235">
        <v>87</v>
      </c>
      <c r="F4199" s="235">
        <v>44</v>
      </c>
      <c r="G4199" s="235">
        <v>29.2</v>
      </c>
      <c r="H4199" s="235">
        <v>13.4</v>
      </c>
    </row>
    <row r="4200" spans="2:8">
      <c r="B4200" s="235" t="s">
        <v>101</v>
      </c>
      <c r="C4200" s="235">
        <v>43673</v>
      </c>
      <c r="D4200" s="235">
        <v>0</v>
      </c>
      <c r="E4200" s="235">
        <v>0</v>
      </c>
      <c r="F4200" s="235">
        <v>0</v>
      </c>
      <c r="G4200" s="235">
        <v>0</v>
      </c>
      <c r="H4200" s="235">
        <v>0</v>
      </c>
    </row>
    <row r="4201" spans="2:8">
      <c r="B4201" s="235" t="s">
        <v>101</v>
      </c>
      <c r="C4201" s="235">
        <v>43674</v>
      </c>
      <c r="D4201" s="235">
        <v>0</v>
      </c>
      <c r="E4201" s="235">
        <v>0</v>
      </c>
      <c r="F4201" s="235">
        <v>0</v>
      </c>
      <c r="G4201" s="235">
        <v>0</v>
      </c>
      <c r="H4201" s="235">
        <v>0</v>
      </c>
    </row>
    <row r="4202" spans="2:8">
      <c r="B4202" s="235" t="s">
        <v>101</v>
      </c>
      <c r="C4202" s="235">
        <v>43675</v>
      </c>
      <c r="D4202" s="235">
        <v>0</v>
      </c>
      <c r="E4202" s="235">
        <v>79</v>
      </c>
      <c r="F4202" s="235">
        <v>48</v>
      </c>
      <c r="G4202" s="235">
        <v>29.3</v>
      </c>
      <c r="H4202" s="235">
        <v>12.8</v>
      </c>
    </row>
    <row r="4203" spans="2:8">
      <c r="B4203" s="235" t="s">
        <v>101</v>
      </c>
      <c r="C4203" s="235">
        <v>43676</v>
      </c>
      <c r="D4203" s="235">
        <v>0</v>
      </c>
      <c r="E4203" s="235">
        <v>87</v>
      </c>
      <c r="F4203" s="235">
        <v>38</v>
      </c>
      <c r="G4203" s="235">
        <v>30.8</v>
      </c>
      <c r="H4203" s="235">
        <v>14.8</v>
      </c>
    </row>
    <row r="4204" spans="2:8">
      <c r="B4204" s="235" t="s">
        <v>101</v>
      </c>
      <c r="C4204" s="235">
        <v>43677</v>
      </c>
      <c r="D4204" s="235">
        <v>0</v>
      </c>
      <c r="E4204" s="235">
        <v>69</v>
      </c>
      <c r="F4204" s="235">
        <v>46</v>
      </c>
      <c r="G4204" s="235">
        <v>29.2</v>
      </c>
      <c r="H4204" s="235">
        <v>12.9</v>
      </c>
    </row>
    <row r="4205" spans="2:8">
      <c r="B4205" s="235" t="s">
        <v>101</v>
      </c>
      <c r="C4205" s="235">
        <v>43678</v>
      </c>
      <c r="D4205" s="235">
        <v>0</v>
      </c>
      <c r="E4205" s="235">
        <v>79</v>
      </c>
      <c r="F4205" s="235">
        <v>38</v>
      </c>
      <c r="G4205" s="235">
        <v>30</v>
      </c>
      <c r="H4205" s="235">
        <v>12.4</v>
      </c>
    </row>
    <row r="4206" spans="2:8">
      <c r="B4206" s="235" t="s">
        <v>101</v>
      </c>
      <c r="C4206" s="235">
        <v>43679</v>
      </c>
      <c r="D4206" s="235">
        <v>10</v>
      </c>
      <c r="E4206" s="235">
        <v>79</v>
      </c>
      <c r="F4206" s="235">
        <v>38</v>
      </c>
      <c r="G4206" s="235">
        <v>30</v>
      </c>
      <c r="H4206" s="235">
        <v>12.4</v>
      </c>
    </row>
    <row r="4207" spans="2:8">
      <c r="B4207" s="235" t="s">
        <v>101</v>
      </c>
      <c r="C4207" s="235">
        <v>43680</v>
      </c>
      <c r="D4207" s="235">
        <v>0</v>
      </c>
      <c r="E4207" s="235">
        <v>0</v>
      </c>
      <c r="F4207" s="235">
        <v>0</v>
      </c>
      <c r="G4207" s="235">
        <v>0</v>
      </c>
      <c r="H4207" s="235">
        <v>0</v>
      </c>
    </row>
    <row r="4208" spans="2:8">
      <c r="B4208" s="235" t="s">
        <v>101</v>
      </c>
      <c r="C4208" s="235">
        <v>43681</v>
      </c>
      <c r="D4208" s="235">
        <v>0</v>
      </c>
      <c r="E4208" s="235">
        <v>0</v>
      </c>
      <c r="F4208" s="235">
        <v>0</v>
      </c>
      <c r="G4208" s="235">
        <v>0</v>
      </c>
      <c r="H4208" s="235">
        <v>0</v>
      </c>
    </row>
    <row r="4209" spans="2:8">
      <c r="B4209" s="235" t="s">
        <v>101</v>
      </c>
      <c r="C4209" s="235">
        <v>43682</v>
      </c>
      <c r="D4209" s="235">
        <v>0</v>
      </c>
      <c r="E4209" s="235">
        <v>79</v>
      </c>
      <c r="F4209" s="235">
        <v>42</v>
      </c>
      <c r="G4209" s="235">
        <v>29</v>
      </c>
      <c r="H4209" s="235">
        <v>13</v>
      </c>
    </row>
    <row r="4210" spans="2:8">
      <c r="B4210" s="235" t="s">
        <v>101</v>
      </c>
      <c r="C4210" s="235">
        <v>43683</v>
      </c>
      <c r="D4210" s="235">
        <v>0</v>
      </c>
      <c r="E4210" s="235">
        <v>79</v>
      </c>
      <c r="F4210" s="235">
        <v>42</v>
      </c>
      <c r="G4210" s="235">
        <v>29</v>
      </c>
      <c r="H4210" s="235">
        <v>13</v>
      </c>
    </row>
    <row r="4211" spans="2:8">
      <c r="B4211" s="235" t="s">
        <v>101</v>
      </c>
      <c r="C4211" s="235">
        <v>43684</v>
      </c>
      <c r="D4211" s="235">
        <v>0</v>
      </c>
      <c r="E4211" s="235">
        <v>0</v>
      </c>
      <c r="F4211" s="235">
        <v>0</v>
      </c>
      <c r="G4211" s="235">
        <v>0</v>
      </c>
      <c r="H4211" s="235">
        <v>0</v>
      </c>
    </row>
    <row r="4212" spans="2:8">
      <c r="B4212" s="235" t="s">
        <v>101</v>
      </c>
      <c r="C4212" s="235">
        <v>43685</v>
      </c>
      <c r="D4212" s="235">
        <v>0</v>
      </c>
      <c r="E4212" s="235">
        <v>72</v>
      </c>
      <c r="F4212" s="235">
        <v>44</v>
      </c>
      <c r="G4212" s="235">
        <v>29.2</v>
      </c>
      <c r="H4212" s="235">
        <v>13.2</v>
      </c>
    </row>
    <row r="4213" spans="2:8">
      <c r="B4213" s="235" t="s">
        <v>101</v>
      </c>
      <c r="C4213" s="235">
        <v>43686</v>
      </c>
      <c r="D4213" s="235">
        <v>0</v>
      </c>
      <c r="E4213" s="235">
        <v>72</v>
      </c>
      <c r="F4213" s="235">
        <v>39</v>
      </c>
      <c r="G4213" s="235">
        <v>30.5</v>
      </c>
      <c r="H4213" s="235">
        <v>14</v>
      </c>
    </row>
    <row r="4214" spans="2:8">
      <c r="B4214" s="235" t="s">
        <v>101</v>
      </c>
      <c r="C4214" s="235">
        <v>43687</v>
      </c>
      <c r="D4214" s="235">
        <v>0</v>
      </c>
      <c r="E4214" s="235">
        <v>0</v>
      </c>
      <c r="F4214" s="235">
        <v>0</v>
      </c>
      <c r="G4214" s="235">
        <v>0</v>
      </c>
      <c r="H4214" s="235">
        <v>0</v>
      </c>
    </row>
    <row r="4215" spans="2:8">
      <c r="B4215" s="235" t="s">
        <v>101</v>
      </c>
      <c r="C4215" s="235">
        <v>43688</v>
      </c>
      <c r="D4215" s="235">
        <v>0</v>
      </c>
      <c r="E4215" s="235">
        <v>0</v>
      </c>
      <c r="F4215" s="235">
        <v>0</v>
      </c>
      <c r="G4215" s="235">
        <v>0</v>
      </c>
      <c r="H4215" s="235">
        <v>0</v>
      </c>
    </row>
    <row r="4216" spans="2:8">
      <c r="B4216" s="235" t="s">
        <v>101</v>
      </c>
      <c r="C4216" s="235">
        <v>43689</v>
      </c>
      <c r="D4216" s="235">
        <v>2</v>
      </c>
      <c r="E4216" s="235">
        <v>71</v>
      </c>
      <c r="F4216" s="235">
        <v>34</v>
      </c>
      <c r="G4216" s="235">
        <v>33</v>
      </c>
      <c r="H4216" s="235">
        <v>12.8</v>
      </c>
    </row>
    <row r="4217" spans="2:8">
      <c r="B4217" s="235" t="s">
        <v>101</v>
      </c>
      <c r="C4217" s="235">
        <v>43690</v>
      </c>
      <c r="D4217" s="235">
        <v>0</v>
      </c>
      <c r="E4217" s="235">
        <v>76</v>
      </c>
      <c r="F4217" s="235">
        <v>35</v>
      </c>
      <c r="G4217" s="235">
        <v>21</v>
      </c>
      <c r="H4217" s="235">
        <v>13.4</v>
      </c>
    </row>
    <row r="4218" spans="2:8">
      <c r="B4218" s="235" t="s">
        <v>101</v>
      </c>
      <c r="C4218" s="235">
        <v>43691</v>
      </c>
      <c r="D4218" s="235">
        <v>0</v>
      </c>
      <c r="E4218" s="235">
        <v>72</v>
      </c>
      <c r="F4218" s="235">
        <v>41</v>
      </c>
      <c r="G4218" s="235">
        <v>31.4</v>
      </c>
      <c r="H4218" s="235">
        <v>13.2</v>
      </c>
    </row>
    <row r="4219" spans="2:8">
      <c r="B4219" s="235" t="s">
        <v>101</v>
      </c>
      <c r="C4219" s="235">
        <v>43692</v>
      </c>
      <c r="D4219" s="235">
        <v>0</v>
      </c>
      <c r="E4219" s="235">
        <v>66</v>
      </c>
      <c r="F4219" s="235">
        <v>36</v>
      </c>
      <c r="G4219" s="235">
        <v>30.7</v>
      </c>
      <c r="H4219" s="235">
        <v>12.1</v>
      </c>
    </row>
    <row r="4220" spans="2:8">
      <c r="B4220" s="235" t="s">
        <v>101</v>
      </c>
      <c r="C4220" s="235">
        <v>43693</v>
      </c>
      <c r="D4220" s="235">
        <v>0</v>
      </c>
      <c r="E4220" s="235">
        <v>75</v>
      </c>
      <c r="F4220" s="235">
        <v>27</v>
      </c>
      <c r="G4220" s="235">
        <v>31.3</v>
      </c>
      <c r="H4220" s="235">
        <v>11.8</v>
      </c>
    </row>
    <row r="4221" spans="2:8">
      <c r="B4221" s="235" t="s">
        <v>101</v>
      </c>
      <c r="C4221" s="235">
        <v>43694</v>
      </c>
      <c r="D4221" s="235">
        <v>0</v>
      </c>
      <c r="E4221" s="235">
        <v>0</v>
      </c>
      <c r="F4221" s="235">
        <v>0</v>
      </c>
      <c r="G4221" s="235">
        <v>0</v>
      </c>
      <c r="H4221" s="235">
        <v>0</v>
      </c>
    </row>
    <row r="4222" spans="2:8">
      <c r="B4222" s="235" t="s">
        <v>101</v>
      </c>
      <c r="C4222" s="235">
        <v>43695</v>
      </c>
      <c r="D4222" s="235">
        <v>0</v>
      </c>
      <c r="E4222" s="235">
        <v>0</v>
      </c>
      <c r="F4222" s="235">
        <v>0</v>
      </c>
      <c r="G4222" s="235">
        <v>0</v>
      </c>
      <c r="H4222" s="235">
        <v>0</v>
      </c>
    </row>
    <row r="4223" spans="2:8">
      <c r="B4223" s="235" t="s">
        <v>101</v>
      </c>
      <c r="C4223" s="235">
        <v>43696</v>
      </c>
      <c r="D4223" s="235">
        <v>0</v>
      </c>
      <c r="E4223" s="235">
        <v>0</v>
      </c>
      <c r="F4223" s="235">
        <v>0</v>
      </c>
      <c r="G4223" s="235">
        <v>0</v>
      </c>
      <c r="H4223" s="235">
        <v>0</v>
      </c>
    </row>
    <row r="4224" spans="2:8">
      <c r="B4224" s="235" t="s">
        <v>101</v>
      </c>
      <c r="C4224" s="235">
        <v>43697</v>
      </c>
      <c r="D4224" s="235">
        <v>10</v>
      </c>
      <c r="E4224" s="235">
        <v>75</v>
      </c>
      <c r="F4224" s="235">
        <v>27</v>
      </c>
      <c r="G4224" s="235">
        <v>31.3</v>
      </c>
      <c r="H4224" s="235">
        <v>11.8</v>
      </c>
    </row>
    <row r="4225" spans="2:8">
      <c r="B4225" s="235" t="s">
        <v>101</v>
      </c>
      <c r="C4225" s="235">
        <v>43698</v>
      </c>
      <c r="D4225" s="235">
        <v>0</v>
      </c>
      <c r="E4225" s="235">
        <v>75</v>
      </c>
      <c r="F4225" s="235">
        <v>27</v>
      </c>
      <c r="G4225" s="235">
        <v>31.3</v>
      </c>
      <c r="H4225" s="235">
        <v>11.8</v>
      </c>
    </row>
    <row r="4226" spans="2:8">
      <c r="B4226" s="235" t="s">
        <v>101</v>
      </c>
      <c r="C4226" s="235">
        <v>43699</v>
      </c>
      <c r="D4226" s="235">
        <v>0</v>
      </c>
      <c r="E4226" s="235">
        <v>75</v>
      </c>
      <c r="F4226" s="235">
        <v>27</v>
      </c>
      <c r="G4226" s="235">
        <v>31.3</v>
      </c>
      <c r="H4226" s="235">
        <v>11.8</v>
      </c>
    </row>
    <row r="4227" spans="2:8">
      <c r="B4227" s="235" t="s">
        <v>101</v>
      </c>
      <c r="C4227" s="235">
        <v>43700</v>
      </c>
      <c r="D4227" s="235">
        <v>0</v>
      </c>
      <c r="E4227" s="235">
        <v>75</v>
      </c>
      <c r="F4227" s="235">
        <v>27</v>
      </c>
      <c r="G4227" s="235">
        <v>31.3</v>
      </c>
      <c r="H4227" s="235">
        <v>11.8</v>
      </c>
    </row>
    <row r="4228" spans="2:8">
      <c r="B4228" s="235" t="s">
        <v>101</v>
      </c>
      <c r="C4228" s="235">
        <v>43701</v>
      </c>
      <c r="D4228" s="235">
        <v>0</v>
      </c>
      <c r="E4228" s="235">
        <v>0</v>
      </c>
      <c r="F4228" s="235">
        <v>0</v>
      </c>
      <c r="G4228" s="235">
        <v>0</v>
      </c>
      <c r="H4228" s="235">
        <v>0</v>
      </c>
    </row>
    <row r="4229" spans="2:8">
      <c r="B4229" s="235" t="s">
        <v>101</v>
      </c>
      <c r="C4229" s="235">
        <v>43702</v>
      </c>
      <c r="D4229" s="235">
        <v>0</v>
      </c>
      <c r="E4229" s="235">
        <v>0</v>
      </c>
      <c r="F4229" s="235">
        <v>0</v>
      </c>
      <c r="G4229" s="235">
        <v>0</v>
      </c>
      <c r="H4229" s="235">
        <v>0</v>
      </c>
    </row>
    <row r="4230" spans="2:8">
      <c r="B4230" s="235" t="s">
        <v>101</v>
      </c>
      <c r="C4230" s="235">
        <v>43703</v>
      </c>
      <c r="D4230" s="235">
        <v>0</v>
      </c>
      <c r="E4230" s="235">
        <v>73</v>
      </c>
      <c r="F4230" s="235">
        <v>37</v>
      </c>
      <c r="G4230" s="235">
        <v>32.6</v>
      </c>
      <c r="H4230" s="235">
        <v>12.4</v>
      </c>
    </row>
    <row r="4231" spans="2:8">
      <c r="B4231" s="235" t="s">
        <v>101</v>
      </c>
      <c r="C4231" s="235">
        <v>43704</v>
      </c>
      <c r="D4231" s="235">
        <v>0</v>
      </c>
      <c r="E4231" s="235">
        <v>58</v>
      </c>
      <c r="F4231" s="235">
        <v>37</v>
      </c>
      <c r="G4231" s="235">
        <v>29</v>
      </c>
      <c r="H4231" s="235">
        <v>12</v>
      </c>
    </row>
    <row r="4232" spans="2:8">
      <c r="B4232" s="235" t="s">
        <v>101</v>
      </c>
      <c r="C4232" s="235">
        <v>43705</v>
      </c>
      <c r="D4232" s="235">
        <v>0</v>
      </c>
      <c r="E4232" s="235">
        <v>71</v>
      </c>
      <c r="F4232" s="235">
        <v>28</v>
      </c>
      <c r="G4232" s="235">
        <v>34.4</v>
      </c>
      <c r="H4232" s="235">
        <v>14.8</v>
      </c>
    </row>
    <row r="4233" spans="2:8">
      <c r="B4233" s="235" t="s">
        <v>101</v>
      </c>
      <c r="C4233" s="235">
        <v>43706</v>
      </c>
      <c r="D4233" s="235">
        <v>0</v>
      </c>
      <c r="E4233" s="235">
        <v>69</v>
      </c>
      <c r="F4233" s="235">
        <v>43</v>
      </c>
      <c r="G4233" s="235">
        <v>27.6</v>
      </c>
      <c r="H4233" s="235">
        <v>12.4</v>
      </c>
    </row>
    <row r="4234" spans="2:8">
      <c r="B4234" s="235" t="s">
        <v>101</v>
      </c>
      <c r="C4234" s="235">
        <v>43707</v>
      </c>
      <c r="D4234" s="235">
        <v>0</v>
      </c>
      <c r="E4234" s="235">
        <v>72</v>
      </c>
      <c r="F4234" s="235">
        <v>35</v>
      </c>
      <c r="G4234" s="235">
        <v>30.2</v>
      </c>
      <c r="H4234" s="235">
        <v>11.1</v>
      </c>
    </row>
    <row r="4235" spans="2:8">
      <c r="B4235" s="235" t="s">
        <v>101</v>
      </c>
      <c r="C4235" s="235">
        <v>43708</v>
      </c>
      <c r="D4235" s="235">
        <v>0</v>
      </c>
      <c r="E4235" s="235">
        <v>0</v>
      </c>
      <c r="F4235" s="235">
        <v>0</v>
      </c>
      <c r="G4235" s="235">
        <v>0</v>
      </c>
      <c r="H4235" s="235">
        <v>0</v>
      </c>
    </row>
    <row r="4236" spans="2:8">
      <c r="B4236" s="235" t="s">
        <v>101</v>
      </c>
      <c r="C4236" s="235">
        <v>43709</v>
      </c>
      <c r="D4236" s="235">
        <v>0</v>
      </c>
      <c r="E4236" s="235">
        <v>0</v>
      </c>
      <c r="F4236" s="235">
        <v>0</v>
      </c>
      <c r="G4236" s="235">
        <v>0</v>
      </c>
      <c r="H4236" s="235">
        <v>0</v>
      </c>
    </row>
    <row r="4237" spans="2:8">
      <c r="B4237" s="235" t="s">
        <v>101</v>
      </c>
      <c r="C4237" s="235">
        <v>43710</v>
      </c>
      <c r="D4237" s="235">
        <v>0</v>
      </c>
      <c r="E4237" s="235">
        <v>0</v>
      </c>
      <c r="F4237" s="235">
        <v>0</v>
      </c>
      <c r="G4237" s="235">
        <v>0</v>
      </c>
      <c r="H4237" s="235">
        <v>0</v>
      </c>
    </row>
    <row r="4238" spans="2:8">
      <c r="B4238" s="235" t="s">
        <v>101</v>
      </c>
      <c r="C4238" s="235">
        <v>43711</v>
      </c>
      <c r="D4238" s="235">
        <v>0</v>
      </c>
      <c r="E4238" s="235">
        <v>0</v>
      </c>
      <c r="F4238" s="235">
        <v>0</v>
      </c>
      <c r="G4238" s="235">
        <v>0</v>
      </c>
      <c r="H4238" s="235">
        <v>0</v>
      </c>
    </row>
    <row r="4239" spans="2:8">
      <c r="B4239" s="235" t="s">
        <v>101</v>
      </c>
      <c r="C4239" s="235">
        <v>43712</v>
      </c>
      <c r="D4239" s="235">
        <v>0</v>
      </c>
      <c r="E4239" s="235">
        <v>0</v>
      </c>
      <c r="F4239" s="235">
        <v>0</v>
      </c>
      <c r="G4239" s="235">
        <v>0</v>
      </c>
      <c r="H4239" s="235">
        <v>0</v>
      </c>
    </row>
    <row r="4240" spans="2:8">
      <c r="B4240" s="235" t="s">
        <v>101</v>
      </c>
      <c r="C4240" s="235">
        <v>43713</v>
      </c>
      <c r="D4240" s="235">
        <v>0</v>
      </c>
      <c r="E4240" s="235">
        <v>0</v>
      </c>
      <c r="F4240" s="235">
        <v>0</v>
      </c>
      <c r="G4240" s="235">
        <v>0</v>
      </c>
      <c r="H4240" s="235">
        <v>0</v>
      </c>
    </row>
    <row r="4241" spans="2:8">
      <c r="B4241" s="235" t="s">
        <v>101</v>
      </c>
      <c r="C4241" s="235">
        <v>43714</v>
      </c>
      <c r="D4241" s="235">
        <v>0</v>
      </c>
      <c r="E4241" s="235">
        <v>0</v>
      </c>
      <c r="F4241" s="235">
        <v>0</v>
      </c>
      <c r="G4241" s="235">
        <v>0</v>
      </c>
      <c r="H4241" s="235">
        <v>0</v>
      </c>
    </row>
    <row r="4242" spans="2:8">
      <c r="B4242" s="235" t="s">
        <v>101</v>
      </c>
      <c r="C4242" s="235">
        <v>43715</v>
      </c>
      <c r="D4242" s="235">
        <v>0</v>
      </c>
      <c r="E4242" s="235">
        <v>0</v>
      </c>
      <c r="F4242" s="235">
        <v>0</v>
      </c>
      <c r="G4242" s="235">
        <v>0</v>
      </c>
      <c r="H4242" s="235">
        <v>0</v>
      </c>
    </row>
    <row r="4243" spans="2:8">
      <c r="B4243" s="235" t="s">
        <v>101</v>
      </c>
      <c r="C4243" s="235">
        <v>43716</v>
      </c>
      <c r="D4243" s="235">
        <v>0</v>
      </c>
      <c r="E4243" s="235">
        <v>0</v>
      </c>
      <c r="F4243" s="235">
        <v>0</v>
      </c>
      <c r="G4243" s="235">
        <v>0</v>
      </c>
      <c r="H4243" s="235">
        <v>0</v>
      </c>
    </row>
    <row r="4244" spans="2:8">
      <c r="B4244" s="235" t="s">
        <v>101</v>
      </c>
      <c r="C4244" s="235">
        <v>43717</v>
      </c>
      <c r="D4244" s="235">
        <v>0</v>
      </c>
      <c r="E4244" s="235">
        <v>0</v>
      </c>
      <c r="F4244" s="235">
        <v>0</v>
      </c>
      <c r="G4244" s="235">
        <v>0</v>
      </c>
      <c r="H4244" s="235">
        <v>0</v>
      </c>
    </row>
    <row r="4245" spans="2:8">
      <c r="B4245" s="235" t="s">
        <v>101</v>
      </c>
      <c r="C4245" s="235">
        <v>43718</v>
      </c>
      <c r="D4245" s="235">
        <v>0</v>
      </c>
      <c r="E4245" s="235">
        <v>0</v>
      </c>
      <c r="F4245" s="235">
        <v>0</v>
      </c>
      <c r="G4245" s="235">
        <v>0</v>
      </c>
      <c r="H4245" s="235">
        <v>0</v>
      </c>
    </row>
    <row r="4246" spans="2:8">
      <c r="B4246" s="235" t="s">
        <v>101</v>
      </c>
      <c r="C4246" s="235">
        <v>43719</v>
      </c>
      <c r="D4246" s="235">
        <v>1</v>
      </c>
      <c r="E4246" s="235">
        <v>82</v>
      </c>
      <c r="F4246" s="235">
        <v>31</v>
      </c>
      <c r="G4246" s="235">
        <v>32.9</v>
      </c>
      <c r="H4246" s="235">
        <v>13.5</v>
      </c>
    </row>
    <row r="4247" spans="2:8">
      <c r="B4247" s="235" t="s">
        <v>101</v>
      </c>
      <c r="C4247" s="235">
        <v>43720</v>
      </c>
      <c r="D4247" s="235">
        <v>0</v>
      </c>
      <c r="E4247" s="235">
        <v>78</v>
      </c>
      <c r="F4247" s="235">
        <v>44</v>
      </c>
      <c r="G4247" s="235">
        <v>31.2</v>
      </c>
      <c r="H4247" s="235">
        <v>13.5</v>
      </c>
    </row>
    <row r="4248" spans="2:8">
      <c r="B4248" s="235" t="s">
        <v>101</v>
      </c>
      <c r="C4248" s="235">
        <v>43721</v>
      </c>
      <c r="D4248" s="235">
        <v>0</v>
      </c>
      <c r="E4248" s="235">
        <v>85</v>
      </c>
      <c r="F4248" s="235">
        <v>41</v>
      </c>
      <c r="G4248" s="235">
        <v>31.7</v>
      </c>
      <c r="H4248" s="235">
        <v>14.7</v>
      </c>
    </row>
    <row r="4249" spans="2:8">
      <c r="B4249" s="235" t="s">
        <v>101</v>
      </c>
      <c r="C4249" s="235">
        <v>43722</v>
      </c>
      <c r="D4249" s="235">
        <v>0</v>
      </c>
      <c r="E4249" s="235">
        <v>0</v>
      </c>
      <c r="F4249" s="235">
        <v>0</v>
      </c>
      <c r="G4249" s="235">
        <v>0</v>
      </c>
      <c r="H4249" s="235">
        <v>0</v>
      </c>
    </row>
    <row r="4250" spans="2:8">
      <c r="B4250" s="235" t="s">
        <v>101</v>
      </c>
      <c r="C4250" s="235">
        <v>43723</v>
      </c>
      <c r="D4250" s="235">
        <v>0</v>
      </c>
      <c r="E4250" s="235">
        <v>0</v>
      </c>
      <c r="F4250" s="235">
        <v>0</v>
      </c>
      <c r="G4250" s="235">
        <v>0</v>
      </c>
      <c r="H4250" s="235">
        <v>0</v>
      </c>
    </row>
    <row r="4251" spans="2:8">
      <c r="B4251" s="235" t="s">
        <v>101</v>
      </c>
      <c r="C4251" s="235">
        <v>43724</v>
      </c>
      <c r="D4251" s="235">
        <v>0</v>
      </c>
      <c r="E4251" s="235">
        <v>79</v>
      </c>
      <c r="F4251" s="235">
        <v>40</v>
      </c>
      <c r="G4251" s="235">
        <v>31</v>
      </c>
      <c r="H4251" s="235">
        <v>14</v>
      </c>
    </row>
    <row r="4252" spans="2:8">
      <c r="B4252" s="235" t="s">
        <v>101</v>
      </c>
      <c r="C4252" s="235">
        <v>43725</v>
      </c>
      <c r="D4252" s="235">
        <v>4</v>
      </c>
      <c r="E4252" s="235">
        <v>81</v>
      </c>
      <c r="F4252" s="235">
        <v>42</v>
      </c>
      <c r="G4252" s="235">
        <v>30.5</v>
      </c>
      <c r="H4252" s="235">
        <v>14.1</v>
      </c>
    </row>
    <row r="4253" spans="2:8">
      <c r="B4253" s="235" t="s">
        <v>101</v>
      </c>
      <c r="C4253" s="235">
        <v>43726</v>
      </c>
      <c r="D4253" s="235">
        <v>20</v>
      </c>
      <c r="E4253" s="235">
        <v>86</v>
      </c>
      <c r="F4253" s="235">
        <v>49</v>
      </c>
      <c r="G4253" s="235">
        <v>29.5</v>
      </c>
      <c r="H4253" s="235">
        <v>13.1</v>
      </c>
    </row>
    <row r="4254" spans="2:8">
      <c r="B4254" s="235" t="s">
        <v>101</v>
      </c>
      <c r="C4254" s="235">
        <v>43727</v>
      </c>
      <c r="D4254" s="235">
        <v>24</v>
      </c>
      <c r="E4254" s="235">
        <v>89</v>
      </c>
      <c r="F4254" s="235">
        <v>55</v>
      </c>
      <c r="G4254" s="235">
        <v>24.7</v>
      </c>
      <c r="H4254" s="235">
        <v>13</v>
      </c>
    </row>
    <row r="4255" spans="2:8">
      <c r="B4255" s="235" t="s">
        <v>101</v>
      </c>
      <c r="C4255" s="235">
        <v>43728</v>
      </c>
      <c r="D4255" s="235">
        <v>0</v>
      </c>
      <c r="E4255" s="235">
        <v>80</v>
      </c>
      <c r="F4255" s="235">
        <v>41</v>
      </c>
      <c r="G4255" s="235">
        <v>29.3</v>
      </c>
      <c r="H4255" s="235">
        <v>12.5</v>
      </c>
    </row>
    <row r="4256" spans="2:8">
      <c r="B4256" s="235" t="s">
        <v>101</v>
      </c>
      <c r="C4256" s="235">
        <v>43729</v>
      </c>
      <c r="D4256" s="235">
        <v>0</v>
      </c>
      <c r="E4256" s="235">
        <v>0</v>
      </c>
      <c r="F4256" s="235">
        <v>0</v>
      </c>
      <c r="G4256" s="235">
        <v>0</v>
      </c>
      <c r="H4256" s="235">
        <v>0</v>
      </c>
    </row>
    <row r="4257" spans="2:8">
      <c r="B4257" s="235" t="s">
        <v>101</v>
      </c>
      <c r="C4257" s="235">
        <v>43730</v>
      </c>
      <c r="D4257" s="235">
        <v>0</v>
      </c>
      <c r="E4257" s="235">
        <v>0</v>
      </c>
      <c r="F4257" s="235">
        <v>0</v>
      </c>
      <c r="G4257" s="235">
        <v>0</v>
      </c>
      <c r="H4257" s="235">
        <v>0</v>
      </c>
    </row>
    <row r="4258" spans="2:8">
      <c r="B4258" s="235" t="s">
        <v>101</v>
      </c>
      <c r="C4258" s="235">
        <v>43731</v>
      </c>
      <c r="D4258" s="235">
        <v>10</v>
      </c>
      <c r="E4258" s="235">
        <v>85</v>
      </c>
      <c r="F4258" s="235">
        <v>49</v>
      </c>
      <c r="G4258" s="235">
        <v>28.7</v>
      </c>
      <c r="H4258" s="235">
        <v>13.7</v>
      </c>
    </row>
    <row r="4259" spans="2:8">
      <c r="B4259" s="235" t="s">
        <v>101</v>
      </c>
      <c r="C4259" s="235">
        <v>43732</v>
      </c>
      <c r="D4259" s="235">
        <v>2</v>
      </c>
      <c r="E4259" s="235">
        <v>80</v>
      </c>
      <c r="F4259" s="235">
        <v>55</v>
      </c>
      <c r="G4259" s="235">
        <v>25.8</v>
      </c>
      <c r="H4259" s="235">
        <v>13.3</v>
      </c>
    </row>
    <row r="4260" spans="2:8">
      <c r="B4260" s="235" t="s">
        <v>101</v>
      </c>
      <c r="C4260" s="235">
        <v>43733</v>
      </c>
      <c r="D4260" s="235">
        <v>23</v>
      </c>
      <c r="E4260" s="235">
        <v>84</v>
      </c>
      <c r="F4260" s="235">
        <v>50</v>
      </c>
      <c r="G4260" s="235">
        <v>27.4</v>
      </c>
      <c r="H4260" s="235">
        <v>13.1</v>
      </c>
    </row>
    <row r="4261" spans="2:8">
      <c r="B4261" s="235" t="s">
        <v>101</v>
      </c>
      <c r="C4261" s="235">
        <v>43734</v>
      </c>
      <c r="D4261" s="235">
        <v>14</v>
      </c>
      <c r="E4261" s="235">
        <v>83</v>
      </c>
      <c r="F4261" s="235">
        <v>37</v>
      </c>
      <c r="G4261" s="235">
        <v>30.8</v>
      </c>
      <c r="H4261" s="235">
        <v>13.7</v>
      </c>
    </row>
    <row r="4262" spans="2:8">
      <c r="B4262" s="235" t="s">
        <v>101</v>
      </c>
      <c r="C4262" s="235">
        <v>43735</v>
      </c>
      <c r="D4262" s="235">
        <v>5</v>
      </c>
      <c r="E4262" s="235">
        <v>83</v>
      </c>
      <c r="F4262" s="235">
        <v>48</v>
      </c>
      <c r="G4262" s="235">
        <v>26.9</v>
      </c>
      <c r="H4262" s="235">
        <v>12.4</v>
      </c>
    </row>
    <row r="4263" spans="2:8">
      <c r="B4263" s="235" t="s">
        <v>101</v>
      </c>
      <c r="C4263" s="235">
        <v>43736</v>
      </c>
      <c r="D4263" s="235">
        <v>0</v>
      </c>
      <c r="E4263" s="235">
        <v>0</v>
      </c>
      <c r="F4263" s="235">
        <v>0</v>
      </c>
      <c r="G4263" s="235">
        <v>0</v>
      </c>
      <c r="H4263" s="235">
        <v>0</v>
      </c>
    </row>
    <row r="4264" spans="2:8">
      <c r="B4264" s="235" t="s">
        <v>101</v>
      </c>
      <c r="C4264" s="235">
        <v>43737</v>
      </c>
      <c r="D4264" s="235">
        <v>0</v>
      </c>
      <c r="E4264" s="235">
        <v>0</v>
      </c>
      <c r="F4264" s="235">
        <v>0</v>
      </c>
      <c r="G4264" s="235">
        <v>0</v>
      </c>
      <c r="H4264" s="235">
        <v>0</v>
      </c>
    </row>
    <row r="4265" spans="2:8">
      <c r="B4265" s="235" t="s">
        <v>101</v>
      </c>
      <c r="C4265" s="235">
        <v>43738</v>
      </c>
      <c r="D4265" s="235">
        <v>20</v>
      </c>
      <c r="E4265" s="235">
        <v>85</v>
      </c>
      <c r="F4265" s="235">
        <v>57</v>
      </c>
      <c r="G4265" s="235">
        <v>26.6</v>
      </c>
      <c r="H4265" s="235">
        <v>12</v>
      </c>
    </row>
    <row r="4266" spans="2:8">
      <c r="B4266" s="235" t="s">
        <v>101</v>
      </c>
      <c r="C4266" s="235">
        <v>43739</v>
      </c>
      <c r="D4266" s="235">
        <v>4</v>
      </c>
      <c r="E4266" s="235">
        <v>0</v>
      </c>
      <c r="F4266" s="235">
        <v>43</v>
      </c>
      <c r="G4266" s="235">
        <v>29.4</v>
      </c>
      <c r="H4266" s="235">
        <v>13.8</v>
      </c>
    </row>
    <row r="4267" spans="2:8">
      <c r="B4267" s="235" t="s">
        <v>101</v>
      </c>
      <c r="C4267" s="235">
        <v>43740</v>
      </c>
      <c r="D4267" s="235">
        <v>5</v>
      </c>
      <c r="E4267" s="235">
        <v>83</v>
      </c>
      <c r="F4267" s="235">
        <v>53</v>
      </c>
      <c r="G4267" s="235">
        <v>24</v>
      </c>
      <c r="H4267" s="235">
        <v>13.2</v>
      </c>
    </row>
    <row r="4268" spans="2:8">
      <c r="B4268" s="235" t="s">
        <v>101</v>
      </c>
      <c r="C4268" s="235">
        <v>43741</v>
      </c>
      <c r="D4268" s="235">
        <v>6</v>
      </c>
      <c r="E4268" s="235">
        <v>89</v>
      </c>
      <c r="F4268" s="235">
        <v>59</v>
      </c>
      <c r="G4268" s="235">
        <v>24.2</v>
      </c>
      <c r="H4268" s="235">
        <v>11.9</v>
      </c>
    </row>
    <row r="4269" spans="2:8">
      <c r="B4269" s="235" t="s">
        <v>101</v>
      </c>
      <c r="C4269" s="235">
        <v>43742</v>
      </c>
      <c r="D4269" s="235">
        <v>0</v>
      </c>
      <c r="E4269" s="235">
        <v>80</v>
      </c>
      <c r="F4269" s="235">
        <v>43</v>
      </c>
      <c r="G4269" s="235">
        <v>23.9</v>
      </c>
      <c r="H4269" s="235">
        <v>10.7</v>
      </c>
    </row>
    <row r="4270" spans="2:8">
      <c r="B4270" s="235" t="s">
        <v>101</v>
      </c>
      <c r="C4270" s="235">
        <v>43743</v>
      </c>
      <c r="D4270" s="235">
        <v>0</v>
      </c>
      <c r="E4270" s="235">
        <v>0</v>
      </c>
      <c r="F4270" s="235">
        <v>0</v>
      </c>
      <c r="G4270" s="235">
        <v>0</v>
      </c>
      <c r="H4270" s="235">
        <v>0</v>
      </c>
    </row>
    <row r="4271" spans="2:8">
      <c r="B4271" s="235" t="s">
        <v>101</v>
      </c>
      <c r="C4271" s="235">
        <v>43744</v>
      </c>
      <c r="D4271" s="235">
        <v>0</v>
      </c>
      <c r="E4271" s="235">
        <v>0</v>
      </c>
      <c r="F4271" s="235">
        <v>0</v>
      </c>
      <c r="G4271" s="235">
        <v>0</v>
      </c>
      <c r="H4271" s="235">
        <v>0</v>
      </c>
    </row>
    <row r="4272" spans="2:8">
      <c r="B4272" s="235" t="s">
        <v>101</v>
      </c>
      <c r="C4272" s="235">
        <v>43745</v>
      </c>
      <c r="D4272" s="235">
        <v>5</v>
      </c>
      <c r="E4272" s="235">
        <v>87</v>
      </c>
      <c r="F4272" s="235">
        <v>53</v>
      </c>
      <c r="G4272" s="235">
        <v>27.5</v>
      </c>
      <c r="H4272" s="235">
        <v>11.5</v>
      </c>
    </row>
    <row r="4273" spans="2:8">
      <c r="B4273" s="235" t="s">
        <v>101</v>
      </c>
      <c r="C4273" s="235">
        <v>43746</v>
      </c>
      <c r="D4273" s="235">
        <v>0</v>
      </c>
      <c r="E4273" s="235">
        <v>84</v>
      </c>
      <c r="F4273" s="235">
        <v>48</v>
      </c>
      <c r="G4273" s="235">
        <v>27.2</v>
      </c>
      <c r="H4273" s="235">
        <v>12.9</v>
      </c>
    </row>
    <row r="4274" spans="2:8">
      <c r="B4274" s="235" t="s">
        <v>101</v>
      </c>
      <c r="C4274" s="235">
        <v>43747</v>
      </c>
      <c r="D4274" s="235">
        <v>10</v>
      </c>
      <c r="E4274" s="235">
        <v>83</v>
      </c>
      <c r="F4274" s="235">
        <v>46</v>
      </c>
      <c r="G4274" s="235">
        <v>24.5</v>
      </c>
      <c r="H4274" s="235">
        <v>12.7</v>
      </c>
    </row>
    <row r="4275" spans="2:8">
      <c r="B4275" s="235" t="s">
        <v>101</v>
      </c>
      <c r="C4275" s="235">
        <v>43748</v>
      </c>
      <c r="D4275" s="235">
        <v>5</v>
      </c>
      <c r="E4275" s="235">
        <v>83</v>
      </c>
      <c r="F4275" s="235">
        <v>47</v>
      </c>
      <c r="G4275" s="235">
        <v>27.5</v>
      </c>
      <c r="H4275" s="235">
        <v>13</v>
      </c>
    </row>
    <row r="4276" spans="2:8">
      <c r="B4276" s="235" t="s">
        <v>101</v>
      </c>
      <c r="C4276" s="235">
        <v>43749</v>
      </c>
      <c r="D4276" s="235">
        <v>0</v>
      </c>
      <c r="E4276" s="235">
        <v>83</v>
      </c>
      <c r="F4276" s="235">
        <v>48</v>
      </c>
      <c r="G4276" s="235">
        <v>28</v>
      </c>
      <c r="H4276" s="235">
        <v>13.5</v>
      </c>
    </row>
    <row r="4277" spans="2:8">
      <c r="B4277" s="235" t="s">
        <v>101</v>
      </c>
      <c r="C4277" s="235">
        <v>43750</v>
      </c>
      <c r="D4277" s="235">
        <v>0</v>
      </c>
      <c r="E4277" s="235">
        <v>0</v>
      </c>
      <c r="F4277" s="235">
        <v>0</v>
      </c>
      <c r="G4277" s="235">
        <v>0</v>
      </c>
      <c r="H4277" s="235">
        <v>0</v>
      </c>
    </row>
    <row r="4278" spans="2:8">
      <c r="B4278" s="235" t="s">
        <v>101</v>
      </c>
      <c r="C4278" s="235">
        <v>43751</v>
      </c>
      <c r="D4278" s="235">
        <v>0</v>
      </c>
      <c r="E4278" s="235">
        <v>0</v>
      </c>
      <c r="F4278" s="235">
        <v>0</v>
      </c>
      <c r="G4278" s="235">
        <v>0</v>
      </c>
      <c r="H4278" s="235">
        <v>0</v>
      </c>
    </row>
    <row r="4279" spans="2:8">
      <c r="B4279" s="235" t="s">
        <v>101</v>
      </c>
      <c r="C4279" s="235">
        <v>43752</v>
      </c>
      <c r="D4279" s="235">
        <v>0</v>
      </c>
      <c r="E4279" s="235">
        <v>0</v>
      </c>
      <c r="F4279" s="235">
        <v>0</v>
      </c>
      <c r="G4279" s="235">
        <v>0</v>
      </c>
      <c r="H4279" s="235">
        <v>0</v>
      </c>
    </row>
    <row r="4280" spans="2:8">
      <c r="B4280" s="235" t="s">
        <v>101</v>
      </c>
      <c r="C4280" s="235">
        <v>43753</v>
      </c>
      <c r="D4280" s="235">
        <v>24</v>
      </c>
      <c r="E4280" s="235">
        <v>82</v>
      </c>
      <c r="F4280" s="235">
        <v>46</v>
      </c>
      <c r="G4280" s="235">
        <v>26.8</v>
      </c>
      <c r="H4280" s="235">
        <v>11.2</v>
      </c>
    </row>
    <row r="4281" spans="2:8">
      <c r="B4281" s="235" t="s">
        <v>101</v>
      </c>
      <c r="C4281" s="235">
        <v>43754</v>
      </c>
      <c r="D4281" s="235">
        <v>10</v>
      </c>
      <c r="E4281" s="235">
        <v>84</v>
      </c>
      <c r="F4281" s="235">
        <v>47</v>
      </c>
      <c r="G4281" s="235">
        <v>28.8</v>
      </c>
      <c r="H4281" s="235">
        <v>11.9</v>
      </c>
    </row>
    <row r="4282" spans="2:8">
      <c r="B4282" s="235" t="s">
        <v>101</v>
      </c>
      <c r="C4282" s="235">
        <v>43755</v>
      </c>
      <c r="D4282" s="235">
        <v>5</v>
      </c>
      <c r="E4282" s="235">
        <v>85</v>
      </c>
      <c r="F4282" s="235">
        <v>61</v>
      </c>
      <c r="G4282" s="235">
        <v>21.5</v>
      </c>
      <c r="H4282" s="235">
        <v>12.3</v>
      </c>
    </row>
    <row r="4283" spans="2:8">
      <c r="B4283" s="235" t="s">
        <v>101</v>
      </c>
      <c r="C4283" s="235">
        <v>43756</v>
      </c>
      <c r="D4283" s="235">
        <v>2</v>
      </c>
      <c r="E4283" s="235">
        <v>85</v>
      </c>
      <c r="F4283" s="235">
        <v>50</v>
      </c>
      <c r="G4283" s="235">
        <v>28.4</v>
      </c>
      <c r="H4283" s="235">
        <v>12.3</v>
      </c>
    </row>
    <row r="4284" spans="2:8">
      <c r="B4284" s="235" t="s">
        <v>101</v>
      </c>
      <c r="C4284" s="235">
        <v>43757</v>
      </c>
      <c r="D4284" s="235">
        <v>0</v>
      </c>
      <c r="E4284" s="235">
        <v>0</v>
      </c>
      <c r="F4284" s="235">
        <v>0</v>
      </c>
      <c r="G4284" s="235">
        <v>0</v>
      </c>
      <c r="H4284" s="235">
        <v>0</v>
      </c>
    </row>
    <row r="4285" spans="2:8">
      <c r="B4285" s="235" t="s">
        <v>101</v>
      </c>
      <c r="C4285" s="235">
        <v>43758</v>
      </c>
      <c r="D4285" s="235">
        <v>0</v>
      </c>
      <c r="E4285" s="235">
        <v>0</v>
      </c>
      <c r="F4285" s="235">
        <v>0</v>
      </c>
      <c r="G4285" s="235">
        <v>0</v>
      </c>
      <c r="H4285" s="235">
        <v>0</v>
      </c>
    </row>
    <row r="4286" spans="2:8">
      <c r="B4286" s="235" t="s">
        <v>101</v>
      </c>
      <c r="C4286" s="235">
        <v>43759</v>
      </c>
      <c r="D4286" s="235">
        <v>15</v>
      </c>
      <c r="E4286" s="235">
        <v>87</v>
      </c>
      <c r="F4286" s="235">
        <v>55</v>
      </c>
      <c r="G4286" s="235">
        <v>23</v>
      </c>
      <c r="H4286" s="235">
        <v>15.1</v>
      </c>
    </row>
    <row r="4287" spans="2:8">
      <c r="B4287" s="235" t="s">
        <v>101</v>
      </c>
      <c r="C4287" s="235">
        <v>43760</v>
      </c>
      <c r="D4287" s="235">
        <v>35</v>
      </c>
      <c r="E4287" s="235">
        <v>87</v>
      </c>
      <c r="F4287" s="235">
        <v>55</v>
      </c>
      <c r="G4287" s="235">
        <v>27.4</v>
      </c>
      <c r="H4287" s="235">
        <v>13.2</v>
      </c>
    </row>
    <row r="4288" spans="2:8">
      <c r="B4288" s="235" t="s">
        <v>101</v>
      </c>
      <c r="C4288" s="235">
        <v>43761</v>
      </c>
      <c r="D4288" s="235">
        <v>20</v>
      </c>
      <c r="E4288" s="235">
        <v>90</v>
      </c>
      <c r="F4288" s="235">
        <v>49</v>
      </c>
      <c r="G4288" s="235">
        <v>27.6</v>
      </c>
      <c r="H4288" s="235">
        <v>14.2</v>
      </c>
    </row>
    <row r="4289" spans="2:8">
      <c r="B4289" s="235" t="s">
        <v>101</v>
      </c>
      <c r="C4289" s="235">
        <v>43762</v>
      </c>
      <c r="D4289" s="235">
        <v>24</v>
      </c>
      <c r="E4289" s="235">
        <v>82</v>
      </c>
      <c r="F4289" s="235">
        <v>46</v>
      </c>
      <c r="G4289" s="235">
        <v>26.8</v>
      </c>
      <c r="H4289" s="235">
        <v>11.2</v>
      </c>
    </row>
    <row r="4290" spans="2:8">
      <c r="B4290" s="235" t="s">
        <v>101</v>
      </c>
      <c r="C4290" s="235">
        <v>43763</v>
      </c>
      <c r="D4290" s="235">
        <v>5</v>
      </c>
      <c r="E4290" s="235">
        <v>84</v>
      </c>
      <c r="F4290" s="235">
        <v>53</v>
      </c>
      <c r="G4290" s="235">
        <v>23.5</v>
      </c>
      <c r="H4290" s="235">
        <v>14.6</v>
      </c>
    </row>
    <row r="4291" spans="2:8">
      <c r="B4291" s="235" t="s">
        <v>101</v>
      </c>
      <c r="C4291" s="235">
        <v>43764</v>
      </c>
      <c r="D4291" s="235">
        <v>0</v>
      </c>
      <c r="E4291" s="235">
        <v>84</v>
      </c>
      <c r="F4291" s="235">
        <v>53</v>
      </c>
      <c r="G4291" s="235">
        <v>23.5</v>
      </c>
      <c r="H4291" s="235">
        <v>14.6</v>
      </c>
    </row>
    <row r="4292" spans="2:8">
      <c r="B4292" s="235" t="s">
        <v>101</v>
      </c>
      <c r="C4292" s="235">
        <v>43765</v>
      </c>
      <c r="D4292" s="235">
        <v>0</v>
      </c>
      <c r="E4292" s="235">
        <v>84</v>
      </c>
      <c r="F4292" s="235">
        <v>53</v>
      </c>
      <c r="G4292" s="235">
        <v>23.5</v>
      </c>
      <c r="H4292" s="235">
        <v>14.6</v>
      </c>
    </row>
    <row r="4293" spans="2:8">
      <c r="B4293" s="235" t="s">
        <v>101</v>
      </c>
      <c r="C4293" s="235">
        <v>43766</v>
      </c>
      <c r="D4293" s="235">
        <v>20</v>
      </c>
      <c r="E4293" s="235">
        <v>84</v>
      </c>
      <c r="F4293" s="235">
        <v>54</v>
      </c>
      <c r="G4293" s="235">
        <v>24.4</v>
      </c>
      <c r="H4293" s="235">
        <v>14.1</v>
      </c>
    </row>
    <row r="4294" spans="2:8">
      <c r="B4294" s="235" t="s">
        <v>101</v>
      </c>
      <c r="C4294" s="235">
        <v>43767</v>
      </c>
      <c r="D4294" s="235">
        <v>0</v>
      </c>
      <c r="E4294" s="235">
        <v>84</v>
      </c>
      <c r="F4294" s="235">
        <v>54</v>
      </c>
      <c r="G4294" s="235">
        <v>24.4</v>
      </c>
      <c r="H4294" s="235">
        <v>14.1</v>
      </c>
    </row>
    <row r="4295" spans="2:8">
      <c r="B4295" s="235" t="s">
        <v>101</v>
      </c>
      <c r="C4295" s="235">
        <v>43768</v>
      </c>
      <c r="D4295" s="235">
        <v>10</v>
      </c>
      <c r="E4295" s="235">
        <v>84</v>
      </c>
      <c r="F4295" s="235">
        <v>54</v>
      </c>
      <c r="G4295" s="235">
        <v>24</v>
      </c>
      <c r="H4295" s="235">
        <v>13</v>
      </c>
    </row>
    <row r="4296" spans="2:8">
      <c r="B4296" s="235" t="s">
        <v>101</v>
      </c>
      <c r="C4296" s="235">
        <v>43769</v>
      </c>
      <c r="D4296" s="235">
        <v>5</v>
      </c>
      <c r="E4296" s="235">
        <v>62</v>
      </c>
      <c r="F4296" s="235">
        <v>49</v>
      </c>
      <c r="G4296" s="235">
        <v>25</v>
      </c>
      <c r="H4296" s="235">
        <v>22</v>
      </c>
    </row>
    <row r="4297" spans="2:8">
      <c r="B4297" s="235" t="s">
        <v>101</v>
      </c>
      <c r="C4297" s="235">
        <v>43770</v>
      </c>
      <c r="D4297" s="235">
        <v>0</v>
      </c>
      <c r="E4297" s="235">
        <v>84</v>
      </c>
      <c r="F4297" s="235">
        <v>47</v>
      </c>
      <c r="G4297" s="235">
        <v>27</v>
      </c>
      <c r="H4297" s="235">
        <v>15.3</v>
      </c>
    </row>
    <row r="4298" spans="2:8">
      <c r="B4298" s="235" t="s">
        <v>101</v>
      </c>
      <c r="C4298" s="235">
        <v>43771</v>
      </c>
      <c r="D4298" s="235">
        <v>0</v>
      </c>
      <c r="E4298" s="235">
        <v>0</v>
      </c>
      <c r="F4298" s="235">
        <v>0</v>
      </c>
      <c r="G4298" s="235">
        <v>0</v>
      </c>
      <c r="H4298" s="235">
        <v>0</v>
      </c>
    </row>
    <row r="4299" spans="2:8">
      <c r="B4299" s="235" t="s">
        <v>101</v>
      </c>
      <c r="C4299" s="235">
        <v>43772</v>
      </c>
      <c r="D4299" s="235">
        <v>0</v>
      </c>
      <c r="E4299" s="235">
        <v>0</v>
      </c>
      <c r="F4299" s="235">
        <v>0</v>
      </c>
      <c r="G4299" s="235">
        <v>0</v>
      </c>
      <c r="H4299" s="235">
        <v>0</v>
      </c>
    </row>
    <row r="4300" spans="2:8">
      <c r="B4300" s="235" t="s">
        <v>101</v>
      </c>
      <c r="C4300" s="235">
        <v>43773</v>
      </c>
      <c r="D4300" s="235">
        <v>0</v>
      </c>
      <c r="E4300" s="235">
        <v>0</v>
      </c>
      <c r="F4300" s="235">
        <v>0</v>
      </c>
      <c r="G4300" s="235">
        <v>0</v>
      </c>
      <c r="H4300" s="235">
        <v>0</v>
      </c>
    </row>
    <row r="4301" spans="2:8">
      <c r="B4301" s="235" t="s">
        <v>101</v>
      </c>
      <c r="C4301" s="235">
        <v>43774</v>
      </c>
      <c r="D4301" s="235">
        <v>40</v>
      </c>
      <c r="E4301" s="235">
        <v>89</v>
      </c>
      <c r="F4301" s="235">
        <v>53</v>
      </c>
      <c r="G4301" s="235">
        <v>26.5</v>
      </c>
      <c r="H4301" s="235">
        <v>15.7</v>
      </c>
    </row>
    <row r="4302" spans="2:8">
      <c r="B4302" s="235" t="s">
        <v>101</v>
      </c>
      <c r="C4302" s="235">
        <v>43775</v>
      </c>
      <c r="D4302" s="235">
        <v>0</v>
      </c>
      <c r="E4302" s="235">
        <v>87</v>
      </c>
      <c r="F4302" s="235">
        <v>58</v>
      </c>
      <c r="G4302" s="235">
        <v>24.7</v>
      </c>
      <c r="H4302" s="235">
        <v>15.4</v>
      </c>
    </row>
    <row r="4303" spans="2:8">
      <c r="B4303" s="235" t="s">
        <v>101</v>
      </c>
      <c r="C4303" s="235">
        <v>43776</v>
      </c>
      <c r="D4303" s="235">
        <v>10</v>
      </c>
      <c r="E4303" s="235">
        <v>86</v>
      </c>
      <c r="F4303" s="235">
        <v>54</v>
      </c>
      <c r="G4303" s="235">
        <v>26.5</v>
      </c>
      <c r="H4303" s="235">
        <v>15.3</v>
      </c>
    </row>
    <row r="4304" spans="2:8">
      <c r="B4304" s="235" t="s">
        <v>101</v>
      </c>
      <c r="C4304" s="235">
        <v>43777</v>
      </c>
      <c r="D4304" s="235">
        <v>0</v>
      </c>
      <c r="E4304" s="235">
        <v>84</v>
      </c>
      <c r="F4304" s="235">
        <v>37</v>
      </c>
      <c r="G4304" s="235">
        <v>29.9</v>
      </c>
      <c r="H4304" s="235">
        <v>16.3</v>
      </c>
    </row>
    <row r="4305" spans="2:8">
      <c r="B4305" s="235" t="s">
        <v>101</v>
      </c>
      <c r="C4305" s="235">
        <v>43778</v>
      </c>
      <c r="D4305" s="235">
        <v>0</v>
      </c>
      <c r="E4305" s="235">
        <v>0</v>
      </c>
      <c r="F4305" s="235">
        <v>0</v>
      </c>
      <c r="G4305" s="235">
        <v>0</v>
      </c>
      <c r="H4305" s="235">
        <v>0</v>
      </c>
    </row>
    <row r="4306" spans="2:8">
      <c r="B4306" s="235" t="s">
        <v>101</v>
      </c>
      <c r="C4306" s="235">
        <v>43779</v>
      </c>
      <c r="D4306" s="235">
        <v>0</v>
      </c>
      <c r="E4306" s="235">
        <v>0</v>
      </c>
      <c r="F4306" s="235">
        <v>0</v>
      </c>
      <c r="G4306" s="235">
        <v>0</v>
      </c>
      <c r="H4306" s="235">
        <v>0</v>
      </c>
    </row>
    <row r="4307" spans="2:8">
      <c r="B4307" s="235" t="s">
        <v>101</v>
      </c>
      <c r="C4307" s="235">
        <v>43780</v>
      </c>
      <c r="D4307" s="235">
        <v>0</v>
      </c>
      <c r="E4307" s="235">
        <v>0</v>
      </c>
      <c r="F4307" s="235">
        <v>0</v>
      </c>
      <c r="G4307" s="235">
        <v>0</v>
      </c>
      <c r="H4307" s="235">
        <v>0</v>
      </c>
    </row>
    <row r="4308" spans="2:8">
      <c r="B4308" s="235" t="s">
        <v>101</v>
      </c>
      <c r="C4308" s="235">
        <v>43781</v>
      </c>
      <c r="D4308" s="235">
        <v>5</v>
      </c>
      <c r="E4308" s="235">
        <v>87</v>
      </c>
      <c r="F4308" s="235">
        <v>55</v>
      </c>
      <c r="G4308" s="235">
        <v>26</v>
      </c>
      <c r="H4308" s="235">
        <v>15.5</v>
      </c>
    </row>
    <row r="4309" spans="2:8">
      <c r="B4309" s="235" t="s">
        <v>101</v>
      </c>
      <c r="C4309" s="235">
        <v>43782</v>
      </c>
      <c r="D4309" s="235">
        <v>3</v>
      </c>
      <c r="E4309" s="235">
        <v>87</v>
      </c>
      <c r="F4309" s="235">
        <v>51</v>
      </c>
      <c r="G4309" s="235">
        <v>27.1</v>
      </c>
      <c r="H4309" s="235">
        <v>14.7</v>
      </c>
    </row>
    <row r="4310" spans="2:8">
      <c r="B4310" s="235" t="s">
        <v>101</v>
      </c>
      <c r="C4310" s="235">
        <v>43783</v>
      </c>
      <c r="D4310" s="235">
        <v>25</v>
      </c>
      <c r="E4310" s="235">
        <v>89</v>
      </c>
      <c r="F4310" s="235">
        <v>76</v>
      </c>
      <c r="G4310" s="235">
        <v>19.7</v>
      </c>
      <c r="H4310" s="235">
        <v>14.2</v>
      </c>
    </row>
    <row r="4311" spans="2:8">
      <c r="B4311" s="235" t="s">
        <v>101</v>
      </c>
      <c r="C4311" s="235">
        <v>43784</v>
      </c>
      <c r="D4311" s="235">
        <v>5</v>
      </c>
      <c r="E4311" s="235">
        <v>88</v>
      </c>
      <c r="F4311" s="235">
        <v>59</v>
      </c>
      <c r="G4311" s="235">
        <v>23.9</v>
      </c>
      <c r="H4311" s="235">
        <v>14.5</v>
      </c>
    </row>
    <row r="4312" spans="2:8">
      <c r="B4312" s="235" t="s">
        <v>101</v>
      </c>
      <c r="C4312" s="235">
        <v>43785</v>
      </c>
      <c r="D4312" s="235">
        <v>0</v>
      </c>
      <c r="E4312" s="235">
        <v>0</v>
      </c>
      <c r="F4312" s="235">
        <v>0</v>
      </c>
      <c r="G4312" s="235">
        <v>0</v>
      </c>
      <c r="H4312" s="235">
        <v>0</v>
      </c>
    </row>
    <row r="4313" spans="2:8">
      <c r="B4313" s="235" t="s">
        <v>101</v>
      </c>
      <c r="C4313" s="235">
        <v>43786</v>
      </c>
      <c r="D4313" s="235">
        <v>0</v>
      </c>
      <c r="E4313" s="235">
        <v>0</v>
      </c>
      <c r="F4313" s="235">
        <v>0</v>
      </c>
      <c r="G4313" s="235">
        <v>0</v>
      </c>
      <c r="H4313" s="235">
        <v>0</v>
      </c>
    </row>
    <row r="4314" spans="2:8">
      <c r="B4314" s="235" t="s">
        <v>101</v>
      </c>
      <c r="C4314" s="235">
        <v>43787</v>
      </c>
      <c r="D4314" s="235">
        <v>22</v>
      </c>
      <c r="E4314" s="235">
        <v>88</v>
      </c>
      <c r="F4314" s="235">
        <v>53</v>
      </c>
      <c r="G4314" s="235">
        <v>25.8</v>
      </c>
      <c r="H4314" s="235">
        <v>15.3</v>
      </c>
    </row>
    <row r="4315" spans="2:8">
      <c r="B4315" s="235" t="s">
        <v>101</v>
      </c>
      <c r="C4315" s="235">
        <v>43788</v>
      </c>
      <c r="D4315" s="235">
        <v>5</v>
      </c>
      <c r="E4315" s="235">
        <v>88</v>
      </c>
      <c r="F4315" s="235">
        <v>48</v>
      </c>
      <c r="G4315" s="235">
        <v>27.3</v>
      </c>
      <c r="H4315" s="235">
        <v>15.1</v>
      </c>
    </row>
    <row r="4316" spans="2:8">
      <c r="B4316" s="235" t="s">
        <v>101</v>
      </c>
      <c r="C4316" s="235">
        <v>43789</v>
      </c>
      <c r="D4316" s="235">
        <v>6</v>
      </c>
      <c r="E4316" s="235">
        <v>88</v>
      </c>
      <c r="F4316" s="235">
        <v>48</v>
      </c>
      <c r="G4316" s="235">
        <v>27.3</v>
      </c>
      <c r="H4316" s="235">
        <v>15.1</v>
      </c>
    </row>
    <row r="4317" spans="2:8">
      <c r="B4317" s="235" t="s">
        <v>101</v>
      </c>
      <c r="C4317" s="235">
        <v>43790</v>
      </c>
      <c r="D4317" s="235">
        <v>6</v>
      </c>
      <c r="E4317" s="235">
        <v>85</v>
      </c>
      <c r="F4317" s="235">
        <v>59</v>
      </c>
      <c r="G4317" s="235">
        <v>23</v>
      </c>
      <c r="H4317" s="235">
        <v>14</v>
      </c>
    </row>
    <row r="4318" spans="2:8">
      <c r="B4318" s="235" t="s">
        <v>101</v>
      </c>
      <c r="C4318" s="235">
        <v>43791</v>
      </c>
      <c r="D4318" s="235">
        <v>6</v>
      </c>
      <c r="E4318" s="235">
        <v>90</v>
      </c>
      <c r="F4318" s="235">
        <v>55</v>
      </c>
      <c r="G4318" s="235">
        <v>28</v>
      </c>
      <c r="H4318" s="235">
        <v>11.7</v>
      </c>
    </row>
    <row r="4319" spans="2:8">
      <c r="B4319" s="235" t="s">
        <v>101</v>
      </c>
      <c r="C4319" s="235">
        <v>43792</v>
      </c>
      <c r="D4319" s="235">
        <v>0</v>
      </c>
      <c r="E4319" s="235">
        <v>0</v>
      </c>
      <c r="F4319" s="235">
        <v>0</v>
      </c>
      <c r="G4319" s="235">
        <v>0</v>
      </c>
      <c r="H4319" s="235">
        <v>0</v>
      </c>
    </row>
    <row r="4320" spans="2:8">
      <c r="B4320" s="235" t="s">
        <v>101</v>
      </c>
      <c r="C4320" s="235">
        <v>43793</v>
      </c>
      <c r="D4320" s="235">
        <v>14</v>
      </c>
      <c r="E4320" s="235">
        <v>87</v>
      </c>
      <c r="F4320" s="235">
        <v>58</v>
      </c>
      <c r="G4320" s="235">
        <v>24</v>
      </c>
      <c r="H4320" s="235">
        <v>13.2</v>
      </c>
    </row>
    <row r="4321" spans="2:8">
      <c r="B4321" s="235" t="s">
        <v>101</v>
      </c>
      <c r="C4321" s="235">
        <v>43794</v>
      </c>
      <c r="D4321" s="235">
        <v>0</v>
      </c>
      <c r="E4321" s="235">
        <v>84</v>
      </c>
      <c r="F4321" s="235">
        <v>58</v>
      </c>
      <c r="G4321" s="235">
        <v>26.4</v>
      </c>
      <c r="H4321" s="235">
        <v>12.8</v>
      </c>
    </row>
    <row r="4322" spans="2:8">
      <c r="B4322" s="235" t="s">
        <v>101</v>
      </c>
      <c r="C4322" s="235">
        <v>43795</v>
      </c>
      <c r="D4322" s="235">
        <v>0</v>
      </c>
      <c r="E4322" s="235">
        <v>79</v>
      </c>
      <c r="F4322" s="235">
        <v>53</v>
      </c>
      <c r="G4322" s="235">
        <v>29.1</v>
      </c>
      <c r="H4322" s="235">
        <v>13.4</v>
      </c>
    </row>
    <row r="4323" spans="2:8">
      <c r="B4323" s="235" t="s">
        <v>101</v>
      </c>
      <c r="C4323" s="235">
        <v>43796</v>
      </c>
      <c r="D4323" s="235">
        <v>0</v>
      </c>
      <c r="E4323" s="235">
        <v>84</v>
      </c>
      <c r="F4323" s="235">
        <v>41</v>
      </c>
      <c r="G4323" s="235">
        <v>29</v>
      </c>
      <c r="H4323" s="235">
        <v>12.3</v>
      </c>
    </row>
    <row r="4324" spans="2:8">
      <c r="B4324" s="235" t="s">
        <v>101</v>
      </c>
      <c r="C4324" s="235">
        <v>43797</v>
      </c>
      <c r="D4324" s="235">
        <v>0</v>
      </c>
      <c r="E4324" s="235">
        <v>84</v>
      </c>
      <c r="F4324" s="235">
        <v>41</v>
      </c>
      <c r="G4324" s="235">
        <v>29</v>
      </c>
      <c r="H4324" s="235">
        <v>12.3</v>
      </c>
    </row>
    <row r="4325" spans="2:8">
      <c r="B4325" s="235" t="s">
        <v>101</v>
      </c>
      <c r="C4325" s="235">
        <v>43798</v>
      </c>
      <c r="D4325" s="235">
        <v>0</v>
      </c>
      <c r="E4325" s="235">
        <v>84</v>
      </c>
      <c r="F4325" s="235">
        <v>41</v>
      </c>
      <c r="G4325" s="235">
        <v>29</v>
      </c>
      <c r="H4325" s="235">
        <v>12.3</v>
      </c>
    </row>
    <row r="4326" spans="2:8">
      <c r="B4326" s="235" t="s">
        <v>101</v>
      </c>
      <c r="C4326" s="235">
        <v>43799</v>
      </c>
      <c r="D4326" s="235">
        <v>0</v>
      </c>
      <c r="E4326" s="235">
        <v>0</v>
      </c>
      <c r="F4326" s="235">
        <v>0</v>
      </c>
      <c r="G4326" s="235">
        <v>0</v>
      </c>
      <c r="H4326" s="235">
        <v>0</v>
      </c>
    </row>
    <row r="4327" spans="2:8">
      <c r="B4327" s="235" t="s">
        <v>101</v>
      </c>
      <c r="C4327" s="235">
        <v>43800</v>
      </c>
      <c r="D4327" s="235">
        <v>0</v>
      </c>
      <c r="E4327" s="235">
        <v>0</v>
      </c>
      <c r="F4327" s="235">
        <v>0</v>
      </c>
      <c r="G4327" s="235">
        <v>0</v>
      </c>
      <c r="H4327" s="235">
        <v>0</v>
      </c>
    </row>
    <row r="4328" spans="2:8">
      <c r="B4328" s="235" t="s">
        <v>101</v>
      </c>
      <c r="C4328" s="235">
        <v>43801</v>
      </c>
      <c r="D4328" s="235">
        <v>10</v>
      </c>
      <c r="E4328" s="235">
        <v>84</v>
      </c>
      <c r="F4328" s="235">
        <v>56</v>
      </c>
      <c r="G4328" s="235">
        <v>28.8</v>
      </c>
      <c r="H4328" s="235">
        <v>13.1</v>
      </c>
    </row>
    <row r="4329" spans="2:8">
      <c r="B4329" s="235" t="s">
        <v>101</v>
      </c>
      <c r="C4329" s="235">
        <v>43802</v>
      </c>
      <c r="D4329" s="235">
        <v>0</v>
      </c>
      <c r="E4329" s="235">
        <v>85</v>
      </c>
      <c r="F4329" s="235">
        <v>49</v>
      </c>
      <c r="G4329" s="235">
        <v>31</v>
      </c>
      <c r="H4329" s="235">
        <v>13.5</v>
      </c>
    </row>
    <row r="4330" spans="2:8">
      <c r="B4330" s="235" t="s">
        <v>101</v>
      </c>
      <c r="C4330" s="235">
        <v>43803</v>
      </c>
      <c r="D4330" s="235">
        <v>3</v>
      </c>
      <c r="E4330" s="235">
        <v>82</v>
      </c>
      <c r="F4330" s="235">
        <v>59</v>
      </c>
      <c r="G4330" s="235">
        <v>24.3</v>
      </c>
      <c r="H4330" s="235">
        <v>12.3</v>
      </c>
    </row>
    <row r="4331" spans="2:8">
      <c r="B4331" s="235" t="s">
        <v>101</v>
      </c>
      <c r="C4331" s="235">
        <v>43804</v>
      </c>
      <c r="D4331" s="235">
        <v>23</v>
      </c>
      <c r="E4331" s="235">
        <v>85</v>
      </c>
      <c r="F4331" s="235">
        <v>61</v>
      </c>
      <c r="G4331" s="235">
        <v>29</v>
      </c>
      <c r="H4331" s="235">
        <v>13.5</v>
      </c>
    </row>
    <row r="4332" spans="2:8">
      <c r="B4332" s="235" t="s">
        <v>101</v>
      </c>
      <c r="C4332" s="235">
        <v>43805</v>
      </c>
      <c r="D4332" s="235">
        <v>0</v>
      </c>
      <c r="E4332" s="235">
        <v>85</v>
      </c>
      <c r="F4332" s="235">
        <v>55</v>
      </c>
      <c r="G4332" s="235">
        <v>24.6</v>
      </c>
      <c r="H4332" s="235">
        <v>13.4</v>
      </c>
    </row>
    <row r="4333" spans="2:8">
      <c r="B4333" s="235" t="s">
        <v>101</v>
      </c>
      <c r="C4333" s="235">
        <v>43806</v>
      </c>
      <c r="D4333" s="235">
        <v>16</v>
      </c>
      <c r="E4333" s="235">
        <v>0</v>
      </c>
      <c r="F4333" s="235">
        <v>0</v>
      </c>
      <c r="G4333" s="235">
        <v>0</v>
      </c>
      <c r="H4333" s="235">
        <v>0</v>
      </c>
    </row>
    <row r="4334" spans="2:8">
      <c r="B4334" s="235" t="s">
        <v>101</v>
      </c>
      <c r="C4334" s="235">
        <v>43807</v>
      </c>
      <c r="D4334" s="235">
        <v>13</v>
      </c>
      <c r="E4334" s="235">
        <v>0</v>
      </c>
      <c r="F4334" s="235">
        <v>0</v>
      </c>
      <c r="G4334" s="235">
        <v>0</v>
      </c>
      <c r="H4334" s="235">
        <v>0</v>
      </c>
    </row>
    <row r="4335" spans="2:8">
      <c r="B4335" s="235" t="s">
        <v>101</v>
      </c>
      <c r="C4335" s="235">
        <v>43808</v>
      </c>
      <c r="D4335" s="235">
        <v>10</v>
      </c>
      <c r="E4335" s="235">
        <v>85</v>
      </c>
      <c r="F4335" s="235">
        <v>57</v>
      </c>
      <c r="G4335" s="235">
        <v>25.4</v>
      </c>
      <c r="H4335" s="235">
        <v>11.8</v>
      </c>
    </row>
    <row r="4336" spans="2:8">
      <c r="B4336" s="235" t="s">
        <v>101</v>
      </c>
      <c r="C4336" s="235">
        <v>43809</v>
      </c>
      <c r="D4336" s="235">
        <v>0</v>
      </c>
      <c r="E4336" s="235">
        <v>86</v>
      </c>
      <c r="F4336" s="235">
        <v>57</v>
      </c>
      <c r="G4336" s="235">
        <v>28.8</v>
      </c>
      <c r="H4336" s="235">
        <v>13.9</v>
      </c>
    </row>
    <row r="4337" spans="2:8">
      <c r="B4337" s="235" t="s">
        <v>101</v>
      </c>
      <c r="C4337" s="235">
        <v>43810</v>
      </c>
      <c r="D4337" s="235">
        <v>0</v>
      </c>
      <c r="E4337" s="235">
        <v>84</v>
      </c>
      <c r="F4337" s="235">
        <v>54</v>
      </c>
      <c r="G4337" s="235">
        <v>26.8</v>
      </c>
      <c r="H4337" s="235">
        <v>13.1</v>
      </c>
    </row>
    <row r="4338" spans="2:8">
      <c r="B4338" s="235" t="s">
        <v>101</v>
      </c>
      <c r="C4338" s="235">
        <v>43811</v>
      </c>
      <c r="D4338" s="235">
        <v>5</v>
      </c>
      <c r="E4338" s="235">
        <v>85</v>
      </c>
      <c r="F4338" s="235">
        <v>67</v>
      </c>
      <c r="G4338" s="235">
        <v>26.1</v>
      </c>
      <c r="H4338" s="235">
        <v>13.3</v>
      </c>
    </row>
    <row r="4339" spans="2:8">
      <c r="B4339" s="235" t="s">
        <v>101</v>
      </c>
      <c r="C4339" s="235">
        <v>43812</v>
      </c>
      <c r="D4339" s="235">
        <v>18</v>
      </c>
      <c r="E4339" s="235">
        <v>87</v>
      </c>
      <c r="F4339" s="235">
        <v>65</v>
      </c>
      <c r="G4339" s="235">
        <v>25.4</v>
      </c>
      <c r="H4339" s="235">
        <v>13.6</v>
      </c>
    </row>
    <row r="4340" spans="2:8">
      <c r="B4340" s="235" t="s">
        <v>101</v>
      </c>
      <c r="C4340" s="235">
        <v>43813</v>
      </c>
      <c r="D4340" s="235">
        <v>0</v>
      </c>
      <c r="E4340" s="235">
        <v>0</v>
      </c>
      <c r="F4340" s="235">
        <v>0</v>
      </c>
      <c r="G4340" s="235">
        <v>0</v>
      </c>
      <c r="H4340" s="235">
        <v>0</v>
      </c>
    </row>
    <row r="4341" spans="2:8">
      <c r="B4341" s="235" t="s">
        <v>101</v>
      </c>
      <c r="C4341" s="235">
        <v>43814</v>
      </c>
      <c r="D4341" s="235">
        <v>0</v>
      </c>
      <c r="E4341" s="235">
        <v>0</v>
      </c>
      <c r="F4341" s="235">
        <v>0</v>
      </c>
      <c r="G4341" s="235">
        <v>0</v>
      </c>
      <c r="H4341" s="235">
        <v>0</v>
      </c>
    </row>
    <row r="4342" spans="2:8">
      <c r="B4342" s="235" t="s">
        <v>101</v>
      </c>
      <c r="C4342" s="235">
        <v>43815</v>
      </c>
      <c r="D4342" s="235">
        <v>25</v>
      </c>
      <c r="E4342" s="235">
        <v>87</v>
      </c>
      <c r="F4342" s="235">
        <v>58</v>
      </c>
      <c r="G4342" s="235">
        <v>26.3</v>
      </c>
      <c r="H4342" s="235">
        <v>12.3</v>
      </c>
    </row>
    <row r="4343" spans="2:8">
      <c r="B4343" s="235" t="s">
        <v>101</v>
      </c>
      <c r="C4343" s="235">
        <v>43816</v>
      </c>
      <c r="D4343" s="235">
        <v>10</v>
      </c>
      <c r="E4343" s="235">
        <v>87</v>
      </c>
      <c r="F4343" s="235">
        <v>65</v>
      </c>
      <c r="G4343" s="235">
        <v>29</v>
      </c>
      <c r="H4343" s="235">
        <v>12.8</v>
      </c>
    </row>
    <row r="4344" spans="2:8">
      <c r="B4344" s="235" t="s">
        <v>101</v>
      </c>
      <c r="C4344" s="235">
        <v>43817</v>
      </c>
      <c r="D4344" s="235">
        <v>2</v>
      </c>
      <c r="E4344" s="235">
        <v>86</v>
      </c>
      <c r="F4344" s="235">
        <v>61</v>
      </c>
      <c r="G4344" s="235">
        <v>24</v>
      </c>
      <c r="H4344" s="235">
        <v>13.6</v>
      </c>
    </row>
    <row r="4345" spans="2:8">
      <c r="B4345" s="235" t="s">
        <v>101</v>
      </c>
      <c r="C4345" s="235">
        <v>43818</v>
      </c>
      <c r="D4345" s="235">
        <v>21</v>
      </c>
      <c r="E4345" s="235">
        <v>90</v>
      </c>
      <c r="F4345" s="235">
        <v>53</v>
      </c>
      <c r="G4345" s="235">
        <v>27.4</v>
      </c>
      <c r="H4345" s="235">
        <v>13.2</v>
      </c>
    </row>
    <row r="4346" spans="2:8">
      <c r="B4346" s="235" t="s">
        <v>101</v>
      </c>
      <c r="C4346" s="235">
        <v>43819</v>
      </c>
      <c r="D4346" s="235">
        <v>0</v>
      </c>
      <c r="E4346" s="235">
        <v>86</v>
      </c>
      <c r="F4346" s="235">
        <v>61</v>
      </c>
      <c r="G4346" s="235">
        <v>25.1</v>
      </c>
      <c r="H4346" s="235">
        <v>13.9</v>
      </c>
    </row>
    <row r="4347" spans="2:8">
      <c r="B4347" s="235" t="s">
        <v>101</v>
      </c>
      <c r="C4347" s="235">
        <v>43820</v>
      </c>
      <c r="D4347" s="235">
        <v>0</v>
      </c>
      <c r="E4347" s="235">
        <v>84</v>
      </c>
      <c r="F4347" s="235">
        <v>60</v>
      </c>
      <c r="G4347" s="235">
        <v>26.9</v>
      </c>
      <c r="H4347" s="235">
        <v>13.1</v>
      </c>
    </row>
    <row r="4348" spans="2:8">
      <c r="B4348" s="235" t="s">
        <v>101</v>
      </c>
      <c r="C4348" s="235">
        <v>43821</v>
      </c>
      <c r="D4348" s="235">
        <v>0</v>
      </c>
      <c r="E4348" s="235">
        <v>0</v>
      </c>
      <c r="F4348" s="235">
        <v>0</v>
      </c>
      <c r="G4348" s="235">
        <v>0</v>
      </c>
      <c r="H4348" s="235">
        <v>0</v>
      </c>
    </row>
    <row r="4349" spans="2:8">
      <c r="B4349" s="235" t="s">
        <v>101</v>
      </c>
      <c r="C4349" s="235">
        <v>43822</v>
      </c>
      <c r="D4349" s="235">
        <v>0</v>
      </c>
      <c r="E4349" s="235">
        <v>82</v>
      </c>
      <c r="F4349" s="235">
        <v>59</v>
      </c>
      <c r="G4349" s="235">
        <v>28.6</v>
      </c>
      <c r="H4349" s="235">
        <v>13.5</v>
      </c>
    </row>
    <row r="4350" spans="2:8">
      <c r="B4350" s="235" t="s">
        <v>101</v>
      </c>
      <c r="C4350" s="235">
        <v>43823</v>
      </c>
      <c r="D4350" s="235">
        <v>0</v>
      </c>
      <c r="E4350" s="235">
        <v>0</v>
      </c>
      <c r="F4350" s="235">
        <v>0</v>
      </c>
      <c r="G4350" s="235">
        <v>0</v>
      </c>
      <c r="H4350" s="235">
        <v>0</v>
      </c>
    </row>
    <row r="4351" spans="2:8">
      <c r="B4351" s="235" t="s">
        <v>101</v>
      </c>
      <c r="C4351" s="235">
        <v>43824</v>
      </c>
      <c r="D4351" s="235">
        <v>0</v>
      </c>
      <c r="E4351" s="235">
        <v>0</v>
      </c>
      <c r="F4351" s="235">
        <v>0</v>
      </c>
      <c r="G4351" s="235">
        <v>0</v>
      </c>
      <c r="H4351" s="235">
        <v>0</v>
      </c>
    </row>
    <row r="4352" spans="2:8">
      <c r="B4352" s="235" t="s">
        <v>101</v>
      </c>
      <c r="C4352" s="235">
        <v>43825</v>
      </c>
      <c r="D4352" s="235">
        <v>10</v>
      </c>
      <c r="E4352" s="235">
        <v>81</v>
      </c>
      <c r="F4352" s="235">
        <v>59</v>
      </c>
      <c r="G4352" s="235">
        <v>20.5</v>
      </c>
      <c r="H4352" s="235">
        <v>13.1</v>
      </c>
    </row>
    <row r="4353" spans="2:8">
      <c r="B4353" s="235" t="s">
        <v>101</v>
      </c>
      <c r="C4353" s="235">
        <v>43826</v>
      </c>
      <c r="D4353" s="235">
        <v>0</v>
      </c>
      <c r="E4353" s="235">
        <v>84</v>
      </c>
      <c r="F4353" s="235">
        <v>53</v>
      </c>
      <c r="G4353" s="235">
        <v>31.5</v>
      </c>
      <c r="H4353" s="235">
        <v>14.8</v>
      </c>
    </row>
    <row r="4354" spans="2:8">
      <c r="B4354" s="235" t="s">
        <v>101</v>
      </c>
      <c r="C4354" s="235">
        <v>43827</v>
      </c>
      <c r="D4354" s="235">
        <v>0</v>
      </c>
      <c r="E4354" s="235">
        <v>0</v>
      </c>
      <c r="F4354" s="235">
        <v>0</v>
      </c>
      <c r="G4354" s="235">
        <v>0</v>
      </c>
      <c r="H4354" s="235">
        <v>0</v>
      </c>
    </row>
    <row r="4355" spans="2:8">
      <c r="B4355" s="235" t="s">
        <v>101</v>
      </c>
      <c r="C4355" s="235">
        <v>43828</v>
      </c>
      <c r="D4355" s="235">
        <v>0</v>
      </c>
      <c r="E4355" s="235">
        <v>0</v>
      </c>
      <c r="F4355" s="235">
        <v>0</v>
      </c>
      <c r="G4355" s="235">
        <v>0</v>
      </c>
      <c r="H4355" s="235">
        <v>0</v>
      </c>
    </row>
    <row r="4356" spans="2:8">
      <c r="B4356" s="235" t="s">
        <v>101</v>
      </c>
      <c r="C4356" s="235">
        <v>43829</v>
      </c>
      <c r="D4356" s="235">
        <v>0</v>
      </c>
      <c r="E4356" s="235">
        <v>0</v>
      </c>
      <c r="F4356" s="235">
        <v>0</v>
      </c>
      <c r="G4356" s="235">
        <v>0</v>
      </c>
      <c r="H4356" s="235">
        <v>0</v>
      </c>
    </row>
    <row r="4357" spans="2:8">
      <c r="B4357" s="235" t="s">
        <v>101</v>
      </c>
      <c r="C4357" s="235">
        <v>43830</v>
      </c>
      <c r="D4357" s="235">
        <v>0</v>
      </c>
      <c r="E4357" s="235">
        <v>0</v>
      </c>
      <c r="F4357" s="235">
        <v>0</v>
      </c>
      <c r="G4357" s="235">
        <v>0</v>
      </c>
      <c r="H4357" s="235">
        <v>0</v>
      </c>
    </row>
    <row r="4358" spans="2:8">
      <c r="B4358" s="235" t="s">
        <v>101</v>
      </c>
      <c r="C4358" s="235">
        <v>43831</v>
      </c>
      <c r="D4358" s="235">
        <v>0</v>
      </c>
      <c r="E4358" s="235">
        <v>0</v>
      </c>
      <c r="F4358" s="235">
        <v>0</v>
      </c>
      <c r="G4358" s="235">
        <v>0</v>
      </c>
      <c r="H4358" s="235">
        <v>0</v>
      </c>
    </row>
    <row r="4359" spans="2:8">
      <c r="B4359" s="235" t="s">
        <v>101</v>
      </c>
      <c r="C4359" s="235">
        <v>43832</v>
      </c>
      <c r="D4359" s="235">
        <v>0</v>
      </c>
      <c r="E4359" s="235">
        <v>0</v>
      </c>
      <c r="F4359" s="235">
        <v>0</v>
      </c>
      <c r="G4359" s="235">
        <v>0</v>
      </c>
      <c r="H4359" s="235">
        <v>0</v>
      </c>
    </row>
    <row r="4360" spans="2:8">
      <c r="B4360" s="235" t="s">
        <v>101</v>
      </c>
      <c r="C4360" s="235">
        <v>43833</v>
      </c>
      <c r="D4360" s="235">
        <v>0</v>
      </c>
      <c r="E4360" s="235">
        <v>0</v>
      </c>
      <c r="F4360" s="235">
        <v>0</v>
      </c>
      <c r="G4360" s="235">
        <v>0</v>
      </c>
      <c r="H4360" s="235">
        <v>0</v>
      </c>
    </row>
    <row r="4361" spans="2:8">
      <c r="B4361" s="235" t="s">
        <v>101</v>
      </c>
      <c r="C4361" s="235">
        <v>43834</v>
      </c>
      <c r="D4361" s="235">
        <v>0</v>
      </c>
      <c r="E4361" s="235">
        <v>0</v>
      </c>
      <c r="F4361" s="235">
        <v>0</v>
      </c>
      <c r="G4361" s="235">
        <v>0</v>
      </c>
      <c r="H4361" s="235">
        <v>0</v>
      </c>
    </row>
    <row r="4362" spans="2:8">
      <c r="B4362" s="235" t="s">
        <v>101</v>
      </c>
      <c r="C4362" s="235">
        <v>43835</v>
      </c>
      <c r="D4362" s="235">
        <v>0</v>
      </c>
      <c r="E4362" s="235">
        <v>0</v>
      </c>
      <c r="F4362" s="235">
        <v>0</v>
      </c>
      <c r="G4362" s="235">
        <v>0</v>
      </c>
      <c r="H4362" s="235">
        <v>0</v>
      </c>
    </row>
    <row r="4363" spans="2:8">
      <c r="B4363" s="235" t="s">
        <v>101</v>
      </c>
      <c r="C4363" s="235">
        <v>43836</v>
      </c>
      <c r="D4363" s="235">
        <v>0</v>
      </c>
      <c r="E4363" s="235">
        <v>0</v>
      </c>
      <c r="F4363" s="235">
        <v>0</v>
      </c>
      <c r="G4363" s="235">
        <v>0</v>
      </c>
      <c r="H4363" s="235">
        <v>0</v>
      </c>
    </row>
    <row r="4364" spans="2:8">
      <c r="B4364" s="235" t="s">
        <v>101</v>
      </c>
      <c r="C4364" s="235">
        <v>43837</v>
      </c>
      <c r="D4364" s="235">
        <v>0</v>
      </c>
      <c r="E4364" s="235">
        <v>0</v>
      </c>
      <c r="F4364" s="235">
        <v>0</v>
      </c>
      <c r="G4364" s="235">
        <v>0</v>
      </c>
      <c r="H4364" s="235">
        <v>0</v>
      </c>
    </row>
    <row r="4365" spans="2:8">
      <c r="B4365" s="235" t="s">
        <v>101</v>
      </c>
      <c r="C4365" s="235">
        <v>43838</v>
      </c>
      <c r="D4365" s="235">
        <v>0</v>
      </c>
      <c r="E4365" s="235">
        <v>0</v>
      </c>
      <c r="F4365" s="235">
        <v>0</v>
      </c>
      <c r="G4365" s="235">
        <v>0</v>
      </c>
      <c r="H4365" s="235">
        <v>0</v>
      </c>
    </row>
    <row r="4366" spans="2:8">
      <c r="B4366" s="235" t="s">
        <v>101</v>
      </c>
      <c r="C4366" s="235">
        <v>43839</v>
      </c>
      <c r="D4366" s="235">
        <v>0</v>
      </c>
      <c r="E4366" s="235">
        <v>0</v>
      </c>
      <c r="F4366" s="235">
        <v>0</v>
      </c>
      <c r="G4366" s="235">
        <v>0</v>
      </c>
      <c r="H4366" s="235">
        <v>0</v>
      </c>
    </row>
    <row r="4367" spans="2:8">
      <c r="B4367" s="235" t="s">
        <v>101</v>
      </c>
      <c r="C4367" s="235">
        <v>43840</v>
      </c>
      <c r="D4367" s="235">
        <v>0</v>
      </c>
      <c r="E4367" s="235">
        <v>0</v>
      </c>
      <c r="F4367" s="235">
        <v>0</v>
      </c>
      <c r="G4367" s="235">
        <v>0</v>
      </c>
      <c r="H4367" s="235">
        <v>0</v>
      </c>
    </row>
    <row r="4368" spans="2:8">
      <c r="B4368" s="235" t="s">
        <v>101</v>
      </c>
      <c r="C4368" s="235">
        <v>43841</v>
      </c>
      <c r="D4368" s="235">
        <v>0</v>
      </c>
      <c r="E4368" s="235">
        <v>0</v>
      </c>
      <c r="F4368" s="235">
        <v>0</v>
      </c>
      <c r="G4368" s="235">
        <v>0</v>
      </c>
      <c r="H4368" s="235">
        <v>0</v>
      </c>
    </row>
    <row r="4369" spans="2:8">
      <c r="B4369" s="235" t="s">
        <v>101</v>
      </c>
      <c r="C4369" s="235">
        <v>43842</v>
      </c>
      <c r="D4369" s="235">
        <v>0</v>
      </c>
      <c r="E4369" s="235">
        <v>0</v>
      </c>
      <c r="F4369" s="235">
        <v>0</v>
      </c>
      <c r="G4369" s="235">
        <v>0</v>
      </c>
      <c r="H4369" s="235">
        <v>0</v>
      </c>
    </row>
    <row r="4370" spans="2:8">
      <c r="B4370" s="235" t="s">
        <v>101</v>
      </c>
      <c r="C4370" s="235">
        <v>43843</v>
      </c>
      <c r="D4370" s="235">
        <v>0</v>
      </c>
      <c r="E4370" s="235">
        <v>0</v>
      </c>
      <c r="F4370" s="235">
        <v>0</v>
      </c>
      <c r="G4370" s="235">
        <v>0</v>
      </c>
      <c r="H4370" s="235">
        <v>0</v>
      </c>
    </row>
    <row r="4371" spans="2:8">
      <c r="B4371" s="235" t="s">
        <v>101</v>
      </c>
      <c r="C4371" s="235">
        <v>43844</v>
      </c>
      <c r="D4371" s="235">
        <v>0</v>
      </c>
      <c r="E4371" s="235">
        <v>0</v>
      </c>
      <c r="F4371" s="235">
        <v>0</v>
      </c>
      <c r="G4371" s="235">
        <v>0</v>
      </c>
      <c r="H4371" s="235">
        <v>0</v>
      </c>
    </row>
    <row r="4372" spans="2:8">
      <c r="B4372" s="235" t="s">
        <v>101</v>
      </c>
      <c r="C4372" s="235">
        <v>43845</v>
      </c>
      <c r="D4372" s="235">
        <v>0</v>
      </c>
      <c r="E4372" s="235">
        <v>0</v>
      </c>
      <c r="F4372" s="235">
        <v>0</v>
      </c>
      <c r="G4372" s="235">
        <v>0</v>
      </c>
      <c r="H4372" s="235">
        <v>0</v>
      </c>
    </row>
    <row r="4373" spans="2:8">
      <c r="B4373" s="235" t="s">
        <v>101</v>
      </c>
      <c r="C4373" s="235">
        <v>43846</v>
      </c>
      <c r="D4373" s="235">
        <v>0</v>
      </c>
      <c r="E4373" s="235">
        <v>0</v>
      </c>
      <c r="F4373" s="235">
        <v>0</v>
      </c>
      <c r="G4373" s="235">
        <v>0</v>
      </c>
      <c r="H4373" s="235">
        <v>0</v>
      </c>
    </row>
    <row r="4374" spans="2:8">
      <c r="B4374" s="235" t="s">
        <v>101</v>
      </c>
      <c r="C4374" s="235">
        <v>43847</v>
      </c>
      <c r="D4374" s="235">
        <v>0</v>
      </c>
      <c r="E4374" s="235">
        <v>0</v>
      </c>
      <c r="F4374" s="235">
        <v>0</v>
      </c>
      <c r="G4374" s="235">
        <v>0</v>
      </c>
      <c r="H4374" s="235">
        <v>0</v>
      </c>
    </row>
    <row r="4375" spans="2:8">
      <c r="B4375" s="235" t="s">
        <v>101</v>
      </c>
      <c r="C4375" s="235">
        <v>43848</v>
      </c>
      <c r="D4375" s="235">
        <v>0</v>
      </c>
      <c r="E4375" s="235">
        <v>0</v>
      </c>
      <c r="F4375" s="235">
        <v>0</v>
      </c>
      <c r="G4375" s="235">
        <v>0</v>
      </c>
      <c r="H4375" s="235">
        <v>0</v>
      </c>
    </row>
    <row r="4376" spans="2:8">
      <c r="B4376" s="235" t="s">
        <v>101</v>
      </c>
      <c r="C4376" s="235">
        <v>43849</v>
      </c>
      <c r="D4376" s="235">
        <v>0</v>
      </c>
      <c r="E4376" s="235">
        <v>0</v>
      </c>
      <c r="F4376" s="235">
        <v>0</v>
      </c>
      <c r="G4376" s="235">
        <v>0</v>
      </c>
      <c r="H4376" s="235">
        <v>0</v>
      </c>
    </row>
    <row r="4377" spans="2:8">
      <c r="B4377" s="235" t="s">
        <v>101</v>
      </c>
      <c r="C4377" s="235">
        <v>43850</v>
      </c>
      <c r="D4377" s="235">
        <v>0</v>
      </c>
      <c r="E4377" s="235">
        <v>81</v>
      </c>
      <c r="F4377" s="235">
        <v>49</v>
      </c>
      <c r="G4377" s="235">
        <v>32.299999999999997</v>
      </c>
      <c r="H4377" s="235">
        <v>14.5</v>
      </c>
    </row>
    <row r="4378" spans="2:8">
      <c r="B4378" s="235" t="s">
        <v>101</v>
      </c>
      <c r="C4378" s="235">
        <v>43851</v>
      </c>
      <c r="D4378" s="235">
        <v>0</v>
      </c>
      <c r="E4378" s="235">
        <v>83</v>
      </c>
      <c r="F4378" s="235">
        <v>69</v>
      </c>
      <c r="G4378" s="235">
        <v>22.7</v>
      </c>
      <c r="H4378" s="235">
        <v>13.4</v>
      </c>
    </row>
    <row r="4379" spans="2:8">
      <c r="B4379" s="235" t="s">
        <v>101</v>
      </c>
      <c r="C4379" s="235">
        <v>43852</v>
      </c>
      <c r="D4379" s="235">
        <v>32</v>
      </c>
      <c r="E4379" s="235">
        <v>82</v>
      </c>
      <c r="F4379" s="235">
        <v>53</v>
      </c>
      <c r="G4379" s="235">
        <v>22.5</v>
      </c>
      <c r="H4379" s="235">
        <v>18.8</v>
      </c>
    </row>
    <row r="4380" spans="2:8">
      <c r="B4380" s="235" t="s">
        <v>101</v>
      </c>
      <c r="C4380" s="235">
        <v>43853</v>
      </c>
      <c r="D4380" s="235">
        <v>4</v>
      </c>
      <c r="E4380" s="235">
        <v>86</v>
      </c>
      <c r="F4380" s="235">
        <v>70</v>
      </c>
      <c r="G4380" s="235">
        <v>20.399999999999999</v>
      </c>
      <c r="H4380" s="235">
        <v>9.5</v>
      </c>
    </row>
    <row r="4381" spans="2:8">
      <c r="B4381" s="235" t="s">
        <v>101</v>
      </c>
      <c r="C4381" s="235">
        <v>43854</v>
      </c>
      <c r="D4381" s="235">
        <v>0</v>
      </c>
      <c r="E4381" s="235">
        <v>80</v>
      </c>
      <c r="F4381" s="235">
        <v>57</v>
      </c>
      <c r="G4381" s="235">
        <v>25.3</v>
      </c>
      <c r="H4381" s="235">
        <v>12.1</v>
      </c>
    </row>
    <row r="4382" spans="2:8">
      <c r="B4382" s="235" t="s">
        <v>101</v>
      </c>
      <c r="C4382" s="235">
        <v>43855</v>
      </c>
      <c r="D4382" s="235">
        <v>0</v>
      </c>
      <c r="E4382" s="235">
        <v>0</v>
      </c>
      <c r="F4382" s="235">
        <v>0</v>
      </c>
      <c r="G4382" s="235">
        <v>0</v>
      </c>
      <c r="H4382" s="235">
        <v>0</v>
      </c>
    </row>
    <row r="4383" spans="2:8">
      <c r="B4383" s="235" t="s">
        <v>101</v>
      </c>
      <c r="C4383" s="235">
        <v>43856</v>
      </c>
      <c r="D4383" s="235">
        <v>0</v>
      </c>
      <c r="E4383" s="235">
        <v>0</v>
      </c>
      <c r="F4383" s="235">
        <v>0</v>
      </c>
      <c r="G4383" s="235">
        <v>0</v>
      </c>
      <c r="H4383" s="235">
        <v>0</v>
      </c>
    </row>
    <row r="4384" spans="2:8">
      <c r="B4384" s="235" t="s">
        <v>101</v>
      </c>
      <c r="C4384" s="235">
        <v>43857</v>
      </c>
      <c r="D4384" s="235">
        <v>25</v>
      </c>
      <c r="E4384" s="235">
        <v>87</v>
      </c>
      <c r="F4384" s="235">
        <v>56</v>
      </c>
      <c r="G4384" s="235">
        <v>27.1</v>
      </c>
      <c r="H4384" s="235">
        <v>14.4</v>
      </c>
    </row>
    <row r="4385" spans="2:8">
      <c r="B4385" s="235" t="s">
        <v>101</v>
      </c>
      <c r="C4385" s="235">
        <v>43858</v>
      </c>
      <c r="D4385" s="235">
        <v>19</v>
      </c>
      <c r="E4385" s="235">
        <v>90</v>
      </c>
      <c r="F4385" s="235">
        <v>72</v>
      </c>
      <c r="G4385" s="235">
        <v>20</v>
      </c>
      <c r="H4385" s="235">
        <v>12.1</v>
      </c>
    </row>
    <row r="4386" spans="2:8">
      <c r="B4386" s="235" t="s">
        <v>101</v>
      </c>
      <c r="C4386" s="235">
        <v>43859</v>
      </c>
      <c r="D4386" s="235">
        <v>0</v>
      </c>
      <c r="E4386" s="235">
        <v>87</v>
      </c>
      <c r="F4386" s="235">
        <v>60</v>
      </c>
      <c r="G4386" s="235">
        <v>29.9</v>
      </c>
      <c r="H4386" s="235">
        <v>13.3</v>
      </c>
    </row>
    <row r="4387" spans="2:8">
      <c r="B4387" s="235" t="s">
        <v>101</v>
      </c>
      <c r="C4387" s="235">
        <v>43860</v>
      </c>
      <c r="D4387" s="235">
        <v>0</v>
      </c>
      <c r="E4387" s="235">
        <v>76</v>
      </c>
      <c r="F4387" s="235">
        <v>53</v>
      </c>
      <c r="G4387" s="235">
        <v>24.9</v>
      </c>
      <c r="H4387" s="235">
        <v>10.7</v>
      </c>
    </row>
    <row r="4388" spans="2:8">
      <c r="B4388" s="235" t="s">
        <v>101</v>
      </c>
      <c r="C4388" s="235">
        <v>43861</v>
      </c>
      <c r="D4388" s="235">
        <v>0</v>
      </c>
      <c r="E4388" s="235">
        <v>78</v>
      </c>
      <c r="F4388" s="235">
        <v>53</v>
      </c>
      <c r="G4388" s="235">
        <v>28</v>
      </c>
      <c r="H4388" s="235">
        <v>11.4</v>
      </c>
    </row>
    <row r="4389" spans="2:8">
      <c r="B4389" s="235" t="s">
        <v>101</v>
      </c>
      <c r="C4389" s="235">
        <v>43862</v>
      </c>
      <c r="D4389" s="235">
        <v>0</v>
      </c>
      <c r="E4389" s="235">
        <v>0</v>
      </c>
      <c r="F4389" s="235">
        <v>0</v>
      </c>
      <c r="G4389" s="235">
        <v>0</v>
      </c>
      <c r="H4389" s="235">
        <v>0</v>
      </c>
    </row>
    <row r="4390" spans="2:8">
      <c r="B4390" s="235" t="s">
        <v>101</v>
      </c>
      <c r="C4390" s="235">
        <v>43863</v>
      </c>
      <c r="D4390" s="235">
        <v>0</v>
      </c>
      <c r="E4390" s="235">
        <v>0</v>
      </c>
      <c r="F4390" s="235">
        <v>0</v>
      </c>
      <c r="G4390" s="235">
        <v>0</v>
      </c>
      <c r="H4390" s="235">
        <v>0</v>
      </c>
    </row>
    <row r="4391" spans="2:8">
      <c r="B4391" s="235" t="s">
        <v>101</v>
      </c>
      <c r="C4391" s="235">
        <v>43864</v>
      </c>
      <c r="D4391" s="235">
        <v>10</v>
      </c>
      <c r="E4391" s="235">
        <v>80</v>
      </c>
      <c r="F4391" s="235">
        <v>56</v>
      </c>
      <c r="G4391" s="235">
        <v>27.6</v>
      </c>
      <c r="H4391" s="235">
        <v>10.8</v>
      </c>
    </row>
    <row r="4392" spans="2:8">
      <c r="B4392" s="235" t="s">
        <v>101</v>
      </c>
      <c r="C4392" s="235">
        <v>43865</v>
      </c>
      <c r="D4392" s="235">
        <v>0</v>
      </c>
      <c r="E4392" s="235">
        <v>79</v>
      </c>
      <c r="F4392" s="235">
        <v>48</v>
      </c>
      <c r="G4392" s="235">
        <v>31.2</v>
      </c>
      <c r="H4392" s="235">
        <v>12.5</v>
      </c>
    </row>
    <row r="4393" spans="2:8">
      <c r="B4393" s="235" t="s">
        <v>101</v>
      </c>
      <c r="C4393" s="235">
        <v>43866</v>
      </c>
      <c r="D4393" s="235">
        <v>0</v>
      </c>
      <c r="E4393" s="235">
        <v>83</v>
      </c>
      <c r="F4393" s="235">
        <v>36</v>
      </c>
      <c r="G4393" s="235">
        <v>30.8</v>
      </c>
      <c r="H4393" s="235">
        <v>13.3</v>
      </c>
    </row>
    <row r="4394" spans="2:8">
      <c r="B4394" s="235" t="s">
        <v>101</v>
      </c>
      <c r="C4394" s="235">
        <v>43867</v>
      </c>
      <c r="D4394" s="235">
        <v>0</v>
      </c>
      <c r="E4394" s="235">
        <v>82</v>
      </c>
      <c r="F4394" s="235">
        <v>49</v>
      </c>
      <c r="G4394" s="235">
        <v>31</v>
      </c>
      <c r="H4394" s="235">
        <v>11.3</v>
      </c>
    </row>
    <row r="4395" spans="2:8">
      <c r="B4395" s="235" t="s">
        <v>101</v>
      </c>
      <c r="C4395" s="235">
        <v>43868</v>
      </c>
      <c r="D4395" s="235">
        <v>0</v>
      </c>
      <c r="E4395" s="235">
        <v>78</v>
      </c>
      <c r="F4395" s="235">
        <v>44</v>
      </c>
      <c r="G4395" s="235">
        <v>32.299999999999997</v>
      </c>
      <c r="H4395" s="235">
        <v>11.3</v>
      </c>
    </row>
    <row r="4396" spans="2:8">
      <c r="B4396" s="235" t="s">
        <v>101</v>
      </c>
      <c r="C4396" s="235">
        <v>43869</v>
      </c>
      <c r="D4396" s="235">
        <v>0</v>
      </c>
      <c r="E4396" s="235">
        <v>0</v>
      </c>
      <c r="F4396" s="235">
        <v>0</v>
      </c>
      <c r="G4396" s="235">
        <v>0</v>
      </c>
      <c r="H4396" s="235">
        <v>0</v>
      </c>
    </row>
    <row r="4397" spans="2:8">
      <c r="B4397" s="235" t="s">
        <v>101</v>
      </c>
      <c r="C4397" s="235">
        <v>43870</v>
      </c>
      <c r="D4397" s="235">
        <v>0</v>
      </c>
      <c r="E4397" s="235">
        <v>0</v>
      </c>
      <c r="F4397" s="235">
        <v>0</v>
      </c>
      <c r="G4397" s="235">
        <v>0</v>
      </c>
      <c r="H4397" s="235">
        <v>0</v>
      </c>
    </row>
    <row r="4398" spans="2:8">
      <c r="B4398" s="235" t="s">
        <v>101</v>
      </c>
      <c r="C4398" s="235">
        <v>43871</v>
      </c>
      <c r="D4398" s="235">
        <v>0</v>
      </c>
      <c r="E4398" s="235">
        <v>69</v>
      </c>
      <c r="F4398" s="235">
        <v>45</v>
      </c>
      <c r="G4398" s="235">
        <v>32.299999999999997</v>
      </c>
      <c r="H4398" s="235">
        <v>9.4</v>
      </c>
    </row>
    <row r="4399" spans="2:8">
      <c r="B4399" s="235" t="s">
        <v>101</v>
      </c>
      <c r="C4399" s="235">
        <v>43872</v>
      </c>
      <c r="D4399" s="235">
        <v>0</v>
      </c>
      <c r="E4399" s="235">
        <v>78</v>
      </c>
      <c r="F4399" s="235">
        <v>46</v>
      </c>
      <c r="G4399" s="235">
        <v>33.799999999999997</v>
      </c>
      <c r="H4399" s="235">
        <v>14.3</v>
      </c>
    </row>
    <row r="4400" spans="2:8">
      <c r="B4400" s="235" t="s">
        <v>101</v>
      </c>
      <c r="C4400" s="235">
        <v>43873</v>
      </c>
      <c r="D4400" s="235">
        <v>0</v>
      </c>
      <c r="E4400" s="235">
        <v>0</v>
      </c>
      <c r="F4400" s="235">
        <v>0</v>
      </c>
      <c r="G4400" s="235">
        <v>0</v>
      </c>
      <c r="H4400" s="235">
        <v>0</v>
      </c>
    </row>
    <row r="4401" spans="2:8">
      <c r="B4401" s="235" t="s">
        <v>101</v>
      </c>
      <c r="C4401" s="235">
        <v>43874</v>
      </c>
      <c r="D4401" s="235">
        <v>0</v>
      </c>
      <c r="E4401" s="235">
        <v>76</v>
      </c>
      <c r="F4401" s="235">
        <v>48</v>
      </c>
      <c r="G4401" s="235">
        <v>31.2</v>
      </c>
      <c r="H4401" s="235">
        <v>11.3</v>
      </c>
    </row>
    <row r="4402" spans="2:8">
      <c r="B4402" s="235" t="s">
        <v>101</v>
      </c>
      <c r="C4402" s="235">
        <v>43875</v>
      </c>
      <c r="D4402" s="235">
        <v>30</v>
      </c>
      <c r="E4402" s="235">
        <v>83</v>
      </c>
      <c r="F4402" s="235">
        <v>46</v>
      </c>
      <c r="G4402" s="235">
        <v>32.799999999999997</v>
      </c>
      <c r="H4402" s="235">
        <v>15</v>
      </c>
    </row>
    <row r="4403" spans="2:8">
      <c r="B4403" s="235" t="s">
        <v>101</v>
      </c>
      <c r="C4403" s="235">
        <v>43876</v>
      </c>
      <c r="D4403" s="235">
        <v>0</v>
      </c>
      <c r="E4403" s="235">
        <v>0</v>
      </c>
      <c r="F4403" s="235">
        <v>0</v>
      </c>
      <c r="G4403" s="235">
        <v>0</v>
      </c>
      <c r="H4403" s="235">
        <v>0</v>
      </c>
    </row>
    <row r="4404" spans="2:8">
      <c r="B4404" s="235" t="s">
        <v>101</v>
      </c>
      <c r="C4404" s="235">
        <v>43877</v>
      </c>
      <c r="D4404" s="235">
        <v>0</v>
      </c>
      <c r="E4404" s="235">
        <v>0</v>
      </c>
      <c r="F4404" s="235">
        <v>0</v>
      </c>
      <c r="G4404" s="235">
        <v>0</v>
      </c>
      <c r="H4404" s="235">
        <v>0</v>
      </c>
    </row>
    <row r="4405" spans="2:8">
      <c r="B4405" s="235" t="s">
        <v>101</v>
      </c>
      <c r="C4405" s="235">
        <v>43878</v>
      </c>
      <c r="D4405" s="235">
        <v>15</v>
      </c>
      <c r="E4405" s="235">
        <v>85</v>
      </c>
      <c r="F4405" s="235">
        <v>55</v>
      </c>
      <c r="G4405" s="235">
        <v>30</v>
      </c>
      <c r="H4405" s="235">
        <v>13.6</v>
      </c>
    </row>
    <row r="4406" spans="2:8">
      <c r="B4406" s="235" t="s">
        <v>101</v>
      </c>
      <c r="C4406" s="235">
        <v>43879</v>
      </c>
      <c r="D4406" s="235">
        <v>0</v>
      </c>
      <c r="E4406" s="235">
        <v>67</v>
      </c>
      <c r="F4406" s="235">
        <v>47</v>
      </c>
      <c r="G4406" s="235">
        <v>31.4</v>
      </c>
      <c r="H4406" s="235">
        <v>13.2</v>
      </c>
    </row>
    <row r="4407" spans="2:8">
      <c r="B4407" s="235" t="s">
        <v>101</v>
      </c>
      <c r="C4407" s="235">
        <v>43880</v>
      </c>
      <c r="D4407" s="235">
        <v>0</v>
      </c>
      <c r="E4407" s="235">
        <v>59</v>
      </c>
      <c r="F4407" s="235">
        <v>27</v>
      </c>
      <c r="G4407" s="235">
        <v>31</v>
      </c>
      <c r="H4407" s="235">
        <v>14.2</v>
      </c>
    </row>
    <row r="4408" spans="2:8">
      <c r="B4408" s="235" t="s">
        <v>101</v>
      </c>
      <c r="C4408" s="235">
        <v>43881</v>
      </c>
      <c r="D4408" s="235">
        <v>3</v>
      </c>
      <c r="E4408" s="235">
        <v>79</v>
      </c>
      <c r="F4408" s="235">
        <v>46</v>
      </c>
      <c r="G4408" s="235">
        <v>32.6</v>
      </c>
      <c r="H4408" s="235">
        <v>15.5</v>
      </c>
    </row>
    <row r="4409" spans="2:8">
      <c r="B4409" s="235" t="s">
        <v>101</v>
      </c>
      <c r="C4409" s="235">
        <v>43882</v>
      </c>
      <c r="D4409" s="235">
        <v>0</v>
      </c>
      <c r="E4409" s="235">
        <v>82</v>
      </c>
      <c r="F4409" s="235">
        <v>62</v>
      </c>
      <c r="G4409" s="235">
        <v>25.3</v>
      </c>
      <c r="H4409" s="235">
        <v>12.7</v>
      </c>
    </row>
    <row r="4410" spans="2:8">
      <c r="B4410" s="235" t="s">
        <v>101</v>
      </c>
      <c r="C4410" s="235">
        <v>43883</v>
      </c>
      <c r="D4410" s="235">
        <v>0</v>
      </c>
      <c r="E4410" s="235">
        <v>0</v>
      </c>
      <c r="F4410" s="235">
        <v>0</v>
      </c>
      <c r="G4410" s="235">
        <v>0</v>
      </c>
      <c r="H4410" s="235">
        <v>0</v>
      </c>
    </row>
    <row r="4411" spans="2:8">
      <c r="B4411" s="235" t="s">
        <v>101</v>
      </c>
      <c r="C4411" s="235">
        <v>43884</v>
      </c>
      <c r="D4411" s="235">
        <v>0</v>
      </c>
      <c r="E4411" s="235">
        <v>0</v>
      </c>
      <c r="F4411" s="235">
        <v>0</v>
      </c>
      <c r="G4411" s="235">
        <v>0</v>
      </c>
      <c r="H4411" s="235">
        <v>0</v>
      </c>
    </row>
    <row r="4412" spans="2:8">
      <c r="B4412" s="235" t="s">
        <v>101</v>
      </c>
      <c r="C4412" s="235">
        <v>43885</v>
      </c>
      <c r="D4412" s="235">
        <v>45</v>
      </c>
      <c r="E4412" s="235">
        <v>89</v>
      </c>
      <c r="F4412" s="235">
        <v>63</v>
      </c>
      <c r="G4412" s="235">
        <v>27.4</v>
      </c>
      <c r="H4412" s="235">
        <v>14.4</v>
      </c>
    </row>
    <row r="4413" spans="2:8">
      <c r="B4413" s="235" t="s">
        <v>101</v>
      </c>
      <c r="C4413" s="235">
        <v>43886</v>
      </c>
      <c r="D4413" s="235">
        <v>10</v>
      </c>
      <c r="E4413" s="235">
        <v>83</v>
      </c>
      <c r="F4413" s="235">
        <v>56</v>
      </c>
      <c r="G4413" s="235">
        <v>26.5</v>
      </c>
      <c r="H4413" s="235">
        <v>14.7</v>
      </c>
    </row>
    <row r="4414" spans="2:8">
      <c r="B4414" s="235" t="s">
        <v>101</v>
      </c>
      <c r="C4414" s="235">
        <v>43887</v>
      </c>
      <c r="D4414" s="235">
        <v>10</v>
      </c>
      <c r="E4414" s="235">
        <v>83</v>
      </c>
      <c r="F4414" s="235">
        <v>57</v>
      </c>
      <c r="G4414" s="235">
        <v>26.2</v>
      </c>
      <c r="H4414" s="235">
        <v>14.2</v>
      </c>
    </row>
    <row r="4415" spans="2:8">
      <c r="B4415" s="235" t="s">
        <v>101</v>
      </c>
      <c r="C4415" s="235">
        <v>43888</v>
      </c>
      <c r="D4415" s="235">
        <v>23</v>
      </c>
      <c r="E4415" s="235">
        <v>85</v>
      </c>
      <c r="F4415" s="235">
        <v>57</v>
      </c>
      <c r="G4415" s="235">
        <v>24.3</v>
      </c>
      <c r="H4415" s="235">
        <v>14.2</v>
      </c>
    </row>
    <row r="4416" spans="2:8">
      <c r="B4416" s="235" t="s">
        <v>101</v>
      </c>
      <c r="C4416" s="235">
        <v>43889</v>
      </c>
      <c r="D4416" s="235">
        <v>3</v>
      </c>
      <c r="E4416" s="235">
        <v>63</v>
      </c>
      <c r="F4416" s="235">
        <v>62</v>
      </c>
      <c r="G4416" s="235">
        <v>28.8</v>
      </c>
      <c r="H4416" s="235">
        <v>26.2</v>
      </c>
    </row>
    <row r="4417" spans="2:8">
      <c r="B4417" s="235" t="s">
        <v>101</v>
      </c>
      <c r="C4417" s="235">
        <v>43890</v>
      </c>
      <c r="D4417" s="235">
        <v>0</v>
      </c>
      <c r="E4417" s="235">
        <v>63</v>
      </c>
      <c r="F4417" s="235">
        <v>62</v>
      </c>
      <c r="G4417" s="235">
        <v>28.8</v>
      </c>
      <c r="H4417" s="235">
        <v>26.2</v>
      </c>
    </row>
    <row r="4418" spans="2:8">
      <c r="B4418" s="235" t="s">
        <v>101</v>
      </c>
      <c r="C4418" s="235">
        <v>43891</v>
      </c>
      <c r="D4418" s="235">
        <v>0</v>
      </c>
      <c r="E4418" s="235">
        <v>0</v>
      </c>
      <c r="F4418" s="235">
        <v>0</v>
      </c>
      <c r="G4418" s="235">
        <v>0</v>
      </c>
      <c r="H4418" s="235">
        <v>0</v>
      </c>
    </row>
    <row r="4419" spans="2:8">
      <c r="B4419" s="235" t="s">
        <v>101</v>
      </c>
      <c r="C4419" s="235">
        <v>43892</v>
      </c>
      <c r="D4419" s="235">
        <v>0</v>
      </c>
      <c r="E4419" s="235">
        <v>0</v>
      </c>
      <c r="F4419" s="235">
        <v>0</v>
      </c>
      <c r="G4419" s="235">
        <v>0</v>
      </c>
      <c r="H4419" s="235">
        <v>0</v>
      </c>
    </row>
    <row r="4420" spans="2:8">
      <c r="B4420" s="235" t="s">
        <v>101</v>
      </c>
      <c r="C4420" s="235">
        <v>43893</v>
      </c>
      <c r="D4420" s="235">
        <v>0</v>
      </c>
      <c r="E4420" s="235">
        <v>83</v>
      </c>
      <c r="F4420" s="235">
        <v>53</v>
      </c>
      <c r="G4420" s="235">
        <v>27.9</v>
      </c>
      <c r="H4420" s="235">
        <v>14.1</v>
      </c>
    </row>
    <row r="4421" spans="2:8">
      <c r="B4421" s="235" t="s">
        <v>101</v>
      </c>
      <c r="C4421" s="235">
        <v>43894</v>
      </c>
      <c r="D4421" s="235">
        <v>5</v>
      </c>
      <c r="E4421" s="235">
        <v>84</v>
      </c>
      <c r="F4421" s="235">
        <v>49</v>
      </c>
      <c r="G4421" s="235">
        <v>28.4</v>
      </c>
      <c r="H4421" s="235">
        <v>15.8</v>
      </c>
    </row>
    <row r="4422" spans="2:8">
      <c r="B4422" s="235" t="s">
        <v>101</v>
      </c>
      <c r="C4422" s="235">
        <v>43895</v>
      </c>
      <c r="D4422" s="235">
        <v>0</v>
      </c>
      <c r="E4422" s="235">
        <v>78</v>
      </c>
      <c r="F4422" s="235">
        <v>50</v>
      </c>
      <c r="G4422" s="235">
        <v>30.9</v>
      </c>
      <c r="H4422" s="235">
        <v>11</v>
      </c>
    </row>
    <row r="4423" spans="2:8">
      <c r="B4423" s="235" t="s">
        <v>101</v>
      </c>
      <c r="C4423" s="235">
        <v>43896</v>
      </c>
      <c r="D4423" s="235">
        <v>0</v>
      </c>
      <c r="E4423" s="235">
        <v>75</v>
      </c>
      <c r="F4423" s="235">
        <v>47</v>
      </c>
      <c r="G4423" s="235">
        <v>31.4</v>
      </c>
      <c r="H4423" s="235">
        <v>12.9</v>
      </c>
    </row>
    <row r="4424" spans="2:8">
      <c r="B4424" s="235" t="s">
        <v>101</v>
      </c>
      <c r="C4424" s="235">
        <v>43897</v>
      </c>
      <c r="D4424" s="235">
        <v>0</v>
      </c>
      <c r="E4424" s="235">
        <v>0</v>
      </c>
      <c r="F4424" s="235">
        <v>0</v>
      </c>
      <c r="G4424" s="235">
        <v>0</v>
      </c>
      <c r="H4424" s="235">
        <v>0</v>
      </c>
    </row>
    <row r="4425" spans="2:8">
      <c r="B4425" s="235" t="s">
        <v>101</v>
      </c>
      <c r="C4425" s="235">
        <v>43898</v>
      </c>
      <c r="D4425" s="235">
        <v>0</v>
      </c>
      <c r="E4425" s="235">
        <v>0</v>
      </c>
      <c r="F4425" s="235">
        <v>0</v>
      </c>
      <c r="G4425" s="235">
        <v>0</v>
      </c>
      <c r="H4425" s="235">
        <v>0</v>
      </c>
    </row>
    <row r="4426" spans="2:8">
      <c r="B4426" s="235" t="s">
        <v>101</v>
      </c>
      <c r="C4426" s="235">
        <v>43899</v>
      </c>
      <c r="D4426" s="235">
        <v>5</v>
      </c>
      <c r="E4426" s="235">
        <v>83</v>
      </c>
      <c r="F4426" s="235">
        <v>48</v>
      </c>
      <c r="G4426" s="235">
        <v>29.3</v>
      </c>
      <c r="H4426" s="235">
        <v>12.2</v>
      </c>
    </row>
    <row r="4427" spans="2:8">
      <c r="B4427" s="235" t="s">
        <v>101</v>
      </c>
      <c r="C4427" s="235">
        <v>43900</v>
      </c>
      <c r="D4427" s="235">
        <v>10</v>
      </c>
      <c r="E4427" s="235">
        <v>83</v>
      </c>
      <c r="F4427" s="235">
        <v>50</v>
      </c>
      <c r="G4427" s="235">
        <v>29.1</v>
      </c>
      <c r="H4427" s="235">
        <v>14.7</v>
      </c>
    </row>
    <row r="4428" spans="2:8">
      <c r="B4428" s="235" t="s">
        <v>101</v>
      </c>
      <c r="C4428" s="235">
        <v>43901</v>
      </c>
      <c r="D4428" s="235">
        <v>0</v>
      </c>
      <c r="E4428" s="235">
        <v>77</v>
      </c>
      <c r="F4428" s="235">
        <v>47</v>
      </c>
      <c r="G4428" s="235">
        <v>31.5</v>
      </c>
      <c r="H4428" s="235">
        <v>13.6</v>
      </c>
    </row>
    <row r="4429" spans="2:8">
      <c r="B4429" s="235" t="s">
        <v>101</v>
      </c>
      <c r="C4429" s="235">
        <v>43902</v>
      </c>
      <c r="D4429" s="235">
        <v>5</v>
      </c>
      <c r="E4429" s="235">
        <v>82</v>
      </c>
      <c r="F4429" s="235">
        <v>46</v>
      </c>
      <c r="G4429" s="235">
        <v>27.8</v>
      </c>
      <c r="H4429" s="235">
        <v>14.7</v>
      </c>
    </row>
    <row r="4430" spans="2:8">
      <c r="B4430" s="235" t="s">
        <v>101</v>
      </c>
      <c r="C4430" s="235">
        <v>43903</v>
      </c>
      <c r="D4430" s="235">
        <v>12</v>
      </c>
      <c r="E4430" s="235">
        <v>85</v>
      </c>
      <c r="F4430" s="235">
        <v>51</v>
      </c>
      <c r="G4430" s="235">
        <v>23.7</v>
      </c>
      <c r="H4430" s="235">
        <v>15.4</v>
      </c>
    </row>
    <row r="4431" spans="2:8">
      <c r="B4431" s="235" t="s">
        <v>101</v>
      </c>
      <c r="C4431" s="235">
        <v>43904</v>
      </c>
      <c r="D4431" s="235">
        <v>0</v>
      </c>
      <c r="E4431" s="235">
        <v>0</v>
      </c>
      <c r="F4431" s="235">
        <v>0</v>
      </c>
      <c r="G4431" s="235">
        <v>0</v>
      </c>
      <c r="H4431" s="235">
        <v>0</v>
      </c>
    </row>
    <row r="4432" spans="2:8">
      <c r="B4432" s="235" t="s">
        <v>101</v>
      </c>
      <c r="C4432" s="235">
        <v>43905</v>
      </c>
      <c r="D4432" s="235">
        <v>0</v>
      </c>
      <c r="E4432" s="235">
        <v>0</v>
      </c>
      <c r="F4432" s="235">
        <v>0</v>
      </c>
      <c r="G4432" s="235">
        <v>0</v>
      </c>
      <c r="H4432" s="235">
        <v>0</v>
      </c>
    </row>
    <row r="4433" spans="2:8">
      <c r="B4433" s="235" t="s">
        <v>101</v>
      </c>
      <c r="C4433" s="235">
        <v>43906</v>
      </c>
      <c r="D4433" s="235">
        <v>40</v>
      </c>
      <c r="E4433" s="235">
        <v>86</v>
      </c>
      <c r="F4433" s="235">
        <v>63</v>
      </c>
      <c r="G4433" s="235">
        <v>24.4</v>
      </c>
      <c r="H4433" s="235">
        <v>13.4</v>
      </c>
    </row>
    <row r="4434" spans="2:8">
      <c r="B4434" s="235" t="s">
        <v>101</v>
      </c>
      <c r="C4434" s="235">
        <v>43907</v>
      </c>
      <c r="D4434" s="235">
        <v>3</v>
      </c>
      <c r="E4434" s="235">
        <v>78</v>
      </c>
      <c r="F4434" s="235">
        <v>58</v>
      </c>
      <c r="G4434" s="235">
        <v>26.9</v>
      </c>
      <c r="H4434" s="235">
        <v>12.7</v>
      </c>
    </row>
    <row r="4435" spans="2:8">
      <c r="B4435" s="235" t="s">
        <v>101</v>
      </c>
      <c r="C4435" s="235">
        <v>43908</v>
      </c>
      <c r="D4435" s="235">
        <v>5</v>
      </c>
      <c r="E4435" s="235">
        <v>85</v>
      </c>
      <c r="F4435" s="235">
        <v>47</v>
      </c>
      <c r="G4435" s="235">
        <v>26.6</v>
      </c>
      <c r="H4435" s="235">
        <v>13.5</v>
      </c>
    </row>
    <row r="4436" spans="2:8">
      <c r="B4436" s="235" t="s">
        <v>101</v>
      </c>
      <c r="C4436" s="235">
        <v>43909</v>
      </c>
      <c r="D4436" s="235">
        <v>0</v>
      </c>
      <c r="E4436" s="235">
        <v>79</v>
      </c>
      <c r="F4436" s="235">
        <v>47</v>
      </c>
      <c r="G4436" s="235">
        <v>25.5</v>
      </c>
      <c r="H4436" s="235">
        <v>13.1</v>
      </c>
    </row>
    <row r="4437" spans="2:8">
      <c r="B4437" s="235" t="s">
        <v>101</v>
      </c>
      <c r="C4437" s="235">
        <v>43910</v>
      </c>
      <c r="D4437" s="235">
        <v>5</v>
      </c>
      <c r="E4437" s="235">
        <v>80</v>
      </c>
      <c r="F4437" s="235">
        <v>45</v>
      </c>
      <c r="G4437" s="235">
        <v>29.3</v>
      </c>
      <c r="H4437" s="235">
        <v>13.5</v>
      </c>
    </row>
    <row r="4438" spans="2:8">
      <c r="B4438" s="235" t="s">
        <v>101</v>
      </c>
      <c r="C4438" s="235">
        <v>43911</v>
      </c>
      <c r="D4438" s="235">
        <v>0</v>
      </c>
      <c r="E4438" s="235">
        <v>0</v>
      </c>
      <c r="F4438" s="235">
        <v>0</v>
      </c>
      <c r="G4438" s="235">
        <v>0</v>
      </c>
      <c r="H4438" s="235">
        <v>0</v>
      </c>
    </row>
    <row r="4439" spans="2:8">
      <c r="B4439" s="235" t="s">
        <v>101</v>
      </c>
      <c r="C4439" s="235">
        <v>43912</v>
      </c>
      <c r="D4439" s="235">
        <v>0</v>
      </c>
      <c r="E4439" s="235">
        <v>0</v>
      </c>
      <c r="F4439" s="235">
        <v>0</v>
      </c>
      <c r="G4439" s="235">
        <v>0</v>
      </c>
      <c r="H4439" s="235">
        <v>0</v>
      </c>
    </row>
    <row r="4440" spans="2:8">
      <c r="B4440" s="235" t="s">
        <v>101</v>
      </c>
      <c r="C4440" s="235">
        <v>43913</v>
      </c>
      <c r="D4440" s="235">
        <v>0</v>
      </c>
      <c r="E4440" s="235">
        <v>0</v>
      </c>
      <c r="F4440" s="235">
        <v>0</v>
      </c>
      <c r="G4440" s="235">
        <v>0</v>
      </c>
      <c r="H4440" s="235">
        <v>0</v>
      </c>
    </row>
    <row r="4441" spans="2:8">
      <c r="B4441" s="235" t="s">
        <v>101</v>
      </c>
      <c r="C4441" s="235">
        <v>43914</v>
      </c>
      <c r="D4441" s="235">
        <v>0</v>
      </c>
      <c r="E4441" s="235">
        <v>0</v>
      </c>
      <c r="F4441" s="235">
        <v>0</v>
      </c>
      <c r="G4441" s="235">
        <v>0</v>
      </c>
      <c r="H4441" s="235">
        <v>0</v>
      </c>
    </row>
    <row r="4442" spans="2:8">
      <c r="B4442" s="235" t="s">
        <v>101</v>
      </c>
      <c r="C4442" s="235">
        <v>43915</v>
      </c>
      <c r="D4442" s="235">
        <v>0</v>
      </c>
      <c r="E4442" s="235">
        <v>0</v>
      </c>
      <c r="F4442" s="235">
        <v>0</v>
      </c>
      <c r="G4442" s="235">
        <v>0</v>
      </c>
      <c r="H4442" s="235">
        <v>0</v>
      </c>
    </row>
    <row r="4443" spans="2:8">
      <c r="B4443" s="235" t="s">
        <v>101</v>
      </c>
      <c r="C4443" s="235">
        <v>43916</v>
      </c>
      <c r="D4443" s="235">
        <v>0</v>
      </c>
      <c r="E4443" s="235">
        <v>84</v>
      </c>
      <c r="F4443" s="235">
        <v>49</v>
      </c>
      <c r="G4443" s="235">
        <v>32</v>
      </c>
      <c r="H4443" s="235">
        <v>12.7</v>
      </c>
    </row>
    <row r="4444" spans="2:8">
      <c r="B4444" s="235" t="s">
        <v>101</v>
      </c>
      <c r="C4444" s="235">
        <v>43917</v>
      </c>
      <c r="D4444" s="235">
        <v>10</v>
      </c>
      <c r="E4444" s="235">
        <v>75</v>
      </c>
      <c r="F4444" s="235">
        <v>48</v>
      </c>
      <c r="G4444" s="235">
        <v>36</v>
      </c>
      <c r="H4444" s="235">
        <v>12</v>
      </c>
    </row>
    <row r="4445" spans="2:8">
      <c r="B4445" s="235" t="s">
        <v>101</v>
      </c>
      <c r="C4445" s="235">
        <v>43918</v>
      </c>
      <c r="D4445" s="235">
        <v>0</v>
      </c>
      <c r="E4445" s="235">
        <v>0</v>
      </c>
      <c r="F4445" s="235">
        <v>0</v>
      </c>
      <c r="G4445" s="235">
        <v>0</v>
      </c>
      <c r="H4445" s="235">
        <v>0</v>
      </c>
    </row>
    <row r="4446" spans="2:8">
      <c r="B4446" s="235" t="s">
        <v>101</v>
      </c>
      <c r="C4446" s="235">
        <v>43919</v>
      </c>
      <c r="D4446" s="235">
        <v>0</v>
      </c>
      <c r="E4446" s="235">
        <v>0</v>
      </c>
      <c r="F4446" s="235">
        <v>0</v>
      </c>
      <c r="G4446" s="235">
        <v>0</v>
      </c>
      <c r="H4446" s="235">
        <v>0</v>
      </c>
    </row>
    <row r="4447" spans="2:8">
      <c r="B4447" s="235" t="s">
        <v>101</v>
      </c>
      <c r="C4447" s="235">
        <v>43920</v>
      </c>
      <c r="D4447" s="235">
        <v>5</v>
      </c>
      <c r="E4447" s="235">
        <v>80</v>
      </c>
      <c r="F4447" s="235">
        <v>48</v>
      </c>
      <c r="G4447" s="235">
        <v>26.8</v>
      </c>
      <c r="H4447" s="235">
        <v>15.2</v>
      </c>
    </row>
    <row r="4448" spans="2:8">
      <c r="B4448" s="235" t="s">
        <v>101</v>
      </c>
      <c r="C4448" s="235">
        <v>43921</v>
      </c>
      <c r="D4448" s="235">
        <v>3</v>
      </c>
      <c r="E4448" s="235">
        <v>84</v>
      </c>
      <c r="F4448" s="235">
        <v>56</v>
      </c>
      <c r="G4448" s="235">
        <v>26.8</v>
      </c>
      <c r="H4448" s="235">
        <v>15</v>
      </c>
    </row>
    <row r="4449" spans="2:8">
      <c r="B4449" s="235" t="s">
        <v>101</v>
      </c>
      <c r="C4449" s="235">
        <v>43922</v>
      </c>
      <c r="D4449" s="235">
        <v>40</v>
      </c>
      <c r="E4449" s="235">
        <v>79</v>
      </c>
      <c r="F4449" s="235">
        <v>51</v>
      </c>
      <c r="G4449" s="235">
        <v>30</v>
      </c>
      <c r="H4449" s="235">
        <v>14</v>
      </c>
    </row>
    <row r="4450" spans="2:8">
      <c r="B4450" s="235" t="s">
        <v>101</v>
      </c>
      <c r="C4450" s="235">
        <v>43923</v>
      </c>
      <c r="D4450" s="235">
        <v>3</v>
      </c>
      <c r="E4450" s="235">
        <v>85</v>
      </c>
      <c r="F4450" s="235">
        <v>61</v>
      </c>
      <c r="G4450" s="235">
        <v>25.3</v>
      </c>
      <c r="H4450" s="235">
        <v>14.2</v>
      </c>
    </row>
    <row r="4451" spans="2:8">
      <c r="B4451" s="235" t="s">
        <v>101</v>
      </c>
      <c r="C4451" s="235">
        <v>43924</v>
      </c>
      <c r="D4451" s="235">
        <v>0</v>
      </c>
      <c r="E4451" s="235">
        <v>81</v>
      </c>
      <c r="F4451" s="235">
        <v>49</v>
      </c>
      <c r="G4451" s="235">
        <v>27.6</v>
      </c>
      <c r="H4451" s="235">
        <v>14.9</v>
      </c>
    </row>
    <row r="4452" spans="2:8">
      <c r="B4452" s="235" t="s">
        <v>101</v>
      </c>
      <c r="C4452" s="235">
        <v>43925</v>
      </c>
      <c r="D4452" s="235">
        <v>0</v>
      </c>
      <c r="E4452" s="235">
        <v>0</v>
      </c>
      <c r="F4452" s="235">
        <v>0</v>
      </c>
      <c r="G4452" s="235">
        <v>0</v>
      </c>
      <c r="H4452" s="235">
        <v>0</v>
      </c>
    </row>
    <row r="4453" spans="2:8">
      <c r="B4453" s="235" t="s">
        <v>101</v>
      </c>
      <c r="C4453" s="235">
        <v>43926</v>
      </c>
      <c r="D4453" s="235">
        <v>0</v>
      </c>
      <c r="E4453" s="235">
        <v>0</v>
      </c>
      <c r="F4453" s="235">
        <v>0</v>
      </c>
      <c r="G4453" s="235">
        <v>0</v>
      </c>
      <c r="H4453" s="235">
        <v>0</v>
      </c>
    </row>
    <row r="4454" spans="2:8">
      <c r="B4454" s="235" t="s">
        <v>101</v>
      </c>
      <c r="C4454" s="235">
        <v>43927</v>
      </c>
      <c r="D4454" s="235">
        <v>0</v>
      </c>
      <c r="E4454" s="235">
        <v>83</v>
      </c>
      <c r="F4454" s="235">
        <v>54</v>
      </c>
      <c r="G4454" s="235">
        <v>30.5</v>
      </c>
      <c r="H4454" s="235">
        <v>16</v>
      </c>
    </row>
    <row r="4455" spans="2:8">
      <c r="B4455" s="235" t="s">
        <v>101</v>
      </c>
      <c r="C4455" s="235">
        <v>43928</v>
      </c>
      <c r="D4455" s="235">
        <v>0</v>
      </c>
      <c r="E4455" s="235">
        <v>76</v>
      </c>
      <c r="F4455" s="235">
        <v>52</v>
      </c>
      <c r="G4455" s="235">
        <v>32.799999999999997</v>
      </c>
      <c r="H4455" s="235">
        <v>15</v>
      </c>
    </row>
    <row r="4456" spans="2:8">
      <c r="B4456" s="235" t="s">
        <v>101</v>
      </c>
      <c r="C4456" s="235">
        <v>43929</v>
      </c>
      <c r="D4456" s="235">
        <v>0</v>
      </c>
      <c r="E4456" s="235">
        <v>74</v>
      </c>
      <c r="F4456" s="235">
        <v>42</v>
      </c>
      <c r="G4456" s="235">
        <v>35.4</v>
      </c>
      <c r="H4456" s="235">
        <v>12.9</v>
      </c>
    </row>
    <row r="4457" spans="2:8">
      <c r="B4457" s="235" t="s">
        <v>101</v>
      </c>
      <c r="C4457" s="235">
        <v>43930</v>
      </c>
      <c r="D4457" s="235">
        <v>15</v>
      </c>
      <c r="E4457" s="235">
        <v>73</v>
      </c>
      <c r="F4457" s="235">
        <v>63</v>
      </c>
      <c r="G4457" s="235">
        <v>29.6</v>
      </c>
      <c r="H4457" s="235">
        <v>17.399999999999999</v>
      </c>
    </row>
    <row r="4458" spans="2:8">
      <c r="B4458" s="235" t="s">
        <v>101</v>
      </c>
      <c r="C4458" s="235">
        <v>43931</v>
      </c>
      <c r="D4458" s="235">
        <v>0</v>
      </c>
      <c r="E4458" s="235">
        <v>0</v>
      </c>
      <c r="F4458" s="235">
        <v>0</v>
      </c>
      <c r="G4458" s="235">
        <v>0</v>
      </c>
      <c r="H4458" s="235">
        <v>0</v>
      </c>
    </row>
    <row r="4459" spans="2:8">
      <c r="B4459" s="235" t="s">
        <v>101</v>
      </c>
      <c r="C4459" s="235">
        <v>43932</v>
      </c>
      <c r="D4459" s="235">
        <v>0</v>
      </c>
      <c r="E4459" s="235">
        <v>0</v>
      </c>
      <c r="F4459" s="235">
        <v>0</v>
      </c>
      <c r="G4459" s="235">
        <v>0</v>
      </c>
      <c r="H4459" s="235">
        <v>0</v>
      </c>
    </row>
    <row r="4460" spans="2:8">
      <c r="B4460" s="235" t="s">
        <v>101</v>
      </c>
      <c r="C4460" s="235">
        <v>43933</v>
      </c>
      <c r="D4460" s="235">
        <v>0</v>
      </c>
      <c r="E4460" s="235">
        <v>0</v>
      </c>
      <c r="F4460" s="235">
        <v>0</v>
      </c>
      <c r="G4460" s="235">
        <v>0</v>
      </c>
      <c r="H4460" s="235">
        <v>0</v>
      </c>
    </row>
    <row r="4461" spans="2:8">
      <c r="B4461" s="235" t="s">
        <v>101</v>
      </c>
      <c r="C4461" s="235">
        <v>43934</v>
      </c>
      <c r="D4461" s="235">
        <v>45</v>
      </c>
      <c r="E4461" s="235">
        <v>88</v>
      </c>
      <c r="F4461" s="235">
        <v>71</v>
      </c>
      <c r="G4461" s="235">
        <v>23.8</v>
      </c>
      <c r="H4461" s="235">
        <v>14.5</v>
      </c>
    </row>
    <row r="4462" spans="2:8">
      <c r="B4462" s="235" t="s">
        <v>101</v>
      </c>
      <c r="C4462" s="235">
        <v>43935</v>
      </c>
      <c r="D4462" s="235">
        <v>15</v>
      </c>
      <c r="E4462" s="235">
        <v>85</v>
      </c>
      <c r="F4462" s="235">
        <v>59</v>
      </c>
      <c r="G4462" s="235">
        <v>23.9</v>
      </c>
      <c r="H4462" s="235">
        <v>14.1</v>
      </c>
    </row>
    <row r="4463" spans="2:8">
      <c r="B4463" s="235" t="s">
        <v>101</v>
      </c>
      <c r="C4463" s="235">
        <v>43936</v>
      </c>
      <c r="D4463" s="235">
        <v>7</v>
      </c>
      <c r="E4463" s="235">
        <v>84</v>
      </c>
      <c r="F4463" s="235">
        <v>61</v>
      </c>
      <c r="G4463" s="235">
        <v>26.8</v>
      </c>
      <c r="H4463" s="235">
        <v>1.7</v>
      </c>
    </row>
    <row r="4464" spans="2:8">
      <c r="B4464" s="235" t="s">
        <v>101</v>
      </c>
      <c r="C4464" s="235">
        <v>43937</v>
      </c>
      <c r="D4464" s="235">
        <v>0</v>
      </c>
      <c r="E4464" s="235">
        <v>84</v>
      </c>
      <c r="F4464" s="235">
        <v>61</v>
      </c>
      <c r="G4464" s="235">
        <v>26.8</v>
      </c>
      <c r="H4464" s="235">
        <v>1.7</v>
      </c>
    </row>
    <row r="4465" spans="2:8">
      <c r="B4465" s="235" t="s">
        <v>101</v>
      </c>
      <c r="C4465" s="235">
        <v>43938</v>
      </c>
      <c r="D4465" s="235">
        <v>0</v>
      </c>
      <c r="E4465" s="235">
        <v>78</v>
      </c>
      <c r="F4465" s="235">
        <v>51</v>
      </c>
      <c r="G4465" s="235">
        <v>26.7</v>
      </c>
      <c r="H4465" s="235">
        <v>11.9</v>
      </c>
    </row>
    <row r="4466" spans="2:8">
      <c r="B4466" s="235" t="s">
        <v>101</v>
      </c>
      <c r="C4466" s="235">
        <v>43939</v>
      </c>
      <c r="D4466" s="235">
        <v>0</v>
      </c>
      <c r="E4466" s="235">
        <v>0</v>
      </c>
      <c r="F4466" s="235">
        <v>0</v>
      </c>
      <c r="G4466" s="235">
        <v>0</v>
      </c>
      <c r="H4466" s="235">
        <v>0</v>
      </c>
    </row>
    <row r="4467" spans="2:8">
      <c r="B4467" s="235" t="s">
        <v>101</v>
      </c>
      <c r="C4467" s="235">
        <v>43940</v>
      </c>
      <c r="D4467" s="235">
        <v>0</v>
      </c>
      <c r="E4467" s="235">
        <v>0</v>
      </c>
      <c r="F4467" s="235">
        <v>0</v>
      </c>
      <c r="G4467" s="235">
        <v>0</v>
      </c>
      <c r="H4467" s="235">
        <v>0</v>
      </c>
    </row>
    <row r="4468" spans="2:8">
      <c r="B4468" s="235" t="s">
        <v>101</v>
      </c>
      <c r="C4468" s="235">
        <v>43941</v>
      </c>
      <c r="D4468" s="235">
        <v>20</v>
      </c>
      <c r="E4468" s="235">
        <v>77</v>
      </c>
      <c r="F4468" s="235">
        <v>51</v>
      </c>
      <c r="G4468" s="235">
        <v>27.2</v>
      </c>
      <c r="H4468" s="235">
        <v>11.6</v>
      </c>
    </row>
    <row r="4469" spans="2:8">
      <c r="B4469" s="235" t="s">
        <v>101</v>
      </c>
      <c r="C4469" s="235">
        <v>43942</v>
      </c>
      <c r="D4469" s="235">
        <v>5</v>
      </c>
      <c r="E4469" s="235">
        <v>78</v>
      </c>
      <c r="F4469" s="235">
        <v>51</v>
      </c>
      <c r="G4469" s="235">
        <v>26</v>
      </c>
      <c r="H4469" s="235">
        <v>14.2</v>
      </c>
    </row>
    <row r="4470" spans="2:8">
      <c r="B4470" s="235" t="s">
        <v>101</v>
      </c>
      <c r="C4470" s="235">
        <v>43943</v>
      </c>
      <c r="D4470" s="235">
        <v>5</v>
      </c>
      <c r="E4470" s="235">
        <v>81</v>
      </c>
      <c r="F4470" s="235">
        <v>61</v>
      </c>
      <c r="G4470" s="235">
        <v>25</v>
      </c>
      <c r="H4470" s="235">
        <v>11.4</v>
      </c>
    </row>
    <row r="4471" spans="2:8">
      <c r="B4471" s="235" t="s">
        <v>101</v>
      </c>
      <c r="C4471" s="235">
        <v>43944</v>
      </c>
      <c r="D4471" s="235">
        <v>3</v>
      </c>
      <c r="E4471" s="235">
        <v>85</v>
      </c>
      <c r="F4471" s="235">
        <v>65</v>
      </c>
      <c r="G4471" s="235">
        <v>24.2</v>
      </c>
      <c r="H4471" s="235">
        <v>13.9</v>
      </c>
    </row>
    <row r="4472" spans="2:8">
      <c r="B4472" s="235" t="s">
        <v>101</v>
      </c>
      <c r="C4472" s="235">
        <v>43945</v>
      </c>
      <c r="D4472" s="235">
        <v>3</v>
      </c>
      <c r="E4472" s="235">
        <v>87</v>
      </c>
      <c r="F4472" s="235">
        <v>54</v>
      </c>
      <c r="G4472" s="235">
        <v>23</v>
      </c>
      <c r="H4472" s="235">
        <v>12.6</v>
      </c>
    </row>
    <row r="4473" spans="2:8">
      <c r="B4473" s="235" t="s">
        <v>101</v>
      </c>
      <c r="C4473" s="235">
        <v>43946</v>
      </c>
      <c r="D4473" s="235">
        <v>0</v>
      </c>
      <c r="E4473" s="235">
        <v>0</v>
      </c>
      <c r="F4473" s="235">
        <v>0</v>
      </c>
      <c r="G4473" s="235">
        <v>0</v>
      </c>
      <c r="H4473" s="235">
        <v>0</v>
      </c>
    </row>
    <row r="4474" spans="2:8">
      <c r="B4474" s="235" t="s">
        <v>101</v>
      </c>
      <c r="C4474" s="235">
        <v>43947</v>
      </c>
      <c r="D4474" s="235">
        <v>0</v>
      </c>
      <c r="E4474" s="235">
        <v>0</v>
      </c>
      <c r="F4474" s="235">
        <v>0</v>
      </c>
      <c r="G4474" s="235">
        <v>0</v>
      </c>
      <c r="H4474" s="235">
        <v>0</v>
      </c>
    </row>
    <row r="4475" spans="2:8">
      <c r="B4475" s="235" t="s">
        <v>101</v>
      </c>
      <c r="C4475" s="235">
        <v>43948</v>
      </c>
      <c r="D4475" s="235">
        <v>10</v>
      </c>
      <c r="E4475" s="235">
        <v>84</v>
      </c>
      <c r="F4475" s="235">
        <v>47</v>
      </c>
      <c r="G4475" s="235">
        <v>28.8</v>
      </c>
      <c r="H4475" s="235">
        <v>12.8</v>
      </c>
    </row>
    <row r="4476" spans="2:8">
      <c r="B4476" s="235" t="s">
        <v>101</v>
      </c>
      <c r="C4476" s="235">
        <v>43949</v>
      </c>
      <c r="D4476" s="235">
        <v>0</v>
      </c>
      <c r="E4476" s="235">
        <v>78</v>
      </c>
      <c r="F4476" s="235">
        <v>52</v>
      </c>
      <c r="G4476" s="235">
        <v>27.5</v>
      </c>
      <c r="H4476" s="235">
        <v>14.2</v>
      </c>
    </row>
    <row r="4477" spans="2:8">
      <c r="B4477" s="235" t="s">
        <v>101</v>
      </c>
      <c r="C4477" s="235">
        <v>43950</v>
      </c>
      <c r="D4477" s="235">
        <v>3</v>
      </c>
      <c r="E4477" s="235">
        <v>88</v>
      </c>
      <c r="F4477" s="235">
        <v>56</v>
      </c>
      <c r="G4477" s="235">
        <v>30.4</v>
      </c>
      <c r="H4477" s="235">
        <v>13.1</v>
      </c>
    </row>
    <row r="4478" spans="2:8">
      <c r="B4478" s="235" t="s">
        <v>101</v>
      </c>
      <c r="C4478" s="235">
        <v>43951</v>
      </c>
      <c r="D4478" s="235">
        <v>0</v>
      </c>
      <c r="E4478" s="235">
        <v>80</v>
      </c>
      <c r="F4478" s="235">
        <v>49</v>
      </c>
      <c r="G4478" s="235">
        <v>26.8</v>
      </c>
      <c r="H4478" s="235">
        <v>15</v>
      </c>
    </row>
    <row r="4479" spans="2:8">
      <c r="B4479" s="235" t="s">
        <v>101</v>
      </c>
      <c r="C4479" s="235">
        <v>43952</v>
      </c>
      <c r="D4479" s="235">
        <v>0</v>
      </c>
      <c r="E4479" s="235">
        <v>0</v>
      </c>
      <c r="F4479" s="235">
        <v>0</v>
      </c>
      <c r="G4479" s="235">
        <v>0</v>
      </c>
      <c r="H4479" s="235">
        <v>0</v>
      </c>
    </row>
    <row r="4480" spans="2:8">
      <c r="B4480" s="235" t="s">
        <v>101</v>
      </c>
      <c r="C4480" s="235">
        <v>43953</v>
      </c>
      <c r="D4480" s="235">
        <v>0</v>
      </c>
      <c r="E4480" s="235">
        <v>0</v>
      </c>
      <c r="F4480" s="235">
        <v>0</v>
      </c>
      <c r="G4480" s="235">
        <v>0</v>
      </c>
      <c r="H4480" s="235">
        <v>0</v>
      </c>
    </row>
    <row r="4481" spans="2:8">
      <c r="B4481" s="235" t="s">
        <v>101</v>
      </c>
      <c r="C4481" s="235">
        <v>43954</v>
      </c>
      <c r="D4481" s="235">
        <v>0</v>
      </c>
      <c r="E4481" s="235">
        <v>0</v>
      </c>
      <c r="F4481" s="235">
        <v>0</v>
      </c>
      <c r="G4481" s="235">
        <v>0</v>
      </c>
      <c r="H4481" s="235">
        <v>0</v>
      </c>
    </row>
    <row r="4482" spans="2:8">
      <c r="B4482" s="235" t="s">
        <v>101</v>
      </c>
      <c r="C4482" s="235">
        <v>43955</v>
      </c>
      <c r="D4482" s="235">
        <v>10</v>
      </c>
      <c r="E4482" s="235">
        <v>81</v>
      </c>
      <c r="F4482" s="235">
        <v>55</v>
      </c>
      <c r="G4482" s="235">
        <v>16.8</v>
      </c>
      <c r="H4482" s="235">
        <v>15.8</v>
      </c>
    </row>
    <row r="4483" spans="2:8">
      <c r="B4483" s="235" t="s">
        <v>101</v>
      </c>
      <c r="C4483" s="235">
        <v>43956</v>
      </c>
      <c r="D4483" s="235">
        <v>0</v>
      </c>
      <c r="E4483" s="235">
        <v>78</v>
      </c>
      <c r="F4483" s="235">
        <v>55</v>
      </c>
      <c r="G4483" s="235">
        <v>26</v>
      </c>
      <c r="H4483" s="235">
        <v>12.5</v>
      </c>
    </row>
    <row r="4484" spans="2:8">
      <c r="B4484" s="235" t="s">
        <v>101</v>
      </c>
      <c r="C4484" s="235">
        <v>43957</v>
      </c>
      <c r="D4484" s="235">
        <v>0</v>
      </c>
      <c r="E4484" s="235">
        <v>81</v>
      </c>
      <c r="F4484" s="235">
        <v>49</v>
      </c>
      <c r="G4484" s="235">
        <v>27.5</v>
      </c>
      <c r="H4484" s="235">
        <v>16.5</v>
      </c>
    </row>
    <row r="4485" spans="2:8">
      <c r="B4485" s="235" t="s">
        <v>101</v>
      </c>
      <c r="C4485" s="235">
        <v>43958</v>
      </c>
      <c r="D4485" s="235">
        <v>0</v>
      </c>
      <c r="E4485" s="235">
        <v>82</v>
      </c>
      <c r="F4485" s="235">
        <v>53</v>
      </c>
      <c r="G4485" s="235">
        <v>25</v>
      </c>
      <c r="H4485" s="235">
        <v>12.2</v>
      </c>
    </row>
    <row r="4486" spans="2:8">
      <c r="B4486" s="235" t="s">
        <v>101</v>
      </c>
      <c r="C4486" s="235">
        <v>43959</v>
      </c>
      <c r="D4486" s="235">
        <v>0</v>
      </c>
      <c r="E4486" s="235">
        <v>78</v>
      </c>
      <c r="F4486" s="235">
        <v>43</v>
      </c>
      <c r="G4486" s="235">
        <v>28</v>
      </c>
      <c r="H4486" s="235">
        <v>16.5</v>
      </c>
    </row>
    <row r="4487" spans="2:8">
      <c r="B4487" s="235" t="s">
        <v>101</v>
      </c>
      <c r="C4487" s="235">
        <v>43960</v>
      </c>
      <c r="D4487" s="235">
        <v>0</v>
      </c>
      <c r="E4487" s="235">
        <v>0</v>
      </c>
      <c r="F4487" s="235">
        <v>0</v>
      </c>
      <c r="G4487" s="235">
        <v>0</v>
      </c>
      <c r="H4487" s="235">
        <v>0</v>
      </c>
    </row>
    <row r="4488" spans="2:8">
      <c r="B4488" s="235" t="s">
        <v>101</v>
      </c>
      <c r="C4488" s="235">
        <v>43961</v>
      </c>
      <c r="D4488" s="235">
        <v>0</v>
      </c>
      <c r="E4488" s="235">
        <v>0</v>
      </c>
      <c r="F4488" s="235">
        <v>0</v>
      </c>
      <c r="G4488" s="235">
        <v>0</v>
      </c>
      <c r="H4488" s="235">
        <v>0</v>
      </c>
    </row>
    <row r="4489" spans="2:8">
      <c r="B4489" s="235" t="s">
        <v>101</v>
      </c>
      <c r="C4489" s="235">
        <v>43962</v>
      </c>
      <c r="D4489" s="235">
        <v>3</v>
      </c>
      <c r="E4489" s="235">
        <v>83</v>
      </c>
      <c r="F4489" s="235">
        <v>46</v>
      </c>
      <c r="G4489" s="235">
        <v>25</v>
      </c>
      <c r="H4489" s="235">
        <v>17</v>
      </c>
    </row>
    <row r="4490" spans="2:8">
      <c r="B4490" s="235" t="s">
        <v>101</v>
      </c>
      <c r="C4490" s="235">
        <v>43963</v>
      </c>
      <c r="D4490" s="235">
        <v>15</v>
      </c>
      <c r="E4490" s="235">
        <v>84</v>
      </c>
      <c r="F4490" s="235">
        <v>58</v>
      </c>
      <c r="G4490" s="235">
        <v>8</v>
      </c>
      <c r="H4490" s="235">
        <v>16.8</v>
      </c>
    </row>
    <row r="4491" spans="2:8">
      <c r="B4491" s="235" t="s">
        <v>101</v>
      </c>
      <c r="C4491" s="235">
        <v>43964</v>
      </c>
      <c r="D4491" s="235">
        <v>6</v>
      </c>
      <c r="E4491" s="235">
        <v>79</v>
      </c>
      <c r="F4491" s="235">
        <v>52</v>
      </c>
      <c r="G4491" s="235">
        <v>28</v>
      </c>
      <c r="H4491" s="235">
        <v>13</v>
      </c>
    </row>
    <row r="4492" spans="2:8">
      <c r="B4492" s="235" t="s">
        <v>101</v>
      </c>
      <c r="C4492" s="235">
        <v>43965</v>
      </c>
      <c r="D4492" s="235">
        <v>0</v>
      </c>
      <c r="E4492" s="235">
        <v>84</v>
      </c>
      <c r="F4492" s="235">
        <v>65</v>
      </c>
      <c r="G4492" s="235">
        <v>26.8</v>
      </c>
      <c r="H4492" s="235">
        <v>12.8</v>
      </c>
    </row>
    <row r="4493" spans="2:8">
      <c r="B4493" s="235" t="s">
        <v>101</v>
      </c>
      <c r="C4493" s="235">
        <v>43966</v>
      </c>
      <c r="D4493" s="235">
        <v>2</v>
      </c>
      <c r="E4493" s="235">
        <v>83</v>
      </c>
      <c r="F4493" s="235">
        <v>58</v>
      </c>
      <c r="G4493" s="235">
        <v>30</v>
      </c>
      <c r="H4493" s="235">
        <v>14.2</v>
      </c>
    </row>
    <row r="4494" spans="2:8">
      <c r="B4494" s="235" t="s">
        <v>101</v>
      </c>
      <c r="C4494" s="235">
        <v>43967</v>
      </c>
      <c r="D4494" s="235">
        <v>0</v>
      </c>
      <c r="E4494" s="235">
        <v>0</v>
      </c>
      <c r="F4494" s="235">
        <v>0</v>
      </c>
      <c r="G4494" s="235">
        <v>0</v>
      </c>
      <c r="H4494" s="235">
        <v>0</v>
      </c>
    </row>
    <row r="4495" spans="2:8">
      <c r="B4495" s="235" t="s">
        <v>101</v>
      </c>
      <c r="C4495" s="235">
        <v>43968</v>
      </c>
      <c r="D4495" s="235">
        <v>0</v>
      </c>
      <c r="E4495" s="235">
        <v>0</v>
      </c>
      <c r="F4495" s="235">
        <v>0</v>
      </c>
      <c r="G4495" s="235">
        <v>0</v>
      </c>
      <c r="H4495" s="235">
        <v>0</v>
      </c>
    </row>
    <row r="4496" spans="2:8">
      <c r="B4496" s="235" t="s">
        <v>101</v>
      </c>
      <c r="C4496" s="235">
        <v>43969</v>
      </c>
      <c r="D4496" s="235">
        <v>10</v>
      </c>
      <c r="E4496" s="235">
        <v>87</v>
      </c>
      <c r="F4496" s="235">
        <v>61</v>
      </c>
      <c r="G4496" s="235">
        <v>28.8</v>
      </c>
      <c r="H4496" s="235">
        <v>14.9</v>
      </c>
    </row>
    <row r="4497" spans="2:8">
      <c r="B4497" s="235" t="s">
        <v>101</v>
      </c>
      <c r="C4497" s="235">
        <v>43970</v>
      </c>
      <c r="D4497" s="235">
        <v>0</v>
      </c>
      <c r="E4497" s="235">
        <v>87</v>
      </c>
      <c r="F4497" s="235">
        <v>61</v>
      </c>
      <c r="G4497" s="235">
        <v>28.8</v>
      </c>
      <c r="H4497" s="235">
        <v>14.9</v>
      </c>
    </row>
    <row r="4498" spans="2:8">
      <c r="B4498" s="235" t="s">
        <v>101</v>
      </c>
      <c r="C4498" s="235">
        <v>43971</v>
      </c>
      <c r="D4498" s="235">
        <v>10</v>
      </c>
      <c r="E4498" s="235">
        <v>86</v>
      </c>
      <c r="F4498" s="235">
        <v>63</v>
      </c>
      <c r="G4498" s="235">
        <v>23.9</v>
      </c>
      <c r="H4498" s="235">
        <v>12.4</v>
      </c>
    </row>
    <row r="4499" spans="2:8">
      <c r="B4499" s="235" t="s">
        <v>101</v>
      </c>
      <c r="C4499" s="235">
        <v>43972</v>
      </c>
      <c r="D4499" s="235">
        <v>0</v>
      </c>
      <c r="E4499" s="235">
        <v>87</v>
      </c>
      <c r="F4499" s="235">
        <v>61</v>
      </c>
      <c r="G4499" s="235">
        <v>28.8</v>
      </c>
      <c r="H4499" s="235">
        <v>14.9</v>
      </c>
    </row>
    <row r="4500" spans="2:8">
      <c r="B4500" s="235" t="s">
        <v>101</v>
      </c>
      <c r="C4500" s="235">
        <v>43973</v>
      </c>
      <c r="D4500" s="235">
        <v>0</v>
      </c>
      <c r="E4500" s="235">
        <v>87</v>
      </c>
      <c r="F4500" s="235">
        <v>61</v>
      </c>
      <c r="G4500" s="235">
        <v>28.8</v>
      </c>
      <c r="H4500" s="235">
        <v>14.9</v>
      </c>
    </row>
    <row r="4501" spans="2:8">
      <c r="B4501" s="235" t="s">
        <v>101</v>
      </c>
      <c r="C4501" s="235">
        <v>43974</v>
      </c>
      <c r="D4501" s="235">
        <v>0</v>
      </c>
      <c r="E4501" s="235">
        <v>0</v>
      </c>
      <c r="F4501" s="235">
        <v>0</v>
      </c>
      <c r="G4501" s="235">
        <v>0</v>
      </c>
      <c r="H4501" s="235">
        <v>0</v>
      </c>
    </row>
    <row r="4502" spans="2:8">
      <c r="B4502" s="235" t="s">
        <v>101</v>
      </c>
      <c r="C4502" s="235">
        <v>43975</v>
      </c>
      <c r="D4502" s="235">
        <v>3</v>
      </c>
      <c r="E4502" s="235">
        <v>82</v>
      </c>
      <c r="F4502" s="235">
        <v>54</v>
      </c>
      <c r="G4502" s="235">
        <v>30</v>
      </c>
      <c r="H4502" s="235">
        <v>13</v>
      </c>
    </row>
    <row r="4503" spans="2:8">
      <c r="B4503" s="235" t="s">
        <v>101</v>
      </c>
      <c r="C4503" s="235">
        <v>43976</v>
      </c>
      <c r="D4503" s="235">
        <v>0</v>
      </c>
      <c r="E4503" s="235">
        <v>80</v>
      </c>
      <c r="F4503" s="235">
        <v>52</v>
      </c>
      <c r="G4503" s="235">
        <v>29</v>
      </c>
      <c r="H4503" s="235">
        <v>12.5</v>
      </c>
    </row>
    <row r="4504" spans="2:8">
      <c r="B4504" s="235" t="s">
        <v>101</v>
      </c>
      <c r="C4504" s="235">
        <v>43977</v>
      </c>
      <c r="D4504" s="235">
        <v>0</v>
      </c>
      <c r="E4504" s="235">
        <v>77</v>
      </c>
      <c r="F4504" s="235">
        <v>90</v>
      </c>
      <c r="G4504" s="235">
        <v>29</v>
      </c>
      <c r="H4504" s="235">
        <v>12.8</v>
      </c>
    </row>
    <row r="4505" spans="2:8">
      <c r="B4505" s="235" t="s">
        <v>101</v>
      </c>
      <c r="C4505" s="235">
        <v>43978</v>
      </c>
      <c r="D4505" s="235">
        <v>10</v>
      </c>
      <c r="E4505" s="235">
        <v>82</v>
      </c>
      <c r="F4505" s="235">
        <v>55</v>
      </c>
      <c r="G4505" s="235">
        <v>29.6</v>
      </c>
      <c r="H4505" s="235">
        <v>14.3</v>
      </c>
    </row>
    <row r="4506" spans="2:8">
      <c r="B4506" s="235" t="s">
        <v>101</v>
      </c>
      <c r="C4506" s="235">
        <v>43979</v>
      </c>
      <c r="D4506" s="235">
        <v>0</v>
      </c>
      <c r="E4506" s="235">
        <v>82</v>
      </c>
      <c r="F4506" s="235">
        <v>55</v>
      </c>
      <c r="G4506" s="235">
        <v>29.6</v>
      </c>
      <c r="H4506" s="235">
        <v>14.3</v>
      </c>
    </row>
    <row r="4507" spans="2:8">
      <c r="B4507" s="235" t="s">
        <v>101</v>
      </c>
      <c r="C4507" s="235">
        <v>43980</v>
      </c>
      <c r="D4507" s="235">
        <v>0</v>
      </c>
      <c r="E4507" s="235">
        <v>0</v>
      </c>
      <c r="F4507" s="235">
        <v>0</v>
      </c>
      <c r="G4507" s="235">
        <v>0</v>
      </c>
      <c r="H4507" s="235">
        <v>0</v>
      </c>
    </row>
    <row r="4508" spans="2:8">
      <c r="B4508" s="235" t="s">
        <v>101</v>
      </c>
      <c r="C4508" s="235">
        <v>43981</v>
      </c>
      <c r="D4508" s="235">
        <v>0</v>
      </c>
      <c r="E4508" s="235">
        <v>0</v>
      </c>
      <c r="F4508" s="235">
        <v>0</v>
      </c>
      <c r="G4508" s="235">
        <v>0</v>
      </c>
      <c r="H4508" s="235">
        <v>0</v>
      </c>
    </row>
    <row r="4509" spans="2:8">
      <c r="B4509" s="235" t="s">
        <v>101</v>
      </c>
      <c r="C4509" s="235">
        <v>43982</v>
      </c>
      <c r="D4509" s="235">
        <v>0</v>
      </c>
      <c r="E4509" s="235">
        <v>0</v>
      </c>
      <c r="F4509" s="235">
        <v>0</v>
      </c>
      <c r="G4509" s="235">
        <v>0</v>
      </c>
      <c r="H4509" s="235">
        <v>0</v>
      </c>
    </row>
    <row r="4510" spans="2:8">
      <c r="B4510" s="235" t="s">
        <v>101</v>
      </c>
      <c r="C4510" s="235">
        <v>43983</v>
      </c>
      <c r="D4510" s="235">
        <v>60</v>
      </c>
      <c r="E4510" s="235">
        <v>87</v>
      </c>
      <c r="F4510" s="235">
        <v>66</v>
      </c>
      <c r="G4510" s="235">
        <v>25.3</v>
      </c>
      <c r="H4510" s="235">
        <v>14.5</v>
      </c>
    </row>
    <row r="4511" spans="2:8">
      <c r="B4511" s="235" t="s">
        <v>101</v>
      </c>
      <c r="C4511" s="235">
        <v>43984</v>
      </c>
      <c r="D4511" s="235">
        <v>10</v>
      </c>
      <c r="E4511" s="235">
        <v>88</v>
      </c>
      <c r="F4511" s="235">
        <v>69</v>
      </c>
      <c r="G4511" s="235">
        <v>24.1</v>
      </c>
      <c r="H4511" s="235">
        <v>12.6</v>
      </c>
    </row>
    <row r="4512" spans="2:8">
      <c r="B4512" s="235" t="s">
        <v>101</v>
      </c>
      <c r="C4512" s="235">
        <v>43985</v>
      </c>
      <c r="D4512" s="235">
        <v>45</v>
      </c>
      <c r="E4512" s="235">
        <v>88</v>
      </c>
      <c r="F4512" s="235">
        <v>67</v>
      </c>
      <c r="G4512" s="235">
        <v>24</v>
      </c>
      <c r="H4512" s="235">
        <v>14.4</v>
      </c>
    </row>
    <row r="4513" spans="2:8">
      <c r="B4513" s="235" t="s">
        <v>101</v>
      </c>
      <c r="C4513" s="235">
        <v>43986</v>
      </c>
      <c r="D4513" s="235">
        <v>20</v>
      </c>
      <c r="E4513" s="235">
        <v>90</v>
      </c>
      <c r="F4513" s="235">
        <v>78</v>
      </c>
      <c r="G4513" s="235">
        <v>22.4</v>
      </c>
      <c r="H4513" s="235">
        <v>11.8</v>
      </c>
    </row>
    <row r="4514" spans="2:8">
      <c r="B4514" s="235" t="s">
        <v>101</v>
      </c>
      <c r="C4514" s="235">
        <v>43987</v>
      </c>
      <c r="D4514" s="235">
        <v>0</v>
      </c>
      <c r="E4514" s="235">
        <v>84</v>
      </c>
      <c r="F4514" s="235">
        <v>54</v>
      </c>
      <c r="G4514" s="235">
        <v>29.6</v>
      </c>
      <c r="H4514" s="235">
        <v>13.4</v>
      </c>
    </row>
    <row r="4515" spans="2:8">
      <c r="B4515" s="235" t="s">
        <v>101</v>
      </c>
      <c r="C4515" s="235">
        <v>43988</v>
      </c>
      <c r="D4515" s="235">
        <v>0</v>
      </c>
      <c r="E4515" s="235">
        <v>0</v>
      </c>
      <c r="F4515" s="235">
        <v>0</v>
      </c>
      <c r="G4515" s="235">
        <v>0</v>
      </c>
      <c r="H4515" s="235">
        <v>0</v>
      </c>
    </row>
    <row r="4516" spans="2:8">
      <c r="B4516" s="235" t="s">
        <v>101</v>
      </c>
      <c r="C4516" s="235">
        <v>43989</v>
      </c>
      <c r="D4516" s="235">
        <v>0</v>
      </c>
      <c r="E4516" s="235">
        <v>80</v>
      </c>
      <c r="F4516" s="235">
        <v>54</v>
      </c>
      <c r="G4516" s="235">
        <v>30.3</v>
      </c>
      <c r="H4516" s="235">
        <v>12.1</v>
      </c>
    </row>
    <row r="4517" spans="2:8">
      <c r="B4517" s="235" t="s">
        <v>101</v>
      </c>
      <c r="C4517" s="235">
        <v>43990</v>
      </c>
      <c r="D4517" s="235">
        <v>0</v>
      </c>
      <c r="E4517" s="235">
        <v>81</v>
      </c>
      <c r="F4517" s="235">
        <v>55</v>
      </c>
      <c r="G4517" s="235">
        <v>29.6</v>
      </c>
      <c r="H4517" s="235">
        <v>12.6</v>
      </c>
    </row>
    <row r="4518" spans="2:8">
      <c r="B4518" s="235" t="s">
        <v>101</v>
      </c>
      <c r="C4518" s="235">
        <v>43991</v>
      </c>
      <c r="D4518" s="235">
        <v>0</v>
      </c>
      <c r="E4518" s="235">
        <v>84</v>
      </c>
      <c r="F4518" s="235">
        <v>51</v>
      </c>
      <c r="G4518" s="235">
        <v>31.5</v>
      </c>
      <c r="H4518" s="235">
        <v>14.1</v>
      </c>
    </row>
    <row r="4519" spans="2:8">
      <c r="B4519" s="235" t="s">
        <v>101</v>
      </c>
      <c r="C4519" s="235">
        <v>43992</v>
      </c>
      <c r="D4519" s="235">
        <v>10</v>
      </c>
      <c r="E4519" s="235">
        <v>87</v>
      </c>
      <c r="F4519" s="235">
        <v>55</v>
      </c>
      <c r="G4519" s="235">
        <v>28.6</v>
      </c>
      <c r="H4519" s="235">
        <v>12.5</v>
      </c>
    </row>
    <row r="4520" spans="2:8">
      <c r="B4520" s="235" t="s">
        <v>101</v>
      </c>
      <c r="C4520" s="235">
        <v>43993</v>
      </c>
      <c r="D4520" s="235">
        <v>10</v>
      </c>
      <c r="E4520" s="235">
        <v>82</v>
      </c>
      <c r="F4520" s="235">
        <v>55</v>
      </c>
      <c r="G4520" s="235">
        <v>24.8</v>
      </c>
      <c r="H4520" s="235">
        <v>13.6</v>
      </c>
    </row>
    <row r="4521" spans="2:8">
      <c r="B4521" s="235" t="s">
        <v>101</v>
      </c>
      <c r="C4521" s="235">
        <v>43994</v>
      </c>
      <c r="D4521" s="235">
        <v>10</v>
      </c>
      <c r="E4521" s="235">
        <v>87</v>
      </c>
      <c r="F4521" s="235">
        <v>55</v>
      </c>
      <c r="G4521" s="235">
        <v>28.6</v>
      </c>
      <c r="H4521" s="235">
        <v>12.5</v>
      </c>
    </row>
    <row r="4522" spans="2:8">
      <c r="B4522" s="235" t="s">
        <v>101</v>
      </c>
      <c r="C4522" s="235">
        <v>43995</v>
      </c>
      <c r="D4522" s="235">
        <v>10</v>
      </c>
      <c r="E4522" s="235">
        <v>80</v>
      </c>
      <c r="F4522" s="235">
        <v>52</v>
      </c>
      <c r="G4522" s="235">
        <v>27.4</v>
      </c>
      <c r="H4522" s="235">
        <v>12.3</v>
      </c>
    </row>
    <row r="4523" spans="2:8">
      <c r="B4523" s="235" t="s">
        <v>101</v>
      </c>
      <c r="C4523" s="235">
        <v>43996</v>
      </c>
      <c r="D4523" s="235">
        <v>0</v>
      </c>
      <c r="E4523" s="235">
        <v>0</v>
      </c>
      <c r="F4523" s="235">
        <v>0</v>
      </c>
      <c r="G4523" s="235">
        <v>0</v>
      </c>
      <c r="H4523" s="235">
        <v>0</v>
      </c>
    </row>
    <row r="4524" spans="2:8">
      <c r="B4524" s="235" t="s">
        <v>101</v>
      </c>
      <c r="C4524" s="235">
        <v>43997</v>
      </c>
      <c r="D4524" s="235">
        <v>0</v>
      </c>
      <c r="E4524" s="235">
        <v>79</v>
      </c>
      <c r="F4524" s="235">
        <v>48</v>
      </c>
      <c r="G4524" s="235">
        <v>28.9</v>
      </c>
      <c r="H4524" s="235">
        <v>11.5</v>
      </c>
    </row>
    <row r="4525" spans="2:8">
      <c r="B4525" s="235" t="s">
        <v>101</v>
      </c>
      <c r="C4525" s="235">
        <v>43998</v>
      </c>
      <c r="D4525" s="235">
        <v>10</v>
      </c>
      <c r="E4525" s="235">
        <v>85</v>
      </c>
      <c r="F4525" s="235">
        <v>53</v>
      </c>
      <c r="G4525" s="235">
        <v>23</v>
      </c>
      <c r="H4525" s="235">
        <v>13</v>
      </c>
    </row>
    <row r="4526" spans="2:8">
      <c r="B4526" s="235" t="s">
        <v>101</v>
      </c>
      <c r="C4526" s="235">
        <v>43999</v>
      </c>
      <c r="D4526" s="235">
        <v>0</v>
      </c>
      <c r="E4526" s="235">
        <v>83</v>
      </c>
      <c r="F4526" s="235">
        <v>64</v>
      </c>
      <c r="G4526" s="235">
        <v>28</v>
      </c>
      <c r="H4526" s="235">
        <v>18.8</v>
      </c>
    </row>
    <row r="4527" spans="2:8">
      <c r="B4527" s="235" t="s">
        <v>101</v>
      </c>
      <c r="C4527" s="235">
        <v>44000</v>
      </c>
      <c r="D4527" s="235">
        <v>8</v>
      </c>
      <c r="E4527" s="235">
        <v>85</v>
      </c>
      <c r="F4527" s="235">
        <v>53</v>
      </c>
      <c r="G4527" s="235">
        <v>23</v>
      </c>
      <c r="H4527" s="235">
        <v>13</v>
      </c>
    </row>
    <row r="4528" spans="2:8">
      <c r="B4528" s="235" t="s">
        <v>101</v>
      </c>
      <c r="C4528" s="235">
        <v>44001</v>
      </c>
      <c r="D4528" s="235">
        <v>0</v>
      </c>
      <c r="E4528" s="235">
        <v>85</v>
      </c>
      <c r="F4528" s="235">
        <v>61</v>
      </c>
      <c r="G4528" s="235">
        <v>27.2</v>
      </c>
      <c r="H4528" s="235">
        <v>13</v>
      </c>
    </row>
    <row r="4529" spans="2:8">
      <c r="B4529" s="235" t="s">
        <v>101</v>
      </c>
      <c r="C4529" s="235">
        <v>44002</v>
      </c>
      <c r="D4529" s="235">
        <v>0</v>
      </c>
      <c r="E4529" s="235">
        <v>0</v>
      </c>
      <c r="F4529" s="235">
        <v>0</v>
      </c>
      <c r="G4529" s="235">
        <v>0</v>
      </c>
      <c r="H4529" s="235">
        <v>0</v>
      </c>
    </row>
    <row r="4530" spans="2:8">
      <c r="B4530" s="235" t="s">
        <v>101</v>
      </c>
      <c r="C4530" s="235">
        <v>44003</v>
      </c>
      <c r="D4530" s="235">
        <v>0</v>
      </c>
      <c r="E4530" s="235">
        <v>0</v>
      </c>
      <c r="F4530" s="235">
        <v>0</v>
      </c>
      <c r="G4530" s="235">
        <v>0</v>
      </c>
      <c r="H4530" s="235">
        <v>0</v>
      </c>
    </row>
    <row r="4531" spans="2:8">
      <c r="B4531" s="235" t="s">
        <v>101</v>
      </c>
      <c r="C4531" s="235">
        <v>44004</v>
      </c>
      <c r="D4531" s="235">
        <v>0</v>
      </c>
      <c r="E4531" s="235">
        <v>0</v>
      </c>
      <c r="F4531" s="235">
        <v>0</v>
      </c>
      <c r="G4531" s="235">
        <v>0</v>
      </c>
      <c r="H4531" s="235">
        <v>0</v>
      </c>
    </row>
    <row r="4532" spans="2:8">
      <c r="B4532" s="235" t="s">
        <v>101</v>
      </c>
      <c r="C4532" s="235">
        <v>44005</v>
      </c>
      <c r="D4532" s="235">
        <v>25</v>
      </c>
      <c r="E4532" s="235">
        <v>80</v>
      </c>
      <c r="F4532" s="235">
        <v>52</v>
      </c>
      <c r="G4532" s="235">
        <v>29.5</v>
      </c>
      <c r="H4532" s="235">
        <v>12.1</v>
      </c>
    </row>
    <row r="4533" spans="2:8">
      <c r="B4533" s="235" t="s">
        <v>101</v>
      </c>
      <c r="C4533" s="235">
        <v>44006</v>
      </c>
      <c r="D4533" s="235">
        <v>8</v>
      </c>
      <c r="E4533" s="235">
        <v>78</v>
      </c>
      <c r="F4533" s="235">
        <v>55</v>
      </c>
      <c r="G4533" s="235">
        <v>28.7</v>
      </c>
      <c r="H4533" s="235">
        <v>12.6</v>
      </c>
    </row>
    <row r="4534" spans="2:8">
      <c r="B4534" s="235" t="s">
        <v>101</v>
      </c>
      <c r="C4534" s="235">
        <v>44007</v>
      </c>
      <c r="D4534" s="235">
        <v>0</v>
      </c>
      <c r="E4534" s="235">
        <v>81</v>
      </c>
      <c r="F4534" s="235">
        <v>51</v>
      </c>
      <c r="G4534" s="235">
        <v>31</v>
      </c>
      <c r="H4534" s="235">
        <v>13.2</v>
      </c>
    </row>
    <row r="4535" spans="2:8">
      <c r="B4535" s="235" t="s">
        <v>101</v>
      </c>
      <c r="C4535" s="235">
        <v>44008</v>
      </c>
      <c r="D4535" s="235">
        <v>0</v>
      </c>
      <c r="E4535" s="235">
        <v>80</v>
      </c>
      <c r="F4535" s="235">
        <v>50</v>
      </c>
      <c r="G4535" s="235">
        <v>29.8</v>
      </c>
      <c r="H4535" s="235">
        <v>13.9</v>
      </c>
    </row>
    <row r="4536" spans="2:8">
      <c r="B4536" s="235" t="s">
        <v>101</v>
      </c>
      <c r="C4536" s="235">
        <v>44009</v>
      </c>
      <c r="D4536" s="235">
        <v>0</v>
      </c>
      <c r="E4536" s="235">
        <v>0</v>
      </c>
      <c r="F4536" s="235">
        <v>0</v>
      </c>
      <c r="G4536" s="235">
        <v>0</v>
      </c>
      <c r="H4536" s="235">
        <v>0</v>
      </c>
    </row>
    <row r="4537" spans="2:8">
      <c r="B4537" s="235" t="s">
        <v>101</v>
      </c>
      <c r="C4537" s="235">
        <v>44010</v>
      </c>
      <c r="D4537" s="235">
        <v>0</v>
      </c>
      <c r="E4537" s="235">
        <v>0</v>
      </c>
      <c r="F4537" s="235">
        <v>0</v>
      </c>
      <c r="G4537" s="235">
        <v>0</v>
      </c>
      <c r="H4537" s="235">
        <v>0</v>
      </c>
    </row>
    <row r="4538" spans="2:8">
      <c r="B4538" s="235" t="s">
        <v>101</v>
      </c>
      <c r="C4538" s="235">
        <v>44011</v>
      </c>
      <c r="D4538" s="235">
        <v>0</v>
      </c>
      <c r="E4538" s="235">
        <v>0</v>
      </c>
      <c r="F4538" s="235">
        <v>0</v>
      </c>
      <c r="G4538" s="235">
        <v>0</v>
      </c>
      <c r="H4538" s="235">
        <v>0</v>
      </c>
    </row>
    <row r="4539" spans="2:8">
      <c r="B4539" s="235" t="s">
        <v>101</v>
      </c>
      <c r="C4539" s="235">
        <v>44012</v>
      </c>
      <c r="D4539" s="235">
        <v>40</v>
      </c>
      <c r="E4539" s="235">
        <v>89</v>
      </c>
      <c r="F4539" s="235">
        <v>59</v>
      </c>
      <c r="G4539" s="235">
        <v>25.2</v>
      </c>
      <c r="H4539" s="235">
        <v>12.3</v>
      </c>
    </row>
    <row r="4540" spans="2:8">
      <c r="B4540" s="235" t="s">
        <v>101</v>
      </c>
      <c r="C4540" s="235">
        <v>44013</v>
      </c>
      <c r="D4540" s="235">
        <v>40</v>
      </c>
      <c r="E4540" s="235">
        <v>81</v>
      </c>
      <c r="F4540" s="235">
        <v>59</v>
      </c>
      <c r="G4540" s="235">
        <v>28.8</v>
      </c>
      <c r="H4540" s="235">
        <v>12.4</v>
      </c>
    </row>
    <row r="4541" spans="2:8">
      <c r="B4541" s="235" t="s">
        <v>101</v>
      </c>
      <c r="C4541" s="235">
        <v>44014</v>
      </c>
      <c r="D4541" s="235">
        <v>0</v>
      </c>
      <c r="E4541" s="235">
        <v>84</v>
      </c>
      <c r="F4541" s="235">
        <v>62</v>
      </c>
      <c r="G4541" s="235">
        <v>27.9</v>
      </c>
      <c r="H4541" s="235">
        <v>12.9</v>
      </c>
    </row>
    <row r="4542" spans="2:8">
      <c r="B4542" s="235" t="s">
        <v>101</v>
      </c>
      <c r="C4542" s="235">
        <v>44015</v>
      </c>
      <c r="D4542" s="235">
        <v>16</v>
      </c>
      <c r="E4542" s="235">
        <v>84</v>
      </c>
      <c r="F4542" s="235">
        <v>62</v>
      </c>
      <c r="G4542" s="235">
        <v>27.9</v>
      </c>
      <c r="H4542" s="235">
        <v>12.9</v>
      </c>
    </row>
    <row r="4543" spans="2:8">
      <c r="B4543" s="235" t="s">
        <v>101</v>
      </c>
      <c r="C4543" s="235">
        <v>44016</v>
      </c>
      <c r="D4543" s="235">
        <v>0</v>
      </c>
      <c r="E4543" s="235">
        <v>0</v>
      </c>
      <c r="F4543" s="235">
        <v>0</v>
      </c>
      <c r="G4543" s="235">
        <v>0</v>
      </c>
      <c r="H4543" s="235">
        <v>0</v>
      </c>
    </row>
    <row r="4544" spans="2:8">
      <c r="B4544" s="235" t="s">
        <v>101</v>
      </c>
      <c r="C4544" s="235">
        <v>44017</v>
      </c>
      <c r="D4544" s="235">
        <v>0</v>
      </c>
      <c r="E4544" s="235">
        <v>0</v>
      </c>
      <c r="F4544" s="235">
        <v>0</v>
      </c>
      <c r="G4544" s="235">
        <v>0</v>
      </c>
      <c r="H4544" s="235">
        <v>0</v>
      </c>
    </row>
    <row r="4545" spans="2:8">
      <c r="B4545" s="235" t="s">
        <v>101</v>
      </c>
      <c r="C4545" s="235">
        <v>44018</v>
      </c>
      <c r="D4545" s="235">
        <v>30</v>
      </c>
      <c r="E4545" s="235">
        <v>84</v>
      </c>
      <c r="F4545" s="235">
        <v>62</v>
      </c>
      <c r="G4545" s="235">
        <v>27.9</v>
      </c>
      <c r="H4545" s="235">
        <v>12.9</v>
      </c>
    </row>
    <row r="4546" spans="2:8">
      <c r="B4546" s="235" t="s">
        <v>101</v>
      </c>
      <c r="C4546" s="235">
        <v>44019</v>
      </c>
      <c r="D4546" s="235">
        <v>10</v>
      </c>
      <c r="E4546" s="235">
        <v>85</v>
      </c>
      <c r="F4546" s="235">
        <v>59</v>
      </c>
      <c r="G4546" s="235">
        <v>26.9</v>
      </c>
      <c r="H4546" s="235">
        <v>10.9</v>
      </c>
    </row>
    <row r="4547" spans="2:8">
      <c r="B4547" s="235" t="s">
        <v>101</v>
      </c>
      <c r="C4547" s="235">
        <v>44020</v>
      </c>
      <c r="D4547" s="235">
        <v>30</v>
      </c>
      <c r="E4547" s="235">
        <v>89</v>
      </c>
      <c r="F4547" s="235">
        <v>61</v>
      </c>
      <c r="G4547" s="235">
        <v>25.9</v>
      </c>
      <c r="H4547" s="235">
        <v>13.4</v>
      </c>
    </row>
    <row r="4548" spans="2:8">
      <c r="B4548" s="235" t="s">
        <v>101</v>
      </c>
      <c r="C4548" s="235">
        <v>44021</v>
      </c>
      <c r="D4548" s="235">
        <v>10</v>
      </c>
      <c r="E4548" s="235">
        <v>78</v>
      </c>
      <c r="F4548" s="235">
        <v>50</v>
      </c>
      <c r="G4548" s="235">
        <v>29.4</v>
      </c>
      <c r="H4548" s="235">
        <v>12.5</v>
      </c>
    </row>
    <row r="4549" spans="2:8">
      <c r="B4549" s="235" t="s">
        <v>101</v>
      </c>
      <c r="C4549" s="235">
        <v>44022</v>
      </c>
      <c r="D4549" s="235">
        <v>35</v>
      </c>
      <c r="E4549" s="235">
        <v>83</v>
      </c>
      <c r="F4549" s="235">
        <v>50</v>
      </c>
      <c r="G4549" s="235">
        <v>32.200000000000003</v>
      </c>
      <c r="H4549" s="235">
        <v>13.3</v>
      </c>
    </row>
    <row r="4550" spans="2:8">
      <c r="B4550" s="235" t="s">
        <v>101</v>
      </c>
      <c r="C4550" s="235">
        <v>44023</v>
      </c>
      <c r="D4550" s="235">
        <v>0</v>
      </c>
      <c r="E4550" s="235">
        <v>0</v>
      </c>
      <c r="F4550" s="235">
        <v>0</v>
      </c>
      <c r="G4550" s="235">
        <v>0</v>
      </c>
      <c r="H4550" s="235">
        <v>0</v>
      </c>
    </row>
    <row r="4551" spans="2:8">
      <c r="B4551" s="235" t="s">
        <v>101</v>
      </c>
      <c r="C4551" s="235">
        <v>44024</v>
      </c>
      <c r="D4551" s="235">
        <v>0</v>
      </c>
      <c r="E4551" s="235">
        <v>0</v>
      </c>
      <c r="F4551" s="235">
        <v>0</v>
      </c>
      <c r="G4551" s="235">
        <v>0</v>
      </c>
      <c r="H4551" s="235">
        <v>0</v>
      </c>
    </row>
    <row r="4552" spans="2:8">
      <c r="B4552" s="235" t="s">
        <v>101</v>
      </c>
      <c r="C4552" s="235">
        <v>44025</v>
      </c>
      <c r="D4552" s="235">
        <v>35</v>
      </c>
      <c r="E4552" s="235">
        <v>75</v>
      </c>
      <c r="F4552" s="235">
        <v>50</v>
      </c>
      <c r="G4552" s="235">
        <v>29.5</v>
      </c>
      <c r="H4552" s="235">
        <v>11.2</v>
      </c>
    </row>
    <row r="4553" spans="2:8">
      <c r="B4553" s="235" t="s">
        <v>101</v>
      </c>
      <c r="C4553" s="235">
        <v>44026</v>
      </c>
      <c r="D4553" s="235">
        <v>0</v>
      </c>
      <c r="E4553" s="235">
        <v>74</v>
      </c>
      <c r="F4553" s="235">
        <v>51</v>
      </c>
      <c r="G4553" s="235">
        <v>30</v>
      </c>
      <c r="H4553" s="235">
        <v>11.5</v>
      </c>
    </row>
    <row r="4554" spans="2:8">
      <c r="B4554" s="235" t="s">
        <v>101</v>
      </c>
      <c r="C4554" s="235">
        <v>44027</v>
      </c>
      <c r="D4554" s="235">
        <v>0</v>
      </c>
      <c r="E4554" s="235">
        <v>79</v>
      </c>
      <c r="F4554" s="235">
        <v>38</v>
      </c>
      <c r="G4554" s="235">
        <v>30.7</v>
      </c>
      <c r="H4554" s="235">
        <v>14.1</v>
      </c>
    </row>
    <row r="4555" spans="2:8">
      <c r="B4555" s="235" t="s">
        <v>101</v>
      </c>
      <c r="C4555" s="235">
        <v>44028</v>
      </c>
      <c r="D4555" s="235">
        <v>0</v>
      </c>
      <c r="E4555" s="235">
        <v>74</v>
      </c>
      <c r="F4555" s="235">
        <v>51</v>
      </c>
      <c r="G4555" s="235">
        <v>30</v>
      </c>
      <c r="H4555" s="235">
        <v>11.5</v>
      </c>
    </row>
    <row r="4556" spans="2:8">
      <c r="B4556" s="235" t="s">
        <v>101</v>
      </c>
      <c r="C4556" s="235">
        <v>44029</v>
      </c>
      <c r="D4556" s="235">
        <v>0</v>
      </c>
      <c r="E4556" s="235">
        <v>84</v>
      </c>
      <c r="F4556" s="235">
        <v>45</v>
      </c>
      <c r="G4556" s="235">
        <v>29.2</v>
      </c>
      <c r="H4556" s="235">
        <v>11</v>
      </c>
    </row>
    <row r="4557" spans="2:8">
      <c r="B4557" s="235" t="s">
        <v>101</v>
      </c>
      <c r="C4557" s="235">
        <v>44030</v>
      </c>
      <c r="D4557" s="235">
        <v>0</v>
      </c>
      <c r="E4557" s="235">
        <v>0</v>
      </c>
      <c r="F4557" s="235">
        <v>0</v>
      </c>
      <c r="G4557" s="235">
        <v>0</v>
      </c>
      <c r="H4557" s="235">
        <v>0</v>
      </c>
    </row>
    <row r="4558" spans="2:8">
      <c r="B4558" s="235" t="s">
        <v>101</v>
      </c>
      <c r="C4558" s="235">
        <v>44031</v>
      </c>
      <c r="D4558" s="235">
        <v>0</v>
      </c>
      <c r="E4558" s="235">
        <v>0</v>
      </c>
      <c r="F4558" s="235">
        <v>0</v>
      </c>
      <c r="G4558" s="235">
        <v>0</v>
      </c>
      <c r="H4558" s="235">
        <v>0</v>
      </c>
    </row>
    <row r="4559" spans="2:8">
      <c r="B4559" s="235" t="s">
        <v>101</v>
      </c>
      <c r="C4559" s="235">
        <v>44032</v>
      </c>
      <c r="D4559" s="235">
        <v>0</v>
      </c>
      <c r="E4559" s="235">
        <v>0</v>
      </c>
      <c r="F4559" s="235">
        <v>0</v>
      </c>
      <c r="G4559" s="235">
        <v>0</v>
      </c>
      <c r="H4559" s="235">
        <v>0</v>
      </c>
    </row>
    <row r="4560" spans="2:8">
      <c r="B4560" s="235" t="s">
        <v>101</v>
      </c>
      <c r="C4560" s="235">
        <v>44033</v>
      </c>
      <c r="D4560" s="235">
        <v>0</v>
      </c>
      <c r="E4560" s="235">
        <v>79</v>
      </c>
      <c r="F4560" s="235">
        <v>48</v>
      </c>
      <c r="G4560" s="235">
        <v>28.2</v>
      </c>
      <c r="H4560" s="235">
        <v>14.3</v>
      </c>
    </row>
    <row r="4561" spans="2:8">
      <c r="B4561" s="235" t="s">
        <v>101</v>
      </c>
      <c r="C4561" s="235">
        <v>44034</v>
      </c>
      <c r="D4561" s="235">
        <v>25</v>
      </c>
      <c r="E4561" s="235">
        <v>79</v>
      </c>
      <c r="F4561" s="235">
        <v>55</v>
      </c>
      <c r="G4561" s="235">
        <v>25.9</v>
      </c>
      <c r="H4561" s="235">
        <v>12.4</v>
      </c>
    </row>
    <row r="4562" spans="2:8">
      <c r="B4562" s="235" t="s">
        <v>101</v>
      </c>
      <c r="C4562" s="235">
        <v>44035</v>
      </c>
      <c r="D4562" s="235">
        <v>10</v>
      </c>
      <c r="E4562" s="235">
        <v>85</v>
      </c>
      <c r="F4562" s="235">
        <v>53</v>
      </c>
      <c r="G4562" s="235">
        <v>28.5</v>
      </c>
      <c r="H4562" s="235">
        <v>14</v>
      </c>
    </row>
    <row r="4563" spans="2:8">
      <c r="B4563" s="235" t="s">
        <v>101</v>
      </c>
      <c r="C4563" s="235">
        <v>44036</v>
      </c>
      <c r="D4563" s="235">
        <v>50</v>
      </c>
      <c r="E4563" s="235">
        <v>86</v>
      </c>
      <c r="F4563" s="235">
        <v>63</v>
      </c>
      <c r="G4563" s="235">
        <v>24.7</v>
      </c>
      <c r="H4563" s="235">
        <v>13.3</v>
      </c>
    </row>
    <row r="4564" spans="2:8">
      <c r="B4564" s="235" t="s">
        <v>101</v>
      </c>
      <c r="C4564" s="235">
        <v>44037</v>
      </c>
      <c r="D4564" s="235">
        <v>0</v>
      </c>
      <c r="E4564" s="235">
        <v>0</v>
      </c>
      <c r="F4564" s="235">
        <v>0</v>
      </c>
      <c r="G4564" s="235">
        <v>0</v>
      </c>
      <c r="H4564" s="235">
        <v>0</v>
      </c>
    </row>
    <row r="4565" spans="2:8">
      <c r="B4565" s="235" t="s">
        <v>101</v>
      </c>
      <c r="C4565" s="235">
        <v>44038</v>
      </c>
      <c r="D4565" s="235">
        <v>0</v>
      </c>
      <c r="E4565" s="235">
        <v>0</v>
      </c>
      <c r="F4565" s="235">
        <v>0</v>
      </c>
      <c r="G4565" s="235">
        <v>0</v>
      </c>
      <c r="H4565" s="235">
        <v>0</v>
      </c>
    </row>
    <row r="4566" spans="2:8">
      <c r="B4566" s="235" t="s">
        <v>101</v>
      </c>
      <c r="C4566" s="235">
        <v>44039</v>
      </c>
      <c r="D4566" s="235">
        <v>35</v>
      </c>
      <c r="E4566" s="235">
        <v>78</v>
      </c>
      <c r="F4566" s="235">
        <v>49</v>
      </c>
      <c r="G4566" s="235">
        <v>25.3</v>
      </c>
      <c r="H4566" s="235">
        <v>14.2</v>
      </c>
    </row>
    <row r="4567" spans="2:8">
      <c r="B4567" s="235" t="s">
        <v>101</v>
      </c>
      <c r="C4567" s="235">
        <v>44040</v>
      </c>
      <c r="D4567" s="235">
        <v>10</v>
      </c>
      <c r="E4567" s="235">
        <v>80</v>
      </c>
      <c r="F4567" s="235">
        <v>51</v>
      </c>
      <c r="G4567" s="235">
        <v>25.8</v>
      </c>
      <c r="H4567" s="235">
        <v>13.1</v>
      </c>
    </row>
    <row r="4568" spans="2:8">
      <c r="B4568" s="235" t="s">
        <v>101</v>
      </c>
      <c r="C4568" s="235">
        <v>44041</v>
      </c>
      <c r="D4568" s="235">
        <v>10</v>
      </c>
      <c r="E4568" s="235">
        <v>75</v>
      </c>
      <c r="F4568" s="235">
        <v>50</v>
      </c>
      <c r="G4568" s="235">
        <v>30.2</v>
      </c>
      <c r="H4568" s="235">
        <v>12.2</v>
      </c>
    </row>
    <row r="4569" spans="2:8">
      <c r="B4569" s="235" t="s">
        <v>101</v>
      </c>
      <c r="C4569" s="235">
        <v>44042</v>
      </c>
      <c r="D4569" s="235">
        <v>3</v>
      </c>
      <c r="E4569" s="235">
        <v>78</v>
      </c>
      <c r="F4569" s="235">
        <v>48</v>
      </c>
      <c r="G4569" s="235">
        <v>26.6</v>
      </c>
      <c r="H4569" s="235">
        <v>14</v>
      </c>
    </row>
    <row r="4570" spans="2:8">
      <c r="B4570" s="235" t="s">
        <v>101</v>
      </c>
      <c r="C4570" s="235">
        <v>44043</v>
      </c>
      <c r="D4570" s="235">
        <v>5</v>
      </c>
      <c r="E4570" s="235">
        <v>82</v>
      </c>
      <c r="F4570" s="235">
        <v>57</v>
      </c>
      <c r="G4570" s="235">
        <v>36.700000000000003</v>
      </c>
      <c r="H4570" s="235">
        <v>14</v>
      </c>
    </row>
    <row r="4571" spans="2:8">
      <c r="B4571" s="235" t="s">
        <v>101</v>
      </c>
      <c r="C4571" s="235">
        <v>44044</v>
      </c>
      <c r="D4571" s="235">
        <v>0</v>
      </c>
      <c r="E4571" s="235">
        <v>0</v>
      </c>
      <c r="F4571" s="235">
        <v>0</v>
      </c>
      <c r="G4571" s="235">
        <v>0</v>
      </c>
      <c r="H4571" s="235">
        <v>0</v>
      </c>
    </row>
    <row r="4572" spans="2:8">
      <c r="B4572" s="235" t="s">
        <v>101</v>
      </c>
      <c r="C4572" s="235">
        <v>44045</v>
      </c>
      <c r="D4572" s="235">
        <v>0</v>
      </c>
      <c r="E4572" s="235">
        <v>0</v>
      </c>
      <c r="F4572" s="235">
        <v>0</v>
      </c>
      <c r="G4572" s="235">
        <v>0</v>
      </c>
      <c r="H4572" s="235">
        <v>0</v>
      </c>
    </row>
    <row r="4573" spans="2:8">
      <c r="B4573" s="235" t="s">
        <v>101</v>
      </c>
      <c r="C4573" s="235">
        <v>44046</v>
      </c>
      <c r="D4573" s="235">
        <v>0</v>
      </c>
      <c r="E4573" s="235">
        <v>78</v>
      </c>
      <c r="F4573" s="235">
        <v>35</v>
      </c>
      <c r="G4573" s="235">
        <v>29</v>
      </c>
      <c r="H4573" s="235">
        <v>13</v>
      </c>
    </row>
    <row r="4574" spans="2:8">
      <c r="B4574" s="235" t="s">
        <v>101</v>
      </c>
      <c r="C4574" s="235">
        <v>44047</v>
      </c>
      <c r="D4574" s="235">
        <v>0</v>
      </c>
      <c r="E4574" s="235">
        <v>80</v>
      </c>
      <c r="F4574" s="235">
        <v>35</v>
      </c>
      <c r="G4574" s="235">
        <v>32</v>
      </c>
      <c r="H4574" s="235">
        <v>11</v>
      </c>
    </row>
    <row r="4575" spans="2:8">
      <c r="B4575" s="235" t="s">
        <v>101</v>
      </c>
      <c r="C4575" s="235">
        <v>44048</v>
      </c>
      <c r="D4575" s="235">
        <v>5</v>
      </c>
      <c r="E4575" s="235">
        <v>79</v>
      </c>
      <c r="F4575" s="235">
        <v>40</v>
      </c>
      <c r="G4575" s="235">
        <v>30</v>
      </c>
      <c r="H4575" s="235">
        <v>12</v>
      </c>
    </row>
    <row r="4576" spans="2:8">
      <c r="B4576" s="235" t="s">
        <v>101</v>
      </c>
      <c r="C4576" s="235">
        <v>44049</v>
      </c>
      <c r="D4576" s="235">
        <v>0</v>
      </c>
      <c r="E4576" s="235">
        <v>79</v>
      </c>
      <c r="F4576" s="235">
        <v>40</v>
      </c>
      <c r="G4576" s="235">
        <v>30</v>
      </c>
      <c r="H4576" s="235">
        <v>12</v>
      </c>
    </row>
    <row r="4577" spans="2:8">
      <c r="B4577" s="235" t="s">
        <v>101</v>
      </c>
      <c r="C4577" s="235">
        <v>44050</v>
      </c>
      <c r="D4577" s="235">
        <v>0</v>
      </c>
      <c r="E4577" s="235">
        <v>0</v>
      </c>
      <c r="F4577" s="235">
        <v>0</v>
      </c>
      <c r="G4577" s="235">
        <v>0</v>
      </c>
      <c r="H4577" s="235">
        <v>0</v>
      </c>
    </row>
    <row r="4578" spans="2:8">
      <c r="B4578" s="235" t="s">
        <v>101</v>
      </c>
      <c r="C4578" s="235">
        <v>44051</v>
      </c>
      <c r="D4578" s="235">
        <v>0</v>
      </c>
      <c r="E4578" s="235">
        <v>0</v>
      </c>
      <c r="F4578" s="235">
        <v>0</v>
      </c>
      <c r="G4578" s="235">
        <v>0</v>
      </c>
      <c r="H4578" s="235">
        <v>0</v>
      </c>
    </row>
    <row r="4579" spans="2:8">
      <c r="B4579" s="235" t="s">
        <v>101</v>
      </c>
      <c r="C4579" s="235">
        <v>44052</v>
      </c>
      <c r="D4579" s="235">
        <v>0</v>
      </c>
      <c r="E4579" s="235">
        <v>0</v>
      </c>
      <c r="F4579" s="235">
        <v>0</v>
      </c>
      <c r="G4579" s="235">
        <v>0</v>
      </c>
      <c r="H4579" s="235">
        <v>0</v>
      </c>
    </row>
    <row r="4580" spans="2:8">
      <c r="B4580" s="235" t="s">
        <v>101</v>
      </c>
      <c r="C4580" s="235">
        <v>44053</v>
      </c>
      <c r="D4580" s="235">
        <v>0</v>
      </c>
      <c r="E4580" s="235">
        <v>75</v>
      </c>
      <c r="F4580" s="235">
        <v>43</v>
      </c>
      <c r="G4580" s="235">
        <v>30</v>
      </c>
      <c r="H4580" s="235">
        <v>12</v>
      </c>
    </row>
    <row r="4581" spans="2:8">
      <c r="B4581" s="235" t="s">
        <v>101</v>
      </c>
      <c r="C4581" s="235">
        <v>44054</v>
      </c>
      <c r="D4581" s="235">
        <v>0</v>
      </c>
      <c r="E4581" s="235">
        <v>73</v>
      </c>
      <c r="F4581" s="235">
        <v>40</v>
      </c>
      <c r="G4581" s="235">
        <v>32</v>
      </c>
      <c r="H4581" s="235">
        <v>13</v>
      </c>
    </row>
    <row r="4582" spans="2:8">
      <c r="B4582" s="235" t="s">
        <v>101</v>
      </c>
      <c r="C4582" s="235">
        <v>44055</v>
      </c>
      <c r="D4582" s="235">
        <v>6</v>
      </c>
      <c r="E4582" s="235">
        <v>70</v>
      </c>
      <c r="F4582" s="235">
        <v>33</v>
      </c>
      <c r="G4582" s="235">
        <v>32</v>
      </c>
      <c r="H4582" s="235">
        <v>13.2</v>
      </c>
    </row>
    <row r="4583" spans="2:8">
      <c r="B4583" s="235" t="s">
        <v>101</v>
      </c>
      <c r="C4583" s="235">
        <v>44056</v>
      </c>
      <c r="D4583" s="235">
        <v>7</v>
      </c>
      <c r="E4583" s="235">
        <v>76</v>
      </c>
      <c r="F4583" s="235">
        <v>36</v>
      </c>
      <c r="G4583" s="235">
        <v>25</v>
      </c>
      <c r="H4583" s="235">
        <v>14</v>
      </c>
    </row>
    <row r="4584" spans="2:8">
      <c r="B4584" s="235" t="s">
        <v>101</v>
      </c>
      <c r="C4584" s="235">
        <v>44057</v>
      </c>
      <c r="D4584" s="235">
        <v>24</v>
      </c>
      <c r="E4584" s="235">
        <v>72</v>
      </c>
      <c r="F4584" s="235">
        <v>42</v>
      </c>
      <c r="G4584" s="235">
        <v>33</v>
      </c>
      <c r="H4584" s="235">
        <v>13</v>
      </c>
    </row>
    <row r="4585" spans="2:8">
      <c r="B4585" s="235" t="s">
        <v>101</v>
      </c>
      <c r="C4585" s="235">
        <v>44058</v>
      </c>
      <c r="D4585" s="235">
        <v>0</v>
      </c>
      <c r="E4585" s="235">
        <v>0</v>
      </c>
      <c r="F4585" s="235">
        <v>0</v>
      </c>
      <c r="G4585" s="235">
        <v>0</v>
      </c>
      <c r="H4585" s="235">
        <v>0</v>
      </c>
    </row>
    <row r="4586" spans="2:8">
      <c r="B4586" s="235" t="s">
        <v>101</v>
      </c>
      <c r="C4586" s="235">
        <v>44059</v>
      </c>
      <c r="D4586" s="235">
        <v>0</v>
      </c>
      <c r="E4586" s="235">
        <v>0</v>
      </c>
      <c r="F4586" s="235">
        <v>0</v>
      </c>
      <c r="G4586" s="235">
        <v>0</v>
      </c>
      <c r="H4586" s="235">
        <v>0</v>
      </c>
    </row>
    <row r="4587" spans="2:8">
      <c r="B4587" s="235" t="s">
        <v>101</v>
      </c>
      <c r="C4587" s="235">
        <v>44060</v>
      </c>
      <c r="D4587" s="235">
        <v>0</v>
      </c>
      <c r="E4587" s="235">
        <v>0</v>
      </c>
      <c r="F4587" s="235">
        <v>0</v>
      </c>
      <c r="G4587" s="235">
        <v>0</v>
      </c>
      <c r="H4587" s="235">
        <v>0</v>
      </c>
    </row>
    <row r="4588" spans="2:8">
      <c r="B4588" s="235" t="s">
        <v>101</v>
      </c>
      <c r="C4588" s="235">
        <v>44061</v>
      </c>
      <c r="D4588" s="235">
        <v>41</v>
      </c>
      <c r="E4588" s="235">
        <v>75</v>
      </c>
      <c r="F4588" s="235">
        <v>50</v>
      </c>
      <c r="G4588" s="235">
        <v>29.5</v>
      </c>
      <c r="H4588" s="235">
        <v>11.2</v>
      </c>
    </row>
    <row r="4589" spans="2:8">
      <c r="B4589" s="235" t="s">
        <v>101</v>
      </c>
      <c r="C4589" s="235">
        <v>44062</v>
      </c>
      <c r="D4589" s="235">
        <v>7</v>
      </c>
      <c r="E4589" s="235">
        <v>85</v>
      </c>
      <c r="F4589" s="235">
        <v>53</v>
      </c>
      <c r="G4589" s="235">
        <v>23</v>
      </c>
      <c r="H4589" s="235">
        <v>13</v>
      </c>
    </row>
    <row r="4590" spans="2:8">
      <c r="B4590" s="235" t="s">
        <v>101</v>
      </c>
      <c r="C4590" s="235">
        <v>44063</v>
      </c>
      <c r="D4590" s="235">
        <v>19</v>
      </c>
      <c r="E4590" s="235">
        <v>79</v>
      </c>
      <c r="F4590" s="235">
        <v>55</v>
      </c>
      <c r="G4590" s="235">
        <v>25.9</v>
      </c>
      <c r="H4590" s="235">
        <v>12.4</v>
      </c>
    </row>
    <row r="4591" spans="2:8">
      <c r="B4591" s="235" t="s">
        <v>101</v>
      </c>
      <c r="C4591" s="235">
        <v>44064</v>
      </c>
      <c r="D4591" s="235">
        <v>20</v>
      </c>
      <c r="E4591" s="235">
        <v>79</v>
      </c>
      <c r="F4591" s="235">
        <v>55</v>
      </c>
      <c r="G4591" s="235">
        <v>25.9</v>
      </c>
      <c r="H4591" s="235">
        <v>12.4</v>
      </c>
    </row>
    <row r="4592" spans="2:8">
      <c r="B4592" s="235" t="s">
        <v>101</v>
      </c>
      <c r="C4592" s="235">
        <v>44065</v>
      </c>
      <c r="D4592" s="235">
        <v>0</v>
      </c>
      <c r="E4592" s="235">
        <v>0</v>
      </c>
      <c r="F4592" s="235">
        <v>0</v>
      </c>
      <c r="G4592" s="235">
        <v>0</v>
      </c>
      <c r="H4592" s="235">
        <v>0</v>
      </c>
    </row>
    <row r="4593" spans="2:8">
      <c r="B4593" s="235" t="s">
        <v>101</v>
      </c>
      <c r="C4593" s="235">
        <v>44066</v>
      </c>
      <c r="D4593" s="235">
        <v>0</v>
      </c>
      <c r="E4593" s="235">
        <v>0</v>
      </c>
      <c r="F4593" s="235">
        <v>0</v>
      </c>
      <c r="G4593" s="235">
        <v>0</v>
      </c>
      <c r="H4593" s="235">
        <v>0</v>
      </c>
    </row>
    <row r="4594" spans="2:8">
      <c r="B4594" s="235" t="s">
        <v>101</v>
      </c>
      <c r="C4594" s="235">
        <v>44067</v>
      </c>
      <c r="D4594" s="235">
        <v>80</v>
      </c>
      <c r="E4594" s="235">
        <v>62</v>
      </c>
      <c r="F4594" s="235">
        <v>58</v>
      </c>
      <c r="G4594" s="235">
        <v>24.6</v>
      </c>
      <c r="H4594" s="235">
        <v>23</v>
      </c>
    </row>
    <row r="4595" spans="2:8">
      <c r="B4595" s="235" t="s">
        <v>101</v>
      </c>
      <c r="C4595" s="235">
        <v>44068</v>
      </c>
      <c r="D4595" s="235">
        <v>0</v>
      </c>
      <c r="E4595" s="235">
        <v>62</v>
      </c>
      <c r="F4595" s="235">
        <v>58</v>
      </c>
      <c r="G4595" s="235">
        <v>24.6</v>
      </c>
      <c r="H4595" s="235">
        <v>23</v>
      </c>
    </row>
    <row r="4596" spans="2:8">
      <c r="B4596" s="235" t="s">
        <v>101</v>
      </c>
      <c r="C4596" s="235">
        <v>44069</v>
      </c>
      <c r="D4596" s="235">
        <v>10</v>
      </c>
      <c r="E4596" s="235">
        <v>85</v>
      </c>
      <c r="F4596" s="235">
        <v>61</v>
      </c>
      <c r="G4596" s="235">
        <v>24.2</v>
      </c>
      <c r="H4596" s="235">
        <v>14.1</v>
      </c>
    </row>
    <row r="4597" spans="2:8">
      <c r="B4597" s="235" t="s">
        <v>101</v>
      </c>
      <c r="C4597" s="235">
        <v>44070</v>
      </c>
      <c r="D4597" s="235">
        <v>8</v>
      </c>
      <c r="E4597" s="235">
        <v>77</v>
      </c>
      <c r="F4597" s="235">
        <v>57</v>
      </c>
      <c r="G4597" s="235">
        <v>26.8</v>
      </c>
      <c r="H4597" s="235">
        <v>10.3</v>
      </c>
    </row>
    <row r="4598" spans="2:8">
      <c r="B4598" s="235" t="s">
        <v>101</v>
      </c>
      <c r="C4598" s="235">
        <v>44071</v>
      </c>
      <c r="D4598" s="235">
        <v>10</v>
      </c>
      <c r="E4598" s="235">
        <v>84</v>
      </c>
      <c r="F4598" s="235">
        <v>54</v>
      </c>
      <c r="G4598" s="235">
        <v>27.9</v>
      </c>
      <c r="H4598" s="235">
        <v>11.7</v>
      </c>
    </row>
    <row r="4599" spans="2:8">
      <c r="B4599" s="235" t="s">
        <v>101</v>
      </c>
      <c r="C4599" s="235">
        <v>44072</v>
      </c>
      <c r="D4599" s="235">
        <v>0</v>
      </c>
      <c r="E4599" s="235">
        <v>0</v>
      </c>
      <c r="F4599" s="235">
        <v>0</v>
      </c>
      <c r="G4599" s="235">
        <v>0</v>
      </c>
      <c r="H4599" s="235">
        <v>0</v>
      </c>
    </row>
    <row r="4600" spans="2:8">
      <c r="B4600" s="235" t="s">
        <v>101</v>
      </c>
      <c r="C4600" s="235">
        <v>44073</v>
      </c>
      <c r="D4600" s="235">
        <v>0</v>
      </c>
      <c r="E4600" s="235">
        <v>0</v>
      </c>
      <c r="F4600" s="235">
        <v>0</v>
      </c>
      <c r="G4600" s="235">
        <v>0</v>
      </c>
      <c r="H4600" s="235">
        <v>0</v>
      </c>
    </row>
    <row r="4601" spans="2:8">
      <c r="B4601" s="235" t="s">
        <v>101</v>
      </c>
      <c r="C4601" s="235">
        <v>44074</v>
      </c>
      <c r="D4601" s="235">
        <v>40</v>
      </c>
      <c r="E4601" s="235">
        <v>84</v>
      </c>
      <c r="F4601" s="235">
        <v>54</v>
      </c>
      <c r="G4601" s="235">
        <v>27.9</v>
      </c>
      <c r="H4601" s="235">
        <v>11.7</v>
      </c>
    </row>
    <row r="4602" spans="2:8">
      <c r="B4602" s="235" t="s">
        <v>101</v>
      </c>
      <c r="C4602" s="235">
        <v>44075</v>
      </c>
      <c r="D4602" s="235">
        <v>3</v>
      </c>
      <c r="E4602" s="235">
        <v>76</v>
      </c>
      <c r="F4602" s="235">
        <v>45</v>
      </c>
      <c r="G4602" s="235">
        <v>29.2</v>
      </c>
      <c r="H4602" s="235">
        <v>11.9</v>
      </c>
    </row>
    <row r="4603" spans="2:8">
      <c r="B4603" s="235" t="s">
        <v>101</v>
      </c>
      <c r="C4603" s="235">
        <v>44076</v>
      </c>
      <c r="D4603" s="235">
        <v>20</v>
      </c>
      <c r="E4603" s="235">
        <v>81</v>
      </c>
      <c r="F4603" s="235">
        <v>51</v>
      </c>
      <c r="G4603" s="235">
        <v>27.1</v>
      </c>
      <c r="H4603" s="235">
        <v>12.2</v>
      </c>
    </row>
    <row r="4604" spans="2:8">
      <c r="B4604" s="235" t="s">
        <v>101</v>
      </c>
      <c r="C4604" s="235">
        <v>44077</v>
      </c>
      <c r="D4604" s="235">
        <v>10</v>
      </c>
      <c r="E4604" s="235">
        <v>86</v>
      </c>
      <c r="F4604" s="235">
        <v>67</v>
      </c>
      <c r="G4604" s="235">
        <v>24.2</v>
      </c>
      <c r="H4604" s="235">
        <v>11</v>
      </c>
    </row>
    <row r="4605" spans="2:8">
      <c r="B4605" s="235" t="s">
        <v>101</v>
      </c>
      <c r="C4605" s="235">
        <v>44078</v>
      </c>
      <c r="D4605" s="235">
        <v>0</v>
      </c>
      <c r="E4605" s="235">
        <v>86</v>
      </c>
      <c r="F4605" s="235">
        <v>59</v>
      </c>
      <c r="G4605" s="235">
        <v>24</v>
      </c>
      <c r="H4605" s="235">
        <v>13</v>
      </c>
    </row>
    <row r="4606" spans="2:8">
      <c r="B4606" s="235" t="s">
        <v>101</v>
      </c>
      <c r="C4606" s="235">
        <v>44079</v>
      </c>
      <c r="D4606" s="235">
        <v>0</v>
      </c>
      <c r="E4606" s="235">
        <v>0</v>
      </c>
      <c r="F4606" s="235">
        <v>0</v>
      </c>
      <c r="G4606" s="235">
        <v>0</v>
      </c>
      <c r="H4606" s="235">
        <v>0</v>
      </c>
    </row>
    <row r="4607" spans="2:8">
      <c r="B4607" s="235" t="s">
        <v>101</v>
      </c>
      <c r="C4607" s="235">
        <v>44080</v>
      </c>
      <c r="D4607" s="235">
        <v>0</v>
      </c>
      <c r="E4607" s="235">
        <v>0</v>
      </c>
      <c r="F4607" s="235">
        <v>0</v>
      </c>
      <c r="G4607" s="235">
        <v>0</v>
      </c>
      <c r="H4607" s="235">
        <v>0</v>
      </c>
    </row>
    <row r="4608" spans="2:8">
      <c r="B4608" s="235" t="s">
        <v>101</v>
      </c>
      <c r="C4608" s="235">
        <v>44081</v>
      </c>
      <c r="D4608" s="235">
        <v>15</v>
      </c>
      <c r="E4608" s="235">
        <v>82</v>
      </c>
      <c r="F4608" s="235">
        <v>49</v>
      </c>
      <c r="G4608" s="235">
        <v>28.4</v>
      </c>
      <c r="H4608" s="235">
        <v>13.5</v>
      </c>
    </row>
    <row r="4609" spans="2:8">
      <c r="B4609" s="235" t="s">
        <v>101</v>
      </c>
      <c r="C4609" s="235">
        <v>44082</v>
      </c>
      <c r="D4609" s="235">
        <v>8</v>
      </c>
      <c r="E4609" s="235">
        <v>81</v>
      </c>
      <c r="F4609" s="235">
        <v>50</v>
      </c>
      <c r="G4609" s="235">
        <v>25.4</v>
      </c>
      <c r="H4609" s="235">
        <v>13</v>
      </c>
    </row>
    <row r="4610" spans="2:8">
      <c r="B4610" s="235" t="s">
        <v>101</v>
      </c>
      <c r="C4610" s="235">
        <v>44083</v>
      </c>
      <c r="D4610" s="235">
        <v>8</v>
      </c>
      <c r="E4610" s="235">
        <v>80</v>
      </c>
      <c r="F4610" s="235">
        <v>45</v>
      </c>
      <c r="G4610" s="235">
        <v>24</v>
      </c>
      <c r="H4610" s="235">
        <v>15</v>
      </c>
    </row>
    <row r="4611" spans="2:8">
      <c r="B4611" s="235" t="s">
        <v>101</v>
      </c>
      <c r="C4611" s="235">
        <v>44084</v>
      </c>
      <c r="D4611" s="235">
        <v>4</v>
      </c>
      <c r="E4611" s="235">
        <v>81</v>
      </c>
      <c r="F4611" s="235">
        <v>83</v>
      </c>
      <c r="G4611" s="235">
        <v>29.6</v>
      </c>
      <c r="H4611" s="235">
        <v>12.7</v>
      </c>
    </row>
    <row r="4612" spans="2:8">
      <c r="B4612" s="235" t="s">
        <v>101</v>
      </c>
      <c r="C4612" s="235">
        <v>44085</v>
      </c>
      <c r="D4612" s="235">
        <v>10</v>
      </c>
      <c r="E4612" s="235">
        <v>79</v>
      </c>
      <c r="F4612" s="235">
        <v>48</v>
      </c>
      <c r="G4612" s="235">
        <v>27.8</v>
      </c>
      <c r="H4612" s="235">
        <v>13.2</v>
      </c>
    </row>
    <row r="4613" spans="2:8">
      <c r="B4613" s="235" t="s">
        <v>101</v>
      </c>
      <c r="C4613" s="235">
        <v>44086</v>
      </c>
      <c r="D4613" s="235">
        <v>0</v>
      </c>
      <c r="E4613" s="235">
        <v>0</v>
      </c>
      <c r="F4613" s="235">
        <v>0</v>
      </c>
      <c r="G4613" s="235">
        <v>0</v>
      </c>
      <c r="H4613" s="235">
        <v>0</v>
      </c>
    </row>
    <row r="4614" spans="2:8">
      <c r="B4614" s="235" t="s">
        <v>101</v>
      </c>
      <c r="C4614" s="235">
        <v>44087</v>
      </c>
      <c r="D4614" s="235">
        <v>0</v>
      </c>
      <c r="E4614" s="235">
        <v>0</v>
      </c>
      <c r="F4614" s="235">
        <v>0</v>
      </c>
      <c r="G4614" s="235">
        <v>0</v>
      </c>
      <c r="H4614" s="235">
        <v>0</v>
      </c>
    </row>
    <row r="4615" spans="2:8">
      <c r="B4615" s="235" t="s">
        <v>101</v>
      </c>
      <c r="C4615" s="235">
        <v>44088</v>
      </c>
      <c r="D4615" s="235">
        <v>0</v>
      </c>
      <c r="E4615" s="235">
        <v>82</v>
      </c>
      <c r="F4615" s="235">
        <v>46</v>
      </c>
      <c r="G4615" s="235">
        <v>29.7</v>
      </c>
      <c r="H4615" s="235">
        <v>12.6</v>
      </c>
    </row>
    <row r="4616" spans="2:8">
      <c r="B4616" s="235" t="s">
        <v>101</v>
      </c>
      <c r="C4616" s="235">
        <v>44089</v>
      </c>
      <c r="D4616" s="235">
        <v>0</v>
      </c>
      <c r="E4616" s="235">
        <v>84</v>
      </c>
      <c r="F4616" s="235">
        <v>46</v>
      </c>
      <c r="G4616" s="235">
        <v>30</v>
      </c>
      <c r="H4616" s="235">
        <v>11</v>
      </c>
    </row>
    <row r="4617" spans="2:8">
      <c r="B4617" s="235" t="s">
        <v>101</v>
      </c>
      <c r="C4617" s="235">
        <v>44090</v>
      </c>
      <c r="D4617" s="235">
        <v>30</v>
      </c>
      <c r="E4617" s="235">
        <v>78</v>
      </c>
      <c r="F4617" s="235">
        <v>40</v>
      </c>
      <c r="G4617" s="235">
        <v>31.3</v>
      </c>
      <c r="H4617" s="235">
        <v>12</v>
      </c>
    </row>
    <row r="4618" spans="2:8">
      <c r="B4618" s="235" t="s">
        <v>101</v>
      </c>
      <c r="C4618" s="235">
        <v>44091</v>
      </c>
      <c r="D4618" s="235">
        <v>3</v>
      </c>
      <c r="E4618" s="235">
        <v>87</v>
      </c>
      <c r="F4618" s="235">
        <v>46</v>
      </c>
      <c r="G4618" s="235">
        <v>29.7</v>
      </c>
      <c r="H4618" s="235">
        <v>12.6</v>
      </c>
    </row>
    <row r="4619" spans="2:8">
      <c r="B4619" s="235" t="s">
        <v>101</v>
      </c>
      <c r="C4619" s="235">
        <v>44092</v>
      </c>
      <c r="D4619" s="235">
        <v>2</v>
      </c>
      <c r="E4619" s="235">
        <v>83</v>
      </c>
      <c r="F4619" s="235">
        <v>53</v>
      </c>
      <c r="G4619" s="235">
        <v>26.6</v>
      </c>
      <c r="H4619" s="235">
        <v>13.1</v>
      </c>
    </row>
    <row r="4620" spans="2:8">
      <c r="B4620" s="235" t="s">
        <v>101</v>
      </c>
      <c r="C4620" s="235">
        <v>44093</v>
      </c>
      <c r="D4620" s="235">
        <v>0</v>
      </c>
      <c r="E4620" s="235">
        <v>0</v>
      </c>
      <c r="F4620" s="235">
        <v>0</v>
      </c>
      <c r="G4620" s="235">
        <v>0</v>
      </c>
      <c r="H4620" s="235">
        <v>0</v>
      </c>
    </row>
    <row r="4621" spans="2:8">
      <c r="B4621" s="235" t="s">
        <v>101</v>
      </c>
      <c r="C4621" s="235">
        <v>44094</v>
      </c>
      <c r="D4621" s="235">
        <v>0</v>
      </c>
      <c r="E4621" s="235">
        <v>0</v>
      </c>
      <c r="F4621" s="235">
        <v>0</v>
      </c>
      <c r="G4621" s="235">
        <v>0</v>
      </c>
      <c r="H4621" s="235">
        <v>0</v>
      </c>
    </row>
    <row r="4622" spans="2:8">
      <c r="B4622" s="235" t="s">
        <v>101</v>
      </c>
      <c r="C4622" s="235">
        <v>44095</v>
      </c>
      <c r="D4622" s="235">
        <v>3</v>
      </c>
      <c r="E4622" s="235">
        <v>81</v>
      </c>
      <c r="F4622" s="235">
        <v>46</v>
      </c>
      <c r="G4622" s="235">
        <v>27.5</v>
      </c>
      <c r="H4622" s="235">
        <v>14.7</v>
      </c>
    </row>
    <row r="4623" spans="2:8">
      <c r="B4623" s="235" t="s">
        <v>101</v>
      </c>
      <c r="C4623" s="235">
        <v>44096</v>
      </c>
      <c r="D4623" s="235">
        <v>40</v>
      </c>
      <c r="E4623" s="235">
        <v>82</v>
      </c>
      <c r="F4623" s="235">
        <v>46</v>
      </c>
      <c r="G4623" s="235">
        <v>21.6</v>
      </c>
      <c r="H4623" s="235">
        <v>14.5</v>
      </c>
    </row>
    <row r="4624" spans="2:8">
      <c r="B4624" s="235" t="s">
        <v>101</v>
      </c>
      <c r="C4624" s="235">
        <v>44097</v>
      </c>
      <c r="D4624" s="235">
        <v>0</v>
      </c>
      <c r="E4624" s="235">
        <v>85</v>
      </c>
      <c r="F4624" s="235">
        <v>46</v>
      </c>
      <c r="G4624" s="235">
        <v>31.9</v>
      </c>
      <c r="H4624" s="235">
        <v>14.6</v>
      </c>
    </row>
    <row r="4625" spans="2:8">
      <c r="B4625" s="235" t="s">
        <v>101</v>
      </c>
      <c r="C4625" s="235">
        <v>44098</v>
      </c>
      <c r="D4625" s="235">
        <v>0</v>
      </c>
      <c r="E4625" s="235">
        <v>80</v>
      </c>
      <c r="F4625" s="235">
        <v>47</v>
      </c>
      <c r="G4625" s="235">
        <v>30</v>
      </c>
      <c r="H4625" s="235">
        <v>13.9</v>
      </c>
    </row>
    <row r="4626" spans="2:8">
      <c r="B4626" s="235" t="s">
        <v>101</v>
      </c>
      <c r="C4626" s="235">
        <v>44099</v>
      </c>
      <c r="D4626" s="235">
        <v>0</v>
      </c>
      <c r="E4626" s="235">
        <v>82</v>
      </c>
      <c r="F4626" s="235">
        <v>45</v>
      </c>
      <c r="G4626" s="235">
        <v>33.299999999999997</v>
      </c>
      <c r="H4626" s="235">
        <v>13.4</v>
      </c>
    </row>
    <row r="4627" spans="2:8">
      <c r="B4627" s="235" t="s">
        <v>101</v>
      </c>
      <c r="C4627" s="235">
        <v>44100</v>
      </c>
      <c r="D4627" s="235">
        <v>0</v>
      </c>
      <c r="E4627" s="235">
        <v>0</v>
      </c>
      <c r="F4627" s="235">
        <v>0</v>
      </c>
      <c r="G4627" s="235">
        <v>0</v>
      </c>
      <c r="H4627" s="235">
        <v>0</v>
      </c>
    </row>
    <row r="4628" spans="2:8">
      <c r="B4628" s="235" t="s">
        <v>101</v>
      </c>
      <c r="C4628" s="235">
        <v>44101</v>
      </c>
      <c r="D4628" s="235">
        <v>0</v>
      </c>
      <c r="E4628" s="235">
        <v>0</v>
      </c>
      <c r="F4628" s="235">
        <v>0</v>
      </c>
      <c r="G4628" s="235">
        <v>0</v>
      </c>
      <c r="H4628" s="235">
        <v>0</v>
      </c>
    </row>
    <row r="4629" spans="2:8">
      <c r="B4629" s="235" t="s">
        <v>101</v>
      </c>
      <c r="C4629" s="235">
        <v>44102</v>
      </c>
      <c r="D4629" s="235">
        <v>30</v>
      </c>
      <c r="E4629" s="235">
        <v>82</v>
      </c>
      <c r="F4629" s="235">
        <v>46</v>
      </c>
      <c r="G4629" s="235">
        <v>28</v>
      </c>
      <c r="H4629" s="235">
        <v>11.8</v>
      </c>
    </row>
    <row r="4630" spans="2:8">
      <c r="B4630" s="235" t="s">
        <v>101</v>
      </c>
      <c r="C4630" s="235">
        <v>44103</v>
      </c>
      <c r="D4630" s="235">
        <v>1</v>
      </c>
      <c r="E4630" s="235">
        <v>88</v>
      </c>
      <c r="F4630" s="235">
        <v>56</v>
      </c>
      <c r="G4630" s="235">
        <v>27</v>
      </c>
      <c r="H4630" s="235">
        <v>11.4</v>
      </c>
    </row>
    <row r="4631" spans="2:8">
      <c r="B4631" s="235" t="s">
        <v>101</v>
      </c>
      <c r="C4631" s="235">
        <v>44104</v>
      </c>
      <c r="D4631" s="235">
        <v>6</v>
      </c>
      <c r="E4631" s="235">
        <v>81</v>
      </c>
      <c r="F4631" s="235">
        <v>49</v>
      </c>
      <c r="G4631" s="235">
        <v>27.3</v>
      </c>
      <c r="H4631" s="235">
        <v>13.5</v>
      </c>
    </row>
    <row r="4632" spans="2:8">
      <c r="B4632" s="235" t="s">
        <v>101</v>
      </c>
      <c r="C4632" s="235">
        <v>44105</v>
      </c>
      <c r="D4632" s="235">
        <v>5</v>
      </c>
      <c r="E4632" s="235">
        <v>86</v>
      </c>
      <c r="F4632" s="235">
        <v>53</v>
      </c>
      <c r="G4632" s="235">
        <v>29.7</v>
      </c>
      <c r="H4632" s="235">
        <v>11.9</v>
      </c>
    </row>
    <row r="4633" spans="2:8">
      <c r="B4633" s="235" t="s">
        <v>101</v>
      </c>
      <c r="C4633" s="235">
        <v>44106</v>
      </c>
      <c r="D4633" s="235">
        <v>0</v>
      </c>
      <c r="E4633" s="235">
        <v>81</v>
      </c>
      <c r="F4633" s="235">
        <v>53</v>
      </c>
      <c r="G4633" s="235">
        <v>26.2</v>
      </c>
      <c r="H4633" s="235">
        <v>12.9</v>
      </c>
    </row>
    <row r="4634" spans="2:8">
      <c r="B4634" s="235" t="s">
        <v>101</v>
      </c>
      <c r="C4634" s="235">
        <v>44107</v>
      </c>
      <c r="D4634" s="235">
        <v>0</v>
      </c>
      <c r="E4634" s="235">
        <v>0</v>
      </c>
      <c r="F4634" s="235">
        <v>0</v>
      </c>
      <c r="G4634" s="235">
        <v>0</v>
      </c>
      <c r="H4634" s="235">
        <v>0</v>
      </c>
    </row>
    <row r="4635" spans="2:8">
      <c r="B4635" s="235" t="s">
        <v>101</v>
      </c>
      <c r="C4635" s="235">
        <v>44108</v>
      </c>
      <c r="D4635" s="235">
        <v>0</v>
      </c>
      <c r="E4635" s="235">
        <v>0</v>
      </c>
      <c r="F4635" s="235">
        <v>0</v>
      </c>
      <c r="G4635" s="235">
        <v>0</v>
      </c>
      <c r="H4635" s="235">
        <v>0</v>
      </c>
    </row>
    <row r="4636" spans="2:8">
      <c r="B4636" s="235" t="s">
        <v>101</v>
      </c>
      <c r="C4636" s="235">
        <v>44109</v>
      </c>
      <c r="D4636" s="235">
        <v>30</v>
      </c>
      <c r="E4636" s="235">
        <v>86</v>
      </c>
      <c r="F4636" s="235">
        <v>60</v>
      </c>
      <c r="G4636" s="235">
        <v>27.8</v>
      </c>
      <c r="H4636" s="235">
        <v>13.6</v>
      </c>
    </row>
    <row r="4637" spans="2:8">
      <c r="B4637" s="235" t="s">
        <v>101</v>
      </c>
      <c r="C4637" s="235">
        <v>44110</v>
      </c>
      <c r="D4637" s="235">
        <v>3</v>
      </c>
      <c r="E4637" s="235">
        <v>84</v>
      </c>
      <c r="F4637" s="235">
        <v>54</v>
      </c>
      <c r="G4637" s="235">
        <v>28</v>
      </c>
      <c r="H4637" s="235">
        <v>13.3</v>
      </c>
    </row>
    <row r="4638" spans="2:8">
      <c r="B4638" s="235" t="s">
        <v>101</v>
      </c>
      <c r="C4638" s="235">
        <v>44111</v>
      </c>
      <c r="D4638" s="235">
        <v>0</v>
      </c>
      <c r="E4638" s="235">
        <v>85</v>
      </c>
      <c r="F4638" s="235">
        <v>45</v>
      </c>
      <c r="G4638" s="235">
        <v>29.3</v>
      </c>
      <c r="H4638" s="235">
        <v>11.7</v>
      </c>
    </row>
    <row r="4639" spans="2:8">
      <c r="B4639" s="235" t="s">
        <v>101</v>
      </c>
      <c r="C4639" s="235">
        <v>44112</v>
      </c>
      <c r="D4639" s="235">
        <v>12</v>
      </c>
      <c r="E4639" s="235">
        <v>85</v>
      </c>
      <c r="F4639" s="235">
        <v>56</v>
      </c>
      <c r="G4639" s="235">
        <v>26.2</v>
      </c>
      <c r="H4639" s="235">
        <v>12</v>
      </c>
    </row>
    <row r="4640" spans="2:8">
      <c r="B4640" s="235" t="s">
        <v>101</v>
      </c>
      <c r="C4640" s="235">
        <v>44113</v>
      </c>
      <c r="D4640" s="235">
        <v>20</v>
      </c>
      <c r="E4640" s="235">
        <v>78</v>
      </c>
      <c r="F4640" s="235">
        <v>49</v>
      </c>
      <c r="G4640" s="235">
        <v>29.5</v>
      </c>
      <c r="H4640" s="235">
        <v>13.4</v>
      </c>
    </row>
    <row r="4641" spans="2:8">
      <c r="B4641" s="235" t="s">
        <v>101</v>
      </c>
      <c r="C4641" s="235">
        <v>44114</v>
      </c>
      <c r="D4641" s="235">
        <v>0</v>
      </c>
      <c r="E4641" s="235">
        <v>0</v>
      </c>
      <c r="F4641" s="235">
        <v>0</v>
      </c>
      <c r="G4641" s="235">
        <v>0</v>
      </c>
      <c r="H4641" s="235">
        <v>0</v>
      </c>
    </row>
    <row r="4642" spans="2:8">
      <c r="B4642" s="235" t="s">
        <v>101</v>
      </c>
      <c r="C4642" s="235">
        <v>44115</v>
      </c>
      <c r="D4642" s="235">
        <v>0</v>
      </c>
      <c r="E4642" s="235">
        <v>0</v>
      </c>
      <c r="F4642" s="235">
        <v>0</v>
      </c>
      <c r="G4642" s="235">
        <v>0</v>
      </c>
      <c r="H4642" s="235">
        <v>0</v>
      </c>
    </row>
    <row r="4643" spans="2:8">
      <c r="B4643" s="235" t="s">
        <v>101</v>
      </c>
      <c r="C4643" s="235">
        <v>44116</v>
      </c>
      <c r="D4643" s="235">
        <v>0</v>
      </c>
      <c r="E4643" s="235">
        <v>0</v>
      </c>
      <c r="F4643" s="235">
        <v>0</v>
      </c>
      <c r="G4643" s="235">
        <v>0</v>
      </c>
      <c r="H4643" s="235">
        <v>0</v>
      </c>
    </row>
    <row r="4644" spans="2:8">
      <c r="B4644" s="235" t="s">
        <v>101</v>
      </c>
      <c r="C4644" s="235">
        <v>44117</v>
      </c>
      <c r="D4644" s="235">
        <v>36</v>
      </c>
      <c r="E4644" s="235">
        <v>85</v>
      </c>
      <c r="F4644" s="235">
        <v>44</v>
      </c>
      <c r="G4644" s="235">
        <v>30.4</v>
      </c>
      <c r="H4644" s="235">
        <v>13.9</v>
      </c>
    </row>
    <row r="4645" spans="2:8">
      <c r="B4645" s="235" t="s">
        <v>101</v>
      </c>
      <c r="C4645" s="235">
        <v>44118</v>
      </c>
      <c r="D4645" s="235">
        <v>0</v>
      </c>
      <c r="E4645" s="235">
        <v>85</v>
      </c>
      <c r="F4645" s="235">
        <v>62</v>
      </c>
      <c r="G4645" s="235">
        <v>23.4</v>
      </c>
      <c r="H4645" s="235">
        <v>10.9</v>
      </c>
    </row>
    <row r="4646" spans="2:8">
      <c r="B4646" s="235" t="s">
        <v>101</v>
      </c>
      <c r="C4646" s="235">
        <v>44119</v>
      </c>
      <c r="D4646" s="235">
        <v>0</v>
      </c>
      <c r="E4646" s="235">
        <v>84</v>
      </c>
      <c r="F4646" s="235">
        <v>59</v>
      </c>
      <c r="G4646" s="235">
        <v>28</v>
      </c>
      <c r="H4646" s="235">
        <v>12.1</v>
      </c>
    </row>
    <row r="4647" spans="2:8">
      <c r="B4647" s="235" t="s">
        <v>101</v>
      </c>
      <c r="C4647" s="235">
        <v>44120</v>
      </c>
      <c r="D4647" s="235">
        <v>0</v>
      </c>
      <c r="E4647" s="235">
        <v>82</v>
      </c>
      <c r="F4647" s="235">
        <v>56</v>
      </c>
      <c r="G4647" s="235">
        <v>29</v>
      </c>
      <c r="H4647" s="235">
        <v>12.1</v>
      </c>
    </row>
    <row r="4648" spans="2:8">
      <c r="B4648" s="235" t="s">
        <v>101</v>
      </c>
      <c r="C4648" s="235">
        <v>44121</v>
      </c>
      <c r="D4648" s="235">
        <v>0</v>
      </c>
      <c r="E4648" s="235">
        <v>82</v>
      </c>
      <c r="F4648" s="235">
        <v>46</v>
      </c>
      <c r="G4648" s="235">
        <v>30</v>
      </c>
      <c r="H4648" s="235">
        <v>13.3</v>
      </c>
    </row>
    <row r="4649" spans="2:8">
      <c r="B4649" s="235" t="s">
        <v>101</v>
      </c>
      <c r="C4649" s="235">
        <v>44122</v>
      </c>
      <c r="D4649" s="235">
        <v>0</v>
      </c>
      <c r="E4649" s="235">
        <v>0</v>
      </c>
      <c r="F4649" s="235">
        <v>0</v>
      </c>
      <c r="G4649" s="235">
        <v>0</v>
      </c>
      <c r="H4649" s="235">
        <v>0</v>
      </c>
    </row>
    <row r="4650" spans="2:8">
      <c r="B4650" s="235" t="s">
        <v>101</v>
      </c>
      <c r="C4650" s="235">
        <v>44123</v>
      </c>
      <c r="D4650" s="235">
        <v>2</v>
      </c>
      <c r="E4650" s="235">
        <v>82</v>
      </c>
      <c r="F4650" s="235">
        <v>70</v>
      </c>
      <c r="G4650" s="235">
        <v>22.2</v>
      </c>
      <c r="H4650" s="235">
        <v>11.2</v>
      </c>
    </row>
    <row r="4651" spans="2:8">
      <c r="B4651" s="235" t="s">
        <v>101</v>
      </c>
      <c r="C4651" s="235">
        <v>44124</v>
      </c>
      <c r="D4651" s="235">
        <v>2</v>
      </c>
      <c r="E4651" s="235">
        <v>84</v>
      </c>
      <c r="F4651" s="235">
        <v>52</v>
      </c>
      <c r="G4651" s="235">
        <v>28</v>
      </c>
      <c r="H4651" s="235">
        <v>13.8</v>
      </c>
    </row>
    <row r="4652" spans="2:8">
      <c r="B4652" s="235" t="s">
        <v>101</v>
      </c>
      <c r="C4652" s="235">
        <v>44125</v>
      </c>
      <c r="D4652" s="235">
        <v>8</v>
      </c>
      <c r="E4652" s="235">
        <v>84</v>
      </c>
      <c r="F4652" s="235">
        <v>52</v>
      </c>
      <c r="G4652" s="235">
        <v>28</v>
      </c>
      <c r="H4652" s="235">
        <v>13.8</v>
      </c>
    </row>
    <row r="4653" spans="2:8">
      <c r="B4653" s="235" t="s">
        <v>101</v>
      </c>
      <c r="C4653" s="235">
        <v>44126</v>
      </c>
      <c r="D4653" s="235">
        <v>8</v>
      </c>
      <c r="E4653" s="235">
        <v>84</v>
      </c>
      <c r="F4653" s="235">
        <v>52</v>
      </c>
      <c r="G4653" s="235">
        <v>28</v>
      </c>
      <c r="H4653" s="235">
        <v>13.8</v>
      </c>
    </row>
    <row r="4654" spans="2:8">
      <c r="B4654" s="235" t="s">
        <v>101</v>
      </c>
      <c r="C4654" s="235">
        <v>44127</v>
      </c>
      <c r="D4654" s="235">
        <v>26</v>
      </c>
      <c r="E4654" s="235">
        <v>84</v>
      </c>
      <c r="F4654" s="235">
        <v>52</v>
      </c>
      <c r="G4654" s="235">
        <v>28</v>
      </c>
      <c r="H4654" s="235">
        <v>13.8</v>
      </c>
    </row>
    <row r="4655" spans="2:8">
      <c r="B4655" s="235" t="s">
        <v>101</v>
      </c>
      <c r="C4655" s="235">
        <v>44128</v>
      </c>
      <c r="D4655" s="235">
        <v>0</v>
      </c>
      <c r="E4655" s="235">
        <v>0</v>
      </c>
      <c r="F4655" s="235">
        <v>0</v>
      </c>
      <c r="G4655" s="235">
        <v>0</v>
      </c>
      <c r="H4655" s="235">
        <v>0</v>
      </c>
    </row>
    <row r="4656" spans="2:8">
      <c r="B4656" s="235" t="s">
        <v>101</v>
      </c>
      <c r="C4656" s="235">
        <v>44129</v>
      </c>
      <c r="D4656" s="235">
        <v>0</v>
      </c>
      <c r="E4656" s="235">
        <v>0</v>
      </c>
      <c r="F4656" s="235">
        <v>0</v>
      </c>
      <c r="G4656" s="235">
        <v>0</v>
      </c>
      <c r="H4656" s="235">
        <v>0</v>
      </c>
    </row>
    <row r="4657" spans="2:8">
      <c r="B4657" s="235" t="s">
        <v>101</v>
      </c>
      <c r="C4657" s="235">
        <v>44130</v>
      </c>
      <c r="D4657" s="235">
        <v>10</v>
      </c>
      <c r="E4657" s="235">
        <v>87</v>
      </c>
      <c r="F4657" s="235">
        <v>84</v>
      </c>
      <c r="G4657" s="235">
        <v>23</v>
      </c>
      <c r="H4657" s="235">
        <v>12.2</v>
      </c>
    </row>
    <row r="4658" spans="2:8">
      <c r="B4658" s="235" t="s">
        <v>101</v>
      </c>
      <c r="C4658" s="235">
        <v>44131</v>
      </c>
      <c r="D4658" s="235">
        <v>6</v>
      </c>
      <c r="E4658" s="235">
        <v>88</v>
      </c>
      <c r="F4658" s="235">
        <v>64</v>
      </c>
      <c r="G4658" s="235">
        <v>26.8</v>
      </c>
      <c r="H4658" s="235">
        <v>12.2</v>
      </c>
    </row>
    <row r="4659" spans="2:8">
      <c r="B4659" s="235" t="s">
        <v>101</v>
      </c>
      <c r="C4659" s="235">
        <v>44132</v>
      </c>
      <c r="D4659" s="235">
        <v>0</v>
      </c>
      <c r="E4659" s="235">
        <v>84</v>
      </c>
      <c r="F4659" s="235">
        <v>59</v>
      </c>
      <c r="G4659" s="235">
        <v>29</v>
      </c>
      <c r="H4659" s="235">
        <v>12.2</v>
      </c>
    </row>
    <row r="4660" spans="2:8">
      <c r="B4660" s="235" t="s">
        <v>101</v>
      </c>
      <c r="C4660" s="235">
        <v>44133</v>
      </c>
      <c r="D4660" s="235">
        <v>0</v>
      </c>
      <c r="E4660" s="235">
        <v>85</v>
      </c>
      <c r="F4660" s="235">
        <v>53</v>
      </c>
      <c r="G4660" s="235">
        <v>29.5</v>
      </c>
      <c r="H4660" s="235">
        <v>14</v>
      </c>
    </row>
    <row r="4661" spans="2:8">
      <c r="B4661" s="235" t="s">
        <v>101</v>
      </c>
      <c r="C4661" s="235">
        <v>44134</v>
      </c>
      <c r="D4661" s="235">
        <v>5</v>
      </c>
      <c r="E4661" s="235">
        <v>85</v>
      </c>
      <c r="F4661" s="235">
        <v>63</v>
      </c>
      <c r="G4661" s="235">
        <v>22.2</v>
      </c>
      <c r="H4661" s="235">
        <v>12.3</v>
      </c>
    </row>
    <row r="4662" spans="2:8">
      <c r="B4662" s="235" t="s">
        <v>101</v>
      </c>
      <c r="C4662" s="235">
        <v>44135</v>
      </c>
      <c r="D4662" s="235">
        <v>0</v>
      </c>
      <c r="E4662" s="235">
        <v>0</v>
      </c>
      <c r="F4662" s="235">
        <v>0</v>
      </c>
      <c r="G4662" s="235">
        <v>0</v>
      </c>
      <c r="H4662" s="235">
        <v>0</v>
      </c>
    </row>
    <row r="4663" spans="2:8">
      <c r="B4663" s="235" t="s">
        <v>101</v>
      </c>
      <c r="C4663" s="235">
        <v>44136</v>
      </c>
      <c r="D4663" s="235">
        <v>0</v>
      </c>
      <c r="E4663" s="235">
        <v>0</v>
      </c>
      <c r="F4663" s="235">
        <v>0</v>
      </c>
      <c r="G4663" s="235">
        <v>0</v>
      </c>
      <c r="H4663" s="235">
        <v>0</v>
      </c>
    </row>
    <row r="4664" spans="2:8">
      <c r="B4664" s="235" t="s">
        <v>101</v>
      </c>
      <c r="C4664" s="235">
        <v>44137</v>
      </c>
      <c r="D4664" s="235">
        <v>0</v>
      </c>
      <c r="E4664" s="235">
        <v>0</v>
      </c>
      <c r="F4664" s="235">
        <v>0</v>
      </c>
      <c r="G4664" s="235">
        <v>0</v>
      </c>
      <c r="H4664" s="235">
        <v>0</v>
      </c>
    </row>
    <row r="4665" spans="2:8">
      <c r="B4665" s="235" t="s">
        <v>101</v>
      </c>
      <c r="C4665" s="235">
        <v>44138</v>
      </c>
      <c r="D4665" s="235">
        <v>15</v>
      </c>
      <c r="E4665" s="235">
        <v>82</v>
      </c>
      <c r="F4665" s="235">
        <v>50</v>
      </c>
      <c r="G4665" s="235">
        <v>27.8</v>
      </c>
      <c r="H4665" s="235">
        <v>13.3</v>
      </c>
    </row>
    <row r="4666" spans="2:8">
      <c r="B4666" s="235" t="s">
        <v>101</v>
      </c>
      <c r="C4666" s="235">
        <v>44139</v>
      </c>
      <c r="D4666" s="235">
        <v>0</v>
      </c>
      <c r="E4666" s="235">
        <v>82</v>
      </c>
      <c r="F4666" s="235">
        <v>50</v>
      </c>
      <c r="G4666" s="235">
        <v>27.8</v>
      </c>
      <c r="H4666" s="235">
        <v>13.3</v>
      </c>
    </row>
    <row r="4667" spans="2:8">
      <c r="B4667" s="235" t="s">
        <v>101</v>
      </c>
      <c r="C4667" s="235">
        <v>44140</v>
      </c>
      <c r="D4667" s="235">
        <v>20</v>
      </c>
      <c r="E4667" s="235">
        <v>80</v>
      </c>
      <c r="F4667" s="235">
        <v>45</v>
      </c>
      <c r="G4667" s="235">
        <v>25.2</v>
      </c>
      <c r="H4667" s="235">
        <v>13</v>
      </c>
    </row>
    <row r="4668" spans="2:8">
      <c r="B4668" s="235" t="s">
        <v>101</v>
      </c>
      <c r="C4668" s="235">
        <v>44141</v>
      </c>
      <c r="D4668" s="235">
        <v>28</v>
      </c>
      <c r="E4668" s="235">
        <v>86</v>
      </c>
      <c r="F4668" s="235">
        <v>53</v>
      </c>
      <c r="G4668" s="235">
        <v>26.9</v>
      </c>
      <c r="H4668" s="235">
        <v>13.3</v>
      </c>
    </row>
    <row r="4669" spans="2:8">
      <c r="B4669" s="235" t="s">
        <v>101</v>
      </c>
      <c r="C4669" s="235">
        <v>44142</v>
      </c>
      <c r="D4669" s="235">
        <v>0</v>
      </c>
      <c r="E4669" s="235">
        <v>0</v>
      </c>
      <c r="F4669" s="235">
        <v>0</v>
      </c>
      <c r="G4669" s="235">
        <v>0</v>
      </c>
      <c r="H4669" s="235">
        <v>0</v>
      </c>
    </row>
    <row r="4670" spans="2:8">
      <c r="B4670" s="235" t="s">
        <v>101</v>
      </c>
      <c r="C4670" s="235">
        <v>44143</v>
      </c>
      <c r="D4670" s="235">
        <v>0</v>
      </c>
      <c r="E4670" s="235">
        <v>0</v>
      </c>
      <c r="F4670" s="235">
        <v>0</v>
      </c>
      <c r="G4670" s="235">
        <v>0</v>
      </c>
      <c r="H4670" s="235">
        <v>0</v>
      </c>
    </row>
    <row r="4671" spans="2:8">
      <c r="B4671" s="235" t="s">
        <v>101</v>
      </c>
      <c r="C4671" s="235">
        <v>44144</v>
      </c>
      <c r="D4671" s="235">
        <v>0</v>
      </c>
      <c r="E4671" s="235">
        <v>87</v>
      </c>
      <c r="F4671" s="235">
        <v>56</v>
      </c>
      <c r="G4671" s="235">
        <v>27.9</v>
      </c>
      <c r="H4671" s="235">
        <v>13.3</v>
      </c>
    </row>
    <row r="4672" spans="2:8">
      <c r="B4672" s="235" t="s">
        <v>101</v>
      </c>
      <c r="C4672" s="235">
        <v>44145</v>
      </c>
      <c r="D4672" s="235">
        <v>10</v>
      </c>
      <c r="E4672" s="235">
        <v>80</v>
      </c>
      <c r="F4672" s="235">
        <v>45</v>
      </c>
      <c r="G4672" s="235">
        <v>25.2</v>
      </c>
      <c r="H4672" s="235">
        <v>13</v>
      </c>
    </row>
    <row r="4673" spans="2:8">
      <c r="B4673" s="235" t="s">
        <v>101</v>
      </c>
      <c r="C4673" s="235">
        <v>44146</v>
      </c>
      <c r="D4673" s="235">
        <v>10</v>
      </c>
      <c r="E4673" s="235">
        <v>82</v>
      </c>
      <c r="F4673" s="235">
        <v>54</v>
      </c>
      <c r="G4673" s="235">
        <v>24.3</v>
      </c>
      <c r="H4673" s="235">
        <v>13</v>
      </c>
    </row>
    <row r="4674" spans="2:8">
      <c r="B4674" s="235" t="s">
        <v>101</v>
      </c>
      <c r="C4674" s="235">
        <v>44147</v>
      </c>
      <c r="D4674" s="235">
        <v>5</v>
      </c>
      <c r="E4674" s="235">
        <v>85</v>
      </c>
      <c r="F4674" s="235">
        <v>64</v>
      </c>
      <c r="G4674" s="235">
        <v>24.5</v>
      </c>
      <c r="H4674" s="235">
        <v>13.4</v>
      </c>
    </row>
    <row r="4675" spans="2:8">
      <c r="B4675" s="235" t="s">
        <v>101</v>
      </c>
      <c r="C4675" s="235">
        <v>44148</v>
      </c>
      <c r="D4675" s="235">
        <v>10</v>
      </c>
      <c r="E4675" s="235">
        <v>87</v>
      </c>
      <c r="F4675" s="235">
        <v>64</v>
      </c>
      <c r="G4675" s="235">
        <v>24.5</v>
      </c>
      <c r="H4675" s="235">
        <v>14</v>
      </c>
    </row>
    <row r="4676" spans="2:8">
      <c r="B4676" s="235" t="s">
        <v>101</v>
      </c>
      <c r="C4676" s="235">
        <v>44149</v>
      </c>
      <c r="D4676" s="235">
        <v>0</v>
      </c>
      <c r="E4676" s="235">
        <v>0</v>
      </c>
      <c r="F4676" s="235">
        <v>0</v>
      </c>
      <c r="G4676" s="235">
        <v>0</v>
      </c>
      <c r="H4676" s="235">
        <v>0</v>
      </c>
    </row>
    <row r="4677" spans="2:8">
      <c r="B4677" s="235" t="s">
        <v>101</v>
      </c>
      <c r="C4677" s="235">
        <v>44150</v>
      </c>
      <c r="D4677" s="235">
        <v>0</v>
      </c>
      <c r="E4677" s="235">
        <v>0</v>
      </c>
      <c r="F4677" s="235">
        <v>0</v>
      </c>
      <c r="G4677" s="235">
        <v>0</v>
      </c>
      <c r="H4677" s="235">
        <v>0</v>
      </c>
    </row>
    <row r="4678" spans="2:8">
      <c r="B4678" s="235" t="s">
        <v>101</v>
      </c>
      <c r="C4678" s="235">
        <v>44151</v>
      </c>
      <c r="D4678" s="235">
        <v>0</v>
      </c>
      <c r="E4678" s="235">
        <v>0</v>
      </c>
      <c r="F4678" s="235">
        <v>0</v>
      </c>
      <c r="G4678" s="235">
        <v>0</v>
      </c>
      <c r="H4678" s="235">
        <v>0</v>
      </c>
    </row>
    <row r="4679" spans="2:8">
      <c r="B4679" s="235" t="s">
        <v>101</v>
      </c>
      <c r="C4679" s="235">
        <v>44152</v>
      </c>
      <c r="D4679" s="235">
        <v>42</v>
      </c>
      <c r="E4679" s="235">
        <v>85</v>
      </c>
      <c r="F4679" s="235">
        <v>64</v>
      </c>
      <c r="G4679" s="235">
        <v>24.5</v>
      </c>
      <c r="H4679" s="235">
        <v>13.4</v>
      </c>
    </row>
    <row r="4680" spans="2:8">
      <c r="B4680" s="235" t="s">
        <v>101</v>
      </c>
      <c r="C4680" s="235">
        <v>44153</v>
      </c>
      <c r="D4680" s="235">
        <v>12</v>
      </c>
      <c r="E4680" s="235">
        <v>87</v>
      </c>
      <c r="F4680" s="235">
        <v>64</v>
      </c>
      <c r="G4680" s="235">
        <v>24.5</v>
      </c>
      <c r="H4680" s="235">
        <v>15</v>
      </c>
    </row>
    <row r="4681" spans="2:8">
      <c r="B4681" s="235" t="s">
        <v>101</v>
      </c>
      <c r="C4681" s="235">
        <v>44154</v>
      </c>
      <c r="D4681" s="235">
        <v>5</v>
      </c>
      <c r="E4681" s="235">
        <v>85</v>
      </c>
      <c r="F4681" s="235">
        <v>52</v>
      </c>
      <c r="G4681" s="235">
        <v>22</v>
      </c>
      <c r="H4681" s="235">
        <v>13</v>
      </c>
    </row>
    <row r="4682" spans="2:8">
      <c r="B4682" s="235" t="s">
        <v>101</v>
      </c>
      <c r="C4682" s="235">
        <v>44155</v>
      </c>
      <c r="D4682" s="235">
        <v>12</v>
      </c>
      <c r="E4682" s="235">
        <v>80</v>
      </c>
      <c r="F4682" s="235">
        <v>45</v>
      </c>
      <c r="G4682" s="235">
        <v>25.2</v>
      </c>
      <c r="H4682" s="235">
        <v>13</v>
      </c>
    </row>
    <row r="4683" spans="2:8">
      <c r="B4683" s="235" t="s">
        <v>101</v>
      </c>
      <c r="C4683" s="235">
        <v>44156</v>
      </c>
      <c r="D4683" s="235">
        <v>0</v>
      </c>
      <c r="E4683" s="235">
        <v>0</v>
      </c>
      <c r="F4683" s="235">
        <v>0</v>
      </c>
      <c r="G4683" s="235">
        <v>0</v>
      </c>
      <c r="H4683" s="235">
        <v>0</v>
      </c>
    </row>
    <row r="4684" spans="2:8">
      <c r="B4684" s="235" t="s">
        <v>101</v>
      </c>
      <c r="C4684" s="235">
        <v>44157</v>
      </c>
      <c r="D4684" s="235">
        <v>0</v>
      </c>
      <c r="E4684" s="235">
        <v>0</v>
      </c>
      <c r="F4684" s="235">
        <v>0</v>
      </c>
      <c r="G4684" s="235">
        <v>0</v>
      </c>
      <c r="H4684" s="235">
        <v>0</v>
      </c>
    </row>
    <row r="4685" spans="2:8">
      <c r="B4685" s="235" t="s">
        <v>101</v>
      </c>
      <c r="C4685" s="235">
        <v>44158</v>
      </c>
      <c r="D4685" s="235">
        <v>14</v>
      </c>
      <c r="E4685" s="235">
        <v>88</v>
      </c>
      <c r="F4685" s="235">
        <v>45</v>
      </c>
      <c r="G4685" s="235">
        <v>28</v>
      </c>
      <c r="H4685" s="235">
        <v>13.5</v>
      </c>
    </row>
    <row r="4686" spans="2:8">
      <c r="B4686" s="235" t="s">
        <v>101</v>
      </c>
      <c r="C4686" s="235">
        <v>44159</v>
      </c>
      <c r="D4686" s="235">
        <v>0</v>
      </c>
      <c r="E4686" s="235">
        <v>85</v>
      </c>
      <c r="F4686" s="235">
        <v>58</v>
      </c>
      <c r="G4686" s="235">
        <v>30</v>
      </c>
      <c r="H4686" s="235">
        <v>14.5</v>
      </c>
    </row>
    <row r="4687" spans="2:8">
      <c r="B4687" s="235" t="s">
        <v>101</v>
      </c>
      <c r="C4687" s="235">
        <v>44160</v>
      </c>
      <c r="D4687" s="235">
        <v>8</v>
      </c>
      <c r="E4687" s="235">
        <v>80</v>
      </c>
      <c r="F4687" s="235">
        <v>55</v>
      </c>
      <c r="G4687" s="235">
        <v>30</v>
      </c>
      <c r="H4687" s="235">
        <v>12.5</v>
      </c>
    </row>
    <row r="4688" spans="2:8">
      <c r="B4688" s="235" t="s">
        <v>101</v>
      </c>
      <c r="C4688" s="235">
        <v>44161</v>
      </c>
      <c r="D4688" s="235">
        <v>0</v>
      </c>
      <c r="E4688" s="235">
        <v>89</v>
      </c>
      <c r="F4688" s="235">
        <v>55</v>
      </c>
      <c r="G4688" s="235">
        <v>26.2</v>
      </c>
      <c r="H4688" s="235">
        <v>12.8</v>
      </c>
    </row>
    <row r="4689" spans="2:8">
      <c r="B4689" s="235" t="s">
        <v>101</v>
      </c>
      <c r="C4689" s="235">
        <v>44162</v>
      </c>
      <c r="D4689" s="235">
        <v>0</v>
      </c>
      <c r="E4689" s="235">
        <v>83</v>
      </c>
      <c r="F4689" s="235">
        <v>54</v>
      </c>
      <c r="G4689" s="235">
        <v>26.7</v>
      </c>
      <c r="H4689" s="235">
        <v>12.2</v>
      </c>
    </row>
    <row r="4690" spans="2:8">
      <c r="B4690" s="235" t="s">
        <v>101</v>
      </c>
      <c r="C4690" s="235">
        <v>44163</v>
      </c>
      <c r="D4690" s="235">
        <v>0</v>
      </c>
      <c r="E4690" s="235">
        <v>0</v>
      </c>
      <c r="F4690" s="235">
        <v>0</v>
      </c>
      <c r="G4690" s="235">
        <v>0</v>
      </c>
      <c r="H4690" s="235">
        <v>0</v>
      </c>
    </row>
    <row r="4691" spans="2:8">
      <c r="B4691" s="235" t="s">
        <v>101</v>
      </c>
      <c r="C4691" s="235">
        <v>44164</v>
      </c>
      <c r="D4691" s="235">
        <v>0</v>
      </c>
      <c r="E4691" s="235">
        <v>0</v>
      </c>
      <c r="F4691" s="235">
        <v>0</v>
      </c>
      <c r="G4691" s="235">
        <v>0</v>
      </c>
      <c r="H4691" s="235">
        <v>0</v>
      </c>
    </row>
    <row r="4692" spans="2:8">
      <c r="B4692" s="235" t="s">
        <v>101</v>
      </c>
      <c r="C4692" s="235">
        <v>44165</v>
      </c>
      <c r="D4692" s="235">
        <v>14</v>
      </c>
      <c r="E4692" s="235">
        <v>83</v>
      </c>
      <c r="F4692" s="235">
        <v>54</v>
      </c>
      <c r="G4692" s="235">
        <v>26.7</v>
      </c>
      <c r="H4692" s="235">
        <v>12.2</v>
      </c>
    </row>
    <row r="4693" spans="2:8">
      <c r="B4693" s="235" t="s">
        <v>101</v>
      </c>
      <c r="C4693" s="235">
        <v>44166</v>
      </c>
      <c r="D4693" s="235">
        <v>0</v>
      </c>
      <c r="E4693" s="235">
        <v>83</v>
      </c>
      <c r="F4693" s="235">
        <v>62</v>
      </c>
      <c r="G4693" s="235">
        <v>24.5</v>
      </c>
      <c r="H4693" s="235">
        <v>11.8</v>
      </c>
    </row>
    <row r="4694" spans="2:8">
      <c r="B4694" s="235" t="s">
        <v>101</v>
      </c>
      <c r="C4694" s="235">
        <v>44167</v>
      </c>
      <c r="D4694" s="235">
        <v>6</v>
      </c>
      <c r="E4694" s="235">
        <v>83</v>
      </c>
      <c r="F4694" s="235">
        <v>62</v>
      </c>
      <c r="G4694" s="235">
        <v>24.5</v>
      </c>
      <c r="H4694" s="235">
        <v>11.8</v>
      </c>
    </row>
    <row r="4695" spans="2:8">
      <c r="B4695" s="235" t="s">
        <v>101</v>
      </c>
      <c r="C4695" s="235">
        <v>44168</v>
      </c>
      <c r="D4695" s="235">
        <v>3</v>
      </c>
      <c r="E4695" s="235">
        <v>84</v>
      </c>
      <c r="F4695" s="235">
        <v>62</v>
      </c>
      <c r="G4695" s="235">
        <v>27.9</v>
      </c>
      <c r="H4695" s="235">
        <v>13.7</v>
      </c>
    </row>
    <row r="4696" spans="2:8">
      <c r="B4696" s="235" t="s">
        <v>101</v>
      </c>
      <c r="C4696" s="235">
        <v>44169</v>
      </c>
      <c r="D4696" s="235">
        <v>0</v>
      </c>
      <c r="E4696" s="235">
        <v>85</v>
      </c>
      <c r="F4696" s="235">
        <v>55</v>
      </c>
      <c r="G4696" s="235">
        <v>22</v>
      </c>
      <c r="H4696" s="235">
        <v>14</v>
      </c>
    </row>
    <row r="4697" spans="2:8">
      <c r="B4697" s="235" t="s">
        <v>101</v>
      </c>
      <c r="C4697" s="235">
        <v>44170</v>
      </c>
      <c r="D4697" s="235">
        <v>0</v>
      </c>
      <c r="E4697" s="235">
        <v>0</v>
      </c>
      <c r="F4697" s="235">
        <v>0</v>
      </c>
      <c r="G4697" s="235">
        <v>0</v>
      </c>
      <c r="H4697" s="235">
        <v>0</v>
      </c>
    </row>
    <row r="4698" spans="2:8">
      <c r="B4698" s="235" t="s">
        <v>101</v>
      </c>
      <c r="C4698" s="235">
        <v>44171</v>
      </c>
      <c r="D4698" s="235">
        <v>0</v>
      </c>
      <c r="E4698" s="235">
        <v>0</v>
      </c>
      <c r="F4698" s="235">
        <v>0</v>
      </c>
      <c r="G4698" s="235">
        <v>0</v>
      </c>
      <c r="H4698" s="235">
        <v>0</v>
      </c>
    </row>
    <row r="4699" spans="2:8">
      <c r="B4699" s="235" t="s">
        <v>101</v>
      </c>
      <c r="C4699" s="235">
        <v>44172</v>
      </c>
      <c r="D4699" s="235">
        <v>0</v>
      </c>
      <c r="E4699" s="235">
        <v>83</v>
      </c>
      <c r="F4699" s="235">
        <v>52</v>
      </c>
      <c r="G4699" s="235">
        <v>24</v>
      </c>
      <c r="H4699" s="235">
        <v>12.3</v>
      </c>
    </row>
    <row r="4700" spans="2:8">
      <c r="B4700" s="235" t="s">
        <v>101</v>
      </c>
      <c r="C4700" s="235">
        <v>44173</v>
      </c>
      <c r="D4700" s="235">
        <v>0</v>
      </c>
      <c r="E4700" s="235">
        <v>80</v>
      </c>
      <c r="F4700" s="235">
        <v>60</v>
      </c>
      <c r="G4700" s="235">
        <v>25.6</v>
      </c>
      <c r="H4700" s="235">
        <v>22.8</v>
      </c>
    </row>
    <row r="4701" spans="2:8">
      <c r="B4701" s="235" t="s">
        <v>101</v>
      </c>
      <c r="C4701" s="235">
        <v>44174</v>
      </c>
      <c r="D4701" s="235">
        <v>0</v>
      </c>
      <c r="E4701" s="235">
        <v>83</v>
      </c>
      <c r="F4701" s="235">
        <v>57</v>
      </c>
      <c r="G4701" s="235">
        <v>25</v>
      </c>
      <c r="H4701" s="235">
        <v>13</v>
      </c>
    </row>
    <row r="4702" spans="2:8">
      <c r="B4702" s="235" t="s">
        <v>101</v>
      </c>
      <c r="C4702" s="235">
        <v>44175</v>
      </c>
      <c r="D4702" s="235">
        <v>5</v>
      </c>
      <c r="E4702" s="235">
        <v>81</v>
      </c>
      <c r="F4702" s="235">
        <v>56</v>
      </c>
      <c r="G4702" s="235">
        <v>28.9</v>
      </c>
      <c r="H4702" s="235">
        <v>13</v>
      </c>
    </row>
    <row r="4703" spans="2:8">
      <c r="B4703" s="235" t="s">
        <v>101</v>
      </c>
      <c r="C4703" s="235">
        <v>44176</v>
      </c>
      <c r="D4703" s="235">
        <v>0</v>
      </c>
      <c r="E4703" s="235">
        <v>86</v>
      </c>
      <c r="F4703" s="235">
        <v>50</v>
      </c>
      <c r="G4703" s="235">
        <v>26</v>
      </c>
      <c r="H4703" s="235">
        <v>12</v>
      </c>
    </row>
    <row r="4704" spans="2:8">
      <c r="B4704" s="235" t="s">
        <v>101</v>
      </c>
      <c r="C4704" s="235">
        <v>44177</v>
      </c>
      <c r="D4704" s="235">
        <v>0</v>
      </c>
      <c r="E4704" s="235">
        <v>0</v>
      </c>
      <c r="F4704" s="235">
        <v>0</v>
      </c>
      <c r="G4704" s="235">
        <v>0</v>
      </c>
      <c r="H4704" s="235">
        <v>0</v>
      </c>
    </row>
    <row r="4705" spans="2:8">
      <c r="B4705" s="235" t="s">
        <v>101</v>
      </c>
      <c r="C4705" s="235">
        <v>44178</v>
      </c>
      <c r="D4705" s="235">
        <v>0</v>
      </c>
      <c r="E4705" s="235">
        <v>0</v>
      </c>
      <c r="F4705" s="235">
        <v>0</v>
      </c>
      <c r="G4705" s="235">
        <v>0</v>
      </c>
      <c r="H4705" s="235">
        <v>0</v>
      </c>
    </row>
    <row r="4706" spans="2:8">
      <c r="B4706" s="235" t="s">
        <v>101</v>
      </c>
      <c r="C4706" s="235">
        <v>44179</v>
      </c>
      <c r="D4706" s="235">
        <v>0</v>
      </c>
      <c r="E4706" s="235">
        <v>83</v>
      </c>
      <c r="F4706" s="235">
        <v>51</v>
      </c>
      <c r="G4706" s="235">
        <v>26</v>
      </c>
      <c r="H4706" s="235">
        <v>14</v>
      </c>
    </row>
    <row r="4707" spans="2:8">
      <c r="B4707" s="235" t="s">
        <v>101</v>
      </c>
      <c r="C4707" s="235">
        <v>44180</v>
      </c>
      <c r="D4707" s="235">
        <v>18</v>
      </c>
      <c r="E4707" s="235">
        <v>85</v>
      </c>
      <c r="F4707" s="235">
        <v>58</v>
      </c>
      <c r="G4707" s="235">
        <v>25.6</v>
      </c>
      <c r="H4707" s="235">
        <v>11</v>
      </c>
    </row>
    <row r="4708" spans="2:8">
      <c r="B4708" s="235" t="s">
        <v>101</v>
      </c>
      <c r="C4708" s="235">
        <v>44181</v>
      </c>
      <c r="D4708" s="235">
        <v>5</v>
      </c>
      <c r="E4708" s="235">
        <v>84</v>
      </c>
      <c r="F4708" s="235">
        <v>60</v>
      </c>
      <c r="G4708" s="235">
        <v>25.6</v>
      </c>
      <c r="H4708" s="235">
        <v>12.2</v>
      </c>
    </row>
    <row r="4709" spans="2:8">
      <c r="B4709" s="235" t="s">
        <v>101</v>
      </c>
      <c r="C4709" s="235">
        <v>44182</v>
      </c>
      <c r="D4709" s="235">
        <v>3</v>
      </c>
      <c r="E4709" s="235">
        <v>86</v>
      </c>
      <c r="F4709" s="235">
        <v>63</v>
      </c>
      <c r="G4709" s="235">
        <v>27.9</v>
      </c>
      <c r="H4709" s="235">
        <v>12.5</v>
      </c>
    </row>
    <row r="4710" spans="2:8">
      <c r="B4710" s="235" t="s">
        <v>101</v>
      </c>
      <c r="C4710" s="235">
        <v>44183</v>
      </c>
      <c r="D4710" s="235">
        <v>0</v>
      </c>
      <c r="E4710" s="235">
        <v>84</v>
      </c>
      <c r="F4710" s="235">
        <v>60</v>
      </c>
      <c r="G4710" s="235">
        <v>25.6</v>
      </c>
      <c r="H4710" s="235">
        <v>12.2</v>
      </c>
    </row>
    <row r="4711" spans="2:8">
      <c r="B4711" s="235" t="s">
        <v>101</v>
      </c>
      <c r="C4711" s="235">
        <v>44184</v>
      </c>
      <c r="D4711" s="235">
        <v>0</v>
      </c>
      <c r="E4711" s="235">
        <v>0</v>
      </c>
      <c r="F4711" s="235">
        <v>0</v>
      </c>
      <c r="G4711" s="235">
        <v>0</v>
      </c>
      <c r="H4711" s="235">
        <v>0</v>
      </c>
    </row>
    <row r="4712" spans="2:8">
      <c r="B4712" s="235" t="s">
        <v>101</v>
      </c>
      <c r="C4712" s="235">
        <v>44185</v>
      </c>
      <c r="D4712" s="235">
        <v>0</v>
      </c>
      <c r="E4712" s="235">
        <v>0</v>
      </c>
      <c r="F4712" s="235">
        <v>0</v>
      </c>
      <c r="G4712" s="235">
        <v>0</v>
      </c>
      <c r="H4712" s="235">
        <v>0</v>
      </c>
    </row>
    <row r="4713" spans="2:8">
      <c r="B4713" s="235" t="s">
        <v>101</v>
      </c>
      <c r="C4713" s="235">
        <v>44186</v>
      </c>
      <c r="D4713" s="235">
        <v>22</v>
      </c>
      <c r="E4713" s="235">
        <v>86</v>
      </c>
      <c r="F4713" s="235">
        <v>68</v>
      </c>
      <c r="G4713" s="235">
        <v>23.6</v>
      </c>
      <c r="H4713" s="235">
        <v>13.4</v>
      </c>
    </row>
    <row r="4714" spans="2:8">
      <c r="B4714" s="235" t="s">
        <v>101</v>
      </c>
      <c r="C4714" s="235">
        <v>44187</v>
      </c>
      <c r="D4714" s="235">
        <v>6</v>
      </c>
      <c r="E4714" s="235">
        <v>87</v>
      </c>
      <c r="F4714" s="235">
        <v>57</v>
      </c>
      <c r="G4714" s="235">
        <v>26.7</v>
      </c>
      <c r="H4714" s="235">
        <v>12.9</v>
      </c>
    </row>
    <row r="4715" spans="2:8">
      <c r="B4715" s="235" t="s">
        <v>101</v>
      </c>
      <c r="C4715" s="235">
        <v>44188</v>
      </c>
      <c r="D4715" s="235">
        <v>0</v>
      </c>
      <c r="E4715" s="235">
        <v>87</v>
      </c>
      <c r="F4715" s="235">
        <v>62</v>
      </c>
      <c r="G4715" s="235">
        <v>24.6</v>
      </c>
      <c r="H4715" s="235">
        <v>13.6</v>
      </c>
    </row>
    <row r="4716" spans="2:8">
      <c r="B4716" s="235" t="s">
        <v>101</v>
      </c>
      <c r="C4716" s="235">
        <v>44189</v>
      </c>
      <c r="D4716" s="235">
        <v>0</v>
      </c>
      <c r="E4716" s="235">
        <v>0</v>
      </c>
      <c r="F4716" s="235">
        <v>0</v>
      </c>
      <c r="G4716" s="235">
        <v>0</v>
      </c>
      <c r="H4716" s="235">
        <v>0</v>
      </c>
    </row>
    <row r="4717" spans="2:8">
      <c r="B4717" s="235" t="s">
        <v>101</v>
      </c>
      <c r="C4717" s="235">
        <v>44190</v>
      </c>
      <c r="D4717" s="235">
        <v>0</v>
      </c>
      <c r="E4717" s="235">
        <v>0</v>
      </c>
      <c r="F4717" s="235">
        <v>0</v>
      </c>
      <c r="G4717" s="235">
        <v>0</v>
      </c>
      <c r="H4717" s="235">
        <v>0</v>
      </c>
    </row>
    <row r="4718" spans="2:8">
      <c r="B4718" s="235" t="s">
        <v>101</v>
      </c>
      <c r="C4718" s="235">
        <v>44191</v>
      </c>
      <c r="D4718" s="235">
        <v>0</v>
      </c>
      <c r="E4718" s="235">
        <v>0</v>
      </c>
      <c r="F4718" s="235">
        <v>0</v>
      </c>
      <c r="G4718" s="235">
        <v>0</v>
      </c>
      <c r="H4718" s="235">
        <v>0</v>
      </c>
    </row>
    <row r="4719" spans="2:8">
      <c r="B4719" s="235" t="s">
        <v>101</v>
      </c>
      <c r="C4719" s="235">
        <v>44192</v>
      </c>
      <c r="D4719" s="235">
        <v>0</v>
      </c>
      <c r="E4719" s="235">
        <v>0</v>
      </c>
      <c r="F4719" s="235">
        <v>0</v>
      </c>
      <c r="G4719" s="235">
        <v>0</v>
      </c>
      <c r="H4719" s="235">
        <v>0</v>
      </c>
    </row>
    <row r="4720" spans="2:8">
      <c r="B4720" s="235" t="s">
        <v>101</v>
      </c>
      <c r="C4720" s="235">
        <v>44193</v>
      </c>
      <c r="D4720" s="235">
        <v>32</v>
      </c>
      <c r="E4720" s="235">
        <v>87</v>
      </c>
      <c r="F4720" s="235">
        <v>59</v>
      </c>
      <c r="G4720" s="235">
        <v>26</v>
      </c>
      <c r="H4720" s="235">
        <v>12.5</v>
      </c>
    </row>
    <row r="4721" spans="2:8">
      <c r="B4721" s="235" t="s">
        <v>101</v>
      </c>
      <c r="C4721" s="235">
        <v>44194</v>
      </c>
      <c r="D4721" s="235">
        <v>0</v>
      </c>
      <c r="E4721" s="235">
        <v>87</v>
      </c>
      <c r="F4721" s="235">
        <v>62</v>
      </c>
      <c r="G4721" s="235">
        <v>24.6</v>
      </c>
      <c r="H4721" s="235">
        <v>13.6</v>
      </c>
    </row>
    <row r="4722" spans="2:8">
      <c r="B4722" s="235" t="s">
        <v>101</v>
      </c>
      <c r="C4722" s="235">
        <v>44195</v>
      </c>
      <c r="D4722" s="235">
        <v>20</v>
      </c>
      <c r="E4722" s="235">
        <v>87</v>
      </c>
      <c r="F4722" s="235">
        <v>64</v>
      </c>
      <c r="G4722" s="235">
        <v>22.4</v>
      </c>
      <c r="H4722" s="235">
        <v>13.3</v>
      </c>
    </row>
    <row r="4723" spans="2:8">
      <c r="B4723" s="235" t="s">
        <v>101</v>
      </c>
      <c r="C4723" s="235">
        <v>44196</v>
      </c>
      <c r="D4723" s="235">
        <v>0</v>
      </c>
      <c r="E4723" s="235">
        <v>0</v>
      </c>
      <c r="F4723" s="235">
        <v>0</v>
      </c>
      <c r="G4723" s="235">
        <v>0</v>
      </c>
      <c r="H4723" s="235">
        <v>0</v>
      </c>
    </row>
    <row r="4724" spans="2:8">
      <c r="B4724" s="235" t="s">
        <v>101</v>
      </c>
      <c r="C4724" s="235">
        <v>44197</v>
      </c>
      <c r="D4724" s="235">
        <v>0</v>
      </c>
      <c r="E4724" s="235">
        <v>0</v>
      </c>
      <c r="F4724" s="235">
        <v>0</v>
      </c>
      <c r="G4724" s="235">
        <v>0</v>
      </c>
      <c r="H4724" s="235">
        <v>0</v>
      </c>
    </row>
    <row r="4725" spans="2:8">
      <c r="B4725" s="235" t="s">
        <v>101</v>
      </c>
      <c r="C4725" s="235">
        <v>44198</v>
      </c>
      <c r="D4725" s="235">
        <v>0</v>
      </c>
      <c r="E4725" s="235">
        <v>0</v>
      </c>
      <c r="F4725" s="235">
        <v>0</v>
      </c>
      <c r="G4725" s="235">
        <v>0</v>
      </c>
      <c r="H4725" s="235">
        <v>0</v>
      </c>
    </row>
    <row r="4726" spans="2:8">
      <c r="B4726" s="235" t="s">
        <v>101</v>
      </c>
      <c r="C4726" s="235">
        <v>44199</v>
      </c>
      <c r="D4726" s="235">
        <v>0</v>
      </c>
      <c r="E4726" s="235">
        <v>0</v>
      </c>
      <c r="F4726" s="235">
        <v>0</v>
      </c>
      <c r="G4726" s="235">
        <v>0</v>
      </c>
      <c r="H4726" s="235">
        <v>0</v>
      </c>
    </row>
    <row r="4727" spans="2:8">
      <c r="B4727" s="235" t="s">
        <v>101</v>
      </c>
      <c r="C4727" s="235">
        <v>44200</v>
      </c>
      <c r="D4727" s="235">
        <v>40</v>
      </c>
      <c r="E4727" s="235">
        <v>80</v>
      </c>
      <c r="F4727" s="235">
        <v>60</v>
      </c>
      <c r="G4727" s="235">
        <v>22.8</v>
      </c>
      <c r="H4727" s="235">
        <v>12.1</v>
      </c>
    </row>
    <row r="4728" spans="2:8">
      <c r="B4728" s="235" t="s">
        <v>101</v>
      </c>
      <c r="C4728" s="235">
        <v>44201</v>
      </c>
      <c r="D4728" s="235">
        <v>0</v>
      </c>
      <c r="E4728" s="235">
        <v>85</v>
      </c>
      <c r="F4728" s="235">
        <v>50</v>
      </c>
      <c r="G4728" s="235">
        <v>24</v>
      </c>
      <c r="H4728" s="235">
        <v>12</v>
      </c>
    </row>
    <row r="4729" spans="2:8">
      <c r="B4729" s="235" t="s">
        <v>101</v>
      </c>
      <c r="C4729" s="235">
        <v>44202</v>
      </c>
      <c r="D4729" s="235">
        <v>5</v>
      </c>
      <c r="E4729" s="235">
        <v>86</v>
      </c>
      <c r="F4729" s="235">
        <v>62</v>
      </c>
      <c r="G4729" s="235">
        <v>23</v>
      </c>
      <c r="H4729" s="235">
        <v>1.8</v>
      </c>
    </row>
    <row r="4730" spans="2:8">
      <c r="B4730" s="235" t="s">
        <v>101</v>
      </c>
      <c r="C4730" s="235">
        <v>44203</v>
      </c>
      <c r="D4730" s="235">
        <v>10</v>
      </c>
      <c r="E4730" s="235">
        <v>85</v>
      </c>
      <c r="F4730" s="235">
        <v>63</v>
      </c>
      <c r="G4730" s="235">
        <v>23.5</v>
      </c>
      <c r="H4730" s="235">
        <v>13.5</v>
      </c>
    </row>
    <row r="4731" spans="2:8">
      <c r="B4731" s="235" t="s">
        <v>101</v>
      </c>
      <c r="C4731" s="235">
        <v>44204</v>
      </c>
      <c r="D4731" s="235">
        <v>0</v>
      </c>
      <c r="E4731" s="235">
        <v>83</v>
      </c>
      <c r="F4731" s="235">
        <v>52</v>
      </c>
      <c r="G4731" s="235">
        <v>28.8</v>
      </c>
      <c r="H4731" s="235">
        <v>12.4</v>
      </c>
    </row>
    <row r="4732" spans="2:8">
      <c r="B4732" s="235" t="s">
        <v>101</v>
      </c>
      <c r="C4732" s="235">
        <v>44205</v>
      </c>
      <c r="D4732" s="235">
        <v>0</v>
      </c>
      <c r="E4732" s="235">
        <v>0</v>
      </c>
      <c r="F4732" s="235">
        <v>0</v>
      </c>
      <c r="G4732" s="235">
        <v>0</v>
      </c>
      <c r="H4732" s="235">
        <v>0</v>
      </c>
    </row>
    <row r="4733" spans="2:8">
      <c r="B4733" s="235" t="s">
        <v>101</v>
      </c>
      <c r="C4733" s="235">
        <v>44206</v>
      </c>
      <c r="D4733" s="235">
        <v>0</v>
      </c>
      <c r="E4733" s="235">
        <v>0</v>
      </c>
      <c r="F4733" s="235">
        <v>0</v>
      </c>
      <c r="G4733" s="235">
        <v>0</v>
      </c>
      <c r="H4733" s="235">
        <v>0</v>
      </c>
    </row>
    <row r="4734" spans="2:8">
      <c r="B4734" s="235" t="s">
        <v>101</v>
      </c>
      <c r="C4734" s="235">
        <v>44207</v>
      </c>
      <c r="D4734" s="235">
        <v>0</v>
      </c>
      <c r="E4734" s="235">
        <v>0</v>
      </c>
      <c r="F4734" s="235">
        <v>0</v>
      </c>
      <c r="G4734" s="235">
        <v>0</v>
      </c>
      <c r="H4734" s="235">
        <v>0</v>
      </c>
    </row>
    <row r="4735" spans="2:8">
      <c r="B4735" s="235" t="s">
        <v>101</v>
      </c>
      <c r="C4735" s="235">
        <v>44208</v>
      </c>
      <c r="D4735" s="235">
        <v>45</v>
      </c>
      <c r="E4735" s="235">
        <v>80</v>
      </c>
      <c r="F4735" s="235">
        <v>54</v>
      </c>
      <c r="G4735" s="235">
        <v>29</v>
      </c>
      <c r="H4735" s="235">
        <v>12</v>
      </c>
    </row>
    <row r="4736" spans="2:8">
      <c r="B4736" s="235" t="s">
        <v>101</v>
      </c>
      <c r="C4736" s="235">
        <v>44209</v>
      </c>
      <c r="D4736" s="235">
        <v>0</v>
      </c>
      <c r="E4736" s="235">
        <v>79</v>
      </c>
      <c r="F4736" s="235">
        <v>49</v>
      </c>
      <c r="G4736" s="235">
        <v>28.9</v>
      </c>
      <c r="H4736" s="235">
        <v>11.7</v>
      </c>
    </row>
    <row r="4737" spans="2:8">
      <c r="B4737" s="235" t="s">
        <v>101</v>
      </c>
      <c r="C4737" s="235">
        <v>44210</v>
      </c>
      <c r="D4737" s="235">
        <v>0</v>
      </c>
      <c r="E4737" s="235">
        <v>84</v>
      </c>
      <c r="F4737" s="235">
        <v>54</v>
      </c>
      <c r="G4737" s="235">
        <v>30</v>
      </c>
      <c r="H4737" s="235">
        <v>14</v>
      </c>
    </row>
    <row r="4738" spans="2:8">
      <c r="B4738" s="235" t="s">
        <v>101</v>
      </c>
      <c r="C4738" s="235">
        <v>44211</v>
      </c>
      <c r="D4738" s="235">
        <v>0</v>
      </c>
      <c r="E4738" s="235">
        <v>83</v>
      </c>
      <c r="F4738" s="235">
        <v>54</v>
      </c>
      <c r="G4738" s="235">
        <v>28</v>
      </c>
      <c r="H4738" s="235">
        <v>12</v>
      </c>
    </row>
    <row r="4739" spans="2:8">
      <c r="B4739" s="235" t="s">
        <v>101</v>
      </c>
      <c r="C4739" s="235">
        <v>44212</v>
      </c>
      <c r="D4739" s="235">
        <v>0</v>
      </c>
      <c r="E4739" s="235">
        <v>0</v>
      </c>
      <c r="F4739" s="235">
        <v>0</v>
      </c>
      <c r="G4739" s="235">
        <v>0</v>
      </c>
      <c r="H4739" s="235">
        <v>0</v>
      </c>
    </row>
    <row r="4740" spans="2:8">
      <c r="B4740" s="235" t="s">
        <v>101</v>
      </c>
      <c r="C4740" s="235">
        <v>44213</v>
      </c>
      <c r="D4740" s="235">
        <v>0</v>
      </c>
      <c r="E4740" s="235">
        <v>0</v>
      </c>
      <c r="F4740" s="235">
        <v>0</v>
      </c>
      <c r="G4740" s="235">
        <v>0</v>
      </c>
      <c r="H4740" s="235">
        <v>0</v>
      </c>
    </row>
    <row r="4741" spans="2:8">
      <c r="B4741" s="235" t="s">
        <v>101</v>
      </c>
      <c r="C4741" s="235">
        <v>44214</v>
      </c>
      <c r="D4741" s="235">
        <v>4</v>
      </c>
      <c r="E4741" s="235">
        <v>77</v>
      </c>
      <c r="F4741" s="235">
        <v>51</v>
      </c>
      <c r="G4741" s="235">
        <v>26.9</v>
      </c>
      <c r="H4741" s="235">
        <v>11.9</v>
      </c>
    </row>
    <row r="4742" spans="2:8">
      <c r="B4742" s="235" t="s">
        <v>101</v>
      </c>
      <c r="C4742" s="235">
        <v>44215</v>
      </c>
      <c r="D4742" s="235">
        <v>0</v>
      </c>
      <c r="E4742" s="235">
        <v>75</v>
      </c>
      <c r="F4742" s="235">
        <v>40</v>
      </c>
      <c r="G4742" s="235">
        <v>29</v>
      </c>
      <c r="H4742" s="235">
        <v>10</v>
      </c>
    </row>
    <row r="4743" spans="2:8">
      <c r="B4743" s="235" t="s">
        <v>101</v>
      </c>
      <c r="C4743" s="235">
        <v>44216</v>
      </c>
      <c r="D4743" s="235">
        <v>0</v>
      </c>
      <c r="E4743" s="235">
        <v>78</v>
      </c>
      <c r="F4743" s="235">
        <v>40</v>
      </c>
      <c r="G4743" s="235">
        <v>31.4</v>
      </c>
      <c r="H4743" s="235">
        <v>10.9</v>
      </c>
    </row>
    <row r="4744" spans="2:8">
      <c r="B4744" s="235" t="s">
        <v>101</v>
      </c>
      <c r="C4744" s="235">
        <v>44217</v>
      </c>
      <c r="D4744" s="235">
        <v>0</v>
      </c>
      <c r="E4744" s="235">
        <v>81</v>
      </c>
      <c r="F4744" s="235">
        <v>42</v>
      </c>
      <c r="G4744" s="235">
        <v>30</v>
      </c>
      <c r="H4744" s="235">
        <v>13</v>
      </c>
    </row>
    <row r="4745" spans="2:8">
      <c r="B4745" s="235" t="s">
        <v>101</v>
      </c>
      <c r="C4745" s="235">
        <v>44218</v>
      </c>
      <c r="D4745" s="235">
        <v>0</v>
      </c>
      <c r="E4745" s="235">
        <v>81</v>
      </c>
      <c r="F4745" s="235">
        <v>51</v>
      </c>
      <c r="G4745" s="235">
        <v>26.5</v>
      </c>
      <c r="H4745" s="235">
        <v>14.1</v>
      </c>
    </row>
    <row r="4746" spans="2:8">
      <c r="B4746" s="235" t="s">
        <v>101</v>
      </c>
      <c r="C4746" s="235">
        <v>44219</v>
      </c>
      <c r="D4746" s="235">
        <v>0</v>
      </c>
      <c r="E4746" s="235">
        <v>0</v>
      </c>
      <c r="F4746" s="235">
        <v>0</v>
      </c>
      <c r="G4746" s="235">
        <v>0</v>
      </c>
      <c r="H4746" s="235">
        <v>0</v>
      </c>
    </row>
    <row r="4747" spans="2:8">
      <c r="B4747" s="235" t="s">
        <v>101</v>
      </c>
      <c r="C4747" s="235">
        <v>44220</v>
      </c>
      <c r="D4747" s="235">
        <v>0</v>
      </c>
      <c r="E4747" s="235">
        <v>0</v>
      </c>
      <c r="F4747" s="235">
        <v>0</v>
      </c>
      <c r="G4747" s="235">
        <v>0</v>
      </c>
      <c r="H4747" s="235">
        <v>0</v>
      </c>
    </row>
    <row r="4748" spans="2:8">
      <c r="B4748" s="235" t="s">
        <v>101</v>
      </c>
      <c r="C4748" s="235">
        <v>44221</v>
      </c>
      <c r="D4748" s="235">
        <v>15</v>
      </c>
      <c r="E4748" s="235">
        <v>77</v>
      </c>
      <c r="F4748" s="235">
        <v>51</v>
      </c>
      <c r="G4748" s="235">
        <v>26</v>
      </c>
      <c r="H4748" s="235">
        <v>14</v>
      </c>
    </row>
    <row r="4749" spans="2:8">
      <c r="B4749" s="235" t="s">
        <v>101</v>
      </c>
      <c r="C4749" s="235">
        <v>44222</v>
      </c>
      <c r="D4749" s="235">
        <v>0</v>
      </c>
      <c r="E4749" s="235">
        <v>82</v>
      </c>
      <c r="F4749" s="235">
        <v>56</v>
      </c>
      <c r="G4749" s="235">
        <v>26.6</v>
      </c>
      <c r="H4749" s="235">
        <v>13</v>
      </c>
    </row>
    <row r="4750" spans="2:8">
      <c r="B4750" s="235" t="s">
        <v>101</v>
      </c>
      <c r="C4750" s="235">
        <v>44223</v>
      </c>
      <c r="D4750" s="235">
        <v>0</v>
      </c>
      <c r="E4750" s="235">
        <v>80</v>
      </c>
      <c r="F4750" s="235">
        <v>59</v>
      </c>
      <c r="G4750" s="235">
        <v>28.8</v>
      </c>
      <c r="H4750" s="235">
        <v>11.3</v>
      </c>
    </row>
    <row r="4751" spans="2:8">
      <c r="B4751" s="235" t="s">
        <v>101</v>
      </c>
      <c r="C4751" s="235">
        <v>44224</v>
      </c>
      <c r="D4751" s="235">
        <v>0</v>
      </c>
      <c r="E4751" s="235">
        <v>81</v>
      </c>
      <c r="F4751" s="235">
        <v>51</v>
      </c>
      <c r="G4751" s="235">
        <v>28.3</v>
      </c>
      <c r="H4751" s="235">
        <v>13.2</v>
      </c>
    </row>
    <row r="4752" spans="2:8">
      <c r="B4752" s="235" t="s">
        <v>101</v>
      </c>
      <c r="C4752" s="235">
        <v>44225</v>
      </c>
      <c r="D4752" s="235">
        <v>3</v>
      </c>
      <c r="E4752" s="235">
        <v>79</v>
      </c>
      <c r="F4752" s="235">
        <v>59</v>
      </c>
      <c r="G4752" s="235">
        <v>27.9</v>
      </c>
      <c r="H4752" s="235">
        <v>14.5</v>
      </c>
    </row>
    <row r="4753" spans="2:8">
      <c r="B4753" s="235" t="s">
        <v>101</v>
      </c>
      <c r="C4753" s="235">
        <v>44226</v>
      </c>
      <c r="D4753" s="235">
        <v>0</v>
      </c>
      <c r="E4753" s="235">
        <v>0</v>
      </c>
      <c r="F4753" s="235">
        <v>0</v>
      </c>
      <c r="G4753" s="235">
        <v>0</v>
      </c>
      <c r="H4753" s="235">
        <v>0</v>
      </c>
    </row>
    <row r="4754" spans="2:8">
      <c r="B4754" s="235" t="s">
        <v>101</v>
      </c>
      <c r="C4754" s="235">
        <v>44227</v>
      </c>
      <c r="D4754" s="235">
        <v>0</v>
      </c>
      <c r="E4754" s="235">
        <v>0</v>
      </c>
      <c r="F4754" s="235">
        <v>0</v>
      </c>
      <c r="G4754" s="235">
        <v>0</v>
      </c>
      <c r="H4754" s="235">
        <v>0</v>
      </c>
    </row>
    <row r="4755" spans="2:8">
      <c r="B4755" s="235" t="s">
        <v>101</v>
      </c>
      <c r="C4755" s="235">
        <v>44228</v>
      </c>
      <c r="D4755" s="235">
        <v>0</v>
      </c>
      <c r="E4755" s="235">
        <v>77</v>
      </c>
      <c r="F4755" s="235">
        <v>49</v>
      </c>
      <c r="G4755" s="235">
        <v>28.9</v>
      </c>
      <c r="H4755" s="235">
        <v>12.2</v>
      </c>
    </row>
    <row r="4756" spans="2:8">
      <c r="B4756" s="235" t="s">
        <v>101</v>
      </c>
      <c r="C4756" s="235">
        <v>44229</v>
      </c>
      <c r="D4756" s="235">
        <v>0</v>
      </c>
      <c r="E4756" s="235">
        <v>82</v>
      </c>
      <c r="F4756" s="235">
        <v>51</v>
      </c>
      <c r="G4756" s="235">
        <v>28</v>
      </c>
      <c r="H4756" s="235">
        <v>15.2</v>
      </c>
    </row>
    <row r="4757" spans="2:8">
      <c r="B4757" s="235" t="s">
        <v>101</v>
      </c>
      <c r="C4757" s="235">
        <v>44230</v>
      </c>
      <c r="D4757" s="235">
        <v>3</v>
      </c>
      <c r="E4757" s="235">
        <v>79</v>
      </c>
      <c r="F4757" s="235">
        <v>52</v>
      </c>
      <c r="G4757" s="235">
        <v>22.2</v>
      </c>
      <c r="H4757" s="235">
        <v>13.8</v>
      </c>
    </row>
    <row r="4758" spans="2:8">
      <c r="B4758" s="235" t="s">
        <v>101</v>
      </c>
      <c r="C4758" s="235">
        <v>44231</v>
      </c>
      <c r="D4758" s="235">
        <v>0</v>
      </c>
      <c r="E4758" s="235">
        <v>87</v>
      </c>
      <c r="F4758" s="235">
        <v>51</v>
      </c>
      <c r="G4758" s="235">
        <v>30.2</v>
      </c>
      <c r="H4758" s="235">
        <v>14.2</v>
      </c>
    </row>
    <row r="4759" spans="2:8">
      <c r="B4759" s="235" t="s">
        <v>101</v>
      </c>
      <c r="C4759" s="235">
        <v>44232</v>
      </c>
      <c r="D4759" s="235">
        <v>12</v>
      </c>
      <c r="E4759" s="235">
        <v>84</v>
      </c>
      <c r="F4759" s="235">
        <v>55</v>
      </c>
      <c r="G4759" s="235">
        <v>29</v>
      </c>
      <c r="H4759" s="235">
        <v>13</v>
      </c>
    </row>
    <row r="4760" spans="2:8">
      <c r="B4760" s="235" t="s">
        <v>101</v>
      </c>
      <c r="C4760" s="235">
        <v>44233</v>
      </c>
      <c r="D4760" s="235">
        <v>0</v>
      </c>
      <c r="E4760" s="235">
        <v>0</v>
      </c>
      <c r="F4760" s="235">
        <v>0</v>
      </c>
      <c r="G4760" s="235">
        <v>0</v>
      </c>
      <c r="H4760" s="235">
        <v>0</v>
      </c>
    </row>
    <row r="4761" spans="2:8">
      <c r="B4761" s="235" t="s">
        <v>101</v>
      </c>
      <c r="C4761" s="235">
        <v>44234</v>
      </c>
      <c r="D4761" s="235">
        <v>0</v>
      </c>
      <c r="E4761" s="235">
        <v>0</v>
      </c>
      <c r="F4761" s="235">
        <v>0</v>
      </c>
      <c r="G4761" s="235">
        <v>0</v>
      </c>
      <c r="H4761" s="235">
        <v>0</v>
      </c>
    </row>
    <row r="4762" spans="2:8">
      <c r="B4762" s="235" t="s">
        <v>101</v>
      </c>
      <c r="C4762" s="235">
        <v>44235</v>
      </c>
      <c r="D4762" s="235">
        <v>22</v>
      </c>
      <c r="E4762" s="235">
        <v>86</v>
      </c>
      <c r="F4762" s="235">
        <v>55</v>
      </c>
      <c r="G4762" s="235">
        <v>30.5</v>
      </c>
      <c r="H4762" s="235">
        <v>14.9</v>
      </c>
    </row>
    <row r="4763" spans="2:8">
      <c r="B4763" s="235" t="s">
        <v>101</v>
      </c>
      <c r="C4763" s="235">
        <v>44236</v>
      </c>
      <c r="D4763" s="235">
        <v>26</v>
      </c>
      <c r="E4763" s="235">
        <v>79</v>
      </c>
      <c r="F4763" s="235">
        <v>46</v>
      </c>
      <c r="G4763" s="235">
        <v>28.5</v>
      </c>
      <c r="H4763" s="235">
        <v>13.6</v>
      </c>
    </row>
    <row r="4764" spans="2:8">
      <c r="B4764" s="235" t="s">
        <v>101</v>
      </c>
      <c r="C4764" s="235">
        <v>44237</v>
      </c>
      <c r="D4764" s="235">
        <v>7</v>
      </c>
      <c r="E4764" s="235">
        <v>86</v>
      </c>
      <c r="F4764" s="235">
        <v>55</v>
      </c>
      <c r="G4764" s="235">
        <v>30.5</v>
      </c>
      <c r="H4764" s="235">
        <v>13</v>
      </c>
    </row>
    <row r="4765" spans="2:8">
      <c r="B4765" s="235" t="s">
        <v>101</v>
      </c>
      <c r="C4765" s="235">
        <v>44238</v>
      </c>
      <c r="D4765" s="235">
        <v>10</v>
      </c>
      <c r="E4765" s="235">
        <v>85</v>
      </c>
      <c r="F4765" s="235">
        <v>51</v>
      </c>
      <c r="G4765" s="235">
        <v>25.2</v>
      </c>
      <c r="H4765" s="235">
        <v>12.4</v>
      </c>
    </row>
    <row r="4766" spans="2:8">
      <c r="B4766" s="235" t="s">
        <v>101</v>
      </c>
      <c r="C4766" s="235">
        <v>44239</v>
      </c>
      <c r="D4766" s="235">
        <v>20</v>
      </c>
      <c r="E4766" s="235">
        <v>82</v>
      </c>
      <c r="F4766" s="235">
        <v>51</v>
      </c>
      <c r="G4766" s="235">
        <v>27</v>
      </c>
      <c r="H4766" s="235">
        <v>14</v>
      </c>
    </row>
    <row r="4767" spans="2:8">
      <c r="B4767" s="235" t="s">
        <v>101</v>
      </c>
      <c r="C4767" s="235">
        <v>44240</v>
      </c>
      <c r="D4767" s="235">
        <v>0</v>
      </c>
      <c r="E4767" s="235">
        <v>0</v>
      </c>
      <c r="F4767" s="235">
        <v>0</v>
      </c>
      <c r="G4767" s="235">
        <v>0</v>
      </c>
      <c r="H4767" s="235">
        <v>0</v>
      </c>
    </row>
    <row r="4768" spans="2:8">
      <c r="B4768" s="235" t="s">
        <v>101</v>
      </c>
      <c r="C4768" s="235">
        <v>44241</v>
      </c>
      <c r="D4768" s="235">
        <v>0</v>
      </c>
      <c r="E4768" s="235">
        <v>0</v>
      </c>
      <c r="F4768" s="235">
        <v>0</v>
      </c>
      <c r="G4768" s="235">
        <v>0</v>
      </c>
      <c r="H4768" s="235">
        <v>0</v>
      </c>
    </row>
    <row r="4769" spans="2:8">
      <c r="B4769" s="235" t="s">
        <v>101</v>
      </c>
      <c r="C4769" s="235">
        <v>44242</v>
      </c>
      <c r="D4769" s="235">
        <v>18</v>
      </c>
      <c r="E4769" s="235">
        <v>74</v>
      </c>
      <c r="F4769" s="235">
        <v>51</v>
      </c>
      <c r="G4769" s="235">
        <v>27</v>
      </c>
      <c r="H4769" s="235">
        <v>14.2</v>
      </c>
    </row>
    <row r="4770" spans="2:8">
      <c r="B4770" s="235" t="s">
        <v>101</v>
      </c>
      <c r="C4770" s="235">
        <v>44243</v>
      </c>
      <c r="D4770" s="235">
        <v>0</v>
      </c>
      <c r="E4770" s="235">
        <v>84</v>
      </c>
      <c r="F4770" s="235">
        <v>62</v>
      </c>
      <c r="G4770" s="235">
        <v>25</v>
      </c>
      <c r="H4770" s="235">
        <v>11.8</v>
      </c>
    </row>
    <row r="4771" spans="2:8">
      <c r="B4771" s="235" t="s">
        <v>101</v>
      </c>
      <c r="C4771" s="235">
        <v>44244</v>
      </c>
      <c r="D4771" s="235">
        <v>0</v>
      </c>
      <c r="E4771" s="235">
        <v>81</v>
      </c>
      <c r="F4771" s="235">
        <v>64</v>
      </c>
      <c r="G4771" s="235">
        <v>25</v>
      </c>
      <c r="H4771" s="235">
        <v>18</v>
      </c>
    </row>
    <row r="4772" spans="2:8">
      <c r="B4772" s="235" t="s">
        <v>101</v>
      </c>
      <c r="C4772" s="235">
        <v>44245</v>
      </c>
      <c r="D4772" s="235">
        <v>7</v>
      </c>
      <c r="E4772" s="235">
        <v>84</v>
      </c>
      <c r="F4772" s="235">
        <v>67</v>
      </c>
      <c r="G4772" s="235">
        <v>24</v>
      </c>
      <c r="H4772" s="235">
        <v>13</v>
      </c>
    </row>
    <row r="4773" spans="2:8">
      <c r="B4773" s="235" t="s">
        <v>101</v>
      </c>
      <c r="C4773" s="235">
        <v>44246</v>
      </c>
      <c r="D4773" s="235">
        <v>12</v>
      </c>
      <c r="E4773" s="235">
        <v>81</v>
      </c>
      <c r="F4773" s="235">
        <v>64</v>
      </c>
      <c r="G4773" s="235">
        <v>25</v>
      </c>
      <c r="H4773" s="235">
        <v>18</v>
      </c>
    </row>
    <row r="4774" spans="2:8">
      <c r="B4774" s="235" t="s">
        <v>101</v>
      </c>
      <c r="C4774" s="235">
        <v>44247</v>
      </c>
      <c r="D4774" s="235">
        <v>0</v>
      </c>
      <c r="E4774" s="235">
        <v>0</v>
      </c>
      <c r="F4774" s="235">
        <v>0</v>
      </c>
      <c r="G4774" s="235">
        <v>0</v>
      </c>
      <c r="H4774" s="235">
        <v>0</v>
      </c>
    </row>
    <row r="4775" spans="2:8">
      <c r="B4775" s="235" t="s">
        <v>101</v>
      </c>
      <c r="C4775" s="235">
        <v>44248</v>
      </c>
      <c r="D4775" s="235">
        <v>0</v>
      </c>
      <c r="E4775" s="235">
        <v>0</v>
      </c>
      <c r="F4775" s="235">
        <v>0</v>
      </c>
      <c r="G4775" s="235">
        <v>0</v>
      </c>
      <c r="H4775" s="235">
        <v>0</v>
      </c>
    </row>
    <row r="4776" spans="2:8">
      <c r="B4776" s="235" t="s">
        <v>101</v>
      </c>
      <c r="C4776" s="235">
        <v>44249</v>
      </c>
      <c r="D4776" s="235">
        <v>18</v>
      </c>
      <c r="E4776" s="235">
        <v>82</v>
      </c>
      <c r="F4776" s="235">
        <v>54</v>
      </c>
      <c r="G4776" s="235">
        <v>26</v>
      </c>
      <c r="H4776" s="235">
        <v>14</v>
      </c>
    </row>
    <row r="4777" spans="2:8">
      <c r="B4777" s="235" t="s">
        <v>101</v>
      </c>
      <c r="C4777" s="235">
        <v>44250</v>
      </c>
      <c r="D4777" s="235">
        <v>28</v>
      </c>
      <c r="E4777" s="235">
        <v>86</v>
      </c>
      <c r="F4777" s="235">
        <v>52</v>
      </c>
      <c r="G4777" s="235">
        <v>25</v>
      </c>
      <c r="H4777" s="235">
        <v>14</v>
      </c>
    </row>
    <row r="4778" spans="2:8">
      <c r="B4778" s="235" t="s">
        <v>101</v>
      </c>
      <c r="C4778" s="235">
        <v>44251</v>
      </c>
      <c r="D4778" s="235">
        <v>0</v>
      </c>
      <c r="E4778" s="235">
        <v>90</v>
      </c>
      <c r="F4778" s="235">
        <v>48</v>
      </c>
      <c r="G4778" s="235">
        <v>22</v>
      </c>
      <c r="H4778" s="235">
        <v>11</v>
      </c>
    </row>
    <row r="4779" spans="2:8">
      <c r="B4779" s="235" t="s">
        <v>101</v>
      </c>
      <c r="C4779" s="235">
        <v>44252</v>
      </c>
      <c r="D4779" s="235">
        <v>0</v>
      </c>
      <c r="E4779" s="235">
        <v>85</v>
      </c>
      <c r="F4779" s="235">
        <v>52</v>
      </c>
      <c r="G4779" s="235">
        <v>23</v>
      </c>
      <c r="H4779" s="235">
        <v>14</v>
      </c>
    </row>
    <row r="4780" spans="2:8">
      <c r="B4780" s="235" t="s">
        <v>101</v>
      </c>
      <c r="C4780" s="235">
        <v>44253</v>
      </c>
      <c r="D4780" s="235">
        <v>10</v>
      </c>
      <c r="E4780" s="235">
        <v>86</v>
      </c>
      <c r="F4780" s="235">
        <v>54</v>
      </c>
      <c r="G4780" s="235">
        <v>26</v>
      </c>
      <c r="H4780" s="235">
        <v>14</v>
      </c>
    </row>
    <row r="4781" spans="2:8">
      <c r="B4781" s="235" t="s">
        <v>101</v>
      </c>
      <c r="C4781" s="235">
        <v>44254</v>
      </c>
      <c r="D4781" s="235">
        <v>18</v>
      </c>
      <c r="E4781" s="235">
        <v>0</v>
      </c>
      <c r="F4781" s="235">
        <v>0</v>
      </c>
      <c r="G4781" s="235">
        <v>0</v>
      </c>
      <c r="H4781" s="235">
        <v>0</v>
      </c>
    </row>
    <row r="4782" spans="2:8">
      <c r="B4782" s="235" t="s">
        <v>101</v>
      </c>
      <c r="C4782" s="235">
        <v>44255</v>
      </c>
      <c r="D4782" s="235">
        <v>0</v>
      </c>
      <c r="E4782" s="235">
        <v>0</v>
      </c>
      <c r="F4782" s="235">
        <v>0</v>
      </c>
      <c r="G4782" s="235">
        <v>0</v>
      </c>
      <c r="H4782" s="235">
        <v>0</v>
      </c>
    </row>
    <row r="4783" spans="2:8">
      <c r="B4783" s="235" t="s">
        <v>101</v>
      </c>
      <c r="C4783" s="235">
        <v>44256</v>
      </c>
      <c r="D4783" s="235">
        <v>19</v>
      </c>
      <c r="E4783" s="235">
        <v>85</v>
      </c>
      <c r="F4783" s="235">
        <v>56</v>
      </c>
      <c r="G4783" s="235">
        <v>29</v>
      </c>
      <c r="H4783" s="235">
        <v>14</v>
      </c>
    </row>
    <row r="4784" spans="2:8">
      <c r="B4784" s="235" t="s">
        <v>101</v>
      </c>
      <c r="C4784" s="235">
        <v>44257</v>
      </c>
      <c r="D4784" s="235">
        <v>22</v>
      </c>
      <c r="E4784" s="235">
        <v>86</v>
      </c>
      <c r="F4784" s="235">
        <v>52</v>
      </c>
      <c r="G4784" s="235">
        <v>23</v>
      </c>
      <c r="H4784" s="235">
        <v>14</v>
      </c>
    </row>
    <row r="4785" spans="2:8">
      <c r="B4785" s="235" t="s">
        <v>101</v>
      </c>
      <c r="C4785" s="235">
        <v>44258</v>
      </c>
      <c r="D4785" s="235">
        <v>0</v>
      </c>
      <c r="E4785" s="235">
        <v>84</v>
      </c>
      <c r="F4785" s="235">
        <v>52</v>
      </c>
      <c r="G4785" s="235">
        <v>27</v>
      </c>
      <c r="H4785" s="235">
        <v>13</v>
      </c>
    </row>
    <row r="4786" spans="2:8">
      <c r="B4786" s="235" t="s">
        <v>101</v>
      </c>
      <c r="C4786" s="235">
        <v>44259</v>
      </c>
      <c r="D4786" s="235">
        <v>8</v>
      </c>
      <c r="E4786" s="235">
        <v>81</v>
      </c>
      <c r="F4786" s="235">
        <v>52</v>
      </c>
      <c r="G4786" s="235">
        <v>28.9</v>
      </c>
      <c r="H4786" s="235">
        <v>13.3</v>
      </c>
    </row>
    <row r="4787" spans="2:8">
      <c r="B4787" s="235" t="s">
        <v>101</v>
      </c>
      <c r="C4787" s="235">
        <v>44260</v>
      </c>
      <c r="D4787" s="235">
        <v>10</v>
      </c>
      <c r="E4787" s="235">
        <v>82</v>
      </c>
      <c r="F4787" s="235">
        <v>50</v>
      </c>
      <c r="G4787" s="235">
        <v>24</v>
      </c>
      <c r="H4787" s="235">
        <v>13.3</v>
      </c>
    </row>
    <row r="4788" spans="2:8">
      <c r="B4788" s="235" t="s">
        <v>101</v>
      </c>
      <c r="C4788" s="235">
        <v>44261</v>
      </c>
      <c r="D4788" s="235">
        <v>0</v>
      </c>
      <c r="E4788" s="235">
        <v>0</v>
      </c>
      <c r="F4788" s="235">
        <v>0</v>
      </c>
      <c r="G4788" s="235">
        <v>0</v>
      </c>
      <c r="H4788" s="235">
        <v>0</v>
      </c>
    </row>
    <row r="4789" spans="2:8">
      <c r="B4789" s="235" t="s">
        <v>101</v>
      </c>
      <c r="C4789" s="235">
        <v>44262</v>
      </c>
      <c r="D4789" s="235">
        <v>0</v>
      </c>
      <c r="E4789" s="235">
        <v>0</v>
      </c>
      <c r="F4789" s="235">
        <v>0</v>
      </c>
      <c r="G4789" s="235">
        <v>0</v>
      </c>
      <c r="H4789" s="235">
        <v>0</v>
      </c>
    </row>
    <row r="4790" spans="2:8">
      <c r="B4790" s="235" t="s">
        <v>101</v>
      </c>
      <c r="C4790" s="235">
        <v>44263</v>
      </c>
      <c r="D4790" s="235">
        <v>0</v>
      </c>
      <c r="E4790" s="235">
        <v>82</v>
      </c>
      <c r="F4790" s="235">
        <v>67</v>
      </c>
      <c r="G4790" s="235">
        <v>24.4</v>
      </c>
      <c r="H4790" s="235">
        <v>13.4</v>
      </c>
    </row>
    <row r="4791" spans="2:8">
      <c r="B4791" s="235" t="s">
        <v>101</v>
      </c>
      <c r="C4791" s="235">
        <v>44264</v>
      </c>
      <c r="D4791" s="235">
        <v>8</v>
      </c>
      <c r="E4791" s="235">
        <v>84</v>
      </c>
      <c r="F4791" s="235">
        <v>65</v>
      </c>
      <c r="G4791" s="235">
        <v>26.3</v>
      </c>
      <c r="H4791" s="235">
        <v>13</v>
      </c>
    </row>
    <row r="4792" spans="2:8">
      <c r="B4792" s="235" t="s">
        <v>101</v>
      </c>
      <c r="C4792" s="235">
        <v>44265</v>
      </c>
      <c r="D4792" s="235">
        <v>3</v>
      </c>
      <c r="E4792" s="235">
        <v>83</v>
      </c>
      <c r="F4792" s="235">
        <v>77</v>
      </c>
      <c r="G4792" s="235">
        <v>18.600000000000001</v>
      </c>
      <c r="H4792" s="235">
        <v>11.3</v>
      </c>
    </row>
    <row r="4793" spans="2:8">
      <c r="B4793" s="235" t="s">
        <v>101</v>
      </c>
      <c r="C4793" s="235">
        <v>44266</v>
      </c>
      <c r="D4793" s="235">
        <v>6</v>
      </c>
      <c r="E4793" s="235">
        <v>99</v>
      </c>
      <c r="F4793" s="235">
        <v>62</v>
      </c>
      <c r="G4793" s="235">
        <v>23</v>
      </c>
      <c r="H4793" s="235">
        <v>14</v>
      </c>
    </row>
    <row r="4794" spans="2:8">
      <c r="B4794" s="235" t="s">
        <v>101</v>
      </c>
      <c r="C4794" s="235">
        <v>44267</v>
      </c>
      <c r="D4794" s="235">
        <v>5</v>
      </c>
      <c r="E4794" s="235">
        <v>100</v>
      </c>
      <c r="F4794" s="235">
        <v>66</v>
      </c>
      <c r="G4794" s="235">
        <v>21</v>
      </c>
      <c r="H4794" s="235">
        <v>15</v>
      </c>
    </row>
    <row r="4795" spans="2:8">
      <c r="B4795" s="235" t="s">
        <v>101</v>
      </c>
      <c r="C4795" s="235">
        <v>44268</v>
      </c>
      <c r="D4795" s="235">
        <v>0</v>
      </c>
      <c r="E4795" s="235">
        <v>0</v>
      </c>
      <c r="F4795" s="235">
        <v>0</v>
      </c>
      <c r="G4795" s="235">
        <v>0</v>
      </c>
      <c r="H4795" s="235">
        <v>0</v>
      </c>
    </row>
    <row r="4796" spans="2:8">
      <c r="B4796" s="235" t="s">
        <v>101</v>
      </c>
      <c r="C4796" s="235">
        <v>44269</v>
      </c>
      <c r="D4796" s="235">
        <v>0</v>
      </c>
      <c r="E4796" s="235">
        <v>0</v>
      </c>
      <c r="F4796" s="235">
        <v>0</v>
      </c>
      <c r="G4796" s="235">
        <v>0</v>
      </c>
      <c r="H4796" s="235">
        <v>0</v>
      </c>
    </row>
    <row r="4797" spans="2:8">
      <c r="B4797" s="235" t="s">
        <v>101</v>
      </c>
      <c r="C4797" s="235">
        <v>44270</v>
      </c>
      <c r="D4797" s="235">
        <v>9</v>
      </c>
      <c r="E4797" s="235">
        <v>100</v>
      </c>
      <c r="F4797" s="235">
        <v>54</v>
      </c>
      <c r="G4797" s="235">
        <v>26</v>
      </c>
      <c r="H4797" s="235">
        <v>15</v>
      </c>
    </row>
    <row r="4798" spans="2:8">
      <c r="B4798" s="235" t="s">
        <v>101</v>
      </c>
      <c r="C4798" s="235">
        <v>44271</v>
      </c>
      <c r="D4798" s="235">
        <v>4</v>
      </c>
      <c r="E4798" s="235">
        <v>100</v>
      </c>
      <c r="F4798" s="235">
        <v>44</v>
      </c>
      <c r="G4798" s="235">
        <v>26.4</v>
      </c>
      <c r="H4798" s="235">
        <v>14.6</v>
      </c>
    </row>
    <row r="4799" spans="2:8">
      <c r="B4799" s="235" t="s">
        <v>101</v>
      </c>
      <c r="C4799" s="235">
        <v>44272</v>
      </c>
      <c r="D4799" s="235">
        <v>13</v>
      </c>
      <c r="E4799" s="235">
        <v>100</v>
      </c>
      <c r="F4799" s="235">
        <v>55</v>
      </c>
      <c r="G4799" s="235">
        <v>26.1</v>
      </c>
      <c r="H4799" s="235">
        <v>15.9</v>
      </c>
    </row>
    <row r="4800" spans="2:8">
      <c r="B4800" s="235" t="s">
        <v>101</v>
      </c>
      <c r="C4800" s="235">
        <v>44273</v>
      </c>
      <c r="D4800" s="235">
        <v>24</v>
      </c>
      <c r="E4800" s="235">
        <v>80</v>
      </c>
      <c r="F4800" s="235">
        <v>69</v>
      </c>
      <c r="G4800" s="235">
        <v>22.4</v>
      </c>
      <c r="H4800" s="235">
        <v>13</v>
      </c>
    </row>
    <row r="4801" spans="2:8">
      <c r="B4801" s="235" t="s">
        <v>101</v>
      </c>
      <c r="C4801" s="235">
        <v>44274</v>
      </c>
      <c r="D4801" s="235">
        <v>16</v>
      </c>
      <c r="E4801" s="235">
        <v>77</v>
      </c>
      <c r="F4801" s="235">
        <v>64</v>
      </c>
      <c r="G4801" s="235">
        <v>26.9</v>
      </c>
      <c r="H4801" s="235">
        <v>11.6</v>
      </c>
    </row>
    <row r="4802" spans="2:8">
      <c r="B4802" s="235" t="s">
        <v>101</v>
      </c>
      <c r="C4802" s="235">
        <v>44275</v>
      </c>
      <c r="D4802" s="235">
        <v>0</v>
      </c>
      <c r="E4802" s="235">
        <v>0</v>
      </c>
      <c r="F4802" s="235">
        <v>0</v>
      </c>
      <c r="G4802" s="235">
        <v>0</v>
      </c>
      <c r="H4802" s="235">
        <v>0</v>
      </c>
    </row>
    <row r="4803" spans="2:8">
      <c r="B4803" s="235" t="s">
        <v>101</v>
      </c>
      <c r="C4803" s="235">
        <v>44276</v>
      </c>
      <c r="D4803" s="235">
        <v>0</v>
      </c>
      <c r="E4803" s="235">
        <v>0</v>
      </c>
      <c r="F4803" s="235">
        <v>0</v>
      </c>
      <c r="G4803" s="235">
        <v>0</v>
      </c>
      <c r="H4803" s="235">
        <v>0</v>
      </c>
    </row>
    <row r="4804" spans="2:8">
      <c r="B4804" s="235" t="s">
        <v>101</v>
      </c>
      <c r="C4804" s="235">
        <v>44277</v>
      </c>
      <c r="D4804" s="235">
        <v>0</v>
      </c>
      <c r="E4804" s="235">
        <v>0</v>
      </c>
      <c r="F4804" s="235">
        <v>0</v>
      </c>
      <c r="G4804" s="235">
        <v>0</v>
      </c>
      <c r="H4804" s="235">
        <v>0</v>
      </c>
    </row>
    <row r="4805" spans="2:8">
      <c r="B4805" s="235" t="s">
        <v>101</v>
      </c>
      <c r="C4805" s="235">
        <v>44278</v>
      </c>
      <c r="D4805" s="235">
        <v>7</v>
      </c>
      <c r="E4805" s="235">
        <v>77</v>
      </c>
      <c r="F4805" s="235">
        <v>63</v>
      </c>
      <c r="G4805" s="235">
        <v>27.3</v>
      </c>
      <c r="H4805" s="235">
        <v>12</v>
      </c>
    </row>
    <row r="4806" spans="2:8">
      <c r="B4806" s="235" t="s">
        <v>101</v>
      </c>
      <c r="C4806" s="235">
        <v>44279</v>
      </c>
      <c r="D4806" s="235">
        <v>2</v>
      </c>
      <c r="E4806" s="235">
        <v>78</v>
      </c>
      <c r="F4806" s="235">
        <v>66</v>
      </c>
      <c r="G4806" s="235">
        <v>26.7</v>
      </c>
      <c r="H4806" s="235">
        <v>13.5</v>
      </c>
    </row>
    <row r="4807" spans="2:8">
      <c r="B4807" s="235" t="s">
        <v>101</v>
      </c>
      <c r="C4807" s="235">
        <v>44280</v>
      </c>
      <c r="D4807" s="235">
        <v>14</v>
      </c>
      <c r="E4807" s="235">
        <v>81</v>
      </c>
      <c r="F4807" s="235">
        <v>96</v>
      </c>
      <c r="G4807" s="235">
        <v>26.9</v>
      </c>
      <c r="H4807" s="235">
        <v>15.3</v>
      </c>
    </row>
    <row r="4808" spans="2:8">
      <c r="B4808" s="235" t="s">
        <v>101</v>
      </c>
      <c r="C4808" s="235">
        <v>44281</v>
      </c>
      <c r="D4808" s="235">
        <v>3</v>
      </c>
      <c r="E4808" s="235">
        <v>100</v>
      </c>
      <c r="F4808" s="235">
        <v>54</v>
      </c>
      <c r="G4808" s="235">
        <v>26.1</v>
      </c>
      <c r="H4808" s="235">
        <v>15.9</v>
      </c>
    </row>
    <row r="4809" spans="2:8">
      <c r="B4809" s="235" t="s">
        <v>101</v>
      </c>
      <c r="C4809" s="235">
        <v>44282</v>
      </c>
      <c r="D4809" s="235">
        <v>0</v>
      </c>
      <c r="E4809" s="235">
        <v>0</v>
      </c>
      <c r="F4809" s="235">
        <v>0</v>
      </c>
      <c r="G4809" s="235">
        <v>0</v>
      </c>
      <c r="H4809" s="235">
        <v>0</v>
      </c>
    </row>
    <row r="4810" spans="2:8">
      <c r="B4810" s="235" t="s">
        <v>101</v>
      </c>
      <c r="C4810" s="235">
        <v>44283</v>
      </c>
      <c r="D4810" s="235">
        <v>0</v>
      </c>
      <c r="E4810" s="235">
        <v>0</v>
      </c>
      <c r="F4810" s="235">
        <v>0</v>
      </c>
      <c r="G4810" s="235">
        <v>0</v>
      </c>
      <c r="H4810" s="235">
        <v>0</v>
      </c>
    </row>
    <row r="4811" spans="2:8">
      <c r="B4811" s="235" t="s">
        <v>101</v>
      </c>
      <c r="C4811" s="235">
        <v>44284</v>
      </c>
      <c r="D4811" s="235">
        <v>26</v>
      </c>
      <c r="E4811" s="235">
        <v>95</v>
      </c>
      <c r="F4811" s="235">
        <v>57</v>
      </c>
      <c r="G4811" s="235">
        <v>26.9</v>
      </c>
      <c r="H4811" s="235">
        <v>16.5</v>
      </c>
    </row>
    <row r="4812" spans="2:8">
      <c r="B4812" s="235" t="s">
        <v>101</v>
      </c>
      <c r="C4812" s="235">
        <v>44285</v>
      </c>
      <c r="D4812" s="235">
        <v>6</v>
      </c>
      <c r="E4812" s="235">
        <v>92</v>
      </c>
      <c r="F4812" s="235">
        <v>50</v>
      </c>
      <c r="G4812" s="235">
        <v>29.1</v>
      </c>
      <c r="H4812" s="235">
        <v>15.1</v>
      </c>
    </row>
    <row r="4813" spans="2:8">
      <c r="B4813" s="235" t="s">
        <v>101</v>
      </c>
      <c r="C4813" s="235">
        <v>44286</v>
      </c>
      <c r="D4813" s="235">
        <v>0</v>
      </c>
      <c r="E4813" s="235">
        <v>97</v>
      </c>
      <c r="F4813" s="235">
        <v>55</v>
      </c>
      <c r="G4813" s="235">
        <v>27.5</v>
      </c>
      <c r="H4813" s="235">
        <v>16.899999999999999</v>
      </c>
    </row>
    <row r="4814" spans="2:8">
      <c r="B4814" s="235" t="s">
        <v>101</v>
      </c>
      <c r="C4814" s="235">
        <v>44287</v>
      </c>
      <c r="D4814" s="235">
        <v>0</v>
      </c>
      <c r="E4814" s="235">
        <v>0</v>
      </c>
      <c r="F4814" s="235">
        <v>0</v>
      </c>
      <c r="G4814" s="235">
        <v>0</v>
      </c>
      <c r="H4814" s="235">
        <v>0</v>
      </c>
    </row>
    <row r="4815" spans="2:8">
      <c r="B4815" s="235" t="s">
        <v>101</v>
      </c>
      <c r="C4815" s="235">
        <v>44288</v>
      </c>
      <c r="D4815" s="235">
        <v>0</v>
      </c>
      <c r="E4815" s="235">
        <v>0</v>
      </c>
      <c r="F4815" s="235">
        <v>0</v>
      </c>
      <c r="G4815" s="235">
        <v>0</v>
      </c>
      <c r="H4815" s="235">
        <v>0</v>
      </c>
    </row>
    <row r="4816" spans="2:8">
      <c r="B4816" s="235" t="s">
        <v>101</v>
      </c>
      <c r="C4816" s="235">
        <v>44289</v>
      </c>
      <c r="D4816" s="235">
        <v>0</v>
      </c>
      <c r="E4816" s="235">
        <v>0</v>
      </c>
      <c r="F4816" s="235">
        <v>0</v>
      </c>
      <c r="G4816" s="235">
        <v>0</v>
      </c>
      <c r="H4816" s="235">
        <v>0</v>
      </c>
    </row>
    <row r="4817" spans="2:8">
      <c r="B4817" s="235" t="s">
        <v>101</v>
      </c>
      <c r="C4817" s="235">
        <v>44290</v>
      </c>
      <c r="D4817" s="235">
        <v>0</v>
      </c>
      <c r="E4817" s="235">
        <v>0</v>
      </c>
      <c r="F4817" s="235">
        <v>0</v>
      </c>
      <c r="G4817" s="235">
        <v>0</v>
      </c>
      <c r="H4817" s="235">
        <v>0</v>
      </c>
    </row>
    <row r="4818" spans="2:8">
      <c r="B4818" s="235" t="s">
        <v>101</v>
      </c>
      <c r="C4818" s="235">
        <v>44291</v>
      </c>
      <c r="D4818" s="235">
        <v>20</v>
      </c>
      <c r="E4818" s="235">
        <v>81</v>
      </c>
      <c r="F4818" s="235">
        <v>54</v>
      </c>
      <c r="G4818" s="235">
        <v>31</v>
      </c>
      <c r="H4818" s="235">
        <v>13</v>
      </c>
    </row>
    <row r="4819" spans="2:8">
      <c r="B4819" s="235" t="s">
        <v>101</v>
      </c>
      <c r="C4819" s="235">
        <v>44292</v>
      </c>
      <c r="D4819" s="235">
        <v>12</v>
      </c>
      <c r="E4819" s="235">
        <v>70</v>
      </c>
      <c r="F4819" s="235">
        <v>42</v>
      </c>
      <c r="G4819" s="235">
        <v>32</v>
      </c>
      <c r="H4819" s="235">
        <v>13</v>
      </c>
    </row>
    <row r="4820" spans="2:8">
      <c r="B4820" s="235" t="s">
        <v>101</v>
      </c>
      <c r="C4820" s="235">
        <v>44293</v>
      </c>
      <c r="D4820" s="235">
        <v>7</v>
      </c>
      <c r="E4820" s="235">
        <v>82</v>
      </c>
      <c r="F4820" s="235">
        <v>56</v>
      </c>
      <c r="G4820" s="235">
        <v>28</v>
      </c>
      <c r="H4820" s="235">
        <v>12</v>
      </c>
    </row>
    <row r="4821" spans="2:8">
      <c r="B4821" s="235" t="s">
        <v>101</v>
      </c>
      <c r="C4821" s="235">
        <v>44294</v>
      </c>
      <c r="D4821" s="235">
        <v>0</v>
      </c>
      <c r="E4821" s="235">
        <v>78</v>
      </c>
      <c r="F4821" s="235">
        <v>56</v>
      </c>
      <c r="G4821" s="235">
        <v>28</v>
      </c>
      <c r="H4821" s="235">
        <v>11</v>
      </c>
    </row>
    <row r="4822" spans="2:8">
      <c r="B4822" s="235" t="s">
        <v>101</v>
      </c>
      <c r="C4822" s="235">
        <v>44295</v>
      </c>
      <c r="D4822" s="235">
        <v>12</v>
      </c>
      <c r="E4822" s="235">
        <v>85</v>
      </c>
      <c r="F4822" s="235">
        <v>55</v>
      </c>
      <c r="G4822" s="235">
        <v>29</v>
      </c>
      <c r="H4822" s="235">
        <v>14</v>
      </c>
    </row>
    <row r="4823" spans="2:8">
      <c r="B4823" s="235" t="s">
        <v>101</v>
      </c>
      <c r="C4823" s="235">
        <v>44296</v>
      </c>
      <c r="D4823" s="235">
        <v>0</v>
      </c>
      <c r="E4823" s="235">
        <v>0</v>
      </c>
      <c r="F4823" s="235">
        <v>0</v>
      </c>
      <c r="G4823" s="235">
        <v>0</v>
      </c>
      <c r="H4823" s="235">
        <v>0</v>
      </c>
    </row>
    <row r="4824" spans="2:8">
      <c r="B4824" s="235" t="s">
        <v>101</v>
      </c>
      <c r="C4824" s="235">
        <v>44297</v>
      </c>
      <c r="D4824" s="235">
        <v>0</v>
      </c>
      <c r="E4824" s="235">
        <v>0</v>
      </c>
      <c r="F4824" s="235">
        <v>0</v>
      </c>
      <c r="G4824" s="235">
        <v>0</v>
      </c>
      <c r="H4824" s="235">
        <v>0</v>
      </c>
    </row>
    <row r="4825" spans="2:8">
      <c r="B4825" s="235" t="s">
        <v>101</v>
      </c>
      <c r="C4825" s="235">
        <v>44298</v>
      </c>
      <c r="D4825" s="235">
        <v>4</v>
      </c>
      <c r="E4825" s="235">
        <v>99</v>
      </c>
      <c r="F4825" s="235">
        <v>61</v>
      </c>
      <c r="G4825" s="235">
        <v>25</v>
      </c>
      <c r="H4825" s="235">
        <v>17</v>
      </c>
    </row>
    <row r="4826" spans="2:8">
      <c r="B4826" s="235" t="s">
        <v>101</v>
      </c>
      <c r="C4826" s="235">
        <v>44299</v>
      </c>
      <c r="D4826" s="235">
        <v>0</v>
      </c>
      <c r="E4826" s="235">
        <v>88</v>
      </c>
      <c r="F4826" s="235">
        <v>44</v>
      </c>
      <c r="G4826" s="235">
        <v>28</v>
      </c>
      <c r="H4826" s="235">
        <v>16</v>
      </c>
    </row>
    <row r="4827" spans="2:8">
      <c r="B4827" s="235" t="s">
        <v>101</v>
      </c>
      <c r="C4827" s="235">
        <v>44300</v>
      </c>
      <c r="D4827" s="235">
        <v>0</v>
      </c>
      <c r="E4827" s="235">
        <v>95</v>
      </c>
      <c r="F4827" s="235">
        <v>54</v>
      </c>
      <c r="G4827" s="235">
        <v>25</v>
      </c>
      <c r="H4827" s="235">
        <v>17</v>
      </c>
    </row>
    <row r="4828" spans="2:8">
      <c r="B4828" s="235" t="s">
        <v>101</v>
      </c>
      <c r="C4828" s="235">
        <v>44301</v>
      </c>
      <c r="D4828" s="235">
        <v>0</v>
      </c>
      <c r="E4828" s="235">
        <v>90</v>
      </c>
      <c r="F4828" s="235">
        <v>54</v>
      </c>
      <c r="G4828" s="235">
        <v>27</v>
      </c>
      <c r="H4828" s="235">
        <v>16</v>
      </c>
    </row>
    <row r="4829" spans="2:8">
      <c r="B4829" s="235" t="s">
        <v>101</v>
      </c>
      <c r="C4829" s="235">
        <v>44302</v>
      </c>
      <c r="D4829" s="235">
        <v>5</v>
      </c>
      <c r="E4829" s="235">
        <v>98</v>
      </c>
      <c r="F4829" s="235">
        <v>62</v>
      </c>
      <c r="G4829" s="235">
        <v>25</v>
      </c>
      <c r="H4829" s="235">
        <v>16</v>
      </c>
    </row>
    <row r="4830" spans="2:8">
      <c r="B4830" s="235" t="s">
        <v>101</v>
      </c>
      <c r="C4830" s="235">
        <v>44303</v>
      </c>
      <c r="D4830" s="235">
        <v>0</v>
      </c>
      <c r="E4830" s="235">
        <v>0</v>
      </c>
      <c r="F4830" s="235">
        <v>0</v>
      </c>
      <c r="G4830" s="235">
        <v>0</v>
      </c>
      <c r="H4830" s="235">
        <v>0</v>
      </c>
    </row>
    <row r="4831" spans="2:8">
      <c r="B4831" s="235" t="s">
        <v>101</v>
      </c>
      <c r="C4831" s="235">
        <v>44304</v>
      </c>
      <c r="D4831" s="235">
        <v>0</v>
      </c>
      <c r="E4831" s="235">
        <v>0</v>
      </c>
      <c r="F4831" s="235">
        <v>0</v>
      </c>
      <c r="G4831" s="235">
        <v>0</v>
      </c>
      <c r="H4831" s="235">
        <v>0</v>
      </c>
    </row>
    <row r="4832" spans="2:8">
      <c r="B4832" s="235" t="s">
        <v>101</v>
      </c>
      <c r="C4832" s="235">
        <v>44305</v>
      </c>
      <c r="D4832" s="235">
        <v>5</v>
      </c>
      <c r="E4832" s="235">
        <v>83</v>
      </c>
      <c r="F4832" s="235">
        <v>54</v>
      </c>
      <c r="G4832" s="235">
        <v>23</v>
      </c>
      <c r="H4832" s="235">
        <v>14</v>
      </c>
    </row>
    <row r="4833" spans="2:8">
      <c r="B4833" s="235" t="s">
        <v>101</v>
      </c>
      <c r="C4833" s="235">
        <v>44306</v>
      </c>
      <c r="D4833" s="235">
        <v>0</v>
      </c>
      <c r="E4833" s="235">
        <v>85</v>
      </c>
      <c r="F4833" s="235">
        <v>50</v>
      </c>
      <c r="G4833" s="235">
        <v>25</v>
      </c>
      <c r="H4833" s="235">
        <v>10</v>
      </c>
    </row>
    <row r="4834" spans="2:8">
      <c r="B4834" s="235" t="s">
        <v>101</v>
      </c>
      <c r="C4834" s="235">
        <v>44307</v>
      </c>
      <c r="D4834" s="235">
        <v>6</v>
      </c>
      <c r="E4834" s="235">
        <v>29</v>
      </c>
      <c r="F4834" s="235">
        <v>14</v>
      </c>
      <c r="G4834" s="235">
        <v>29</v>
      </c>
      <c r="H4834" s="235">
        <v>17</v>
      </c>
    </row>
    <row r="4835" spans="2:8">
      <c r="B4835" s="235" t="s">
        <v>101</v>
      </c>
      <c r="C4835" s="235">
        <v>44308</v>
      </c>
      <c r="D4835" s="235">
        <v>0</v>
      </c>
      <c r="E4835" s="235">
        <v>89</v>
      </c>
      <c r="F4835" s="235">
        <v>54</v>
      </c>
      <c r="G4835" s="235">
        <v>27.2</v>
      </c>
      <c r="H4835" s="235">
        <v>15.3</v>
      </c>
    </row>
    <row r="4836" spans="2:8">
      <c r="B4836" s="235" t="s">
        <v>101</v>
      </c>
      <c r="C4836" s="235">
        <v>44309</v>
      </c>
      <c r="D4836" s="235">
        <v>0</v>
      </c>
      <c r="E4836" s="235">
        <v>100</v>
      </c>
      <c r="F4836" s="235">
        <v>56</v>
      </c>
      <c r="G4836" s="235">
        <v>25.1</v>
      </c>
      <c r="H4836" s="235">
        <v>16.2</v>
      </c>
    </row>
    <row r="4837" spans="2:8">
      <c r="B4837" s="235" t="s">
        <v>101</v>
      </c>
      <c r="C4837" s="235">
        <v>44310</v>
      </c>
      <c r="D4837" s="235">
        <v>0</v>
      </c>
      <c r="E4837" s="235">
        <v>0</v>
      </c>
      <c r="F4837" s="235">
        <v>0</v>
      </c>
      <c r="G4837" s="235">
        <v>0</v>
      </c>
      <c r="H4837" s="235">
        <v>0</v>
      </c>
    </row>
    <row r="4838" spans="2:8">
      <c r="B4838" s="235" t="s">
        <v>101</v>
      </c>
      <c r="C4838" s="235">
        <v>44311</v>
      </c>
      <c r="D4838" s="235">
        <v>0</v>
      </c>
      <c r="E4838" s="235">
        <v>0</v>
      </c>
      <c r="F4838" s="235">
        <v>0</v>
      </c>
      <c r="G4838" s="235">
        <v>0</v>
      </c>
      <c r="H4838" s="235">
        <v>0</v>
      </c>
    </row>
    <row r="4839" spans="2:8">
      <c r="B4839" s="235" t="s">
        <v>101</v>
      </c>
      <c r="C4839" s="235">
        <v>44312</v>
      </c>
      <c r="D4839" s="235">
        <v>19</v>
      </c>
      <c r="E4839" s="235">
        <v>100</v>
      </c>
      <c r="F4839" s="235">
        <v>55</v>
      </c>
      <c r="G4839" s="235">
        <v>27.2</v>
      </c>
      <c r="H4839" s="235">
        <v>16.399999999999999</v>
      </c>
    </row>
    <row r="4840" spans="2:8">
      <c r="B4840" s="235" t="s">
        <v>101</v>
      </c>
      <c r="C4840" s="235">
        <v>44313</v>
      </c>
      <c r="D4840" s="235">
        <v>3</v>
      </c>
      <c r="E4840" s="235">
        <v>100</v>
      </c>
      <c r="F4840" s="235">
        <v>92</v>
      </c>
      <c r="G4840" s="235">
        <v>23.6</v>
      </c>
      <c r="H4840" s="235">
        <v>16.2</v>
      </c>
    </row>
    <row r="4841" spans="2:8">
      <c r="B4841" s="235" t="s">
        <v>101</v>
      </c>
      <c r="C4841" s="235">
        <v>44314</v>
      </c>
      <c r="D4841" s="235">
        <v>55</v>
      </c>
      <c r="E4841" s="235">
        <v>100</v>
      </c>
      <c r="F4841" s="235">
        <v>68</v>
      </c>
      <c r="G4841" s="235">
        <v>3.9</v>
      </c>
      <c r="H4841" s="235">
        <v>15.2</v>
      </c>
    </row>
    <row r="4842" spans="2:8">
      <c r="B4842" s="235" t="s">
        <v>101</v>
      </c>
      <c r="C4842" s="235">
        <v>44315</v>
      </c>
      <c r="D4842" s="235">
        <v>20</v>
      </c>
      <c r="E4842" s="235">
        <v>88</v>
      </c>
      <c r="F4842" s="235">
        <v>86</v>
      </c>
      <c r="G4842" s="235">
        <v>24.8</v>
      </c>
      <c r="H4842" s="235">
        <v>13.4</v>
      </c>
    </row>
    <row r="4843" spans="2:8">
      <c r="B4843" s="235" t="s">
        <v>101</v>
      </c>
      <c r="C4843" s="235">
        <v>44316</v>
      </c>
      <c r="D4843" s="235">
        <v>0</v>
      </c>
      <c r="E4843" s="235">
        <v>0</v>
      </c>
      <c r="F4843" s="235">
        <v>0</v>
      </c>
      <c r="G4843" s="235">
        <v>0</v>
      </c>
      <c r="H4843" s="235">
        <v>0</v>
      </c>
    </row>
    <row r="4844" spans="2:8">
      <c r="B4844" s="235" t="s">
        <v>101</v>
      </c>
      <c r="C4844" s="235">
        <v>44317</v>
      </c>
      <c r="D4844" s="235">
        <v>0</v>
      </c>
      <c r="E4844" s="235">
        <v>0</v>
      </c>
      <c r="F4844" s="235">
        <v>0</v>
      </c>
      <c r="G4844" s="235">
        <v>0</v>
      </c>
      <c r="H4844" s="235">
        <v>0</v>
      </c>
    </row>
    <row r="4845" spans="2:8">
      <c r="B4845" s="235" t="s">
        <v>101</v>
      </c>
      <c r="C4845" s="235">
        <v>44318</v>
      </c>
      <c r="D4845" s="235">
        <v>0</v>
      </c>
      <c r="E4845" s="235">
        <v>0</v>
      </c>
      <c r="F4845" s="235">
        <v>0</v>
      </c>
      <c r="G4845" s="235">
        <v>0</v>
      </c>
      <c r="H4845" s="235">
        <v>0</v>
      </c>
    </row>
    <row r="4846" spans="2:8">
      <c r="B4846" s="235" t="s">
        <v>101</v>
      </c>
      <c r="C4846" s="235">
        <v>44319</v>
      </c>
      <c r="D4846" s="235">
        <v>3</v>
      </c>
      <c r="E4846" s="235">
        <v>85</v>
      </c>
      <c r="F4846" s="235">
        <v>59</v>
      </c>
      <c r="G4846" s="235">
        <v>25.9</v>
      </c>
      <c r="H4846" s="235">
        <v>11.2</v>
      </c>
    </row>
    <row r="4847" spans="2:8">
      <c r="B4847" s="235" t="s">
        <v>101</v>
      </c>
      <c r="C4847" s="235">
        <v>44320</v>
      </c>
      <c r="D4847" s="235">
        <v>0</v>
      </c>
      <c r="E4847" s="235">
        <v>84</v>
      </c>
      <c r="F4847" s="235">
        <v>63</v>
      </c>
      <c r="G4847" s="235">
        <v>21.8</v>
      </c>
      <c r="H4847" s="235">
        <v>12.4</v>
      </c>
    </row>
    <row r="4848" spans="2:8">
      <c r="B4848" s="235" t="s">
        <v>101</v>
      </c>
      <c r="C4848" s="235">
        <v>44321</v>
      </c>
      <c r="D4848" s="235">
        <v>0</v>
      </c>
      <c r="E4848" s="235">
        <v>94</v>
      </c>
      <c r="F4848" s="235">
        <v>53</v>
      </c>
      <c r="G4848" s="235">
        <v>26.2</v>
      </c>
      <c r="H4848" s="235">
        <v>14.9</v>
      </c>
    </row>
    <row r="4849" spans="2:8">
      <c r="B4849" s="235" t="s">
        <v>101</v>
      </c>
      <c r="C4849" s="235">
        <v>44322</v>
      </c>
      <c r="D4849" s="235">
        <v>0</v>
      </c>
      <c r="E4849" s="235">
        <v>88</v>
      </c>
      <c r="F4849" s="235">
        <v>64</v>
      </c>
      <c r="G4849" s="235">
        <v>23.2</v>
      </c>
      <c r="H4849" s="235">
        <v>19.399999999999999</v>
      </c>
    </row>
    <row r="4850" spans="2:8">
      <c r="B4850" s="235" t="s">
        <v>101</v>
      </c>
      <c r="C4850" s="235">
        <v>44323</v>
      </c>
      <c r="D4850" s="235">
        <v>5</v>
      </c>
      <c r="E4850" s="235">
        <v>87</v>
      </c>
      <c r="F4850" s="235">
        <v>50</v>
      </c>
      <c r="G4850" s="235">
        <v>26.5</v>
      </c>
      <c r="H4850" s="235">
        <v>12.1</v>
      </c>
    </row>
    <row r="4851" spans="2:8">
      <c r="B4851" s="235" t="s">
        <v>101</v>
      </c>
      <c r="C4851" s="235">
        <v>44324</v>
      </c>
      <c r="D4851" s="235">
        <v>0</v>
      </c>
      <c r="E4851" s="235">
        <v>0</v>
      </c>
      <c r="F4851" s="235">
        <v>0</v>
      </c>
      <c r="G4851" s="235">
        <v>0</v>
      </c>
      <c r="H4851" s="235">
        <v>0</v>
      </c>
    </row>
    <row r="4852" spans="2:8">
      <c r="B4852" s="235" t="s">
        <v>101</v>
      </c>
      <c r="C4852" s="235">
        <v>44325</v>
      </c>
      <c r="D4852" s="235">
        <v>0</v>
      </c>
      <c r="E4852" s="235">
        <v>0</v>
      </c>
      <c r="F4852" s="235">
        <v>0</v>
      </c>
      <c r="G4852" s="235">
        <v>0</v>
      </c>
      <c r="H4852" s="235">
        <v>0</v>
      </c>
    </row>
    <row r="4853" spans="2:8">
      <c r="B4853" s="235" t="s">
        <v>101</v>
      </c>
      <c r="C4853" s="235">
        <v>44326</v>
      </c>
      <c r="D4853" s="235">
        <v>48</v>
      </c>
      <c r="E4853" s="235">
        <v>88</v>
      </c>
      <c r="F4853" s="235">
        <v>54</v>
      </c>
      <c r="G4853" s="235">
        <v>27</v>
      </c>
      <c r="H4853" s="235">
        <v>13.7</v>
      </c>
    </row>
    <row r="4854" spans="2:8">
      <c r="B4854" s="235" t="s">
        <v>101</v>
      </c>
      <c r="C4854" s="235">
        <v>44327</v>
      </c>
      <c r="D4854" s="235">
        <v>0</v>
      </c>
      <c r="E4854" s="235">
        <v>52</v>
      </c>
      <c r="F4854" s="235">
        <v>20</v>
      </c>
      <c r="G4854" s="235">
        <v>28.5</v>
      </c>
      <c r="H4854" s="235">
        <v>15.8</v>
      </c>
    </row>
    <row r="4855" spans="2:8">
      <c r="B4855" s="235" t="s">
        <v>101</v>
      </c>
      <c r="C4855" s="235">
        <v>44328</v>
      </c>
      <c r="D4855" s="235">
        <v>0</v>
      </c>
      <c r="E4855" s="235">
        <v>55</v>
      </c>
      <c r="F4855" s="235">
        <v>49</v>
      </c>
      <c r="G4855" s="235">
        <v>31.5</v>
      </c>
      <c r="H4855" s="235">
        <v>26.8</v>
      </c>
    </row>
    <row r="4856" spans="2:8">
      <c r="B4856" s="235" t="s">
        <v>101</v>
      </c>
      <c r="C4856" s="235">
        <v>44329</v>
      </c>
      <c r="D4856" s="235">
        <v>3</v>
      </c>
      <c r="E4856" s="235">
        <v>98</v>
      </c>
      <c r="F4856" s="235">
        <v>56</v>
      </c>
      <c r="G4856" s="235">
        <v>28.7</v>
      </c>
      <c r="H4856" s="235">
        <v>15.6</v>
      </c>
    </row>
    <row r="4857" spans="2:8">
      <c r="B4857" s="235" t="s">
        <v>101</v>
      </c>
      <c r="C4857" s="235">
        <v>44330</v>
      </c>
      <c r="D4857" s="235">
        <v>0</v>
      </c>
      <c r="E4857" s="235">
        <v>84</v>
      </c>
      <c r="F4857" s="235">
        <v>49</v>
      </c>
      <c r="G4857" s="235">
        <v>30.8</v>
      </c>
      <c r="H4857" s="235">
        <v>14.7</v>
      </c>
    </row>
    <row r="4858" spans="2:8">
      <c r="B4858" s="235" t="s">
        <v>101</v>
      </c>
      <c r="C4858" s="235">
        <v>44331</v>
      </c>
      <c r="D4858" s="235">
        <v>0</v>
      </c>
      <c r="E4858" s="235">
        <v>0</v>
      </c>
      <c r="F4858" s="235">
        <v>0</v>
      </c>
      <c r="G4858" s="235">
        <v>0</v>
      </c>
      <c r="H4858" s="235">
        <v>0</v>
      </c>
    </row>
    <row r="4859" spans="2:8">
      <c r="B4859" s="235" t="s">
        <v>101</v>
      </c>
      <c r="C4859" s="235">
        <v>44332</v>
      </c>
      <c r="D4859" s="235">
        <v>0</v>
      </c>
      <c r="E4859" s="235">
        <v>0</v>
      </c>
      <c r="F4859" s="235">
        <v>0</v>
      </c>
      <c r="G4859" s="235">
        <v>0</v>
      </c>
      <c r="H4859" s="235">
        <v>0</v>
      </c>
    </row>
    <row r="4860" spans="2:8">
      <c r="B4860" s="235" t="s">
        <v>101</v>
      </c>
      <c r="C4860" s="235">
        <v>44333</v>
      </c>
      <c r="D4860" s="235">
        <v>0</v>
      </c>
      <c r="E4860" s="235">
        <v>0</v>
      </c>
      <c r="F4860" s="235">
        <v>0</v>
      </c>
      <c r="G4860" s="235">
        <v>0</v>
      </c>
      <c r="H4860" s="235">
        <v>0</v>
      </c>
    </row>
    <row r="4861" spans="2:8">
      <c r="B4861" s="235" t="s">
        <v>101</v>
      </c>
      <c r="C4861" s="235">
        <v>44334</v>
      </c>
      <c r="D4861" s="235">
        <v>0</v>
      </c>
      <c r="E4861" s="235">
        <v>100</v>
      </c>
      <c r="F4861" s="235">
        <v>52</v>
      </c>
      <c r="G4861" s="235">
        <v>25.4</v>
      </c>
      <c r="H4861" s="235">
        <v>15.1</v>
      </c>
    </row>
    <row r="4862" spans="2:8">
      <c r="B4862" s="235" t="s">
        <v>101</v>
      </c>
      <c r="C4862" s="235">
        <v>44335</v>
      </c>
      <c r="D4862" s="235">
        <v>4</v>
      </c>
      <c r="E4862" s="235">
        <v>85</v>
      </c>
      <c r="F4862" s="235">
        <v>53</v>
      </c>
      <c r="G4862" s="235">
        <v>25.2</v>
      </c>
      <c r="H4862" s="235">
        <v>12.9</v>
      </c>
    </row>
    <row r="4863" spans="2:8">
      <c r="B4863" s="235" t="s">
        <v>101</v>
      </c>
      <c r="C4863" s="235">
        <v>44336</v>
      </c>
      <c r="D4863" s="235">
        <v>0</v>
      </c>
      <c r="E4863" s="235">
        <v>76</v>
      </c>
      <c r="F4863" s="235">
        <v>43</v>
      </c>
      <c r="G4863" s="235">
        <v>28.9</v>
      </c>
      <c r="H4863" s="235">
        <v>12.3</v>
      </c>
    </row>
    <row r="4864" spans="2:8">
      <c r="B4864" s="235" t="s">
        <v>101</v>
      </c>
      <c r="C4864" s="235">
        <v>44337</v>
      </c>
      <c r="D4864" s="235">
        <v>0</v>
      </c>
      <c r="E4864" s="235">
        <v>81</v>
      </c>
      <c r="F4864" s="235">
        <v>51</v>
      </c>
      <c r="G4864" s="235">
        <v>27.9</v>
      </c>
      <c r="H4864" s="235">
        <v>14</v>
      </c>
    </row>
    <row r="4865" spans="2:8">
      <c r="B4865" s="235" t="s">
        <v>101</v>
      </c>
      <c r="C4865" s="235">
        <v>44338</v>
      </c>
      <c r="D4865" s="235">
        <v>0</v>
      </c>
      <c r="E4865" s="235">
        <v>0</v>
      </c>
      <c r="F4865" s="235">
        <v>0</v>
      </c>
      <c r="G4865" s="235">
        <v>0</v>
      </c>
      <c r="H4865" s="235">
        <v>0</v>
      </c>
    </row>
    <row r="4866" spans="2:8">
      <c r="B4866" s="235" t="s">
        <v>101</v>
      </c>
      <c r="C4866" s="235">
        <v>44339</v>
      </c>
      <c r="D4866" s="235">
        <v>0</v>
      </c>
      <c r="E4866" s="235">
        <v>0</v>
      </c>
      <c r="F4866" s="235">
        <v>0</v>
      </c>
      <c r="G4866" s="235">
        <v>0</v>
      </c>
      <c r="H4866" s="235">
        <v>0</v>
      </c>
    </row>
    <row r="4867" spans="2:8">
      <c r="B4867" s="235" t="s">
        <v>101</v>
      </c>
      <c r="C4867" s="235">
        <v>44340</v>
      </c>
      <c r="D4867" s="235">
        <v>18</v>
      </c>
      <c r="E4867" s="235">
        <v>84</v>
      </c>
      <c r="F4867" s="235">
        <v>58</v>
      </c>
      <c r="G4867" s="235">
        <v>29.7</v>
      </c>
      <c r="H4867" s="235">
        <v>13.4</v>
      </c>
    </row>
    <row r="4868" spans="2:8">
      <c r="B4868" s="235" t="s">
        <v>101</v>
      </c>
      <c r="C4868" s="235">
        <v>44341</v>
      </c>
      <c r="D4868" s="235">
        <v>20</v>
      </c>
      <c r="E4868" s="235">
        <v>80</v>
      </c>
      <c r="F4868" s="235">
        <v>55</v>
      </c>
      <c r="G4868" s="235">
        <v>30.2</v>
      </c>
      <c r="H4868" s="235">
        <v>12.7</v>
      </c>
    </row>
    <row r="4869" spans="2:8">
      <c r="B4869" s="235" t="s">
        <v>101</v>
      </c>
      <c r="C4869" s="235">
        <v>44342</v>
      </c>
      <c r="D4869" s="235">
        <v>20</v>
      </c>
      <c r="E4869" s="235">
        <v>81</v>
      </c>
      <c r="F4869" s="235">
        <v>56</v>
      </c>
      <c r="G4869" s="235">
        <v>28.6</v>
      </c>
      <c r="H4869" s="235">
        <v>14.4</v>
      </c>
    </row>
    <row r="4870" spans="2:8">
      <c r="B4870" s="235" t="s">
        <v>101</v>
      </c>
      <c r="C4870" s="235">
        <v>44343</v>
      </c>
      <c r="D4870" s="235">
        <v>18</v>
      </c>
      <c r="E4870" s="235">
        <v>82</v>
      </c>
      <c r="F4870" s="235">
        <v>45</v>
      </c>
      <c r="G4870" s="235">
        <v>26</v>
      </c>
      <c r="H4870" s="235">
        <v>14.8</v>
      </c>
    </row>
    <row r="4871" spans="2:8">
      <c r="B4871" s="235" t="s">
        <v>101</v>
      </c>
      <c r="C4871" s="235">
        <v>44344</v>
      </c>
      <c r="D4871" s="235">
        <v>12</v>
      </c>
      <c r="E4871" s="235">
        <v>82</v>
      </c>
      <c r="F4871" s="235">
        <v>55</v>
      </c>
      <c r="G4871" s="235">
        <v>29.6</v>
      </c>
      <c r="H4871" s="235">
        <v>14.9</v>
      </c>
    </row>
    <row r="4872" spans="2:8">
      <c r="B4872" s="235" t="s">
        <v>101</v>
      </c>
      <c r="C4872" s="235">
        <v>44345</v>
      </c>
      <c r="D4872" s="235">
        <v>0</v>
      </c>
      <c r="E4872" s="235">
        <v>0</v>
      </c>
      <c r="F4872" s="235">
        <v>0</v>
      </c>
      <c r="G4872" s="235">
        <v>0</v>
      </c>
      <c r="H4872" s="235">
        <v>0</v>
      </c>
    </row>
    <row r="4873" spans="2:8">
      <c r="B4873" s="235" t="s">
        <v>101</v>
      </c>
      <c r="C4873" s="235">
        <v>44346</v>
      </c>
      <c r="D4873" s="235">
        <v>0</v>
      </c>
      <c r="E4873" s="235">
        <v>0</v>
      </c>
      <c r="F4873" s="235">
        <v>0</v>
      </c>
      <c r="G4873" s="235">
        <v>0</v>
      </c>
      <c r="H4873" s="235">
        <v>0</v>
      </c>
    </row>
    <row r="4874" spans="2:8">
      <c r="B4874" s="235" t="s">
        <v>101</v>
      </c>
      <c r="C4874" s="235">
        <v>44347</v>
      </c>
      <c r="D4874" s="235">
        <v>0</v>
      </c>
      <c r="E4874" s="235">
        <v>84</v>
      </c>
      <c r="F4874" s="235">
        <v>55</v>
      </c>
      <c r="G4874" s="235">
        <v>28.7</v>
      </c>
      <c r="H4874" s="235">
        <v>14.8</v>
      </c>
    </row>
    <row r="4875" spans="2:8">
      <c r="B4875" s="235" t="s">
        <v>101</v>
      </c>
      <c r="C4875" s="235">
        <v>44348</v>
      </c>
      <c r="D4875" s="235">
        <v>32</v>
      </c>
      <c r="E4875" s="235">
        <v>100</v>
      </c>
      <c r="F4875" s="235">
        <v>53</v>
      </c>
      <c r="G4875" s="235">
        <v>27.2</v>
      </c>
      <c r="H4875" s="235">
        <v>16.5</v>
      </c>
    </row>
    <row r="4876" spans="2:8">
      <c r="B4876" s="235" t="s">
        <v>101</v>
      </c>
      <c r="C4876" s="235">
        <v>44349</v>
      </c>
      <c r="D4876" s="235">
        <v>28</v>
      </c>
      <c r="E4876" s="235">
        <v>89</v>
      </c>
      <c r="F4876" s="235">
        <v>51</v>
      </c>
      <c r="G4876" s="235">
        <v>30.5</v>
      </c>
      <c r="H4876" s="235">
        <v>12.8</v>
      </c>
    </row>
    <row r="4877" spans="2:8">
      <c r="B4877" s="235" t="s">
        <v>101</v>
      </c>
      <c r="C4877" s="235">
        <v>44350</v>
      </c>
      <c r="D4877" s="235">
        <v>0</v>
      </c>
      <c r="E4877" s="235">
        <v>87</v>
      </c>
      <c r="F4877" s="235">
        <v>53</v>
      </c>
      <c r="G4877" s="235">
        <v>28.3</v>
      </c>
      <c r="H4877" s="235">
        <v>13.3</v>
      </c>
    </row>
    <row r="4878" spans="2:8">
      <c r="B4878" s="235" t="s">
        <v>101</v>
      </c>
      <c r="C4878" s="235">
        <v>44351</v>
      </c>
      <c r="D4878" s="235">
        <v>0</v>
      </c>
      <c r="E4878" s="235">
        <v>98</v>
      </c>
      <c r="F4878" s="235">
        <v>55</v>
      </c>
      <c r="G4878" s="235">
        <v>27.8</v>
      </c>
      <c r="H4878" s="235">
        <v>17.100000000000001</v>
      </c>
    </row>
    <row r="4879" spans="2:8">
      <c r="B4879" s="235" t="s">
        <v>101</v>
      </c>
      <c r="C4879" s="235">
        <v>44352</v>
      </c>
      <c r="D4879" s="235">
        <v>0</v>
      </c>
      <c r="E4879" s="235">
        <v>0</v>
      </c>
      <c r="F4879" s="235">
        <v>0</v>
      </c>
      <c r="G4879" s="235">
        <v>0</v>
      </c>
      <c r="H4879" s="235">
        <v>0</v>
      </c>
    </row>
    <row r="4880" spans="2:8">
      <c r="B4880" s="235" t="s">
        <v>101</v>
      </c>
      <c r="C4880" s="235">
        <v>44353</v>
      </c>
      <c r="D4880" s="235">
        <v>0</v>
      </c>
      <c r="E4880" s="235">
        <v>0</v>
      </c>
      <c r="F4880" s="235">
        <v>0</v>
      </c>
      <c r="G4880" s="235">
        <v>0</v>
      </c>
      <c r="H4880" s="235">
        <v>0</v>
      </c>
    </row>
    <row r="4881" spans="2:8">
      <c r="B4881" s="235" t="s">
        <v>101</v>
      </c>
      <c r="C4881" s="235">
        <v>44354</v>
      </c>
      <c r="D4881" s="235">
        <v>40</v>
      </c>
      <c r="E4881" s="235">
        <v>72</v>
      </c>
      <c r="F4881" s="235">
        <v>67</v>
      </c>
      <c r="G4881" s="235">
        <v>22.2</v>
      </c>
      <c r="H4881" s="235">
        <v>19.899999999999999</v>
      </c>
    </row>
    <row r="4882" spans="2:8">
      <c r="B4882" s="235" t="s">
        <v>101</v>
      </c>
      <c r="C4882" s="235">
        <v>44355</v>
      </c>
      <c r="D4882" s="235">
        <v>0</v>
      </c>
      <c r="E4882" s="235">
        <v>100</v>
      </c>
      <c r="F4882" s="235">
        <v>71</v>
      </c>
      <c r="G4882" s="235">
        <v>21.3</v>
      </c>
      <c r="H4882" s="235">
        <v>15.5</v>
      </c>
    </row>
    <row r="4883" spans="2:8">
      <c r="B4883" s="235" t="s">
        <v>101</v>
      </c>
      <c r="C4883" s="235">
        <v>44356</v>
      </c>
      <c r="D4883" s="235">
        <v>0</v>
      </c>
      <c r="E4883" s="235">
        <v>100</v>
      </c>
      <c r="F4883" s="235">
        <v>62</v>
      </c>
      <c r="G4883" s="235">
        <v>24</v>
      </c>
      <c r="H4883" s="235">
        <v>15.3</v>
      </c>
    </row>
    <row r="4884" spans="2:8">
      <c r="B4884" s="235" t="s">
        <v>101</v>
      </c>
      <c r="C4884" s="235">
        <v>44357</v>
      </c>
      <c r="D4884" s="235">
        <v>3</v>
      </c>
      <c r="E4884" s="235">
        <v>100</v>
      </c>
      <c r="F4884" s="235">
        <v>61</v>
      </c>
      <c r="G4884" s="235">
        <v>24.5</v>
      </c>
      <c r="H4884" s="235">
        <v>15.8</v>
      </c>
    </row>
    <row r="4885" spans="2:8">
      <c r="B4885" s="235" t="s">
        <v>101</v>
      </c>
      <c r="C4885" s="235">
        <v>44358</v>
      </c>
      <c r="D4885" s="235">
        <v>0</v>
      </c>
      <c r="E4885" s="235">
        <v>0</v>
      </c>
      <c r="F4885" s="235">
        <v>0</v>
      </c>
      <c r="G4885" s="235">
        <v>0</v>
      </c>
      <c r="H4885" s="235">
        <v>0</v>
      </c>
    </row>
    <row r="4886" spans="2:8">
      <c r="B4886" s="235" t="s">
        <v>101</v>
      </c>
      <c r="C4886" s="235">
        <v>44359</v>
      </c>
      <c r="D4886" s="235">
        <v>0</v>
      </c>
      <c r="E4886" s="235">
        <v>0</v>
      </c>
      <c r="F4886" s="235">
        <v>0</v>
      </c>
      <c r="G4886" s="235">
        <v>0</v>
      </c>
      <c r="H4886" s="235">
        <v>0</v>
      </c>
    </row>
    <row r="4887" spans="2:8">
      <c r="B4887" s="235" t="s">
        <v>101</v>
      </c>
      <c r="C4887" s="235">
        <v>44360</v>
      </c>
      <c r="D4887" s="235">
        <v>0</v>
      </c>
      <c r="E4887" s="235">
        <v>0</v>
      </c>
      <c r="F4887" s="235">
        <v>0</v>
      </c>
      <c r="G4887" s="235">
        <v>0</v>
      </c>
      <c r="H4887" s="235">
        <v>0</v>
      </c>
    </row>
    <row r="4888" spans="2:8">
      <c r="B4888" s="235" t="s">
        <v>101</v>
      </c>
      <c r="C4888" s="235">
        <v>44361</v>
      </c>
      <c r="D4888" s="235">
        <v>0</v>
      </c>
      <c r="E4888" s="235">
        <v>0</v>
      </c>
      <c r="F4888" s="235">
        <v>0</v>
      </c>
      <c r="G4888" s="235">
        <v>0</v>
      </c>
      <c r="H4888" s="235">
        <v>0</v>
      </c>
    </row>
    <row r="4889" spans="2:8">
      <c r="B4889" s="235" t="s">
        <v>101</v>
      </c>
      <c r="C4889" s="235">
        <v>44362</v>
      </c>
      <c r="D4889" s="235">
        <v>56</v>
      </c>
      <c r="E4889" s="235">
        <v>83</v>
      </c>
      <c r="F4889" s="235">
        <v>62</v>
      </c>
      <c r="G4889" s="235">
        <v>26</v>
      </c>
      <c r="H4889" s="235">
        <v>13</v>
      </c>
    </row>
    <row r="4890" spans="2:8">
      <c r="B4890" s="235" t="s">
        <v>101</v>
      </c>
      <c r="C4890" s="235">
        <v>44363</v>
      </c>
      <c r="D4890" s="235">
        <v>10</v>
      </c>
      <c r="E4890" s="235">
        <v>85</v>
      </c>
      <c r="F4890" s="235">
        <v>56</v>
      </c>
      <c r="G4890" s="235">
        <v>26.3</v>
      </c>
      <c r="H4890" s="235">
        <v>12.4</v>
      </c>
    </row>
    <row r="4891" spans="2:8">
      <c r="B4891" s="235" t="s">
        <v>101</v>
      </c>
      <c r="C4891" s="235">
        <v>44364</v>
      </c>
      <c r="D4891" s="235">
        <v>0</v>
      </c>
      <c r="E4891" s="235">
        <v>85</v>
      </c>
      <c r="F4891" s="235">
        <v>50</v>
      </c>
      <c r="G4891" s="235">
        <v>30.6</v>
      </c>
      <c r="H4891" s="235">
        <v>11.6</v>
      </c>
    </row>
    <row r="4892" spans="2:8">
      <c r="B4892" s="235" t="s">
        <v>101</v>
      </c>
      <c r="C4892" s="235">
        <v>44365</v>
      </c>
      <c r="D4892" s="235">
        <v>0</v>
      </c>
      <c r="E4892" s="235">
        <v>83</v>
      </c>
      <c r="F4892" s="235">
        <v>49</v>
      </c>
      <c r="G4892" s="235">
        <v>30.4</v>
      </c>
      <c r="H4892" s="235">
        <v>12.4</v>
      </c>
    </row>
    <row r="4893" spans="2:8">
      <c r="B4893" s="235" t="s">
        <v>101</v>
      </c>
      <c r="C4893" s="235">
        <v>44366</v>
      </c>
      <c r="D4893" s="235">
        <v>0</v>
      </c>
      <c r="E4893" s="235">
        <v>0</v>
      </c>
      <c r="F4893" s="235">
        <v>0</v>
      </c>
      <c r="G4893" s="235">
        <v>0</v>
      </c>
      <c r="H4893" s="235">
        <v>0</v>
      </c>
    </row>
    <row r="4894" spans="2:8">
      <c r="B4894" s="235" t="s">
        <v>101</v>
      </c>
      <c r="C4894" s="235">
        <v>44367</v>
      </c>
      <c r="D4894" s="235">
        <v>0</v>
      </c>
      <c r="E4894" s="235">
        <v>0</v>
      </c>
      <c r="F4894" s="235">
        <v>0</v>
      </c>
      <c r="G4894" s="235">
        <v>0</v>
      </c>
      <c r="H4894" s="235">
        <v>0</v>
      </c>
    </row>
    <row r="4895" spans="2:8">
      <c r="B4895" s="235" t="s">
        <v>101</v>
      </c>
      <c r="C4895" s="235">
        <v>44368</v>
      </c>
      <c r="D4895" s="235">
        <v>22</v>
      </c>
      <c r="E4895" s="235">
        <v>85</v>
      </c>
      <c r="F4895" s="235">
        <v>57</v>
      </c>
      <c r="G4895" s="235">
        <v>29</v>
      </c>
      <c r="H4895" s="235">
        <v>10.7</v>
      </c>
    </row>
    <row r="4896" spans="2:8">
      <c r="B4896" s="235" t="s">
        <v>101</v>
      </c>
      <c r="C4896" s="235">
        <v>44369</v>
      </c>
      <c r="D4896" s="235">
        <v>0</v>
      </c>
      <c r="E4896" s="235">
        <v>82</v>
      </c>
      <c r="F4896" s="235">
        <v>46</v>
      </c>
      <c r="G4896" s="235">
        <v>27.6</v>
      </c>
      <c r="H4896" s="235">
        <v>12.1</v>
      </c>
    </row>
    <row r="4897" spans="2:8">
      <c r="B4897" s="235" t="s">
        <v>101</v>
      </c>
      <c r="C4897" s="235">
        <v>44370</v>
      </c>
      <c r="D4897" s="235">
        <v>0</v>
      </c>
      <c r="E4897" s="235">
        <v>100</v>
      </c>
      <c r="F4897" s="235">
        <v>53</v>
      </c>
      <c r="G4897" s="235">
        <v>26.7</v>
      </c>
      <c r="H4897" s="235">
        <v>13.4</v>
      </c>
    </row>
    <row r="4898" spans="2:8">
      <c r="B4898" s="235" t="s">
        <v>101</v>
      </c>
      <c r="C4898" s="235">
        <v>44371</v>
      </c>
      <c r="D4898" s="235">
        <v>30</v>
      </c>
      <c r="E4898" s="235">
        <v>81</v>
      </c>
      <c r="F4898" s="235">
        <v>54</v>
      </c>
      <c r="G4898" s="235">
        <v>26.7</v>
      </c>
      <c r="H4898" s="235">
        <v>13.4</v>
      </c>
    </row>
    <row r="4899" spans="2:8">
      <c r="B4899" s="235" t="s">
        <v>101</v>
      </c>
      <c r="C4899" s="235">
        <v>44372</v>
      </c>
      <c r="D4899" s="235">
        <v>10</v>
      </c>
      <c r="E4899" s="235">
        <v>85</v>
      </c>
      <c r="F4899" s="235">
        <v>54</v>
      </c>
      <c r="G4899" s="235">
        <v>27.1</v>
      </c>
      <c r="H4899" s="235">
        <v>12.3</v>
      </c>
    </row>
    <row r="4900" spans="2:8">
      <c r="B4900" s="235" t="s">
        <v>101</v>
      </c>
      <c r="C4900" s="235">
        <v>44373</v>
      </c>
      <c r="D4900" s="235">
        <v>0</v>
      </c>
      <c r="E4900" s="235">
        <v>0</v>
      </c>
      <c r="F4900" s="235">
        <v>0</v>
      </c>
      <c r="G4900" s="235">
        <v>0</v>
      </c>
      <c r="H4900" s="235">
        <v>0</v>
      </c>
    </row>
    <row r="4901" spans="2:8">
      <c r="B4901" s="235" t="s">
        <v>101</v>
      </c>
      <c r="C4901" s="235">
        <v>44374</v>
      </c>
      <c r="D4901" s="235">
        <v>0</v>
      </c>
      <c r="E4901" s="235">
        <v>0</v>
      </c>
      <c r="F4901" s="235">
        <v>0</v>
      </c>
      <c r="G4901" s="235">
        <v>0</v>
      </c>
      <c r="H4901" s="235">
        <v>0</v>
      </c>
    </row>
    <row r="4902" spans="2:8">
      <c r="B4902" s="235" t="s">
        <v>101</v>
      </c>
      <c r="C4902" s="235">
        <v>44375</v>
      </c>
      <c r="D4902" s="235">
        <v>5</v>
      </c>
      <c r="E4902" s="235">
        <v>80</v>
      </c>
      <c r="F4902" s="235">
        <v>51</v>
      </c>
      <c r="G4902" s="235">
        <v>25.8</v>
      </c>
      <c r="H4902" s="235">
        <v>12.5</v>
      </c>
    </row>
    <row r="4903" spans="2:8">
      <c r="B4903" s="235" t="s">
        <v>101</v>
      </c>
      <c r="C4903" s="235">
        <v>44376</v>
      </c>
      <c r="D4903" s="235">
        <v>0</v>
      </c>
      <c r="E4903" s="235">
        <v>77</v>
      </c>
      <c r="F4903" s="235">
        <v>51</v>
      </c>
      <c r="G4903" s="235">
        <v>30.7</v>
      </c>
      <c r="H4903" s="235">
        <v>12.3</v>
      </c>
    </row>
    <row r="4904" spans="2:8">
      <c r="B4904" s="235" t="s">
        <v>101</v>
      </c>
      <c r="C4904" s="235">
        <v>44377</v>
      </c>
      <c r="D4904" s="235">
        <v>5</v>
      </c>
      <c r="E4904" s="235">
        <v>85</v>
      </c>
      <c r="F4904" s="235">
        <v>57</v>
      </c>
      <c r="G4904" s="235">
        <v>27.1</v>
      </c>
      <c r="H4904" s="235">
        <v>12.2</v>
      </c>
    </row>
    <row r="4905" spans="2:8">
      <c r="B4905" s="235" t="s">
        <v>101</v>
      </c>
      <c r="C4905" s="235">
        <v>44378</v>
      </c>
      <c r="D4905" s="235">
        <v>4</v>
      </c>
      <c r="E4905" s="235">
        <v>83</v>
      </c>
      <c r="F4905" s="235">
        <v>52</v>
      </c>
      <c r="G4905" s="235">
        <v>27.1</v>
      </c>
      <c r="H4905" s="235">
        <v>13</v>
      </c>
    </row>
    <row r="4906" spans="2:8">
      <c r="B4906" s="235" t="s">
        <v>101</v>
      </c>
      <c r="C4906" s="235">
        <v>44379</v>
      </c>
      <c r="D4906" s="235">
        <v>10</v>
      </c>
      <c r="E4906" s="235">
        <v>85</v>
      </c>
      <c r="F4906" s="235">
        <v>50</v>
      </c>
      <c r="G4906" s="235">
        <v>23.4</v>
      </c>
      <c r="H4906" s="235">
        <v>13.5</v>
      </c>
    </row>
    <row r="4907" spans="2:8">
      <c r="B4907" s="235" t="s">
        <v>101</v>
      </c>
      <c r="C4907" s="235">
        <v>44380</v>
      </c>
      <c r="D4907" s="235">
        <v>0</v>
      </c>
      <c r="E4907" s="235">
        <v>0</v>
      </c>
      <c r="F4907" s="235">
        <v>0</v>
      </c>
      <c r="G4907" s="235">
        <v>0</v>
      </c>
      <c r="H4907" s="235">
        <v>0</v>
      </c>
    </row>
    <row r="4908" spans="2:8">
      <c r="B4908" s="235" t="s">
        <v>101</v>
      </c>
      <c r="C4908" s="235">
        <v>44381</v>
      </c>
      <c r="D4908" s="235">
        <v>0</v>
      </c>
      <c r="E4908" s="235">
        <v>0</v>
      </c>
      <c r="F4908" s="235">
        <v>0</v>
      </c>
      <c r="G4908" s="235">
        <v>0</v>
      </c>
      <c r="H4908" s="235">
        <v>0</v>
      </c>
    </row>
    <row r="4909" spans="2:8">
      <c r="B4909" s="235" t="s">
        <v>101</v>
      </c>
      <c r="C4909" s="235">
        <v>44382</v>
      </c>
      <c r="D4909" s="235">
        <v>0</v>
      </c>
      <c r="E4909" s="235">
        <v>0</v>
      </c>
      <c r="F4909" s="235">
        <v>0</v>
      </c>
      <c r="G4909" s="235">
        <v>0</v>
      </c>
      <c r="H4909" s="235">
        <v>0</v>
      </c>
    </row>
    <row r="4910" spans="2:8">
      <c r="B4910" s="235" t="s">
        <v>101</v>
      </c>
      <c r="C4910" s="235">
        <v>44383</v>
      </c>
      <c r="D4910" s="235">
        <v>5</v>
      </c>
      <c r="E4910" s="235">
        <v>91</v>
      </c>
      <c r="F4910" s="235">
        <v>48</v>
      </c>
      <c r="G4910" s="235">
        <v>28.5</v>
      </c>
      <c r="H4910" s="235">
        <v>15</v>
      </c>
    </row>
    <row r="4911" spans="2:8">
      <c r="B4911" s="235" t="s">
        <v>101</v>
      </c>
      <c r="C4911" s="235">
        <v>44384</v>
      </c>
      <c r="D4911" s="235">
        <v>0</v>
      </c>
      <c r="E4911" s="235">
        <v>82</v>
      </c>
      <c r="F4911" s="235">
        <v>53</v>
      </c>
      <c r="G4911" s="235">
        <v>29.8</v>
      </c>
      <c r="H4911" s="235">
        <v>11.6</v>
      </c>
    </row>
    <row r="4912" spans="2:8">
      <c r="B4912" s="235" t="s">
        <v>101</v>
      </c>
      <c r="C4912" s="235">
        <v>44385</v>
      </c>
      <c r="D4912" s="235">
        <v>0</v>
      </c>
      <c r="E4912" s="235">
        <v>100</v>
      </c>
      <c r="F4912" s="235">
        <v>41</v>
      </c>
      <c r="G4912" s="235">
        <v>29.3</v>
      </c>
      <c r="H4912" s="235">
        <v>16.899999999999999</v>
      </c>
    </row>
    <row r="4913" spans="2:8">
      <c r="B4913" s="235" t="s">
        <v>101</v>
      </c>
      <c r="C4913" s="235">
        <v>44386</v>
      </c>
      <c r="D4913" s="235">
        <v>10</v>
      </c>
      <c r="E4913" s="235">
        <v>81</v>
      </c>
      <c r="F4913" s="235">
        <v>44</v>
      </c>
      <c r="G4913" s="235">
        <v>31.8</v>
      </c>
      <c r="H4913" s="235">
        <v>14.5</v>
      </c>
    </row>
    <row r="4914" spans="2:8">
      <c r="B4914" s="235" t="s">
        <v>101</v>
      </c>
      <c r="C4914" s="235">
        <v>44387</v>
      </c>
      <c r="D4914" s="235">
        <v>0</v>
      </c>
      <c r="E4914" s="235">
        <v>0</v>
      </c>
      <c r="F4914" s="235">
        <v>0</v>
      </c>
      <c r="G4914" s="235">
        <v>0</v>
      </c>
      <c r="H4914" s="235">
        <v>0</v>
      </c>
    </row>
    <row r="4915" spans="2:8">
      <c r="B4915" s="235" t="s">
        <v>101</v>
      </c>
      <c r="C4915" s="235">
        <v>44388</v>
      </c>
      <c r="D4915" s="235">
        <v>0</v>
      </c>
      <c r="E4915" s="235">
        <v>0</v>
      </c>
      <c r="F4915" s="235">
        <v>0</v>
      </c>
      <c r="G4915" s="235">
        <v>0</v>
      </c>
      <c r="H4915" s="235">
        <v>0</v>
      </c>
    </row>
    <row r="4916" spans="2:8">
      <c r="B4916" s="235" t="s">
        <v>101</v>
      </c>
      <c r="C4916" s="235">
        <v>44389</v>
      </c>
      <c r="D4916" s="235">
        <v>30</v>
      </c>
      <c r="E4916" s="235">
        <v>0</v>
      </c>
      <c r="F4916" s="235">
        <v>0</v>
      </c>
      <c r="G4916" s="235">
        <v>0</v>
      </c>
      <c r="H4916" s="235">
        <v>0</v>
      </c>
    </row>
    <row r="4917" spans="2:8">
      <c r="B4917" s="235" t="s">
        <v>101</v>
      </c>
      <c r="C4917" s="235">
        <v>44390</v>
      </c>
      <c r="D4917" s="235">
        <v>0</v>
      </c>
      <c r="E4917" s="235">
        <v>95</v>
      </c>
      <c r="F4917" s="235">
        <v>43</v>
      </c>
      <c r="G4917" s="235">
        <v>28.5</v>
      </c>
      <c r="H4917" s="235">
        <v>15.7</v>
      </c>
    </row>
    <row r="4918" spans="2:8">
      <c r="B4918" s="235" t="s">
        <v>101</v>
      </c>
      <c r="C4918" s="235">
        <v>44391</v>
      </c>
      <c r="D4918" s="235">
        <v>0</v>
      </c>
      <c r="E4918" s="235">
        <v>95</v>
      </c>
      <c r="F4918" s="235">
        <v>47</v>
      </c>
      <c r="G4918" s="235">
        <v>27.7</v>
      </c>
      <c r="H4918" s="235">
        <v>14.7</v>
      </c>
    </row>
    <row r="4919" spans="2:8">
      <c r="B4919" s="235" t="s">
        <v>101</v>
      </c>
      <c r="C4919" s="235">
        <v>44392</v>
      </c>
      <c r="D4919" s="235">
        <v>0</v>
      </c>
      <c r="E4919" s="235">
        <v>100</v>
      </c>
      <c r="F4919" s="235">
        <v>47</v>
      </c>
      <c r="G4919" s="235">
        <v>29.1</v>
      </c>
      <c r="H4919" s="235">
        <v>16.3</v>
      </c>
    </row>
    <row r="4920" spans="2:8">
      <c r="B4920" s="235" t="s">
        <v>101</v>
      </c>
      <c r="C4920" s="235">
        <v>44393</v>
      </c>
      <c r="D4920" s="235">
        <v>2</v>
      </c>
      <c r="E4920" s="235">
        <v>100</v>
      </c>
      <c r="F4920" s="235">
        <v>58</v>
      </c>
      <c r="G4920" s="235">
        <v>25.9</v>
      </c>
      <c r="H4920" s="235">
        <v>14.5</v>
      </c>
    </row>
    <row r="4921" spans="2:8">
      <c r="B4921" s="235" t="s">
        <v>101</v>
      </c>
      <c r="C4921" s="235">
        <v>44394</v>
      </c>
      <c r="D4921" s="235">
        <v>0</v>
      </c>
      <c r="E4921" s="235">
        <v>0</v>
      </c>
      <c r="F4921" s="235">
        <v>0</v>
      </c>
      <c r="G4921" s="235">
        <v>0</v>
      </c>
      <c r="H4921" s="235">
        <v>0</v>
      </c>
    </row>
    <row r="4922" spans="2:8">
      <c r="B4922" s="235" t="s">
        <v>101</v>
      </c>
      <c r="C4922" s="235">
        <v>44395</v>
      </c>
      <c r="D4922" s="235">
        <v>0</v>
      </c>
      <c r="E4922" s="235">
        <v>0</v>
      </c>
      <c r="F4922" s="235">
        <v>0</v>
      </c>
      <c r="G4922" s="235">
        <v>0</v>
      </c>
      <c r="H4922" s="235">
        <v>0</v>
      </c>
    </row>
    <row r="4923" spans="2:8">
      <c r="B4923" s="235" t="s">
        <v>101</v>
      </c>
      <c r="C4923" s="235">
        <v>44396</v>
      </c>
      <c r="D4923" s="235">
        <v>0</v>
      </c>
      <c r="E4923" s="235">
        <v>93</v>
      </c>
      <c r="F4923" s="235">
        <v>43</v>
      </c>
      <c r="G4923" s="235">
        <v>29.1</v>
      </c>
      <c r="H4923" s="235">
        <v>15.4</v>
      </c>
    </row>
    <row r="4924" spans="2:8">
      <c r="B4924" s="235" t="s">
        <v>101</v>
      </c>
      <c r="C4924" s="235">
        <v>44397</v>
      </c>
      <c r="D4924" s="235">
        <v>0</v>
      </c>
      <c r="E4924" s="235">
        <v>88</v>
      </c>
      <c r="F4924" s="235">
        <v>42</v>
      </c>
      <c r="G4924" s="235">
        <v>28.9</v>
      </c>
      <c r="H4924" s="235">
        <v>14.8</v>
      </c>
    </row>
    <row r="4925" spans="2:8">
      <c r="B4925" s="235" t="s">
        <v>101</v>
      </c>
      <c r="C4925" s="235">
        <v>44398</v>
      </c>
      <c r="D4925" s="235">
        <v>0</v>
      </c>
      <c r="E4925" s="235">
        <v>90</v>
      </c>
      <c r="F4925" s="235">
        <v>47</v>
      </c>
      <c r="G4925" s="235">
        <v>27.2</v>
      </c>
      <c r="H4925" s="235">
        <v>15.1</v>
      </c>
    </row>
    <row r="4926" spans="2:8">
      <c r="B4926" s="235" t="s">
        <v>101</v>
      </c>
      <c r="C4926" s="235">
        <v>44399</v>
      </c>
      <c r="D4926" s="235">
        <v>0</v>
      </c>
      <c r="E4926" s="235">
        <v>84</v>
      </c>
      <c r="F4926" s="235">
        <v>48</v>
      </c>
      <c r="G4926" s="235">
        <v>27.4</v>
      </c>
      <c r="H4926" s="235">
        <v>15.9</v>
      </c>
    </row>
    <row r="4927" spans="2:8">
      <c r="B4927" s="235" t="s">
        <v>101</v>
      </c>
      <c r="C4927" s="235">
        <v>44400</v>
      </c>
      <c r="D4927" s="235">
        <v>0</v>
      </c>
      <c r="E4927" s="235">
        <v>100</v>
      </c>
      <c r="F4927" s="235">
        <v>47</v>
      </c>
      <c r="G4927" s="235">
        <v>28.2</v>
      </c>
      <c r="H4927" s="235">
        <v>15.9</v>
      </c>
    </row>
    <row r="4928" spans="2:8">
      <c r="B4928" s="235" t="s">
        <v>101</v>
      </c>
      <c r="C4928" s="235">
        <v>44401</v>
      </c>
      <c r="D4928" s="235">
        <v>0</v>
      </c>
      <c r="E4928" s="235">
        <v>0</v>
      </c>
      <c r="F4928" s="235">
        <v>0</v>
      </c>
      <c r="G4928" s="235">
        <v>0</v>
      </c>
      <c r="H4928" s="235">
        <v>0</v>
      </c>
    </row>
    <row r="4929" spans="2:8">
      <c r="B4929" s="235" t="s">
        <v>101</v>
      </c>
      <c r="C4929" s="235">
        <v>44402</v>
      </c>
      <c r="D4929" s="235">
        <v>0</v>
      </c>
      <c r="E4929" s="235">
        <v>0</v>
      </c>
      <c r="F4929" s="235">
        <v>0</v>
      </c>
      <c r="G4929" s="235">
        <v>0</v>
      </c>
      <c r="H4929" s="235">
        <v>0</v>
      </c>
    </row>
    <row r="4930" spans="2:8">
      <c r="B4930" s="235" t="s">
        <v>101</v>
      </c>
      <c r="C4930" s="235">
        <v>44403</v>
      </c>
      <c r="D4930" s="235">
        <v>19</v>
      </c>
      <c r="E4930" s="235">
        <v>88</v>
      </c>
      <c r="F4930" s="235">
        <v>65</v>
      </c>
      <c r="G4930" s="235">
        <v>21.4</v>
      </c>
      <c r="H4930" s="235">
        <v>12.6</v>
      </c>
    </row>
    <row r="4931" spans="2:8">
      <c r="B4931" s="235" t="s">
        <v>101</v>
      </c>
      <c r="C4931" s="235">
        <v>44404</v>
      </c>
      <c r="D4931" s="235">
        <v>9.3000000000000007</v>
      </c>
      <c r="E4931" s="235">
        <v>79</v>
      </c>
      <c r="F4931" s="235">
        <v>51</v>
      </c>
      <c r="G4931" s="235">
        <v>26</v>
      </c>
      <c r="H4931" s="235">
        <v>13.1</v>
      </c>
    </row>
    <row r="4932" spans="2:8">
      <c r="B4932" s="235" t="s">
        <v>101</v>
      </c>
      <c r="C4932" s="235">
        <v>44405</v>
      </c>
      <c r="D4932" s="235">
        <v>0.3</v>
      </c>
      <c r="E4932" s="235">
        <v>53</v>
      </c>
      <c r="F4932" s="235">
        <v>49</v>
      </c>
      <c r="G4932" s="235">
        <v>28.8</v>
      </c>
      <c r="H4932" s="235">
        <v>26.3</v>
      </c>
    </row>
    <row r="4933" spans="2:8">
      <c r="B4933" s="235" t="s">
        <v>101</v>
      </c>
      <c r="C4933" s="235">
        <v>44406</v>
      </c>
      <c r="D4933" s="235">
        <v>0</v>
      </c>
      <c r="E4933" s="235">
        <v>94</v>
      </c>
      <c r="F4933" s="235">
        <v>52</v>
      </c>
      <c r="G4933" s="235">
        <v>26.8</v>
      </c>
      <c r="H4933" s="235">
        <v>16.600000000000001</v>
      </c>
    </row>
    <row r="4934" spans="2:8">
      <c r="B4934" s="235" t="s">
        <v>101</v>
      </c>
      <c r="C4934" s="235">
        <v>44407</v>
      </c>
      <c r="D4934" s="235">
        <v>16.3</v>
      </c>
      <c r="E4934" s="235">
        <v>79</v>
      </c>
      <c r="F4934" s="235">
        <v>42</v>
      </c>
      <c r="G4934" s="235">
        <v>27.4</v>
      </c>
      <c r="H4934" s="235">
        <v>14</v>
      </c>
    </row>
    <row r="4935" spans="2:8">
      <c r="B4935" s="235" t="s">
        <v>101</v>
      </c>
      <c r="C4935" s="235">
        <v>44408</v>
      </c>
      <c r="D4935" s="235">
        <v>127.1</v>
      </c>
      <c r="E4935" s="235">
        <v>88</v>
      </c>
      <c r="F4935" s="235">
        <v>48</v>
      </c>
      <c r="G4935" s="235">
        <v>27.6</v>
      </c>
      <c r="H4935" s="235">
        <v>15.2</v>
      </c>
    </row>
    <row r="4936" spans="2:8">
      <c r="B4936" s="235" t="s">
        <v>101</v>
      </c>
      <c r="C4936" s="235">
        <v>44410</v>
      </c>
      <c r="D4936" s="235">
        <v>0</v>
      </c>
      <c r="E4936" s="235">
        <v>83</v>
      </c>
      <c r="F4936" s="235">
        <v>42</v>
      </c>
      <c r="G4936" s="235">
        <v>29.3</v>
      </c>
      <c r="H4936" s="235">
        <v>11.3</v>
      </c>
    </row>
    <row r="4937" spans="2:8">
      <c r="B4937" s="235" t="s">
        <v>101</v>
      </c>
      <c r="C4937" s="235">
        <v>44411</v>
      </c>
      <c r="D4937" s="235">
        <v>1</v>
      </c>
      <c r="E4937" s="235">
        <v>78</v>
      </c>
      <c r="F4937" s="235">
        <v>47</v>
      </c>
      <c r="G4937" s="235">
        <v>29.1</v>
      </c>
      <c r="H4937" s="235">
        <v>12</v>
      </c>
    </row>
    <row r="4938" spans="2:8">
      <c r="B4938" s="235" t="s">
        <v>101</v>
      </c>
      <c r="C4938" s="235">
        <v>44412</v>
      </c>
      <c r="D4938" s="235">
        <v>0</v>
      </c>
      <c r="E4938" s="235">
        <v>80</v>
      </c>
      <c r="F4938" s="235">
        <v>50</v>
      </c>
      <c r="G4938" s="235">
        <v>25.9</v>
      </c>
      <c r="H4938" s="235">
        <v>10.4</v>
      </c>
    </row>
    <row r="4939" spans="2:8">
      <c r="B4939" s="235" t="s">
        <v>101</v>
      </c>
      <c r="C4939" s="235">
        <v>44413</v>
      </c>
      <c r="D4939" s="235">
        <v>0</v>
      </c>
      <c r="E4939" s="235">
        <v>89</v>
      </c>
      <c r="F4939" s="235">
        <v>45</v>
      </c>
      <c r="G4939" s="235">
        <v>27.7</v>
      </c>
      <c r="H4939" s="235">
        <v>15.6</v>
      </c>
    </row>
    <row r="4940" spans="2:8">
      <c r="B4940" s="235" t="s">
        <v>101</v>
      </c>
      <c r="C4940" s="235">
        <v>44414</v>
      </c>
      <c r="D4940" s="235">
        <v>0</v>
      </c>
      <c r="E4940" s="235">
        <v>87</v>
      </c>
      <c r="F4940" s="235">
        <v>51</v>
      </c>
      <c r="G4940" s="235">
        <v>27.6</v>
      </c>
      <c r="H4940" s="235">
        <v>15.4</v>
      </c>
    </row>
    <row r="4941" spans="2:8">
      <c r="B4941" s="235" t="s">
        <v>101</v>
      </c>
      <c r="C4941" s="235">
        <v>44417</v>
      </c>
      <c r="D4941" s="235">
        <v>16.600000000000001</v>
      </c>
      <c r="E4941" s="235">
        <v>100</v>
      </c>
      <c r="F4941" s="235">
        <v>51</v>
      </c>
      <c r="G4941" s="235">
        <v>27.5</v>
      </c>
      <c r="H4941" s="235">
        <v>14.9</v>
      </c>
    </row>
    <row r="4942" spans="2:8">
      <c r="B4942" s="235" t="s">
        <v>101</v>
      </c>
      <c r="C4942" s="235">
        <v>44418</v>
      </c>
      <c r="D4942" s="235">
        <v>0</v>
      </c>
      <c r="E4942" s="235">
        <v>80</v>
      </c>
      <c r="F4942" s="235">
        <v>46</v>
      </c>
      <c r="G4942" s="235">
        <v>30.7</v>
      </c>
      <c r="H4942" s="235">
        <v>14.3</v>
      </c>
    </row>
    <row r="4943" spans="2:8">
      <c r="B4943" s="235" t="s">
        <v>101</v>
      </c>
      <c r="C4943" s="235">
        <v>44419</v>
      </c>
      <c r="D4943" s="235">
        <v>8.3000000000000007</v>
      </c>
      <c r="E4943" s="235">
        <v>63</v>
      </c>
      <c r="F4943" s="235">
        <v>51</v>
      </c>
      <c r="G4943" s="235">
        <v>28.5</v>
      </c>
      <c r="H4943" s="235">
        <v>23.8</v>
      </c>
    </row>
    <row r="4944" spans="2:8">
      <c r="B4944" s="235" t="s">
        <v>101</v>
      </c>
      <c r="C4944" s="235">
        <v>44420</v>
      </c>
      <c r="D4944" s="235">
        <v>7</v>
      </c>
      <c r="E4944" s="235">
        <v>31</v>
      </c>
      <c r="F4944" s="235">
        <v>13</v>
      </c>
      <c r="G4944" s="235">
        <v>29</v>
      </c>
      <c r="H4944" s="235">
        <v>15</v>
      </c>
    </row>
    <row r="4945" spans="2:8">
      <c r="B4945" s="235" t="s">
        <v>101</v>
      </c>
      <c r="C4945" s="235">
        <v>44421</v>
      </c>
      <c r="D4945" s="235">
        <v>33.299999999999997</v>
      </c>
      <c r="E4945" s="235">
        <v>58</v>
      </c>
      <c r="F4945" s="235">
        <v>19</v>
      </c>
      <c r="G4945" s="235">
        <v>24.8</v>
      </c>
      <c r="H4945" s="235">
        <v>15.4</v>
      </c>
    </row>
    <row r="4946" spans="2:8">
      <c r="B4946" s="235" t="s">
        <v>101</v>
      </c>
      <c r="C4946" s="235">
        <v>44425</v>
      </c>
      <c r="D4946" s="235">
        <v>103</v>
      </c>
      <c r="E4946" s="235">
        <v>88</v>
      </c>
      <c r="F4946" s="235">
        <v>63</v>
      </c>
      <c r="G4946" s="235">
        <v>24.2</v>
      </c>
      <c r="H4946" s="235">
        <v>12.5</v>
      </c>
    </row>
    <row r="4947" spans="2:8">
      <c r="B4947" s="235" t="s">
        <v>101</v>
      </c>
      <c r="C4947" s="235">
        <v>44426</v>
      </c>
      <c r="D4947" s="235">
        <v>27</v>
      </c>
      <c r="E4947" s="235">
        <v>83</v>
      </c>
      <c r="F4947" s="235">
        <v>48</v>
      </c>
      <c r="G4947" s="235">
        <v>28.4</v>
      </c>
      <c r="H4947" s="235">
        <v>14.3</v>
      </c>
    </row>
    <row r="4948" spans="2:8">
      <c r="B4948" s="235" t="s">
        <v>101</v>
      </c>
      <c r="C4948" s="235">
        <v>44427</v>
      </c>
      <c r="D4948" s="235">
        <v>21.3</v>
      </c>
      <c r="E4948" s="235">
        <v>84</v>
      </c>
      <c r="F4948" s="235">
        <v>63</v>
      </c>
      <c r="G4948" s="235">
        <v>25.2</v>
      </c>
      <c r="H4948" s="235">
        <v>13.8</v>
      </c>
    </row>
    <row r="4949" spans="2:8">
      <c r="B4949" s="235" t="s">
        <v>101</v>
      </c>
      <c r="C4949" s="235">
        <v>44428</v>
      </c>
      <c r="D4949" s="235">
        <v>19</v>
      </c>
      <c r="E4949" s="235">
        <v>55</v>
      </c>
      <c r="F4949" s="235">
        <v>100</v>
      </c>
      <c r="G4949" s="235">
        <v>15.6</v>
      </c>
      <c r="H4949" s="235">
        <v>26.1</v>
      </c>
    </row>
    <row r="4950" spans="2:8">
      <c r="B4950" s="235" t="s">
        <v>101</v>
      </c>
      <c r="C4950" s="235">
        <v>44431</v>
      </c>
      <c r="D4950" s="235">
        <v>12</v>
      </c>
      <c r="E4950" s="235">
        <v>83</v>
      </c>
      <c r="F4950" s="235">
        <v>52</v>
      </c>
      <c r="G4950" s="235">
        <v>28.5</v>
      </c>
      <c r="H4950" s="235">
        <v>14.1</v>
      </c>
    </row>
    <row r="4951" spans="2:8">
      <c r="B4951" s="235" t="s">
        <v>101</v>
      </c>
      <c r="C4951" s="235">
        <v>44432</v>
      </c>
      <c r="D4951" s="235">
        <v>8</v>
      </c>
      <c r="E4951" s="235">
        <v>85</v>
      </c>
      <c r="F4951" s="235">
        <v>55</v>
      </c>
      <c r="G4951" s="235">
        <v>28.6</v>
      </c>
      <c r="H4951" s="235">
        <v>13.8</v>
      </c>
    </row>
    <row r="4952" spans="2:8">
      <c r="B4952" s="235" t="s">
        <v>101</v>
      </c>
      <c r="C4952" s="235">
        <v>44433</v>
      </c>
      <c r="D4952" s="235">
        <v>3.3</v>
      </c>
      <c r="E4952" s="235">
        <v>83</v>
      </c>
      <c r="F4952" s="235">
        <v>48</v>
      </c>
      <c r="G4952" s="235">
        <v>28.5</v>
      </c>
      <c r="H4952" s="235">
        <v>14</v>
      </c>
    </row>
    <row r="4953" spans="2:8">
      <c r="B4953" s="235" t="s">
        <v>101</v>
      </c>
      <c r="C4953" s="235">
        <v>44434</v>
      </c>
      <c r="D4953" s="235">
        <v>3.3</v>
      </c>
      <c r="E4953" s="235">
        <v>100</v>
      </c>
      <c r="F4953" s="235">
        <v>57</v>
      </c>
      <c r="G4953" s="235">
        <v>26.4</v>
      </c>
      <c r="H4953" s="235">
        <v>15.2</v>
      </c>
    </row>
    <row r="4954" spans="2:8">
      <c r="B4954" s="235" t="s">
        <v>101</v>
      </c>
      <c r="C4954" s="235">
        <v>44435</v>
      </c>
      <c r="D4954" s="235">
        <v>4</v>
      </c>
      <c r="E4954" s="235">
        <v>100</v>
      </c>
      <c r="F4954" s="235">
        <v>59</v>
      </c>
      <c r="G4954" s="235">
        <v>25.6</v>
      </c>
      <c r="H4954" s="235">
        <v>16.2</v>
      </c>
    </row>
    <row r="4955" spans="2:8">
      <c r="B4955" s="235" t="s">
        <v>101</v>
      </c>
      <c r="C4955" s="235">
        <v>44438</v>
      </c>
      <c r="D4955" s="235">
        <v>41.3</v>
      </c>
      <c r="E4955" s="235">
        <v>23</v>
      </c>
      <c r="F4955" s="235">
        <v>16</v>
      </c>
      <c r="G4955" s="235">
        <v>25</v>
      </c>
      <c r="H4955" s="235">
        <v>14</v>
      </c>
    </row>
    <row r="4956" spans="2:8">
      <c r="B4956" s="235" t="s">
        <v>101</v>
      </c>
      <c r="C4956" s="235">
        <v>44439</v>
      </c>
      <c r="D4956" s="235">
        <v>8</v>
      </c>
      <c r="E4956" s="235">
        <v>85</v>
      </c>
      <c r="F4956" s="235">
        <v>74</v>
      </c>
      <c r="G4956" s="235">
        <v>19.5</v>
      </c>
      <c r="H4956" s="235">
        <v>13.2</v>
      </c>
    </row>
    <row r="4957" spans="2:8">
      <c r="B4957" s="235" t="s">
        <v>101</v>
      </c>
      <c r="C4957" s="235">
        <v>44440</v>
      </c>
      <c r="D4957" s="235">
        <v>0</v>
      </c>
      <c r="E4957" s="235">
        <v>94</v>
      </c>
      <c r="F4957" s="235">
        <v>54</v>
      </c>
      <c r="G4957" s="235">
        <v>26.1</v>
      </c>
      <c r="H4957" s="235">
        <v>15.4</v>
      </c>
    </row>
    <row r="4958" spans="2:8">
      <c r="B4958" s="235" t="s">
        <v>101</v>
      </c>
      <c r="C4958" s="235">
        <v>44441</v>
      </c>
      <c r="D4958" s="235">
        <v>0</v>
      </c>
      <c r="E4958" s="235">
        <v>82</v>
      </c>
      <c r="F4958" s="235">
        <v>67</v>
      </c>
      <c r="G4958" s="235">
        <v>17.600000000000001</v>
      </c>
      <c r="H4958" s="235">
        <v>11.1</v>
      </c>
    </row>
    <row r="4959" spans="2:8">
      <c r="B4959" s="235" t="s">
        <v>101</v>
      </c>
      <c r="C4959" s="235">
        <v>44442</v>
      </c>
      <c r="D4959" s="235">
        <v>0</v>
      </c>
      <c r="E4959" s="235">
        <v>87</v>
      </c>
      <c r="F4959" s="235">
        <v>66</v>
      </c>
      <c r="G4959" s="235">
        <v>25.9</v>
      </c>
      <c r="H4959" s="235">
        <v>11.3</v>
      </c>
    </row>
    <row r="4960" spans="2:8">
      <c r="B4960" s="235" t="s">
        <v>101</v>
      </c>
      <c r="C4960" s="235">
        <v>44445</v>
      </c>
      <c r="D4960" s="235">
        <v>21.3</v>
      </c>
      <c r="E4960" s="235">
        <v>83</v>
      </c>
      <c r="F4960" s="235">
        <v>71</v>
      </c>
      <c r="G4960" s="235">
        <v>24.5</v>
      </c>
      <c r="H4960" s="235">
        <v>14</v>
      </c>
    </row>
    <row r="4961" spans="2:8">
      <c r="B4961" s="235" t="s">
        <v>101</v>
      </c>
      <c r="C4961" s="235">
        <v>44446</v>
      </c>
      <c r="D4961" s="235">
        <v>11.3</v>
      </c>
      <c r="E4961" s="235">
        <v>100</v>
      </c>
      <c r="F4961" s="235">
        <v>50</v>
      </c>
      <c r="G4961" s="235">
        <v>26</v>
      </c>
      <c r="H4961" s="235">
        <v>14.9</v>
      </c>
    </row>
    <row r="4962" spans="2:8">
      <c r="B4962" s="235" t="s">
        <v>101</v>
      </c>
      <c r="C4962" s="235">
        <v>44447</v>
      </c>
      <c r="D4962" s="235">
        <v>12</v>
      </c>
      <c r="E4962" s="235">
        <v>86</v>
      </c>
      <c r="F4962" s="235">
        <v>74</v>
      </c>
      <c r="G4962" s="235">
        <v>18.7</v>
      </c>
      <c r="H4962" s="235">
        <v>13.5</v>
      </c>
    </row>
    <row r="4963" spans="2:8">
      <c r="B4963" s="235" t="s">
        <v>101</v>
      </c>
      <c r="C4963" s="235">
        <v>44448</v>
      </c>
      <c r="D4963" s="235">
        <v>15</v>
      </c>
      <c r="E4963" s="235">
        <v>86</v>
      </c>
      <c r="F4963" s="235">
        <v>23</v>
      </c>
      <c r="G4963" s="235">
        <v>26</v>
      </c>
      <c r="H4963" s="235">
        <v>12.1</v>
      </c>
    </row>
    <row r="4964" spans="2:8">
      <c r="B4964" s="235" t="s">
        <v>101</v>
      </c>
      <c r="C4964" s="235">
        <v>44449</v>
      </c>
      <c r="D4964" s="235">
        <v>3</v>
      </c>
      <c r="E4964" s="235">
        <v>81</v>
      </c>
      <c r="F4964" s="235">
        <v>67</v>
      </c>
      <c r="G4964" s="235">
        <v>23.1</v>
      </c>
      <c r="H4964" s="235">
        <v>14.9</v>
      </c>
    </row>
    <row r="4965" spans="2:8">
      <c r="B4965" s="235" t="s">
        <v>101</v>
      </c>
      <c r="C4965" s="235">
        <v>44452</v>
      </c>
      <c r="D4965" s="235">
        <v>32.6</v>
      </c>
      <c r="E4965" s="235">
        <v>89</v>
      </c>
      <c r="F4965" s="235">
        <v>64</v>
      </c>
      <c r="G4965" s="235">
        <v>21.4</v>
      </c>
      <c r="H4965" s="235">
        <v>12.9</v>
      </c>
    </row>
    <row r="4966" spans="2:8">
      <c r="B4966" s="235" t="s">
        <v>101</v>
      </c>
      <c r="C4966" s="235">
        <v>44453</v>
      </c>
      <c r="D4966" s="235">
        <v>4</v>
      </c>
      <c r="E4966" s="235">
        <v>81</v>
      </c>
      <c r="F4966" s="235">
        <v>71</v>
      </c>
      <c r="G4966" s="235">
        <v>17.5</v>
      </c>
      <c r="H4966" s="235">
        <v>15.2</v>
      </c>
    </row>
    <row r="4967" spans="2:8">
      <c r="B4967" s="235" t="s">
        <v>101</v>
      </c>
      <c r="C4967" s="235">
        <v>44454</v>
      </c>
      <c r="D4967" s="235">
        <v>0</v>
      </c>
      <c r="E4967" s="235">
        <v>87</v>
      </c>
      <c r="F4967" s="235">
        <v>62</v>
      </c>
      <c r="G4967" s="235">
        <v>22.6</v>
      </c>
      <c r="H4967" s="235">
        <v>14.7</v>
      </c>
    </row>
    <row r="4968" spans="2:8">
      <c r="B4968" s="235" t="s">
        <v>101</v>
      </c>
      <c r="C4968" s="235">
        <v>44455</v>
      </c>
      <c r="D4968" s="235">
        <v>4</v>
      </c>
      <c r="E4968" s="235">
        <v>87</v>
      </c>
      <c r="F4968" s="235">
        <v>14</v>
      </c>
      <c r="G4968" s="235">
        <v>21.6</v>
      </c>
      <c r="H4968" s="235">
        <v>13.8</v>
      </c>
    </row>
    <row r="4969" spans="2:8">
      <c r="B4969" s="235" t="s">
        <v>101</v>
      </c>
      <c r="C4969" s="235">
        <v>44456</v>
      </c>
      <c r="D4969" s="235">
        <v>0</v>
      </c>
      <c r="E4969" s="235">
        <v>92</v>
      </c>
      <c r="F4969" s="235">
        <v>44</v>
      </c>
      <c r="G4969" s="235">
        <v>28.9</v>
      </c>
      <c r="H4969" s="235">
        <v>14.6</v>
      </c>
    </row>
    <row r="4970" spans="2:8">
      <c r="B4970" s="235" t="s">
        <v>101</v>
      </c>
      <c r="C4970" s="235">
        <v>44459</v>
      </c>
      <c r="D4970" s="235">
        <v>15</v>
      </c>
      <c r="E4970" s="235">
        <v>86</v>
      </c>
      <c r="F4970" s="235">
        <v>76</v>
      </c>
      <c r="G4970" s="235">
        <v>19.100000000000001</v>
      </c>
      <c r="H4970" s="235">
        <v>15.3</v>
      </c>
    </row>
    <row r="4971" spans="2:8">
      <c r="B4971" s="235" t="s">
        <v>101</v>
      </c>
      <c r="C4971" s="235">
        <v>44460</v>
      </c>
      <c r="D4971" s="235">
        <v>17</v>
      </c>
      <c r="E4971" s="235">
        <v>85</v>
      </c>
      <c r="F4971" s="235">
        <v>72</v>
      </c>
      <c r="G4971" s="235">
        <v>17.100000000000001</v>
      </c>
      <c r="H4971" s="235">
        <v>15.4</v>
      </c>
    </row>
    <row r="4972" spans="2:8">
      <c r="B4972" s="235" t="s">
        <v>101</v>
      </c>
      <c r="C4972" s="235">
        <v>44461</v>
      </c>
      <c r="D4972" s="235">
        <v>7</v>
      </c>
      <c r="E4972" s="235">
        <v>100</v>
      </c>
      <c r="F4972" s="235">
        <v>59</v>
      </c>
      <c r="G4972" s="235">
        <v>25.1</v>
      </c>
      <c r="H4972" s="235">
        <v>16.399999999999999</v>
      </c>
    </row>
    <row r="4973" spans="2:8">
      <c r="B4973" s="235" t="s">
        <v>101</v>
      </c>
      <c r="C4973" s="235">
        <v>44462</v>
      </c>
      <c r="D4973" s="235">
        <v>19.3</v>
      </c>
      <c r="E4973" s="235">
        <v>77</v>
      </c>
      <c r="F4973" s="235">
        <v>69</v>
      </c>
      <c r="G4973" s="235">
        <v>17.100000000000001</v>
      </c>
      <c r="H4973" s="235">
        <v>15</v>
      </c>
    </row>
    <row r="4974" spans="2:8">
      <c r="B4974" s="235" t="s">
        <v>101</v>
      </c>
      <c r="C4974" s="235">
        <v>44463</v>
      </c>
      <c r="D4974" s="235">
        <v>3</v>
      </c>
      <c r="E4974" s="235">
        <v>87</v>
      </c>
      <c r="F4974" s="235">
        <v>74</v>
      </c>
      <c r="G4974" s="235">
        <v>20</v>
      </c>
      <c r="H4974" s="235">
        <v>13.5</v>
      </c>
    </row>
    <row r="4975" spans="2:8">
      <c r="B4975" s="235" t="s">
        <v>101</v>
      </c>
      <c r="C4975" s="235">
        <v>44466</v>
      </c>
      <c r="D4975" s="235">
        <v>0.3</v>
      </c>
      <c r="E4975" s="235">
        <v>84</v>
      </c>
      <c r="F4975" s="235">
        <v>67</v>
      </c>
      <c r="G4975" s="235">
        <v>16.600000000000001</v>
      </c>
      <c r="H4975" s="235">
        <v>13.3</v>
      </c>
    </row>
    <row r="4976" spans="2:8">
      <c r="B4976" s="235" t="s">
        <v>101</v>
      </c>
      <c r="C4976" s="235">
        <v>44467</v>
      </c>
      <c r="D4976" s="235">
        <v>7</v>
      </c>
      <c r="E4976" s="235">
        <v>80</v>
      </c>
      <c r="F4976" s="235">
        <v>70</v>
      </c>
      <c r="G4976" s="235">
        <v>18.3</v>
      </c>
      <c r="H4976" s="235">
        <v>15.9</v>
      </c>
    </row>
    <row r="4977" spans="2:8">
      <c r="B4977" s="235" t="s">
        <v>101</v>
      </c>
      <c r="C4977" s="235">
        <v>44468</v>
      </c>
      <c r="D4977" s="235">
        <v>5.6</v>
      </c>
      <c r="E4977" s="235">
        <v>83</v>
      </c>
      <c r="F4977" s="235">
        <v>67</v>
      </c>
      <c r="G4977" s="235">
        <v>20</v>
      </c>
      <c r="H4977" s="235">
        <v>14.6</v>
      </c>
    </row>
    <row r="4978" spans="2:8">
      <c r="B4978" s="235" t="s">
        <v>101</v>
      </c>
      <c r="C4978" s="235">
        <v>44469</v>
      </c>
      <c r="D4978" s="235">
        <v>16.5</v>
      </c>
      <c r="E4978" s="235">
        <v>81</v>
      </c>
      <c r="F4978" s="235">
        <v>69</v>
      </c>
      <c r="G4978" s="235">
        <v>19.2</v>
      </c>
      <c r="H4978" s="235">
        <v>14.8</v>
      </c>
    </row>
    <row r="4979" spans="2:8">
      <c r="B4979" s="235" t="s">
        <v>101</v>
      </c>
      <c r="C4979" s="235">
        <v>44470</v>
      </c>
      <c r="D4979" s="235">
        <v>0</v>
      </c>
      <c r="E4979" s="235">
        <v>88</v>
      </c>
      <c r="F4979" s="235">
        <v>73</v>
      </c>
      <c r="G4979" s="235">
        <v>20</v>
      </c>
      <c r="H4979" s="235">
        <v>14.2</v>
      </c>
    </row>
    <row r="4980" spans="2:8">
      <c r="B4980" s="235" t="s">
        <v>101</v>
      </c>
      <c r="C4980" s="235">
        <v>44473</v>
      </c>
      <c r="D4980" s="235">
        <v>13.3</v>
      </c>
      <c r="E4980" s="235">
        <v>86</v>
      </c>
      <c r="F4980" s="235">
        <v>71</v>
      </c>
      <c r="G4980" s="235">
        <v>18.3</v>
      </c>
      <c r="H4980" s="235">
        <v>14.2</v>
      </c>
    </row>
    <row r="4981" spans="2:8">
      <c r="B4981" s="235" t="s">
        <v>101</v>
      </c>
      <c r="C4981" s="235">
        <v>44474</v>
      </c>
      <c r="D4981" s="235">
        <v>11.6</v>
      </c>
      <c r="E4981" s="235">
        <v>86</v>
      </c>
      <c r="F4981" s="235">
        <v>75</v>
      </c>
      <c r="G4981" s="235">
        <v>18.399999999999999</v>
      </c>
      <c r="H4981" s="235">
        <v>15.8</v>
      </c>
    </row>
    <row r="4982" spans="2:8">
      <c r="B4982" s="235" t="s">
        <v>101</v>
      </c>
      <c r="C4982" s="235">
        <v>44475</v>
      </c>
      <c r="D4982" s="235">
        <v>0</v>
      </c>
      <c r="E4982" s="235">
        <v>86</v>
      </c>
      <c r="F4982" s="235">
        <v>79</v>
      </c>
      <c r="G4982" s="235">
        <v>18</v>
      </c>
      <c r="H4982" s="235">
        <v>16.100000000000001</v>
      </c>
    </row>
    <row r="4983" spans="2:8">
      <c r="B4983" s="235" t="s">
        <v>101</v>
      </c>
      <c r="C4983" s="235">
        <v>44476</v>
      </c>
      <c r="D4983" s="235">
        <v>36.299999999999997</v>
      </c>
      <c r="E4983" s="235">
        <v>100</v>
      </c>
      <c r="F4983" s="235">
        <v>60.1</v>
      </c>
      <c r="G4983" s="235">
        <v>25.9</v>
      </c>
      <c r="H4983" s="235">
        <v>15.4</v>
      </c>
    </row>
    <row r="4984" spans="2:8">
      <c r="B4984" s="235" t="s">
        <v>101</v>
      </c>
      <c r="C4984" s="235">
        <v>44477</v>
      </c>
      <c r="D4984" s="235">
        <v>0</v>
      </c>
      <c r="E4984" s="235">
        <v>88</v>
      </c>
      <c r="F4984" s="235">
        <v>66</v>
      </c>
      <c r="G4984" s="235">
        <v>21.4</v>
      </c>
      <c r="H4984" s="235">
        <v>14.7</v>
      </c>
    </row>
    <row r="4985" spans="2:8">
      <c r="B4985" s="235" t="s">
        <v>101</v>
      </c>
      <c r="C4985" s="235">
        <v>44480</v>
      </c>
      <c r="D4985" s="235">
        <v>23.3</v>
      </c>
      <c r="E4985" s="235">
        <v>86</v>
      </c>
      <c r="F4985" s="235">
        <v>54</v>
      </c>
      <c r="G4985" s="235">
        <v>24.9</v>
      </c>
      <c r="H4985" s="235">
        <v>15.6</v>
      </c>
    </row>
    <row r="4986" spans="2:8">
      <c r="B4986" s="235" t="s">
        <v>101</v>
      </c>
      <c r="C4986" s="235">
        <v>44481</v>
      </c>
      <c r="D4986" s="235">
        <v>39</v>
      </c>
      <c r="E4986" s="235">
        <v>86</v>
      </c>
      <c r="F4986" s="235">
        <v>65</v>
      </c>
      <c r="G4986" s="235">
        <v>23.4</v>
      </c>
      <c r="H4986" s="235">
        <v>16.600000000000001</v>
      </c>
    </row>
    <row r="4987" spans="2:8">
      <c r="B4987" s="235" t="s">
        <v>101</v>
      </c>
      <c r="C4987" s="235">
        <v>44482</v>
      </c>
      <c r="D4987" s="235">
        <v>3.3</v>
      </c>
      <c r="E4987" s="235">
        <v>86</v>
      </c>
      <c r="F4987" s="235">
        <v>54</v>
      </c>
      <c r="G4987" s="235">
        <v>25.4</v>
      </c>
      <c r="H4987" s="235">
        <v>15.5</v>
      </c>
    </row>
    <row r="4988" spans="2:8">
      <c r="B4988" s="235" t="s">
        <v>101</v>
      </c>
      <c r="C4988" s="235">
        <v>44483</v>
      </c>
      <c r="D4988" s="235">
        <v>0</v>
      </c>
      <c r="E4988" s="235">
        <v>89</v>
      </c>
      <c r="F4988" s="235">
        <v>71</v>
      </c>
      <c r="G4988" s="235">
        <v>20.9</v>
      </c>
      <c r="H4988" s="235">
        <v>15.3</v>
      </c>
    </row>
    <row r="4989" spans="2:8">
      <c r="B4989" s="235" t="s">
        <v>101</v>
      </c>
      <c r="C4989" s="235">
        <v>44484</v>
      </c>
      <c r="D4989" s="235">
        <v>0</v>
      </c>
      <c r="E4989" s="235">
        <v>85</v>
      </c>
      <c r="F4989" s="235">
        <v>58</v>
      </c>
      <c r="G4989" s="235">
        <v>22.4</v>
      </c>
      <c r="H4989" s="235">
        <v>12.7</v>
      </c>
    </row>
    <row r="4990" spans="2:8">
      <c r="B4990" s="235" t="s">
        <v>101</v>
      </c>
      <c r="C4990" s="235">
        <v>44488</v>
      </c>
      <c r="D4990" s="235">
        <v>34</v>
      </c>
      <c r="E4990" s="235">
        <v>89</v>
      </c>
      <c r="F4990" s="235">
        <v>73</v>
      </c>
      <c r="G4990" s="235">
        <v>20</v>
      </c>
      <c r="H4990" s="235">
        <v>13.9</v>
      </c>
    </row>
    <row r="4991" spans="2:8">
      <c r="B4991" s="235" t="s">
        <v>101</v>
      </c>
      <c r="C4991" s="235">
        <v>44489</v>
      </c>
      <c r="D4991" s="235">
        <v>13.3</v>
      </c>
      <c r="E4991" s="235">
        <v>85</v>
      </c>
      <c r="F4991" s="235">
        <v>75</v>
      </c>
      <c r="G4991" s="235">
        <v>17.3</v>
      </c>
      <c r="H4991" s="235">
        <v>15.1</v>
      </c>
    </row>
    <row r="4992" spans="2:8">
      <c r="B4992" s="235" t="s">
        <v>101</v>
      </c>
      <c r="C4992" s="235">
        <v>44490</v>
      </c>
      <c r="D4992" s="235">
        <v>4</v>
      </c>
      <c r="E4992" s="235">
        <v>88</v>
      </c>
      <c r="F4992" s="235">
        <v>76</v>
      </c>
      <c r="G4992" s="235">
        <v>16.399999999999999</v>
      </c>
      <c r="H4992" s="235">
        <v>13.4</v>
      </c>
    </row>
    <row r="4993" spans="2:8">
      <c r="B4993" s="235" t="s">
        <v>101</v>
      </c>
      <c r="C4993" s="235">
        <v>44491</v>
      </c>
      <c r="D4993" s="235">
        <v>13.6</v>
      </c>
      <c r="E4993" s="235">
        <v>89</v>
      </c>
      <c r="F4993" s="235">
        <v>72</v>
      </c>
      <c r="G4993" s="235">
        <v>20.3</v>
      </c>
      <c r="H4993" s="235">
        <v>14.5</v>
      </c>
    </row>
    <row r="4994" spans="2:8">
      <c r="B4994" s="235" t="s">
        <v>101</v>
      </c>
      <c r="C4994" s="235">
        <v>44494</v>
      </c>
      <c r="D4994" s="235">
        <v>15</v>
      </c>
      <c r="E4994" s="235">
        <v>90</v>
      </c>
      <c r="F4994" s="235">
        <v>69</v>
      </c>
      <c r="G4994" s="235">
        <v>21.8</v>
      </c>
      <c r="H4994" s="235">
        <v>14.2</v>
      </c>
    </row>
    <row r="4995" spans="2:8">
      <c r="B4995" s="235" t="s">
        <v>101</v>
      </c>
      <c r="C4995" s="235">
        <v>44495</v>
      </c>
      <c r="D4995" s="235">
        <v>5.6</v>
      </c>
      <c r="E4995" s="235">
        <v>100</v>
      </c>
      <c r="F4995" s="235">
        <v>61.3</v>
      </c>
      <c r="G4995" s="235">
        <v>24.5</v>
      </c>
      <c r="H4995" s="235">
        <v>14.2</v>
      </c>
    </row>
    <row r="4996" spans="2:8">
      <c r="B4996" s="235" t="s">
        <v>101</v>
      </c>
      <c r="C4996" s="235">
        <v>44496</v>
      </c>
      <c r="D4996" s="235">
        <v>19.3</v>
      </c>
      <c r="E4996" s="235">
        <v>100</v>
      </c>
      <c r="F4996" s="235">
        <v>55.8</v>
      </c>
      <c r="G4996" s="235">
        <v>25.4</v>
      </c>
      <c r="H4996" s="235">
        <v>15.3</v>
      </c>
    </row>
    <row r="4997" spans="2:8">
      <c r="B4997" s="235" t="s">
        <v>101</v>
      </c>
      <c r="C4997" s="235">
        <v>44497</v>
      </c>
      <c r="D4997" s="235">
        <v>0.6</v>
      </c>
      <c r="E4997" s="235">
        <v>97.3</v>
      </c>
      <c r="F4997" s="235">
        <v>48.9</v>
      </c>
      <c r="G4997" s="235">
        <v>27.6</v>
      </c>
      <c r="H4997" s="235">
        <v>15.2</v>
      </c>
    </row>
    <row r="4998" spans="2:8">
      <c r="B4998" s="235" t="s">
        <v>101</v>
      </c>
      <c r="C4998" s="235">
        <v>44498</v>
      </c>
      <c r="D4998" s="235">
        <v>2</v>
      </c>
      <c r="E4998" s="235">
        <v>79</v>
      </c>
      <c r="F4998" s="235">
        <v>54</v>
      </c>
      <c r="G4998" s="235">
        <v>23</v>
      </c>
      <c r="H4998" s="235">
        <v>15</v>
      </c>
    </row>
    <row r="4999" spans="2:8">
      <c r="B4999" s="235" t="s">
        <v>101</v>
      </c>
      <c r="C4999" s="235">
        <v>44502</v>
      </c>
      <c r="D4999" s="235">
        <v>37.299999999999997</v>
      </c>
      <c r="E4999" s="235">
        <v>100</v>
      </c>
      <c r="F4999" s="235">
        <v>56.8</v>
      </c>
      <c r="G4999" s="235">
        <v>24.9</v>
      </c>
      <c r="H4999" s="235">
        <v>15.6</v>
      </c>
    </row>
    <row r="5000" spans="2:8">
      <c r="B5000" s="235" t="s">
        <v>101</v>
      </c>
      <c r="C5000" s="235">
        <v>44504</v>
      </c>
      <c r="D5000" s="235">
        <v>0.3</v>
      </c>
      <c r="E5000" s="235">
        <v>100</v>
      </c>
      <c r="F5000" s="235">
        <v>53.1</v>
      </c>
      <c r="G5000" s="235">
        <v>26.7</v>
      </c>
      <c r="H5000" s="235">
        <v>14.8</v>
      </c>
    </row>
    <row r="5001" spans="2:8">
      <c r="B5001" s="235" t="s">
        <v>101</v>
      </c>
      <c r="C5001" s="235">
        <v>44505</v>
      </c>
      <c r="D5001" s="235">
        <v>5.4</v>
      </c>
      <c r="E5001" s="235">
        <v>98.2</v>
      </c>
      <c r="F5001" s="235">
        <v>56.3</v>
      </c>
      <c r="G5001" s="235">
        <v>26</v>
      </c>
      <c r="H5001" s="235">
        <v>14.9</v>
      </c>
    </row>
    <row r="5002" spans="2:8">
      <c r="B5002" s="235" t="s">
        <v>101</v>
      </c>
      <c r="C5002" s="235">
        <v>44506</v>
      </c>
      <c r="D5002" s="235">
        <v>0</v>
      </c>
      <c r="E5002" s="235">
        <v>99.9</v>
      </c>
      <c r="F5002" s="235">
        <v>49.8</v>
      </c>
      <c r="G5002" s="235">
        <v>27.9</v>
      </c>
      <c r="H5002" s="235">
        <v>14.7</v>
      </c>
    </row>
    <row r="5003" spans="2:8">
      <c r="B5003" s="235" t="s">
        <v>101</v>
      </c>
      <c r="C5003" s="235">
        <v>44507</v>
      </c>
      <c r="D5003" s="235">
        <v>0</v>
      </c>
      <c r="E5003" s="235">
        <v>94</v>
      </c>
      <c r="F5003" s="235">
        <v>51.5</v>
      </c>
      <c r="G5003" s="235">
        <v>27.7</v>
      </c>
      <c r="H5003" s="235">
        <v>15.1</v>
      </c>
    </row>
    <row r="5004" spans="2:8">
      <c r="B5004" s="235" t="s">
        <v>101</v>
      </c>
      <c r="C5004" s="235">
        <v>44508</v>
      </c>
      <c r="D5004" s="235">
        <v>0</v>
      </c>
      <c r="E5004" s="235">
        <v>97.5</v>
      </c>
      <c r="F5004" s="235">
        <v>58.2</v>
      </c>
      <c r="G5004" s="235">
        <v>24.8</v>
      </c>
      <c r="H5004" s="235">
        <v>16.100000000000001</v>
      </c>
    </row>
    <row r="5005" spans="2:8">
      <c r="B5005" s="235" t="s">
        <v>101</v>
      </c>
      <c r="C5005" s="235">
        <v>44509</v>
      </c>
      <c r="D5005" s="235">
        <v>18</v>
      </c>
      <c r="E5005" s="235">
        <v>100</v>
      </c>
      <c r="F5005" s="235">
        <v>58.6</v>
      </c>
      <c r="G5005" s="235">
        <v>24.4</v>
      </c>
      <c r="H5005" s="235">
        <v>15.6</v>
      </c>
    </row>
    <row r="5006" spans="2:8">
      <c r="B5006" s="235" t="s">
        <v>101</v>
      </c>
      <c r="C5006" s="235">
        <v>44510</v>
      </c>
      <c r="D5006" s="235">
        <v>0.3</v>
      </c>
      <c r="E5006" s="235">
        <v>100</v>
      </c>
      <c r="F5006" s="235">
        <v>63.2</v>
      </c>
      <c r="G5006" s="235">
        <v>23.3</v>
      </c>
      <c r="H5006" s="235">
        <v>14.9</v>
      </c>
    </row>
    <row r="5007" spans="2:8">
      <c r="B5007" s="235" t="s">
        <v>101</v>
      </c>
      <c r="C5007" s="235">
        <v>44511</v>
      </c>
      <c r="D5007" s="235">
        <v>13.3</v>
      </c>
      <c r="E5007" s="235">
        <v>100</v>
      </c>
      <c r="F5007" s="235">
        <v>54</v>
      </c>
      <c r="G5007" s="235">
        <v>26.6</v>
      </c>
      <c r="H5007" s="235">
        <v>15</v>
      </c>
    </row>
    <row r="5008" spans="2:8">
      <c r="B5008" s="235" t="s">
        <v>101</v>
      </c>
      <c r="C5008" s="235">
        <v>44516</v>
      </c>
      <c r="D5008" s="235">
        <v>14</v>
      </c>
      <c r="E5008" s="235">
        <v>89</v>
      </c>
      <c r="F5008" s="235">
        <v>75</v>
      </c>
      <c r="G5008" s="235">
        <v>15.2</v>
      </c>
      <c r="H5008" s="235">
        <v>13.8</v>
      </c>
    </row>
    <row r="5009" spans="2:8">
      <c r="B5009" s="235" t="s">
        <v>101</v>
      </c>
      <c r="C5009" s="235">
        <v>44517</v>
      </c>
      <c r="D5009" s="235">
        <v>2.2999999999999998</v>
      </c>
      <c r="E5009" s="235">
        <v>88</v>
      </c>
      <c r="F5009" s="235">
        <v>76</v>
      </c>
      <c r="G5009" s="235">
        <v>16.7</v>
      </c>
      <c r="H5009" s="235">
        <v>15.2</v>
      </c>
    </row>
    <row r="5010" spans="2:8">
      <c r="B5010" s="235" t="s">
        <v>101</v>
      </c>
      <c r="C5010" s="235">
        <v>44518</v>
      </c>
      <c r="D5010" s="235">
        <v>0</v>
      </c>
      <c r="E5010" s="235">
        <v>98.6</v>
      </c>
      <c r="F5010" s="235">
        <v>54.1</v>
      </c>
      <c r="G5010" s="235">
        <v>24.6</v>
      </c>
      <c r="H5010" s="235">
        <v>14.4</v>
      </c>
    </row>
    <row r="5011" spans="2:8">
      <c r="B5011" s="235" t="s">
        <v>101</v>
      </c>
      <c r="C5011" s="235">
        <v>44522</v>
      </c>
      <c r="D5011" s="235">
        <v>15</v>
      </c>
      <c r="E5011" s="235">
        <v>97.7</v>
      </c>
      <c r="F5011" s="235">
        <v>61.3</v>
      </c>
      <c r="G5011" s="235">
        <v>24.3</v>
      </c>
      <c r="H5011" s="235">
        <v>14.6</v>
      </c>
    </row>
    <row r="5012" spans="2:8">
      <c r="B5012" s="235" t="s">
        <v>101</v>
      </c>
      <c r="C5012" s="235">
        <v>44523</v>
      </c>
      <c r="D5012" s="235">
        <v>6.6</v>
      </c>
      <c r="E5012" s="235">
        <v>100</v>
      </c>
      <c r="F5012" s="235">
        <v>60</v>
      </c>
      <c r="G5012" s="235">
        <v>24.8</v>
      </c>
      <c r="H5012" s="235">
        <v>15.8</v>
      </c>
    </row>
    <row r="5013" spans="2:8">
      <c r="B5013" s="235" t="s">
        <v>101</v>
      </c>
      <c r="C5013" s="235">
        <v>44524</v>
      </c>
      <c r="D5013" s="235">
        <v>9.6</v>
      </c>
      <c r="E5013" s="235">
        <v>84</v>
      </c>
      <c r="F5013" s="235">
        <v>75</v>
      </c>
      <c r="G5013" s="235">
        <v>19.3</v>
      </c>
      <c r="H5013" s="235">
        <v>15.2</v>
      </c>
    </row>
    <row r="5014" spans="2:8">
      <c r="B5014" s="235" t="s">
        <v>101</v>
      </c>
      <c r="C5014" s="235">
        <v>44525</v>
      </c>
      <c r="D5014" s="235">
        <v>10.3</v>
      </c>
      <c r="E5014" s="235">
        <v>100</v>
      </c>
      <c r="F5014" s="235">
        <v>64.8</v>
      </c>
      <c r="G5014" s="235">
        <v>23.1</v>
      </c>
      <c r="H5014" s="235">
        <v>15.4</v>
      </c>
    </row>
    <row r="5015" spans="2:8">
      <c r="B5015" s="235" t="s">
        <v>101</v>
      </c>
      <c r="C5015" s="235">
        <v>44526</v>
      </c>
      <c r="D5015" s="235">
        <v>28</v>
      </c>
      <c r="E5015" s="235">
        <v>100</v>
      </c>
      <c r="F5015" s="235">
        <v>62.5</v>
      </c>
      <c r="G5015" s="235">
        <v>24</v>
      </c>
      <c r="H5015" s="235">
        <v>14.4</v>
      </c>
    </row>
    <row r="5016" spans="2:8">
      <c r="B5016" s="235" t="s">
        <v>101</v>
      </c>
      <c r="C5016" s="235">
        <v>44529</v>
      </c>
      <c r="D5016" s="235">
        <v>24</v>
      </c>
      <c r="E5016" s="235">
        <v>100</v>
      </c>
      <c r="F5016" s="235">
        <v>62.6</v>
      </c>
      <c r="G5016" s="235">
        <v>23.8</v>
      </c>
      <c r="H5016" s="235">
        <v>15.5</v>
      </c>
    </row>
    <row r="5017" spans="2:8">
      <c r="B5017" s="235" t="s">
        <v>101</v>
      </c>
      <c r="C5017" s="235">
        <v>44530</v>
      </c>
      <c r="D5017" s="235">
        <v>4</v>
      </c>
      <c r="E5017" s="235">
        <v>100</v>
      </c>
      <c r="F5017" s="235">
        <v>60.3</v>
      </c>
      <c r="G5017" s="235">
        <v>23.8</v>
      </c>
      <c r="H5017" s="235">
        <v>15.6</v>
      </c>
    </row>
    <row r="5018" spans="2:8">
      <c r="B5018" s="235" t="s">
        <v>101</v>
      </c>
      <c r="C5018" s="235">
        <v>44531</v>
      </c>
      <c r="D5018" s="235">
        <v>16.600000000000001</v>
      </c>
      <c r="E5018" s="235">
        <v>100</v>
      </c>
      <c r="F5018" s="235">
        <v>54.2</v>
      </c>
      <c r="G5018" s="235">
        <v>26.2</v>
      </c>
      <c r="H5018" s="235">
        <v>15.3</v>
      </c>
    </row>
    <row r="5019" spans="2:8">
      <c r="B5019" s="235" t="s">
        <v>101</v>
      </c>
      <c r="C5019" s="235">
        <v>44532</v>
      </c>
      <c r="D5019" s="235">
        <v>0</v>
      </c>
      <c r="E5019" s="235">
        <v>97.2</v>
      </c>
      <c r="F5019" s="235">
        <v>52.4</v>
      </c>
      <c r="G5019" s="235">
        <v>28</v>
      </c>
      <c r="H5019" s="235">
        <v>14.2</v>
      </c>
    </row>
    <row r="5020" spans="2:8">
      <c r="B5020" s="235" t="s">
        <v>101</v>
      </c>
      <c r="C5020" s="235">
        <v>44533</v>
      </c>
      <c r="D5020" s="235">
        <v>4</v>
      </c>
      <c r="E5020" s="235">
        <v>84</v>
      </c>
      <c r="F5020" s="235">
        <v>70</v>
      </c>
      <c r="G5020" s="235">
        <v>20.9</v>
      </c>
      <c r="H5020" s="235">
        <v>16.3</v>
      </c>
    </row>
    <row r="5021" spans="2:8">
      <c r="B5021" s="235" t="s">
        <v>101</v>
      </c>
      <c r="C5021" s="235">
        <v>44536</v>
      </c>
      <c r="D5021" s="235">
        <v>36</v>
      </c>
      <c r="E5021" s="235">
        <v>91</v>
      </c>
      <c r="F5021" s="235">
        <v>77</v>
      </c>
      <c r="G5021" s="235">
        <v>18.8</v>
      </c>
      <c r="H5021" s="235">
        <v>14.6</v>
      </c>
    </row>
    <row r="5022" spans="2:8">
      <c r="B5022" s="235" t="s">
        <v>101</v>
      </c>
      <c r="C5022" s="235">
        <v>44537</v>
      </c>
      <c r="D5022" s="235">
        <v>9</v>
      </c>
      <c r="E5022" s="235">
        <v>100</v>
      </c>
      <c r="F5022" s="235">
        <v>44.8</v>
      </c>
      <c r="G5022" s="235">
        <v>32.1</v>
      </c>
      <c r="H5022" s="235">
        <v>17.100000000000001</v>
      </c>
    </row>
    <row r="5023" spans="2:8">
      <c r="B5023" s="235" t="s">
        <v>101</v>
      </c>
      <c r="C5023" s="235">
        <v>44539</v>
      </c>
      <c r="D5023" s="235">
        <v>0</v>
      </c>
      <c r="E5023" s="235">
        <v>84</v>
      </c>
      <c r="F5023" s="235">
        <v>75</v>
      </c>
      <c r="G5023" s="235">
        <v>19.3</v>
      </c>
      <c r="H5023" s="235">
        <v>16.399999999999999</v>
      </c>
    </row>
    <row r="5024" spans="2:8">
      <c r="B5024" s="235" t="s">
        <v>101</v>
      </c>
      <c r="C5024" s="235">
        <v>44540</v>
      </c>
      <c r="D5024" s="235">
        <v>0</v>
      </c>
      <c r="E5024" s="235">
        <v>90</v>
      </c>
      <c r="F5024" s="235">
        <v>67</v>
      </c>
      <c r="G5024" s="235">
        <v>22.1</v>
      </c>
      <c r="H5024" s="235">
        <v>15.3</v>
      </c>
    </row>
    <row r="5025" spans="2:8">
      <c r="B5025" s="235" t="s">
        <v>101</v>
      </c>
      <c r="C5025" s="235">
        <v>44543</v>
      </c>
      <c r="D5025" s="235">
        <v>0</v>
      </c>
      <c r="E5025" s="235">
        <v>85</v>
      </c>
      <c r="F5025" s="235">
        <v>77</v>
      </c>
      <c r="G5025" s="235">
        <v>15.9</v>
      </c>
      <c r="H5025" s="235">
        <v>13.2</v>
      </c>
    </row>
    <row r="5026" spans="2:8">
      <c r="B5026" s="235" t="s">
        <v>101</v>
      </c>
      <c r="C5026" s="235">
        <v>44544</v>
      </c>
      <c r="D5026" s="235">
        <v>3.6</v>
      </c>
      <c r="E5026" s="235">
        <v>100</v>
      </c>
      <c r="F5026" s="235">
        <v>58.3</v>
      </c>
      <c r="G5026" s="235">
        <v>24.9</v>
      </c>
      <c r="H5026" s="235">
        <v>15.7</v>
      </c>
    </row>
    <row r="5027" spans="2:8">
      <c r="B5027" s="235" t="s">
        <v>101</v>
      </c>
      <c r="C5027" s="235">
        <v>44545</v>
      </c>
      <c r="D5027" s="235">
        <v>0</v>
      </c>
      <c r="E5027" s="235">
        <v>97.7</v>
      </c>
      <c r="F5027" s="235">
        <v>57.5</v>
      </c>
      <c r="G5027" s="235">
        <v>25.7</v>
      </c>
      <c r="H5027" s="235">
        <v>15.4</v>
      </c>
    </row>
    <row r="5028" spans="2:8">
      <c r="B5028" s="235" t="s">
        <v>101</v>
      </c>
      <c r="C5028" s="235">
        <v>44546</v>
      </c>
      <c r="D5028" s="235">
        <v>0</v>
      </c>
      <c r="E5028" s="235">
        <v>98.2</v>
      </c>
      <c r="F5028" s="235">
        <v>57</v>
      </c>
      <c r="G5028" s="235">
        <v>27</v>
      </c>
      <c r="H5028" s="235">
        <v>16.3</v>
      </c>
    </row>
    <row r="5029" spans="2:8">
      <c r="B5029" s="235" t="s">
        <v>101</v>
      </c>
      <c r="C5029" s="235">
        <v>44547</v>
      </c>
      <c r="D5029" s="235">
        <v>0</v>
      </c>
      <c r="E5029" s="235">
        <v>100</v>
      </c>
      <c r="F5029" s="235">
        <v>58</v>
      </c>
      <c r="G5029" s="235">
        <v>26.3</v>
      </c>
      <c r="H5029" s="235">
        <v>16.8</v>
      </c>
    </row>
    <row r="5030" spans="2:8">
      <c r="B5030" s="235" t="s">
        <v>101</v>
      </c>
      <c r="C5030" s="235">
        <v>44550</v>
      </c>
      <c r="D5030" s="235">
        <v>4</v>
      </c>
      <c r="E5030" s="235">
        <v>98.8</v>
      </c>
      <c r="F5030" s="235">
        <v>53.4</v>
      </c>
      <c r="G5030" s="235">
        <v>26.6</v>
      </c>
      <c r="H5030" s="235">
        <v>15.8</v>
      </c>
    </row>
    <row r="5031" spans="2:8">
      <c r="B5031" s="235" t="s">
        <v>101</v>
      </c>
      <c r="C5031" s="235">
        <v>44551</v>
      </c>
      <c r="D5031" s="235">
        <v>6</v>
      </c>
      <c r="E5031" s="235">
        <v>100</v>
      </c>
      <c r="F5031" s="235">
        <v>58.3</v>
      </c>
      <c r="G5031" s="235">
        <v>24.9</v>
      </c>
      <c r="H5031" s="235">
        <v>15.7</v>
      </c>
    </row>
    <row r="5032" spans="2:8">
      <c r="B5032" s="235" t="s">
        <v>101</v>
      </c>
      <c r="C5032" s="235">
        <v>44552</v>
      </c>
      <c r="D5032" s="235">
        <v>2.6</v>
      </c>
      <c r="E5032" s="235">
        <v>99.7</v>
      </c>
      <c r="F5032" s="235">
        <v>60.6</v>
      </c>
      <c r="G5032" s="235">
        <v>25.1</v>
      </c>
      <c r="H5032" s="235">
        <v>15.3</v>
      </c>
    </row>
    <row r="5033" spans="2:8">
      <c r="B5033" s="235" t="s">
        <v>101</v>
      </c>
      <c r="C5033" s="235">
        <v>44553</v>
      </c>
      <c r="D5033" s="235">
        <v>0</v>
      </c>
      <c r="E5033" s="235">
        <v>87</v>
      </c>
      <c r="F5033" s="235">
        <v>75</v>
      </c>
      <c r="G5033" s="235">
        <v>17.3</v>
      </c>
      <c r="H5033" s="235">
        <v>14.6</v>
      </c>
    </row>
    <row r="5034" spans="2:8">
      <c r="B5034" s="235" t="s">
        <v>101</v>
      </c>
      <c r="C5034" s="235">
        <v>44554</v>
      </c>
      <c r="D5034" s="235">
        <v>0</v>
      </c>
      <c r="E5034" s="235">
        <v>87</v>
      </c>
      <c r="F5034" s="235">
        <v>83</v>
      </c>
      <c r="G5034" s="235">
        <v>17.899999999999999</v>
      </c>
      <c r="H5034" s="235">
        <v>14.6</v>
      </c>
    </row>
    <row r="5035" spans="2:8">
      <c r="B5035" s="235" t="s">
        <v>101</v>
      </c>
      <c r="C5035" s="235">
        <v>44557</v>
      </c>
      <c r="D5035" s="235">
        <v>0</v>
      </c>
      <c r="E5035" s="235">
        <v>99.8</v>
      </c>
      <c r="F5035" s="235">
        <v>60.2</v>
      </c>
      <c r="G5035" s="235">
        <v>24.1</v>
      </c>
      <c r="H5035" s="235">
        <v>15.7</v>
      </c>
    </row>
    <row r="5036" spans="2:8">
      <c r="B5036" s="235" t="s">
        <v>101</v>
      </c>
      <c r="C5036" s="235">
        <v>44557</v>
      </c>
      <c r="D5036" s="235">
        <v>0</v>
      </c>
      <c r="E5036" s="235">
        <v>95.9</v>
      </c>
      <c r="F5036" s="235">
        <v>51.5</v>
      </c>
      <c r="G5036" s="235">
        <v>27.7</v>
      </c>
      <c r="H5036" s="235">
        <v>15.4</v>
      </c>
    </row>
    <row r="5037" spans="2:8">
      <c r="B5037" s="235" t="s">
        <v>101</v>
      </c>
      <c r="C5037" s="235">
        <v>44559</v>
      </c>
      <c r="D5037" s="235">
        <v>2</v>
      </c>
      <c r="E5037" s="235">
        <v>85</v>
      </c>
      <c r="F5037" s="235">
        <v>76</v>
      </c>
      <c r="G5037" s="235">
        <v>18.5</v>
      </c>
      <c r="H5037" s="235">
        <v>15.9</v>
      </c>
    </row>
    <row r="5038" spans="2:8">
      <c r="B5038" s="235" t="s">
        <v>101</v>
      </c>
      <c r="C5038" s="235">
        <v>44560</v>
      </c>
      <c r="D5038" s="235">
        <v>0</v>
      </c>
      <c r="E5038" s="235">
        <v>100</v>
      </c>
      <c r="F5038" s="235">
        <v>54.4</v>
      </c>
      <c r="G5038" s="235">
        <v>26.4</v>
      </c>
      <c r="H5038" s="235">
        <v>16.3</v>
      </c>
    </row>
    <row r="5039" spans="2:8">
      <c r="B5039" s="235" t="s">
        <v>101</v>
      </c>
      <c r="C5039" s="235">
        <v>44564</v>
      </c>
      <c r="D5039" s="235">
        <v>12</v>
      </c>
      <c r="E5039" s="235">
        <v>88</v>
      </c>
      <c r="F5039" s="235">
        <v>73</v>
      </c>
      <c r="G5039" s="235">
        <v>18.899999999999999</v>
      </c>
      <c r="H5039" s="235">
        <v>15.1</v>
      </c>
    </row>
    <row r="5040" spans="2:8">
      <c r="B5040" s="235" t="s">
        <v>101</v>
      </c>
      <c r="C5040" s="235">
        <v>44565</v>
      </c>
      <c r="D5040" s="235">
        <v>0</v>
      </c>
      <c r="E5040" s="235">
        <v>99.9</v>
      </c>
      <c r="F5040" s="235">
        <v>52.5</v>
      </c>
      <c r="G5040" s="235">
        <v>26.5</v>
      </c>
      <c r="H5040" s="235">
        <v>15.2</v>
      </c>
    </row>
    <row r="5041" spans="2:8">
      <c r="B5041" s="235" t="s">
        <v>101</v>
      </c>
      <c r="C5041" s="235">
        <v>44566</v>
      </c>
      <c r="D5041" s="235">
        <v>20.6</v>
      </c>
      <c r="E5041" s="235">
        <v>82</v>
      </c>
      <c r="F5041" s="235">
        <v>71</v>
      </c>
      <c r="G5041" s="235">
        <v>19.7</v>
      </c>
      <c r="H5041" s="235">
        <v>15.6</v>
      </c>
    </row>
    <row r="5042" spans="2:8">
      <c r="B5042" s="235" t="s">
        <v>101</v>
      </c>
      <c r="C5042" s="235">
        <v>44567</v>
      </c>
      <c r="D5042" s="235">
        <v>5</v>
      </c>
      <c r="E5042" s="235">
        <v>24.3</v>
      </c>
      <c r="F5042" s="235">
        <v>16.100000000000001</v>
      </c>
      <c r="G5042" s="235">
        <v>100</v>
      </c>
      <c r="H5042" s="235">
        <v>60.1</v>
      </c>
    </row>
    <row r="5043" spans="2:8">
      <c r="B5043" s="235" t="s">
        <v>101</v>
      </c>
      <c r="C5043" s="235">
        <v>44568</v>
      </c>
      <c r="D5043" s="235">
        <v>21.5</v>
      </c>
      <c r="E5043" s="235">
        <v>100</v>
      </c>
      <c r="F5043" s="235">
        <v>70.8</v>
      </c>
      <c r="G5043" s="235">
        <v>21</v>
      </c>
      <c r="H5043" s="235">
        <v>15.1</v>
      </c>
    </row>
    <row r="5044" spans="2:8">
      <c r="B5044" s="235" t="s">
        <v>101</v>
      </c>
      <c r="C5044" s="235">
        <v>44572</v>
      </c>
      <c r="D5044" s="235">
        <v>13</v>
      </c>
      <c r="E5044" s="235">
        <v>84</v>
      </c>
      <c r="F5044" s="235">
        <v>75</v>
      </c>
      <c r="G5044" s="235">
        <v>17.399999999999999</v>
      </c>
      <c r="H5044" s="235">
        <v>14.4</v>
      </c>
    </row>
    <row r="5045" spans="2:8">
      <c r="B5045" s="235" t="s">
        <v>101</v>
      </c>
      <c r="C5045" s="235">
        <v>44573</v>
      </c>
      <c r="D5045" s="235">
        <v>8</v>
      </c>
      <c r="E5045" s="235">
        <v>84</v>
      </c>
      <c r="F5045" s="235">
        <v>74</v>
      </c>
      <c r="G5045" s="235">
        <v>15.9</v>
      </c>
      <c r="H5045" s="235">
        <v>14.4</v>
      </c>
    </row>
    <row r="5046" spans="2:8">
      <c r="B5046" s="235" t="s">
        <v>101</v>
      </c>
      <c r="C5046" s="235">
        <v>44574</v>
      </c>
      <c r="D5046" s="235">
        <v>0</v>
      </c>
      <c r="E5046" s="235">
        <v>95</v>
      </c>
      <c r="F5046" s="235">
        <v>49.1</v>
      </c>
      <c r="G5046" s="235">
        <v>24</v>
      </c>
      <c r="H5046" s="235">
        <v>15.8</v>
      </c>
    </row>
    <row r="5047" spans="2:8">
      <c r="B5047" s="235" t="s">
        <v>101</v>
      </c>
      <c r="C5047" s="235">
        <v>44575</v>
      </c>
      <c r="D5047" s="235">
        <v>0</v>
      </c>
      <c r="E5047" s="235">
        <v>86</v>
      </c>
      <c r="F5047" s="235">
        <v>69</v>
      </c>
      <c r="G5047" s="235">
        <v>18.600000000000001</v>
      </c>
      <c r="H5047" s="235">
        <v>12.8</v>
      </c>
    </row>
    <row r="5048" spans="2:8">
      <c r="B5048" s="235" t="s">
        <v>101</v>
      </c>
      <c r="C5048" s="235">
        <v>44578</v>
      </c>
      <c r="D5048" s="235">
        <v>8.6</v>
      </c>
      <c r="E5048" s="235">
        <v>100</v>
      </c>
      <c r="F5048" s="235">
        <v>56.2</v>
      </c>
      <c r="G5048" s="235">
        <v>26</v>
      </c>
      <c r="H5048" s="235">
        <v>15.5</v>
      </c>
    </row>
    <row r="5049" spans="2:8">
      <c r="B5049" s="235" t="s">
        <v>101</v>
      </c>
      <c r="C5049" s="235">
        <v>44579</v>
      </c>
      <c r="D5049" s="235">
        <v>2.2999999999999998</v>
      </c>
      <c r="E5049" s="235">
        <v>86</v>
      </c>
      <c r="F5049" s="235">
        <v>70</v>
      </c>
      <c r="G5049" s="235">
        <v>17.399999999999999</v>
      </c>
      <c r="H5049" s="235">
        <v>14.8</v>
      </c>
    </row>
    <row r="5050" spans="2:8">
      <c r="B5050" s="235" t="s">
        <v>101</v>
      </c>
      <c r="C5050" s="235">
        <v>44580</v>
      </c>
      <c r="D5050" s="235">
        <v>0</v>
      </c>
      <c r="E5050" s="235">
        <v>88</v>
      </c>
      <c r="F5050" s="235">
        <v>57</v>
      </c>
      <c r="G5050" s="235">
        <v>20.8</v>
      </c>
      <c r="H5050" s="235">
        <v>13</v>
      </c>
    </row>
    <row r="5051" spans="2:8">
      <c r="B5051" s="235" t="s">
        <v>101</v>
      </c>
      <c r="C5051" s="235">
        <v>44581</v>
      </c>
      <c r="D5051" s="235">
        <v>0</v>
      </c>
      <c r="E5051" s="235">
        <v>82</v>
      </c>
      <c r="F5051" s="235">
        <v>62</v>
      </c>
      <c r="G5051" s="235">
        <v>20</v>
      </c>
      <c r="H5051" s="235">
        <v>13.9</v>
      </c>
    </row>
    <row r="5052" spans="2:8">
      <c r="B5052" s="235" t="s">
        <v>101</v>
      </c>
      <c r="C5052" s="235">
        <v>44582</v>
      </c>
      <c r="D5052" s="235">
        <v>0</v>
      </c>
      <c r="E5052" s="235">
        <v>49.9</v>
      </c>
      <c r="F5052" s="235">
        <v>91.5</v>
      </c>
      <c r="G5052" s="235">
        <v>28.1</v>
      </c>
      <c r="H5052" s="235">
        <v>16.3</v>
      </c>
    </row>
    <row r="5053" spans="2:8">
      <c r="B5053" s="235" t="s">
        <v>101</v>
      </c>
      <c r="C5053" s="235">
        <v>44585</v>
      </c>
      <c r="D5053" s="235">
        <v>4.5999999999999996</v>
      </c>
      <c r="E5053" s="235">
        <v>99.9</v>
      </c>
      <c r="F5053" s="235">
        <v>53.5</v>
      </c>
      <c r="G5053" s="235">
        <v>27.6</v>
      </c>
      <c r="H5053" s="235">
        <v>16.7</v>
      </c>
    </row>
    <row r="5054" spans="2:8">
      <c r="B5054" s="235" t="s">
        <v>101</v>
      </c>
      <c r="C5054" s="235">
        <v>44586</v>
      </c>
      <c r="D5054" s="235">
        <v>1.3</v>
      </c>
      <c r="E5054" s="235">
        <v>89</v>
      </c>
      <c r="F5054" s="235">
        <v>78</v>
      </c>
      <c r="G5054" s="235">
        <v>16.8</v>
      </c>
      <c r="H5054" s="235">
        <v>15.2</v>
      </c>
    </row>
    <row r="5055" spans="2:8">
      <c r="B5055" s="235" t="s">
        <v>101</v>
      </c>
      <c r="C5055" s="235">
        <v>44587</v>
      </c>
      <c r="D5055" s="235">
        <v>3</v>
      </c>
      <c r="E5055" s="235">
        <v>98.3</v>
      </c>
      <c r="F5055" s="235">
        <v>60.7</v>
      </c>
      <c r="G5055" s="235">
        <v>23.7</v>
      </c>
      <c r="H5055" s="235">
        <v>13.3</v>
      </c>
    </row>
    <row r="5056" spans="2:8">
      <c r="B5056" s="235" t="s">
        <v>101</v>
      </c>
      <c r="C5056" s="235">
        <v>44588</v>
      </c>
      <c r="D5056" s="235">
        <v>1.3</v>
      </c>
      <c r="E5056" s="235">
        <v>84</v>
      </c>
      <c r="F5056" s="235">
        <v>73</v>
      </c>
      <c r="G5056" s="235">
        <v>17.3</v>
      </c>
      <c r="H5056" s="235">
        <v>15.1</v>
      </c>
    </row>
    <row r="5057" spans="2:8">
      <c r="B5057" s="235" t="s">
        <v>101</v>
      </c>
      <c r="C5057" s="235">
        <v>44589</v>
      </c>
      <c r="D5057" s="235">
        <v>10</v>
      </c>
      <c r="E5057" s="235">
        <v>95.7</v>
      </c>
      <c r="F5057" s="235">
        <v>50.8</v>
      </c>
      <c r="G5057" s="235">
        <v>26.6</v>
      </c>
      <c r="H5057" s="235">
        <v>15.6</v>
      </c>
    </row>
    <row r="5058" spans="2:8">
      <c r="B5058" s="235" t="s">
        <v>101</v>
      </c>
      <c r="C5058" s="235">
        <v>44592</v>
      </c>
      <c r="D5058" s="235">
        <v>0</v>
      </c>
      <c r="E5058" s="235">
        <v>82</v>
      </c>
      <c r="F5058" s="235">
        <v>68</v>
      </c>
      <c r="G5058" s="235">
        <v>17.100000000000001</v>
      </c>
      <c r="H5058" s="235">
        <v>12.9</v>
      </c>
    </row>
    <row r="5059" spans="2:8">
      <c r="B5059" s="235" t="s">
        <v>101</v>
      </c>
      <c r="C5059" s="235">
        <v>44593</v>
      </c>
      <c r="D5059" s="235">
        <v>0</v>
      </c>
      <c r="E5059" s="235">
        <v>81</v>
      </c>
      <c r="F5059" s="235">
        <v>67</v>
      </c>
      <c r="G5059" s="235">
        <v>19.3</v>
      </c>
      <c r="H5059" s="235">
        <v>14.3</v>
      </c>
    </row>
    <row r="5060" spans="2:8">
      <c r="B5060" s="235" t="s">
        <v>101</v>
      </c>
      <c r="C5060" s="235">
        <v>44594</v>
      </c>
      <c r="D5060" s="235">
        <v>0</v>
      </c>
      <c r="E5060" s="235">
        <v>82</v>
      </c>
      <c r="F5060" s="235">
        <v>69</v>
      </c>
      <c r="G5060" s="235">
        <v>17.600000000000001</v>
      </c>
      <c r="H5060" s="235">
        <v>13.6</v>
      </c>
    </row>
    <row r="5061" spans="2:8">
      <c r="B5061" s="235" t="s">
        <v>101</v>
      </c>
      <c r="C5061" s="235">
        <v>44595</v>
      </c>
      <c r="D5061" s="235">
        <v>0</v>
      </c>
      <c r="E5061" s="235">
        <v>84</v>
      </c>
      <c r="F5061" s="235">
        <v>66</v>
      </c>
      <c r="G5061" s="235">
        <v>17.399999999999999</v>
      </c>
      <c r="H5061" s="235">
        <v>13.8</v>
      </c>
    </row>
    <row r="5062" spans="2:8">
      <c r="B5062" s="235" t="s">
        <v>101</v>
      </c>
      <c r="C5062" s="235">
        <v>44596</v>
      </c>
      <c r="D5062" s="235">
        <v>0</v>
      </c>
      <c r="E5062" s="235">
        <v>79</v>
      </c>
      <c r="F5062" s="235">
        <v>69</v>
      </c>
      <c r="G5062" s="235">
        <v>18.100000000000001</v>
      </c>
      <c r="H5062" s="235">
        <v>16.399999999999999</v>
      </c>
    </row>
    <row r="5063" spans="2:8">
      <c r="B5063" s="235" t="s">
        <v>101</v>
      </c>
      <c r="C5063" s="235">
        <v>44599</v>
      </c>
      <c r="D5063" s="235">
        <v>4</v>
      </c>
      <c r="E5063" s="235">
        <v>87</v>
      </c>
      <c r="F5063" s="235">
        <v>74</v>
      </c>
      <c r="G5063" s="235">
        <v>19.2</v>
      </c>
      <c r="H5063" s="235">
        <v>15.3</v>
      </c>
    </row>
    <row r="5064" spans="2:8">
      <c r="B5064" s="235" t="s">
        <v>101</v>
      </c>
      <c r="C5064" s="235">
        <v>44600</v>
      </c>
      <c r="D5064" s="235">
        <v>8</v>
      </c>
      <c r="E5064" s="235">
        <v>84</v>
      </c>
      <c r="F5064" s="235">
        <v>72</v>
      </c>
      <c r="G5064" s="235">
        <v>19.7</v>
      </c>
      <c r="H5064" s="235">
        <v>15.5</v>
      </c>
    </row>
    <row r="5065" spans="2:8">
      <c r="B5065" s="235" t="s">
        <v>101</v>
      </c>
      <c r="C5065" s="235">
        <v>44601</v>
      </c>
      <c r="D5065" s="235">
        <v>8</v>
      </c>
      <c r="E5065" s="235">
        <v>87</v>
      </c>
      <c r="F5065" s="235">
        <v>76</v>
      </c>
      <c r="G5065" s="235">
        <v>17.3</v>
      </c>
      <c r="H5065" s="235">
        <v>14.6</v>
      </c>
    </row>
    <row r="5066" spans="2:8">
      <c r="B5066" s="235" t="s">
        <v>101</v>
      </c>
      <c r="C5066" s="235">
        <v>44602</v>
      </c>
      <c r="D5066" s="235">
        <v>9</v>
      </c>
      <c r="E5066" s="235">
        <v>86</v>
      </c>
      <c r="F5066" s="235">
        <v>78</v>
      </c>
      <c r="G5066" s="235">
        <v>15.8</v>
      </c>
      <c r="H5066" s="235">
        <v>13.3</v>
      </c>
    </row>
    <row r="5067" spans="2:8">
      <c r="B5067" s="235" t="s">
        <v>101</v>
      </c>
      <c r="C5067" s="235">
        <v>44603</v>
      </c>
      <c r="D5067" s="235">
        <v>0</v>
      </c>
      <c r="E5067" s="235">
        <v>84</v>
      </c>
      <c r="F5067" s="235">
        <v>73</v>
      </c>
      <c r="G5067" s="235">
        <v>16.899999999999999</v>
      </c>
      <c r="H5067" s="235">
        <v>13.7</v>
      </c>
    </row>
    <row r="5068" spans="2:8">
      <c r="B5068" s="235" t="s">
        <v>101</v>
      </c>
      <c r="C5068" s="235">
        <v>44606</v>
      </c>
      <c r="D5068" s="235">
        <v>15.6</v>
      </c>
      <c r="E5068" s="235">
        <v>86</v>
      </c>
      <c r="F5068" s="235">
        <v>78</v>
      </c>
      <c r="G5068" s="235">
        <v>16.399999999999999</v>
      </c>
      <c r="H5068" s="235">
        <v>15</v>
      </c>
    </row>
    <row r="5069" spans="2:8">
      <c r="B5069" s="235" t="s">
        <v>101</v>
      </c>
      <c r="C5069" s="235">
        <v>44607</v>
      </c>
      <c r="D5069" s="235">
        <v>18.600000000000001</v>
      </c>
      <c r="E5069" s="235">
        <v>96.8</v>
      </c>
      <c r="F5069" s="235">
        <v>50.6</v>
      </c>
      <c r="G5069" s="235">
        <v>28.6</v>
      </c>
      <c r="H5069" s="235">
        <v>15.7</v>
      </c>
    </row>
    <row r="5070" spans="2:8">
      <c r="B5070" s="235" t="s">
        <v>101</v>
      </c>
      <c r="C5070" s="235">
        <v>44608</v>
      </c>
      <c r="D5070" s="235">
        <v>1.5</v>
      </c>
      <c r="E5070" s="235">
        <v>96.8</v>
      </c>
      <c r="F5070" s="235">
        <v>54</v>
      </c>
      <c r="G5070" s="235">
        <v>26.6</v>
      </c>
      <c r="H5070" s="235">
        <v>15.1</v>
      </c>
    </row>
    <row r="5071" spans="2:8">
      <c r="B5071" s="235" t="s">
        <v>101</v>
      </c>
      <c r="C5071" s="235">
        <v>44609</v>
      </c>
      <c r="D5071" s="235">
        <v>1</v>
      </c>
      <c r="E5071" s="235">
        <v>83</v>
      </c>
      <c r="F5071" s="235">
        <v>69</v>
      </c>
      <c r="G5071" s="235">
        <v>20.6</v>
      </c>
      <c r="H5071" s="235">
        <v>15.7</v>
      </c>
    </row>
    <row r="5072" spans="2:8">
      <c r="B5072" s="235" t="s">
        <v>101</v>
      </c>
      <c r="C5072" s="235">
        <v>44610</v>
      </c>
      <c r="D5072" s="235">
        <v>23.3</v>
      </c>
      <c r="E5072" s="235">
        <v>100</v>
      </c>
      <c r="F5072" s="235">
        <v>82.5</v>
      </c>
      <c r="G5072" s="235">
        <v>19.2</v>
      </c>
      <c r="H5072" s="235">
        <v>15.6</v>
      </c>
    </row>
    <row r="5073" spans="2:8">
      <c r="B5073" s="235" t="s">
        <v>101</v>
      </c>
      <c r="C5073" s="235">
        <v>44613</v>
      </c>
      <c r="D5073" s="235">
        <v>22</v>
      </c>
      <c r="E5073" s="235">
        <v>88</v>
      </c>
      <c r="F5073" s="235">
        <v>70</v>
      </c>
      <c r="G5073" s="235">
        <v>15.6</v>
      </c>
      <c r="H5073" s="235">
        <v>12.7</v>
      </c>
    </row>
    <row r="5074" spans="2:8">
      <c r="B5074" s="235" t="s">
        <v>101</v>
      </c>
      <c r="C5074" s="235">
        <v>44614</v>
      </c>
      <c r="D5074" s="235">
        <v>0.25</v>
      </c>
      <c r="E5074" s="235">
        <v>88</v>
      </c>
      <c r="F5074" s="235">
        <v>71</v>
      </c>
      <c r="G5074" s="235">
        <v>16.899999999999999</v>
      </c>
      <c r="H5074" s="235">
        <v>13.5</v>
      </c>
    </row>
    <row r="5075" spans="2:8">
      <c r="B5075" s="235" t="s">
        <v>101</v>
      </c>
      <c r="C5075" s="235">
        <v>44615</v>
      </c>
      <c r="D5075" s="235">
        <v>16</v>
      </c>
      <c r="E5075" s="235">
        <v>88</v>
      </c>
      <c r="F5075" s="235">
        <v>75</v>
      </c>
      <c r="G5075" s="235">
        <v>16</v>
      </c>
      <c r="H5075" s="235">
        <v>13.5</v>
      </c>
    </row>
    <row r="5076" spans="2:8">
      <c r="B5076" s="235" t="s">
        <v>101</v>
      </c>
      <c r="C5076" s="235">
        <v>44616</v>
      </c>
      <c r="D5076" s="235">
        <v>0</v>
      </c>
      <c r="E5076" s="235">
        <v>84</v>
      </c>
      <c r="F5076" s="235">
        <v>72</v>
      </c>
      <c r="G5076" s="235">
        <v>16.899999999999999</v>
      </c>
      <c r="H5076" s="235">
        <v>14.1</v>
      </c>
    </row>
    <row r="5077" spans="2:8">
      <c r="B5077" s="235" t="s">
        <v>101</v>
      </c>
      <c r="C5077" s="235">
        <v>44617</v>
      </c>
      <c r="D5077" s="235">
        <v>17.3</v>
      </c>
      <c r="E5077" s="235">
        <v>84</v>
      </c>
      <c r="F5077" s="235">
        <v>73</v>
      </c>
      <c r="G5077" s="235">
        <v>19.7</v>
      </c>
      <c r="H5077" s="235">
        <v>15.8</v>
      </c>
    </row>
    <row r="5078" spans="2:8">
      <c r="B5078" s="235" t="s">
        <v>101</v>
      </c>
      <c r="C5078" s="235">
        <v>44620</v>
      </c>
      <c r="D5078" s="235">
        <v>99.3</v>
      </c>
      <c r="E5078" s="235">
        <v>84</v>
      </c>
      <c r="F5078" s="235">
        <v>65</v>
      </c>
      <c r="G5078" s="235">
        <v>21.5</v>
      </c>
      <c r="H5078" s="235">
        <v>14.5</v>
      </c>
    </row>
    <row r="5079" spans="2:8">
      <c r="B5079" s="235" t="s">
        <v>101</v>
      </c>
      <c r="C5079" s="235">
        <v>44621</v>
      </c>
      <c r="D5079" s="235">
        <v>4.5999999999999996</v>
      </c>
      <c r="E5079" s="235">
        <v>100</v>
      </c>
      <c r="F5079" s="235">
        <v>62.3</v>
      </c>
      <c r="G5079" s="235">
        <v>25.6</v>
      </c>
      <c r="H5079" s="235">
        <v>15.9</v>
      </c>
    </row>
    <row r="5080" spans="2:8">
      <c r="B5080" s="235" t="s">
        <v>101</v>
      </c>
      <c r="C5080" s="235">
        <v>44622</v>
      </c>
      <c r="D5080" s="235">
        <v>9</v>
      </c>
      <c r="E5080" s="235">
        <v>86</v>
      </c>
      <c r="F5080" s="235">
        <v>74</v>
      </c>
      <c r="G5080" s="235">
        <v>18.5</v>
      </c>
      <c r="H5080" s="235">
        <v>15.5</v>
      </c>
    </row>
    <row r="5081" spans="2:8">
      <c r="B5081" s="235" t="s">
        <v>101</v>
      </c>
      <c r="C5081" s="235">
        <v>44623</v>
      </c>
      <c r="D5081" s="235">
        <v>2.2999999999999998</v>
      </c>
      <c r="E5081" s="235">
        <v>87</v>
      </c>
      <c r="F5081" s="235">
        <v>80</v>
      </c>
      <c r="G5081" s="235">
        <v>17.399999999999999</v>
      </c>
      <c r="H5081" s="235">
        <v>14</v>
      </c>
    </row>
    <row r="5082" spans="2:8">
      <c r="B5082" s="235" t="s">
        <v>101</v>
      </c>
      <c r="C5082" s="235">
        <v>44624</v>
      </c>
      <c r="D5082" s="235">
        <v>3.6</v>
      </c>
      <c r="E5082" s="235">
        <v>86</v>
      </c>
      <c r="F5082" s="235">
        <v>67</v>
      </c>
      <c r="G5082" s="235">
        <v>21.6</v>
      </c>
      <c r="H5082" s="235">
        <v>14.7</v>
      </c>
    </row>
    <row r="5083" spans="2:8">
      <c r="B5083" s="235" t="s">
        <v>101</v>
      </c>
      <c r="C5083" s="235">
        <v>44627</v>
      </c>
      <c r="D5083" s="235">
        <v>55.3</v>
      </c>
      <c r="E5083" s="235">
        <v>87</v>
      </c>
      <c r="F5083" s="235">
        <v>82</v>
      </c>
      <c r="G5083" s="235">
        <v>15.1</v>
      </c>
      <c r="H5083" s="235">
        <v>14.3</v>
      </c>
    </row>
    <row r="5084" spans="2:8">
      <c r="B5084" s="235" t="s">
        <v>101</v>
      </c>
      <c r="C5084" s="235">
        <v>44628</v>
      </c>
      <c r="D5084" s="235">
        <v>3.3</v>
      </c>
      <c r="E5084" s="235">
        <v>83</v>
      </c>
      <c r="F5084" s="235">
        <v>71</v>
      </c>
      <c r="G5084" s="235">
        <v>16.5</v>
      </c>
      <c r="H5084" s="235">
        <v>13.6</v>
      </c>
    </row>
    <row r="5085" spans="2:8">
      <c r="B5085" s="235" t="s">
        <v>101</v>
      </c>
      <c r="C5085" s="235">
        <v>44629</v>
      </c>
      <c r="D5085" s="235">
        <v>3.6</v>
      </c>
      <c r="E5085" s="235">
        <v>88</v>
      </c>
      <c r="F5085" s="235">
        <v>64</v>
      </c>
      <c r="G5085" s="235">
        <v>18</v>
      </c>
      <c r="H5085" s="235">
        <v>11.6</v>
      </c>
    </row>
    <row r="5086" spans="2:8">
      <c r="B5086" s="235" t="s">
        <v>101</v>
      </c>
      <c r="C5086" s="235">
        <v>44630</v>
      </c>
      <c r="D5086" s="235">
        <v>0</v>
      </c>
      <c r="E5086" s="235">
        <v>87</v>
      </c>
      <c r="F5086" s="235">
        <v>63</v>
      </c>
      <c r="G5086" s="235">
        <v>16.600000000000001</v>
      </c>
      <c r="H5086" s="235">
        <v>12.4</v>
      </c>
    </row>
    <row r="5087" spans="2:8">
      <c r="B5087" s="235" t="s">
        <v>101</v>
      </c>
      <c r="C5087" s="235">
        <v>44631</v>
      </c>
      <c r="D5087" s="235">
        <v>0</v>
      </c>
      <c r="E5087" s="235">
        <v>89</v>
      </c>
      <c r="F5087" s="235">
        <v>64</v>
      </c>
      <c r="G5087" s="235">
        <v>20.9</v>
      </c>
      <c r="H5087" s="235">
        <v>13</v>
      </c>
    </row>
    <row r="5088" spans="2:8">
      <c r="B5088" s="235" t="s">
        <v>101</v>
      </c>
      <c r="C5088" s="235">
        <v>44634</v>
      </c>
      <c r="D5088" s="235">
        <v>2.8</v>
      </c>
      <c r="E5088" s="235">
        <v>85</v>
      </c>
      <c r="F5088" s="235">
        <v>54</v>
      </c>
      <c r="G5088" s="235">
        <v>25.9</v>
      </c>
      <c r="H5088" s="235">
        <v>13.4</v>
      </c>
    </row>
    <row r="5089" spans="2:8">
      <c r="B5089" s="235" t="s">
        <v>101</v>
      </c>
      <c r="C5089" s="235">
        <v>44635</v>
      </c>
      <c r="D5089" s="235">
        <v>13.6</v>
      </c>
      <c r="E5089" s="235">
        <v>82</v>
      </c>
      <c r="F5089" s="235">
        <v>74</v>
      </c>
      <c r="G5089" s="235">
        <v>16.100000000000001</v>
      </c>
      <c r="H5089" s="235">
        <v>14.2</v>
      </c>
    </row>
    <row r="5090" spans="2:8">
      <c r="B5090" s="235" t="s">
        <v>101</v>
      </c>
      <c r="C5090" s="235">
        <v>44636</v>
      </c>
      <c r="D5090" s="235">
        <v>25.6</v>
      </c>
      <c r="E5090" s="235">
        <v>100</v>
      </c>
      <c r="F5090" s="235">
        <v>53.1</v>
      </c>
      <c r="G5090" s="235">
        <v>26.4</v>
      </c>
      <c r="H5090" s="235">
        <v>16.2</v>
      </c>
    </row>
    <row r="5091" spans="2:8">
      <c r="B5091" s="235" t="s">
        <v>101</v>
      </c>
      <c r="C5091" s="235">
        <v>44637</v>
      </c>
      <c r="D5091" s="235">
        <v>22.3</v>
      </c>
      <c r="E5091" s="235">
        <v>80</v>
      </c>
      <c r="F5091" s="235">
        <v>70</v>
      </c>
      <c r="G5091" s="235">
        <v>17.899999999999999</v>
      </c>
      <c r="H5091" s="235">
        <v>14.9</v>
      </c>
    </row>
    <row r="5092" spans="2:8">
      <c r="B5092" s="235" t="s">
        <v>101</v>
      </c>
      <c r="C5092" s="235">
        <v>44638</v>
      </c>
      <c r="D5092" s="235">
        <v>0.3</v>
      </c>
      <c r="E5092" s="235">
        <v>98</v>
      </c>
      <c r="F5092" s="235">
        <v>60</v>
      </c>
      <c r="G5092" s="235">
        <v>25</v>
      </c>
      <c r="H5092" s="235">
        <v>16</v>
      </c>
    </row>
    <row r="5093" spans="2:8">
      <c r="B5093" s="235" t="s">
        <v>101</v>
      </c>
      <c r="C5093" s="235">
        <v>44642</v>
      </c>
      <c r="D5093" s="235">
        <v>44.6</v>
      </c>
      <c r="E5093" s="235">
        <v>100</v>
      </c>
      <c r="F5093" s="235">
        <v>61.2</v>
      </c>
      <c r="G5093" s="235">
        <v>25.3</v>
      </c>
      <c r="H5093" s="235">
        <v>16.600000000000001</v>
      </c>
    </row>
    <row r="5094" spans="2:8">
      <c r="B5094" s="235" t="s">
        <v>101</v>
      </c>
      <c r="C5094" s="235">
        <v>44643</v>
      </c>
      <c r="D5094" s="235">
        <v>0.3</v>
      </c>
      <c r="E5094" s="235">
        <v>81</v>
      </c>
      <c r="F5094" s="235">
        <v>74</v>
      </c>
      <c r="G5094" s="235">
        <v>16.8</v>
      </c>
      <c r="H5094" s="235">
        <v>14.2</v>
      </c>
    </row>
    <row r="5095" spans="2:8">
      <c r="B5095" s="235" t="s">
        <v>101</v>
      </c>
      <c r="C5095" s="235">
        <v>44644</v>
      </c>
      <c r="D5095" s="235">
        <v>4</v>
      </c>
      <c r="E5095" s="235">
        <v>83</v>
      </c>
      <c r="F5095" s="235">
        <v>75</v>
      </c>
      <c r="G5095" s="235">
        <v>19.3</v>
      </c>
      <c r="H5095" s="235">
        <v>15.4</v>
      </c>
    </row>
    <row r="5096" spans="2:8">
      <c r="B5096" s="235" t="s">
        <v>101</v>
      </c>
      <c r="C5096" s="235">
        <v>44645</v>
      </c>
      <c r="D5096" s="235">
        <v>2.6</v>
      </c>
      <c r="E5096" s="235">
        <v>84</v>
      </c>
      <c r="F5096" s="235">
        <v>68</v>
      </c>
      <c r="G5096" s="235">
        <v>21.5</v>
      </c>
      <c r="H5096" s="235">
        <v>16.3</v>
      </c>
    </row>
    <row r="5097" spans="2:8">
      <c r="B5097" s="235" t="s">
        <v>101</v>
      </c>
      <c r="C5097" s="235">
        <v>44648</v>
      </c>
      <c r="D5097" s="235">
        <v>40</v>
      </c>
      <c r="E5097" s="235">
        <v>99.9</v>
      </c>
      <c r="F5097" s="235">
        <v>54.2</v>
      </c>
      <c r="G5097" s="235">
        <v>27.5</v>
      </c>
      <c r="H5097" s="235">
        <v>16.3</v>
      </c>
    </row>
    <row r="5098" spans="2:8">
      <c r="B5098" s="235" t="s">
        <v>101</v>
      </c>
      <c r="C5098" s="235">
        <v>44649</v>
      </c>
      <c r="D5098" s="235">
        <v>3.3</v>
      </c>
      <c r="E5098" s="235">
        <v>100</v>
      </c>
      <c r="F5098" s="235">
        <v>53.5</v>
      </c>
      <c r="G5098" s="235">
        <v>26.5</v>
      </c>
      <c r="H5098" s="235">
        <v>16.5</v>
      </c>
    </row>
    <row r="5099" spans="2:8">
      <c r="B5099" s="235" t="s">
        <v>101</v>
      </c>
      <c r="C5099" s="235">
        <v>44650</v>
      </c>
      <c r="D5099" s="235">
        <v>10.3</v>
      </c>
      <c r="E5099" s="235">
        <v>100</v>
      </c>
      <c r="F5099" s="235">
        <v>48.8</v>
      </c>
      <c r="G5099" s="235">
        <v>27.7</v>
      </c>
      <c r="H5099" s="235">
        <v>16.399999999999999</v>
      </c>
    </row>
    <row r="5100" spans="2:8">
      <c r="B5100" s="235" t="s">
        <v>101</v>
      </c>
      <c r="C5100" s="235">
        <v>44651</v>
      </c>
      <c r="D5100" s="235">
        <v>14.3</v>
      </c>
      <c r="E5100" s="235">
        <v>100</v>
      </c>
      <c r="F5100" s="235">
        <v>62.3</v>
      </c>
      <c r="G5100" s="235">
        <v>23.9</v>
      </c>
      <c r="H5100" s="235">
        <v>15.4</v>
      </c>
    </row>
    <row r="5101" spans="2:8">
      <c r="B5101" s="235" t="s">
        <v>101</v>
      </c>
      <c r="C5101" s="235">
        <v>44652</v>
      </c>
      <c r="D5101" s="235">
        <v>2.9</v>
      </c>
      <c r="E5101" s="235">
        <v>100</v>
      </c>
      <c r="F5101" s="235">
        <v>58.4</v>
      </c>
      <c r="G5101" s="235">
        <v>25.8</v>
      </c>
      <c r="H5101" s="235">
        <v>14.5</v>
      </c>
    </row>
    <row r="5102" spans="2:8">
      <c r="B5102" s="235" t="s">
        <v>101</v>
      </c>
      <c r="C5102" s="235">
        <v>44655</v>
      </c>
      <c r="D5102" s="235">
        <v>27.3</v>
      </c>
      <c r="E5102" s="235">
        <v>100</v>
      </c>
      <c r="F5102" s="235">
        <v>53.1</v>
      </c>
      <c r="G5102" s="235">
        <v>25.6</v>
      </c>
      <c r="H5102" s="235">
        <v>15.4</v>
      </c>
    </row>
    <row r="5103" spans="2:8">
      <c r="B5103" s="235" t="s">
        <v>101</v>
      </c>
      <c r="C5103" s="235">
        <v>44656</v>
      </c>
      <c r="D5103" s="235">
        <v>33.299999999999997</v>
      </c>
      <c r="E5103" s="235">
        <v>100</v>
      </c>
      <c r="F5103" s="235">
        <v>53</v>
      </c>
      <c r="G5103" s="235">
        <v>27.2</v>
      </c>
      <c r="H5103" s="235">
        <v>14.9</v>
      </c>
    </row>
    <row r="5104" spans="2:8">
      <c r="B5104" s="235" t="s">
        <v>101</v>
      </c>
      <c r="C5104" s="235">
        <v>44657</v>
      </c>
      <c r="D5104" s="235">
        <v>11.6</v>
      </c>
      <c r="E5104" s="235">
        <v>100</v>
      </c>
      <c r="F5104" s="235">
        <v>45</v>
      </c>
      <c r="G5104" s="235">
        <v>29</v>
      </c>
      <c r="H5104" s="235">
        <v>15.8</v>
      </c>
    </row>
    <row r="5105" spans="2:8">
      <c r="B5105" s="235" t="s">
        <v>101</v>
      </c>
      <c r="C5105" s="235">
        <v>44658</v>
      </c>
      <c r="D5105" s="235">
        <v>12.3</v>
      </c>
      <c r="E5105" s="235">
        <v>83</v>
      </c>
      <c r="F5105" s="235">
        <v>69</v>
      </c>
      <c r="G5105" s="235">
        <v>20.100000000000001</v>
      </c>
      <c r="H5105" s="235">
        <v>15.5</v>
      </c>
    </row>
    <row r="5106" spans="2:8">
      <c r="B5106" s="235" t="s">
        <v>101</v>
      </c>
      <c r="C5106" s="235">
        <v>44659</v>
      </c>
      <c r="D5106" s="235">
        <v>2</v>
      </c>
      <c r="E5106" s="235">
        <v>83</v>
      </c>
      <c r="F5106" s="235">
        <v>73</v>
      </c>
      <c r="G5106" s="235">
        <v>19.7</v>
      </c>
      <c r="H5106" s="235">
        <v>15.6</v>
      </c>
    </row>
    <row r="5107" spans="2:8">
      <c r="B5107" s="235" t="s">
        <v>101</v>
      </c>
      <c r="C5107" s="235">
        <v>44662</v>
      </c>
      <c r="D5107" s="235">
        <v>8.6</v>
      </c>
      <c r="E5107" s="235">
        <v>93.4</v>
      </c>
      <c r="F5107" s="235">
        <v>48.3</v>
      </c>
      <c r="G5107" s="235">
        <v>28.5</v>
      </c>
      <c r="H5107" s="235">
        <v>15.9</v>
      </c>
    </row>
    <row r="5108" spans="2:8">
      <c r="B5108" s="235" t="s">
        <v>101</v>
      </c>
      <c r="C5108" s="235">
        <v>44663</v>
      </c>
      <c r="D5108" s="235">
        <v>7.1</v>
      </c>
      <c r="E5108" s="235">
        <v>100</v>
      </c>
      <c r="F5108" s="235">
        <v>57.6</v>
      </c>
      <c r="G5108" s="235">
        <v>27.1</v>
      </c>
      <c r="H5108" s="235">
        <v>15.7</v>
      </c>
    </row>
    <row r="5109" spans="2:8">
      <c r="B5109" s="235" t="s">
        <v>101</v>
      </c>
      <c r="C5109" s="235">
        <v>44664</v>
      </c>
      <c r="D5109" s="235">
        <v>10.6</v>
      </c>
      <c r="E5109" s="235">
        <v>87</v>
      </c>
      <c r="F5109" s="235">
        <v>75</v>
      </c>
      <c r="G5109" s="235">
        <v>16.600000000000001</v>
      </c>
      <c r="H5109" s="235">
        <v>15.2</v>
      </c>
    </row>
    <row r="5110" spans="2:8">
      <c r="B5110" s="235" t="s">
        <v>101</v>
      </c>
      <c r="C5110" s="235">
        <v>44669</v>
      </c>
      <c r="D5110" s="235">
        <v>16</v>
      </c>
      <c r="E5110" s="235">
        <v>100</v>
      </c>
      <c r="F5110" s="235">
        <v>54.4</v>
      </c>
      <c r="G5110" s="235">
        <v>26.6</v>
      </c>
      <c r="H5110" s="235">
        <v>15.9</v>
      </c>
    </row>
    <row r="5111" spans="2:8">
      <c r="B5111" s="235" t="s">
        <v>101</v>
      </c>
      <c r="C5111" s="235">
        <v>44670</v>
      </c>
      <c r="D5111" s="235">
        <v>12.3</v>
      </c>
      <c r="E5111" s="235">
        <v>86</v>
      </c>
      <c r="F5111" s="235">
        <v>58</v>
      </c>
      <c r="G5111" s="235">
        <v>21.9</v>
      </c>
      <c r="H5111" s="235">
        <v>14.3</v>
      </c>
    </row>
    <row r="5112" spans="2:8">
      <c r="B5112" s="235" t="s">
        <v>101</v>
      </c>
      <c r="C5112" s="235">
        <v>44671</v>
      </c>
      <c r="D5112" s="235">
        <v>20</v>
      </c>
      <c r="E5112" s="235">
        <v>83</v>
      </c>
      <c r="F5112" s="235">
        <v>75</v>
      </c>
      <c r="G5112" s="235">
        <v>16.7</v>
      </c>
      <c r="H5112" s="235">
        <v>14.6</v>
      </c>
    </row>
    <row r="5113" spans="2:8">
      <c r="B5113" s="235" t="s">
        <v>101</v>
      </c>
      <c r="C5113" s="235">
        <v>44672</v>
      </c>
      <c r="D5113" s="235">
        <v>6</v>
      </c>
      <c r="E5113" s="235">
        <v>79</v>
      </c>
      <c r="F5113" s="235">
        <v>58</v>
      </c>
      <c r="G5113" s="235">
        <v>23</v>
      </c>
      <c r="H5113" s="235">
        <v>15.2</v>
      </c>
    </row>
    <row r="5114" spans="2:8">
      <c r="B5114" s="235" t="s">
        <v>101</v>
      </c>
      <c r="C5114" s="235">
        <v>44673</v>
      </c>
      <c r="D5114" s="235">
        <v>2.2999999999999998</v>
      </c>
      <c r="E5114" s="235">
        <v>100</v>
      </c>
      <c r="F5114" s="235">
        <v>50.5</v>
      </c>
      <c r="G5114" s="235">
        <v>25.5</v>
      </c>
      <c r="H5114" s="235">
        <v>15.1</v>
      </c>
    </row>
    <row r="5115" spans="2:8">
      <c r="B5115" s="235" t="s">
        <v>101</v>
      </c>
      <c r="C5115" s="235">
        <v>44676</v>
      </c>
      <c r="D5115" s="235">
        <v>10.3</v>
      </c>
      <c r="E5115" s="235">
        <v>79</v>
      </c>
      <c r="F5115" s="235">
        <v>64</v>
      </c>
      <c r="G5115" s="235">
        <v>18.8</v>
      </c>
      <c r="H5115" s="235">
        <v>15.6</v>
      </c>
    </row>
    <row r="5116" spans="2:8">
      <c r="B5116" s="235" t="s">
        <v>101</v>
      </c>
      <c r="C5116" s="235">
        <v>44677</v>
      </c>
      <c r="D5116" s="235">
        <v>1.6</v>
      </c>
      <c r="E5116" s="235">
        <v>86</v>
      </c>
      <c r="F5116" s="235">
        <v>66</v>
      </c>
      <c r="G5116" s="235">
        <v>21.6</v>
      </c>
      <c r="H5116" s="235">
        <v>12.4</v>
      </c>
    </row>
    <row r="5117" spans="2:8">
      <c r="B5117" s="235" t="s">
        <v>101</v>
      </c>
      <c r="C5117" s="235">
        <v>44678</v>
      </c>
      <c r="D5117" s="235">
        <v>14.3</v>
      </c>
      <c r="E5117" s="235">
        <v>99.5</v>
      </c>
      <c r="F5117" s="235">
        <v>56.3</v>
      </c>
      <c r="G5117" s="235">
        <v>26.7</v>
      </c>
      <c r="H5117" s="235">
        <v>15.5</v>
      </c>
    </row>
    <row r="5118" spans="2:8">
      <c r="B5118" s="235" t="s">
        <v>101</v>
      </c>
      <c r="C5118" s="235">
        <v>44679</v>
      </c>
      <c r="D5118" s="235">
        <v>13.3</v>
      </c>
      <c r="E5118" s="235">
        <v>100</v>
      </c>
      <c r="F5118" s="235">
        <v>67.8</v>
      </c>
      <c r="G5118" s="235">
        <v>22.8</v>
      </c>
      <c r="H5118" s="235">
        <v>14.6</v>
      </c>
    </row>
    <row r="5119" spans="2:8">
      <c r="B5119" s="235" t="s">
        <v>101</v>
      </c>
      <c r="C5119" s="235">
        <v>44680</v>
      </c>
      <c r="D5119" s="235">
        <v>9.6</v>
      </c>
      <c r="E5119" s="235">
        <v>97.9</v>
      </c>
      <c r="F5119" s="235">
        <v>53.9</v>
      </c>
      <c r="G5119" s="235">
        <v>28.3</v>
      </c>
      <c r="H5119" s="235">
        <v>13.7</v>
      </c>
    </row>
    <row r="5120" spans="2:8">
      <c r="B5120" s="235" t="s">
        <v>101</v>
      </c>
      <c r="C5120" s="235">
        <v>44683</v>
      </c>
      <c r="D5120" s="235">
        <v>7.4</v>
      </c>
      <c r="E5120" s="235">
        <v>96.5</v>
      </c>
      <c r="F5120" s="235">
        <v>73.599999999999994</v>
      </c>
      <c r="G5120" s="235">
        <v>21.9</v>
      </c>
      <c r="H5120" s="235">
        <v>15.7</v>
      </c>
    </row>
    <row r="5121" spans="2:8">
      <c r="B5121" s="235" t="s">
        <v>101</v>
      </c>
      <c r="C5121" s="235">
        <v>44684</v>
      </c>
      <c r="D5121" s="235">
        <v>0</v>
      </c>
      <c r="E5121" s="235">
        <v>98.3</v>
      </c>
      <c r="F5121" s="235">
        <v>52.7</v>
      </c>
      <c r="G5121" s="235">
        <v>29.7</v>
      </c>
      <c r="H5121" s="235">
        <v>13.1</v>
      </c>
    </row>
    <row r="5122" spans="2:8">
      <c r="B5122" s="235" t="s">
        <v>101</v>
      </c>
      <c r="C5122" s="235">
        <v>44685</v>
      </c>
      <c r="D5122" s="235">
        <v>5.8</v>
      </c>
      <c r="E5122" s="235">
        <v>26.5</v>
      </c>
      <c r="F5122" s="235">
        <v>16.399999999999999</v>
      </c>
      <c r="G5122" s="235">
        <v>94.7</v>
      </c>
      <c r="H5122" s="235">
        <v>54.1</v>
      </c>
    </row>
    <row r="5123" spans="2:8">
      <c r="B5123" s="235" t="s">
        <v>101</v>
      </c>
      <c r="C5123" s="235">
        <v>44686</v>
      </c>
      <c r="D5123" s="235">
        <v>8.4</v>
      </c>
      <c r="E5123" s="235">
        <v>97</v>
      </c>
      <c r="F5123" s="235">
        <v>79.8</v>
      </c>
      <c r="G5123" s="235">
        <v>23.1</v>
      </c>
      <c r="H5123" s="235">
        <v>15</v>
      </c>
    </row>
    <row r="5124" spans="2:8">
      <c r="B5124" s="235" t="s">
        <v>101</v>
      </c>
      <c r="C5124" s="235">
        <v>44687</v>
      </c>
      <c r="D5124" s="235">
        <v>12.2</v>
      </c>
      <c r="E5124" s="235">
        <v>98</v>
      </c>
      <c r="F5124" s="235">
        <v>85.7</v>
      </c>
      <c r="G5124" s="235">
        <v>18.600000000000001</v>
      </c>
      <c r="H5124" s="235">
        <v>15</v>
      </c>
    </row>
    <row r="5125" spans="2:8">
      <c r="B5125" s="235" t="s">
        <v>101</v>
      </c>
      <c r="C5125" s="235">
        <v>44690</v>
      </c>
      <c r="D5125" s="235">
        <v>0</v>
      </c>
      <c r="E5125" s="235">
        <v>97.4</v>
      </c>
      <c r="F5125" s="235">
        <v>70.5</v>
      </c>
      <c r="G5125" s="235">
        <v>22.9</v>
      </c>
      <c r="H5125" s="235">
        <v>14.2</v>
      </c>
    </row>
    <row r="5126" spans="2:8">
      <c r="B5126" s="235" t="s">
        <v>101</v>
      </c>
      <c r="C5126" s="235">
        <v>44691</v>
      </c>
      <c r="D5126" s="235">
        <v>11.4</v>
      </c>
      <c r="E5126" s="235">
        <v>97.7</v>
      </c>
      <c r="F5126" s="235">
        <v>62.1</v>
      </c>
      <c r="G5126" s="235">
        <v>25.7</v>
      </c>
      <c r="H5126" s="235">
        <v>14.2</v>
      </c>
    </row>
    <row r="5127" spans="2:8">
      <c r="B5127" s="235" t="s">
        <v>101</v>
      </c>
      <c r="C5127" s="235">
        <v>44692</v>
      </c>
      <c r="D5127" s="235">
        <v>0.2</v>
      </c>
      <c r="E5127" s="235">
        <v>97.1</v>
      </c>
      <c r="F5127" s="235">
        <v>69.400000000000006</v>
      </c>
      <c r="G5127" s="235">
        <v>24.4</v>
      </c>
      <c r="H5127" s="235">
        <v>14.4</v>
      </c>
    </row>
    <row r="5128" spans="2:8">
      <c r="B5128" s="235" t="s">
        <v>101</v>
      </c>
      <c r="C5128" s="235">
        <v>44693</v>
      </c>
      <c r="D5128" s="235">
        <v>1.8</v>
      </c>
      <c r="E5128" s="235">
        <v>97.6</v>
      </c>
      <c r="F5128" s="235">
        <v>70.2</v>
      </c>
      <c r="G5128" s="235">
        <v>24.2</v>
      </c>
      <c r="H5128" s="235">
        <v>15.1</v>
      </c>
    </row>
    <row r="5129" spans="2:8">
      <c r="B5129" s="235" t="s">
        <v>101</v>
      </c>
      <c r="C5129" s="235">
        <v>44694</v>
      </c>
      <c r="D5129" s="235">
        <v>11.5</v>
      </c>
      <c r="E5129" s="235">
        <v>99.9</v>
      </c>
      <c r="F5129" s="235">
        <v>62.2</v>
      </c>
      <c r="G5129" s="235">
        <v>26</v>
      </c>
      <c r="H5129" s="235">
        <v>16.8</v>
      </c>
    </row>
    <row r="5130" spans="2:8">
      <c r="B5130" s="235" t="s">
        <v>101</v>
      </c>
      <c r="C5130" s="235">
        <v>44697</v>
      </c>
      <c r="D5130" s="235">
        <v>0</v>
      </c>
      <c r="E5130" s="235">
        <v>97.8</v>
      </c>
      <c r="F5130" s="235">
        <v>66.900000000000006</v>
      </c>
      <c r="G5130" s="235">
        <v>23.9</v>
      </c>
      <c r="H5130" s="235">
        <v>14.7</v>
      </c>
    </row>
    <row r="5131" spans="2:8">
      <c r="B5131" s="235" t="s">
        <v>101</v>
      </c>
      <c r="C5131" s="235">
        <v>44698</v>
      </c>
      <c r="D5131" s="235">
        <v>0</v>
      </c>
      <c r="E5131" s="235">
        <v>97.3</v>
      </c>
      <c r="F5131" s="235">
        <v>62.9</v>
      </c>
      <c r="G5131" s="235">
        <v>25.8</v>
      </c>
      <c r="H5131" s="235">
        <v>15.7</v>
      </c>
    </row>
    <row r="5132" spans="2:8">
      <c r="B5132" s="235" t="s">
        <v>101</v>
      </c>
      <c r="C5132" s="235">
        <v>44699</v>
      </c>
      <c r="D5132" s="235">
        <v>6.2</v>
      </c>
      <c r="E5132" s="235">
        <v>97.8</v>
      </c>
      <c r="F5132" s="235">
        <v>81.400000000000006</v>
      </c>
      <c r="G5132" s="235">
        <v>21.2</v>
      </c>
      <c r="H5132" s="235">
        <v>15.2</v>
      </c>
    </row>
    <row r="5133" spans="2:8">
      <c r="B5133" s="235" t="s">
        <v>101</v>
      </c>
      <c r="C5133" s="235">
        <v>44700</v>
      </c>
      <c r="D5133" s="235">
        <v>3.6</v>
      </c>
      <c r="E5133" s="235">
        <v>98.2</v>
      </c>
      <c r="F5133" s="235">
        <v>89.8</v>
      </c>
      <c r="G5133" s="235">
        <v>17.399999999999999</v>
      </c>
      <c r="H5133" s="235">
        <v>14</v>
      </c>
    </row>
    <row r="5134" spans="2:8">
      <c r="B5134" s="235" t="s">
        <v>101</v>
      </c>
      <c r="C5134" s="235">
        <v>44701</v>
      </c>
      <c r="D5134" s="235">
        <v>1.3</v>
      </c>
      <c r="E5134" s="235">
        <v>100</v>
      </c>
      <c r="F5134" s="235">
        <v>57.1</v>
      </c>
      <c r="G5134" s="235">
        <v>25.3</v>
      </c>
      <c r="H5134" s="235">
        <v>14.3</v>
      </c>
    </row>
    <row r="5135" spans="2:8">
      <c r="B5135" s="235" t="s">
        <v>101</v>
      </c>
      <c r="C5135" s="235">
        <v>44704</v>
      </c>
      <c r="D5135" s="235">
        <v>0.8</v>
      </c>
      <c r="E5135" s="235">
        <v>98.4</v>
      </c>
      <c r="F5135" s="235">
        <v>68.7</v>
      </c>
      <c r="G5135" s="235">
        <v>22.6</v>
      </c>
      <c r="H5135" s="235">
        <v>14.5</v>
      </c>
    </row>
    <row r="5136" spans="2:8">
      <c r="B5136" s="235" t="s">
        <v>2496</v>
      </c>
      <c r="C5136" s="235">
        <v>44044</v>
      </c>
      <c r="D5136" s="235">
        <v>172</v>
      </c>
      <c r="E5136" s="235">
        <v>76</v>
      </c>
      <c r="F5136" s="235">
        <v>54</v>
      </c>
      <c r="G5136" s="235">
        <v>29.9</v>
      </c>
      <c r="H5136" s="235">
        <v>19.5</v>
      </c>
    </row>
    <row r="5137" spans="2:8">
      <c r="B5137" s="235" t="s">
        <v>2496</v>
      </c>
      <c r="C5137" s="235">
        <v>44075</v>
      </c>
      <c r="D5137" s="235">
        <v>150</v>
      </c>
      <c r="E5137" s="235">
        <v>85</v>
      </c>
      <c r="F5137" s="235">
        <v>60</v>
      </c>
      <c r="G5137" s="235">
        <v>24.9</v>
      </c>
      <c r="H5137" s="235">
        <v>15.5</v>
      </c>
    </row>
    <row r="5138" spans="2:8">
      <c r="B5138" s="235" t="s">
        <v>2496</v>
      </c>
      <c r="C5138" s="235">
        <v>44105</v>
      </c>
      <c r="D5138" s="235">
        <v>91</v>
      </c>
      <c r="E5138" s="235">
        <v>76</v>
      </c>
      <c r="F5138" s="235">
        <v>65</v>
      </c>
      <c r="G5138" s="235">
        <v>20.8</v>
      </c>
      <c r="H5138" s="235">
        <v>17.2</v>
      </c>
    </row>
    <row r="5139" spans="2:8">
      <c r="B5139" s="235" t="s">
        <v>2496</v>
      </c>
      <c r="C5139" s="235">
        <v>44136</v>
      </c>
      <c r="D5139" s="235">
        <v>217</v>
      </c>
      <c r="E5139" s="235">
        <v>82</v>
      </c>
      <c r="F5139" s="235">
        <v>71</v>
      </c>
      <c r="G5139" s="235">
        <v>20.2</v>
      </c>
      <c r="H5139" s="235">
        <v>19.2</v>
      </c>
    </row>
    <row r="5140" spans="2:8">
      <c r="B5140" s="235" t="s">
        <v>2496</v>
      </c>
      <c r="C5140" s="235">
        <v>44166</v>
      </c>
      <c r="D5140" s="235">
        <v>111</v>
      </c>
      <c r="E5140" s="235">
        <v>79</v>
      </c>
      <c r="F5140" s="235">
        <v>61</v>
      </c>
      <c r="G5140" s="235">
        <v>21.9</v>
      </c>
      <c r="H5140" s="235">
        <v>16.3</v>
      </c>
    </row>
    <row r="5141" spans="2:8">
      <c r="B5141" s="235" t="s">
        <v>2496</v>
      </c>
      <c r="C5141" s="235">
        <v>44197</v>
      </c>
      <c r="D5141" s="235">
        <v>172</v>
      </c>
      <c r="E5141" s="235">
        <v>77</v>
      </c>
      <c r="F5141" s="235">
        <v>63</v>
      </c>
      <c r="G5141" s="235">
        <v>22.31</v>
      </c>
      <c r="H5141" s="235">
        <v>20.3</v>
      </c>
    </row>
    <row r="5142" spans="2:8">
      <c r="B5142" s="235" t="s">
        <v>2496</v>
      </c>
      <c r="C5142" s="235">
        <v>44228</v>
      </c>
      <c r="D5142" s="235">
        <v>106</v>
      </c>
      <c r="E5142" s="235">
        <v>80</v>
      </c>
      <c r="F5142" s="235">
        <v>67</v>
      </c>
      <c r="G5142" s="235">
        <v>18</v>
      </c>
      <c r="H5142" s="235">
        <v>24</v>
      </c>
    </row>
    <row r="5143" spans="2:8">
      <c r="B5143" s="235" t="s">
        <v>2496</v>
      </c>
      <c r="C5143" s="235">
        <v>44256</v>
      </c>
      <c r="D5143" s="235">
        <v>302</v>
      </c>
      <c r="E5143" s="235">
        <v>77</v>
      </c>
      <c r="F5143" s="235">
        <v>64</v>
      </c>
      <c r="G5143" s="235">
        <v>14.1</v>
      </c>
      <c r="H5143" s="235">
        <v>5.0999999999999996</v>
      </c>
    </row>
    <row r="5144" spans="2:8">
      <c r="B5144" s="235" t="s">
        <v>2496</v>
      </c>
      <c r="C5144" s="235">
        <v>44319</v>
      </c>
      <c r="D5144" s="235">
        <v>10</v>
      </c>
      <c r="E5144" s="235">
        <v>91</v>
      </c>
      <c r="F5144" s="235">
        <v>80</v>
      </c>
      <c r="G5144" s="235">
        <v>18</v>
      </c>
      <c r="H5144" s="235">
        <v>14.9</v>
      </c>
    </row>
    <row r="5145" spans="2:8">
      <c r="B5145" s="235" t="s">
        <v>2496</v>
      </c>
      <c r="C5145" s="235">
        <v>44320</v>
      </c>
      <c r="D5145" s="235">
        <v>10</v>
      </c>
      <c r="E5145" s="235">
        <v>80</v>
      </c>
      <c r="F5145" s="235">
        <v>67</v>
      </c>
      <c r="G5145" s="235">
        <v>21.4</v>
      </c>
      <c r="H5145" s="235">
        <v>14.9</v>
      </c>
    </row>
    <row r="5146" spans="2:8">
      <c r="B5146" s="235" t="s">
        <v>2496</v>
      </c>
      <c r="C5146" s="235">
        <v>44321</v>
      </c>
      <c r="D5146" s="235">
        <v>20</v>
      </c>
      <c r="E5146" s="235">
        <v>87</v>
      </c>
      <c r="F5146" s="235">
        <v>80</v>
      </c>
      <c r="G5146" s="235">
        <v>20.2</v>
      </c>
      <c r="H5146" s="235">
        <v>14.7</v>
      </c>
    </row>
    <row r="5147" spans="2:8">
      <c r="B5147" s="235" t="s">
        <v>2496</v>
      </c>
      <c r="C5147" s="235">
        <v>44322</v>
      </c>
      <c r="D5147" s="235">
        <v>15</v>
      </c>
      <c r="E5147" s="235">
        <v>81</v>
      </c>
      <c r="F5147" s="235">
        <v>77</v>
      </c>
      <c r="G5147" s="235">
        <v>17.899999999999999</v>
      </c>
      <c r="H5147" s="235">
        <v>14</v>
      </c>
    </row>
    <row r="5148" spans="2:8">
      <c r="B5148" s="235" t="s">
        <v>2496</v>
      </c>
      <c r="C5148" s="235">
        <v>44326</v>
      </c>
      <c r="D5148" s="235">
        <v>0</v>
      </c>
      <c r="E5148" s="235">
        <v>80</v>
      </c>
      <c r="F5148" s="235">
        <v>72</v>
      </c>
      <c r="G5148" s="235">
        <v>20.399999999999999</v>
      </c>
      <c r="H5148" s="235">
        <v>15.6</v>
      </c>
    </row>
    <row r="5149" spans="2:8">
      <c r="B5149" s="235" t="s">
        <v>2496</v>
      </c>
      <c r="C5149" s="235">
        <v>44327</v>
      </c>
      <c r="D5149" s="235">
        <v>0</v>
      </c>
      <c r="E5149" s="235">
        <v>88</v>
      </c>
      <c r="F5149" s="235">
        <v>64</v>
      </c>
      <c r="G5149" s="235">
        <v>22.7</v>
      </c>
      <c r="H5149" s="235">
        <v>13.6</v>
      </c>
    </row>
    <row r="5150" spans="2:8">
      <c r="B5150" s="235" t="s">
        <v>2496</v>
      </c>
      <c r="C5150" s="235">
        <v>44328</v>
      </c>
      <c r="D5150" s="235">
        <v>6</v>
      </c>
      <c r="E5150" s="235">
        <v>75</v>
      </c>
      <c r="F5150" s="235">
        <v>56</v>
      </c>
      <c r="G5150" s="235">
        <v>25.8</v>
      </c>
      <c r="H5150" s="235">
        <v>17.2</v>
      </c>
    </row>
    <row r="5151" spans="2:8">
      <c r="B5151" s="235" t="s">
        <v>2496</v>
      </c>
      <c r="C5151" s="235">
        <v>44329</v>
      </c>
      <c r="D5151" s="235">
        <v>63.8</v>
      </c>
      <c r="E5151" s="235">
        <v>84</v>
      </c>
      <c r="F5151" s="235">
        <v>0</v>
      </c>
      <c r="G5151" s="235">
        <v>23.8</v>
      </c>
      <c r="H5151" s="235">
        <v>16.899999999999999</v>
      </c>
    </row>
    <row r="5152" spans="2:8">
      <c r="B5152" s="235" t="s">
        <v>2496</v>
      </c>
      <c r="C5152" s="235">
        <v>44330</v>
      </c>
      <c r="D5152" s="235">
        <v>10</v>
      </c>
      <c r="E5152" s="235">
        <v>85</v>
      </c>
      <c r="F5152" s="235">
        <v>64</v>
      </c>
      <c r="G5152" s="235">
        <v>23.8</v>
      </c>
      <c r="H5152" s="235">
        <v>15.4</v>
      </c>
    </row>
    <row r="5153" spans="2:8">
      <c r="B5153" s="235" t="s">
        <v>2496</v>
      </c>
      <c r="C5153" s="235">
        <v>44331</v>
      </c>
      <c r="D5153" s="235">
        <v>0</v>
      </c>
      <c r="E5153" s="235">
        <v>80</v>
      </c>
      <c r="F5153" s="235">
        <v>75</v>
      </c>
      <c r="G5153" s="235">
        <v>20.6</v>
      </c>
      <c r="H5153" s="235">
        <v>17.5</v>
      </c>
    </row>
    <row r="5154" spans="2:8">
      <c r="B5154" s="235" t="s">
        <v>2496</v>
      </c>
      <c r="C5154" s="235">
        <v>44333</v>
      </c>
      <c r="D5154" s="235">
        <v>70</v>
      </c>
      <c r="E5154" s="235">
        <v>0</v>
      </c>
      <c r="F5154" s="235">
        <v>0</v>
      </c>
      <c r="G5154" s="235">
        <v>0</v>
      </c>
      <c r="H5154" s="235">
        <v>0</v>
      </c>
    </row>
    <row r="5155" spans="2:8">
      <c r="B5155" s="235" t="s">
        <v>2496</v>
      </c>
      <c r="C5155" s="235">
        <v>44334</v>
      </c>
      <c r="D5155" s="235">
        <v>6</v>
      </c>
      <c r="E5155" s="235">
        <v>94</v>
      </c>
      <c r="F5155" s="235">
        <v>75</v>
      </c>
      <c r="G5155" s="235">
        <v>19.600000000000001</v>
      </c>
      <c r="H5155" s="235">
        <v>14.2</v>
      </c>
    </row>
    <row r="5156" spans="2:8">
      <c r="B5156" s="235" t="s">
        <v>2496</v>
      </c>
      <c r="C5156" s="235">
        <v>44335</v>
      </c>
      <c r="D5156" s="235">
        <v>0</v>
      </c>
      <c r="E5156" s="235">
        <v>81</v>
      </c>
      <c r="F5156" s="235">
        <v>62</v>
      </c>
      <c r="G5156" s="235">
        <v>21.9</v>
      </c>
      <c r="H5156" s="235">
        <v>16.5</v>
      </c>
    </row>
    <row r="5157" spans="2:8">
      <c r="B5157" s="235" t="s">
        <v>2496</v>
      </c>
      <c r="C5157" s="235">
        <v>44336</v>
      </c>
      <c r="D5157" s="235">
        <v>0</v>
      </c>
      <c r="E5157" s="235">
        <v>79</v>
      </c>
      <c r="F5157" s="235">
        <v>61</v>
      </c>
      <c r="G5157" s="235">
        <v>26</v>
      </c>
      <c r="H5157" s="235">
        <v>17.100000000000001</v>
      </c>
    </row>
    <row r="5158" spans="2:8">
      <c r="B5158" s="235" t="s">
        <v>2496</v>
      </c>
      <c r="C5158" s="235">
        <v>44337</v>
      </c>
      <c r="D5158" s="235">
        <v>0</v>
      </c>
      <c r="E5158" s="235">
        <v>81</v>
      </c>
      <c r="F5158" s="235">
        <v>64</v>
      </c>
      <c r="G5158" s="235">
        <v>23.4</v>
      </c>
      <c r="H5158" s="235">
        <v>18.100000000000001</v>
      </c>
    </row>
    <row r="5159" spans="2:8">
      <c r="B5159" s="235" t="s">
        <v>2496</v>
      </c>
      <c r="C5159" s="235">
        <v>44339</v>
      </c>
      <c r="D5159" s="235">
        <v>38</v>
      </c>
      <c r="E5159" s="235">
        <v>0</v>
      </c>
      <c r="F5159" s="235">
        <v>0</v>
      </c>
      <c r="G5159" s="235">
        <v>0</v>
      </c>
      <c r="H5159" s="235">
        <v>0</v>
      </c>
    </row>
    <row r="5160" spans="2:8">
      <c r="B5160" s="235" t="s">
        <v>2496</v>
      </c>
      <c r="C5160" s="235">
        <v>44340</v>
      </c>
      <c r="D5160" s="235">
        <v>0</v>
      </c>
      <c r="E5160" s="235">
        <v>80</v>
      </c>
      <c r="F5160" s="235">
        <v>57</v>
      </c>
      <c r="G5160" s="235">
        <v>25.5</v>
      </c>
      <c r="H5160" s="235">
        <v>18.5</v>
      </c>
    </row>
    <row r="5161" spans="2:8">
      <c r="B5161" s="235" t="s">
        <v>2496</v>
      </c>
      <c r="C5161" s="235">
        <v>44341</v>
      </c>
      <c r="D5161" s="235">
        <v>22</v>
      </c>
      <c r="E5161" s="235">
        <v>75</v>
      </c>
      <c r="F5161" s="235">
        <v>64</v>
      </c>
      <c r="G5161" s="235">
        <v>24.8</v>
      </c>
      <c r="H5161" s="235">
        <v>18.2</v>
      </c>
    </row>
    <row r="5162" spans="2:8">
      <c r="B5162" s="235" t="s">
        <v>2496</v>
      </c>
      <c r="C5162" s="235">
        <v>44342</v>
      </c>
      <c r="D5162" s="235">
        <v>11</v>
      </c>
      <c r="E5162" s="235">
        <v>77</v>
      </c>
      <c r="F5162" s="235">
        <v>70</v>
      </c>
      <c r="G5162" s="235">
        <v>22.3</v>
      </c>
      <c r="H5162" s="235">
        <v>16.7</v>
      </c>
    </row>
    <row r="5163" spans="2:8">
      <c r="B5163" s="235" t="s">
        <v>2496</v>
      </c>
      <c r="C5163" s="235">
        <v>44343</v>
      </c>
      <c r="D5163" s="235">
        <v>1</v>
      </c>
      <c r="E5163" s="235">
        <v>80</v>
      </c>
      <c r="F5163" s="235">
        <v>60</v>
      </c>
      <c r="G5163" s="235">
        <v>25.2</v>
      </c>
      <c r="H5163" s="235">
        <v>18.3</v>
      </c>
    </row>
    <row r="5164" spans="2:8">
      <c r="B5164" s="235" t="s">
        <v>2496</v>
      </c>
      <c r="C5164" s="235">
        <v>44344</v>
      </c>
      <c r="D5164" s="235">
        <v>0</v>
      </c>
      <c r="E5164" s="235">
        <v>76</v>
      </c>
      <c r="F5164" s="235">
        <v>70</v>
      </c>
      <c r="G5164" s="235">
        <v>21.5</v>
      </c>
      <c r="H5164" s="235">
        <v>17.399999999999999</v>
      </c>
    </row>
    <row r="5165" spans="2:8">
      <c r="B5165" s="235" t="s">
        <v>2496</v>
      </c>
      <c r="C5165" s="235">
        <v>44347</v>
      </c>
      <c r="D5165" s="235">
        <v>40</v>
      </c>
      <c r="E5165" s="235">
        <v>88</v>
      </c>
      <c r="F5165" s="235">
        <v>76</v>
      </c>
      <c r="G5165" s="235">
        <v>22.9</v>
      </c>
      <c r="H5165" s="235">
        <v>15.6</v>
      </c>
    </row>
    <row r="5166" spans="2:8">
      <c r="B5166" s="235" t="s">
        <v>2496</v>
      </c>
      <c r="C5166" s="235">
        <v>44348</v>
      </c>
      <c r="D5166" s="235">
        <v>16</v>
      </c>
      <c r="E5166" s="235">
        <v>82</v>
      </c>
      <c r="F5166" s="235">
        <v>81</v>
      </c>
      <c r="G5166" s="235">
        <v>19.7</v>
      </c>
      <c r="H5166" s="235">
        <v>17.2</v>
      </c>
    </row>
    <row r="5167" spans="2:8">
      <c r="B5167" s="235" t="s">
        <v>2496</v>
      </c>
      <c r="C5167" s="235">
        <v>44349</v>
      </c>
      <c r="D5167" s="235">
        <v>4</v>
      </c>
      <c r="E5167" s="235">
        <v>80</v>
      </c>
      <c r="F5167" s="235">
        <v>75</v>
      </c>
      <c r="G5167" s="235">
        <v>22.4</v>
      </c>
      <c r="H5167" s="235">
        <v>16.5</v>
      </c>
    </row>
    <row r="5168" spans="2:8">
      <c r="B5168" s="235" t="s">
        <v>2496</v>
      </c>
      <c r="C5168" s="235">
        <v>44350</v>
      </c>
      <c r="D5168" s="235">
        <v>6</v>
      </c>
      <c r="E5168" s="235">
        <v>80</v>
      </c>
      <c r="F5168" s="235">
        <v>71</v>
      </c>
      <c r="G5168" s="235">
        <v>21.3</v>
      </c>
      <c r="H5168" s="235">
        <v>17.5</v>
      </c>
    </row>
    <row r="5169" spans="2:8">
      <c r="B5169" s="235" t="s">
        <v>2496</v>
      </c>
      <c r="C5169" s="235">
        <v>44351</v>
      </c>
      <c r="D5169" s="235">
        <v>0</v>
      </c>
      <c r="E5169" s="235">
        <v>79</v>
      </c>
      <c r="F5169" s="235">
        <v>66</v>
      </c>
      <c r="G5169" s="235">
        <v>23.9</v>
      </c>
      <c r="H5169" s="235">
        <v>16.399999999999999</v>
      </c>
    </row>
    <row r="5170" spans="2:8">
      <c r="B5170" s="235" t="s">
        <v>2496</v>
      </c>
      <c r="C5170" s="235">
        <v>44351</v>
      </c>
      <c r="D5170" s="235">
        <v>0</v>
      </c>
      <c r="E5170" s="235">
        <v>79</v>
      </c>
      <c r="F5170" s="235">
        <v>66</v>
      </c>
      <c r="G5170" s="235">
        <v>23.9</v>
      </c>
      <c r="H5170" s="235">
        <v>16.399999999999999</v>
      </c>
    </row>
    <row r="5171" spans="2:8">
      <c r="B5171" s="235" t="s">
        <v>2496</v>
      </c>
      <c r="C5171" s="235">
        <v>44355</v>
      </c>
      <c r="D5171" s="235">
        <v>38</v>
      </c>
      <c r="E5171" s="235">
        <v>84</v>
      </c>
      <c r="F5171" s="235">
        <v>80</v>
      </c>
      <c r="G5171" s="235">
        <v>18</v>
      </c>
      <c r="H5171" s="235">
        <v>17.2</v>
      </c>
    </row>
    <row r="5172" spans="2:8">
      <c r="B5172" s="235" t="s">
        <v>2496</v>
      </c>
      <c r="C5172" s="235">
        <v>44356</v>
      </c>
      <c r="D5172" s="235">
        <v>3</v>
      </c>
      <c r="E5172" s="235">
        <v>86</v>
      </c>
      <c r="F5172" s="235">
        <v>82</v>
      </c>
      <c r="G5172" s="235">
        <v>18</v>
      </c>
      <c r="H5172" s="235">
        <v>16.5</v>
      </c>
    </row>
    <row r="5173" spans="2:8">
      <c r="B5173" s="235" t="s">
        <v>2496</v>
      </c>
      <c r="C5173" s="235">
        <v>44357</v>
      </c>
      <c r="D5173" s="235">
        <v>1</v>
      </c>
      <c r="E5173" s="235">
        <v>88</v>
      </c>
      <c r="F5173" s="235">
        <v>63</v>
      </c>
      <c r="G5173" s="235">
        <v>24.8</v>
      </c>
      <c r="H5173" s="235">
        <v>15.7</v>
      </c>
    </row>
    <row r="5174" spans="2:8">
      <c r="B5174" s="235" t="s">
        <v>2496</v>
      </c>
      <c r="C5174" s="235">
        <v>44358</v>
      </c>
      <c r="D5174" s="235">
        <v>0</v>
      </c>
      <c r="E5174" s="235">
        <v>83</v>
      </c>
      <c r="F5174" s="235">
        <v>75</v>
      </c>
      <c r="G5174" s="235">
        <v>21.2</v>
      </c>
      <c r="H5174" s="235">
        <v>16.3</v>
      </c>
    </row>
    <row r="5175" spans="2:8">
      <c r="B5175" s="235" t="s">
        <v>2496</v>
      </c>
      <c r="C5175" s="235">
        <v>44362</v>
      </c>
      <c r="D5175" s="235">
        <v>76</v>
      </c>
      <c r="E5175" s="235">
        <v>86</v>
      </c>
      <c r="F5175" s="235">
        <v>73</v>
      </c>
      <c r="G5175" s="235">
        <v>20.9</v>
      </c>
      <c r="H5175" s="235">
        <v>15.8</v>
      </c>
    </row>
    <row r="5176" spans="2:8">
      <c r="B5176" s="235" t="s">
        <v>2496</v>
      </c>
      <c r="C5176" s="235">
        <v>44363</v>
      </c>
      <c r="D5176" s="235">
        <v>1</v>
      </c>
      <c r="E5176" s="235">
        <v>83</v>
      </c>
      <c r="F5176" s="235">
        <v>55</v>
      </c>
      <c r="G5176" s="235">
        <v>24.2</v>
      </c>
      <c r="H5176" s="235">
        <v>16.3</v>
      </c>
    </row>
    <row r="5177" spans="2:8">
      <c r="B5177" s="235" t="s">
        <v>2496</v>
      </c>
      <c r="C5177" s="235">
        <v>44364</v>
      </c>
      <c r="D5177" s="235">
        <v>10</v>
      </c>
      <c r="E5177" s="235">
        <v>71</v>
      </c>
      <c r="F5177" s="235">
        <v>60</v>
      </c>
      <c r="G5177" s="235">
        <v>23.9</v>
      </c>
      <c r="H5177" s="235">
        <v>17.3</v>
      </c>
    </row>
    <row r="5178" spans="2:8">
      <c r="B5178" s="235" t="s">
        <v>2496</v>
      </c>
      <c r="C5178" s="235">
        <v>44365</v>
      </c>
      <c r="D5178" s="235">
        <v>0</v>
      </c>
      <c r="E5178" s="235">
        <v>76</v>
      </c>
      <c r="F5178" s="235">
        <v>59</v>
      </c>
      <c r="G5178" s="235">
        <v>24.9</v>
      </c>
      <c r="H5178" s="235">
        <v>17.7</v>
      </c>
    </row>
    <row r="5179" spans="2:8">
      <c r="B5179" s="235" t="s">
        <v>2496</v>
      </c>
      <c r="C5179" s="235">
        <v>44365</v>
      </c>
      <c r="D5179" s="235">
        <v>0</v>
      </c>
      <c r="E5179" s="235">
        <v>76</v>
      </c>
      <c r="F5179" s="235">
        <v>59</v>
      </c>
      <c r="G5179" s="235">
        <v>24.9</v>
      </c>
      <c r="H5179" s="235">
        <v>17.7</v>
      </c>
    </row>
    <row r="5180" spans="2:8">
      <c r="B5180" s="235" t="s">
        <v>2496</v>
      </c>
      <c r="C5180" s="235">
        <v>44368</v>
      </c>
      <c r="D5180" s="235">
        <v>38</v>
      </c>
      <c r="E5180" s="235">
        <v>87</v>
      </c>
      <c r="F5180" s="235">
        <v>58</v>
      </c>
      <c r="G5180" s="235">
        <v>23.9</v>
      </c>
      <c r="H5180" s="235">
        <v>15.4</v>
      </c>
    </row>
    <row r="5181" spans="2:8">
      <c r="B5181" s="235" t="s">
        <v>2496</v>
      </c>
      <c r="C5181" s="235">
        <v>44369</v>
      </c>
      <c r="D5181" s="235">
        <v>21</v>
      </c>
      <c r="E5181" s="235">
        <v>82</v>
      </c>
      <c r="F5181" s="235">
        <v>71</v>
      </c>
      <c r="G5181" s="235">
        <v>22</v>
      </c>
      <c r="H5181" s="235">
        <v>16.899999999999999</v>
      </c>
    </row>
    <row r="5182" spans="2:8">
      <c r="B5182" s="235" t="s">
        <v>2496</v>
      </c>
      <c r="C5182" s="235">
        <v>44370</v>
      </c>
      <c r="D5182" s="235">
        <v>22</v>
      </c>
      <c r="E5182" s="235">
        <v>79</v>
      </c>
      <c r="F5182" s="235">
        <v>67</v>
      </c>
      <c r="G5182" s="235">
        <v>21.8</v>
      </c>
      <c r="H5182" s="235">
        <v>16</v>
      </c>
    </row>
    <row r="5183" spans="2:8">
      <c r="B5183" s="235" t="s">
        <v>2496</v>
      </c>
      <c r="C5183" s="235">
        <v>44371</v>
      </c>
      <c r="D5183" s="235">
        <v>8</v>
      </c>
      <c r="E5183" s="235">
        <v>83</v>
      </c>
      <c r="F5183" s="235">
        <v>77</v>
      </c>
      <c r="G5183" s="235">
        <v>19.600000000000001</v>
      </c>
      <c r="H5183" s="235">
        <v>16</v>
      </c>
    </row>
    <row r="5184" spans="2:8">
      <c r="B5184" s="235" t="s">
        <v>2496</v>
      </c>
      <c r="C5184" s="235">
        <v>44372</v>
      </c>
      <c r="D5184" s="235">
        <v>0</v>
      </c>
      <c r="E5184" s="235">
        <v>83</v>
      </c>
      <c r="F5184" s="235">
        <v>70</v>
      </c>
      <c r="G5184" s="235">
        <v>18.399999999999999</v>
      </c>
      <c r="H5184" s="235">
        <v>16.600000000000001</v>
      </c>
    </row>
    <row r="5185" spans="2:8">
      <c r="B5185" s="235" t="s">
        <v>2496</v>
      </c>
      <c r="C5185" s="235">
        <v>44375</v>
      </c>
      <c r="D5185" s="235">
        <v>45</v>
      </c>
      <c r="E5185" s="235">
        <v>81</v>
      </c>
      <c r="F5185" s="235">
        <v>67</v>
      </c>
      <c r="G5185" s="235">
        <v>21.6</v>
      </c>
      <c r="H5185" s="235">
        <v>16.100000000000001</v>
      </c>
    </row>
    <row r="5186" spans="2:8">
      <c r="B5186" s="235" t="s">
        <v>2496</v>
      </c>
      <c r="C5186" s="235">
        <v>44376</v>
      </c>
      <c r="D5186" s="235">
        <v>0</v>
      </c>
      <c r="E5186" s="235">
        <v>73</v>
      </c>
      <c r="F5186" s="235">
        <v>60</v>
      </c>
      <c r="G5186" s="235">
        <v>23.6</v>
      </c>
      <c r="H5186" s="235">
        <v>17.3</v>
      </c>
    </row>
    <row r="5187" spans="2:8">
      <c r="B5187" s="235" t="s">
        <v>2496</v>
      </c>
      <c r="C5187" s="235">
        <v>44377</v>
      </c>
      <c r="D5187" s="235">
        <v>0</v>
      </c>
      <c r="E5187" s="235">
        <v>65</v>
      </c>
      <c r="F5187" s="235">
        <v>65</v>
      </c>
      <c r="G5187" s="235">
        <v>21.9</v>
      </c>
      <c r="H5187" s="235">
        <v>17.5</v>
      </c>
    </row>
    <row r="5188" spans="2:8">
      <c r="B5188" s="235" t="s">
        <v>2496</v>
      </c>
      <c r="C5188" s="235">
        <v>44378</v>
      </c>
      <c r="D5188" s="235">
        <v>3</v>
      </c>
      <c r="E5188" s="235">
        <v>79</v>
      </c>
      <c r="F5188" s="235">
        <v>76</v>
      </c>
      <c r="G5188" s="235">
        <v>19.100000000000001</v>
      </c>
      <c r="H5188" s="235">
        <v>16.899999999999999</v>
      </c>
    </row>
    <row r="5189" spans="2:8">
      <c r="B5189" s="235" t="s">
        <v>2496</v>
      </c>
      <c r="C5189" s="235">
        <v>44379</v>
      </c>
      <c r="D5189" s="235">
        <v>0</v>
      </c>
      <c r="E5189" s="235">
        <v>82</v>
      </c>
      <c r="F5189" s="235">
        <v>67</v>
      </c>
      <c r="G5189" s="235">
        <v>21.4</v>
      </c>
      <c r="H5189" s="235">
        <v>17.2</v>
      </c>
    </row>
    <row r="5190" spans="2:8">
      <c r="B5190" s="235" t="s">
        <v>2496</v>
      </c>
      <c r="C5190" s="235">
        <v>44383</v>
      </c>
      <c r="D5190" s="235">
        <v>0</v>
      </c>
      <c r="E5190" s="235">
        <v>75</v>
      </c>
      <c r="F5190" s="235">
        <v>57</v>
      </c>
      <c r="G5190" s="235">
        <v>22.4</v>
      </c>
      <c r="H5190" s="235">
        <v>16.8</v>
      </c>
    </row>
    <row r="5191" spans="2:8">
      <c r="B5191" s="235" t="s">
        <v>2496</v>
      </c>
      <c r="C5191" s="235">
        <v>44384</v>
      </c>
      <c r="D5191" s="235">
        <v>0</v>
      </c>
      <c r="E5191" s="235">
        <v>68</v>
      </c>
      <c r="F5191" s="235">
        <v>52</v>
      </c>
      <c r="G5191" s="235">
        <v>23.1</v>
      </c>
      <c r="H5191" s="235">
        <v>18.100000000000001</v>
      </c>
    </row>
    <row r="5192" spans="2:8">
      <c r="B5192" s="235" t="s">
        <v>2496</v>
      </c>
      <c r="C5192" s="235">
        <v>44385</v>
      </c>
      <c r="D5192" s="235">
        <v>0</v>
      </c>
      <c r="E5192" s="235">
        <v>68</v>
      </c>
      <c r="F5192" s="235">
        <v>59</v>
      </c>
      <c r="G5192" s="235">
        <v>23.6</v>
      </c>
      <c r="H5192" s="235">
        <v>19.8</v>
      </c>
    </row>
    <row r="5193" spans="2:8">
      <c r="B5193" s="235" t="s">
        <v>2496</v>
      </c>
      <c r="C5193" s="235">
        <v>44386</v>
      </c>
      <c r="D5193" s="235">
        <v>0</v>
      </c>
      <c r="E5193" s="235">
        <v>71</v>
      </c>
      <c r="F5193" s="235">
        <v>62</v>
      </c>
      <c r="G5193" s="235">
        <v>22.3</v>
      </c>
      <c r="H5193" s="235">
        <v>17.7</v>
      </c>
    </row>
    <row r="5194" spans="2:8">
      <c r="B5194" s="235" t="s">
        <v>2496</v>
      </c>
      <c r="C5194" s="235">
        <v>44389</v>
      </c>
      <c r="D5194" s="235">
        <v>57</v>
      </c>
      <c r="E5194" s="235">
        <v>72</v>
      </c>
      <c r="F5194" s="235">
        <v>60</v>
      </c>
      <c r="G5194" s="235">
        <v>22.8</v>
      </c>
      <c r="H5194" s="235">
        <v>16.8</v>
      </c>
    </row>
    <row r="5195" spans="2:8">
      <c r="B5195" s="235" t="s">
        <v>2496</v>
      </c>
      <c r="C5195" s="235">
        <v>44390</v>
      </c>
      <c r="D5195" s="235">
        <v>0</v>
      </c>
      <c r="E5195" s="235">
        <v>72</v>
      </c>
      <c r="F5195" s="235">
        <v>65</v>
      </c>
      <c r="G5195" s="235">
        <v>21.4</v>
      </c>
      <c r="H5195" s="235">
        <v>16.8</v>
      </c>
    </row>
    <row r="5196" spans="2:8">
      <c r="B5196" s="235" t="s">
        <v>2496</v>
      </c>
      <c r="C5196" s="235">
        <v>44391</v>
      </c>
      <c r="D5196" s="235">
        <v>0</v>
      </c>
      <c r="E5196" s="235">
        <v>67</v>
      </c>
      <c r="F5196" s="235">
        <v>65</v>
      </c>
      <c r="G5196" s="235">
        <v>20.9</v>
      </c>
      <c r="H5196" s="235">
        <v>16.399999999999999</v>
      </c>
    </row>
    <row r="5197" spans="2:8">
      <c r="B5197" s="235" t="s">
        <v>2496</v>
      </c>
      <c r="C5197" s="235">
        <v>44392</v>
      </c>
      <c r="D5197" s="235">
        <v>0</v>
      </c>
      <c r="E5197" s="235">
        <v>75</v>
      </c>
      <c r="F5197" s="235">
        <v>63</v>
      </c>
      <c r="G5197" s="235">
        <v>24</v>
      </c>
      <c r="H5197" s="235">
        <v>16.899999999999999</v>
      </c>
    </row>
    <row r="5198" spans="2:8">
      <c r="B5198" s="235" t="s">
        <v>2496</v>
      </c>
      <c r="C5198" s="235">
        <v>44393</v>
      </c>
      <c r="D5198" s="235">
        <v>0</v>
      </c>
      <c r="E5198" s="235">
        <v>75</v>
      </c>
      <c r="F5198" s="235">
        <v>63</v>
      </c>
      <c r="G5198" s="235">
        <v>23.8</v>
      </c>
      <c r="H5198" s="235">
        <v>17.2</v>
      </c>
    </row>
    <row r="5199" spans="2:8">
      <c r="B5199" s="235" t="s">
        <v>2496</v>
      </c>
      <c r="C5199" s="235">
        <v>44397</v>
      </c>
      <c r="D5199" s="235">
        <v>39</v>
      </c>
      <c r="E5199" s="235">
        <v>66</v>
      </c>
      <c r="F5199" s="235">
        <v>47</v>
      </c>
      <c r="G5199" s="235">
        <v>25.8</v>
      </c>
      <c r="H5199" s="235">
        <v>17.2</v>
      </c>
    </row>
    <row r="5200" spans="2:8">
      <c r="B5200" s="235" t="s">
        <v>2496</v>
      </c>
      <c r="C5200" s="235">
        <v>44398</v>
      </c>
      <c r="D5200" s="235">
        <v>0</v>
      </c>
      <c r="E5200" s="235">
        <v>65</v>
      </c>
      <c r="F5200" s="235">
        <v>58</v>
      </c>
      <c r="G5200" s="235">
        <v>22.9</v>
      </c>
      <c r="H5200" s="235">
        <v>19.100000000000001</v>
      </c>
    </row>
    <row r="5201" spans="2:8">
      <c r="B5201" s="235" t="s">
        <v>2496</v>
      </c>
      <c r="C5201" s="235">
        <v>44399</v>
      </c>
      <c r="D5201" s="235">
        <v>0</v>
      </c>
      <c r="E5201" s="235">
        <v>70</v>
      </c>
      <c r="F5201" s="235">
        <v>60</v>
      </c>
      <c r="G5201" s="235">
        <v>23.3</v>
      </c>
      <c r="H5201" s="235">
        <v>18.100000000000001</v>
      </c>
    </row>
    <row r="5202" spans="2:8">
      <c r="B5202" s="235" t="s">
        <v>2496</v>
      </c>
      <c r="C5202" s="235">
        <v>44400</v>
      </c>
      <c r="D5202" s="235">
        <v>0</v>
      </c>
      <c r="E5202" s="235">
        <v>66</v>
      </c>
      <c r="F5202" s="235">
        <v>58</v>
      </c>
      <c r="G5202" s="235">
        <v>24.8</v>
      </c>
      <c r="H5202" s="235">
        <v>19.899999999999999</v>
      </c>
    </row>
    <row r="5203" spans="2:8">
      <c r="B5203" s="235" t="s">
        <v>2496</v>
      </c>
      <c r="C5203" s="235">
        <v>44403</v>
      </c>
      <c r="D5203" s="235">
        <v>41</v>
      </c>
      <c r="E5203" s="235">
        <v>81</v>
      </c>
      <c r="F5203" s="235">
        <v>69</v>
      </c>
      <c r="G5203" s="235">
        <v>23.1</v>
      </c>
      <c r="H5203" s="235">
        <v>17</v>
      </c>
    </row>
    <row r="5204" spans="2:8">
      <c r="B5204" s="235" t="s">
        <v>2496</v>
      </c>
      <c r="C5204" s="235">
        <v>44404</v>
      </c>
      <c r="D5204" s="235">
        <v>28</v>
      </c>
      <c r="E5204" s="235">
        <v>84</v>
      </c>
      <c r="F5204" s="235">
        <v>75</v>
      </c>
      <c r="G5204" s="235">
        <v>20.2</v>
      </c>
      <c r="H5204" s="235">
        <v>15.7</v>
      </c>
    </row>
    <row r="5205" spans="2:8">
      <c r="B5205" s="235" t="s">
        <v>2496</v>
      </c>
      <c r="C5205" s="235">
        <v>44405</v>
      </c>
      <c r="D5205" s="235">
        <v>1</v>
      </c>
      <c r="E5205" s="235">
        <v>73</v>
      </c>
      <c r="F5205" s="235">
        <v>61</v>
      </c>
      <c r="G5205" s="235">
        <v>21.7</v>
      </c>
      <c r="H5205" s="235">
        <v>16.399999999999999</v>
      </c>
    </row>
    <row r="5206" spans="2:8">
      <c r="B5206" s="235" t="s">
        <v>2496</v>
      </c>
      <c r="C5206" s="235">
        <v>44406</v>
      </c>
      <c r="D5206" s="235">
        <v>2</v>
      </c>
      <c r="E5206" s="235">
        <v>78</v>
      </c>
      <c r="F5206" s="235">
        <v>72</v>
      </c>
      <c r="G5206" s="235">
        <v>20.3</v>
      </c>
      <c r="H5206" s="235">
        <v>16.8</v>
      </c>
    </row>
    <row r="5207" spans="2:8">
      <c r="B5207" s="235" t="s">
        <v>2496</v>
      </c>
      <c r="C5207" s="235">
        <v>44407</v>
      </c>
      <c r="D5207" s="235">
        <v>0</v>
      </c>
      <c r="E5207" s="235">
        <v>79</v>
      </c>
      <c r="F5207" s="235">
        <v>58</v>
      </c>
      <c r="G5207" s="235">
        <v>23.8</v>
      </c>
      <c r="H5207" s="235">
        <v>17.600000000000001</v>
      </c>
    </row>
    <row r="5208" spans="2:8">
      <c r="B5208" s="235" t="s">
        <v>2496</v>
      </c>
      <c r="C5208" s="235">
        <v>44410</v>
      </c>
      <c r="D5208" s="235">
        <v>0</v>
      </c>
      <c r="E5208" s="235">
        <v>68</v>
      </c>
      <c r="F5208" s="235">
        <v>50</v>
      </c>
      <c r="G5208" s="235">
        <v>23.4</v>
      </c>
      <c r="H5208" s="235">
        <v>16.3</v>
      </c>
    </row>
    <row r="5209" spans="2:8">
      <c r="B5209" s="235" t="s">
        <v>2496</v>
      </c>
      <c r="C5209" s="235">
        <v>44400</v>
      </c>
      <c r="D5209" s="235">
        <v>0</v>
      </c>
      <c r="E5209" s="235">
        <v>71</v>
      </c>
      <c r="F5209" s="235">
        <v>58</v>
      </c>
      <c r="G5209" s="235">
        <v>23.8</v>
      </c>
      <c r="H5209" s="235">
        <v>15.9</v>
      </c>
    </row>
    <row r="5210" spans="2:8">
      <c r="B5210" s="235" t="s">
        <v>2496</v>
      </c>
      <c r="C5210" s="235">
        <v>44411</v>
      </c>
      <c r="D5210" s="235">
        <v>0</v>
      </c>
      <c r="E5210" s="235">
        <v>71</v>
      </c>
      <c r="F5210" s="235">
        <v>58</v>
      </c>
      <c r="G5210" s="235">
        <v>23.8</v>
      </c>
      <c r="H5210" s="235">
        <v>15.9</v>
      </c>
    </row>
    <row r="5211" spans="2:8">
      <c r="B5211" s="235" t="s">
        <v>2496</v>
      </c>
      <c r="C5211" s="235">
        <v>44412</v>
      </c>
      <c r="D5211" s="235">
        <v>0</v>
      </c>
      <c r="E5211" s="235">
        <v>65</v>
      </c>
      <c r="F5211" s="235">
        <v>56</v>
      </c>
      <c r="G5211" s="235">
        <v>23.8</v>
      </c>
      <c r="H5211" s="235">
        <v>17</v>
      </c>
    </row>
    <row r="5212" spans="2:8">
      <c r="B5212" s="235" t="s">
        <v>2496</v>
      </c>
      <c r="C5212" s="235">
        <v>44413</v>
      </c>
      <c r="D5212" s="235">
        <v>0</v>
      </c>
      <c r="E5212" s="235">
        <v>66</v>
      </c>
      <c r="F5212" s="235">
        <v>52</v>
      </c>
      <c r="G5212" s="235">
        <v>24.9</v>
      </c>
      <c r="H5212" s="235">
        <v>17.3</v>
      </c>
    </row>
    <row r="5213" spans="2:8">
      <c r="B5213" s="235" t="s">
        <v>2496</v>
      </c>
      <c r="C5213" s="235">
        <v>44414</v>
      </c>
      <c r="D5213" s="235">
        <v>0</v>
      </c>
      <c r="E5213" s="235">
        <v>65</v>
      </c>
      <c r="F5213" s="235">
        <v>47</v>
      </c>
      <c r="G5213" s="235">
        <v>25.2</v>
      </c>
      <c r="H5213" s="235">
        <v>16.7</v>
      </c>
    </row>
    <row r="5214" spans="2:8">
      <c r="B5214" s="235" t="s">
        <v>2496</v>
      </c>
      <c r="C5214" s="235">
        <v>44414</v>
      </c>
      <c r="D5214" s="235">
        <v>0</v>
      </c>
      <c r="E5214" s="235">
        <v>65</v>
      </c>
      <c r="F5214" s="235">
        <v>47</v>
      </c>
      <c r="G5214" s="235">
        <v>25.2</v>
      </c>
      <c r="H5214" s="235">
        <v>16.7</v>
      </c>
    </row>
    <row r="5215" spans="2:8">
      <c r="B5215" s="235" t="s">
        <v>2496</v>
      </c>
      <c r="C5215" s="235">
        <v>44417</v>
      </c>
      <c r="D5215" s="235">
        <v>37</v>
      </c>
      <c r="E5215" s="235">
        <v>78</v>
      </c>
      <c r="F5215" s="235">
        <v>62</v>
      </c>
      <c r="G5215" s="235">
        <v>24.9</v>
      </c>
      <c r="H5215" s="235">
        <v>16.399999999999999</v>
      </c>
    </row>
    <row r="5216" spans="2:8">
      <c r="B5216" s="235" t="s">
        <v>2496</v>
      </c>
      <c r="C5216" s="235">
        <v>44418</v>
      </c>
      <c r="D5216" s="235">
        <v>9</v>
      </c>
      <c r="E5216" s="235">
        <v>84</v>
      </c>
      <c r="F5216" s="235">
        <v>65</v>
      </c>
      <c r="G5216" s="235">
        <v>23.4</v>
      </c>
      <c r="H5216" s="235">
        <v>15.9</v>
      </c>
    </row>
    <row r="5217" spans="2:8">
      <c r="B5217" s="235" t="s">
        <v>2496</v>
      </c>
      <c r="C5217" s="235">
        <v>44419</v>
      </c>
      <c r="D5217" s="235">
        <v>20</v>
      </c>
      <c r="E5217" s="235">
        <v>77</v>
      </c>
      <c r="F5217" s="235">
        <v>63</v>
      </c>
      <c r="G5217" s="235">
        <v>22.3</v>
      </c>
      <c r="H5217" s="235">
        <v>18</v>
      </c>
    </row>
    <row r="5218" spans="2:8">
      <c r="B5218" s="235" t="s">
        <v>2496</v>
      </c>
      <c r="C5218" s="235">
        <v>44420</v>
      </c>
      <c r="D5218" s="235">
        <v>24</v>
      </c>
      <c r="E5218" s="235">
        <v>80</v>
      </c>
      <c r="F5218" s="235">
        <v>60</v>
      </c>
      <c r="G5218" s="235">
        <v>23.7</v>
      </c>
      <c r="H5218" s="235">
        <v>17.5</v>
      </c>
    </row>
    <row r="5219" spans="2:8">
      <c r="B5219" s="235" t="s">
        <v>2496</v>
      </c>
      <c r="C5219" s="235">
        <v>44421</v>
      </c>
      <c r="D5219" s="235">
        <v>0</v>
      </c>
      <c r="E5219" s="235">
        <v>81</v>
      </c>
      <c r="F5219" s="235">
        <v>77</v>
      </c>
      <c r="G5219" s="235">
        <v>20.3</v>
      </c>
      <c r="H5219" s="235">
        <v>15.9</v>
      </c>
    </row>
    <row r="5220" spans="2:8">
      <c r="B5220" s="235" t="s">
        <v>2496</v>
      </c>
      <c r="C5220" s="235">
        <v>44425</v>
      </c>
      <c r="D5220" s="235">
        <v>96</v>
      </c>
      <c r="E5220" s="235">
        <v>85</v>
      </c>
      <c r="F5220" s="235">
        <v>63</v>
      </c>
      <c r="G5220" s="235">
        <v>22.9</v>
      </c>
      <c r="H5220" s="235">
        <v>17.100000000000001</v>
      </c>
    </row>
    <row r="5221" spans="2:8">
      <c r="B5221" s="235" t="s">
        <v>2496</v>
      </c>
      <c r="C5221" s="235">
        <v>44426</v>
      </c>
      <c r="D5221" s="235">
        <v>8</v>
      </c>
      <c r="E5221" s="235">
        <v>83</v>
      </c>
      <c r="F5221" s="235">
        <v>71</v>
      </c>
      <c r="G5221" s="235">
        <v>22.8</v>
      </c>
      <c r="H5221" s="235">
        <v>17.7</v>
      </c>
    </row>
    <row r="5222" spans="2:8">
      <c r="B5222" s="235" t="s">
        <v>2496</v>
      </c>
      <c r="C5222" s="235">
        <v>44427</v>
      </c>
      <c r="D5222" s="235">
        <v>26</v>
      </c>
      <c r="E5222" s="235">
        <v>79</v>
      </c>
      <c r="F5222" s="235">
        <v>77</v>
      </c>
      <c r="G5222" s="235">
        <v>20.8</v>
      </c>
      <c r="H5222" s="235">
        <v>16.2</v>
      </c>
    </row>
    <row r="5223" spans="2:8">
      <c r="B5223" s="235" t="s">
        <v>2496</v>
      </c>
      <c r="C5223" s="235">
        <v>44428</v>
      </c>
      <c r="D5223" s="235">
        <v>3</v>
      </c>
      <c r="E5223" s="235">
        <v>80</v>
      </c>
      <c r="F5223" s="235">
        <v>74</v>
      </c>
      <c r="G5223" s="235">
        <v>20.3</v>
      </c>
      <c r="H5223" s="235">
        <v>17.3</v>
      </c>
    </row>
    <row r="5224" spans="2:8">
      <c r="B5224" s="235" t="s">
        <v>2496</v>
      </c>
      <c r="C5224" s="235">
        <v>44431</v>
      </c>
      <c r="D5224" s="235">
        <v>30</v>
      </c>
      <c r="E5224" s="235">
        <v>78</v>
      </c>
      <c r="F5224" s="235">
        <v>71</v>
      </c>
      <c r="G5224" s="235">
        <v>23.6</v>
      </c>
      <c r="H5224" s="235">
        <v>17.3</v>
      </c>
    </row>
    <row r="5225" spans="2:8">
      <c r="B5225" s="235" t="s">
        <v>2496</v>
      </c>
      <c r="C5225" s="235">
        <v>44432</v>
      </c>
      <c r="D5225" s="235">
        <v>5</v>
      </c>
      <c r="E5225" s="235">
        <v>80</v>
      </c>
      <c r="F5225" s="235">
        <v>74</v>
      </c>
      <c r="G5225" s="235">
        <v>20.6</v>
      </c>
      <c r="H5225" s="235">
        <v>17.5</v>
      </c>
    </row>
    <row r="5226" spans="2:8">
      <c r="B5226" s="235" t="s">
        <v>2496</v>
      </c>
      <c r="C5226" s="235">
        <v>44433</v>
      </c>
      <c r="D5226" s="235">
        <v>16</v>
      </c>
      <c r="E5226" s="235">
        <v>82</v>
      </c>
      <c r="F5226" s="235">
        <v>80</v>
      </c>
      <c r="G5226" s="235">
        <v>19.100000000000001</v>
      </c>
      <c r="H5226" s="235">
        <v>17.399999999999999</v>
      </c>
    </row>
    <row r="5227" spans="2:8">
      <c r="B5227" s="235" t="s">
        <v>2496</v>
      </c>
      <c r="C5227" s="235">
        <v>44434</v>
      </c>
      <c r="D5227" s="235">
        <v>14</v>
      </c>
      <c r="E5227" s="235">
        <v>83</v>
      </c>
      <c r="F5227" s="235">
        <v>61</v>
      </c>
      <c r="G5227" s="235">
        <v>21.8</v>
      </c>
      <c r="H5227" s="235">
        <v>16.7</v>
      </c>
    </row>
    <row r="5228" spans="2:8">
      <c r="B5228" s="235" t="s">
        <v>2496</v>
      </c>
      <c r="C5228" s="235">
        <v>44435</v>
      </c>
      <c r="D5228" s="235">
        <v>0</v>
      </c>
      <c r="E5228" s="235">
        <v>81</v>
      </c>
      <c r="F5228" s="235">
        <v>62</v>
      </c>
      <c r="G5228" s="235">
        <v>23.8</v>
      </c>
      <c r="H5228" s="235">
        <v>16.899999999999999</v>
      </c>
    </row>
    <row r="5229" spans="2:8">
      <c r="B5229" s="235" t="s">
        <v>2496</v>
      </c>
      <c r="C5229" s="235">
        <v>44438</v>
      </c>
      <c r="D5229" s="235">
        <v>110</v>
      </c>
      <c r="E5229" s="235">
        <v>81</v>
      </c>
      <c r="F5229" s="235">
        <v>79</v>
      </c>
      <c r="G5229" s="235">
        <v>19.100000000000001</v>
      </c>
      <c r="H5229" s="235">
        <v>16.7</v>
      </c>
    </row>
    <row r="5230" spans="2:8">
      <c r="B5230" s="235" t="s">
        <v>2496</v>
      </c>
      <c r="C5230" s="235">
        <v>44439</v>
      </c>
      <c r="D5230" s="235">
        <v>5</v>
      </c>
      <c r="E5230" s="235">
        <v>86</v>
      </c>
      <c r="F5230" s="235">
        <v>74</v>
      </c>
      <c r="G5230" s="235">
        <v>20.100000000000001</v>
      </c>
      <c r="H5230" s="235">
        <v>16.100000000000001</v>
      </c>
    </row>
    <row r="5231" spans="2:8">
      <c r="B5231" s="235" t="s">
        <v>2496</v>
      </c>
      <c r="C5231" s="235">
        <v>44440</v>
      </c>
      <c r="D5231" s="235">
        <v>2</v>
      </c>
      <c r="E5231" s="235">
        <v>83</v>
      </c>
      <c r="F5231" s="235">
        <v>72</v>
      </c>
      <c r="G5231" s="235">
        <v>21.2</v>
      </c>
      <c r="H5231" s="235">
        <v>16.2</v>
      </c>
    </row>
    <row r="5232" spans="2:8">
      <c r="B5232" s="235" t="s">
        <v>2496</v>
      </c>
      <c r="C5232" s="235">
        <v>44441</v>
      </c>
      <c r="D5232" s="235">
        <v>10</v>
      </c>
      <c r="E5232" s="235">
        <v>74</v>
      </c>
      <c r="F5232" s="235">
        <v>62</v>
      </c>
      <c r="G5232" s="235">
        <v>23.4</v>
      </c>
      <c r="H5232" s="235">
        <v>17.3</v>
      </c>
    </row>
    <row r="5233" spans="2:8">
      <c r="B5233" s="235" t="s">
        <v>2496</v>
      </c>
      <c r="C5233" s="235">
        <v>44442</v>
      </c>
      <c r="D5233" s="235">
        <v>0</v>
      </c>
      <c r="E5233" s="235">
        <v>87</v>
      </c>
      <c r="F5233" s="235">
        <v>60</v>
      </c>
      <c r="G5233" s="235">
        <v>26.1</v>
      </c>
      <c r="H5233" s="235">
        <v>14.3</v>
      </c>
    </row>
    <row r="5234" spans="2:8">
      <c r="B5234" s="235" t="s">
        <v>2496</v>
      </c>
      <c r="C5234" s="235">
        <v>44445</v>
      </c>
      <c r="D5234" s="235">
        <v>78</v>
      </c>
      <c r="E5234" s="235">
        <v>81</v>
      </c>
      <c r="F5234" s="235">
        <v>74</v>
      </c>
      <c r="G5234" s="235">
        <v>19.7</v>
      </c>
      <c r="H5234" s="235">
        <v>16.7</v>
      </c>
    </row>
    <row r="5235" spans="2:8">
      <c r="B5235" s="235" t="s">
        <v>2496</v>
      </c>
      <c r="C5235" s="235">
        <v>44446</v>
      </c>
      <c r="D5235" s="235">
        <v>15</v>
      </c>
      <c r="E5235" s="235">
        <v>84</v>
      </c>
      <c r="F5235" s="235">
        <v>70</v>
      </c>
      <c r="G5235" s="235">
        <v>20</v>
      </c>
      <c r="H5235" s="235">
        <v>17.3</v>
      </c>
    </row>
    <row r="5236" spans="2:8">
      <c r="B5236" s="235" t="s">
        <v>2496</v>
      </c>
      <c r="C5236" s="235">
        <v>44447</v>
      </c>
      <c r="D5236" s="235">
        <v>5</v>
      </c>
      <c r="E5236" s="235">
        <v>81</v>
      </c>
      <c r="F5236" s="235">
        <v>79</v>
      </c>
      <c r="G5236" s="235">
        <v>20</v>
      </c>
      <c r="H5236" s="235">
        <v>18.5</v>
      </c>
    </row>
    <row r="5237" spans="2:8">
      <c r="B5237" s="235" t="s">
        <v>2496</v>
      </c>
      <c r="C5237" s="235">
        <v>44448</v>
      </c>
      <c r="D5237" s="235">
        <v>6</v>
      </c>
      <c r="E5237" s="235">
        <v>80</v>
      </c>
      <c r="F5237" s="235">
        <v>76</v>
      </c>
      <c r="G5237" s="235">
        <v>21.4</v>
      </c>
      <c r="H5237" s="235">
        <v>19.2</v>
      </c>
    </row>
    <row r="5238" spans="2:8">
      <c r="B5238" s="235" t="s">
        <v>2496</v>
      </c>
      <c r="C5238" s="235">
        <v>44449</v>
      </c>
      <c r="D5238" s="235">
        <v>0</v>
      </c>
      <c r="E5238" s="235">
        <v>81</v>
      </c>
      <c r="F5238" s="235">
        <v>62</v>
      </c>
      <c r="G5238" s="235">
        <v>26</v>
      </c>
      <c r="H5238" s="235">
        <v>17.100000000000001</v>
      </c>
    </row>
    <row r="5239" spans="2:8">
      <c r="B5239" s="235" t="s">
        <v>2496</v>
      </c>
      <c r="C5239" s="235">
        <v>44452</v>
      </c>
      <c r="D5239" s="235">
        <v>56</v>
      </c>
      <c r="E5239" s="235">
        <v>73</v>
      </c>
      <c r="F5239" s="235">
        <v>60</v>
      </c>
      <c r="G5239" s="235">
        <v>23.2</v>
      </c>
      <c r="H5239" s="235">
        <v>15.6</v>
      </c>
    </row>
    <row r="5240" spans="2:8">
      <c r="B5240" s="235" t="s">
        <v>2496</v>
      </c>
      <c r="C5240" s="235">
        <v>44453</v>
      </c>
      <c r="D5240" s="235">
        <v>5</v>
      </c>
      <c r="E5240" s="235">
        <v>79</v>
      </c>
      <c r="F5240" s="235">
        <v>50</v>
      </c>
      <c r="G5240" s="235">
        <v>27.7</v>
      </c>
      <c r="H5240" s="235">
        <v>17.7</v>
      </c>
    </row>
    <row r="5241" spans="2:8">
      <c r="B5241" s="235" t="s">
        <v>2496</v>
      </c>
      <c r="C5241" s="235">
        <v>44454</v>
      </c>
      <c r="D5241" s="235">
        <v>1</v>
      </c>
      <c r="E5241" s="235">
        <v>80</v>
      </c>
      <c r="F5241" s="235">
        <v>56</v>
      </c>
      <c r="G5241" s="235">
        <v>21.4</v>
      </c>
      <c r="H5241" s="235">
        <v>16.2</v>
      </c>
    </row>
    <row r="5242" spans="2:8">
      <c r="B5242" s="235" t="s">
        <v>2496</v>
      </c>
      <c r="C5242" s="235">
        <v>44455</v>
      </c>
      <c r="D5242" s="235">
        <v>0</v>
      </c>
      <c r="E5242" s="235">
        <v>66.3</v>
      </c>
      <c r="F5242" s="235">
        <v>54</v>
      </c>
      <c r="G5242" s="235">
        <v>24.8</v>
      </c>
      <c r="H5242" s="235">
        <v>17.600000000000001</v>
      </c>
    </row>
    <row r="5243" spans="2:8">
      <c r="B5243" s="235" t="s">
        <v>2496</v>
      </c>
      <c r="C5243" s="235">
        <v>44456</v>
      </c>
      <c r="D5243" s="235">
        <v>0</v>
      </c>
      <c r="E5243" s="235">
        <v>63.6</v>
      </c>
      <c r="F5243" s="235">
        <v>57.3</v>
      </c>
      <c r="G5243" s="235">
        <v>22.2</v>
      </c>
      <c r="H5243" s="235">
        <v>16.3</v>
      </c>
    </row>
    <row r="5244" spans="2:8">
      <c r="B5244" s="235" t="s">
        <v>2496</v>
      </c>
      <c r="C5244" s="235">
        <v>44463</v>
      </c>
      <c r="D5244" s="235">
        <v>115</v>
      </c>
      <c r="E5244" s="235">
        <v>84.1</v>
      </c>
      <c r="F5244" s="235">
        <v>66.5</v>
      </c>
      <c r="G5244" s="235">
        <v>22.8</v>
      </c>
      <c r="H5244" s="235">
        <v>15.9</v>
      </c>
    </row>
    <row r="5245" spans="2:8">
      <c r="B5245" s="235" t="s">
        <v>2496</v>
      </c>
      <c r="C5245" s="235">
        <v>44466</v>
      </c>
      <c r="D5245" s="235">
        <v>0</v>
      </c>
      <c r="E5245" s="235">
        <v>69.2</v>
      </c>
      <c r="F5245" s="235">
        <v>40.200000000000003</v>
      </c>
      <c r="G5245" s="235">
        <v>30.2</v>
      </c>
      <c r="H5245" s="235">
        <v>18.2</v>
      </c>
    </row>
    <row r="5246" spans="2:8">
      <c r="B5246" s="235" t="s">
        <v>2496</v>
      </c>
      <c r="C5246" s="235">
        <v>44467</v>
      </c>
      <c r="D5246" s="235">
        <v>1</v>
      </c>
      <c r="E5246" s="235">
        <v>85.7</v>
      </c>
      <c r="F5246" s="235">
        <v>66.400000000000006</v>
      </c>
      <c r="G5246" s="235">
        <v>20.5</v>
      </c>
      <c r="H5246" s="235">
        <v>15.2</v>
      </c>
    </row>
    <row r="5247" spans="2:8">
      <c r="B5247" s="235" t="s">
        <v>2496</v>
      </c>
      <c r="C5247" s="235">
        <v>44468</v>
      </c>
      <c r="D5247" s="235">
        <v>50</v>
      </c>
      <c r="E5247" s="235">
        <v>83.8</v>
      </c>
      <c r="F5247" s="235">
        <v>77.599999999999994</v>
      </c>
      <c r="G5247" s="235">
        <v>19.100000000000001</v>
      </c>
      <c r="H5247" s="235">
        <v>17.899999999999999</v>
      </c>
    </row>
    <row r="5248" spans="2:8">
      <c r="B5248" s="235" t="s">
        <v>2496</v>
      </c>
      <c r="C5248" s="235">
        <v>44469</v>
      </c>
      <c r="D5248" s="235">
        <v>5</v>
      </c>
      <c r="E5248" s="235">
        <v>87.9</v>
      </c>
      <c r="F5248" s="235">
        <v>55.2</v>
      </c>
      <c r="G5248" s="235">
        <v>24.3</v>
      </c>
      <c r="H5248" s="235">
        <v>16.2</v>
      </c>
    </row>
    <row r="5249" spans="2:8">
      <c r="B5249" s="235" t="s">
        <v>2496</v>
      </c>
      <c r="C5249" s="235">
        <v>44470</v>
      </c>
      <c r="D5249" s="235">
        <v>0</v>
      </c>
      <c r="E5249" s="235">
        <v>89.9</v>
      </c>
      <c r="F5249" s="235">
        <v>54.9</v>
      </c>
      <c r="G5249" s="235">
        <v>22.6</v>
      </c>
      <c r="H5249" s="235">
        <v>14.7</v>
      </c>
    </row>
    <row r="5250" spans="2:8">
      <c r="B5250" s="235" t="s">
        <v>2496</v>
      </c>
      <c r="C5250" s="235">
        <v>44473</v>
      </c>
      <c r="D5250" s="235">
        <v>13</v>
      </c>
      <c r="E5250" s="235">
        <v>79</v>
      </c>
      <c r="F5250" s="235">
        <v>57</v>
      </c>
      <c r="G5250" s="235">
        <v>28.2</v>
      </c>
      <c r="H5250" s="235">
        <v>17.600000000000001</v>
      </c>
    </row>
    <row r="5251" spans="2:8">
      <c r="B5251" s="235" t="s">
        <v>2496</v>
      </c>
      <c r="C5251" s="235">
        <v>44474</v>
      </c>
      <c r="D5251" s="235">
        <v>1</v>
      </c>
      <c r="E5251" s="235">
        <v>86.3</v>
      </c>
      <c r="F5251" s="235">
        <v>67.5</v>
      </c>
      <c r="G5251" s="235">
        <v>23.8</v>
      </c>
      <c r="H5251" s="235">
        <v>17.600000000000001</v>
      </c>
    </row>
    <row r="5252" spans="2:8">
      <c r="B5252" s="235" t="s">
        <v>2496</v>
      </c>
      <c r="C5252" s="235">
        <v>44475</v>
      </c>
      <c r="D5252" s="235">
        <v>11</v>
      </c>
      <c r="E5252" s="235">
        <v>85.6</v>
      </c>
      <c r="F5252" s="235">
        <v>58.8</v>
      </c>
      <c r="G5252" s="235">
        <v>24.5</v>
      </c>
      <c r="H5252" s="235">
        <v>17.3</v>
      </c>
    </row>
    <row r="5253" spans="2:8">
      <c r="B5253" s="235" t="s">
        <v>2496</v>
      </c>
      <c r="C5253" s="235">
        <v>44476</v>
      </c>
      <c r="D5253" s="235">
        <v>0</v>
      </c>
      <c r="E5253" s="235">
        <v>86</v>
      </c>
      <c r="F5253" s="235">
        <v>67</v>
      </c>
      <c r="G5253" s="235">
        <v>22.1</v>
      </c>
      <c r="H5253" s="235">
        <v>17.600000000000001</v>
      </c>
    </row>
    <row r="5254" spans="2:8">
      <c r="B5254" s="235" t="s">
        <v>2496</v>
      </c>
      <c r="C5254" s="235">
        <v>44477</v>
      </c>
      <c r="D5254" s="235">
        <v>0</v>
      </c>
      <c r="E5254" s="235">
        <v>80</v>
      </c>
      <c r="F5254" s="235">
        <v>65.599999999999994</v>
      </c>
      <c r="G5254" s="235">
        <v>21.9</v>
      </c>
      <c r="H5254" s="235">
        <v>17.600000000000001</v>
      </c>
    </row>
    <row r="5255" spans="2:8">
      <c r="B5255" s="235" t="s">
        <v>2496</v>
      </c>
      <c r="C5255" s="235">
        <v>44480</v>
      </c>
      <c r="D5255" s="235">
        <v>17</v>
      </c>
      <c r="E5255" s="235">
        <v>83.3</v>
      </c>
      <c r="F5255" s="235">
        <v>81.900000000000006</v>
      </c>
      <c r="G5255" s="235">
        <v>17.399999999999999</v>
      </c>
      <c r="H5255" s="235">
        <v>17.3</v>
      </c>
    </row>
    <row r="5256" spans="2:8">
      <c r="B5256" s="235" t="s">
        <v>2496</v>
      </c>
      <c r="C5256" s="235">
        <v>44481</v>
      </c>
      <c r="D5256" s="235">
        <v>11</v>
      </c>
      <c r="E5256" s="235">
        <v>83</v>
      </c>
      <c r="F5256" s="235">
        <v>78.3</v>
      </c>
      <c r="G5256" s="235">
        <v>19.600000000000001</v>
      </c>
      <c r="H5256" s="235">
        <v>17.2</v>
      </c>
    </row>
    <row r="5257" spans="2:8">
      <c r="B5257" s="235" t="s">
        <v>2496</v>
      </c>
      <c r="C5257" s="235">
        <v>44482</v>
      </c>
      <c r="D5257" s="235">
        <v>8</v>
      </c>
      <c r="E5257" s="235">
        <v>87.8</v>
      </c>
      <c r="F5257" s="235">
        <v>73.8</v>
      </c>
      <c r="G5257" s="235">
        <v>21.9</v>
      </c>
      <c r="H5257" s="235">
        <v>15.7</v>
      </c>
    </row>
    <row r="5258" spans="2:8">
      <c r="B5258" s="235" t="s">
        <v>2496</v>
      </c>
      <c r="C5258" s="235">
        <v>44483</v>
      </c>
      <c r="D5258" s="235">
        <v>21</v>
      </c>
      <c r="E5258" s="235">
        <v>85.5</v>
      </c>
      <c r="F5258" s="235">
        <v>80.099999999999994</v>
      </c>
      <c r="G5258" s="235">
        <v>18.2</v>
      </c>
      <c r="H5258" s="235">
        <v>16.100000000000001</v>
      </c>
    </row>
    <row r="5259" spans="2:8">
      <c r="B5259" s="235" t="s">
        <v>2496</v>
      </c>
      <c r="C5259" s="235">
        <v>44484</v>
      </c>
      <c r="D5259" s="235">
        <v>0</v>
      </c>
      <c r="E5259" s="235">
        <v>77.5</v>
      </c>
      <c r="F5259" s="235">
        <v>55</v>
      </c>
      <c r="G5259" s="235">
        <v>26</v>
      </c>
      <c r="H5259" s="235">
        <v>16.899999999999999</v>
      </c>
    </row>
    <row r="5260" spans="2:8">
      <c r="B5260" s="235" t="s">
        <v>2496</v>
      </c>
      <c r="C5260" s="235">
        <v>44488</v>
      </c>
      <c r="D5260" s="235">
        <v>55</v>
      </c>
      <c r="E5260" s="235">
        <v>81.3</v>
      </c>
      <c r="F5260" s="235">
        <v>44.1</v>
      </c>
      <c r="G5260" s="235">
        <v>31.6</v>
      </c>
      <c r="H5260" s="235">
        <v>17.3</v>
      </c>
    </row>
    <row r="5261" spans="2:8">
      <c r="B5261" s="235" t="s">
        <v>2496</v>
      </c>
      <c r="C5261" s="235">
        <v>44489</v>
      </c>
      <c r="D5261" s="235">
        <v>0</v>
      </c>
      <c r="E5261" s="235">
        <v>83.4</v>
      </c>
      <c r="F5261" s="235">
        <v>75.5</v>
      </c>
      <c r="G5261" s="235">
        <v>18.600000000000001</v>
      </c>
      <c r="H5261" s="235">
        <v>15</v>
      </c>
    </row>
    <row r="5262" spans="2:8">
      <c r="B5262" s="235" t="s">
        <v>2496</v>
      </c>
      <c r="C5262" s="235">
        <v>44490</v>
      </c>
      <c r="D5262" s="235">
        <v>38</v>
      </c>
      <c r="E5262" s="235">
        <v>81.400000000000006</v>
      </c>
      <c r="F5262" s="235">
        <v>74</v>
      </c>
      <c r="G5262" s="235">
        <v>19.899999999999999</v>
      </c>
      <c r="H5262" s="235">
        <v>16.899999999999999</v>
      </c>
    </row>
    <row r="5263" spans="2:8">
      <c r="B5263" s="235" t="s">
        <v>2496</v>
      </c>
      <c r="C5263" s="235">
        <v>44491</v>
      </c>
      <c r="D5263" s="235">
        <v>0</v>
      </c>
      <c r="E5263" s="235">
        <v>91</v>
      </c>
      <c r="F5263" s="235">
        <v>73.3</v>
      </c>
      <c r="G5263" s="235">
        <v>19.2</v>
      </c>
      <c r="H5263" s="235">
        <v>16.8</v>
      </c>
    </row>
    <row r="5264" spans="2:8">
      <c r="B5264" s="235" t="s">
        <v>2496</v>
      </c>
      <c r="C5264" s="235">
        <v>44494</v>
      </c>
      <c r="D5264" s="235">
        <v>22</v>
      </c>
      <c r="E5264" s="235">
        <v>82.1</v>
      </c>
      <c r="F5264" s="235">
        <v>71.5</v>
      </c>
      <c r="G5264" s="235">
        <v>20.8</v>
      </c>
      <c r="H5264" s="235">
        <v>16.7</v>
      </c>
    </row>
    <row r="5265" spans="2:8">
      <c r="B5265" s="235" t="s">
        <v>2496</v>
      </c>
      <c r="C5265" s="235">
        <v>44495</v>
      </c>
      <c r="D5265" s="235">
        <v>15</v>
      </c>
      <c r="E5265" s="235">
        <v>92.5</v>
      </c>
      <c r="F5265" s="235">
        <v>70.400000000000006</v>
      </c>
      <c r="G5265" s="235">
        <v>22</v>
      </c>
      <c r="H5265" s="235">
        <v>16.7</v>
      </c>
    </row>
    <row r="5266" spans="2:8">
      <c r="B5266" s="235" t="s">
        <v>2496</v>
      </c>
      <c r="C5266" s="235">
        <v>44496</v>
      </c>
      <c r="D5266" s="235">
        <v>0</v>
      </c>
      <c r="E5266" s="235">
        <v>87</v>
      </c>
      <c r="F5266" s="235">
        <v>79.599999999999994</v>
      </c>
      <c r="G5266" s="235">
        <v>18.5</v>
      </c>
      <c r="H5266" s="235">
        <v>16.100000000000001</v>
      </c>
    </row>
    <row r="5267" spans="2:8">
      <c r="B5267" s="235" t="s">
        <v>2496</v>
      </c>
      <c r="C5267" s="235">
        <v>44502</v>
      </c>
      <c r="D5267" s="235">
        <v>72</v>
      </c>
      <c r="E5267" s="235">
        <v>78.7</v>
      </c>
      <c r="F5267" s="235">
        <v>56.2</v>
      </c>
      <c r="G5267" s="235">
        <v>23.9</v>
      </c>
      <c r="H5267" s="235">
        <v>17.8</v>
      </c>
    </row>
    <row r="5268" spans="2:8">
      <c r="B5268" s="235" t="s">
        <v>2496</v>
      </c>
      <c r="C5268" s="235">
        <v>44503</v>
      </c>
      <c r="D5268" s="235">
        <v>4</v>
      </c>
      <c r="E5268" s="235">
        <v>82.1</v>
      </c>
      <c r="F5268" s="235">
        <v>78</v>
      </c>
      <c r="G5268" s="235">
        <v>20</v>
      </c>
      <c r="H5268" s="235">
        <v>17.100000000000001</v>
      </c>
    </row>
    <row r="5269" spans="2:8">
      <c r="B5269" s="235" t="s">
        <v>2496</v>
      </c>
      <c r="C5269" s="235">
        <v>44504</v>
      </c>
      <c r="D5269" s="235">
        <v>12</v>
      </c>
      <c r="E5269" s="235">
        <v>88.2</v>
      </c>
      <c r="F5269" s="235">
        <v>50</v>
      </c>
      <c r="G5269" s="235">
        <v>30.1</v>
      </c>
      <c r="H5269" s="235">
        <v>15.9</v>
      </c>
    </row>
    <row r="5270" spans="2:8">
      <c r="B5270" s="235" t="s">
        <v>2496</v>
      </c>
      <c r="C5270" s="235">
        <v>44505</v>
      </c>
      <c r="D5270" s="235">
        <v>0</v>
      </c>
      <c r="E5270" s="235">
        <v>84.1</v>
      </c>
      <c r="F5270" s="235">
        <v>40.6</v>
      </c>
      <c r="G5270" s="235">
        <v>36.9</v>
      </c>
      <c r="H5270" s="235">
        <v>16.399999999999999</v>
      </c>
    </row>
    <row r="5271" spans="2:8">
      <c r="B5271" s="235" t="s">
        <v>2496</v>
      </c>
      <c r="C5271" s="235">
        <v>44508</v>
      </c>
      <c r="D5271" s="235">
        <v>7</v>
      </c>
      <c r="E5271" s="235">
        <v>22.2</v>
      </c>
      <c r="F5271" s="235">
        <v>21.3</v>
      </c>
      <c r="G5271" s="235">
        <v>74.7</v>
      </c>
      <c r="H5271" s="235">
        <v>67.8</v>
      </c>
    </row>
    <row r="5272" spans="2:8">
      <c r="B5272" s="235" t="s">
        <v>2496</v>
      </c>
      <c r="C5272" s="235">
        <v>44509</v>
      </c>
      <c r="D5272" s="235">
        <v>2</v>
      </c>
      <c r="E5272" s="235">
        <v>74.8</v>
      </c>
      <c r="F5272" s="235">
        <v>31.4</v>
      </c>
      <c r="G5272" s="235">
        <v>32.799999999999997</v>
      </c>
      <c r="H5272" s="235">
        <v>18.8</v>
      </c>
    </row>
    <row r="5273" spans="2:8">
      <c r="B5273" s="235" t="s">
        <v>2496</v>
      </c>
      <c r="C5273" s="235">
        <v>44510</v>
      </c>
      <c r="D5273" s="235">
        <v>0</v>
      </c>
      <c r="E5273" s="235">
        <v>81.3</v>
      </c>
      <c r="F5273" s="235">
        <v>63.1</v>
      </c>
      <c r="G5273" s="235">
        <v>24.8</v>
      </c>
      <c r="H5273" s="235">
        <v>15.7</v>
      </c>
    </row>
    <row r="5274" spans="2:8">
      <c r="B5274" s="235" t="s">
        <v>2496</v>
      </c>
      <c r="C5274" s="235">
        <v>44511</v>
      </c>
      <c r="D5274" s="235">
        <v>2</v>
      </c>
      <c r="E5274" s="235">
        <v>76.400000000000006</v>
      </c>
      <c r="F5274" s="235">
        <v>58.6</v>
      </c>
      <c r="G5274" s="235">
        <v>22.8</v>
      </c>
      <c r="H5274" s="235">
        <v>17.7</v>
      </c>
    </row>
    <row r="5275" spans="2:8">
      <c r="B5275" s="235" t="s">
        <v>2496</v>
      </c>
      <c r="C5275" s="235">
        <v>44512</v>
      </c>
      <c r="D5275" s="235">
        <v>5</v>
      </c>
      <c r="E5275" s="235">
        <v>78.5</v>
      </c>
      <c r="F5275" s="235">
        <v>66</v>
      </c>
      <c r="G5275" s="235">
        <v>23.9</v>
      </c>
      <c r="H5275" s="235">
        <v>16.399999999999999</v>
      </c>
    </row>
    <row r="5276" spans="2:8">
      <c r="B5276" s="235" t="s">
        <v>2496</v>
      </c>
      <c r="C5276" s="235">
        <v>44516</v>
      </c>
      <c r="D5276" s="235">
        <v>0</v>
      </c>
      <c r="E5276" s="235">
        <v>79.2</v>
      </c>
      <c r="F5276" s="235">
        <v>63.4</v>
      </c>
      <c r="G5276" s="235">
        <v>21.1</v>
      </c>
      <c r="H5276" s="235">
        <v>20.399999999999999</v>
      </c>
    </row>
    <row r="5277" spans="2:8">
      <c r="B5277" s="235" t="s">
        <v>2496</v>
      </c>
      <c r="C5277" s="235">
        <v>44517</v>
      </c>
      <c r="D5277" s="235">
        <v>0</v>
      </c>
      <c r="E5277" s="235">
        <v>83.7</v>
      </c>
      <c r="F5277" s="235">
        <v>71.5</v>
      </c>
      <c r="G5277" s="235">
        <v>19.600000000000001</v>
      </c>
      <c r="H5277" s="235">
        <v>14.9</v>
      </c>
    </row>
    <row r="5278" spans="2:8">
      <c r="B5278" s="235" t="s">
        <v>2496</v>
      </c>
      <c r="C5278" s="235">
        <v>44518</v>
      </c>
      <c r="D5278" s="235">
        <v>0</v>
      </c>
      <c r="E5278" s="235">
        <v>79.2</v>
      </c>
      <c r="F5278" s="235">
        <v>60.8</v>
      </c>
      <c r="G5278" s="235">
        <v>21.1</v>
      </c>
      <c r="H5278" s="235">
        <v>17.600000000000001</v>
      </c>
    </row>
    <row r="5279" spans="2:8">
      <c r="B5279" s="235" t="s">
        <v>2496</v>
      </c>
      <c r="C5279" s="235">
        <v>44519</v>
      </c>
      <c r="D5279" s="235">
        <v>0</v>
      </c>
      <c r="E5279" s="235">
        <v>69.2</v>
      </c>
      <c r="F5279" s="235">
        <v>68.3</v>
      </c>
      <c r="G5279" s="235">
        <v>19.899999999999999</v>
      </c>
      <c r="H5279" s="235">
        <v>17.2</v>
      </c>
    </row>
    <row r="5280" spans="2:8">
      <c r="B5280" s="235" t="s">
        <v>2496</v>
      </c>
      <c r="C5280" s="235">
        <v>44522</v>
      </c>
      <c r="D5280" s="235">
        <v>30</v>
      </c>
      <c r="E5280" s="235">
        <v>85.2</v>
      </c>
      <c r="F5280" s="235">
        <v>79.2</v>
      </c>
      <c r="G5280" s="235">
        <v>25.6</v>
      </c>
      <c r="H5280" s="235">
        <v>20</v>
      </c>
    </row>
    <row r="5281" spans="2:8">
      <c r="B5281" s="235" t="s">
        <v>2496</v>
      </c>
      <c r="C5281" s="235">
        <v>44523</v>
      </c>
      <c r="D5281" s="235">
        <v>98.5</v>
      </c>
      <c r="E5281" s="235">
        <v>77</v>
      </c>
      <c r="F5281" s="235">
        <v>19.399999999999999</v>
      </c>
      <c r="G5281" s="235">
        <v>19.399999999999999</v>
      </c>
      <c r="H5281" s="235">
        <v>15.1</v>
      </c>
    </row>
    <row r="5282" spans="2:8">
      <c r="B5282" s="235" t="s">
        <v>2496</v>
      </c>
      <c r="C5282" s="235">
        <v>44524</v>
      </c>
      <c r="D5282" s="235">
        <v>34</v>
      </c>
      <c r="E5282" s="235">
        <v>100</v>
      </c>
      <c r="F5282" s="235">
        <v>75</v>
      </c>
      <c r="G5282" s="235">
        <v>21</v>
      </c>
      <c r="H5282" s="235">
        <v>14.5</v>
      </c>
    </row>
    <row r="5283" spans="2:8">
      <c r="B5283" s="235" t="s">
        <v>2496</v>
      </c>
      <c r="C5283" s="235">
        <v>44525</v>
      </c>
      <c r="D5283" s="235">
        <v>28</v>
      </c>
      <c r="E5283" s="235">
        <v>90.9</v>
      </c>
      <c r="F5283" s="235">
        <v>85</v>
      </c>
      <c r="G5283" s="235">
        <v>19.399999999999999</v>
      </c>
      <c r="H5283" s="235">
        <v>16.100000000000001</v>
      </c>
    </row>
    <row r="5284" spans="2:8">
      <c r="B5284" s="235" t="s">
        <v>2496</v>
      </c>
      <c r="C5284" s="235">
        <v>44526</v>
      </c>
      <c r="D5284" s="235">
        <v>0</v>
      </c>
      <c r="E5284" s="235">
        <v>94.3</v>
      </c>
      <c r="F5284" s="235">
        <v>65.8</v>
      </c>
      <c r="G5284" s="235">
        <v>23.4</v>
      </c>
      <c r="H5284" s="235">
        <v>15.7</v>
      </c>
    </row>
    <row r="5285" spans="2:8">
      <c r="B5285" s="235" t="s">
        <v>2496</v>
      </c>
      <c r="C5285" s="235">
        <v>44529</v>
      </c>
      <c r="D5285" s="235">
        <v>142</v>
      </c>
      <c r="E5285" s="235">
        <v>86.9</v>
      </c>
      <c r="F5285" s="235">
        <v>60</v>
      </c>
      <c r="G5285" s="235">
        <v>25.8</v>
      </c>
      <c r="H5285" s="235">
        <v>17.8</v>
      </c>
    </row>
    <row r="5286" spans="2:8">
      <c r="B5286" s="235" t="s">
        <v>2496</v>
      </c>
      <c r="C5286" s="235">
        <v>44530</v>
      </c>
      <c r="D5286" s="235">
        <v>70</v>
      </c>
      <c r="E5286" s="235">
        <v>85.9</v>
      </c>
      <c r="F5286" s="235">
        <v>79</v>
      </c>
      <c r="G5286" s="235">
        <v>19.7</v>
      </c>
      <c r="H5286" s="235">
        <v>14.2</v>
      </c>
    </row>
    <row r="5287" spans="2:8">
      <c r="B5287" s="235" t="s">
        <v>2496</v>
      </c>
      <c r="C5287" s="235">
        <v>44531</v>
      </c>
      <c r="D5287" s="235">
        <v>28</v>
      </c>
      <c r="E5287" s="235">
        <v>82.1</v>
      </c>
      <c r="F5287" s="235">
        <v>72.3</v>
      </c>
      <c r="G5287" s="235">
        <v>19.600000000000001</v>
      </c>
      <c r="H5287" s="235">
        <v>16.5</v>
      </c>
    </row>
    <row r="5288" spans="2:8">
      <c r="B5288" s="235" t="s">
        <v>2496</v>
      </c>
      <c r="C5288" s="235">
        <v>44532</v>
      </c>
      <c r="D5288" s="235">
        <v>17</v>
      </c>
      <c r="E5288" s="235">
        <v>80.2</v>
      </c>
      <c r="F5288" s="235">
        <v>45.9</v>
      </c>
      <c r="G5288" s="235">
        <v>37.299999999999997</v>
      </c>
      <c r="H5288" s="235">
        <v>17.5</v>
      </c>
    </row>
    <row r="5289" spans="2:8">
      <c r="B5289" s="235" t="s">
        <v>2496</v>
      </c>
      <c r="C5289" s="235">
        <v>44533</v>
      </c>
      <c r="D5289" s="235">
        <v>0</v>
      </c>
      <c r="E5289" s="235">
        <v>83.6</v>
      </c>
      <c r="F5289" s="235">
        <v>60.9</v>
      </c>
      <c r="G5289" s="235">
        <v>24.6</v>
      </c>
      <c r="H5289" s="235">
        <v>17.600000000000001</v>
      </c>
    </row>
    <row r="5290" spans="2:8">
      <c r="B5290" s="235" t="s">
        <v>2496</v>
      </c>
      <c r="C5290" s="235">
        <v>44536</v>
      </c>
      <c r="D5290" s="235">
        <v>78</v>
      </c>
      <c r="E5290" s="235">
        <v>80.599999999999994</v>
      </c>
      <c r="F5290" s="235">
        <v>57.1</v>
      </c>
      <c r="G5290" s="235">
        <v>26.4</v>
      </c>
      <c r="H5290" s="235">
        <v>17.7</v>
      </c>
    </row>
    <row r="5291" spans="2:8">
      <c r="B5291" s="235" t="s">
        <v>2496</v>
      </c>
      <c r="C5291" s="235">
        <v>44537</v>
      </c>
      <c r="D5291" s="235">
        <v>0</v>
      </c>
      <c r="E5291" s="235">
        <v>79.599999999999994</v>
      </c>
      <c r="F5291" s="235">
        <v>45.4</v>
      </c>
      <c r="G5291" s="235">
        <v>30.8</v>
      </c>
      <c r="H5291" s="235">
        <v>18.2</v>
      </c>
    </row>
    <row r="5292" spans="2:8">
      <c r="B5292" s="235" t="s">
        <v>2496</v>
      </c>
      <c r="C5292" s="235">
        <v>44539</v>
      </c>
      <c r="D5292" s="235">
        <v>49</v>
      </c>
      <c r="E5292" s="235">
        <v>74.2</v>
      </c>
      <c r="F5292" s="235">
        <v>64.2</v>
      </c>
      <c r="G5292" s="235">
        <v>26.6</v>
      </c>
      <c r="H5292" s="235">
        <v>17.899999999999999</v>
      </c>
    </row>
    <row r="5293" spans="2:8">
      <c r="B5293" s="235" t="s">
        <v>2496</v>
      </c>
      <c r="C5293" s="235">
        <v>44540</v>
      </c>
      <c r="D5293" s="235">
        <v>0</v>
      </c>
      <c r="E5293" s="235">
        <v>77.599999999999994</v>
      </c>
      <c r="F5293" s="235">
        <v>44.8</v>
      </c>
      <c r="G5293" s="235">
        <v>30.8</v>
      </c>
      <c r="H5293" s="235">
        <v>17.2</v>
      </c>
    </row>
    <row r="5294" spans="2:8">
      <c r="B5294" s="235" t="s">
        <v>2496</v>
      </c>
      <c r="C5294" s="235">
        <v>44543</v>
      </c>
      <c r="D5294" s="235">
        <v>74</v>
      </c>
      <c r="E5294" s="235">
        <v>80.3</v>
      </c>
      <c r="F5294" s="235">
        <v>33.200000000000003</v>
      </c>
      <c r="G5294" s="235">
        <v>35.200000000000003</v>
      </c>
      <c r="H5294" s="235">
        <v>10</v>
      </c>
    </row>
    <row r="5295" spans="2:8">
      <c r="B5295" s="235" t="s">
        <v>2496</v>
      </c>
      <c r="C5295" s="235">
        <v>44544</v>
      </c>
      <c r="D5295" s="235">
        <v>12</v>
      </c>
      <c r="E5295" s="235">
        <v>85.1</v>
      </c>
      <c r="F5295" s="235">
        <v>64.3</v>
      </c>
      <c r="G5295" s="235">
        <v>21.1</v>
      </c>
      <c r="H5295" s="235">
        <v>16.100000000000001</v>
      </c>
    </row>
    <row r="5296" spans="2:8">
      <c r="B5296" s="235" t="s">
        <v>2496</v>
      </c>
      <c r="C5296" s="235">
        <v>44545</v>
      </c>
      <c r="D5296" s="235">
        <v>30</v>
      </c>
      <c r="E5296" s="235">
        <v>91</v>
      </c>
      <c r="F5296" s="235">
        <v>61.5</v>
      </c>
      <c r="G5296" s="235">
        <v>23.4</v>
      </c>
      <c r="H5296" s="235">
        <v>15.1</v>
      </c>
    </row>
    <row r="5297" spans="2:8">
      <c r="B5297" s="235" t="s">
        <v>2496</v>
      </c>
      <c r="C5297" s="235">
        <v>44546</v>
      </c>
      <c r="D5297" s="235">
        <v>14</v>
      </c>
      <c r="E5297" s="235">
        <v>80.599999999999994</v>
      </c>
      <c r="F5297" s="235">
        <v>46.9</v>
      </c>
      <c r="G5297" s="235">
        <v>30.6</v>
      </c>
      <c r="H5297" s="235">
        <v>18.3</v>
      </c>
    </row>
    <row r="5298" spans="2:8">
      <c r="B5298" s="235" t="s">
        <v>2496</v>
      </c>
      <c r="C5298" s="235">
        <v>44547</v>
      </c>
      <c r="D5298" s="235">
        <v>0</v>
      </c>
      <c r="E5298" s="235">
        <v>80.099999999999994</v>
      </c>
      <c r="F5298" s="235">
        <v>59.5</v>
      </c>
      <c r="G5298" s="235">
        <v>26.5</v>
      </c>
      <c r="H5298" s="235">
        <v>16.2</v>
      </c>
    </row>
    <row r="5299" spans="2:8">
      <c r="B5299" s="235" t="s">
        <v>2496</v>
      </c>
      <c r="C5299" s="235">
        <v>44550</v>
      </c>
      <c r="D5299" s="235">
        <v>19</v>
      </c>
      <c r="E5299" s="235">
        <v>82</v>
      </c>
      <c r="F5299" s="235">
        <v>62.2</v>
      </c>
      <c r="G5299" s="235">
        <v>23.9</v>
      </c>
      <c r="H5299" s="235">
        <v>17.600000000000001</v>
      </c>
    </row>
    <row r="5300" spans="2:8">
      <c r="B5300" s="235" t="s">
        <v>2496</v>
      </c>
      <c r="C5300" s="235">
        <v>44551</v>
      </c>
      <c r="D5300" s="235">
        <v>2</v>
      </c>
      <c r="E5300" s="235">
        <v>94.2</v>
      </c>
      <c r="F5300" s="235">
        <v>75.099999999999994</v>
      </c>
      <c r="G5300" s="235">
        <v>19.7</v>
      </c>
      <c r="H5300" s="235">
        <v>14.6</v>
      </c>
    </row>
    <row r="5301" spans="2:8">
      <c r="B5301" s="235" t="s">
        <v>2496</v>
      </c>
      <c r="C5301" s="235">
        <v>44552</v>
      </c>
      <c r="D5301" s="235">
        <v>4</v>
      </c>
      <c r="E5301" s="235">
        <v>89.4</v>
      </c>
      <c r="F5301" s="235">
        <v>52.3</v>
      </c>
      <c r="G5301" s="235">
        <v>28.5</v>
      </c>
      <c r="H5301" s="235">
        <v>15.5</v>
      </c>
    </row>
    <row r="5302" spans="2:8">
      <c r="B5302" s="235" t="s">
        <v>2496</v>
      </c>
      <c r="C5302" s="235">
        <v>44553</v>
      </c>
      <c r="D5302" s="235">
        <v>0</v>
      </c>
      <c r="E5302" s="235">
        <v>91.3</v>
      </c>
      <c r="F5302" s="235">
        <v>39.700000000000003</v>
      </c>
      <c r="G5302" s="235">
        <v>34.1</v>
      </c>
      <c r="H5302" s="235">
        <v>12.5</v>
      </c>
    </row>
    <row r="5303" spans="2:8">
      <c r="B5303" s="235" t="s">
        <v>2496</v>
      </c>
      <c r="C5303" s="235">
        <v>44556</v>
      </c>
      <c r="D5303" s="235">
        <v>1</v>
      </c>
      <c r="E5303" s="235">
        <v>72.7</v>
      </c>
      <c r="F5303" s="235">
        <v>62.7</v>
      </c>
      <c r="G5303" s="235">
        <v>23.6</v>
      </c>
      <c r="H5303" s="235">
        <v>20.6</v>
      </c>
    </row>
    <row r="5304" spans="2:8">
      <c r="B5304" s="235" t="s">
        <v>2496</v>
      </c>
      <c r="C5304" s="235">
        <v>44557</v>
      </c>
      <c r="D5304" s="235">
        <v>6</v>
      </c>
      <c r="E5304" s="235">
        <v>86.3</v>
      </c>
      <c r="F5304" s="235">
        <v>77.2</v>
      </c>
      <c r="G5304" s="235">
        <v>20.7</v>
      </c>
      <c r="H5304" s="235">
        <v>18.5</v>
      </c>
    </row>
    <row r="5305" spans="2:8">
      <c r="B5305" s="235" t="s">
        <v>2496</v>
      </c>
      <c r="C5305" s="235">
        <v>44558</v>
      </c>
      <c r="D5305" s="235">
        <v>5</v>
      </c>
      <c r="E5305" s="235">
        <v>87.5</v>
      </c>
      <c r="F5305" s="235">
        <v>73</v>
      </c>
      <c r="G5305" s="235">
        <v>20.7</v>
      </c>
      <c r="H5305" s="235">
        <v>14.8</v>
      </c>
    </row>
    <row r="5306" spans="2:8">
      <c r="B5306" s="235" t="s">
        <v>2496</v>
      </c>
      <c r="C5306" s="235">
        <v>44559</v>
      </c>
      <c r="D5306" s="235">
        <v>4</v>
      </c>
      <c r="E5306" s="235">
        <v>95.7</v>
      </c>
      <c r="F5306" s="235">
        <v>82.5</v>
      </c>
      <c r="G5306" s="235">
        <v>19.7</v>
      </c>
      <c r="H5306" s="235">
        <v>16.2</v>
      </c>
    </row>
    <row r="5307" spans="2:8">
      <c r="B5307" s="235" t="s">
        <v>2496</v>
      </c>
      <c r="C5307" s="235">
        <v>44560</v>
      </c>
      <c r="D5307" s="235">
        <v>0</v>
      </c>
      <c r="E5307" s="235">
        <v>64</v>
      </c>
      <c r="F5307" s="235">
        <v>38.6</v>
      </c>
      <c r="G5307" s="235">
        <v>32.700000000000003</v>
      </c>
      <c r="H5307" s="235">
        <v>18.899999999999999</v>
      </c>
    </row>
    <row r="5308" spans="2:8">
      <c r="B5308" s="235" t="s">
        <v>2496</v>
      </c>
      <c r="C5308" s="235">
        <v>44564</v>
      </c>
      <c r="D5308" s="235">
        <v>10</v>
      </c>
      <c r="E5308" s="235">
        <v>91.6</v>
      </c>
      <c r="F5308" s="235">
        <v>37</v>
      </c>
      <c r="G5308" s="235">
        <v>32.200000000000003</v>
      </c>
      <c r="H5308" s="235">
        <v>15.1</v>
      </c>
    </row>
    <row r="5309" spans="2:8">
      <c r="B5309" s="235" t="s">
        <v>2496</v>
      </c>
      <c r="C5309" s="235">
        <v>44565</v>
      </c>
      <c r="D5309" s="235">
        <v>0</v>
      </c>
      <c r="E5309" s="235">
        <v>88.4</v>
      </c>
      <c r="F5309" s="235">
        <v>35</v>
      </c>
      <c r="G5309" s="235">
        <v>35.4</v>
      </c>
      <c r="H5309" s="235">
        <v>13.7</v>
      </c>
    </row>
    <row r="5310" spans="2:8">
      <c r="B5310" s="235" t="s">
        <v>2496</v>
      </c>
      <c r="C5310" s="235">
        <v>44566</v>
      </c>
      <c r="D5310" s="235">
        <v>0</v>
      </c>
      <c r="E5310" s="235">
        <v>80.7</v>
      </c>
      <c r="F5310" s="235">
        <v>65.5</v>
      </c>
      <c r="G5310" s="235">
        <v>23.4</v>
      </c>
      <c r="H5310" s="235">
        <v>15.5</v>
      </c>
    </row>
    <row r="5311" spans="2:8">
      <c r="B5311" s="235" t="s">
        <v>2496</v>
      </c>
      <c r="C5311" s="235">
        <v>44567</v>
      </c>
      <c r="D5311" s="235">
        <v>82</v>
      </c>
      <c r="E5311" s="235">
        <v>94</v>
      </c>
      <c r="F5311" s="235">
        <v>87.8</v>
      </c>
      <c r="G5311" s="235">
        <v>17.399999999999999</v>
      </c>
      <c r="H5311" s="235">
        <v>16.5</v>
      </c>
    </row>
    <row r="5312" spans="2:8">
      <c r="B5312" s="235" t="s">
        <v>2496</v>
      </c>
      <c r="C5312" s="235">
        <v>44568</v>
      </c>
      <c r="D5312" s="235">
        <v>0</v>
      </c>
      <c r="E5312" s="235">
        <v>96.1</v>
      </c>
      <c r="F5312" s="235">
        <v>86.4</v>
      </c>
      <c r="G5312" s="235">
        <v>16.3</v>
      </c>
      <c r="H5312" s="235">
        <v>13.8</v>
      </c>
    </row>
    <row r="5313" spans="2:8">
      <c r="B5313" s="235" t="s">
        <v>2496</v>
      </c>
      <c r="C5313" s="235">
        <v>44572</v>
      </c>
      <c r="D5313" s="235">
        <v>21</v>
      </c>
      <c r="E5313" s="235">
        <v>86.8</v>
      </c>
      <c r="F5313" s="235">
        <v>81</v>
      </c>
      <c r="G5313" s="235">
        <v>17.7</v>
      </c>
      <c r="H5313" s="235">
        <v>15.5</v>
      </c>
    </row>
    <row r="5314" spans="2:8">
      <c r="B5314" s="235" t="s">
        <v>2496</v>
      </c>
      <c r="C5314" s="235">
        <v>44573</v>
      </c>
      <c r="D5314" s="235">
        <v>0</v>
      </c>
      <c r="E5314" s="235">
        <v>89.4</v>
      </c>
      <c r="F5314" s="235">
        <v>57.2</v>
      </c>
      <c r="G5314" s="235">
        <v>25.5</v>
      </c>
      <c r="H5314" s="235">
        <v>15.8</v>
      </c>
    </row>
    <row r="5315" spans="2:8">
      <c r="B5315" s="235" t="s">
        <v>2496</v>
      </c>
      <c r="C5315" s="235">
        <v>44574</v>
      </c>
      <c r="D5315" s="235">
        <v>9</v>
      </c>
      <c r="E5315" s="235">
        <v>67.8</v>
      </c>
      <c r="F5315" s="235">
        <v>56.6</v>
      </c>
      <c r="G5315" s="235">
        <v>26.3</v>
      </c>
      <c r="H5315" s="235">
        <v>16</v>
      </c>
    </row>
    <row r="5316" spans="2:8">
      <c r="B5316" s="235" t="s">
        <v>2496</v>
      </c>
      <c r="C5316" s="235">
        <v>44578</v>
      </c>
      <c r="D5316" s="235">
        <v>62</v>
      </c>
      <c r="E5316" s="235">
        <v>86.5</v>
      </c>
      <c r="F5316" s="235">
        <v>37.9</v>
      </c>
      <c r="G5316" s="235">
        <v>34</v>
      </c>
      <c r="H5316" s="235">
        <v>17.399999999999999</v>
      </c>
    </row>
    <row r="5317" spans="2:8">
      <c r="B5317" s="235" t="s">
        <v>2496</v>
      </c>
      <c r="C5317" s="235">
        <v>44579</v>
      </c>
      <c r="D5317" s="235">
        <v>15</v>
      </c>
      <c r="E5317" s="235">
        <v>0</v>
      </c>
      <c r="F5317" s="235">
        <v>0</v>
      </c>
      <c r="G5317" s="235">
        <v>0</v>
      </c>
      <c r="H5317" s="235">
        <v>0</v>
      </c>
    </row>
    <row r="5318" spans="2:8">
      <c r="B5318" s="235" t="s">
        <v>2496</v>
      </c>
      <c r="C5318" s="235">
        <v>44580</v>
      </c>
      <c r="D5318" s="235">
        <v>5</v>
      </c>
      <c r="E5318" s="235">
        <v>0</v>
      </c>
      <c r="F5318" s="235">
        <v>0</v>
      </c>
      <c r="G5318" s="235">
        <v>0</v>
      </c>
      <c r="H5318" s="235">
        <v>0</v>
      </c>
    </row>
    <row r="5319" spans="2:8">
      <c r="B5319" s="235" t="s">
        <v>2496</v>
      </c>
      <c r="C5319" s="235">
        <v>44581</v>
      </c>
      <c r="D5319" s="235">
        <v>12</v>
      </c>
      <c r="E5319" s="235">
        <v>0</v>
      </c>
      <c r="F5319" s="235">
        <v>0</v>
      </c>
      <c r="G5319" s="235">
        <v>0</v>
      </c>
      <c r="H5319" s="235">
        <v>0</v>
      </c>
    </row>
    <row r="5320" spans="2:8">
      <c r="B5320" s="235" t="s">
        <v>2496</v>
      </c>
      <c r="C5320" s="235">
        <v>44582</v>
      </c>
      <c r="D5320" s="235">
        <v>13</v>
      </c>
      <c r="E5320" s="235">
        <v>0</v>
      </c>
      <c r="F5320" s="235">
        <v>0</v>
      </c>
      <c r="G5320" s="235">
        <v>0</v>
      </c>
      <c r="H5320" s="235">
        <v>0</v>
      </c>
    </row>
    <row r="5321" spans="2:8">
      <c r="B5321" s="235" t="s">
        <v>2496</v>
      </c>
      <c r="C5321" s="235">
        <v>44601</v>
      </c>
      <c r="D5321" s="235">
        <v>0</v>
      </c>
      <c r="E5321" s="235">
        <v>76.099999999999994</v>
      </c>
      <c r="F5321" s="235">
        <v>61.8</v>
      </c>
      <c r="G5321" s="235">
        <v>44765</v>
      </c>
      <c r="H5321" s="235">
        <v>44699</v>
      </c>
    </row>
    <row r="5322" spans="2:8">
      <c r="B5322" s="235" t="s">
        <v>2496</v>
      </c>
      <c r="C5322" s="235">
        <v>44602</v>
      </c>
      <c r="D5322" s="235">
        <v>0</v>
      </c>
      <c r="E5322" s="235">
        <v>77.599999999999994</v>
      </c>
      <c r="F5322" s="235">
        <v>59.2</v>
      </c>
      <c r="G5322" s="235">
        <v>22.7</v>
      </c>
      <c r="H5322" s="235">
        <v>44670</v>
      </c>
    </row>
    <row r="5323" spans="2:8">
      <c r="B5323" s="235" t="s">
        <v>2496</v>
      </c>
      <c r="C5323" s="235">
        <v>44603</v>
      </c>
      <c r="D5323" s="235">
        <v>0</v>
      </c>
      <c r="E5323" s="235">
        <v>59.7</v>
      </c>
      <c r="F5323" s="235">
        <v>40.5</v>
      </c>
      <c r="G5323" s="235">
        <v>32.299999999999997</v>
      </c>
      <c r="H5323" s="235">
        <v>22.6</v>
      </c>
    </row>
    <row r="5324" spans="2:8">
      <c r="B5324" s="235" t="s">
        <v>2496</v>
      </c>
      <c r="C5324" s="235">
        <v>44606</v>
      </c>
      <c r="D5324" s="235">
        <v>14</v>
      </c>
      <c r="E5324" s="235">
        <v>76</v>
      </c>
      <c r="F5324" s="235">
        <v>70.5</v>
      </c>
      <c r="G5324" s="235">
        <v>19.3</v>
      </c>
      <c r="H5324" s="235">
        <v>22</v>
      </c>
    </row>
    <row r="5325" spans="2:8">
      <c r="B5325" s="235" t="s">
        <v>2496</v>
      </c>
      <c r="C5325" s="235">
        <v>44607</v>
      </c>
      <c r="D5325" s="235">
        <v>0</v>
      </c>
      <c r="E5325" s="235">
        <v>73.5</v>
      </c>
      <c r="F5325" s="235">
        <v>25.3</v>
      </c>
      <c r="G5325" s="235">
        <v>28.5</v>
      </c>
      <c r="H5325" s="235">
        <v>19.600000000000001</v>
      </c>
    </row>
    <row r="5326" spans="2:8">
      <c r="B5326" s="235" t="s">
        <v>2496</v>
      </c>
      <c r="C5326" s="235">
        <v>44608</v>
      </c>
      <c r="D5326" s="235">
        <v>4</v>
      </c>
      <c r="E5326" s="235">
        <v>83.5</v>
      </c>
      <c r="F5326" s="235">
        <v>66.900000000000006</v>
      </c>
      <c r="G5326" s="235">
        <v>22.5</v>
      </c>
      <c r="H5326" s="235">
        <v>11.7</v>
      </c>
    </row>
    <row r="5327" spans="2:8">
      <c r="B5327" s="235" t="s">
        <v>2496</v>
      </c>
      <c r="C5327" s="235">
        <v>44609</v>
      </c>
      <c r="D5327" s="235">
        <v>0</v>
      </c>
      <c r="E5327" s="235">
        <v>76.400000000000006</v>
      </c>
      <c r="F5327" s="235">
        <v>56.4</v>
      </c>
      <c r="G5327" s="235">
        <v>24.8</v>
      </c>
      <c r="H5327" s="235">
        <v>18.399999999999999</v>
      </c>
    </row>
    <row r="5328" spans="2:8">
      <c r="B5328" s="235" t="s">
        <v>2496</v>
      </c>
      <c r="C5328" s="235">
        <v>44610</v>
      </c>
      <c r="D5328" s="235">
        <v>20</v>
      </c>
      <c r="E5328" s="235">
        <v>99.4</v>
      </c>
      <c r="F5328" s="235">
        <v>83.6</v>
      </c>
      <c r="G5328" s="235">
        <v>18</v>
      </c>
      <c r="H5328" s="235">
        <v>14.3</v>
      </c>
    </row>
    <row r="5329" spans="2:8">
      <c r="B5329" s="235" t="s">
        <v>2496</v>
      </c>
      <c r="C5329" s="235">
        <v>44613</v>
      </c>
      <c r="D5329" s="235">
        <v>18</v>
      </c>
      <c r="E5329" s="235">
        <v>69.2</v>
      </c>
      <c r="F5329" s="235">
        <v>48.8</v>
      </c>
      <c r="G5329" s="235">
        <v>27.2</v>
      </c>
      <c r="H5329" s="235">
        <v>19.7</v>
      </c>
    </row>
    <row r="5330" spans="2:8">
      <c r="B5330" s="235" t="s">
        <v>2496</v>
      </c>
      <c r="C5330" s="235">
        <v>44614</v>
      </c>
      <c r="D5330" s="235">
        <v>3</v>
      </c>
      <c r="E5330" s="235">
        <v>74.400000000000006</v>
      </c>
      <c r="F5330" s="235">
        <v>59.3</v>
      </c>
      <c r="G5330" s="235">
        <v>24.7</v>
      </c>
      <c r="H5330" s="235">
        <v>19.7</v>
      </c>
    </row>
    <row r="5331" spans="2:8">
      <c r="B5331" s="235" t="s">
        <v>2496</v>
      </c>
      <c r="C5331" s="235">
        <v>44615</v>
      </c>
      <c r="D5331" s="235">
        <v>0</v>
      </c>
      <c r="E5331" s="235">
        <v>67.2</v>
      </c>
      <c r="F5331" s="235">
        <v>58.7</v>
      </c>
      <c r="G5331" s="235">
        <v>23.8</v>
      </c>
      <c r="H5331" s="235">
        <v>29.5</v>
      </c>
    </row>
    <row r="5332" spans="2:8">
      <c r="B5332" s="235" t="s">
        <v>2496</v>
      </c>
      <c r="C5332" s="235">
        <v>44616</v>
      </c>
      <c r="D5332" s="235">
        <v>0</v>
      </c>
      <c r="E5332" s="235">
        <v>76.2</v>
      </c>
      <c r="F5332" s="235">
        <v>62.8</v>
      </c>
      <c r="G5332" s="235">
        <v>23.6</v>
      </c>
      <c r="H5332" s="235">
        <v>18.600000000000001</v>
      </c>
    </row>
    <row r="5333" spans="2:8">
      <c r="B5333" s="235" t="s">
        <v>2496</v>
      </c>
      <c r="C5333" s="235">
        <v>44617</v>
      </c>
      <c r="D5333" s="235">
        <v>0</v>
      </c>
      <c r="E5333" s="235">
        <v>74</v>
      </c>
      <c r="F5333" s="235">
        <v>49.9</v>
      </c>
      <c r="G5333" s="235">
        <v>26.6</v>
      </c>
      <c r="H5333" s="235">
        <v>19.100000000000001</v>
      </c>
    </row>
    <row r="5334" spans="2:8">
      <c r="B5334" s="235" t="s">
        <v>2496</v>
      </c>
      <c r="C5334" s="235">
        <v>44620</v>
      </c>
      <c r="D5334" s="235">
        <v>30</v>
      </c>
      <c r="E5334" s="235">
        <v>79.3</v>
      </c>
      <c r="F5334" s="235">
        <v>82.1</v>
      </c>
      <c r="G5334" s="235">
        <v>20.3</v>
      </c>
      <c r="H5334" s="235">
        <v>18.100000000000001</v>
      </c>
    </row>
    <row r="5335" spans="2:8">
      <c r="B5335" s="235" t="s">
        <v>2496</v>
      </c>
      <c r="C5335" s="235">
        <v>44621</v>
      </c>
      <c r="D5335" s="235">
        <v>10</v>
      </c>
      <c r="E5335" s="235">
        <v>76</v>
      </c>
      <c r="F5335" s="235">
        <v>26.6</v>
      </c>
      <c r="G5335" s="235">
        <v>23.7</v>
      </c>
      <c r="H5335" s="235">
        <v>20.399999999999999</v>
      </c>
    </row>
    <row r="5336" spans="2:8">
      <c r="B5336" s="235" t="s">
        <v>2496</v>
      </c>
      <c r="C5336" s="235">
        <v>44622</v>
      </c>
      <c r="D5336" s="235">
        <v>30</v>
      </c>
      <c r="E5336" s="235">
        <v>94.3</v>
      </c>
      <c r="F5336" s="235">
        <v>80.400000000000006</v>
      </c>
      <c r="G5336" s="235">
        <v>20.2</v>
      </c>
      <c r="H5336" s="235">
        <v>17.2</v>
      </c>
    </row>
    <row r="5337" spans="2:8">
      <c r="B5337" s="235" t="s">
        <v>2496</v>
      </c>
      <c r="C5337" s="235">
        <v>44623</v>
      </c>
      <c r="D5337" s="235">
        <v>24</v>
      </c>
      <c r="E5337" s="235">
        <v>21.5</v>
      </c>
      <c r="F5337" s="235">
        <v>21</v>
      </c>
      <c r="G5337" s="235">
        <v>67.599999999999994</v>
      </c>
      <c r="H5337" s="235">
        <v>61</v>
      </c>
    </row>
    <row r="5338" spans="2:8">
      <c r="B5338" s="235" t="s">
        <v>2496</v>
      </c>
      <c r="C5338" s="235">
        <v>44624</v>
      </c>
      <c r="D5338" s="235">
        <v>10</v>
      </c>
      <c r="E5338" s="235">
        <v>89</v>
      </c>
      <c r="F5338" s="235">
        <v>58</v>
      </c>
      <c r="G5338" s="235">
        <v>25.3</v>
      </c>
      <c r="H5338" s="235">
        <v>20.6</v>
      </c>
    </row>
    <row r="5339" spans="2:8">
      <c r="B5339" s="235" t="s">
        <v>2496</v>
      </c>
      <c r="C5339" s="235">
        <v>44627</v>
      </c>
      <c r="D5339" s="235">
        <v>56</v>
      </c>
      <c r="E5339" s="235">
        <v>83.4</v>
      </c>
      <c r="F5339" s="235">
        <v>73.5</v>
      </c>
      <c r="G5339" s="235">
        <v>21.4</v>
      </c>
      <c r="H5339" s="235">
        <v>19.2</v>
      </c>
    </row>
    <row r="5340" spans="2:8">
      <c r="B5340" s="235" t="s">
        <v>2496</v>
      </c>
      <c r="C5340" s="235">
        <v>44628</v>
      </c>
      <c r="D5340" s="235">
        <v>12</v>
      </c>
      <c r="E5340" s="235">
        <v>83.5</v>
      </c>
      <c r="F5340" s="235">
        <v>76.400000000000006</v>
      </c>
      <c r="G5340" s="235">
        <v>19</v>
      </c>
      <c r="H5340" s="235">
        <v>17.3</v>
      </c>
    </row>
    <row r="5341" spans="2:8">
      <c r="B5341" s="235" t="s">
        <v>2496</v>
      </c>
      <c r="C5341" s="235">
        <v>44629</v>
      </c>
      <c r="D5341" s="235">
        <v>0</v>
      </c>
      <c r="E5341" s="235">
        <v>64.400000000000006</v>
      </c>
      <c r="F5341" s="235">
        <v>48.1</v>
      </c>
      <c r="G5341" s="235">
        <v>24.8</v>
      </c>
      <c r="H5341" s="235">
        <v>22.1</v>
      </c>
    </row>
    <row r="5342" spans="2:8">
      <c r="B5342" s="235" t="s">
        <v>2496</v>
      </c>
      <c r="C5342" s="235">
        <v>44630</v>
      </c>
      <c r="D5342" s="235">
        <v>0</v>
      </c>
      <c r="E5342" s="235">
        <v>54.3</v>
      </c>
      <c r="F5342" s="235">
        <v>45.7</v>
      </c>
      <c r="G5342" s="235">
        <v>35</v>
      </c>
      <c r="H5342" s="235">
        <v>23.3</v>
      </c>
    </row>
    <row r="5343" spans="2:8">
      <c r="B5343" s="235" t="s">
        <v>2496</v>
      </c>
      <c r="C5343" s="235">
        <v>44631</v>
      </c>
      <c r="D5343" s="235">
        <v>8</v>
      </c>
      <c r="E5343" s="235">
        <v>70.400000000000006</v>
      </c>
      <c r="F5343" s="235">
        <v>55.4</v>
      </c>
      <c r="G5343" s="235">
        <v>25.2</v>
      </c>
      <c r="H5343" s="235">
        <v>22.6</v>
      </c>
    </row>
    <row r="5344" spans="2:8">
      <c r="B5344" s="235" t="s">
        <v>2496</v>
      </c>
      <c r="C5344" s="235">
        <v>44634</v>
      </c>
      <c r="D5344" s="235">
        <v>0</v>
      </c>
      <c r="E5344" s="235">
        <v>97.7</v>
      </c>
      <c r="F5344" s="235">
        <v>48.7</v>
      </c>
      <c r="G5344" s="235">
        <v>26.7</v>
      </c>
      <c r="H5344" s="235">
        <v>16.2</v>
      </c>
    </row>
    <row r="5345" spans="2:8">
      <c r="B5345" s="235" t="s">
        <v>2496</v>
      </c>
      <c r="C5345" s="235">
        <v>44607</v>
      </c>
      <c r="D5345" s="235">
        <v>45</v>
      </c>
      <c r="E5345" s="235">
        <v>77</v>
      </c>
      <c r="F5345" s="235">
        <v>55.8</v>
      </c>
      <c r="G5345" s="235">
        <v>21.8</v>
      </c>
      <c r="H5345" s="235">
        <v>12</v>
      </c>
    </row>
    <row r="5346" spans="2:8">
      <c r="B5346" s="235" t="s">
        <v>2496</v>
      </c>
      <c r="C5346" s="235">
        <v>44636</v>
      </c>
      <c r="D5346" s="235">
        <v>57</v>
      </c>
      <c r="E5346" s="235">
        <v>85.2</v>
      </c>
      <c r="F5346" s="235">
        <v>74.3</v>
      </c>
      <c r="G5346" s="235">
        <v>19.8</v>
      </c>
      <c r="H5346" s="235">
        <v>17.5</v>
      </c>
    </row>
    <row r="5347" spans="2:8">
      <c r="B5347" s="235" t="s">
        <v>2496</v>
      </c>
      <c r="C5347" s="235">
        <v>44637</v>
      </c>
      <c r="D5347" s="235">
        <v>41</v>
      </c>
      <c r="E5347" s="235">
        <v>76</v>
      </c>
      <c r="F5347" s="235">
        <v>67.7</v>
      </c>
      <c r="G5347" s="235">
        <v>22.5</v>
      </c>
      <c r="H5347" s="235">
        <v>20</v>
      </c>
    </row>
    <row r="5348" spans="2:8">
      <c r="B5348" s="235" t="s">
        <v>2496</v>
      </c>
      <c r="C5348" s="235">
        <v>44638</v>
      </c>
      <c r="D5348" s="235">
        <v>8</v>
      </c>
      <c r="E5348" s="235">
        <v>74.5</v>
      </c>
      <c r="F5348" s="235">
        <v>64.900000000000006</v>
      </c>
      <c r="G5348" s="235">
        <v>24</v>
      </c>
      <c r="H5348" s="235">
        <v>20.9</v>
      </c>
    </row>
    <row r="5349" spans="2:8">
      <c r="B5349" s="235" t="s">
        <v>2496</v>
      </c>
      <c r="C5349" s="235">
        <v>44642</v>
      </c>
      <c r="D5349" s="235">
        <v>135</v>
      </c>
      <c r="E5349" s="235">
        <v>86.6</v>
      </c>
      <c r="F5349" s="235">
        <v>76.599999999999994</v>
      </c>
      <c r="G5349" s="235">
        <v>21.9</v>
      </c>
      <c r="H5349" s="235">
        <v>18.899999999999999</v>
      </c>
    </row>
    <row r="5350" spans="2:8">
      <c r="B5350" s="235" t="s">
        <v>2496</v>
      </c>
      <c r="C5350" s="235">
        <v>44643</v>
      </c>
      <c r="D5350" s="235">
        <v>5</v>
      </c>
      <c r="E5350" s="235">
        <v>80.099999999999994</v>
      </c>
      <c r="F5350" s="235">
        <v>73.2</v>
      </c>
      <c r="G5350" s="235">
        <v>22.1</v>
      </c>
      <c r="H5350" s="235">
        <v>19.899999999999999</v>
      </c>
    </row>
    <row r="5351" spans="2:8">
      <c r="B5351" s="235" t="s">
        <v>2496</v>
      </c>
      <c r="C5351" s="235">
        <v>44644</v>
      </c>
      <c r="D5351" s="235">
        <v>0</v>
      </c>
      <c r="E5351" s="235">
        <v>78.099999999999994</v>
      </c>
      <c r="F5351" s="235">
        <v>77.2</v>
      </c>
      <c r="G5351" s="235">
        <v>20.3</v>
      </c>
      <c r="H5351" s="235">
        <v>20</v>
      </c>
    </row>
    <row r="5352" spans="2:8">
      <c r="B5352" s="235" t="s">
        <v>2496</v>
      </c>
      <c r="C5352" s="235">
        <v>44645</v>
      </c>
      <c r="D5352" s="235">
        <v>20</v>
      </c>
      <c r="E5352" s="235">
        <v>85</v>
      </c>
      <c r="F5352" s="235">
        <v>70.900000000000006</v>
      </c>
      <c r="G5352" s="235">
        <v>22.9</v>
      </c>
      <c r="H5352" s="235">
        <v>19.5</v>
      </c>
    </row>
    <row r="5353" spans="2:8">
      <c r="B5353" s="235" t="s">
        <v>2496</v>
      </c>
      <c r="C5353" s="235">
        <v>44648</v>
      </c>
      <c r="D5353" s="235">
        <v>44</v>
      </c>
      <c r="E5353" s="235">
        <v>75</v>
      </c>
      <c r="F5353" s="235">
        <v>60.9</v>
      </c>
      <c r="G5353" s="235">
        <v>26</v>
      </c>
      <c r="H5353" s="235">
        <v>19</v>
      </c>
    </row>
    <row r="5354" spans="2:8">
      <c r="B5354" s="235" t="s">
        <v>2496</v>
      </c>
      <c r="C5354" s="235">
        <v>44649</v>
      </c>
      <c r="D5354" s="235">
        <v>30</v>
      </c>
      <c r="E5354" s="235">
        <v>93.7</v>
      </c>
      <c r="F5354" s="235">
        <v>74.099999999999994</v>
      </c>
      <c r="G5354" s="235">
        <v>21.9</v>
      </c>
      <c r="H5354" s="235">
        <v>18.2</v>
      </c>
    </row>
    <row r="5355" spans="2:8">
      <c r="B5355" s="235" t="s">
        <v>2496</v>
      </c>
      <c r="C5355" s="235">
        <v>44650</v>
      </c>
      <c r="D5355" s="235">
        <v>91</v>
      </c>
      <c r="E5355" s="235">
        <v>88</v>
      </c>
      <c r="F5355" s="235">
        <v>87</v>
      </c>
      <c r="G5355" s="235">
        <v>19.2</v>
      </c>
      <c r="H5355" s="235">
        <v>18.3</v>
      </c>
    </row>
    <row r="5356" spans="2:8">
      <c r="B5356" s="235" t="s">
        <v>2496</v>
      </c>
      <c r="C5356" s="235">
        <v>44651</v>
      </c>
      <c r="D5356" s="235">
        <v>15</v>
      </c>
      <c r="E5356" s="235">
        <v>80.8</v>
      </c>
      <c r="F5356" s="235">
        <v>74.599999999999994</v>
      </c>
      <c r="G5356" s="235">
        <v>22</v>
      </c>
      <c r="H5356" s="235">
        <v>18.8</v>
      </c>
    </row>
    <row r="5357" spans="2:8">
      <c r="B5357" s="235" t="s">
        <v>2496</v>
      </c>
      <c r="C5357" s="235">
        <v>44652</v>
      </c>
      <c r="D5357" s="235">
        <v>53</v>
      </c>
      <c r="E5357" s="235">
        <v>93.7</v>
      </c>
      <c r="F5357" s="235">
        <v>66.900000000000006</v>
      </c>
      <c r="G5357" s="235">
        <v>26.4</v>
      </c>
      <c r="H5357" s="235">
        <v>19.5</v>
      </c>
    </row>
    <row r="5358" spans="2:8">
      <c r="B5358" s="235" t="s">
        <v>2496</v>
      </c>
      <c r="C5358" s="235">
        <v>44655</v>
      </c>
      <c r="D5358" s="235">
        <v>28</v>
      </c>
      <c r="E5358" s="235">
        <v>75.8</v>
      </c>
      <c r="F5358" s="235">
        <v>62.7</v>
      </c>
      <c r="G5358" s="235">
        <v>22.6</v>
      </c>
      <c r="H5358" s="235">
        <v>21.5</v>
      </c>
    </row>
    <row r="5359" spans="2:8">
      <c r="B5359" s="235" t="s">
        <v>2496</v>
      </c>
      <c r="C5359" s="235">
        <v>44656</v>
      </c>
      <c r="D5359" s="235">
        <v>71</v>
      </c>
      <c r="E5359" s="235">
        <v>83</v>
      </c>
      <c r="F5359" s="235">
        <v>81.599999999999994</v>
      </c>
      <c r="G5359" s="235">
        <v>19.5</v>
      </c>
      <c r="H5359" s="235">
        <v>12.2</v>
      </c>
    </row>
    <row r="5360" spans="2:8">
      <c r="B5360" s="235" t="s">
        <v>2496</v>
      </c>
      <c r="C5360" s="235">
        <v>44657</v>
      </c>
      <c r="D5360" s="235">
        <v>26</v>
      </c>
      <c r="E5360" s="235">
        <v>85.8</v>
      </c>
      <c r="F5360" s="235">
        <v>63.4</v>
      </c>
      <c r="G5360" s="235">
        <v>23.5</v>
      </c>
      <c r="H5360" s="235">
        <v>19.5</v>
      </c>
    </row>
    <row r="5361" spans="2:8">
      <c r="B5361" s="235" t="s">
        <v>2496</v>
      </c>
      <c r="C5361" s="235">
        <v>44658</v>
      </c>
      <c r="D5361" s="235">
        <v>76</v>
      </c>
      <c r="E5361" s="235">
        <v>86.4</v>
      </c>
      <c r="F5361" s="235">
        <v>80.400000000000006</v>
      </c>
      <c r="G5361" s="235">
        <v>20.399999999999999</v>
      </c>
      <c r="H5361" s="235">
        <v>17.399999999999999</v>
      </c>
    </row>
    <row r="5362" spans="2:8">
      <c r="B5362" s="235" t="s">
        <v>2496</v>
      </c>
      <c r="C5362" s="235">
        <v>44659</v>
      </c>
      <c r="D5362" s="235">
        <v>35</v>
      </c>
      <c r="E5362" s="235">
        <v>84.1</v>
      </c>
      <c r="F5362" s="235">
        <v>76.400000000000006</v>
      </c>
      <c r="G5362" s="235">
        <v>20.7</v>
      </c>
      <c r="H5362" s="235">
        <v>18.2</v>
      </c>
    </row>
    <row r="5363" spans="2:8">
      <c r="B5363" s="235" t="s">
        <v>2496</v>
      </c>
      <c r="C5363" s="235">
        <v>44662</v>
      </c>
      <c r="D5363" s="235">
        <v>42</v>
      </c>
      <c r="E5363" s="235">
        <v>71.099999999999994</v>
      </c>
      <c r="F5363" s="235">
        <v>59.1</v>
      </c>
      <c r="G5363" s="235">
        <v>24.1</v>
      </c>
      <c r="H5363" s="235">
        <v>21.4</v>
      </c>
    </row>
    <row r="5364" spans="2:8">
      <c r="B5364" s="235" t="s">
        <v>2496</v>
      </c>
      <c r="C5364" s="235">
        <v>44663</v>
      </c>
      <c r="D5364" s="235">
        <v>3</v>
      </c>
      <c r="E5364" s="235">
        <v>78</v>
      </c>
      <c r="F5364" s="235">
        <v>72</v>
      </c>
      <c r="G5364" s="235">
        <v>21.4</v>
      </c>
      <c r="H5364" s="235">
        <v>18.2</v>
      </c>
    </row>
    <row r="5365" spans="2:8">
      <c r="B5365" s="235" t="s">
        <v>2496</v>
      </c>
      <c r="C5365" s="235">
        <v>44664</v>
      </c>
      <c r="D5365" s="235">
        <v>1</v>
      </c>
      <c r="E5365" s="235">
        <v>65.599999999999994</v>
      </c>
      <c r="F5365" s="235">
        <v>59.1</v>
      </c>
      <c r="G5365" s="235">
        <v>23.1</v>
      </c>
      <c r="H5365" s="235">
        <v>19.5</v>
      </c>
    </row>
    <row r="5366" spans="2:8">
      <c r="B5366" s="235" t="s">
        <v>2496</v>
      </c>
      <c r="C5366" s="235">
        <v>44669</v>
      </c>
      <c r="D5366" s="235">
        <v>62</v>
      </c>
      <c r="E5366" s="235">
        <v>86.1</v>
      </c>
      <c r="F5366" s="235">
        <v>78.900000000000006</v>
      </c>
      <c r="G5366" s="235">
        <v>18.600000000000001</v>
      </c>
      <c r="H5366" s="235">
        <v>17.8</v>
      </c>
    </row>
    <row r="5367" spans="2:8">
      <c r="B5367" s="235" t="s">
        <v>2496</v>
      </c>
      <c r="C5367" s="235">
        <v>44670</v>
      </c>
      <c r="D5367" s="235">
        <v>12</v>
      </c>
      <c r="E5367" s="235">
        <v>86.7</v>
      </c>
      <c r="F5367" s="235">
        <v>82.8</v>
      </c>
      <c r="G5367" s="235">
        <v>19.2</v>
      </c>
      <c r="H5367" s="235">
        <v>14.7</v>
      </c>
    </row>
    <row r="5368" spans="2:8">
      <c r="B5368" s="235" t="s">
        <v>2496</v>
      </c>
      <c r="C5368" s="235">
        <v>44671</v>
      </c>
      <c r="D5368" s="235">
        <v>34</v>
      </c>
      <c r="E5368" s="235">
        <v>81.900000000000006</v>
      </c>
      <c r="F5368" s="235">
        <v>76.900000000000006</v>
      </c>
      <c r="G5368" s="235">
        <v>19.600000000000001</v>
      </c>
      <c r="H5368" s="235">
        <v>15.2</v>
      </c>
    </row>
    <row r="5369" spans="2:8">
      <c r="B5369" s="235" t="s">
        <v>2496</v>
      </c>
      <c r="C5369" s="235">
        <v>44672</v>
      </c>
      <c r="D5369" s="235">
        <v>70</v>
      </c>
      <c r="E5369" s="235">
        <v>86.8</v>
      </c>
      <c r="F5369" s="235">
        <v>80.400000000000006</v>
      </c>
      <c r="G5369" s="235">
        <v>20.100000000000001</v>
      </c>
      <c r="H5369" s="235">
        <v>16.899999999999999</v>
      </c>
    </row>
    <row r="5370" spans="2:8">
      <c r="B5370" s="235" t="s">
        <v>2496</v>
      </c>
      <c r="C5370" s="235">
        <v>44673</v>
      </c>
      <c r="D5370" s="235">
        <v>150</v>
      </c>
      <c r="E5370" s="235">
        <v>82</v>
      </c>
      <c r="F5370" s="235">
        <v>75</v>
      </c>
      <c r="G5370" s="235">
        <v>19.600000000000001</v>
      </c>
      <c r="H5370" s="235">
        <v>16.3</v>
      </c>
    </row>
    <row r="5371" spans="2:8">
      <c r="B5371" s="235" t="s">
        <v>2496</v>
      </c>
      <c r="C5371" s="235">
        <v>44676</v>
      </c>
      <c r="D5371" s="235">
        <v>53</v>
      </c>
      <c r="E5371" s="235">
        <v>88.6</v>
      </c>
      <c r="F5371" s="235">
        <v>79.099999999999994</v>
      </c>
      <c r="G5371" s="235">
        <v>19</v>
      </c>
      <c r="H5371" s="235">
        <v>15.1</v>
      </c>
    </row>
    <row r="5372" spans="2:8">
      <c r="B5372" s="235" t="s">
        <v>2496</v>
      </c>
      <c r="C5372" s="235">
        <v>44677</v>
      </c>
      <c r="D5372" s="235">
        <v>2</v>
      </c>
      <c r="E5372" s="235">
        <v>77.2</v>
      </c>
      <c r="F5372" s="235">
        <v>63.1</v>
      </c>
      <c r="G5372" s="235">
        <v>19.600000000000001</v>
      </c>
      <c r="H5372" s="235">
        <v>18.8</v>
      </c>
    </row>
    <row r="5373" spans="2:8">
      <c r="B5373" s="235" t="s">
        <v>2496</v>
      </c>
      <c r="C5373" s="235">
        <v>44678</v>
      </c>
      <c r="D5373" s="235">
        <v>18</v>
      </c>
      <c r="E5373" s="235">
        <v>88.9</v>
      </c>
      <c r="F5373" s="235">
        <v>75.5</v>
      </c>
      <c r="G5373" s="235">
        <v>19</v>
      </c>
      <c r="H5373" s="235">
        <v>17.100000000000001</v>
      </c>
    </row>
    <row r="5374" spans="2:8">
      <c r="B5374" s="235" t="s">
        <v>2496</v>
      </c>
      <c r="C5374" s="235">
        <v>44679</v>
      </c>
      <c r="D5374" s="235">
        <v>20</v>
      </c>
      <c r="E5374" s="235">
        <v>85.3</v>
      </c>
      <c r="F5374" s="235">
        <v>83.2</v>
      </c>
      <c r="G5374" s="235">
        <v>18.600000000000001</v>
      </c>
      <c r="H5374" s="235">
        <v>17.3</v>
      </c>
    </row>
    <row r="5375" spans="2:8">
      <c r="B5375" s="235" t="s">
        <v>2496</v>
      </c>
      <c r="C5375" s="235">
        <v>44680</v>
      </c>
      <c r="D5375" s="235">
        <v>0</v>
      </c>
      <c r="E5375" s="235">
        <v>82</v>
      </c>
      <c r="F5375" s="235">
        <v>65.400000000000006</v>
      </c>
      <c r="G5375" s="235">
        <v>21.4</v>
      </c>
      <c r="H5375" s="235">
        <v>18.7</v>
      </c>
    </row>
    <row r="5376" spans="2:8">
      <c r="B5376" s="235" t="s">
        <v>2496</v>
      </c>
      <c r="C5376" s="235">
        <v>44683</v>
      </c>
      <c r="D5376" s="235">
        <v>7</v>
      </c>
      <c r="E5376" s="235">
        <v>65.5</v>
      </c>
      <c r="F5376" s="235">
        <v>57.3</v>
      </c>
      <c r="G5376" s="235">
        <v>21.3</v>
      </c>
      <c r="H5376" s="235">
        <v>16.3</v>
      </c>
    </row>
    <row r="5377" spans="2:8">
      <c r="B5377" s="235" t="s">
        <v>2496</v>
      </c>
      <c r="C5377" s="235">
        <v>44684</v>
      </c>
      <c r="D5377" s="235">
        <v>0</v>
      </c>
      <c r="E5377" s="235">
        <v>76.400000000000006</v>
      </c>
      <c r="F5377" s="235">
        <v>66.2</v>
      </c>
      <c r="G5377" s="235">
        <v>22.3</v>
      </c>
      <c r="H5377" s="235">
        <v>18.600000000000001</v>
      </c>
    </row>
    <row r="5378" spans="2:8">
      <c r="B5378" s="235" t="s">
        <v>2496</v>
      </c>
      <c r="C5378" s="235">
        <v>44685</v>
      </c>
      <c r="D5378" s="235">
        <v>0</v>
      </c>
      <c r="E5378" s="235">
        <v>75.2</v>
      </c>
      <c r="F5378" s="235">
        <v>71.7</v>
      </c>
      <c r="G5378" s="235">
        <v>22</v>
      </c>
      <c r="H5378" s="235">
        <v>20.100000000000001</v>
      </c>
    </row>
    <row r="5379" spans="2:8">
      <c r="B5379" s="235" t="s">
        <v>2496</v>
      </c>
      <c r="C5379" s="235">
        <v>44686</v>
      </c>
      <c r="D5379" s="235">
        <v>12</v>
      </c>
      <c r="E5379" s="235">
        <v>80.8</v>
      </c>
      <c r="F5379" s="235">
        <v>80.099999999999994</v>
      </c>
      <c r="G5379" s="235">
        <v>18.600000000000001</v>
      </c>
      <c r="H5379" s="235">
        <v>17.600000000000001</v>
      </c>
    </row>
    <row r="5380" spans="2:8">
      <c r="B5380" s="235" t="s">
        <v>2496</v>
      </c>
      <c r="C5380" s="235">
        <v>44687</v>
      </c>
      <c r="D5380" s="235">
        <v>0</v>
      </c>
      <c r="E5380" s="235">
        <v>88.5</v>
      </c>
      <c r="F5380" s="235">
        <v>75.900000000000006</v>
      </c>
      <c r="G5380" s="235">
        <v>20.7</v>
      </c>
      <c r="H5380" s="235">
        <v>17.5</v>
      </c>
    </row>
    <row r="5381" spans="2:8">
      <c r="B5381" s="235" t="s">
        <v>2496</v>
      </c>
      <c r="C5381" s="235">
        <v>44690</v>
      </c>
      <c r="D5381" s="235">
        <v>58</v>
      </c>
      <c r="E5381" s="235">
        <v>83.2</v>
      </c>
      <c r="F5381" s="235">
        <v>64.2</v>
      </c>
      <c r="G5381" s="235">
        <v>22.2</v>
      </c>
      <c r="H5381" s="235">
        <v>19.8</v>
      </c>
    </row>
    <row r="5382" spans="2:8">
      <c r="B5382" s="235" t="s">
        <v>2496</v>
      </c>
      <c r="C5382" s="235">
        <v>44691</v>
      </c>
      <c r="D5382" s="235">
        <v>17</v>
      </c>
      <c r="E5382" s="235">
        <v>88.6</v>
      </c>
      <c r="F5382" s="235">
        <v>77.599999999999994</v>
      </c>
      <c r="G5382" s="235">
        <v>19.7</v>
      </c>
      <c r="H5382" s="235">
        <v>18.5</v>
      </c>
    </row>
    <row r="5383" spans="2:8">
      <c r="B5383" s="235" t="s">
        <v>2496</v>
      </c>
      <c r="C5383" s="235">
        <v>44692</v>
      </c>
      <c r="D5383" s="235">
        <v>7</v>
      </c>
      <c r="E5383" s="235">
        <v>82.1</v>
      </c>
      <c r="F5383" s="235">
        <v>69</v>
      </c>
      <c r="G5383" s="235">
        <v>19.8</v>
      </c>
      <c r="H5383" s="235">
        <v>17.7</v>
      </c>
    </row>
    <row r="5384" spans="2:8">
      <c r="B5384" s="235" t="s">
        <v>2496</v>
      </c>
      <c r="C5384" s="235">
        <v>44693</v>
      </c>
      <c r="D5384" s="235">
        <v>18</v>
      </c>
      <c r="E5384" s="235">
        <v>85.6</v>
      </c>
      <c r="F5384" s="235">
        <v>80.3</v>
      </c>
      <c r="G5384" s="235">
        <v>20</v>
      </c>
      <c r="H5384" s="235">
        <v>19.8</v>
      </c>
    </row>
    <row r="5385" spans="2:8">
      <c r="B5385" s="235" t="s">
        <v>2496</v>
      </c>
      <c r="C5385" s="235">
        <v>44694</v>
      </c>
      <c r="D5385" s="235">
        <v>0</v>
      </c>
      <c r="E5385" s="235">
        <v>80.900000000000006</v>
      </c>
      <c r="F5385" s="235">
        <v>73.2</v>
      </c>
      <c r="G5385" s="235">
        <v>20.9</v>
      </c>
      <c r="H5385" s="235">
        <v>19.8</v>
      </c>
    </row>
    <row r="5386" spans="2:8">
      <c r="B5386" s="235" t="s">
        <v>2496</v>
      </c>
      <c r="C5386" s="235">
        <v>44697</v>
      </c>
      <c r="D5386" s="235">
        <v>26</v>
      </c>
      <c r="E5386" s="235">
        <v>79.099999999999994</v>
      </c>
      <c r="F5386" s="235">
        <v>78.3</v>
      </c>
      <c r="G5386" s="235">
        <v>21</v>
      </c>
      <c r="H5386" s="235">
        <v>19.5</v>
      </c>
    </row>
    <row r="5387" spans="2:8">
      <c r="B5387" s="235" t="s">
        <v>2496</v>
      </c>
      <c r="C5387" s="235">
        <v>44698</v>
      </c>
      <c r="D5387" s="235">
        <v>16</v>
      </c>
      <c r="E5387" s="235">
        <v>84.1</v>
      </c>
      <c r="F5387" s="235">
        <v>83</v>
      </c>
      <c r="G5387" s="235">
        <v>20.5</v>
      </c>
      <c r="H5387" s="235">
        <v>18.8</v>
      </c>
    </row>
    <row r="5388" spans="2:8">
      <c r="B5388" s="235" t="s">
        <v>2496</v>
      </c>
      <c r="C5388" s="235">
        <v>44699</v>
      </c>
      <c r="D5388" s="235">
        <v>26</v>
      </c>
      <c r="E5388" s="235">
        <v>90.5</v>
      </c>
      <c r="F5388" s="235">
        <v>70.8</v>
      </c>
      <c r="G5388" s="235">
        <v>22.3</v>
      </c>
      <c r="H5388" s="235">
        <v>19.899999999999999</v>
      </c>
    </row>
    <row r="5389" spans="2:8">
      <c r="B5389" s="235" t="s">
        <v>2496</v>
      </c>
      <c r="C5389" s="235">
        <v>44700</v>
      </c>
      <c r="D5389" s="235">
        <v>3</v>
      </c>
      <c r="E5389" s="235">
        <v>77.099999999999994</v>
      </c>
      <c r="F5389" s="235">
        <v>76.5</v>
      </c>
      <c r="G5389" s="235">
        <v>19.100000000000001</v>
      </c>
      <c r="H5389" s="235">
        <v>18.3</v>
      </c>
    </row>
    <row r="5390" spans="2:8">
      <c r="B5390" s="235" t="s">
        <v>2496</v>
      </c>
      <c r="C5390" s="235">
        <v>44701</v>
      </c>
      <c r="D5390" s="235">
        <v>12</v>
      </c>
      <c r="E5390" s="235">
        <v>85.8</v>
      </c>
      <c r="F5390" s="235">
        <v>81.3</v>
      </c>
      <c r="G5390" s="235">
        <v>20</v>
      </c>
      <c r="H5390" s="235">
        <v>17.8</v>
      </c>
    </row>
    <row r="5391" spans="2:8">
      <c r="B5391" s="235" t="s">
        <v>2496</v>
      </c>
      <c r="C5391" s="235">
        <v>44704</v>
      </c>
      <c r="D5391" s="235">
        <v>16</v>
      </c>
      <c r="E5391" s="235">
        <v>93</v>
      </c>
      <c r="F5391" s="235">
        <v>81.7</v>
      </c>
      <c r="G5391" s="235">
        <v>19.899999999999999</v>
      </c>
      <c r="H5391" s="235">
        <v>15</v>
      </c>
    </row>
    <row r="5392" spans="2:8">
      <c r="B5392" s="235" t="s">
        <v>2496</v>
      </c>
      <c r="C5392" s="235">
        <v>44705</v>
      </c>
      <c r="D5392" s="235">
        <v>2</v>
      </c>
      <c r="E5392" s="235">
        <v>69</v>
      </c>
      <c r="F5392" s="235">
        <v>65.3</v>
      </c>
      <c r="G5392" s="235">
        <v>44643</v>
      </c>
      <c r="H5392" s="235">
        <v>23</v>
      </c>
    </row>
    <row r="5393" spans="2:8">
      <c r="B5393" s="235" t="s">
        <v>72</v>
      </c>
      <c r="C5393" s="235">
        <v>44197</v>
      </c>
      <c r="D5393" s="235">
        <v>494</v>
      </c>
      <c r="E5393" s="235">
        <v>0</v>
      </c>
      <c r="F5393" s="235">
        <v>0</v>
      </c>
      <c r="G5393" s="235">
        <v>0</v>
      </c>
      <c r="H5393" s="235">
        <v>0</v>
      </c>
    </row>
    <row r="5394" spans="2:8">
      <c r="B5394" s="235" t="s">
        <v>72</v>
      </c>
      <c r="C5394" s="235">
        <v>44319</v>
      </c>
      <c r="D5394" s="235">
        <v>20</v>
      </c>
      <c r="E5394" s="235">
        <v>86</v>
      </c>
      <c r="F5394" s="235">
        <v>63</v>
      </c>
      <c r="G5394" s="235">
        <v>19</v>
      </c>
      <c r="H5394" s="235">
        <v>12.4</v>
      </c>
    </row>
    <row r="5395" spans="2:8">
      <c r="B5395" s="235" t="s">
        <v>72</v>
      </c>
      <c r="C5395" s="235">
        <v>44320</v>
      </c>
      <c r="D5395" s="235">
        <v>35</v>
      </c>
      <c r="E5395" s="235">
        <v>90</v>
      </c>
      <c r="F5395" s="235">
        <v>68</v>
      </c>
      <c r="G5395" s="235">
        <v>16.2</v>
      </c>
      <c r="H5395" s="235">
        <v>12.2</v>
      </c>
    </row>
    <row r="5396" spans="2:8">
      <c r="B5396" s="235" t="s">
        <v>72</v>
      </c>
      <c r="C5396" s="235">
        <v>44321</v>
      </c>
      <c r="D5396" s="235">
        <v>0</v>
      </c>
      <c r="E5396" s="235">
        <v>0</v>
      </c>
      <c r="F5396" s="235">
        <v>0</v>
      </c>
      <c r="G5396" s="235">
        <v>0</v>
      </c>
      <c r="H5396" s="235">
        <v>0</v>
      </c>
    </row>
    <row r="5397" spans="2:8">
      <c r="B5397" s="235" t="s">
        <v>72</v>
      </c>
      <c r="C5397" s="235">
        <v>44322</v>
      </c>
      <c r="D5397" s="235">
        <v>4</v>
      </c>
      <c r="E5397" s="235">
        <v>0</v>
      </c>
      <c r="F5397" s="235">
        <v>0</v>
      </c>
      <c r="G5397" s="235">
        <v>0</v>
      </c>
      <c r="H5397" s="235">
        <v>0</v>
      </c>
    </row>
    <row r="5398" spans="2:8">
      <c r="B5398" s="235" t="s">
        <v>72</v>
      </c>
      <c r="C5398" s="235">
        <v>44323</v>
      </c>
      <c r="D5398" s="235">
        <v>30</v>
      </c>
      <c r="E5398" s="235">
        <v>0</v>
      </c>
      <c r="F5398" s="235">
        <v>0</v>
      </c>
      <c r="G5398" s="235">
        <v>0</v>
      </c>
      <c r="H5398" s="235">
        <v>0</v>
      </c>
    </row>
    <row r="5399" spans="2:8">
      <c r="B5399" s="235" t="s">
        <v>72</v>
      </c>
      <c r="C5399" s="235">
        <v>44326</v>
      </c>
      <c r="D5399" s="235">
        <v>5</v>
      </c>
      <c r="E5399" s="235">
        <v>0</v>
      </c>
      <c r="F5399" s="235">
        <v>0</v>
      </c>
      <c r="G5399" s="235">
        <v>0</v>
      </c>
      <c r="H5399" s="235">
        <v>0</v>
      </c>
    </row>
    <row r="5400" spans="2:8">
      <c r="B5400" s="235" t="s">
        <v>72</v>
      </c>
      <c r="C5400" s="235">
        <v>44327</v>
      </c>
      <c r="D5400" s="235">
        <v>0</v>
      </c>
      <c r="E5400" s="235">
        <v>0</v>
      </c>
      <c r="F5400" s="235">
        <v>0</v>
      </c>
      <c r="G5400" s="235">
        <v>0</v>
      </c>
      <c r="H5400" s="235">
        <v>0</v>
      </c>
    </row>
    <row r="5401" spans="2:8">
      <c r="B5401" s="235" t="s">
        <v>72</v>
      </c>
      <c r="C5401" s="235">
        <v>44328</v>
      </c>
      <c r="D5401" s="235">
        <v>4</v>
      </c>
      <c r="E5401" s="235">
        <v>0</v>
      </c>
      <c r="F5401" s="235">
        <v>0</v>
      </c>
      <c r="G5401" s="235">
        <v>0</v>
      </c>
      <c r="H5401" s="235">
        <v>0</v>
      </c>
    </row>
    <row r="5402" spans="2:8">
      <c r="B5402" s="235" t="s">
        <v>72</v>
      </c>
      <c r="C5402" s="235">
        <v>44329</v>
      </c>
      <c r="D5402" s="235">
        <v>0</v>
      </c>
      <c r="E5402" s="235">
        <v>0</v>
      </c>
      <c r="F5402" s="235">
        <v>0</v>
      </c>
      <c r="G5402" s="235">
        <v>0</v>
      </c>
      <c r="H5402" s="235">
        <v>0</v>
      </c>
    </row>
    <row r="5403" spans="2:8">
      <c r="B5403" s="235" t="s">
        <v>72</v>
      </c>
      <c r="C5403" s="235">
        <v>44330</v>
      </c>
      <c r="D5403" s="235">
        <v>0</v>
      </c>
      <c r="E5403" s="235">
        <v>0</v>
      </c>
      <c r="F5403" s="235">
        <v>0</v>
      </c>
      <c r="G5403" s="235">
        <v>0</v>
      </c>
      <c r="H5403" s="235">
        <v>0</v>
      </c>
    </row>
    <row r="5404" spans="2:8">
      <c r="B5404" s="235" t="s">
        <v>72</v>
      </c>
      <c r="C5404" s="235">
        <v>44331</v>
      </c>
      <c r="D5404" s="235">
        <v>65</v>
      </c>
      <c r="E5404" s="235">
        <v>0</v>
      </c>
      <c r="F5404" s="235">
        <v>0</v>
      </c>
      <c r="G5404" s="235">
        <v>0</v>
      </c>
      <c r="H5404" s="235">
        <v>0</v>
      </c>
    </row>
    <row r="5405" spans="2:8">
      <c r="B5405" s="235" t="s">
        <v>72</v>
      </c>
      <c r="C5405" s="235">
        <v>44333</v>
      </c>
      <c r="D5405" s="235">
        <v>44</v>
      </c>
      <c r="E5405" s="235">
        <v>0</v>
      </c>
      <c r="F5405" s="235">
        <v>0</v>
      </c>
      <c r="G5405" s="235">
        <v>0</v>
      </c>
      <c r="H5405" s="235">
        <v>0</v>
      </c>
    </row>
    <row r="5406" spans="2:8">
      <c r="B5406" s="235" t="s">
        <v>72</v>
      </c>
      <c r="C5406" s="235">
        <v>44335</v>
      </c>
      <c r="D5406" s="235">
        <v>3</v>
      </c>
      <c r="E5406" s="235">
        <v>0</v>
      </c>
      <c r="F5406" s="235">
        <v>0</v>
      </c>
      <c r="G5406" s="235">
        <v>0</v>
      </c>
      <c r="H5406" s="235">
        <v>0</v>
      </c>
    </row>
    <row r="5407" spans="2:8">
      <c r="B5407" s="235" t="s">
        <v>72</v>
      </c>
      <c r="C5407" s="235">
        <v>44336</v>
      </c>
      <c r="D5407" s="235">
        <v>0</v>
      </c>
      <c r="E5407" s="235">
        <v>0</v>
      </c>
      <c r="F5407" s="235">
        <v>0</v>
      </c>
      <c r="G5407" s="235">
        <v>0</v>
      </c>
      <c r="H5407" s="235">
        <v>0</v>
      </c>
    </row>
    <row r="5408" spans="2:8">
      <c r="B5408" s="235" t="s">
        <v>72</v>
      </c>
      <c r="C5408" s="235">
        <v>44337</v>
      </c>
      <c r="D5408" s="235">
        <v>0</v>
      </c>
      <c r="E5408" s="235">
        <v>0</v>
      </c>
      <c r="F5408" s="235">
        <v>0</v>
      </c>
      <c r="G5408" s="235">
        <v>0</v>
      </c>
      <c r="H5408" s="235">
        <v>0</v>
      </c>
    </row>
    <row r="5409" spans="2:8">
      <c r="B5409" s="235" t="s">
        <v>72</v>
      </c>
      <c r="C5409" s="235">
        <v>44340</v>
      </c>
      <c r="D5409" s="235">
        <v>78</v>
      </c>
      <c r="E5409" s="235">
        <v>0</v>
      </c>
      <c r="F5409" s="235">
        <v>0</v>
      </c>
      <c r="G5409" s="235">
        <v>0</v>
      </c>
      <c r="H5409" s="235">
        <v>0</v>
      </c>
    </row>
    <row r="5410" spans="2:8">
      <c r="B5410" s="235" t="s">
        <v>72</v>
      </c>
      <c r="C5410" s="235">
        <v>44341</v>
      </c>
      <c r="D5410" s="235">
        <v>0</v>
      </c>
      <c r="E5410" s="235">
        <v>0</v>
      </c>
      <c r="F5410" s="235">
        <v>0</v>
      </c>
      <c r="G5410" s="235">
        <v>0</v>
      </c>
      <c r="H5410" s="235">
        <v>0</v>
      </c>
    </row>
    <row r="5411" spans="2:8">
      <c r="B5411" s="235" t="s">
        <v>72</v>
      </c>
      <c r="C5411" s="235">
        <v>44342</v>
      </c>
      <c r="D5411" s="235">
        <v>64</v>
      </c>
      <c r="E5411" s="235">
        <v>0</v>
      </c>
      <c r="F5411" s="235">
        <v>0</v>
      </c>
      <c r="G5411" s="235">
        <v>0</v>
      </c>
      <c r="H5411" s="235">
        <v>0</v>
      </c>
    </row>
    <row r="5412" spans="2:8">
      <c r="B5412" s="235" t="s">
        <v>72</v>
      </c>
      <c r="C5412" s="235">
        <v>44343</v>
      </c>
      <c r="D5412" s="235">
        <v>21</v>
      </c>
      <c r="E5412" s="235">
        <v>0</v>
      </c>
      <c r="F5412" s="235">
        <v>0</v>
      </c>
      <c r="G5412" s="235">
        <v>0</v>
      </c>
      <c r="H5412" s="235">
        <v>0</v>
      </c>
    </row>
    <row r="5413" spans="2:8">
      <c r="B5413" s="235" t="s">
        <v>72</v>
      </c>
      <c r="C5413" s="235">
        <v>44344</v>
      </c>
      <c r="D5413" s="235">
        <v>21</v>
      </c>
      <c r="E5413" s="235">
        <v>0</v>
      </c>
      <c r="F5413" s="235">
        <v>0</v>
      </c>
      <c r="G5413" s="235">
        <v>0</v>
      </c>
      <c r="H5413" s="235">
        <v>0</v>
      </c>
    </row>
    <row r="5414" spans="2:8">
      <c r="B5414" s="235" t="s">
        <v>72</v>
      </c>
      <c r="C5414" s="235">
        <v>44347</v>
      </c>
      <c r="D5414" s="235">
        <v>31</v>
      </c>
      <c r="E5414" s="235">
        <v>0</v>
      </c>
      <c r="F5414" s="235">
        <v>0</v>
      </c>
      <c r="G5414" s="235">
        <v>0</v>
      </c>
      <c r="H5414" s="235">
        <v>0</v>
      </c>
    </row>
    <row r="5415" spans="2:8">
      <c r="B5415" s="235" t="s">
        <v>72</v>
      </c>
      <c r="C5415" s="235">
        <v>44348</v>
      </c>
      <c r="D5415" s="235">
        <v>7</v>
      </c>
      <c r="E5415" s="235">
        <v>0</v>
      </c>
      <c r="F5415" s="235">
        <v>0</v>
      </c>
      <c r="G5415" s="235">
        <v>0</v>
      </c>
      <c r="H5415" s="235">
        <v>0</v>
      </c>
    </row>
    <row r="5416" spans="2:8">
      <c r="B5416" s="235" t="s">
        <v>72</v>
      </c>
      <c r="C5416" s="235">
        <v>44349</v>
      </c>
      <c r="D5416" s="235">
        <v>0</v>
      </c>
      <c r="E5416" s="235">
        <v>0</v>
      </c>
      <c r="F5416" s="235">
        <v>0</v>
      </c>
      <c r="G5416" s="235">
        <v>0</v>
      </c>
      <c r="H5416" s="235">
        <v>0</v>
      </c>
    </row>
    <row r="5417" spans="2:8">
      <c r="B5417" s="235" t="s">
        <v>72</v>
      </c>
      <c r="C5417" s="235">
        <v>44350</v>
      </c>
      <c r="D5417" s="235">
        <v>0</v>
      </c>
      <c r="E5417" s="235">
        <v>0</v>
      </c>
      <c r="F5417" s="235">
        <v>0</v>
      </c>
      <c r="G5417" s="235">
        <v>0</v>
      </c>
      <c r="H5417" s="235">
        <v>0</v>
      </c>
    </row>
    <row r="5418" spans="2:8">
      <c r="B5418" s="235" t="s">
        <v>72</v>
      </c>
      <c r="C5418" s="235">
        <v>44351</v>
      </c>
      <c r="D5418" s="235">
        <v>4</v>
      </c>
      <c r="E5418" s="235">
        <v>0</v>
      </c>
      <c r="F5418" s="235">
        <v>0</v>
      </c>
      <c r="G5418" s="235">
        <v>0</v>
      </c>
      <c r="H5418" s="235">
        <v>0</v>
      </c>
    </row>
    <row r="5419" spans="2:8">
      <c r="B5419" s="235" t="s">
        <v>72</v>
      </c>
      <c r="C5419" s="235">
        <v>44355</v>
      </c>
      <c r="D5419" s="235">
        <v>25</v>
      </c>
      <c r="E5419" s="235">
        <v>0</v>
      </c>
      <c r="F5419" s="235">
        <v>0</v>
      </c>
      <c r="G5419" s="235">
        <v>0</v>
      </c>
      <c r="H5419" s="235">
        <v>0</v>
      </c>
    </row>
    <row r="5420" spans="2:8">
      <c r="B5420" s="235" t="s">
        <v>72</v>
      </c>
      <c r="C5420" s="235">
        <v>44356</v>
      </c>
      <c r="D5420" s="235">
        <v>17</v>
      </c>
      <c r="E5420" s="235">
        <v>0</v>
      </c>
      <c r="F5420" s="235">
        <v>0</v>
      </c>
      <c r="G5420" s="235">
        <v>0</v>
      </c>
      <c r="H5420" s="235">
        <v>0</v>
      </c>
    </row>
    <row r="5421" spans="2:8">
      <c r="B5421" s="235" t="s">
        <v>72</v>
      </c>
      <c r="C5421" s="235">
        <v>44357</v>
      </c>
      <c r="D5421" s="235">
        <v>1</v>
      </c>
      <c r="E5421" s="235">
        <v>0</v>
      </c>
      <c r="F5421" s="235">
        <v>0</v>
      </c>
      <c r="G5421" s="235">
        <v>0</v>
      </c>
      <c r="H5421" s="235">
        <v>0</v>
      </c>
    </row>
    <row r="5422" spans="2:8">
      <c r="B5422" s="235" t="s">
        <v>72</v>
      </c>
      <c r="C5422" s="235">
        <v>44358</v>
      </c>
      <c r="D5422" s="235">
        <v>0</v>
      </c>
      <c r="E5422" s="235">
        <v>0</v>
      </c>
      <c r="F5422" s="235">
        <v>0</v>
      </c>
      <c r="G5422" s="235">
        <v>0</v>
      </c>
      <c r="H5422" s="235">
        <v>0</v>
      </c>
    </row>
    <row r="5423" spans="2:8">
      <c r="B5423" s="235" t="s">
        <v>72</v>
      </c>
      <c r="C5423" s="235">
        <v>44362</v>
      </c>
      <c r="D5423" s="235">
        <v>37</v>
      </c>
      <c r="E5423" s="235">
        <v>0</v>
      </c>
      <c r="F5423" s="235">
        <v>0</v>
      </c>
      <c r="G5423" s="235">
        <v>0</v>
      </c>
      <c r="H5423" s="235">
        <v>0</v>
      </c>
    </row>
    <row r="5424" spans="2:8">
      <c r="B5424" s="235" t="s">
        <v>72</v>
      </c>
      <c r="C5424" s="235">
        <v>44364</v>
      </c>
      <c r="D5424" s="235">
        <v>0</v>
      </c>
      <c r="E5424" s="235">
        <v>0</v>
      </c>
      <c r="F5424" s="235">
        <v>0</v>
      </c>
      <c r="G5424" s="235">
        <v>0</v>
      </c>
      <c r="H5424" s="235">
        <v>0</v>
      </c>
    </row>
    <row r="5425" spans="2:8">
      <c r="B5425" s="235" t="s">
        <v>72</v>
      </c>
      <c r="C5425" s="235">
        <v>44368</v>
      </c>
      <c r="D5425" s="235">
        <v>6</v>
      </c>
      <c r="E5425" s="235">
        <v>0</v>
      </c>
      <c r="F5425" s="235">
        <v>0</v>
      </c>
      <c r="G5425" s="235">
        <v>0</v>
      </c>
      <c r="H5425" s="235">
        <v>0</v>
      </c>
    </row>
    <row r="5426" spans="2:8">
      <c r="B5426" s="235" t="s">
        <v>72</v>
      </c>
      <c r="C5426" s="235">
        <v>44368</v>
      </c>
      <c r="D5426" s="235">
        <v>15</v>
      </c>
      <c r="E5426" s="235">
        <v>0</v>
      </c>
      <c r="F5426" s="235">
        <v>0</v>
      </c>
      <c r="G5426" s="235">
        <v>0</v>
      </c>
      <c r="H5426" s="235">
        <v>0</v>
      </c>
    </row>
    <row r="5427" spans="2:8">
      <c r="B5427" s="235" t="s">
        <v>72</v>
      </c>
      <c r="C5427" s="235">
        <v>44369</v>
      </c>
      <c r="D5427" s="235">
        <v>0</v>
      </c>
      <c r="E5427" s="235">
        <v>0</v>
      </c>
      <c r="F5427" s="235">
        <v>0</v>
      </c>
      <c r="G5427" s="235">
        <v>0</v>
      </c>
      <c r="H5427" s="235">
        <v>0</v>
      </c>
    </row>
    <row r="5428" spans="2:8">
      <c r="B5428" s="235" t="s">
        <v>72</v>
      </c>
      <c r="C5428" s="235">
        <v>44371</v>
      </c>
      <c r="D5428" s="235">
        <v>29</v>
      </c>
      <c r="E5428" s="235">
        <v>0</v>
      </c>
      <c r="F5428" s="235">
        <v>0</v>
      </c>
      <c r="G5428" s="235">
        <v>0</v>
      </c>
      <c r="H5428" s="235">
        <v>0</v>
      </c>
    </row>
    <row r="5429" spans="2:8">
      <c r="B5429" s="235" t="s">
        <v>72</v>
      </c>
      <c r="C5429" s="235">
        <v>44372</v>
      </c>
      <c r="D5429" s="235">
        <v>0</v>
      </c>
      <c r="E5429" s="235">
        <v>0</v>
      </c>
      <c r="F5429" s="235">
        <v>0</v>
      </c>
      <c r="G5429" s="235">
        <v>0</v>
      </c>
      <c r="H5429" s="235">
        <v>0</v>
      </c>
    </row>
    <row r="5430" spans="2:8">
      <c r="B5430" s="235" t="s">
        <v>72</v>
      </c>
      <c r="C5430" s="235">
        <v>44376</v>
      </c>
      <c r="D5430" s="235">
        <v>0</v>
      </c>
      <c r="E5430" s="235">
        <v>0</v>
      </c>
      <c r="F5430" s="235">
        <v>0</v>
      </c>
      <c r="G5430" s="235">
        <v>0</v>
      </c>
      <c r="H5430" s="235">
        <v>0</v>
      </c>
    </row>
    <row r="5431" spans="2:8">
      <c r="B5431" s="235" t="s">
        <v>72</v>
      </c>
      <c r="C5431" s="235">
        <v>44377</v>
      </c>
      <c r="D5431" s="235">
        <v>0</v>
      </c>
      <c r="E5431" s="235">
        <v>0</v>
      </c>
      <c r="F5431" s="235">
        <v>0</v>
      </c>
      <c r="G5431" s="235">
        <v>0</v>
      </c>
      <c r="H5431" s="235">
        <v>0</v>
      </c>
    </row>
    <row r="5432" spans="2:8">
      <c r="B5432" s="235" t="s">
        <v>72</v>
      </c>
      <c r="C5432" s="235">
        <v>44379</v>
      </c>
      <c r="D5432" s="235">
        <v>6</v>
      </c>
      <c r="E5432" s="235">
        <v>0</v>
      </c>
      <c r="F5432" s="235">
        <v>0</v>
      </c>
      <c r="G5432" s="235">
        <v>0</v>
      </c>
      <c r="H5432" s="235">
        <v>0</v>
      </c>
    </row>
    <row r="5433" spans="2:8">
      <c r="B5433" s="235" t="s">
        <v>72</v>
      </c>
      <c r="C5433" s="235">
        <v>44383</v>
      </c>
      <c r="D5433" s="235">
        <v>17</v>
      </c>
      <c r="E5433" s="235">
        <v>0</v>
      </c>
      <c r="F5433" s="235">
        <v>0</v>
      </c>
      <c r="G5433" s="235">
        <v>0</v>
      </c>
      <c r="H5433" s="235">
        <v>0</v>
      </c>
    </row>
    <row r="5434" spans="2:8">
      <c r="B5434" s="235" t="s">
        <v>72</v>
      </c>
      <c r="C5434" s="235">
        <v>44384</v>
      </c>
      <c r="D5434" s="235">
        <v>0</v>
      </c>
      <c r="E5434" s="235">
        <v>0</v>
      </c>
      <c r="F5434" s="235">
        <v>0</v>
      </c>
      <c r="G5434" s="235">
        <v>0</v>
      </c>
      <c r="H5434" s="235">
        <v>0</v>
      </c>
    </row>
    <row r="5435" spans="2:8">
      <c r="B5435" s="235" t="s">
        <v>72</v>
      </c>
      <c r="C5435" s="235">
        <v>44385</v>
      </c>
      <c r="D5435" s="235">
        <v>2.5</v>
      </c>
      <c r="E5435" s="235">
        <v>0</v>
      </c>
      <c r="F5435" s="235">
        <v>0</v>
      </c>
      <c r="G5435" s="235">
        <v>0</v>
      </c>
      <c r="H5435" s="235">
        <v>0</v>
      </c>
    </row>
    <row r="5436" spans="2:8">
      <c r="B5436" s="235" t="s">
        <v>72</v>
      </c>
      <c r="C5436" s="235">
        <v>44386</v>
      </c>
      <c r="D5436" s="235">
        <v>0</v>
      </c>
      <c r="E5436" s="235">
        <v>0</v>
      </c>
      <c r="F5436" s="235">
        <v>0</v>
      </c>
      <c r="G5436" s="235">
        <v>0</v>
      </c>
      <c r="H5436" s="235">
        <v>0</v>
      </c>
    </row>
    <row r="5437" spans="2:8">
      <c r="B5437" s="235" t="s">
        <v>72</v>
      </c>
      <c r="C5437" s="235">
        <v>44389</v>
      </c>
      <c r="D5437" s="235">
        <v>35</v>
      </c>
      <c r="E5437" s="235">
        <v>0</v>
      </c>
      <c r="F5437" s="235">
        <v>0</v>
      </c>
      <c r="G5437" s="235">
        <v>0</v>
      </c>
      <c r="H5437" s="235">
        <v>0</v>
      </c>
    </row>
    <row r="5438" spans="2:8">
      <c r="B5438" s="235" t="s">
        <v>72</v>
      </c>
      <c r="C5438" s="235">
        <v>44390</v>
      </c>
      <c r="D5438" s="235">
        <v>0</v>
      </c>
      <c r="E5438" s="235">
        <v>0</v>
      </c>
      <c r="F5438" s="235">
        <v>0</v>
      </c>
      <c r="G5438" s="235">
        <v>0</v>
      </c>
      <c r="H5438" s="235">
        <v>0</v>
      </c>
    </row>
    <row r="5439" spans="2:8">
      <c r="B5439" s="235" t="s">
        <v>72</v>
      </c>
      <c r="C5439" s="235">
        <v>44391</v>
      </c>
      <c r="D5439" s="235">
        <v>0</v>
      </c>
      <c r="E5439" s="235">
        <v>0</v>
      </c>
      <c r="F5439" s="235">
        <v>0</v>
      </c>
      <c r="G5439" s="235">
        <v>0</v>
      </c>
      <c r="H5439" s="235">
        <v>0</v>
      </c>
    </row>
    <row r="5440" spans="2:8">
      <c r="B5440" s="235" t="s">
        <v>72</v>
      </c>
      <c r="C5440" s="235">
        <v>44392</v>
      </c>
      <c r="D5440" s="235">
        <v>0</v>
      </c>
      <c r="E5440" s="235">
        <v>0</v>
      </c>
      <c r="F5440" s="235">
        <v>0</v>
      </c>
      <c r="G5440" s="235">
        <v>0</v>
      </c>
      <c r="H5440" s="235">
        <v>0</v>
      </c>
    </row>
    <row r="5441" spans="2:8">
      <c r="B5441" s="235" t="s">
        <v>72</v>
      </c>
      <c r="C5441" s="235">
        <v>44393</v>
      </c>
      <c r="D5441" s="235">
        <v>0</v>
      </c>
      <c r="E5441" s="235">
        <v>80</v>
      </c>
      <c r="F5441" s="235">
        <v>70</v>
      </c>
      <c r="G5441" s="235">
        <v>18.2</v>
      </c>
      <c r="H5441" s="235">
        <v>15</v>
      </c>
    </row>
    <row r="5442" spans="2:8">
      <c r="B5442" s="235" t="s">
        <v>72</v>
      </c>
      <c r="C5442" s="235">
        <v>44393</v>
      </c>
      <c r="D5442" s="235">
        <v>0</v>
      </c>
      <c r="E5442" s="235">
        <v>0</v>
      </c>
      <c r="F5442" s="235">
        <v>0</v>
      </c>
      <c r="G5442" s="235">
        <v>0</v>
      </c>
      <c r="H5442" s="235">
        <v>0</v>
      </c>
    </row>
    <row r="5443" spans="2:8">
      <c r="B5443" s="235" t="s">
        <v>72</v>
      </c>
      <c r="C5443" s="235">
        <v>44397</v>
      </c>
      <c r="D5443" s="235">
        <v>28</v>
      </c>
      <c r="E5443" s="235">
        <v>0</v>
      </c>
      <c r="F5443" s="235">
        <v>0</v>
      </c>
      <c r="G5443" s="235">
        <v>0</v>
      </c>
      <c r="H5443" s="235">
        <v>0</v>
      </c>
    </row>
    <row r="5444" spans="2:8">
      <c r="B5444" s="235" t="s">
        <v>72</v>
      </c>
      <c r="C5444" s="235">
        <v>44398</v>
      </c>
      <c r="D5444" s="235">
        <v>0</v>
      </c>
      <c r="E5444" s="235">
        <v>0</v>
      </c>
      <c r="F5444" s="235">
        <v>0</v>
      </c>
      <c r="G5444" s="235">
        <v>0</v>
      </c>
      <c r="H5444" s="235">
        <v>0</v>
      </c>
    </row>
    <row r="5445" spans="2:8">
      <c r="B5445" s="235" t="s">
        <v>72</v>
      </c>
      <c r="C5445" s="235">
        <v>44400</v>
      </c>
      <c r="D5445" s="235">
        <v>0</v>
      </c>
      <c r="E5445" s="235">
        <v>0</v>
      </c>
      <c r="F5445" s="235">
        <v>0</v>
      </c>
      <c r="G5445" s="235">
        <v>0</v>
      </c>
      <c r="H5445" s="235">
        <v>0</v>
      </c>
    </row>
    <row r="5446" spans="2:8">
      <c r="B5446" s="235" t="s">
        <v>72</v>
      </c>
      <c r="C5446" s="235">
        <v>44403</v>
      </c>
      <c r="D5446" s="235">
        <v>17</v>
      </c>
      <c r="E5446" s="235">
        <v>0</v>
      </c>
      <c r="F5446" s="235">
        <v>0</v>
      </c>
      <c r="G5446" s="235">
        <v>0</v>
      </c>
      <c r="H5446" s="235">
        <v>0</v>
      </c>
    </row>
    <row r="5447" spans="2:8">
      <c r="B5447" s="235" t="s">
        <v>72</v>
      </c>
      <c r="C5447" s="235">
        <v>44404</v>
      </c>
      <c r="D5447" s="235">
        <v>13</v>
      </c>
      <c r="E5447" s="235">
        <v>0</v>
      </c>
      <c r="F5447" s="235">
        <v>0</v>
      </c>
      <c r="G5447" s="235">
        <v>0</v>
      </c>
      <c r="H5447" s="235">
        <v>0</v>
      </c>
    </row>
    <row r="5448" spans="2:8">
      <c r="B5448" s="235" t="s">
        <v>72</v>
      </c>
      <c r="C5448" s="235">
        <v>44405</v>
      </c>
      <c r="D5448" s="235">
        <v>0</v>
      </c>
      <c r="E5448" s="235">
        <v>0</v>
      </c>
      <c r="F5448" s="235">
        <v>0</v>
      </c>
      <c r="G5448" s="235">
        <v>0</v>
      </c>
      <c r="H5448" s="235">
        <v>0</v>
      </c>
    </row>
    <row r="5449" spans="2:8">
      <c r="B5449" s="235" t="s">
        <v>72</v>
      </c>
      <c r="C5449" s="235">
        <v>44406</v>
      </c>
      <c r="D5449" s="235">
        <v>0</v>
      </c>
      <c r="E5449" s="235">
        <v>0</v>
      </c>
      <c r="F5449" s="235">
        <v>0</v>
      </c>
      <c r="G5449" s="235">
        <v>0</v>
      </c>
      <c r="H5449" s="235">
        <v>0</v>
      </c>
    </row>
    <row r="5450" spans="2:8">
      <c r="B5450" s="235" t="s">
        <v>72</v>
      </c>
      <c r="C5450" s="235">
        <v>44407</v>
      </c>
      <c r="D5450" s="235">
        <v>48</v>
      </c>
      <c r="E5450" s="235">
        <v>0</v>
      </c>
      <c r="F5450" s="235">
        <v>0</v>
      </c>
      <c r="G5450" s="235">
        <v>0</v>
      </c>
      <c r="H5450" s="235">
        <v>0</v>
      </c>
    </row>
    <row r="5451" spans="2:8">
      <c r="B5451" s="235" t="s">
        <v>72</v>
      </c>
      <c r="C5451" s="235">
        <v>44410</v>
      </c>
      <c r="D5451" s="235">
        <v>1.5</v>
      </c>
      <c r="E5451" s="235">
        <v>0</v>
      </c>
      <c r="F5451" s="235">
        <v>0</v>
      </c>
      <c r="G5451" s="235">
        <v>0</v>
      </c>
      <c r="H5451" s="235">
        <v>0</v>
      </c>
    </row>
    <row r="5452" spans="2:8">
      <c r="B5452" s="235" t="s">
        <v>72</v>
      </c>
      <c r="C5452" s="235">
        <v>44411</v>
      </c>
      <c r="D5452" s="235">
        <v>0</v>
      </c>
      <c r="E5452" s="235">
        <v>0</v>
      </c>
      <c r="F5452" s="235">
        <v>0</v>
      </c>
      <c r="G5452" s="235">
        <v>0</v>
      </c>
      <c r="H5452" s="235">
        <v>0</v>
      </c>
    </row>
    <row r="5453" spans="2:8">
      <c r="B5453" s="235" t="s">
        <v>72</v>
      </c>
      <c r="C5453" s="235">
        <v>44412</v>
      </c>
      <c r="D5453" s="235">
        <v>0</v>
      </c>
      <c r="E5453" s="235">
        <v>0</v>
      </c>
      <c r="F5453" s="235">
        <v>0</v>
      </c>
      <c r="G5453" s="235">
        <v>0</v>
      </c>
      <c r="H5453" s="235">
        <v>0</v>
      </c>
    </row>
    <row r="5454" spans="2:8">
      <c r="B5454" s="235" t="s">
        <v>72</v>
      </c>
      <c r="C5454" s="235">
        <v>44413</v>
      </c>
      <c r="D5454" s="235">
        <v>0</v>
      </c>
      <c r="E5454" s="235">
        <v>0</v>
      </c>
      <c r="F5454" s="235">
        <v>0</v>
      </c>
      <c r="G5454" s="235">
        <v>0</v>
      </c>
      <c r="H5454" s="235">
        <v>0</v>
      </c>
    </row>
    <row r="5455" spans="2:8">
      <c r="B5455" s="235" t="s">
        <v>72</v>
      </c>
      <c r="C5455" s="235">
        <v>44414</v>
      </c>
      <c r="D5455" s="235">
        <v>0</v>
      </c>
      <c r="E5455" s="235">
        <v>0</v>
      </c>
      <c r="F5455" s="235">
        <v>0</v>
      </c>
      <c r="G5455" s="235">
        <v>0</v>
      </c>
      <c r="H5455" s="235">
        <v>0</v>
      </c>
    </row>
    <row r="5456" spans="2:8">
      <c r="B5456" s="235" t="s">
        <v>72</v>
      </c>
      <c r="C5456" s="235">
        <v>44414</v>
      </c>
      <c r="D5456" s="235">
        <v>0</v>
      </c>
      <c r="E5456" s="235">
        <v>0</v>
      </c>
      <c r="F5456" s="235">
        <v>0</v>
      </c>
      <c r="G5456" s="235">
        <v>0</v>
      </c>
      <c r="H5456" s="235">
        <v>0</v>
      </c>
    </row>
    <row r="5457" spans="2:8">
      <c r="B5457" s="235" t="s">
        <v>72</v>
      </c>
      <c r="C5457" s="235">
        <v>44417</v>
      </c>
      <c r="D5457" s="235">
        <v>13</v>
      </c>
      <c r="E5457" s="235">
        <v>0</v>
      </c>
      <c r="F5457" s="235">
        <v>0</v>
      </c>
      <c r="G5457" s="235">
        <v>0</v>
      </c>
      <c r="H5457" s="235">
        <v>0</v>
      </c>
    </row>
    <row r="5458" spans="2:8">
      <c r="B5458" s="235" t="s">
        <v>72</v>
      </c>
      <c r="C5458" s="235">
        <v>44419</v>
      </c>
      <c r="D5458" s="235">
        <v>14</v>
      </c>
      <c r="E5458" s="235">
        <v>0</v>
      </c>
      <c r="F5458" s="235">
        <v>0</v>
      </c>
      <c r="G5458" s="235">
        <v>0</v>
      </c>
      <c r="H5458" s="235">
        <v>0</v>
      </c>
    </row>
    <row r="5459" spans="2:8">
      <c r="B5459" s="235" t="s">
        <v>72</v>
      </c>
      <c r="C5459" s="235">
        <v>44420</v>
      </c>
      <c r="D5459" s="235">
        <v>10</v>
      </c>
      <c r="E5459" s="235">
        <v>0</v>
      </c>
      <c r="F5459" s="235">
        <v>0</v>
      </c>
      <c r="G5459" s="235">
        <v>0</v>
      </c>
      <c r="H5459" s="235">
        <v>0</v>
      </c>
    </row>
    <row r="5460" spans="2:8">
      <c r="B5460" s="235" t="s">
        <v>72</v>
      </c>
      <c r="C5460" s="235">
        <v>44425</v>
      </c>
      <c r="D5460" s="235">
        <v>67</v>
      </c>
      <c r="E5460" s="235">
        <v>0</v>
      </c>
      <c r="F5460" s="235">
        <v>0</v>
      </c>
      <c r="G5460" s="235">
        <v>0</v>
      </c>
      <c r="H5460" s="235">
        <v>0</v>
      </c>
    </row>
    <row r="5461" spans="2:8">
      <c r="B5461" s="235" t="s">
        <v>72</v>
      </c>
      <c r="C5461" s="235">
        <v>44426</v>
      </c>
      <c r="D5461" s="235">
        <v>6</v>
      </c>
      <c r="E5461" s="235">
        <v>0</v>
      </c>
      <c r="F5461" s="235">
        <v>0</v>
      </c>
      <c r="G5461" s="235">
        <v>0</v>
      </c>
      <c r="H5461" s="235">
        <v>0</v>
      </c>
    </row>
    <row r="5462" spans="2:8">
      <c r="B5462" s="235" t="s">
        <v>72</v>
      </c>
      <c r="C5462" s="235">
        <v>44427</v>
      </c>
      <c r="D5462" s="235">
        <v>40</v>
      </c>
      <c r="E5462" s="235">
        <v>0</v>
      </c>
      <c r="F5462" s="235">
        <v>0</v>
      </c>
      <c r="G5462" s="235">
        <v>0</v>
      </c>
      <c r="H5462" s="235">
        <v>0</v>
      </c>
    </row>
    <row r="5463" spans="2:8">
      <c r="B5463" s="235" t="s">
        <v>72</v>
      </c>
      <c r="C5463" s="235">
        <v>44428</v>
      </c>
      <c r="D5463" s="235">
        <v>11</v>
      </c>
      <c r="E5463" s="235">
        <v>0</v>
      </c>
      <c r="F5463" s="235">
        <v>0</v>
      </c>
      <c r="G5463" s="235">
        <v>0</v>
      </c>
      <c r="H5463" s="235">
        <v>0</v>
      </c>
    </row>
    <row r="5464" spans="2:8">
      <c r="B5464" s="235" t="s">
        <v>72</v>
      </c>
      <c r="C5464" s="235">
        <v>44431</v>
      </c>
      <c r="D5464" s="235">
        <v>10</v>
      </c>
      <c r="E5464" s="235">
        <v>0</v>
      </c>
      <c r="F5464" s="235">
        <v>0</v>
      </c>
      <c r="G5464" s="235">
        <v>0</v>
      </c>
      <c r="H5464" s="235">
        <v>0</v>
      </c>
    </row>
    <row r="5465" spans="2:8">
      <c r="B5465" s="235" t="s">
        <v>72</v>
      </c>
      <c r="C5465" s="235">
        <v>44432</v>
      </c>
      <c r="D5465" s="235">
        <v>34</v>
      </c>
      <c r="E5465" s="235">
        <v>0</v>
      </c>
      <c r="F5465" s="235">
        <v>0</v>
      </c>
      <c r="G5465" s="235">
        <v>0</v>
      </c>
      <c r="H5465" s="235">
        <v>0</v>
      </c>
    </row>
    <row r="5466" spans="2:8">
      <c r="B5466" s="235" t="s">
        <v>72</v>
      </c>
      <c r="C5466" s="235">
        <v>44433</v>
      </c>
      <c r="D5466" s="235">
        <v>34</v>
      </c>
      <c r="E5466" s="235">
        <v>0</v>
      </c>
      <c r="F5466" s="235">
        <v>0</v>
      </c>
      <c r="G5466" s="235">
        <v>0</v>
      </c>
      <c r="H5466" s="235">
        <v>0</v>
      </c>
    </row>
    <row r="5467" spans="2:8">
      <c r="B5467" s="235" t="s">
        <v>72</v>
      </c>
      <c r="C5467" s="235">
        <v>44434</v>
      </c>
      <c r="D5467" s="235">
        <v>12</v>
      </c>
      <c r="E5467" s="235">
        <v>0</v>
      </c>
      <c r="F5467" s="235">
        <v>0</v>
      </c>
      <c r="G5467" s="235">
        <v>0</v>
      </c>
      <c r="H5467" s="235">
        <v>0</v>
      </c>
    </row>
    <row r="5468" spans="2:8">
      <c r="B5468" s="235" t="s">
        <v>72</v>
      </c>
      <c r="C5468" s="235">
        <v>44435</v>
      </c>
      <c r="D5468" s="235">
        <v>2</v>
      </c>
      <c r="E5468" s="235">
        <v>0</v>
      </c>
      <c r="F5468" s="235">
        <v>0</v>
      </c>
      <c r="G5468" s="235">
        <v>0</v>
      </c>
      <c r="H5468" s="235">
        <v>0</v>
      </c>
    </row>
    <row r="5469" spans="2:8">
      <c r="B5469" s="235" t="s">
        <v>72</v>
      </c>
      <c r="C5469" s="235">
        <v>44438</v>
      </c>
      <c r="D5469" s="235">
        <v>60</v>
      </c>
      <c r="E5469" s="235">
        <v>0</v>
      </c>
      <c r="F5469" s="235">
        <v>0</v>
      </c>
      <c r="G5469" s="235">
        <v>0</v>
      </c>
      <c r="H5469" s="235">
        <v>0</v>
      </c>
    </row>
    <row r="5470" spans="2:8">
      <c r="B5470" s="235" t="s">
        <v>72</v>
      </c>
      <c r="C5470" s="235">
        <v>44439</v>
      </c>
      <c r="D5470" s="235">
        <v>53</v>
      </c>
      <c r="E5470" s="235">
        <v>0</v>
      </c>
      <c r="F5470" s="235">
        <v>0</v>
      </c>
      <c r="G5470" s="235">
        <v>0</v>
      </c>
      <c r="H5470" s="235">
        <v>0</v>
      </c>
    </row>
    <row r="5471" spans="2:8">
      <c r="B5471" s="235" t="s">
        <v>72</v>
      </c>
      <c r="C5471" s="235">
        <v>44440</v>
      </c>
      <c r="D5471" s="235">
        <v>8</v>
      </c>
      <c r="E5471" s="235">
        <v>0</v>
      </c>
      <c r="F5471" s="235">
        <v>0</v>
      </c>
      <c r="G5471" s="235">
        <v>0</v>
      </c>
      <c r="H5471" s="235">
        <v>0</v>
      </c>
    </row>
    <row r="5472" spans="2:8">
      <c r="B5472" s="235" t="s">
        <v>72</v>
      </c>
      <c r="C5472" s="235">
        <v>44441</v>
      </c>
      <c r="D5472" s="235">
        <v>0</v>
      </c>
      <c r="E5472" s="235">
        <v>0</v>
      </c>
      <c r="F5472" s="235">
        <v>0</v>
      </c>
      <c r="G5472" s="235">
        <v>0</v>
      </c>
      <c r="H5472" s="235">
        <v>0</v>
      </c>
    </row>
    <row r="5473" spans="2:8">
      <c r="B5473" s="235" t="s">
        <v>72</v>
      </c>
      <c r="C5473" s="235">
        <v>44442</v>
      </c>
      <c r="D5473" s="235">
        <v>0</v>
      </c>
      <c r="E5473" s="235">
        <v>0</v>
      </c>
      <c r="F5473" s="235">
        <v>0</v>
      </c>
      <c r="G5473" s="235">
        <v>0</v>
      </c>
      <c r="H5473" s="235">
        <v>0</v>
      </c>
    </row>
    <row r="5474" spans="2:8">
      <c r="B5474" s="235" t="s">
        <v>72</v>
      </c>
      <c r="C5474" s="235">
        <v>44445</v>
      </c>
      <c r="D5474" s="235">
        <v>78</v>
      </c>
      <c r="E5474" s="235">
        <v>0</v>
      </c>
      <c r="F5474" s="235">
        <v>0</v>
      </c>
      <c r="G5474" s="235">
        <v>0</v>
      </c>
      <c r="H5474" s="235">
        <v>0</v>
      </c>
    </row>
    <row r="5475" spans="2:8">
      <c r="B5475" s="235" t="s">
        <v>72</v>
      </c>
      <c r="C5475" s="235">
        <v>44446</v>
      </c>
      <c r="D5475" s="235">
        <v>14</v>
      </c>
      <c r="E5475" s="235">
        <v>0</v>
      </c>
      <c r="F5475" s="235">
        <v>0</v>
      </c>
      <c r="G5475" s="235">
        <v>0</v>
      </c>
      <c r="H5475" s="235">
        <v>0</v>
      </c>
    </row>
    <row r="5476" spans="2:8">
      <c r="B5476" s="235" t="s">
        <v>72</v>
      </c>
      <c r="C5476" s="235">
        <v>44447</v>
      </c>
      <c r="D5476" s="235">
        <v>60</v>
      </c>
      <c r="E5476" s="235">
        <v>0</v>
      </c>
      <c r="F5476" s="235">
        <v>0</v>
      </c>
      <c r="G5476" s="235">
        <v>0</v>
      </c>
      <c r="H5476" s="235">
        <v>0</v>
      </c>
    </row>
    <row r="5477" spans="2:8">
      <c r="B5477" s="235" t="s">
        <v>72</v>
      </c>
      <c r="C5477" s="235">
        <v>44448</v>
      </c>
      <c r="D5477" s="235">
        <v>2</v>
      </c>
      <c r="E5477" s="235">
        <v>0</v>
      </c>
      <c r="F5477" s="235">
        <v>0</v>
      </c>
      <c r="G5477" s="235">
        <v>0</v>
      </c>
      <c r="H5477" s="235">
        <v>0</v>
      </c>
    </row>
    <row r="5478" spans="2:8">
      <c r="B5478" s="235" t="s">
        <v>72</v>
      </c>
      <c r="C5478" s="235">
        <v>44449</v>
      </c>
      <c r="D5478" s="235">
        <v>6</v>
      </c>
      <c r="E5478" s="235">
        <v>0</v>
      </c>
      <c r="F5478" s="235">
        <v>0</v>
      </c>
      <c r="G5478" s="235">
        <v>0</v>
      </c>
      <c r="H5478" s="235">
        <v>0</v>
      </c>
    </row>
    <row r="5479" spans="2:8">
      <c r="B5479" s="235" t="s">
        <v>72</v>
      </c>
      <c r="C5479" s="235">
        <v>44452</v>
      </c>
      <c r="D5479" s="235">
        <v>25</v>
      </c>
      <c r="E5479" s="235">
        <v>0</v>
      </c>
      <c r="F5479" s="235">
        <v>0</v>
      </c>
      <c r="G5479" s="235">
        <v>0</v>
      </c>
      <c r="H5479" s="235">
        <v>0</v>
      </c>
    </row>
    <row r="5480" spans="2:8">
      <c r="B5480" s="235" t="s">
        <v>72</v>
      </c>
      <c r="C5480" s="235">
        <v>44453</v>
      </c>
      <c r="D5480" s="235">
        <v>3</v>
      </c>
      <c r="E5480" s="235">
        <v>0</v>
      </c>
      <c r="F5480" s="235">
        <v>0</v>
      </c>
      <c r="G5480" s="235">
        <v>0</v>
      </c>
      <c r="H5480" s="235">
        <v>0</v>
      </c>
    </row>
    <row r="5481" spans="2:8">
      <c r="B5481" s="235" t="s">
        <v>72</v>
      </c>
      <c r="C5481" s="235">
        <v>44454</v>
      </c>
      <c r="D5481" s="235">
        <v>28</v>
      </c>
      <c r="E5481" s="235">
        <v>0</v>
      </c>
      <c r="F5481" s="235">
        <v>0</v>
      </c>
      <c r="G5481" s="235">
        <v>0</v>
      </c>
      <c r="H5481" s="235">
        <v>0</v>
      </c>
    </row>
    <row r="5482" spans="2:8">
      <c r="B5482" s="235" t="s">
        <v>72</v>
      </c>
      <c r="C5482" s="235">
        <v>44456</v>
      </c>
      <c r="D5482" s="235">
        <v>0</v>
      </c>
      <c r="E5482" s="235">
        <v>0</v>
      </c>
      <c r="F5482" s="235">
        <v>0</v>
      </c>
      <c r="G5482" s="235">
        <v>0</v>
      </c>
      <c r="H5482" s="235">
        <v>0</v>
      </c>
    </row>
    <row r="5483" spans="2:8">
      <c r="B5483" s="235" t="s">
        <v>72</v>
      </c>
      <c r="C5483" s="235">
        <v>44459</v>
      </c>
      <c r="D5483" s="235">
        <v>28</v>
      </c>
      <c r="E5483" s="235">
        <v>0</v>
      </c>
      <c r="F5483" s="235">
        <v>0</v>
      </c>
      <c r="G5483" s="235">
        <v>0</v>
      </c>
      <c r="H5483" s="235">
        <v>0</v>
      </c>
    </row>
    <row r="5484" spans="2:8">
      <c r="B5484" s="235" t="s">
        <v>72</v>
      </c>
      <c r="C5484" s="235">
        <v>44461</v>
      </c>
      <c r="D5484" s="235">
        <v>2</v>
      </c>
      <c r="E5484" s="235">
        <v>0</v>
      </c>
      <c r="F5484" s="235">
        <v>0</v>
      </c>
      <c r="G5484" s="235">
        <v>0</v>
      </c>
      <c r="H5484" s="235">
        <v>0</v>
      </c>
    </row>
    <row r="5485" spans="2:8">
      <c r="B5485" s="235" t="s">
        <v>72</v>
      </c>
      <c r="C5485" s="235">
        <v>44462</v>
      </c>
      <c r="D5485" s="235">
        <v>60</v>
      </c>
      <c r="E5485" s="235">
        <v>0</v>
      </c>
      <c r="F5485" s="235">
        <v>0</v>
      </c>
      <c r="G5485" s="235">
        <v>0</v>
      </c>
      <c r="H5485" s="235">
        <v>0</v>
      </c>
    </row>
    <row r="5486" spans="2:8">
      <c r="B5486" s="235" t="s">
        <v>72</v>
      </c>
      <c r="C5486" s="235">
        <v>44463</v>
      </c>
      <c r="D5486" s="235">
        <v>0</v>
      </c>
      <c r="E5486" s="235">
        <v>0</v>
      </c>
      <c r="F5486" s="235">
        <v>0</v>
      </c>
      <c r="G5486" s="235">
        <v>0</v>
      </c>
      <c r="H5486" s="235">
        <v>0</v>
      </c>
    </row>
    <row r="5487" spans="2:8">
      <c r="B5487" s="235" t="s">
        <v>72</v>
      </c>
      <c r="C5487" s="235">
        <v>44466</v>
      </c>
      <c r="D5487" s="235">
        <v>0</v>
      </c>
      <c r="E5487" s="235">
        <v>0</v>
      </c>
      <c r="F5487" s="235">
        <v>0</v>
      </c>
      <c r="G5487" s="235">
        <v>0</v>
      </c>
      <c r="H5487" s="235">
        <v>0</v>
      </c>
    </row>
    <row r="5488" spans="2:8">
      <c r="B5488" s="235" t="s">
        <v>72</v>
      </c>
      <c r="C5488" s="235">
        <v>44497</v>
      </c>
      <c r="D5488" s="235">
        <v>2</v>
      </c>
      <c r="E5488" s="235">
        <v>0</v>
      </c>
      <c r="F5488" s="235">
        <v>0</v>
      </c>
      <c r="G5488" s="235">
        <v>0</v>
      </c>
      <c r="H5488" s="235">
        <v>0</v>
      </c>
    </row>
    <row r="5489" spans="2:8">
      <c r="B5489" s="235" t="s">
        <v>72</v>
      </c>
      <c r="C5489" s="235">
        <v>44498</v>
      </c>
      <c r="D5489" s="235">
        <v>0</v>
      </c>
      <c r="E5489" s="235">
        <v>0</v>
      </c>
      <c r="F5489" s="235">
        <v>0</v>
      </c>
      <c r="G5489" s="235">
        <v>0</v>
      </c>
      <c r="H5489" s="235">
        <v>0</v>
      </c>
    </row>
    <row r="5490" spans="2:8">
      <c r="B5490" s="235" t="s">
        <v>72</v>
      </c>
      <c r="C5490" s="235">
        <v>44469</v>
      </c>
      <c r="D5490" s="235">
        <v>2</v>
      </c>
      <c r="E5490" s="235">
        <v>0</v>
      </c>
      <c r="F5490" s="235">
        <v>0</v>
      </c>
      <c r="G5490" s="235">
        <v>0</v>
      </c>
      <c r="H5490" s="235">
        <v>0</v>
      </c>
    </row>
    <row r="5491" spans="2:8">
      <c r="B5491" s="235" t="s">
        <v>72</v>
      </c>
      <c r="C5491" s="235">
        <v>44470</v>
      </c>
      <c r="D5491" s="235">
        <v>0</v>
      </c>
      <c r="E5491" s="235">
        <v>0</v>
      </c>
      <c r="F5491" s="235">
        <v>0</v>
      </c>
      <c r="G5491" s="235">
        <v>0</v>
      </c>
      <c r="H5491" s="235">
        <v>0</v>
      </c>
    </row>
    <row r="5492" spans="2:8">
      <c r="B5492" s="235" t="s">
        <v>72</v>
      </c>
      <c r="C5492" s="235">
        <v>44473</v>
      </c>
      <c r="D5492" s="235">
        <v>0</v>
      </c>
      <c r="E5492" s="235">
        <v>0</v>
      </c>
      <c r="F5492" s="235">
        <v>0</v>
      </c>
      <c r="G5492" s="235">
        <v>0</v>
      </c>
      <c r="H5492" s="235">
        <v>0</v>
      </c>
    </row>
    <row r="5493" spans="2:8">
      <c r="B5493" s="235" t="s">
        <v>72</v>
      </c>
      <c r="C5493" s="235">
        <v>44474</v>
      </c>
      <c r="D5493" s="235">
        <v>20</v>
      </c>
      <c r="E5493" s="235">
        <v>0</v>
      </c>
      <c r="F5493" s="235">
        <v>0</v>
      </c>
      <c r="G5493" s="235">
        <v>0</v>
      </c>
      <c r="H5493" s="235">
        <v>0</v>
      </c>
    </row>
    <row r="5494" spans="2:8">
      <c r="B5494" s="235" t="s">
        <v>72</v>
      </c>
      <c r="C5494" s="235">
        <v>44475</v>
      </c>
      <c r="D5494" s="235">
        <v>1</v>
      </c>
      <c r="E5494" s="235">
        <v>0</v>
      </c>
      <c r="F5494" s="235">
        <v>0</v>
      </c>
      <c r="G5494" s="235">
        <v>0</v>
      </c>
      <c r="H5494" s="235">
        <v>0</v>
      </c>
    </row>
    <row r="5495" spans="2:8">
      <c r="B5495" s="235" t="s">
        <v>72</v>
      </c>
      <c r="C5495" s="235">
        <v>44476</v>
      </c>
      <c r="D5495" s="235">
        <v>10</v>
      </c>
      <c r="E5495" s="235">
        <v>0</v>
      </c>
      <c r="F5495" s="235">
        <v>0</v>
      </c>
      <c r="G5495" s="235">
        <v>0</v>
      </c>
      <c r="H5495" s="235">
        <v>0</v>
      </c>
    </row>
    <row r="5496" spans="2:8">
      <c r="B5496" s="235" t="s">
        <v>72</v>
      </c>
      <c r="C5496" s="235">
        <v>44477</v>
      </c>
      <c r="D5496" s="235">
        <v>10</v>
      </c>
      <c r="E5496" s="235">
        <v>0</v>
      </c>
      <c r="F5496" s="235">
        <v>0</v>
      </c>
      <c r="G5496" s="235">
        <v>0</v>
      </c>
      <c r="H5496" s="235">
        <v>0</v>
      </c>
    </row>
    <row r="5497" spans="2:8">
      <c r="B5497" s="235" t="s">
        <v>72</v>
      </c>
      <c r="C5497" s="235">
        <v>44480</v>
      </c>
      <c r="D5497" s="235">
        <v>17</v>
      </c>
      <c r="E5497" s="235">
        <v>0</v>
      </c>
      <c r="F5497" s="235">
        <v>0</v>
      </c>
      <c r="G5497" s="235">
        <v>0</v>
      </c>
      <c r="H5497" s="235">
        <v>0</v>
      </c>
    </row>
    <row r="5498" spans="2:8">
      <c r="B5498" s="235" t="s">
        <v>72</v>
      </c>
      <c r="C5498" s="235">
        <v>44481</v>
      </c>
      <c r="D5498" s="235">
        <v>0</v>
      </c>
      <c r="E5498" s="235">
        <v>0</v>
      </c>
      <c r="F5498" s="235">
        <v>0</v>
      </c>
      <c r="G5498" s="235">
        <v>0</v>
      </c>
      <c r="H5498" s="235">
        <v>0</v>
      </c>
    </row>
    <row r="5499" spans="2:8">
      <c r="B5499" s="235" t="s">
        <v>72</v>
      </c>
      <c r="C5499" s="235">
        <v>44482</v>
      </c>
      <c r="D5499" s="235">
        <v>8</v>
      </c>
      <c r="E5499" s="235">
        <v>0</v>
      </c>
      <c r="F5499" s="235">
        <v>0</v>
      </c>
      <c r="G5499" s="235">
        <v>0</v>
      </c>
      <c r="H5499" s="235">
        <v>0</v>
      </c>
    </row>
    <row r="5500" spans="2:8">
      <c r="B5500" s="235" t="s">
        <v>72</v>
      </c>
      <c r="C5500" s="235">
        <v>44483</v>
      </c>
      <c r="D5500" s="235">
        <v>0</v>
      </c>
      <c r="E5500" s="235">
        <v>0</v>
      </c>
      <c r="F5500" s="235">
        <v>0</v>
      </c>
      <c r="G5500" s="235">
        <v>0</v>
      </c>
      <c r="H5500" s="235">
        <v>0</v>
      </c>
    </row>
    <row r="5501" spans="2:8">
      <c r="B5501" s="235" t="s">
        <v>72</v>
      </c>
      <c r="C5501" s="235">
        <v>44484</v>
      </c>
      <c r="D5501" s="235">
        <v>17</v>
      </c>
      <c r="E5501" s="235">
        <v>0</v>
      </c>
      <c r="F5501" s="235">
        <v>0</v>
      </c>
      <c r="G5501" s="235">
        <v>0</v>
      </c>
      <c r="H5501" s="235">
        <v>0</v>
      </c>
    </row>
    <row r="5502" spans="2:8">
      <c r="B5502" s="235" t="s">
        <v>72</v>
      </c>
      <c r="C5502" s="235">
        <v>44488</v>
      </c>
      <c r="D5502" s="235">
        <v>98</v>
      </c>
      <c r="E5502" s="235">
        <v>0</v>
      </c>
      <c r="F5502" s="235">
        <v>0</v>
      </c>
      <c r="G5502" s="235">
        <v>0</v>
      </c>
      <c r="H5502" s="235">
        <v>0</v>
      </c>
    </row>
    <row r="5503" spans="2:8">
      <c r="B5503" s="235" t="s">
        <v>72</v>
      </c>
      <c r="C5503" s="235">
        <v>44489</v>
      </c>
      <c r="D5503" s="235">
        <v>24</v>
      </c>
      <c r="E5503" s="235">
        <v>0</v>
      </c>
      <c r="F5503" s="235">
        <v>0</v>
      </c>
      <c r="G5503" s="235">
        <v>0</v>
      </c>
      <c r="H5503" s="235">
        <v>0</v>
      </c>
    </row>
    <row r="5504" spans="2:8">
      <c r="B5504" s="235" t="s">
        <v>72</v>
      </c>
      <c r="C5504" s="235">
        <v>44490</v>
      </c>
      <c r="D5504" s="235">
        <v>0</v>
      </c>
      <c r="E5504" s="235">
        <v>0</v>
      </c>
      <c r="F5504" s="235">
        <v>0</v>
      </c>
      <c r="G5504" s="235">
        <v>0</v>
      </c>
      <c r="H5504" s="235">
        <v>0</v>
      </c>
    </row>
    <row r="5505" spans="2:8">
      <c r="B5505" s="235" t="s">
        <v>72</v>
      </c>
      <c r="C5505" s="235">
        <v>44491</v>
      </c>
      <c r="D5505" s="235">
        <v>28</v>
      </c>
      <c r="E5505" s="235">
        <v>0</v>
      </c>
      <c r="F5505" s="235">
        <v>0</v>
      </c>
      <c r="G5505" s="235">
        <v>0</v>
      </c>
      <c r="H5505" s="235">
        <v>0</v>
      </c>
    </row>
    <row r="5506" spans="2:8">
      <c r="B5506" s="235" t="s">
        <v>72</v>
      </c>
      <c r="C5506" s="235">
        <v>44494</v>
      </c>
      <c r="D5506" s="235">
        <v>20</v>
      </c>
      <c r="E5506" s="235">
        <v>0</v>
      </c>
      <c r="F5506" s="235">
        <v>0</v>
      </c>
      <c r="G5506" s="235">
        <v>0</v>
      </c>
      <c r="H5506" s="235">
        <v>0</v>
      </c>
    </row>
    <row r="5507" spans="2:8">
      <c r="B5507" s="235" t="s">
        <v>72</v>
      </c>
      <c r="C5507" s="235">
        <v>44495</v>
      </c>
      <c r="D5507" s="235">
        <v>14</v>
      </c>
      <c r="E5507" s="235">
        <v>0</v>
      </c>
      <c r="F5507" s="235">
        <v>0</v>
      </c>
      <c r="G5507" s="235">
        <v>0</v>
      </c>
      <c r="H5507" s="235">
        <v>0</v>
      </c>
    </row>
    <row r="5508" spans="2:8">
      <c r="B5508" s="235" t="s">
        <v>72</v>
      </c>
      <c r="C5508" s="235">
        <v>44496</v>
      </c>
      <c r="D5508" s="235">
        <v>24</v>
      </c>
      <c r="E5508" s="235">
        <v>0</v>
      </c>
      <c r="F5508" s="235">
        <v>0</v>
      </c>
      <c r="G5508" s="235">
        <v>0</v>
      </c>
      <c r="H5508" s="235">
        <v>0</v>
      </c>
    </row>
    <row r="5509" spans="2:8">
      <c r="B5509" s="235" t="s">
        <v>72</v>
      </c>
      <c r="C5509" s="235">
        <v>44497</v>
      </c>
      <c r="D5509" s="235">
        <v>0</v>
      </c>
      <c r="E5509" s="235">
        <v>0</v>
      </c>
      <c r="F5509" s="235">
        <v>0</v>
      </c>
      <c r="G5509" s="235">
        <v>0</v>
      </c>
      <c r="H5509" s="235">
        <v>0</v>
      </c>
    </row>
    <row r="5510" spans="2:8">
      <c r="B5510" s="235" t="s">
        <v>72</v>
      </c>
      <c r="C5510" s="235">
        <v>44498</v>
      </c>
      <c r="D5510" s="235">
        <v>5</v>
      </c>
      <c r="E5510" s="235">
        <v>0</v>
      </c>
      <c r="F5510" s="235">
        <v>0</v>
      </c>
      <c r="G5510" s="235">
        <v>0</v>
      </c>
      <c r="H5510" s="235">
        <v>0</v>
      </c>
    </row>
    <row r="5511" spans="2:8">
      <c r="B5511" s="235" t="s">
        <v>72</v>
      </c>
      <c r="C5511" s="235">
        <v>44501</v>
      </c>
      <c r="D5511" s="235">
        <v>23</v>
      </c>
      <c r="E5511" s="235">
        <v>86</v>
      </c>
      <c r="F5511" s="235">
        <v>78</v>
      </c>
      <c r="G5511" s="235">
        <v>17</v>
      </c>
      <c r="H5511" s="235">
        <v>15.6</v>
      </c>
    </row>
    <row r="5512" spans="2:8">
      <c r="B5512" s="235" t="s">
        <v>72</v>
      </c>
      <c r="C5512" s="235">
        <v>44503</v>
      </c>
      <c r="D5512" s="235">
        <v>9</v>
      </c>
      <c r="E5512" s="235">
        <v>87</v>
      </c>
      <c r="F5512" s="235">
        <v>84</v>
      </c>
      <c r="G5512" s="235">
        <v>22</v>
      </c>
      <c r="H5512" s="235">
        <v>16</v>
      </c>
    </row>
    <row r="5513" spans="2:8">
      <c r="B5513" s="235" t="s">
        <v>72</v>
      </c>
      <c r="C5513" s="235">
        <v>44504</v>
      </c>
      <c r="D5513" s="235">
        <v>3</v>
      </c>
      <c r="E5513" s="235">
        <v>93</v>
      </c>
      <c r="F5513" s="235">
        <v>66</v>
      </c>
      <c r="G5513" s="235">
        <v>16</v>
      </c>
      <c r="H5513" s="235">
        <v>15</v>
      </c>
    </row>
    <row r="5514" spans="2:8">
      <c r="B5514" s="235" t="s">
        <v>72</v>
      </c>
      <c r="C5514" s="235">
        <v>44505</v>
      </c>
      <c r="D5514" s="235">
        <v>12</v>
      </c>
      <c r="E5514" s="235">
        <v>84</v>
      </c>
      <c r="F5514" s="235">
        <v>73</v>
      </c>
      <c r="G5514" s="235">
        <v>23</v>
      </c>
      <c r="H5514" s="235">
        <v>18.899999999999999</v>
      </c>
    </row>
    <row r="5515" spans="2:8">
      <c r="B5515" s="235" t="s">
        <v>72</v>
      </c>
      <c r="C5515" s="235">
        <v>44508</v>
      </c>
      <c r="D5515" s="235">
        <v>9</v>
      </c>
      <c r="E5515" s="235">
        <v>85</v>
      </c>
      <c r="F5515" s="235">
        <v>84</v>
      </c>
      <c r="G5515" s="235">
        <v>20</v>
      </c>
      <c r="H5515" s="235">
        <v>18</v>
      </c>
    </row>
    <row r="5516" spans="2:8">
      <c r="B5516" s="235" t="s">
        <v>72</v>
      </c>
      <c r="C5516" s="235">
        <v>44509</v>
      </c>
      <c r="D5516" s="235">
        <v>48</v>
      </c>
      <c r="E5516" s="235">
        <v>88</v>
      </c>
      <c r="F5516" s="235">
        <v>74.3</v>
      </c>
      <c r="G5516" s="235">
        <v>21</v>
      </c>
      <c r="H5516" s="235">
        <v>15.1</v>
      </c>
    </row>
    <row r="5517" spans="2:8">
      <c r="B5517" s="235" t="s">
        <v>72</v>
      </c>
      <c r="C5517" s="235">
        <v>44510</v>
      </c>
      <c r="D5517" s="235">
        <v>8</v>
      </c>
      <c r="E5517" s="235">
        <v>87</v>
      </c>
      <c r="F5517" s="235">
        <v>83</v>
      </c>
      <c r="G5517" s="235">
        <v>19</v>
      </c>
      <c r="H5517" s="235">
        <v>16</v>
      </c>
    </row>
    <row r="5518" spans="2:8">
      <c r="B5518" s="235" t="s">
        <v>72</v>
      </c>
      <c r="C5518" s="235">
        <v>44511</v>
      </c>
      <c r="D5518" s="235">
        <v>14</v>
      </c>
      <c r="E5518" s="235">
        <v>79</v>
      </c>
      <c r="F5518" s="235">
        <v>72.599999999999994</v>
      </c>
      <c r="G5518" s="235">
        <v>23.7</v>
      </c>
      <c r="H5518" s="235">
        <v>14.8</v>
      </c>
    </row>
    <row r="5519" spans="2:8">
      <c r="B5519" s="235" t="s">
        <v>72</v>
      </c>
      <c r="C5519" s="235">
        <v>44512</v>
      </c>
      <c r="D5519" s="235">
        <v>0</v>
      </c>
      <c r="E5519" s="235">
        <v>86</v>
      </c>
      <c r="F5519" s="235">
        <v>82</v>
      </c>
      <c r="G5519" s="235">
        <v>24</v>
      </c>
      <c r="H5519" s="235">
        <v>19</v>
      </c>
    </row>
    <row r="5520" spans="2:8">
      <c r="B5520" s="235" t="s">
        <v>72</v>
      </c>
      <c r="C5520" s="235">
        <v>44516</v>
      </c>
      <c r="D5520" s="235">
        <v>30</v>
      </c>
      <c r="E5520" s="235">
        <v>92</v>
      </c>
      <c r="F5520" s="235">
        <v>74</v>
      </c>
      <c r="G5520" s="235">
        <v>22</v>
      </c>
      <c r="H5520" s="235">
        <v>17</v>
      </c>
    </row>
    <row r="5521" spans="2:8">
      <c r="B5521" s="235" t="s">
        <v>72</v>
      </c>
      <c r="C5521" s="235">
        <v>44518</v>
      </c>
      <c r="D5521" s="235">
        <v>0</v>
      </c>
      <c r="E5521" s="235">
        <v>0</v>
      </c>
      <c r="F5521" s="235">
        <v>0</v>
      </c>
      <c r="G5521" s="235">
        <v>0</v>
      </c>
      <c r="H5521" s="235">
        <v>0</v>
      </c>
    </row>
    <row r="5522" spans="2:8">
      <c r="B5522" s="235" t="s">
        <v>72</v>
      </c>
      <c r="C5522" s="235">
        <v>44519</v>
      </c>
      <c r="D5522" s="235">
        <v>14</v>
      </c>
      <c r="E5522" s="235">
        <v>100</v>
      </c>
      <c r="F5522" s="235">
        <v>89</v>
      </c>
      <c r="G5522" s="235">
        <v>19.100000000000001</v>
      </c>
      <c r="H5522" s="235">
        <v>13.8</v>
      </c>
    </row>
    <row r="5523" spans="2:8">
      <c r="B5523" s="235" t="s">
        <v>72</v>
      </c>
      <c r="C5523" s="235">
        <v>44522</v>
      </c>
      <c r="D5523" s="235">
        <v>19</v>
      </c>
      <c r="E5523" s="235">
        <v>97.5</v>
      </c>
      <c r="F5523" s="235">
        <v>94.2</v>
      </c>
      <c r="G5523" s="235">
        <v>17.5</v>
      </c>
      <c r="H5523" s="235">
        <v>14.3</v>
      </c>
    </row>
    <row r="5524" spans="2:8">
      <c r="B5524" s="235" t="s">
        <v>72</v>
      </c>
      <c r="C5524" s="235">
        <v>44523</v>
      </c>
      <c r="D5524" s="235">
        <v>17</v>
      </c>
      <c r="E5524" s="235">
        <v>96</v>
      </c>
      <c r="F5524" s="235">
        <v>91</v>
      </c>
      <c r="G5524" s="235">
        <v>19</v>
      </c>
      <c r="H5524" s="235">
        <v>15.5</v>
      </c>
    </row>
    <row r="5525" spans="2:8">
      <c r="B5525" s="235" t="s">
        <v>72</v>
      </c>
      <c r="C5525" s="235">
        <v>44524</v>
      </c>
      <c r="D5525" s="235">
        <v>32</v>
      </c>
      <c r="E5525" s="235">
        <v>92.3</v>
      </c>
      <c r="F5525" s="235">
        <v>89.9</v>
      </c>
      <c r="G5525" s="235">
        <v>18.899999999999999</v>
      </c>
      <c r="H5525" s="235">
        <v>14.9</v>
      </c>
    </row>
    <row r="5526" spans="2:8">
      <c r="B5526" s="235" t="s">
        <v>72</v>
      </c>
      <c r="C5526" s="235">
        <v>44525</v>
      </c>
      <c r="D5526" s="235">
        <v>3</v>
      </c>
      <c r="E5526" s="235">
        <v>91</v>
      </c>
      <c r="F5526" s="235">
        <v>85</v>
      </c>
      <c r="G5526" s="235">
        <v>19.3</v>
      </c>
      <c r="H5526" s="235">
        <v>16.2</v>
      </c>
    </row>
    <row r="5527" spans="2:8">
      <c r="B5527" s="235" t="s">
        <v>72</v>
      </c>
      <c r="C5527" s="235">
        <v>44526</v>
      </c>
      <c r="D5527" s="235">
        <v>12</v>
      </c>
      <c r="E5527" s="235">
        <v>97.7</v>
      </c>
      <c r="F5527" s="235">
        <v>93.1</v>
      </c>
      <c r="G5527" s="235">
        <v>16.399999999999999</v>
      </c>
      <c r="H5527" s="235">
        <v>15.5</v>
      </c>
    </row>
    <row r="5528" spans="2:8">
      <c r="B5528" s="235" t="s">
        <v>72</v>
      </c>
      <c r="C5528" s="235">
        <v>44529</v>
      </c>
      <c r="D5528" s="235">
        <v>22</v>
      </c>
      <c r="E5528" s="235">
        <v>94</v>
      </c>
      <c r="F5528" s="235">
        <v>71</v>
      </c>
      <c r="G5528" s="235">
        <v>21</v>
      </c>
      <c r="H5528" s="235">
        <v>16</v>
      </c>
    </row>
    <row r="5529" spans="2:8">
      <c r="B5529" s="235" t="s">
        <v>72</v>
      </c>
      <c r="C5529" s="235">
        <v>44530</v>
      </c>
      <c r="D5529" s="235">
        <v>34</v>
      </c>
      <c r="E5529" s="235">
        <v>91</v>
      </c>
      <c r="F5529" s="235">
        <v>82</v>
      </c>
      <c r="G5529" s="235">
        <v>20</v>
      </c>
      <c r="H5529" s="235">
        <v>15</v>
      </c>
    </row>
    <row r="5530" spans="2:8">
      <c r="B5530" s="235" t="s">
        <v>72</v>
      </c>
      <c r="C5530" s="235">
        <v>44531</v>
      </c>
      <c r="D5530" s="235">
        <v>40</v>
      </c>
      <c r="E5530" s="235">
        <v>93</v>
      </c>
      <c r="F5530" s="235">
        <v>78.7</v>
      </c>
      <c r="G5530" s="235">
        <v>21.1</v>
      </c>
      <c r="H5530" s="235">
        <v>13</v>
      </c>
    </row>
    <row r="5531" spans="2:8">
      <c r="B5531" s="235" t="s">
        <v>72</v>
      </c>
      <c r="C5531" s="235">
        <v>44532</v>
      </c>
      <c r="D5531" s="235">
        <v>10</v>
      </c>
      <c r="E5531" s="235">
        <v>89</v>
      </c>
      <c r="F5531" s="235">
        <v>77.099999999999994</v>
      </c>
      <c r="G5531" s="235">
        <v>23</v>
      </c>
      <c r="H5531" s="235">
        <v>14.7</v>
      </c>
    </row>
    <row r="5532" spans="2:8">
      <c r="B5532" s="235" t="s">
        <v>72</v>
      </c>
      <c r="C5532" s="235">
        <v>44533</v>
      </c>
      <c r="D5532" s="235">
        <v>5</v>
      </c>
      <c r="E5532" s="235">
        <v>89.8</v>
      </c>
      <c r="F5532" s="235">
        <v>86.1</v>
      </c>
      <c r="G5532" s="235">
        <v>19.7</v>
      </c>
      <c r="H5532" s="235">
        <v>16</v>
      </c>
    </row>
    <row r="5533" spans="2:8">
      <c r="B5533" s="235" t="s">
        <v>72</v>
      </c>
      <c r="C5533" s="235">
        <v>44536</v>
      </c>
      <c r="D5533" s="235">
        <v>92</v>
      </c>
      <c r="E5533" s="235">
        <v>95.4</v>
      </c>
      <c r="F5533" s="235">
        <v>86</v>
      </c>
      <c r="G5533" s="235">
        <v>17.2</v>
      </c>
      <c r="H5533" s="235">
        <v>15.6</v>
      </c>
    </row>
    <row r="5534" spans="2:8">
      <c r="B5534" s="235" t="s">
        <v>72</v>
      </c>
      <c r="C5534" s="235">
        <v>44537</v>
      </c>
      <c r="D5534" s="235">
        <v>1.5</v>
      </c>
      <c r="E5534" s="235">
        <v>89</v>
      </c>
      <c r="F5534" s="235">
        <v>60.6</v>
      </c>
      <c r="G5534" s="235">
        <v>24.3</v>
      </c>
      <c r="H5534" s="235">
        <v>16.899999999999999</v>
      </c>
    </row>
    <row r="5535" spans="2:8">
      <c r="B5535" s="235" t="s">
        <v>72</v>
      </c>
      <c r="C5535" s="235">
        <v>44539</v>
      </c>
      <c r="D5535" s="235">
        <v>2</v>
      </c>
      <c r="E5535" s="235">
        <v>86</v>
      </c>
      <c r="F5535" s="235">
        <v>76</v>
      </c>
      <c r="G5535" s="235">
        <v>20</v>
      </c>
      <c r="H5535" s="235">
        <v>16.2</v>
      </c>
    </row>
    <row r="5536" spans="2:8">
      <c r="B5536" s="235" t="s">
        <v>72</v>
      </c>
      <c r="C5536" s="235">
        <v>44540</v>
      </c>
      <c r="D5536" s="235">
        <v>1</v>
      </c>
      <c r="E5536" s="235">
        <v>81.099999999999994</v>
      </c>
      <c r="F5536" s="235">
        <v>78.400000000000006</v>
      </c>
      <c r="G5536" s="235">
        <v>23.7</v>
      </c>
      <c r="H5536" s="235">
        <v>17.600000000000001</v>
      </c>
    </row>
    <row r="5537" spans="2:8">
      <c r="B5537" s="235" t="s">
        <v>72</v>
      </c>
      <c r="C5537" s="235">
        <v>44541</v>
      </c>
      <c r="D5537" s="235">
        <v>56</v>
      </c>
      <c r="E5537" s="235">
        <v>90</v>
      </c>
      <c r="F5537" s="235">
        <v>87.1</v>
      </c>
      <c r="G5537" s="235">
        <v>18.100000000000001</v>
      </c>
      <c r="H5537" s="235">
        <v>17.7</v>
      </c>
    </row>
    <row r="5538" spans="2:8">
      <c r="B5538" s="235" t="s">
        <v>72</v>
      </c>
      <c r="C5538" s="235">
        <v>44543</v>
      </c>
      <c r="D5538" s="235">
        <v>56</v>
      </c>
      <c r="E5538" s="235">
        <v>86.8</v>
      </c>
      <c r="F5538" s="235">
        <v>57.2</v>
      </c>
      <c r="G5538" s="235">
        <v>23.1</v>
      </c>
      <c r="H5538" s="235">
        <v>13.5</v>
      </c>
    </row>
    <row r="5539" spans="2:8">
      <c r="B5539" s="235" t="s">
        <v>72</v>
      </c>
      <c r="C5539" s="235">
        <v>44544</v>
      </c>
      <c r="D5539" s="235">
        <v>0</v>
      </c>
      <c r="E5539" s="235">
        <v>77.099999999999994</v>
      </c>
      <c r="F5539" s="235">
        <v>73.400000000000006</v>
      </c>
      <c r="G5539" s="235">
        <v>22.3</v>
      </c>
      <c r="H5539" s="235">
        <v>14.6</v>
      </c>
    </row>
    <row r="5540" spans="2:8">
      <c r="B5540" s="235" t="s">
        <v>72</v>
      </c>
      <c r="C5540" s="235">
        <v>44545</v>
      </c>
      <c r="D5540" s="235">
        <v>15</v>
      </c>
      <c r="E5540" s="235">
        <v>83.9</v>
      </c>
      <c r="F5540" s="235">
        <v>79</v>
      </c>
      <c r="G5540" s="235">
        <v>20.2</v>
      </c>
      <c r="H5540" s="235">
        <v>18</v>
      </c>
    </row>
    <row r="5541" spans="2:8">
      <c r="B5541" s="235" t="s">
        <v>72</v>
      </c>
      <c r="C5541" s="235">
        <v>44546</v>
      </c>
      <c r="D5541" s="235">
        <v>10</v>
      </c>
      <c r="E5541" s="235">
        <v>84</v>
      </c>
      <c r="F5541" s="235">
        <v>72</v>
      </c>
      <c r="G5541" s="235">
        <v>21.1</v>
      </c>
      <c r="H5541" s="235">
        <v>14.8</v>
      </c>
    </row>
    <row r="5542" spans="2:8">
      <c r="B5542" s="235" t="s">
        <v>72</v>
      </c>
      <c r="C5542" s="235">
        <v>44547</v>
      </c>
      <c r="D5542" s="235">
        <v>1</v>
      </c>
      <c r="E5542" s="235">
        <v>85.7</v>
      </c>
      <c r="F5542" s="235">
        <v>93.2</v>
      </c>
      <c r="G5542" s="235">
        <v>17.2</v>
      </c>
      <c r="H5542" s="235">
        <v>15</v>
      </c>
    </row>
    <row r="5543" spans="2:8">
      <c r="B5543" s="235" t="s">
        <v>72</v>
      </c>
      <c r="C5543" s="235">
        <v>44550</v>
      </c>
      <c r="D5543" s="235">
        <v>10</v>
      </c>
      <c r="E5543" s="235">
        <v>89.9</v>
      </c>
      <c r="F5543" s="235">
        <v>85</v>
      </c>
      <c r="G5543" s="235">
        <v>20.3</v>
      </c>
      <c r="H5543" s="235">
        <v>18</v>
      </c>
    </row>
    <row r="5544" spans="2:8">
      <c r="B5544" s="235" t="s">
        <v>72</v>
      </c>
      <c r="C5544" s="235">
        <v>44551</v>
      </c>
      <c r="D5544" s="235">
        <v>47</v>
      </c>
      <c r="E5544" s="235">
        <v>93.2</v>
      </c>
      <c r="F5544" s="235">
        <v>92</v>
      </c>
      <c r="G5544" s="235">
        <v>18.2</v>
      </c>
      <c r="H5544" s="235">
        <v>17.2</v>
      </c>
    </row>
    <row r="5545" spans="2:8">
      <c r="B5545" s="235" t="s">
        <v>72</v>
      </c>
      <c r="C5545" s="235">
        <v>44552</v>
      </c>
      <c r="D5545" s="235">
        <v>3</v>
      </c>
      <c r="E5545" s="235">
        <v>92.4</v>
      </c>
      <c r="F5545" s="235">
        <v>88.5</v>
      </c>
      <c r="G5545" s="235">
        <v>18.8</v>
      </c>
      <c r="H5545" s="235">
        <v>18.399999999999999</v>
      </c>
    </row>
    <row r="5546" spans="2:8">
      <c r="B5546" s="235" t="s">
        <v>72</v>
      </c>
      <c r="C5546" s="235">
        <v>44553</v>
      </c>
      <c r="D5546" s="235">
        <v>1</v>
      </c>
      <c r="E5546" s="235">
        <v>98.8</v>
      </c>
      <c r="F5546" s="235">
        <v>72.7</v>
      </c>
      <c r="G5546" s="235">
        <v>23.5</v>
      </c>
      <c r="H5546" s="235">
        <v>15</v>
      </c>
    </row>
    <row r="5547" spans="2:8">
      <c r="B5547" s="235" t="s">
        <v>72</v>
      </c>
      <c r="C5547" s="235">
        <v>44557</v>
      </c>
      <c r="D5547" s="235">
        <v>15</v>
      </c>
      <c r="E5547" s="235">
        <v>97.4</v>
      </c>
      <c r="F5547" s="235">
        <v>91.8</v>
      </c>
      <c r="G5547" s="235">
        <v>16.8</v>
      </c>
      <c r="H5547" s="235">
        <v>15.9</v>
      </c>
    </row>
    <row r="5548" spans="2:8">
      <c r="B5548" s="235" t="s">
        <v>72</v>
      </c>
      <c r="C5548" s="235">
        <v>44558</v>
      </c>
      <c r="D5548" s="235">
        <v>12</v>
      </c>
      <c r="E5548" s="235">
        <v>98.6</v>
      </c>
      <c r="F5548" s="235">
        <v>85.6</v>
      </c>
      <c r="G5548" s="235">
        <v>19.5</v>
      </c>
      <c r="H5548" s="235">
        <v>15</v>
      </c>
    </row>
    <row r="5549" spans="2:8">
      <c r="B5549" s="235" t="s">
        <v>72</v>
      </c>
      <c r="C5549" s="235">
        <v>44559</v>
      </c>
      <c r="D5549" s="235">
        <v>13</v>
      </c>
      <c r="E5549" s="235">
        <v>89.8</v>
      </c>
      <c r="F5549" s="235">
        <v>86.1</v>
      </c>
      <c r="G5549" s="235">
        <v>19.8</v>
      </c>
      <c r="H5549" s="235">
        <v>15</v>
      </c>
    </row>
    <row r="5550" spans="2:8">
      <c r="B5550" s="235" t="s">
        <v>72</v>
      </c>
      <c r="C5550" s="235">
        <v>44560</v>
      </c>
      <c r="D5550" s="235">
        <v>7</v>
      </c>
      <c r="E5550" s="235">
        <v>91.6</v>
      </c>
      <c r="F5550" s="235">
        <v>86.4</v>
      </c>
      <c r="G5550" s="235">
        <v>19.5</v>
      </c>
      <c r="H5550" s="235">
        <v>16</v>
      </c>
    </row>
    <row r="5551" spans="2:8">
      <c r="B5551" s="235" t="s">
        <v>72</v>
      </c>
      <c r="C5551" s="235">
        <v>44564</v>
      </c>
      <c r="D5551" s="235">
        <v>17</v>
      </c>
      <c r="E5551" s="235">
        <v>78.599999999999994</v>
      </c>
      <c r="F5551" s="235">
        <v>65.400000000000006</v>
      </c>
      <c r="G5551" s="235">
        <v>24.1</v>
      </c>
      <c r="H5551" s="235">
        <v>21.6</v>
      </c>
    </row>
    <row r="5552" spans="2:8">
      <c r="B5552" s="235" t="s">
        <v>72</v>
      </c>
      <c r="C5552" s="235">
        <v>44565</v>
      </c>
      <c r="D5552" s="235">
        <v>0</v>
      </c>
      <c r="E5552" s="235">
        <v>75.5</v>
      </c>
      <c r="F5552" s="235">
        <v>72.3</v>
      </c>
      <c r="G5552" s="235">
        <v>23.6</v>
      </c>
      <c r="H5552" s="235">
        <v>19.2</v>
      </c>
    </row>
    <row r="5553" spans="2:8">
      <c r="B5553" s="235" t="s">
        <v>72</v>
      </c>
      <c r="C5553" s="235">
        <v>44566</v>
      </c>
      <c r="D5553" s="235">
        <v>7</v>
      </c>
      <c r="E5553" s="235">
        <v>89.2</v>
      </c>
      <c r="F5553" s="235">
        <v>85.3</v>
      </c>
      <c r="G5553" s="235">
        <v>19.100000000000001</v>
      </c>
      <c r="H5553" s="235">
        <v>14.7</v>
      </c>
    </row>
    <row r="5554" spans="2:8">
      <c r="B5554" s="235" t="s">
        <v>72</v>
      </c>
      <c r="C5554" s="235">
        <v>44567</v>
      </c>
      <c r="D5554" s="235">
        <v>23</v>
      </c>
      <c r="E5554" s="235">
        <v>89.9</v>
      </c>
      <c r="F5554" s="235">
        <v>88</v>
      </c>
      <c r="G5554" s="235">
        <v>17.3</v>
      </c>
      <c r="H5554" s="235">
        <v>17</v>
      </c>
    </row>
    <row r="5555" spans="2:8">
      <c r="B5555" s="235" t="s">
        <v>72</v>
      </c>
      <c r="C5555" s="235">
        <v>44568</v>
      </c>
      <c r="D5555" s="235">
        <v>16</v>
      </c>
      <c r="E5555" s="235">
        <v>87.4</v>
      </c>
      <c r="F5555" s="235">
        <v>86.4</v>
      </c>
      <c r="G5555" s="235">
        <v>19.100000000000001</v>
      </c>
      <c r="H5555" s="235">
        <v>18.7</v>
      </c>
    </row>
    <row r="5556" spans="2:8">
      <c r="B5556" s="235" t="s">
        <v>72</v>
      </c>
      <c r="C5556" s="235">
        <v>44572</v>
      </c>
      <c r="D5556" s="235">
        <v>30</v>
      </c>
      <c r="E5556" s="235">
        <v>96.9</v>
      </c>
      <c r="F5556" s="235">
        <v>91.7</v>
      </c>
      <c r="G5556" s="235">
        <v>17.100000000000001</v>
      </c>
      <c r="H5556" s="235">
        <v>13.7</v>
      </c>
    </row>
    <row r="5557" spans="2:8">
      <c r="B5557" s="235" t="s">
        <v>72</v>
      </c>
      <c r="C5557" s="235">
        <v>44573</v>
      </c>
      <c r="D5557" s="235">
        <v>3</v>
      </c>
      <c r="E5557" s="235">
        <v>95.8</v>
      </c>
      <c r="F5557" s="235">
        <v>85.1</v>
      </c>
      <c r="G5557" s="235">
        <v>18.7</v>
      </c>
      <c r="H5557" s="235">
        <v>14.5</v>
      </c>
    </row>
    <row r="5558" spans="2:8">
      <c r="B5558" s="235" t="s">
        <v>72</v>
      </c>
      <c r="C5558" s="235">
        <v>44574</v>
      </c>
      <c r="D5558" s="235">
        <v>34</v>
      </c>
      <c r="E5558" s="235">
        <v>96.3</v>
      </c>
      <c r="F5558" s="235">
        <v>86.5</v>
      </c>
      <c r="G5558" s="235">
        <v>14.6</v>
      </c>
      <c r="H5558" s="235">
        <v>14.1</v>
      </c>
    </row>
    <row r="5559" spans="2:8">
      <c r="B5559" s="235" t="s">
        <v>72</v>
      </c>
      <c r="C5559" s="235">
        <v>44575</v>
      </c>
      <c r="D5559" s="235">
        <v>4</v>
      </c>
      <c r="E5559" s="235">
        <v>90</v>
      </c>
      <c r="F5559" s="235">
        <v>85.6</v>
      </c>
      <c r="G5559" s="235">
        <v>17</v>
      </c>
      <c r="H5559" s="235">
        <v>15.3</v>
      </c>
    </row>
    <row r="5560" spans="2:8">
      <c r="B5560" s="235" t="s">
        <v>72</v>
      </c>
      <c r="C5560" s="235">
        <v>44578</v>
      </c>
      <c r="D5560" s="235">
        <v>4</v>
      </c>
      <c r="E5560" s="235">
        <v>97.3</v>
      </c>
      <c r="F5560" s="235">
        <v>85.7</v>
      </c>
      <c r="G5560" s="235">
        <v>19</v>
      </c>
      <c r="H5560" s="235">
        <v>15.7</v>
      </c>
    </row>
    <row r="5561" spans="2:8">
      <c r="B5561" s="235" t="s">
        <v>72</v>
      </c>
      <c r="C5561" s="235">
        <v>44579</v>
      </c>
      <c r="D5561" s="235">
        <v>11</v>
      </c>
      <c r="E5561" s="235">
        <v>75.8</v>
      </c>
      <c r="F5561" s="235">
        <v>74.900000000000006</v>
      </c>
      <c r="G5561" s="235">
        <v>20.3</v>
      </c>
      <c r="H5561" s="235">
        <v>19.399999999999999</v>
      </c>
    </row>
    <row r="5562" spans="2:8">
      <c r="B5562" s="235" t="s">
        <v>72</v>
      </c>
      <c r="C5562" s="235">
        <v>44580</v>
      </c>
      <c r="D5562" s="235">
        <v>0</v>
      </c>
      <c r="E5562" s="235">
        <v>80.599999999999994</v>
      </c>
      <c r="F5562" s="235">
        <v>58.3</v>
      </c>
      <c r="G5562" s="235">
        <v>23.5</v>
      </c>
      <c r="H5562" s="235">
        <v>17.399999999999999</v>
      </c>
    </row>
    <row r="5563" spans="2:8">
      <c r="B5563" s="235" t="s">
        <v>72</v>
      </c>
      <c r="C5563" s="235">
        <v>44581</v>
      </c>
      <c r="D5563" s="235">
        <v>0</v>
      </c>
      <c r="E5563" s="235">
        <v>69.599999999999994</v>
      </c>
      <c r="F5563" s="235">
        <v>56.2</v>
      </c>
      <c r="G5563" s="235">
        <v>24.2</v>
      </c>
      <c r="H5563" s="235">
        <v>19</v>
      </c>
    </row>
    <row r="5564" spans="2:8">
      <c r="B5564" s="235" t="s">
        <v>72</v>
      </c>
      <c r="C5564" s="235">
        <v>44582</v>
      </c>
      <c r="D5564" s="235">
        <v>0</v>
      </c>
      <c r="E5564" s="235">
        <v>90</v>
      </c>
      <c r="F5564" s="235">
        <v>87.7</v>
      </c>
      <c r="G5564" s="235">
        <v>23</v>
      </c>
      <c r="H5564" s="235">
        <v>17.2</v>
      </c>
    </row>
    <row r="5565" spans="2:8">
      <c r="B5565" s="235" t="s">
        <v>72</v>
      </c>
      <c r="C5565" s="235">
        <v>44585</v>
      </c>
      <c r="D5565" s="235">
        <v>0</v>
      </c>
      <c r="E5565" s="235">
        <v>9</v>
      </c>
      <c r="F5565" s="235">
        <v>86.1</v>
      </c>
      <c r="G5565" s="235">
        <v>21</v>
      </c>
      <c r="H5565" s="235">
        <v>19.899999999999999</v>
      </c>
    </row>
    <row r="5566" spans="2:8">
      <c r="B5566" s="235" t="s">
        <v>72</v>
      </c>
      <c r="C5566" s="235">
        <v>44586</v>
      </c>
      <c r="D5566" s="235">
        <v>1</v>
      </c>
      <c r="E5566" s="235">
        <v>97.6</v>
      </c>
      <c r="F5566" s="235">
        <v>90.8</v>
      </c>
      <c r="G5566" s="235">
        <v>17.7</v>
      </c>
      <c r="H5566" s="235">
        <v>15.5</v>
      </c>
    </row>
    <row r="5567" spans="2:8">
      <c r="B5567" s="235" t="s">
        <v>72</v>
      </c>
      <c r="C5567" s="235">
        <v>44587</v>
      </c>
      <c r="D5567" s="235">
        <v>15</v>
      </c>
      <c r="E5567" s="235">
        <v>86.5</v>
      </c>
      <c r="F5567" s="235">
        <v>85.4</v>
      </c>
      <c r="G5567" s="235">
        <v>19.600000000000001</v>
      </c>
      <c r="H5567" s="235">
        <v>16</v>
      </c>
    </row>
    <row r="5568" spans="2:8">
      <c r="B5568" s="235" t="s">
        <v>72</v>
      </c>
      <c r="C5568" s="235">
        <v>44588</v>
      </c>
      <c r="D5568" s="235">
        <v>0</v>
      </c>
      <c r="E5568" s="235">
        <v>88.7</v>
      </c>
      <c r="F5568" s="235">
        <v>72.900000000000006</v>
      </c>
      <c r="G5568" s="235">
        <v>21.3</v>
      </c>
      <c r="H5568" s="235">
        <v>16.7</v>
      </c>
    </row>
    <row r="5569" spans="2:8">
      <c r="B5569" s="235" t="s">
        <v>72</v>
      </c>
      <c r="C5569" s="235">
        <v>44589</v>
      </c>
      <c r="D5569" s="235">
        <v>5</v>
      </c>
      <c r="E5569" s="235">
        <v>86</v>
      </c>
      <c r="F5569" s="235">
        <v>82</v>
      </c>
      <c r="G5569" s="235">
        <v>24</v>
      </c>
      <c r="H5569" s="235">
        <v>17</v>
      </c>
    </row>
    <row r="5570" spans="2:8">
      <c r="B5570" s="235" t="s">
        <v>72</v>
      </c>
      <c r="C5570" s="235">
        <v>44592</v>
      </c>
      <c r="D5570" s="235">
        <v>3</v>
      </c>
      <c r="E5570" s="235">
        <v>84</v>
      </c>
      <c r="F5570" s="235">
        <v>80</v>
      </c>
      <c r="G5570" s="235">
        <v>23</v>
      </c>
      <c r="H5570" s="235">
        <v>14.8</v>
      </c>
    </row>
    <row r="5571" spans="2:8">
      <c r="B5571" s="235" t="s">
        <v>72</v>
      </c>
      <c r="C5571" s="235">
        <v>44593</v>
      </c>
      <c r="D5571" s="235">
        <v>0</v>
      </c>
      <c r="E5571" s="235">
        <v>76</v>
      </c>
      <c r="F5571" s="235">
        <v>63.4</v>
      </c>
      <c r="G5571" s="235">
        <v>24</v>
      </c>
      <c r="H5571" s="235">
        <v>17</v>
      </c>
    </row>
    <row r="5572" spans="2:8">
      <c r="B5572" s="235" t="s">
        <v>72</v>
      </c>
      <c r="C5572" s="235">
        <v>44594</v>
      </c>
      <c r="D5572" s="235">
        <v>0</v>
      </c>
      <c r="E5572" s="235">
        <v>87</v>
      </c>
      <c r="F5572" s="235">
        <v>83</v>
      </c>
      <c r="G5572" s="235">
        <v>23</v>
      </c>
      <c r="H5572" s="235">
        <v>15.8</v>
      </c>
    </row>
    <row r="5573" spans="2:8">
      <c r="B5573" s="235" t="s">
        <v>72</v>
      </c>
      <c r="C5573" s="235">
        <v>44595</v>
      </c>
      <c r="D5573" s="235">
        <v>0</v>
      </c>
      <c r="E5573" s="235">
        <v>80</v>
      </c>
      <c r="F5573" s="235">
        <v>78.900000000000006</v>
      </c>
      <c r="G5573" s="235">
        <v>22</v>
      </c>
      <c r="H5573" s="235">
        <v>17.399999999999999</v>
      </c>
    </row>
    <row r="5574" spans="2:8">
      <c r="B5574" s="235" t="s">
        <v>72</v>
      </c>
      <c r="C5574" s="235">
        <v>44596</v>
      </c>
      <c r="D5574" s="235">
        <v>1</v>
      </c>
      <c r="E5574" s="235">
        <v>84</v>
      </c>
      <c r="F5574" s="235">
        <v>84</v>
      </c>
      <c r="G5574" s="235">
        <v>19.600000000000001</v>
      </c>
      <c r="H5574" s="235">
        <v>16.3</v>
      </c>
    </row>
    <row r="5575" spans="2:8">
      <c r="B5575" s="235" t="s">
        <v>72</v>
      </c>
      <c r="C5575" s="235">
        <v>44599</v>
      </c>
      <c r="D5575" s="235">
        <v>19</v>
      </c>
      <c r="E5575" s="235">
        <v>94.4</v>
      </c>
      <c r="F5575" s="235">
        <v>86.9</v>
      </c>
      <c r="G5575" s="235">
        <v>18.3</v>
      </c>
      <c r="H5575" s="235">
        <v>14.8</v>
      </c>
    </row>
    <row r="5576" spans="2:8">
      <c r="B5576" s="235" t="s">
        <v>72</v>
      </c>
      <c r="C5576" s="235">
        <v>44600</v>
      </c>
      <c r="D5576" s="235">
        <v>23</v>
      </c>
      <c r="E5576" s="235">
        <v>88.4</v>
      </c>
      <c r="F5576" s="235">
        <v>84.5</v>
      </c>
      <c r="G5576" s="235">
        <v>19.399999999999999</v>
      </c>
      <c r="H5576" s="235">
        <v>17.3</v>
      </c>
    </row>
    <row r="5577" spans="2:8">
      <c r="B5577" s="235" t="s">
        <v>72</v>
      </c>
      <c r="C5577" s="235">
        <v>44601</v>
      </c>
      <c r="D5577" s="235">
        <v>3</v>
      </c>
      <c r="E5577" s="235">
        <v>93</v>
      </c>
      <c r="F5577" s="235">
        <v>89</v>
      </c>
      <c r="G5577" s="235">
        <v>17.2</v>
      </c>
      <c r="H5577" s="235">
        <v>16.2</v>
      </c>
    </row>
    <row r="5578" spans="2:8">
      <c r="B5578" s="235" t="s">
        <v>72</v>
      </c>
      <c r="C5578" s="235">
        <v>44602</v>
      </c>
      <c r="D5578" s="235">
        <v>1</v>
      </c>
      <c r="E5578" s="235">
        <v>86.9</v>
      </c>
      <c r="F5578" s="235">
        <v>80</v>
      </c>
      <c r="G5578" s="235">
        <v>21</v>
      </c>
      <c r="H5578" s="235">
        <v>18.3</v>
      </c>
    </row>
    <row r="5579" spans="2:8">
      <c r="B5579" s="235" t="s">
        <v>72</v>
      </c>
      <c r="C5579" s="235">
        <v>44603</v>
      </c>
      <c r="D5579" s="235">
        <v>0</v>
      </c>
      <c r="E5579" s="235">
        <v>97.1</v>
      </c>
      <c r="F5579" s="235">
        <v>62</v>
      </c>
      <c r="G5579" s="235">
        <v>26.6</v>
      </c>
      <c r="H5579" s="235">
        <v>14.5</v>
      </c>
    </row>
    <row r="5580" spans="2:8">
      <c r="B5580" s="235" t="s">
        <v>72</v>
      </c>
      <c r="C5580" s="235">
        <v>44606</v>
      </c>
      <c r="D5580" s="235">
        <v>52</v>
      </c>
      <c r="E5580" s="235">
        <v>99.8</v>
      </c>
      <c r="F5580" s="235">
        <v>97.6</v>
      </c>
      <c r="G5580" s="235">
        <v>16.8</v>
      </c>
      <c r="H5580" s="235">
        <v>14.4</v>
      </c>
    </row>
    <row r="5581" spans="2:8">
      <c r="B5581" s="235" t="s">
        <v>72</v>
      </c>
      <c r="C5581" s="235">
        <v>44607</v>
      </c>
      <c r="D5581" s="235">
        <v>40</v>
      </c>
      <c r="E5581" s="235">
        <v>92.3</v>
      </c>
      <c r="F5581" s="235">
        <v>58.7</v>
      </c>
      <c r="G5581" s="235">
        <v>27.5</v>
      </c>
      <c r="H5581" s="235">
        <v>15.1</v>
      </c>
    </row>
    <row r="5582" spans="2:8">
      <c r="B5582" s="235" t="s">
        <v>72</v>
      </c>
      <c r="C5582" s="235">
        <v>44608</v>
      </c>
      <c r="D5582" s="235">
        <v>0</v>
      </c>
      <c r="E5582" s="235">
        <v>94</v>
      </c>
      <c r="F5582" s="235">
        <v>77.7</v>
      </c>
      <c r="G5582" s="235">
        <v>23</v>
      </c>
      <c r="H5582" s="235">
        <v>21.7</v>
      </c>
    </row>
    <row r="5583" spans="2:8">
      <c r="B5583" s="235" t="s">
        <v>72</v>
      </c>
      <c r="C5583" s="235">
        <v>44609</v>
      </c>
      <c r="D5583" s="235">
        <v>23</v>
      </c>
      <c r="E5583" s="235">
        <v>90</v>
      </c>
      <c r="F5583" s="235">
        <v>84.4</v>
      </c>
      <c r="G5583" s="235">
        <v>20.6</v>
      </c>
      <c r="H5583" s="235">
        <v>16.3</v>
      </c>
    </row>
    <row r="5584" spans="2:8">
      <c r="B5584" s="235" t="s">
        <v>72</v>
      </c>
      <c r="C5584" s="235">
        <v>44610</v>
      </c>
      <c r="D5584" s="235">
        <v>127</v>
      </c>
      <c r="E5584" s="235">
        <v>99.5</v>
      </c>
      <c r="F5584" s="235">
        <v>9</v>
      </c>
      <c r="G5584" s="235">
        <v>16</v>
      </c>
      <c r="H5584" s="235">
        <v>14.2</v>
      </c>
    </row>
    <row r="5585" spans="2:8">
      <c r="B5585" s="235" t="s">
        <v>72</v>
      </c>
      <c r="C5585" s="235">
        <v>44613</v>
      </c>
      <c r="D5585" s="235">
        <v>68</v>
      </c>
      <c r="E5585" s="235">
        <v>84.4</v>
      </c>
      <c r="F5585" s="235">
        <v>80</v>
      </c>
      <c r="G5585" s="235">
        <v>22</v>
      </c>
      <c r="H5585" s="235">
        <v>17.899999999999999</v>
      </c>
    </row>
    <row r="5586" spans="2:8">
      <c r="B5586" s="235" t="s">
        <v>72</v>
      </c>
      <c r="C5586" s="235">
        <v>44614</v>
      </c>
      <c r="D5586" s="235">
        <v>1</v>
      </c>
      <c r="E5586" s="235">
        <v>86.1</v>
      </c>
      <c r="F5586" s="235">
        <v>77</v>
      </c>
      <c r="G5586" s="235">
        <v>20.100000000000001</v>
      </c>
      <c r="H5586" s="235">
        <v>16.399999999999999</v>
      </c>
    </row>
    <row r="5587" spans="2:8">
      <c r="B5587" s="235" t="s">
        <v>72</v>
      </c>
      <c r="C5587" s="235">
        <v>44615</v>
      </c>
      <c r="D5587" s="235">
        <v>13</v>
      </c>
      <c r="E5587" s="235">
        <v>92.8</v>
      </c>
      <c r="F5587" s="235">
        <v>76.900000000000006</v>
      </c>
      <c r="G5587" s="235">
        <v>20.6</v>
      </c>
      <c r="H5587" s="235">
        <v>14.9</v>
      </c>
    </row>
    <row r="5588" spans="2:8">
      <c r="B5588" s="235" t="s">
        <v>72</v>
      </c>
      <c r="C5588" s="235">
        <v>44616</v>
      </c>
      <c r="D5588" s="235">
        <v>0</v>
      </c>
      <c r="E5588" s="235">
        <v>84.6</v>
      </c>
      <c r="F5588" s="235">
        <v>69.599999999999994</v>
      </c>
      <c r="G5588" s="235">
        <v>21.5</v>
      </c>
      <c r="H5588" s="235">
        <v>14.7</v>
      </c>
    </row>
    <row r="5589" spans="2:8">
      <c r="B5589" s="235" t="s">
        <v>72</v>
      </c>
      <c r="C5589" s="235">
        <v>44617</v>
      </c>
      <c r="D5589" s="235">
        <v>1</v>
      </c>
      <c r="E5589" s="235">
        <v>93.9</v>
      </c>
      <c r="F5589" s="235">
        <v>86</v>
      </c>
      <c r="G5589" s="235">
        <v>21</v>
      </c>
      <c r="H5589" s="235">
        <v>15.4</v>
      </c>
    </row>
    <row r="5590" spans="2:8">
      <c r="B5590" s="235" t="s">
        <v>72</v>
      </c>
      <c r="C5590" s="235">
        <v>44620</v>
      </c>
      <c r="D5590" s="235">
        <v>90</v>
      </c>
      <c r="E5590" s="235">
        <v>92.2</v>
      </c>
      <c r="F5590" s="235">
        <v>91.1</v>
      </c>
      <c r="G5590" s="235">
        <v>16.8</v>
      </c>
      <c r="H5590" s="235">
        <v>14.2</v>
      </c>
    </row>
    <row r="5591" spans="2:8">
      <c r="B5591" s="235" t="s">
        <v>72</v>
      </c>
      <c r="C5591" s="235">
        <v>44621</v>
      </c>
      <c r="D5591" s="235">
        <v>3</v>
      </c>
      <c r="E5591" s="235">
        <v>93</v>
      </c>
      <c r="F5591" s="235">
        <v>87.9</v>
      </c>
      <c r="G5591" s="235">
        <v>19.5</v>
      </c>
      <c r="H5591" s="235">
        <v>14.4</v>
      </c>
    </row>
    <row r="5592" spans="2:8">
      <c r="B5592" s="235" t="s">
        <v>72</v>
      </c>
      <c r="C5592" s="235">
        <v>44622</v>
      </c>
      <c r="D5592" s="235">
        <v>13</v>
      </c>
      <c r="E5592" s="235">
        <v>94.9</v>
      </c>
      <c r="F5592" s="235">
        <v>90</v>
      </c>
      <c r="G5592" s="235">
        <v>19</v>
      </c>
      <c r="H5592" s="235">
        <v>13.6</v>
      </c>
    </row>
    <row r="5593" spans="2:8">
      <c r="B5593" s="235" t="s">
        <v>72</v>
      </c>
      <c r="C5593" s="235">
        <v>44623</v>
      </c>
      <c r="D5593" s="235">
        <v>2</v>
      </c>
      <c r="E5593" s="235">
        <v>93</v>
      </c>
      <c r="F5593" s="235">
        <v>87</v>
      </c>
      <c r="G5593" s="235">
        <v>21</v>
      </c>
      <c r="H5593" s="235">
        <v>15</v>
      </c>
    </row>
    <row r="5594" spans="2:8">
      <c r="B5594" s="235" t="s">
        <v>72</v>
      </c>
      <c r="C5594" s="235">
        <v>44624</v>
      </c>
      <c r="D5594" s="235">
        <v>15</v>
      </c>
      <c r="E5594" s="235">
        <v>95.5</v>
      </c>
      <c r="F5594" s="235">
        <v>92.9</v>
      </c>
      <c r="G5594" s="235">
        <v>17.3</v>
      </c>
      <c r="H5594" s="235">
        <v>14.2</v>
      </c>
    </row>
    <row r="5595" spans="2:8">
      <c r="B5595" s="235" t="s">
        <v>72</v>
      </c>
      <c r="C5595" s="235">
        <v>44627</v>
      </c>
      <c r="D5595" s="235">
        <v>52</v>
      </c>
      <c r="E5595" s="235">
        <v>97</v>
      </c>
      <c r="F5595" s="235">
        <v>94</v>
      </c>
      <c r="G5595" s="235">
        <v>17</v>
      </c>
      <c r="H5595" s="235">
        <v>14</v>
      </c>
    </row>
    <row r="5596" spans="2:8">
      <c r="B5596" s="235" t="s">
        <v>72</v>
      </c>
      <c r="C5596" s="235">
        <v>44627</v>
      </c>
      <c r="D5596" s="235">
        <v>52</v>
      </c>
      <c r="E5596" s="235">
        <v>97</v>
      </c>
      <c r="F5596" s="235">
        <v>94</v>
      </c>
      <c r="G5596" s="235">
        <v>17</v>
      </c>
      <c r="H5596" s="235">
        <v>14</v>
      </c>
    </row>
    <row r="5597" spans="2:8">
      <c r="B5597" s="235" t="s">
        <v>72</v>
      </c>
      <c r="C5597" s="235">
        <v>44628</v>
      </c>
      <c r="D5597" s="235">
        <v>14</v>
      </c>
      <c r="E5597" s="235">
        <v>97.6</v>
      </c>
      <c r="F5597" s="235">
        <v>90.3</v>
      </c>
      <c r="G5597" s="235">
        <v>17.7</v>
      </c>
      <c r="H5597" s="235">
        <v>15</v>
      </c>
    </row>
    <row r="5598" spans="2:8">
      <c r="B5598" s="235" t="s">
        <v>72</v>
      </c>
      <c r="C5598" s="235">
        <v>44629</v>
      </c>
      <c r="D5598" s="235">
        <v>9</v>
      </c>
      <c r="E5598" s="235">
        <v>83.6</v>
      </c>
      <c r="F5598" s="235">
        <v>59.5</v>
      </c>
      <c r="G5598" s="235">
        <v>26.9</v>
      </c>
      <c r="H5598" s="235">
        <v>16.8</v>
      </c>
    </row>
    <row r="5599" spans="2:8">
      <c r="B5599" s="235" t="s">
        <v>72</v>
      </c>
      <c r="C5599" s="235">
        <v>44630</v>
      </c>
      <c r="D5599" s="235">
        <v>1</v>
      </c>
      <c r="E5599" s="235">
        <v>83.5</v>
      </c>
      <c r="F5599" s="235">
        <v>71</v>
      </c>
      <c r="G5599" s="235">
        <v>21.3</v>
      </c>
      <c r="H5599" s="235">
        <v>19</v>
      </c>
    </row>
    <row r="5600" spans="2:8">
      <c r="B5600" s="235" t="s">
        <v>72</v>
      </c>
      <c r="C5600" s="235">
        <v>44631</v>
      </c>
      <c r="D5600" s="235">
        <v>1</v>
      </c>
      <c r="E5600" s="235">
        <v>86.4</v>
      </c>
      <c r="F5600" s="235">
        <v>57.7</v>
      </c>
      <c r="G5600" s="235">
        <v>21.7</v>
      </c>
      <c r="H5600" s="235">
        <v>17.5</v>
      </c>
    </row>
    <row r="5601" spans="2:8">
      <c r="B5601" s="235" t="s">
        <v>72</v>
      </c>
      <c r="C5601" s="235">
        <v>44634</v>
      </c>
      <c r="D5601" s="235">
        <v>0</v>
      </c>
      <c r="E5601" s="235">
        <v>89</v>
      </c>
      <c r="F5601" s="235">
        <v>63.2</v>
      </c>
      <c r="G5601" s="235">
        <v>21</v>
      </c>
      <c r="H5601" s="235">
        <v>15.4</v>
      </c>
    </row>
    <row r="5602" spans="2:8">
      <c r="B5602" s="235" t="s">
        <v>72</v>
      </c>
      <c r="C5602" s="235">
        <v>44635</v>
      </c>
      <c r="D5602" s="235">
        <v>2</v>
      </c>
      <c r="E5602" s="235">
        <v>8</v>
      </c>
      <c r="F5602" s="235">
        <v>75.400000000000006</v>
      </c>
      <c r="G5602" s="235">
        <v>20.9</v>
      </c>
      <c r="H5602" s="235">
        <v>17</v>
      </c>
    </row>
    <row r="5603" spans="2:8">
      <c r="B5603" s="235" t="s">
        <v>72</v>
      </c>
      <c r="C5603" s="235">
        <v>44636</v>
      </c>
      <c r="D5603" s="235">
        <v>19</v>
      </c>
      <c r="E5603" s="235">
        <v>90.7</v>
      </c>
      <c r="F5603" s="235">
        <v>88.6</v>
      </c>
      <c r="G5603" s="235">
        <v>18.100000000000001</v>
      </c>
      <c r="H5603" s="235">
        <v>16.899999999999999</v>
      </c>
    </row>
    <row r="5604" spans="2:8">
      <c r="B5604" s="235" t="s">
        <v>72</v>
      </c>
      <c r="C5604" s="235">
        <v>44637</v>
      </c>
      <c r="D5604" s="235">
        <v>66</v>
      </c>
      <c r="E5604" s="235">
        <v>86.9</v>
      </c>
      <c r="F5604" s="235">
        <v>61.3</v>
      </c>
      <c r="G5604" s="235">
        <v>26.5</v>
      </c>
      <c r="H5604" s="235">
        <v>15.9</v>
      </c>
    </row>
    <row r="5605" spans="2:8">
      <c r="B5605" s="235" t="s">
        <v>72</v>
      </c>
      <c r="C5605" s="235">
        <v>44638</v>
      </c>
      <c r="D5605" s="235">
        <v>15</v>
      </c>
      <c r="E5605" s="235">
        <v>85.4</v>
      </c>
      <c r="F5605" s="235">
        <v>90</v>
      </c>
      <c r="G5605" s="235">
        <v>20</v>
      </c>
      <c r="H5605" s="235">
        <v>16.2</v>
      </c>
    </row>
    <row r="5606" spans="2:8">
      <c r="B5606" s="235" t="s">
        <v>72</v>
      </c>
      <c r="C5606" s="235">
        <v>44642</v>
      </c>
      <c r="D5606" s="235">
        <v>106</v>
      </c>
      <c r="E5606" s="235">
        <v>93.3</v>
      </c>
      <c r="F5606" s="235">
        <v>87.2</v>
      </c>
      <c r="G5606" s="235">
        <v>19.399999999999999</v>
      </c>
      <c r="H5606" s="235">
        <v>16.2</v>
      </c>
    </row>
    <row r="5607" spans="2:8">
      <c r="B5607" s="235" t="s">
        <v>72</v>
      </c>
      <c r="C5607" s="235">
        <v>44643</v>
      </c>
      <c r="D5607" s="235">
        <v>1</v>
      </c>
      <c r="E5607" s="235">
        <v>94.4</v>
      </c>
      <c r="F5607" s="235">
        <v>83.5</v>
      </c>
      <c r="G5607" s="235">
        <v>20.010000000000002</v>
      </c>
      <c r="H5607" s="235">
        <v>16.399999999999999</v>
      </c>
    </row>
    <row r="5608" spans="2:8">
      <c r="B5608" s="235" t="s">
        <v>72</v>
      </c>
      <c r="C5608" s="235">
        <v>44644</v>
      </c>
      <c r="D5608" s="235">
        <v>0</v>
      </c>
      <c r="E5608" s="235">
        <v>88.9</v>
      </c>
      <c r="F5608" s="235">
        <v>69</v>
      </c>
      <c r="G5608" s="235">
        <v>16</v>
      </c>
      <c r="H5608" s="235">
        <v>16</v>
      </c>
    </row>
    <row r="5609" spans="2:8">
      <c r="B5609" s="235" t="s">
        <v>72</v>
      </c>
      <c r="C5609" s="235">
        <v>44645</v>
      </c>
      <c r="D5609" s="235">
        <v>11</v>
      </c>
      <c r="E5609" s="235">
        <v>85.1</v>
      </c>
      <c r="F5609" s="235">
        <v>92.5</v>
      </c>
      <c r="G5609" s="235">
        <v>21</v>
      </c>
      <c r="H5609" s="235">
        <v>17.2</v>
      </c>
    </row>
    <row r="5610" spans="2:8">
      <c r="B5610" s="235" t="s">
        <v>72</v>
      </c>
      <c r="C5610" s="235">
        <v>44649</v>
      </c>
      <c r="D5610" s="235">
        <v>20</v>
      </c>
      <c r="E5610" s="235">
        <v>90.3</v>
      </c>
      <c r="F5610" s="235">
        <v>87.7</v>
      </c>
      <c r="G5610" s="235">
        <v>10.7</v>
      </c>
      <c r="H5610" s="235">
        <v>10.199999999999999</v>
      </c>
    </row>
    <row r="5611" spans="2:8">
      <c r="B5611" s="235" t="s">
        <v>72</v>
      </c>
      <c r="C5611" s="235">
        <v>44650</v>
      </c>
      <c r="D5611" s="235">
        <v>13</v>
      </c>
      <c r="E5611" s="235">
        <v>93.9</v>
      </c>
      <c r="F5611" s="235">
        <v>90.1</v>
      </c>
      <c r="G5611" s="235">
        <v>18.2</v>
      </c>
      <c r="H5611" s="235">
        <v>14.7</v>
      </c>
    </row>
    <row r="5612" spans="2:8">
      <c r="B5612" s="235" t="s">
        <v>72</v>
      </c>
      <c r="C5612" s="235">
        <v>44651</v>
      </c>
      <c r="D5612" s="235">
        <v>5</v>
      </c>
      <c r="E5612" s="235">
        <v>97.2</v>
      </c>
      <c r="F5612" s="235">
        <v>95.2</v>
      </c>
      <c r="G5612" s="235">
        <v>17.5</v>
      </c>
      <c r="H5612" s="235">
        <v>15.2</v>
      </c>
    </row>
    <row r="5613" spans="2:8">
      <c r="B5613" s="235" t="s">
        <v>72</v>
      </c>
      <c r="C5613" s="235">
        <v>44652</v>
      </c>
      <c r="D5613" s="235">
        <v>18</v>
      </c>
      <c r="E5613" s="235">
        <v>90.2</v>
      </c>
      <c r="F5613" s="235">
        <v>87.2</v>
      </c>
      <c r="G5613" s="235">
        <v>19</v>
      </c>
      <c r="H5613" s="235">
        <v>15.6</v>
      </c>
    </row>
    <row r="5614" spans="2:8">
      <c r="B5614" s="235" t="s">
        <v>72</v>
      </c>
      <c r="C5614" s="235">
        <v>44655</v>
      </c>
      <c r="D5614" s="235">
        <v>26</v>
      </c>
      <c r="E5614" s="235">
        <v>87.1</v>
      </c>
      <c r="F5614" s="235">
        <v>89.3</v>
      </c>
      <c r="G5614" s="235">
        <v>18.7</v>
      </c>
      <c r="H5614" s="235">
        <v>16.100000000000001</v>
      </c>
    </row>
    <row r="5615" spans="2:8">
      <c r="B5615" s="235" t="s">
        <v>72</v>
      </c>
      <c r="C5615" s="235">
        <v>44656</v>
      </c>
      <c r="D5615" s="235">
        <v>58</v>
      </c>
      <c r="E5615" s="235">
        <v>99.8</v>
      </c>
      <c r="F5615" s="235">
        <v>59.9</v>
      </c>
      <c r="G5615" s="235">
        <v>17.7</v>
      </c>
      <c r="H5615" s="235">
        <v>13.2</v>
      </c>
    </row>
    <row r="5616" spans="2:8">
      <c r="B5616" s="235" t="s">
        <v>72</v>
      </c>
      <c r="C5616" s="235">
        <v>44657</v>
      </c>
      <c r="D5616" s="235">
        <v>53</v>
      </c>
      <c r="E5616" s="235">
        <v>91.1</v>
      </c>
      <c r="F5616" s="235">
        <v>90.1</v>
      </c>
      <c r="G5616" s="235">
        <v>19.100000000000001</v>
      </c>
      <c r="H5616" s="235">
        <v>16.600000000000001</v>
      </c>
    </row>
    <row r="5617" spans="2:8">
      <c r="B5617" s="235" t="s">
        <v>72</v>
      </c>
      <c r="C5617" s="235">
        <v>44658</v>
      </c>
      <c r="D5617" s="235">
        <v>36</v>
      </c>
      <c r="E5617" s="235">
        <v>89.7</v>
      </c>
      <c r="F5617" s="235">
        <v>83.3</v>
      </c>
      <c r="G5617" s="235">
        <v>19.2</v>
      </c>
      <c r="H5617" s="235">
        <v>16.2</v>
      </c>
    </row>
    <row r="5618" spans="2:8">
      <c r="B5618" s="235" t="s">
        <v>72</v>
      </c>
      <c r="C5618" s="235">
        <v>44659</v>
      </c>
      <c r="D5618" s="235">
        <v>10</v>
      </c>
      <c r="E5618" s="235">
        <v>90.2</v>
      </c>
      <c r="F5618" s="235">
        <v>87.8</v>
      </c>
      <c r="G5618" s="235">
        <v>19.899999999999999</v>
      </c>
      <c r="H5618" s="235">
        <v>15.3</v>
      </c>
    </row>
    <row r="5619" spans="2:8">
      <c r="B5619" s="235" t="s">
        <v>72</v>
      </c>
      <c r="C5619" s="235">
        <v>44662</v>
      </c>
      <c r="D5619" s="235">
        <v>10</v>
      </c>
      <c r="E5619" s="235">
        <v>94.8</v>
      </c>
      <c r="F5619" s="235">
        <v>68.599999999999994</v>
      </c>
      <c r="G5619" s="235">
        <v>28.6</v>
      </c>
      <c r="H5619" s="235">
        <v>16.5</v>
      </c>
    </row>
    <row r="5620" spans="2:8">
      <c r="B5620" s="235" t="s">
        <v>72</v>
      </c>
      <c r="C5620" s="235">
        <v>44663</v>
      </c>
      <c r="D5620" s="235">
        <v>1</v>
      </c>
      <c r="E5620" s="235">
        <v>89.2</v>
      </c>
      <c r="F5620" s="235">
        <v>80.5</v>
      </c>
      <c r="G5620" s="235">
        <v>21.9</v>
      </c>
      <c r="H5620" s="235">
        <v>16.7</v>
      </c>
    </row>
    <row r="5621" spans="2:8">
      <c r="B5621" s="235" t="s">
        <v>72</v>
      </c>
      <c r="C5621" s="235">
        <v>44664</v>
      </c>
      <c r="D5621" s="235">
        <v>0</v>
      </c>
      <c r="E5621" s="235">
        <v>94.1</v>
      </c>
      <c r="F5621" s="235">
        <v>84.4</v>
      </c>
      <c r="G5621" s="235">
        <v>20.100000000000001</v>
      </c>
      <c r="H5621" s="235">
        <v>18.399999999999999</v>
      </c>
    </row>
    <row r="5622" spans="2:8">
      <c r="B5622" s="235" t="s">
        <v>72</v>
      </c>
      <c r="C5622" s="235">
        <v>44669</v>
      </c>
      <c r="D5622" s="235">
        <v>32</v>
      </c>
      <c r="E5622" s="235">
        <v>96.3</v>
      </c>
      <c r="F5622" s="235">
        <v>89.4</v>
      </c>
      <c r="G5622" s="235">
        <v>17.100000000000001</v>
      </c>
      <c r="H5622" s="235">
        <v>13.2</v>
      </c>
    </row>
    <row r="5623" spans="2:8">
      <c r="B5623" s="235" t="s">
        <v>72</v>
      </c>
      <c r="C5623" s="235">
        <v>44670</v>
      </c>
      <c r="D5623" s="235">
        <v>10</v>
      </c>
      <c r="E5623" s="235">
        <v>92.7</v>
      </c>
      <c r="F5623" s="235">
        <v>87.6</v>
      </c>
      <c r="G5623" s="235">
        <v>17.399999999999999</v>
      </c>
      <c r="H5623" s="235">
        <v>14.7</v>
      </c>
    </row>
    <row r="5624" spans="2:8">
      <c r="B5624" s="235" t="s">
        <v>72</v>
      </c>
      <c r="C5624" s="235">
        <v>44671</v>
      </c>
      <c r="D5624" s="235">
        <v>70</v>
      </c>
      <c r="E5624" s="235">
        <v>94.2</v>
      </c>
      <c r="F5624" s="235">
        <v>90</v>
      </c>
      <c r="G5624" s="235">
        <v>17.899999999999999</v>
      </c>
      <c r="H5624" s="235">
        <v>14.3</v>
      </c>
    </row>
    <row r="5625" spans="2:8">
      <c r="B5625" s="235" t="s">
        <v>72</v>
      </c>
      <c r="C5625" s="235">
        <v>44672</v>
      </c>
      <c r="D5625" s="235">
        <v>2</v>
      </c>
      <c r="E5625" s="235">
        <v>84.2</v>
      </c>
      <c r="F5625" s="235">
        <v>75.5</v>
      </c>
      <c r="G5625" s="235">
        <v>23.3</v>
      </c>
      <c r="H5625" s="235">
        <v>16.2</v>
      </c>
    </row>
    <row r="5626" spans="2:8">
      <c r="B5626" s="235" t="s">
        <v>72</v>
      </c>
      <c r="C5626" s="235">
        <v>44673</v>
      </c>
      <c r="D5626" s="235">
        <v>5</v>
      </c>
      <c r="E5626" s="235">
        <v>98.1</v>
      </c>
      <c r="F5626" s="235">
        <v>89.5</v>
      </c>
      <c r="G5626" s="235">
        <v>17.100000000000001</v>
      </c>
      <c r="H5626" s="235">
        <v>13.2</v>
      </c>
    </row>
    <row r="5627" spans="2:8">
      <c r="B5627" s="235" t="s">
        <v>72</v>
      </c>
      <c r="C5627" s="235">
        <v>44676</v>
      </c>
      <c r="D5627" s="235">
        <v>58</v>
      </c>
      <c r="E5627" s="235">
        <v>91.7</v>
      </c>
      <c r="F5627" s="235">
        <v>84.2</v>
      </c>
      <c r="G5627" s="235">
        <v>18.600000000000001</v>
      </c>
      <c r="H5627" s="235">
        <v>15.7</v>
      </c>
    </row>
    <row r="5628" spans="2:8">
      <c r="B5628" s="235" t="s">
        <v>72</v>
      </c>
      <c r="C5628" s="235">
        <v>44677</v>
      </c>
      <c r="D5628" s="235">
        <v>6</v>
      </c>
      <c r="E5628" s="235">
        <v>92.7</v>
      </c>
      <c r="F5628" s="235">
        <v>87.1</v>
      </c>
      <c r="G5628" s="235">
        <v>18.100000000000001</v>
      </c>
      <c r="H5628" s="235">
        <v>14.5</v>
      </c>
    </row>
    <row r="5629" spans="2:8">
      <c r="B5629" s="235" t="s">
        <v>72</v>
      </c>
      <c r="C5629" s="235">
        <v>44678</v>
      </c>
      <c r="D5629" s="235">
        <v>18</v>
      </c>
      <c r="E5629" s="235">
        <v>89.1</v>
      </c>
      <c r="F5629" s="235">
        <v>82.6</v>
      </c>
      <c r="G5629" s="235">
        <v>19.100000000000001</v>
      </c>
      <c r="H5629" s="235">
        <v>16.7</v>
      </c>
    </row>
    <row r="5630" spans="2:8">
      <c r="B5630" s="235" t="s">
        <v>72</v>
      </c>
      <c r="C5630" s="235">
        <v>44679</v>
      </c>
      <c r="D5630" s="235">
        <v>72</v>
      </c>
      <c r="E5630" s="235">
        <v>91.9</v>
      </c>
      <c r="F5630" s="235">
        <v>89.5</v>
      </c>
      <c r="G5630" s="235">
        <v>15.7</v>
      </c>
      <c r="H5630" s="235">
        <v>19.100000000000001</v>
      </c>
    </row>
    <row r="5631" spans="2:8">
      <c r="B5631" s="235" t="s">
        <v>72</v>
      </c>
      <c r="C5631" s="235">
        <v>44680</v>
      </c>
      <c r="D5631" s="235">
        <v>1.5</v>
      </c>
      <c r="E5631" s="235">
        <v>86</v>
      </c>
      <c r="F5631" s="235">
        <v>80.5</v>
      </c>
      <c r="G5631" s="235">
        <v>23.2</v>
      </c>
      <c r="H5631" s="235">
        <v>21.1</v>
      </c>
    </row>
    <row r="5632" spans="2:8">
      <c r="B5632" s="235" t="s">
        <v>72</v>
      </c>
      <c r="C5632" s="235">
        <v>44683</v>
      </c>
      <c r="D5632" s="235">
        <v>0</v>
      </c>
      <c r="E5632" s="235">
        <v>88.1</v>
      </c>
      <c r="F5632" s="235">
        <v>81.7</v>
      </c>
      <c r="G5632" s="235">
        <v>21.2</v>
      </c>
      <c r="H5632" s="235">
        <v>18</v>
      </c>
    </row>
    <row r="5633" spans="2:8">
      <c r="B5633" s="235" t="s">
        <v>72</v>
      </c>
      <c r="C5633" s="235">
        <v>44684</v>
      </c>
      <c r="D5633" s="235">
        <v>0</v>
      </c>
      <c r="E5633" s="235">
        <v>98.6</v>
      </c>
      <c r="F5633" s="235">
        <v>57.7</v>
      </c>
      <c r="G5633" s="235">
        <v>25.4</v>
      </c>
      <c r="H5633" s="235">
        <v>15.2</v>
      </c>
    </row>
    <row r="5634" spans="2:8">
      <c r="B5634" s="235" t="s">
        <v>72</v>
      </c>
      <c r="C5634" s="235">
        <v>44685</v>
      </c>
      <c r="D5634" s="235">
        <v>0</v>
      </c>
      <c r="E5634" s="235">
        <v>90.2</v>
      </c>
      <c r="F5634" s="235">
        <v>89.1</v>
      </c>
      <c r="G5634" s="235">
        <v>20.2</v>
      </c>
      <c r="H5634" s="235">
        <v>19.3</v>
      </c>
    </row>
    <row r="5635" spans="2:8">
      <c r="B5635" s="235" t="s">
        <v>72</v>
      </c>
      <c r="C5635" s="235">
        <v>44686</v>
      </c>
      <c r="D5635" s="235">
        <v>45</v>
      </c>
      <c r="E5635" s="235">
        <v>95.5</v>
      </c>
      <c r="F5635" s="235">
        <v>89.2</v>
      </c>
      <c r="G5635" s="235">
        <v>17.2</v>
      </c>
      <c r="H5635" s="235">
        <v>14.8</v>
      </c>
    </row>
    <row r="5636" spans="2:8">
      <c r="B5636" s="235" t="s">
        <v>72</v>
      </c>
      <c r="C5636" s="235">
        <v>44687</v>
      </c>
      <c r="D5636" s="235">
        <v>1</v>
      </c>
      <c r="E5636" s="235">
        <v>99.2</v>
      </c>
      <c r="F5636" s="235">
        <v>87.9</v>
      </c>
      <c r="G5636" s="235">
        <v>16.5</v>
      </c>
      <c r="H5636" s="235">
        <v>14.6</v>
      </c>
    </row>
    <row r="5637" spans="2:8">
      <c r="B5637" s="235" t="s">
        <v>72</v>
      </c>
      <c r="C5637" s="235">
        <v>44690</v>
      </c>
      <c r="D5637" s="235">
        <v>42</v>
      </c>
      <c r="E5637" s="235">
        <v>93.4</v>
      </c>
      <c r="F5637" s="235">
        <v>88.8</v>
      </c>
      <c r="G5637" s="235">
        <v>19.3</v>
      </c>
      <c r="H5637" s="235">
        <v>17.8</v>
      </c>
    </row>
    <row r="5638" spans="2:8">
      <c r="B5638" s="235" t="s">
        <v>72</v>
      </c>
      <c r="C5638" s="235">
        <v>44691</v>
      </c>
      <c r="D5638" s="235">
        <v>4</v>
      </c>
      <c r="E5638" s="235">
        <v>98.1</v>
      </c>
      <c r="F5638" s="235">
        <v>84.2</v>
      </c>
      <c r="G5638" s="235">
        <v>18.7</v>
      </c>
      <c r="H5638" s="235">
        <v>16.899999999999999</v>
      </c>
    </row>
    <row r="5639" spans="2:8">
      <c r="B5639" s="235" t="s">
        <v>72</v>
      </c>
      <c r="C5639" s="235">
        <v>44692</v>
      </c>
      <c r="D5639" s="235">
        <v>0.5</v>
      </c>
      <c r="E5639" s="235">
        <v>96.2</v>
      </c>
      <c r="F5639" s="235">
        <v>86</v>
      </c>
      <c r="G5639" s="235">
        <v>18.100000000000001</v>
      </c>
      <c r="H5639" s="235">
        <v>16.7</v>
      </c>
    </row>
    <row r="5640" spans="2:8">
      <c r="B5640" s="235" t="s">
        <v>72</v>
      </c>
      <c r="C5640" s="235">
        <v>44693</v>
      </c>
      <c r="D5640" s="235">
        <v>12</v>
      </c>
      <c r="E5640" s="235">
        <v>94.3</v>
      </c>
      <c r="F5640" s="235">
        <v>91.8</v>
      </c>
      <c r="G5640" s="235">
        <v>19.100000000000001</v>
      </c>
      <c r="H5640" s="235">
        <v>15.5</v>
      </c>
    </row>
    <row r="5641" spans="2:8">
      <c r="B5641" s="235" t="s">
        <v>72</v>
      </c>
      <c r="C5641" s="235">
        <v>44694</v>
      </c>
      <c r="D5641" s="235">
        <v>0.5</v>
      </c>
      <c r="E5641" s="235">
        <v>95.7</v>
      </c>
      <c r="F5641" s="235">
        <v>93.7</v>
      </c>
      <c r="G5641" s="235">
        <v>18.5</v>
      </c>
      <c r="H5641" s="235">
        <v>16.899999999999999</v>
      </c>
    </row>
    <row r="5642" spans="2:8">
      <c r="B5642" s="235" t="s">
        <v>72</v>
      </c>
      <c r="C5642" s="235">
        <v>44697</v>
      </c>
      <c r="D5642" s="235">
        <v>5</v>
      </c>
      <c r="E5642" s="235">
        <v>93.2</v>
      </c>
      <c r="F5642" s="235">
        <v>88.1</v>
      </c>
      <c r="G5642" s="235">
        <v>18.7</v>
      </c>
      <c r="H5642" s="235">
        <v>17.600000000000001</v>
      </c>
    </row>
    <row r="5643" spans="2:8">
      <c r="B5643" s="235" t="s">
        <v>72</v>
      </c>
      <c r="C5643" s="235">
        <v>44698</v>
      </c>
      <c r="D5643" s="235">
        <v>2</v>
      </c>
      <c r="E5643" s="235">
        <v>100</v>
      </c>
      <c r="F5643" s="235">
        <v>93.2</v>
      </c>
      <c r="G5643" s="235">
        <v>15.7</v>
      </c>
      <c r="H5643" s="235">
        <v>17.5</v>
      </c>
    </row>
    <row r="5644" spans="2:8">
      <c r="B5644" s="235" t="s">
        <v>72</v>
      </c>
      <c r="C5644" s="235">
        <v>44699</v>
      </c>
      <c r="D5644" s="235">
        <v>7</v>
      </c>
      <c r="E5644" s="235">
        <v>100</v>
      </c>
      <c r="F5644" s="235">
        <v>95</v>
      </c>
      <c r="G5644" s="235">
        <v>17.8</v>
      </c>
      <c r="H5644" s="235">
        <v>15.2</v>
      </c>
    </row>
    <row r="5645" spans="2:8">
      <c r="B5645" s="235" t="s">
        <v>72</v>
      </c>
      <c r="C5645" s="235">
        <v>44700</v>
      </c>
      <c r="D5645" s="235">
        <v>1.5</v>
      </c>
      <c r="E5645" s="235">
        <v>98.8</v>
      </c>
      <c r="F5645" s="235">
        <v>94.7</v>
      </c>
      <c r="G5645" s="235">
        <v>16.3</v>
      </c>
      <c r="H5645" s="235">
        <v>15.9</v>
      </c>
    </row>
    <row r="5646" spans="2:8">
      <c r="B5646" s="235" t="s">
        <v>72</v>
      </c>
      <c r="C5646" s="235">
        <v>44701</v>
      </c>
      <c r="D5646" s="235">
        <v>12</v>
      </c>
      <c r="E5646" s="235">
        <v>98.8</v>
      </c>
      <c r="F5646" s="235">
        <v>91.9</v>
      </c>
      <c r="G5646" s="235">
        <v>17.5</v>
      </c>
      <c r="H5646" s="235">
        <v>16.3</v>
      </c>
    </row>
    <row r="5647" spans="2:8">
      <c r="B5647" s="235" t="s">
        <v>72</v>
      </c>
      <c r="C5647" s="235">
        <v>44704</v>
      </c>
      <c r="D5647" s="235">
        <v>10</v>
      </c>
      <c r="E5647" s="235">
        <v>92.7</v>
      </c>
      <c r="F5647" s="235">
        <v>90.2</v>
      </c>
      <c r="G5647" s="235">
        <v>17.899999999999999</v>
      </c>
      <c r="H5647" s="235">
        <v>16.8</v>
      </c>
    </row>
    <row r="5648" spans="2:8">
      <c r="B5648" s="235" t="s">
        <v>90</v>
      </c>
      <c r="C5648" s="235">
        <v>44320</v>
      </c>
      <c r="D5648" s="235">
        <v>0</v>
      </c>
      <c r="E5648" s="235">
        <v>0</v>
      </c>
      <c r="F5648" s="235">
        <v>0</v>
      </c>
      <c r="G5648" s="235">
        <v>0</v>
      </c>
      <c r="H5648" s="235">
        <v>0</v>
      </c>
    </row>
    <row r="5649" spans="2:8">
      <c r="B5649" s="235" t="s">
        <v>90</v>
      </c>
      <c r="C5649" s="235">
        <v>44321</v>
      </c>
      <c r="D5649" s="235">
        <v>3</v>
      </c>
      <c r="E5649" s="235">
        <v>0</v>
      </c>
      <c r="F5649" s="235">
        <v>0</v>
      </c>
      <c r="G5649" s="235">
        <v>0</v>
      </c>
      <c r="H5649" s="235">
        <v>0</v>
      </c>
    </row>
    <row r="5650" spans="2:8">
      <c r="B5650" s="235" t="s">
        <v>90</v>
      </c>
      <c r="C5650" s="235">
        <v>44322</v>
      </c>
      <c r="D5650" s="235">
        <v>8</v>
      </c>
      <c r="E5650" s="235">
        <v>0</v>
      </c>
      <c r="F5650" s="235">
        <v>0</v>
      </c>
      <c r="G5650" s="235">
        <v>0</v>
      </c>
      <c r="H5650" s="235">
        <v>0</v>
      </c>
    </row>
    <row r="5651" spans="2:8">
      <c r="B5651" s="235" t="s">
        <v>90</v>
      </c>
      <c r="C5651" s="235">
        <v>44323</v>
      </c>
      <c r="D5651" s="235">
        <v>2</v>
      </c>
      <c r="E5651" s="235">
        <v>0</v>
      </c>
      <c r="F5651" s="235">
        <v>0</v>
      </c>
      <c r="G5651" s="235">
        <v>0</v>
      </c>
      <c r="H5651" s="235">
        <v>0</v>
      </c>
    </row>
    <row r="5652" spans="2:8">
      <c r="B5652" s="235" t="s">
        <v>90</v>
      </c>
      <c r="C5652" s="235">
        <v>44324</v>
      </c>
      <c r="D5652" s="235">
        <v>0</v>
      </c>
      <c r="E5652" s="235">
        <v>0</v>
      </c>
      <c r="F5652" s="235">
        <v>0</v>
      </c>
      <c r="G5652" s="235">
        <v>0</v>
      </c>
      <c r="H5652" s="235">
        <v>0</v>
      </c>
    </row>
    <row r="5653" spans="2:8">
      <c r="B5653" s="235" t="s">
        <v>90</v>
      </c>
      <c r="C5653" s="235">
        <v>44325</v>
      </c>
      <c r="D5653" s="235">
        <v>0</v>
      </c>
      <c r="E5653" s="235">
        <v>0</v>
      </c>
      <c r="F5653" s="235">
        <v>0</v>
      </c>
      <c r="G5653" s="235">
        <v>0</v>
      </c>
      <c r="H5653" s="235">
        <v>0</v>
      </c>
    </row>
    <row r="5654" spans="2:8">
      <c r="B5654" s="235" t="s">
        <v>90</v>
      </c>
      <c r="C5654" s="235">
        <v>44326</v>
      </c>
      <c r="D5654" s="235">
        <v>11</v>
      </c>
      <c r="E5654" s="235">
        <v>0</v>
      </c>
      <c r="F5654" s="235">
        <v>0</v>
      </c>
      <c r="G5654" s="235">
        <v>0</v>
      </c>
      <c r="H5654" s="235">
        <v>0</v>
      </c>
    </row>
    <row r="5655" spans="2:8">
      <c r="B5655" s="235" t="s">
        <v>90</v>
      </c>
      <c r="C5655" s="235">
        <v>44327</v>
      </c>
      <c r="D5655" s="235">
        <v>0</v>
      </c>
      <c r="E5655" s="235">
        <v>0</v>
      </c>
      <c r="F5655" s="235">
        <v>0</v>
      </c>
      <c r="G5655" s="235">
        <v>0</v>
      </c>
      <c r="H5655" s="235">
        <v>0</v>
      </c>
    </row>
    <row r="5656" spans="2:8">
      <c r="B5656" s="235" t="s">
        <v>90</v>
      </c>
      <c r="C5656" s="235">
        <v>44328</v>
      </c>
      <c r="D5656" s="235">
        <v>0</v>
      </c>
      <c r="E5656" s="235">
        <v>0</v>
      </c>
      <c r="F5656" s="235">
        <v>0</v>
      </c>
      <c r="G5656" s="235">
        <v>0</v>
      </c>
      <c r="H5656" s="235">
        <v>0</v>
      </c>
    </row>
    <row r="5657" spans="2:8">
      <c r="B5657" s="235" t="s">
        <v>90</v>
      </c>
      <c r="C5657" s="235">
        <v>44329</v>
      </c>
      <c r="D5657" s="235">
        <v>0</v>
      </c>
      <c r="E5657" s="235">
        <v>0</v>
      </c>
      <c r="F5657" s="235">
        <v>0</v>
      </c>
      <c r="G5657" s="235">
        <v>0</v>
      </c>
      <c r="H5657" s="235">
        <v>0</v>
      </c>
    </row>
    <row r="5658" spans="2:8">
      <c r="B5658" s="235" t="s">
        <v>90</v>
      </c>
      <c r="C5658" s="235">
        <v>44330</v>
      </c>
      <c r="D5658" s="235">
        <v>5</v>
      </c>
      <c r="E5658" s="235">
        <v>0</v>
      </c>
      <c r="F5658" s="235">
        <v>0</v>
      </c>
      <c r="G5658" s="235">
        <v>0</v>
      </c>
      <c r="H5658" s="235">
        <v>0</v>
      </c>
    </row>
    <row r="5659" spans="2:8">
      <c r="B5659" s="235" t="s">
        <v>90</v>
      </c>
      <c r="C5659" s="235">
        <v>44331</v>
      </c>
      <c r="D5659" s="235">
        <v>0</v>
      </c>
      <c r="E5659" s="235">
        <v>0</v>
      </c>
      <c r="F5659" s="235">
        <v>0</v>
      </c>
      <c r="G5659" s="235">
        <v>0</v>
      </c>
      <c r="H5659" s="235">
        <v>0</v>
      </c>
    </row>
    <row r="5660" spans="2:8">
      <c r="B5660" s="235" t="s">
        <v>90</v>
      </c>
      <c r="C5660" s="235">
        <v>44332</v>
      </c>
      <c r="D5660" s="235">
        <v>0</v>
      </c>
      <c r="E5660" s="235">
        <v>0</v>
      </c>
      <c r="F5660" s="235">
        <v>0</v>
      </c>
      <c r="G5660" s="235">
        <v>0</v>
      </c>
      <c r="H5660" s="235">
        <v>0</v>
      </c>
    </row>
    <row r="5661" spans="2:8">
      <c r="B5661" s="235" t="s">
        <v>90</v>
      </c>
      <c r="C5661" s="235">
        <v>44333</v>
      </c>
      <c r="D5661" s="235">
        <v>0</v>
      </c>
      <c r="E5661" s="235">
        <v>0</v>
      </c>
      <c r="F5661" s="235">
        <v>0</v>
      </c>
      <c r="G5661" s="235">
        <v>0</v>
      </c>
      <c r="H5661" s="235">
        <v>0</v>
      </c>
    </row>
    <row r="5662" spans="2:8">
      <c r="B5662" s="235" t="s">
        <v>90</v>
      </c>
      <c r="C5662" s="235">
        <v>44334</v>
      </c>
      <c r="D5662" s="235">
        <v>21</v>
      </c>
      <c r="E5662" s="235">
        <v>0</v>
      </c>
      <c r="F5662" s="235">
        <v>0</v>
      </c>
      <c r="G5662" s="235">
        <v>0</v>
      </c>
      <c r="H5662" s="235">
        <v>0</v>
      </c>
    </row>
    <row r="5663" spans="2:8">
      <c r="B5663" s="235" t="s">
        <v>90</v>
      </c>
      <c r="C5663" s="235">
        <v>44335</v>
      </c>
      <c r="D5663" s="235">
        <v>3</v>
      </c>
      <c r="E5663" s="235">
        <v>0</v>
      </c>
      <c r="F5663" s="235">
        <v>0</v>
      </c>
      <c r="G5663" s="235">
        <v>0</v>
      </c>
      <c r="H5663" s="235">
        <v>0</v>
      </c>
    </row>
    <row r="5664" spans="2:8">
      <c r="B5664" s="235" t="s">
        <v>90</v>
      </c>
      <c r="C5664" s="235">
        <v>44336</v>
      </c>
      <c r="D5664" s="235">
        <v>0</v>
      </c>
      <c r="E5664" s="235">
        <v>0</v>
      </c>
      <c r="F5664" s="235">
        <v>0</v>
      </c>
      <c r="G5664" s="235">
        <v>0</v>
      </c>
      <c r="H5664" s="235">
        <v>0</v>
      </c>
    </row>
    <row r="5665" spans="2:8">
      <c r="B5665" s="235" t="s">
        <v>90</v>
      </c>
      <c r="C5665" s="235">
        <v>44337</v>
      </c>
      <c r="D5665" s="235">
        <v>0</v>
      </c>
      <c r="E5665" s="235">
        <v>0</v>
      </c>
      <c r="F5665" s="235">
        <v>0</v>
      </c>
      <c r="G5665" s="235">
        <v>0</v>
      </c>
      <c r="H5665" s="235">
        <v>0</v>
      </c>
    </row>
    <row r="5666" spans="2:8">
      <c r="B5666" s="235" t="s">
        <v>90</v>
      </c>
      <c r="C5666" s="235">
        <v>44338</v>
      </c>
      <c r="D5666" s="235">
        <v>0</v>
      </c>
      <c r="E5666" s="235">
        <v>0</v>
      </c>
      <c r="F5666" s="235">
        <v>0</v>
      </c>
      <c r="G5666" s="235">
        <v>0</v>
      </c>
      <c r="H5666" s="235">
        <v>0</v>
      </c>
    </row>
    <row r="5667" spans="2:8">
      <c r="B5667" s="235" t="s">
        <v>90</v>
      </c>
      <c r="C5667" s="235">
        <v>44339</v>
      </c>
      <c r="D5667" s="235">
        <v>0</v>
      </c>
      <c r="E5667" s="235">
        <v>0</v>
      </c>
      <c r="F5667" s="235">
        <v>0</v>
      </c>
      <c r="G5667" s="235">
        <v>0</v>
      </c>
      <c r="H5667" s="235">
        <v>0</v>
      </c>
    </row>
    <row r="5668" spans="2:8">
      <c r="B5668" s="235" t="s">
        <v>90</v>
      </c>
      <c r="C5668" s="235">
        <v>44340</v>
      </c>
      <c r="D5668" s="235">
        <v>10</v>
      </c>
      <c r="E5668" s="235">
        <v>0</v>
      </c>
      <c r="F5668" s="235">
        <v>0</v>
      </c>
      <c r="G5668" s="235">
        <v>0</v>
      </c>
      <c r="H5668" s="235">
        <v>0</v>
      </c>
    </row>
    <row r="5669" spans="2:8">
      <c r="B5669" s="235" t="s">
        <v>90</v>
      </c>
      <c r="C5669" s="235">
        <v>44341</v>
      </c>
      <c r="D5669" s="235">
        <v>2</v>
      </c>
      <c r="E5669" s="235">
        <v>0</v>
      </c>
      <c r="F5669" s="235">
        <v>0</v>
      </c>
      <c r="G5669" s="235">
        <v>0</v>
      </c>
      <c r="H5669" s="235">
        <v>0</v>
      </c>
    </row>
    <row r="5670" spans="2:8">
      <c r="B5670" s="235" t="s">
        <v>90</v>
      </c>
      <c r="C5670" s="235">
        <v>44342</v>
      </c>
      <c r="D5670" s="235">
        <v>1</v>
      </c>
      <c r="E5670" s="235">
        <v>0</v>
      </c>
      <c r="F5670" s="235">
        <v>0</v>
      </c>
      <c r="G5670" s="235">
        <v>0</v>
      </c>
      <c r="H5670" s="235">
        <v>0</v>
      </c>
    </row>
    <row r="5671" spans="2:8">
      <c r="B5671" s="235" t="s">
        <v>90</v>
      </c>
      <c r="C5671" s="235">
        <v>44343</v>
      </c>
      <c r="D5671" s="235">
        <v>0</v>
      </c>
      <c r="E5671" s="235">
        <v>0</v>
      </c>
      <c r="F5671" s="235">
        <v>0</v>
      </c>
      <c r="G5671" s="235">
        <v>0</v>
      </c>
      <c r="H5671" s="235">
        <v>0</v>
      </c>
    </row>
    <row r="5672" spans="2:8">
      <c r="B5672" s="235" t="s">
        <v>90</v>
      </c>
      <c r="C5672" s="235">
        <v>44344</v>
      </c>
      <c r="D5672" s="235">
        <v>0</v>
      </c>
      <c r="E5672" s="235">
        <v>0</v>
      </c>
      <c r="F5672" s="235">
        <v>0</v>
      </c>
      <c r="G5672" s="235">
        <v>0</v>
      </c>
      <c r="H5672" s="235">
        <v>0</v>
      </c>
    </row>
    <row r="5673" spans="2:8">
      <c r="B5673" s="235" t="s">
        <v>90</v>
      </c>
      <c r="C5673" s="235">
        <v>44345</v>
      </c>
      <c r="D5673" s="235">
        <v>5</v>
      </c>
      <c r="E5673" s="235">
        <v>0</v>
      </c>
      <c r="F5673" s="235">
        <v>0</v>
      </c>
      <c r="G5673" s="235">
        <v>0</v>
      </c>
      <c r="H5673" s="235">
        <v>0</v>
      </c>
    </row>
    <row r="5674" spans="2:8">
      <c r="B5674" s="235" t="s">
        <v>90</v>
      </c>
      <c r="C5674" s="235">
        <v>44346</v>
      </c>
      <c r="D5674" s="235">
        <v>2</v>
      </c>
      <c r="E5674" s="235">
        <v>0</v>
      </c>
      <c r="F5674" s="235">
        <v>0</v>
      </c>
      <c r="G5674" s="235">
        <v>0</v>
      </c>
      <c r="H5674" s="235">
        <v>0</v>
      </c>
    </row>
    <row r="5675" spans="2:8">
      <c r="B5675" s="235" t="s">
        <v>90</v>
      </c>
      <c r="C5675" s="235">
        <v>44347</v>
      </c>
      <c r="D5675" s="235">
        <v>0</v>
      </c>
      <c r="E5675" s="235">
        <v>0</v>
      </c>
      <c r="F5675" s="235">
        <v>0</v>
      </c>
      <c r="G5675" s="235">
        <v>0</v>
      </c>
      <c r="H5675" s="235">
        <v>0</v>
      </c>
    </row>
    <row r="5676" spans="2:8">
      <c r="B5676" s="235" t="s">
        <v>90</v>
      </c>
      <c r="C5676" s="235">
        <v>44348</v>
      </c>
      <c r="D5676" s="235">
        <v>11</v>
      </c>
      <c r="E5676" s="235">
        <v>0</v>
      </c>
      <c r="F5676" s="235">
        <v>0</v>
      </c>
      <c r="G5676" s="235">
        <v>0</v>
      </c>
      <c r="H5676" s="235">
        <v>0</v>
      </c>
    </row>
    <row r="5677" spans="2:8">
      <c r="B5677" s="235" t="s">
        <v>90</v>
      </c>
      <c r="C5677" s="235">
        <v>44349</v>
      </c>
      <c r="D5677" s="235">
        <v>3</v>
      </c>
      <c r="E5677" s="235">
        <v>0</v>
      </c>
      <c r="F5677" s="235">
        <v>0</v>
      </c>
      <c r="G5677" s="235">
        <v>0</v>
      </c>
      <c r="H5677" s="235">
        <v>0</v>
      </c>
    </row>
    <row r="5678" spans="2:8">
      <c r="B5678" s="235" t="s">
        <v>90</v>
      </c>
      <c r="C5678" s="235">
        <v>44350</v>
      </c>
      <c r="D5678" s="235">
        <v>0</v>
      </c>
      <c r="E5678" s="235">
        <v>0</v>
      </c>
      <c r="F5678" s="235">
        <v>0</v>
      </c>
      <c r="G5678" s="235">
        <v>0</v>
      </c>
      <c r="H5678" s="235">
        <v>0</v>
      </c>
    </row>
    <row r="5679" spans="2:8">
      <c r="B5679" s="235" t="s">
        <v>90</v>
      </c>
      <c r="C5679" s="235">
        <v>44351</v>
      </c>
      <c r="D5679" s="235">
        <v>7</v>
      </c>
      <c r="E5679" s="235">
        <v>0</v>
      </c>
      <c r="F5679" s="235">
        <v>0</v>
      </c>
      <c r="G5679" s="235">
        <v>0</v>
      </c>
      <c r="H5679" s="235">
        <v>0</v>
      </c>
    </row>
    <row r="5680" spans="2:8">
      <c r="B5680" s="235" t="s">
        <v>90</v>
      </c>
      <c r="C5680" s="235">
        <v>44352</v>
      </c>
      <c r="D5680" s="235">
        <v>0</v>
      </c>
      <c r="E5680" s="235">
        <v>0</v>
      </c>
      <c r="F5680" s="235">
        <v>0</v>
      </c>
      <c r="G5680" s="235">
        <v>0</v>
      </c>
      <c r="H5680" s="235">
        <v>0</v>
      </c>
    </row>
    <row r="5681" spans="2:8">
      <c r="B5681" s="235" t="s">
        <v>90</v>
      </c>
      <c r="C5681" s="235">
        <v>44353</v>
      </c>
      <c r="D5681" s="235">
        <v>0</v>
      </c>
      <c r="E5681" s="235">
        <v>0</v>
      </c>
      <c r="F5681" s="235">
        <v>0</v>
      </c>
      <c r="G5681" s="235">
        <v>0</v>
      </c>
      <c r="H5681" s="235">
        <v>0</v>
      </c>
    </row>
    <row r="5682" spans="2:8">
      <c r="B5682" s="235" t="s">
        <v>90</v>
      </c>
      <c r="C5682" s="235">
        <v>44354</v>
      </c>
      <c r="D5682" s="235">
        <v>0</v>
      </c>
      <c r="E5682" s="235">
        <v>0</v>
      </c>
      <c r="F5682" s="235">
        <v>0</v>
      </c>
      <c r="G5682" s="235">
        <v>0</v>
      </c>
      <c r="H5682" s="235">
        <v>0</v>
      </c>
    </row>
    <row r="5683" spans="2:8">
      <c r="B5683" s="235" t="s">
        <v>90</v>
      </c>
      <c r="C5683" s="235">
        <v>44355</v>
      </c>
      <c r="D5683" s="235">
        <v>27</v>
      </c>
      <c r="E5683" s="235">
        <v>0</v>
      </c>
      <c r="F5683" s="235">
        <v>0</v>
      </c>
      <c r="G5683" s="235">
        <v>0</v>
      </c>
      <c r="H5683" s="235">
        <v>0</v>
      </c>
    </row>
    <row r="5684" spans="2:8">
      <c r="B5684" s="235" t="s">
        <v>90</v>
      </c>
      <c r="C5684" s="235">
        <v>44356</v>
      </c>
      <c r="D5684" s="235">
        <v>3</v>
      </c>
      <c r="E5684" s="235">
        <v>0</v>
      </c>
      <c r="F5684" s="235">
        <v>0</v>
      </c>
      <c r="G5684" s="235">
        <v>0</v>
      </c>
      <c r="H5684" s="235">
        <v>0</v>
      </c>
    </row>
    <row r="5685" spans="2:8">
      <c r="B5685" s="235" t="s">
        <v>90</v>
      </c>
      <c r="C5685" s="235">
        <v>44357</v>
      </c>
      <c r="D5685" s="235">
        <v>0</v>
      </c>
      <c r="E5685" s="235">
        <v>0</v>
      </c>
      <c r="F5685" s="235">
        <v>0</v>
      </c>
      <c r="G5685" s="235">
        <v>0</v>
      </c>
      <c r="H5685" s="235">
        <v>0</v>
      </c>
    </row>
    <row r="5686" spans="2:8">
      <c r="B5686" s="235" t="s">
        <v>90</v>
      </c>
      <c r="C5686" s="235">
        <v>44358</v>
      </c>
      <c r="D5686" s="235">
        <v>0</v>
      </c>
      <c r="E5686" s="235">
        <v>0</v>
      </c>
      <c r="F5686" s="235">
        <v>0</v>
      </c>
      <c r="G5686" s="235">
        <v>0</v>
      </c>
      <c r="H5686" s="235">
        <v>0</v>
      </c>
    </row>
    <row r="5687" spans="2:8">
      <c r="B5687" s="235" t="s">
        <v>90</v>
      </c>
      <c r="C5687" s="235">
        <v>44359</v>
      </c>
      <c r="D5687" s="235">
        <v>0</v>
      </c>
      <c r="E5687" s="235">
        <v>0</v>
      </c>
      <c r="F5687" s="235">
        <v>0</v>
      </c>
      <c r="G5687" s="235">
        <v>0</v>
      </c>
      <c r="H5687" s="235">
        <v>0</v>
      </c>
    </row>
    <row r="5688" spans="2:8">
      <c r="B5688" s="235" t="s">
        <v>90</v>
      </c>
      <c r="C5688" s="235">
        <v>44360</v>
      </c>
      <c r="D5688" s="235">
        <v>0</v>
      </c>
      <c r="E5688" s="235">
        <v>0</v>
      </c>
      <c r="F5688" s="235">
        <v>0</v>
      </c>
      <c r="G5688" s="235">
        <v>0</v>
      </c>
      <c r="H5688" s="235">
        <v>0</v>
      </c>
    </row>
    <row r="5689" spans="2:8">
      <c r="B5689" s="235" t="s">
        <v>90</v>
      </c>
      <c r="C5689" s="235">
        <v>44361</v>
      </c>
      <c r="D5689" s="235">
        <v>0</v>
      </c>
      <c r="E5689" s="235">
        <v>0</v>
      </c>
      <c r="F5689" s="235">
        <v>0</v>
      </c>
      <c r="G5689" s="235">
        <v>0</v>
      </c>
      <c r="H5689" s="235">
        <v>0</v>
      </c>
    </row>
    <row r="5690" spans="2:8">
      <c r="B5690" s="235" t="s">
        <v>90</v>
      </c>
      <c r="C5690" s="235">
        <v>44362</v>
      </c>
      <c r="D5690" s="235">
        <v>32</v>
      </c>
      <c r="E5690" s="235">
        <v>0</v>
      </c>
      <c r="F5690" s="235">
        <v>0</v>
      </c>
      <c r="G5690" s="235">
        <v>0</v>
      </c>
      <c r="H5690" s="235">
        <v>0</v>
      </c>
    </row>
    <row r="5691" spans="2:8">
      <c r="B5691" s="235" t="s">
        <v>90</v>
      </c>
      <c r="C5691" s="235">
        <v>44363</v>
      </c>
      <c r="D5691" s="235">
        <v>0</v>
      </c>
      <c r="E5691" s="235">
        <v>0</v>
      </c>
      <c r="F5691" s="235">
        <v>0</v>
      </c>
      <c r="G5691" s="235">
        <v>0</v>
      </c>
      <c r="H5691" s="235">
        <v>0</v>
      </c>
    </row>
    <row r="5692" spans="2:8">
      <c r="B5692" s="235" t="s">
        <v>90</v>
      </c>
      <c r="C5692" s="235">
        <v>44364</v>
      </c>
      <c r="D5692" s="235">
        <v>0</v>
      </c>
      <c r="E5692" s="235">
        <v>0</v>
      </c>
      <c r="F5692" s="235">
        <v>0</v>
      </c>
      <c r="G5692" s="235">
        <v>0</v>
      </c>
      <c r="H5692" s="235">
        <v>0</v>
      </c>
    </row>
    <row r="5693" spans="2:8">
      <c r="B5693" s="235" t="s">
        <v>90</v>
      </c>
      <c r="C5693" s="235">
        <v>44365</v>
      </c>
      <c r="D5693" s="235">
        <v>15</v>
      </c>
      <c r="E5693" s="235">
        <v>0</v>
      </c>
      <c r="F5693" s="235">
        <v>0</v>
      </c>
      <c r="G5693" s="235">
        <v>0</v>
      </c>
      <c r="H5693" s="235">
        <v>0</v>
      </c>
    </row>
    <row r="5694" spans="2:8">
      <c r="B5694" s="235" t="s">
        <v>90</v>
      </c>
      <c r="C5694" s="235">
        <v>44366</v>
      </c>
      <c r="D5694" s="235">
        <v>0</v>
      </c>
      <c r="E5694" s="235">
        <v>0</v>
      </c>
      <c r="F5694" s="235">
        <v>0</v>
      </c>
      <c r="G5694" s="235">
        <v>0</v>
      </c>
      <c r="H5694" s="235">
        <v>0</v>
      </c>
    </row>
    <row r="5695" spans="2:8">
      <c r="B5695" s="235" t="s">
        <v>90</v>
      </c>
      <c r="C5695" s="235">
        <v>44367</v>
      </c>
      <c r="D5695" s="235">
        <v>0</v>
      </c>
      <c r="E5695" s="235">
        <v>0</v>
      </c>
      <c r="F5695" s="235">
        <v>0</v>
      </c>
      <c r="G5695" s="235">
        <v>0</v>
      </c>
      <c r="H5695" s="235">
        <v>0</v>
      </c>
    </row>
    <row r="5696" spans="2:8">
      <c r="B5696" s="235" t="s">
        <v>90</v>
      </c>
      <c r="C5696" s="235">
        <v>44368</v>
      </c>
      <c r="D5696" s="235">
        <v>10</v>
      </c>
      <c r="E5696" s="235">
        <v>0</v>
      </c>
      <c r="F5696" s="235">
        <v>0</v>
      </c>
      <c r="G5696" s="235">
        <v>0</v>
      </c>
      <c r="H5696" s="235">
        <v>0</v>
      </c>
    </row>
    <row r="5697" spans="2:8">
      <c r="B5697" s="235" t="s">
        <v>90</v>
      </c>
      <c r="C5697" s="235">
        <v>44369</v>
      </c>
      <c r="D5697" s="235">
        <v>0</v>
      </c>
      <c r="E5697" s="235">
        <v>0</v>
      </c>
      <c r="F5697" s="235">
        <v>0</v>
      </c>
      <c r="G5697" s="235">
        <v>0</v>
      </c>
      <c r="H5697" s="235">
        <v>0</v>
      </c>
    </row>
    <row r="5698" spans="2:8">
      <c r="B5698" s="235" t="s">
        <v>90</v>
      </c>
      <c r="C5698" s="235">
        <v>44370</v>
      </c>
      <c r="D5698" s="235">
        <v>5</v>
      </c>
      <c r="E5698" s="235">
        <v>0</v>
      </c>
      <c r="F5698" s="235">
        <v>0</v>
      </c>
      <c r="G5698" s="235">
        <v>0</v>
      </c>
      <c r="H5698" s="235">
        <v>0</v>
      </c>
    </row>
    <row r="5699" spans="2:8">
      <c r="B5699" s="235" t="s">
        <v>90</v>
      </c>
      <c r="C5699" s="235">
        <v>44371</v>
      </c>
      <c r="D5699" s="235">
        <v>7</v>
      </c>
      <c r="E5699" s="235">
        <v>0</v>
      </c>
      <c r="F5699" s="235">
        <v>0</v>
      </c>
      <c r="G5699" s="235">
        <v>0</v>
      </c>
      <c r="H5699" s="235">
        <v>0</v>
      </c>
    </row>
    <row r="5700" spans="2:8">
      <c r="B5700" s="235" t="s">
        <v>90</v>
      </c>
      <c r="C5700" s="235">
        <v>44372</v>
      </c>
      <c r="D5700" s="235">
        <v>2</v>
      </c>
      <c r="E5700" s="235">
        <v>0</v>
      </c>
      <c r="F5700" s="235">
        <v>0</v>
      </c>
      <c r="G5700" s="235">
        <v>0</v>
      </c>
      <c r="H5700" s="235">
        <v>0</v>
      </c>
    </row>
    <row r="5701" spans="2:8">
      <c r="B5701" s="235" t="s">
        <v>90</v>
      </c>
      <c r="C5701" s="235">
        <v>44373</v>
      </c>
      <c r="D5701" s="235">
        <v>0</v>
      </c>
      <c r="E5701" s="235">
        <v>0</v>
      </c>
      <c r="F5701" s="235">
        <v>0</v>
      </c>
      <c r="G5701" s="235">
        <v>0</v>
      </c>
      <c r="H5701" s="235">
        <v>0</v>
      </c>
    </row>
    <row r="5702" spans="2:8">
      <c r="B5702" s="235" t="s">
        <v>90</v>
      </c>
      <c r="C5702" s="235">
        <v>44374</v>
      </c>
      <c r="D5702" s="235">
        <v>0</v>
      </c>
      <c r="E5702" s="235">
        <v>0</v>
      </c>
      <c r="F5702" s="235">
        <v>0</v>
      </c>
      <c r="G5702" s="235">
        <v>0</v>
      </c>
      <c r="H5702" s="235">
        <v>0</v>
      </c>
    </row>
    <row r="5703" spans="2:8">
      <c r="B5703" s="235" t="s">
        <v>90</v>
      </c>
      <c r="C5703" s="235">
        <v>44375</v>
      </c>
      <c r="D5703" s="235">
        <v>22</v>
      </c>
      <c r="E5703" s="235">
        <v>0</v>
      </c>
      <c r="F5703" s="235">
        <v>0</v>
      </c>
      <c r="G5703" s="235">
        <v>0</v>
      </c>
      <c r="H5703" s="235">
        <v>0</v>
      </c>
    </row>
    <row r="5704" spans="2:8">
      <c r="B5704" s="235" t="s">
        <v>90</v>
      </c>
      <c r="C5704" s="235">
        <v>44376</v>
      </c>
      <c r="D5704" s="235">
        <v>10</v>
      </c>
      <c r="E5704" s="235">
        <v>0</v>
      </c>
      <c r="F5704" s="235">
        <v>0</v>
      </c>
      <c r="G5704" s="235">
        <v>0</v>
      </c>
      <c r="H5704" s="235">
        <v>0</v>
      </c>
    </row>
    <row r="5705" spans="2:8">
      <c r="B5705" s="235" t="s">
        <v>90</v>
      </c>
      <c r="C5705" s="235">
        <v>44377</v>
      </c>
      <c r="D5705" s="235">
        <v>4</v>
      </c>
      <c r="E5705" s="235">
        <v>0</v>
      </c>
      <c r="F5705" s="235">
        <v>0</v>
      </c>
      <c r="G5705" s="235">
        <v>0</v>
      </c>
      <c r="H5705" s="235">
        <v>0</v>
      </c>
    </row>
    <row r="5706" spans="2:8">
      <c r="B5706" s="235" t="s">
        <v>90</v>
      </c>
      <c r="C5706" s="235">
        <v>44378</v>
      </c>
      <c r="D5706" s="235">
        <v>0</v>
      </c>
      <c r="E5706" s="235">
        <v>0</v>
      </c>
      <c r="F5706" s="235">
        <v>0</v>
      </c>
      <c r="G5706" s="235">
        <v>0</v>
      </c>
      <c r="H5706" s="235">
        <v>0</v>
      </c>
    </row>
    <row r="5707" spans="2:8">
      <c r="B5707" s="235" t="s">
        <v>90</v>
      </c>
      <c r="C5707" s="235">
        <v>44379</v>
      </c>
      <c r="D5707" s="235">
        <v>0</v>
      </c>
      <c r="E5707" s="235">
        <v>0</v>
      </c>
      <c r="F5707" s="235">
        <v>0</v>
      </c>
      <c r="G5707" s="235">
        <v>0</v>
      </c>
      <c r="H5707" s="235">
        <v>0</v>
      </c>
    </row>
    <row r="5708" spans="2:8">
      <c r="B5708" s="235" t="s">
        <v>90</v>
      </c>
      <c r="C5708" s="235">
        <v>44380</v>
      </c>
      <c r="D5708" s="235">
        <v>3</v>
      </c>
      <c r="E5708" s="235">
        <v>0</v>
      </c>
      <c r="F5708" s="235">
        <v>0</v>
      </c>
      <c r="G5708" s="235">
        <v>0</v>
      </c>
      <c r="H5708" s="235">
        <v>0</v>
      </c>
    </row>
    <row r="5709" spans="2:8">
      <c r="B5709" s="235" t="s">
        <v>90</v>
      </c>
      <c r="C5709" s="235">
        <v>44381</v>
      </c>
      <c r="D5709" s="235">
        <v>0</v>
      </c>
      <c r="E5709" s="235">
        <v>0</v>
      </c>
      <c r="F5709" s="235">
        <v>0</v>
      </c>
      <c r="G5709" s="235">
        <v>0</v>
      </c>
      <c r="H5709" s="235">
        <v>0</v>
      </c>
    </row>
    <row r="5710" spans="2:8">
      <c r="B5710" s="235" t="s">
        <v>90</v>
      </c>
      <c r="C5710" s="235">
        <v>44382</v>
      </c>
      <c r="D5710" s="235">
        <v>0</v>
      </c>
      <c r="E5710" s="235">
        <v>0</v>
      </c>
      <c r="F5710" s="235">
        <v>0</v>
      </c>
      <c r="G5710" s="235">
        <v>0</v>
      </c>
      <c r="H5710" s="235">
        <v>0</v>
      </c>
    </row>
    <row r="5711" spans="2:8">
      <c r="B5711" s="235" t="s">
        <v>90</v>
      </c>
      <c r="C5711" s="235">
        <v>44383</v>
      </c>
      <c r="D5711" s="235">
        <v>0</v>
      </c>
      <c r="E5711" s="235">
        <v>0</v>
      </c>
      <c r="F5711" s="235">
        <v>0</v>
      </c>
      <c r="G5711" s="235">
        <v>0</v>
      </c>
      <c r="H5711" s="235">
        <v>0</v>
      </c>
    </row>
    <row r="5712" spans="2:8">
      <c r="B5712" s="235" t="s">
        <v>90</v>
      </c>
      <c r="C5712" s="235">
        <v>44384</v>
      </c>
      <c r="D5712" s="235">
        <v>0</v>
      </c>
      <c r="E5712" s="235">
        <v>0</v>
      </c>
      <c r="F5712" s="235">
        <v>0</v>
      </c>
      <c r="G5712" s="235">
        <v>0</v>
      </c>
      <c r="H5712" s="235">
        <v>0</v>
      </c>
    </row>
    <row r="5713" spans="2:8">
      <c r="B5713" s="235" t="s">
        <v>90</v>
      </c>
      <c r="C5713" s="235">
        <v>44385</v>
      </c>
      <c r="D5713" s="235">
        <v>0</v>
      </c>
      <c r="E5713" s="235">
        <v>0</v>
      </c>
      <c r="F5713" s="235">
        <v>0</v>
      </c>
      <c r="G5713" s="235">
        <v>0</v>
      </c>
      <c r="H5713" s="235">
        <v>0</v>
      </c>
    </row>
    <row r="5714" spans="2:8">
      <c r="B5714" s="235" t="s">
        <v>90</v>
      </c>
      <c r="C5714" s="235">
        <v>44386</v>
      </c>
      <c r="D5714" s="235">
        <v>0</v>
      </c>
      <c r="E5714" s="235">
        <v>0</v>
      </c>
      <c r="F5714" s="235">
        <v>0</v>
      </c>
      <c r="G5714" s="235">
        <v>0</v>
      </c>
      <c r="H5714" s="235">
        <v>0</v>
      </c>
    </row>
    <row r="5715" spans="2:8">
      <c r="B5715" s="235" t="s">
        <v>90</v>
      </c>
      <c r="C5715" s="235">
        <v>44387</v>
      </c>
      <c r="D5715" s="235">
        <v>0</v>
      </c>
      <c r="E5715" s="235">
        <v>0</v>
      </c>
      <c r="F5715" s="235">
        <v>0</v>
      </c>
      <c r="G5715" s="235">
        <v>0</v>
      </c>
      <c r="H5715" s="235">
        <v>0</v>
      </c>
    </row>
    <row r="5716" spans="2:8">
      <c r="B5716" s="235" t="s">
        <v>90</v>
      </c>
      <c r="C5716" s="235">
        <v>44388</v>
      </c>
      <c r="D5716" s="235">
        <v>0</v>
      </c>
      <c r="E5716" s="235">
        <v>0</v>
      </c>
      <c r="F5716" s="235">
        <v>0</v>
      </c>
      <c r="G5716" s="235">
        <v>0</v>
      </c>
      <c r="H5716" s="235">
        <v>0</v>
      </c>
    </row>
    <row r="5717" spans="2:8">
      <c r="B5717" s="235" t="s">
        <v>90</v>
      </c>
      <c r="C5717" s="235">
        <v>44389</v>
      </c>
      <c r="D5717" s="235">
        <v>10</v>
      </c>
      <c r="E5717" s="235">
        <v>0</v>
      </c>
      <c r="F5717" s="235">
        <v>0</v>
      </c>
      <c r="G5717" s="235">
        <v>0</v>
      </c>
      <c r="H5717" s="235">
        <v>0</v>
      </c>
    </row>
    <row r="5718" spans="2:8">
      <c r="B5718" s="235" t="s">
        <v>90</v>
      </c>
      <c r="C5718" s="235">
        <v>44390</v>
      </c>
      <c r="D5718" s="235">
        <v>0</v>
      </c>
      <c r="E5718" s="235">
        <v>0</v>
      </c>
      <c r="F5718" s="235">
        <v>0</v>
      </c>
      <c r="G5718" s="235">
        <v>0</v>
      </c>
      <c r="H5718" s="235">
        <v>0</v>
      </c>
    </row>
    <row r="5719" spans="2:8">
      <c r="B5719" s="235" t="s">
        <v>90</v>
      </c>
      <c r="C5719" s="235">
        <v>44391</v>
      </c>
      <c r="D5719" s="235">
        <v>0</v>
      </c>
      <c r="E5719" s="235">
        <v>0</v>
      </c>
      <c r="F5719" s="235">
        <v>0</v>
      </c>
      <c r="G5719" s="235">
        <v>0</v>
      </c>
      <c r="H5719" s="235">
        <v>0</v>
      </c>
    </row>
    <row r="5720" spans="2:8">
      <c r="B5720" s="235" t="s">
        <v>90</v>
      </c>
      <c r="C5720" s="235">
        <v>44392</v>
      </c>
      <c r="D5720" s="235">
        <v>0</v>
      </c>
      <c r="E5720" s="235">
        <v>0</v>
      </c>
      <c r="F5720" s="235">
        <v>0</v>
      </c>
      <c r="G5720" s="235">
        <v>0</v>
      </c>
      <c r="H5720" s="235">
        <v>0</v>
      </c>
    </row>
    <row r="5721" spans="2:8">
      <c r="B5721" s="235" t="s">
        <v>90</v>
      </c>
      <c r="C5721" s="235">
        <v>44393</v>
      </c>
      <c r="D5721" s="235">
        <v>0</v>
      </c>
      <c r="E5721" s="235">
        <v>0</v>
      </c>
      <c r="F5721" s="235">
        <v>0</v>
      </c>
      <c r="G5721" s="235">
        <v>0</v>
      </c>
      <c r="H5721" s="235">
        <v>0</v>
      </c>
    </row>
    <row r="5722" spans="2:8">
      <c r="B5722" s="235" t="s">
        <v>90</v>
      </c>
      <c r="C5722" s="235">
        <v>44394</v>
      </c>
      <c r="D5722" s="235">
        <v>0</v>
      </c>
      <c r="E5722" s="235">
        <v>0</v>
      </c>
      <c r="F5722" s="235">
        <v>0</v>
      </c>
      <c r="G5722" s="235">
        <v>0</v>
      </c>
      <c r="H5722" s="235">
        <v>0</v>
      </c>
    </row>
    <row r="5723" spans="2:8">
      <c r="B5723" s="235" t="s">
        <v>90</v>
      </c>
      <c r="C5723" s="235">
        <v>44395</v>
      </c>
      <c r="D5723" s="235">
        <v>0</v>
      </c>
      <c r="E5723" s="235">
        <v>0</v>
      </c>
      <c r="F5723" s="235">
        <v>0</v>
      </c>
      <c r="G5723" s="235">
        <v>0</v>
      </c>
      <c r="H5723" s="235">
        <v>0</v>
      </c>
    </row>
    <row r="5724" spans="2:8">
      <c r="B5724" s="235" t="s">
        <v>90</v>
      </c>
      <c r="C5724" s="235">
        <v>44396</v>
      </c>
      <c r="D5724" s="235">
        <v>0</v>
      </c>
      <c r="E5724" s="235">
        <v>0</v>
      </c>
      <c r="F5724" s="235">
        <v>0</v>
      </c>
      <c r="G5724" s="235">
        <v>0</v>
      </c>
      <c r="H5724" s="235">
        <v>0</v>
      </c>
    </row>
    <row r="5725" spans="2:8">
      <c r="B5725" s="235" t="s">
        <v>90</v>
      </c>
      <c r="C5725" s="235">
        <v>44397</v>
      </c>
      <c r="D5725" s="235">
        <v>0</v>
      </c>
      <c r="E5725" s="235">
        <v>0</v>
      </c>
      <c r="F5725" s="235">
        <v>0</v>
      </c>
      <c r="G5725" s="235">
        <v>0</v>
      </c>
      <c r="H5725" s="235">
        <v>0</v>
      </c>
    </row>
    <row r="5726" spans="2:8">
      <c r="B5726" s="235" t="s">
        <v>90</v>
      </c>
      <c r="C5726" s="235">
        <v>44398</v>
      </c>
      <c r="D5726" s="235">
        <v>0</v>
      </c>
      <c r="E5726" s="235">
        <v>0</v>
      </c>
      <c r="F5726" s="235">
        <v>0</v>
      </c>
      <c r="G5726" s="235">
        <v>0</v>
      </c>
      <c r="H5726" s="235">
        <v>0</v>
      </c>
    </row>
    <row r="5727" spans="2:8">
      <c r="B5727" s="235" t="s">
        <v>90</v>
      </c>
      <c r="C5727" s="235">
        <v>44400</v>
      </c>
      <c r="D5727" s="235">
        <v>1</v>
      </c>
      <c r="E5727" s="235">
        <v>0</v>
      </c>
      <c r="F5727" s="235">
        <v>0</v>
      </c>
      <c r="G5727" s="235">
        <v>0</v>
      </c>
      <c r="H5727" s="235">
        <v>0</v>
      </c>
    </row>
    <row r="5728" spans="2:8">
      <c r="B5728" s="235" t="s">
        <v>90</v>
      </c>
      <c r="C5728" s="235">
        <v>44401</v>
      </c>
      <c r="D5728" s="235">
        <v>0</v>
      </c>
      <c r="E5728" s="235">
        <v>0</v>
      </c>
      <c r="F5728" s="235">
        <v>0</v>
      </c>
      <c r="G5728" s="235">
        <v>0</v>
      </c>
      <c r="H5728" s="235">
        <v>0</v>
      </c>
    </row>
    <row r="5729" spans="2:8">
      <c r="B5729" s="235" t="s">
        <v>90</v>
      </c>
      <c r="C5729" s="235">
        <v>44402</v>
      </c>
      <c r="D5729" s="235">
        <v>0</v>
      </c>
      <c r="E5729" s="235">
        <v>0</v>
      </c>
      <c r="F5729" s="235">
        <v>0</v>
      </c>
      <c r="G5729" s="235">
        <v>0</v>
      </c>
      <c r="H5729" s="235">
        <v>0</v>
      </c>
    </row>
    <row r="5730" spans="2:8">
      <c r="B5730" s="235" t="s">
        <v>90</v>
      </c>
      <c r="C5730" s="235">
        <v>44403</v>
      </c>
      <c r="D5730" s="235">
        <v>40</v>
      </c>
      <c r="E5730" s="235">
        <v>0</v>
      </c>
      <c r="F5730" s="235">
        <v>0</v>
      </c>
      <c r="G5730" s="235">
        <v>0</v>
      </c>
      <c r="H5730" s="235">
        <v>0</v>
      </c>
    </row>
    <row r="5731" spans="2:8">
      <c r="B5731" s="235" t="s">
        <v>90</v>
      </c>
      <c r="C5731" s="235">
        <v>44404</v>
      </c>
      <c r="D5731" s="235">
        <v>0</v>
      </c>
      <c r="E5731" s="235">
        <v>0</v>
      </c>
      <c r="F5731" s="235">
        <v>0</v>
      </c>
      <c r="G5731" s="235">
        <v>0</v>
      </c>
      <c r="H5731" s="235">
        <v>0</v>
      </c>
    </row>
    <row r="5732" spans="2:8">
      <c r="B5732" s="235" t="s">
        <v>90</v>
      </c>
      <c r="C5732" s="235">
        <v>44405</v>
      </c>
      <c r="D5732" s="235">
        <v>8</v>
      </c>
      <c r="E5732" s="235">
        <v>0</v>
      </c>
      <c r="F5732" s="235">
        <v>0</v>
      </c>
      <c r="G5732" s="235">
        <v>0</v>
      </c>
      <c r="H5732" s="235">
        <v>0</v>
      </c>
    </row>
    <row r="5733" spans="2:8">
      <c r="B5733" s="235" t="s">
        <v>90</v>
      </c>
      <c r="C5733" s="235">
        <v>44406</v>
      </c>
      <c r="D5733" s="235">
        <v>2</v>
      </c>
      <c r="E5733" s="235">
        <v>0</v>
      </c>
      <c r="F5733" s="235">
        <v>0</v>
      </c>
      <c r="G5733" s="235">
        <v>0</v>
      </c>
      <c r="H5733" s="235">
        <v>0</v>
      </c>
    </row>
    <row r="5734" spans="2:8">
      <c r="B5734" s="235" t="s">
        <v>90</v>
      </c>
      <c r="C5734" s="235">
        <v>44407</v>
      </c>
      <c r="D5734" s="235">
        <v>1</v>
      </c>
      <c r="E5734" s="235">
        <v>0</v>
      </c>
      <c r="F5734" s="235">
        <v>0</v>
      </c>
      <c r="G5734" s="235">
        <v>0</v>
      </c>
      <c r="H5734" s="235">
        <v>0</v>
      </c>
    </row>
    <row r="5735" spans="2:8">
      <c r="B5735" s="235" t="s">
        <v>90</v>
      </c>
      <c r="C5735" s="235">
        <v>44408</v>
      </c>
      <c r="D5735" s="235">
        <v>0</v>
      </c>
      <c r="E5735" s="235">
        <v>0</v>
      </c>
      <c r="F5735" s="235">
        <v>0</v>
      </c>
      <c r="G5735" s="235">
        <v>0</v>
      </c>
      <c r="H5735" s="235">
        <v>0</v>
      </c>
    </row>
    <row r="5736" spans="2:8">
      <c r="B5736" s="235" t="s">
        <v>90</v>
      </c>
      <c r="C5736" s="235">
        <v>44409</v>
      </c>
      <c r="D5736" s="235">
        <v>0</v>
      </c>
      <c r="E5736" s="235">
        <v>0</v>
      </c>
      <c r="F5736" s="235">
        <v>0</v>
      </c>
      <c r="G5736" s="235">
        <v>0</v>
      </c>
      <c r="H5736" s="235">
        <v>0</v>
      </c>
    </row>
    <row r="5737" spans="2:8">
      <c r="B5737" s="235" t="s">
        <v>90</v>
      </c>
      <c r="C5737" s="235">
        <v>44410</v>
      </c>
      <c r="D5737" s="235">
        <v>11</v>
      </c>
      <c r="E5737" s="235">
        <v>0</v>
      </c>
      <c r="F5737" s="235">
        <v>0</v>
      </c>
      <c r="G5737" s="235">
        <v>0</v>
      </c>
      <c r="H5737" s="235">
        <v>0</v>
      </c>
    </row>
    <row r="5738" spans="2:8">
      <c r="B5738" s="235" t="s">
        <v>90</v>
      </c>
      <c r="C5738" s="235">
        <v>44411</v>
      </c>
      <c r="D5738" s="235">
        <v>2</v>
      </c>
      <c r="E5738" s="235">
        <v>0</v>
      </c>
      <c r="F5738" s="235">
        <v>0</v>
      </c>
      <c r="G5738" s="235">
        <v>0</v>
      </c>
      <c r="H5738" s="235">
        <v>0</v>
      </c>
    </row>
    <row r="5739" spans="2:8">
      <c r="B5739" s="235" t="s">
        <v>90</v>
      </c>
      <c r="C5739" s="235">
        <v>44412</v>
      </c>
      <c r="D5739" s="235">
        <v>0</v>
      </c>
      <c r="E5739" s="235">
        <v>0</v>
      </c>
      <c r="F5739" s="235">
        <v>0</v>
      </c>
      <c r="G5739" s="235">
        <v>0</v>
      </c>
      <c r="H5739" s="235">
        <v>0</v>
      </c>
    </row>
    <row r="5740" spans="2:8">
      <c r="B5740" s="235" t="s">
        <v>90</v>
      </c>
      <c r="C5740" s="235">
        <v>44413</v>
      </c>
      <c r="D5740" s="235">
        <v>0</v>
      </c>
      <c r="E5740" s="235">
        <v>0</v>
      </c>
      <c r="F5740" s="235">
        <v>0</v>
      </c>
      <c r="G5740" s="235">
        <v>0</v>
      </c>
      <c r="H5740" s="235">
        <v>0</v>
      </c>
    </row>
    <row r="5741" spans="2:8">
      <c r="B5741" s="235" t="s">
        <v>90</v>
      </c>
      <c r="C5741" s="235">
        <v>44414</v>
      </c>
      <c r="D5741" s="235">
        <v>0</v>
      </c>
      <c r="E5741" s="235">
        <v>0</v>
      </c>
      <c r="F5741" s="235">
        <v>0</v>
      </c>
      <c r="G5741" s="235">
        <v>0</v>
      </c>
      <c r="H5741" s="235">
        <v>0</v>
      </c>
    </row>
    <row r="5742" spans="2:8">
      <c r="B5742" s="235" t="s">
        <v>90</v>
      </c>
      <c r="C5742" s="235">
        <v>44415</v>
      </c>
      <c r="D5742" s="235">
        <v>0</v>
      </c>
      <c r="E5742" s="235">
        <v>0</v>
      </c>
      <c r="F5742" s="235">
        <v>0</v>
      </c>
      <c r="G5742" s="235">
        <v>0</v>
      </c>
      <c r="H5742" s="235">
        <v>0</v>
      </c>
    </row>
    <row r="5743" spans="2:8">
      <c r="B5743" s="235" t="s">
        <v>90</v>
      </c>
      <c r="C5743" s="235">
        <v>44416</v>
      </c>
      <c r="D5743" s="235">
        <v>0</v>
      </c>
      <c r="E5743" s="235">
        <v>0</v>
      </c>
      <c r="F5743" s="235">
        <v>0</v>
      </c>
      <c r="G5743" s="235">
        <v>0</v>
      </c>
      <c r="H5743" s="235">
        <v>0</v>
      </c>
    </row>
    <row r="5744" spans="2:8">
      <c r="B5744" s="235" t="s">
        <v>90</v>
      </c>
      <c r="C5744" s="235">
        <v>44417</v>
      </c>
      <c r="D5744" s="235">
        <v>11</v>
      </c>
      <c r="E5744" s="235">
        <v>0</v>
      </c>
      <c r="F5744" s="235">
        <v>0</v>
      </c>
      <c r="G5744" s="235">
        <v>0</v>
      </c>
      <c r="H5744" s="235">
        <v>0</v>
      </c>
    </row>
    <row r="5745" spans="2:8">
      <c r="B5745" s="235" t="s">
        <v>90</v>
      </c>
      <c r="C5745" s="235">
        <v>44418</v>
      </c>
      <c r="D5745" s="235">
        <v>4</v>
      </c>
      <c r="E5745" s="235">
        <v>0</v>
      </c>
      <c r="F5745" s="235">
        <v>0</v>
      </c>
      <c r="G5745" s="235">
        <v>0</v>
      </c>
      <c r="H5745" s="235">
        <v>0</v>
      </c>
    </row>
    <row r="5746" spans="2:8">
      <c r="B5746" s="235" t="s">
        <v>90</v>
      </c>
      <c r="C5746" s="235">
        <v>44419</v>
      </c>
      <c r="D5746" s="235">
        <v>4</v>
      </c>
      <c r="E5746" s="235">
        <v>0</v>
      </c>
      <c r="F5746" s="235">
        <v>0</v>
      </c>
      <c r="G5746" s="235">
        <v>0</v>
      </c>
      <c r="H5746" s="235">
        <v>0</v>
      </c>
    </row>
    <row r="5747" spans="2:8">
      <c r="B5747" s="235" t="s">
        <v>90</v>
      </c>
      <c r="C5747" s="235">
        <v>44420</v>
      </c>
      <c r="D5747" s="235">
        <v>10</v>
      </c>
      <c r="E5747" s="235">
        <v>0</v>
      </c>
      <c r="F5747" s="235">
        <v>0</v>
      </c>
      <c r="G5747" s="235">
        <v>0</v>
      </c>
      <c r="H5747" s="235">
        <v>0</v>
      </c>
    </row>
    <row r="5748" spans="2:8">
      <c r="B5748" s="235" t="s">
        <v>90</v>
      </c>
      <c r="C5748" s="235">
        <v>44421</v>
      </c>
      <c r="D5748" s="235">
        <v>12</v>
      </c>
      <c r="E5748" s="235">
        <v>0</v>
      </c>
      <c r="F5748" s="235">
        <v>0</v>
      </c>
      <c r="G5748" s="235">
        <v>0</v>
      </c>
      <c r="H5748" s="235">
        <v>0</v>
      </c>
    </row>
    <row r="5749" spans="2:8">
      <c r="B5749" s="235" t="s">
        <v>90</v>
      </c>
      <c r="C5749" s="235">
        <v>44422</v>
      </c>
      <c r="D5749" s="235">
        <v>0</v>
      </c>
      <c r="E5749" s="235">
        <v>0</v>
      </c>
      <c r="F5749" s="235">
        <v>0</v>
      </c>
      <c r="G5749" s="235">
        <v>0</v>
      </c>
      <c r="H5749" s="235">
        <v>0</v>
      </c>
    </row>
    <row r="5750" spans="2:8">
      <c r="B5750" s="235" t="s">
        <v>90</v>
      </c>
      <c r="C5750" s="235">
        <v>44423</v>
      </c>
      <c r="D5750" s="235">
        <v>0</v>
      </c>
      <c r="E5750" s="235">
        <v>0</v>
      </c>
      <c r="F5750" s="235">
        <v>0</v>
      </c>
      <c r="G5750" s="235">
        <v>0</v>
      </c>
      <c r="H5750" s="235">
        <v>0</v>
      </c>
    </row>
    <row r="5751" spans="2:8">
      <c r="B5751" s="235" t="s">
        <v>90</v>
      </c>
      <c r="C5751" s="235">
        <v>44424</v>
      </c>
      <c r="D5751" s="235">
        <v>0</v>
      </c>
      <c r="E5751" s="235">
        <v>0</v>
      </c>
      <c r="F5751" s="235">
        <v>0</v>
      </c>
      <c r="G5751" s="235">
        <v>0</v>
      </c>
      <c r="H5751" s="235">
        <v>0</v>
      </c>
    </row>
    <row r="5752" spans="2:8">
      <c r="B5752" s="235" t="s">
        <v>90</v>
      </c>
      <c r="C5752" s="235">
        <v>44425</v>
      </c>
      <c r="D5752" s="235">
        <v>60</v>
      </c>
      <c r="E5752" s="235">
        <v>0</v>
      </c>
      <c r="F5752" s="235">
        <v>0</v>
      </c>
      <c r="G5752" s="235">
        <v>0</v>
      </c>
      <c r="H5752" s="235">
        <v>0</v>
      </c>
    </row>
    <row r="5753" spans="2:8">
      <c r="B5753" s="235" t="s">
        <v>90</v>
      </c>
      <c r="C5753" s="235">
        <v>44426</v>
      </c>
      <c r="D5753" s="235">
        <v>3</v>
      </c>
      <c r="E5753" s="235">
        <v>0</v>
      </c>
      <c r="F5753" s="235">
        <v>0</v>
      </c>
      <c r="G5753" s="235">
        <v>0</v>
      </c>
      <c r="H5753" s="235">
        <v>0</v>
      </c>
    </row>
    <row r="5754" spans="2:8">
      <c r="B5754" s="235" t="s">
        <v>90</v>
      </c>
      <c r="C5754" s="235">
        <v>44427</v>
      </c>
      <c r="D5754" s="235">
        <v>8</v>
      </c>
      <c r="E5754" s="235">
        <v>0</v>
      </c>
      <c r="F5754" s="235">
        <v>0</v>
      </c>
      <c r="G5754" s="235">
        <v>0</v>
      </c>
      <c r="H5754" s="235">
        <v>0</v>
      </c>
    </row>
    <row r="5755" spans="2:8">
      <c r="B5755" s="235" t="s">
        <v>90</v>
      </c>
      <c r="C5755" s="235">
        <v>44428</v>
      </c>
      <c r="D5755" s="235">
        <v>30</v>
      </c>
      <c r="E5755" s="235">
        <v>0</v>
      </c>
      <c r="F5755" s="235">
        <v>0</v>
      </c>
      <c r="G5755" s="235">
        <v>0</v>
      </c>
      <c r="H5755" s="235">
        <v>0</v>
      </c>
    </row>
    <row r="5756" spans="2:8">
      <c r="B5756" s="235" t="s">
        <v>90</v>
      </c>
      <c r="C5756" s="235">
        <v>44429</v>
      </c>
      <c r="D5756" s="235">
        <v>0</v>
      </c>
      <c r="E5756" s="235">
        <v>0</v>
      </c>
      <c r="F5756" s="235">
        <v>0</v>
      </c>
      <c r="G5756" s="235">
        <v>0</v>
      </c>
      <c r="H5756" s="235">
        <v>0</v>
      </c>
    </row>
    <row r="5757" spans="2:8">
      <c r="B5757" s="235" t="s">
        <v>90</v>
      </c>
      <c r="C5757" s="235">
        <v>44430</v>
      </c>
      <c r="D5757" s="235">
        <v>0</v>
      </c>
      <c r="E5757" s="235">
        <v>0</v>
      </c>
      <c r="F5757" s="235">
        <v>0</v>
      </c>
      <c r="G5757" s="235">
        <v>0</v>
      </c>
      <c r="H5757" s="235">
        <v>0</v>
      </c>
    </row>
    <row r="5758" spans="2:8">
      <c r="B5758" s="235" t="s">
        <v>90</v>
      </c>
      <c r="C5758" s="235">
        <v>44431</v>
      </c>
      <c r="D5758" s="235">
        <v>48</v>
      </c>
      <c r="E5758" s="235">
        <v>0</v>
      </c>
      <c r="F5758" s="235">
        <v>0</v>
      </c>
      <c r="G5758" s="235">
        <v>0</v>
      </c>
      <c r="H5758" s="235">
        <v>0</v>
      </c>
    </row>
    <row r="5759" spans="2:8">
      <c r="B5759" s="235" t="s">
        <v>90</v>
      </c>
      <c r="C5759" s="235">
        <v>44432</v>
      </c>
      <c r="D5759" s="235">
        <v>28</v>
      </c>
      <c r="E5759" s="235">
        <v>0</v>
      </c>
      <c r="F5759" s="235">
        <v>0</v>
      </c>
      <c r="G5759" s="235">
        <v>0</v>
      </c>
      <c r="H5759" s="235">
        <v>0</v>
      </c>
    </row>
    <row r="5760" spans="2:8">
      <c r="B5760" s="235" t="s">
        <v>90</v>
      </c>
      <c r="C5760" s="235">
        <v>44433</v>
      </c>
      <c r="D5760" s="235">
        <v>10</v>
      </c>
      <c r="E5760" s="235">
        <v>0</v>
      </c>
      <c r="F5760" s="235">
        <v>0</v>
      </c>
      <c r="G5760" s="235">
        <v>0</v>
      </c>
      <c r="H5760" s="235">
        <v>0</v>
      </c>
    </row>
    <row r="5761" spans="2:8">
      <c r="B5761" s="235" t="s">
        <v>90</v>
      </c>
      <c r="C5761" s="235">
        <v>44434</v>
      </c>
      <c r="D5761" s="235">
        <v>22</v>
      </c>
      <c r="E5761" s="235">
        <v>0</v>
      </c>
      <c r="F5761" s="235">
        <v>0</v>
      </c>
      <c r="G5761" s="235">
        <v>0</v>
      </c>
      <c r="H5761" s="235">
        <v>0</v>
      </c>
    </row>
    <row r="5762" spans="2:8">
      <c r="B5762" s="235" t="s">
        <v>90</v>
      </c>
      <c r="C5762" s="235">
        <v>44435</v>
      </c>
      <c r="D5762" s="235">
        <v>2</v>
      </c>
      <c r="E5762" s="235">
        <v>0</v>
      </c>
      <c r="F5762" s="235">
        <v>0</v>
      </c>
      <c r="G5762" s="235">
        <v>0</v>
      </c>
      <c r="H5762" s="235">
        <v>0</v>
      </c>
    </row>
    <row r="5763" spans="2:8">
      <c r="B5763" s="235" t="s">
        <v>90</v>
      </c>
      <c r="C5763" s="235">
        <v>44436</v>
      </c>
      <c r="D5763" s="235">
        <v>0</v>
      </c>
      <c r="E5763" s="235">
        <v>0</v>
      </c>
      <c r="F5763" s="235">
        <v>0</v>
      </c>
      <c r="G5763" s="235">
        <v>0</v>
      </c>
      <c r="H5763" s="235">
        <v>0</v>
      </c>
    </row>
    <row r="5764" spans="2:8">
      <c r="B5764" s="235" t="s">
        <v>90</v>
      </c>
      <c r="C5764" s="235">
        <v>44437</v>
      </c>
      <c r="D5764" s="235">
        <v>0</v>
      </c>
      <c r="E5764" s="235">
        <v>0</v>
      </c>
      <c r="F5764" s="235">
        <v>0</v>
      </c>
      <c r="G5764" s="235">
        <v>0</v>
      </c>
      <c r="H5764" s="235">
        <v>0</v>
      </c>
    </row>
    <row r="5765" spans="2:8">
      <c r="B5765" s="235" t="s">
        <v>90</v>
      </c>
      <c r="C5765" s="235">
        <v>44438</v>
      </c>
      <c r="D5765" s="235">
        <v>15</v>
      </c>
      <c r="E5765" s="235">
        <v>0</v>
      </c>
      <c r="F5765" s="235">
        <v>0</v>
      </c>
      <c r="G5765" s="235">
        <v>0</v>
      </c>
      <c r="H5765" s="235">
        <v>0</v>
      </c>
    </row>
    <row r="5766" spans="2:8">
      <c r="B5766" s="235" t="s">
        <v>90</v>
      </c>
      <c r="C5766" s="235">
        <v>44439</v>
      </c>
      <c r="D5766" s="235">
        <v>48</v>
      </c>
      <c r="E5766" s="235">
        <v>89</v>
      </c>
      <c r="F5766" s="235">
        <v>79</v>
      </c>
      <c r="G5766" s="235">
        <v>16.899999999999999</v>
      </c>
      <c r="H5766" s="235">
        <v>12.1</v>
      </c>
    </row>
    <row r="5767" spans="2:8">
      <c r="B5767" s="235" t="s">
        <v>90</v>
      </c>
      <c r="C5767" s="235">
        <v>44440</v>
      </c>
      <c r="D5767" s="235">
        <v>13</v>
      </c>
      <c r="E5767" s="235">
        <v>90</v>
      </c>
      <c r="F5767" s="235">
        <v>76</v>
      </c>
      <c r="G5767" s="235">
        <v>19</v>
      </c>
      <c r="H5767" s="235">
        <v>12.1</v>
      </c>
    </row>
    <row r="5768" spans="2:8">
      <c r="B5768" s="235" t="s">
        <v>90</v>
      </c>
      <c r="C5768" s="235">
        <v>44441</v>
      </c>
      <c r="D5768" s="235">
        <v>0</v>
      </c>
      <c r="E5768" s="235">
        <v>94</v>
      </c>
      <c r="F5768" s="235">
        <v>72</v>
      </c>
      <c r="G5768" s="235">
        <v>22.3</v>
      </c>
      <c r="H5768" s="235">
        <v>13.5</v>
      </c>
    </row>
    <row r="5769" spans="2:8">
      <c r="B5769" s="235" t="s">
        <v>90</v>
      </c>
      <c r="C5769" s="235">
        <v>44442</v>
      </c>
      <c r="D5769" s="235">
        <v>0</v>
      </c>
      <c r="E5769" s="235">
        <v>94</v>
      </c>
      <c r="F5769" s="235">
        <v>63</v>
      </c>
      <c r="G5769" s="235">
        <v>21.9</v>
      </c>
      <c r="H5769" s="235">
        <v>13.5</v>
      </c>
    </row>
    <row r="5770" spans="2:8">
      <c r="B5770" s="235" t="s">
        <v>90</v>
      </c>
      <c r="C5770" s="235">
        <v>44443</v>
      </c>
      <c r="D5770" s="235">
        <v>0</v>
      </c>
      <c r="E5770" s="235">
        <v>0</v>
      </c>
      <c r="F5770" s="235">
        <v>0</v>
      </c>
      <c r="G5770" s="235">
        <v>0</v>
      </c>
      <c r="H5770" s="235">
        <v>0</v>
      </c>
    </row>
    <row r="5771" spans="2:8">
      <c r="B5771" s="235" t="s">
        <v>90</v>
      </c>
      <c r="C5771" s="235">
        <v>44444</v>
      </c>
      <c r="D5771" s="235">
        <v>0</v>
      </c>
      <c r="E5771" s="235">
        <v>0</v>
      </c>
      <c r="F5771" s="235">
        <v>0</v>
      </c>
      <c r="G5771" s="235">
        <v>0</v>
      </c>
      <c r="H5771" s="235">
        <v>0</v>
      </c>
    </row>
    <row r="5772" spans="2:8">
      <c r="B5772" s="235" t="s">
        <v>90</v>
      </c>
      <c r="C5772" s="235">
        <v>44445</v>
      </c>
      <c r="D5772" s="235">
        <v>14</v>
      </c>
      <c r="E5772" s="235">
        <v>94</v>
      </c>
      <c r="F5772" s="235">
        <v>63</v>
      </c>
      <c r="G5772" s="235">
        <v>21.9</v>
      </c>
      <c r="H5772" s="235">
        <v>11.2</v>
      </c>
    </row>
    <row r="5773" spans="2:8">
      <c r="B5773" s="235" t="s">
        <v>90</v>
      </c>
      <c r="C5773" s="235">
        <v>44446</v>
      </c>
      <c r="D5773" s="235">
        <v>8</v>
      </c>
      <c r="E5773" s="235">
        <v>94</v>
      </c>
      <c r="F5773" s="235">
        <v>63</v>
      </c>
      <c r="G5773" s="235">
        <v>26.8</v>
      </c>
      <c r="H5773" s="235">
        <v>13.5</v>
      </c>
    </row>
    <row r="5774" spans="2:8">
      <c r="B5774" s="235" t="s">
        <v>90</v>
      </c>
      <c r="C5774" s="235">
        <v>44447</v>
      </c>
      <c r="D5774" s="235">
        <v>9</v>
      </c>
      <c r="E5774" s="235">
        <v>94</v>
      </c>
      <c r="F5774" s="235">
        <v>63</v>
      </c>
      <c r="G5774" s="235">
        <v>21.9</v>
      </c>
      <c r="H5774" s="235">
        <v>11.2</v>
      </c>
    </row>
    <row r="5775" spans="2:8">
      <c r="B5775" s="235" t="s">
        <v>90</v>
      </c>
      <c r="C5775" s="235">
        <v>44448</v>
      </c>
      <c r="D5775" s="235">
        <v>6</v>
      </c>
      <c r="E5775" s="235">
        <v>94</v>
      </c>
      <c r="F5775" s="235">
        <v>63</v>
      </c>
      <c r="G5775" s="235">
        <v>26.8</v>
      </c>
      <c r="H5775" s="235">
        <v>13.5</v>
      </c>
    </row>
    <row r="5776" spans="2:8">
      <c r="B5776" s="235" t="s">
        <v>90</v>
      </c>
      <c r="C5776" s="235">
        <v>44449</v>
      </c>
      <c r="D5776" s="235">
        <v>0</v>
      </c>
      <c r="E5776" s="235">
        <v>95</v>
      </c>
      <c r="F5776" s="235">
        <v>63</v>
      </c>
      <c r="G5776" s="235">
        <v>27.5</v>
      </c>
      <c r="H5776" s="235">
        <v>13.5</v>
      </c>
    </row>
    <row r="5777" spans="2:8">
      <c r="B5777" s="235" t="s">
        <v>90</v>
      </c>
      <c r="C5777" s="235">
        <v>44450</v>
      </c>
      <c r="D5777" s="235">
        <v>0</v>
      </c>
      <c r="E5777" s="235">
        <v>0</v>
      </c>
      <c r="F5777" s="235">
        <v>0</v>
      </c>
      <c r="G5777" s="235">
        <v>0</v>
      </c>
      <c r="H5777" s="235">
        <v>0</v>
      </c>
    </row>
    <row r="5778" spans="2:8">
      <c r="B5778" s="235" t="s">
        <v>90</v>
      </c>
      <c r="C5778" s="235">
        <v>44451</v>
      </c>
      <c r="D5778" s="235">
        <v>0</v>
      </c>
      <c r="E5778" s="235">
        <v>0</v>
      </c>
      <c r="F5778" s="235">
        <v>0</v>
      </c>
      <c r="G5778" s="235">
        <v>0</v>
      </c>
      <c r="H5778" s="235">
        <v>0</v>
      </c>
    </row>
    <row r="5779" spans="2:8">
      <c r="B5779" s="235" t="s">
        <v>90</v>
      </c>
      <c r="C5779" s="235">
        <v>44452</v>
      </c>
      <c r="D5779" s="235">
        <v>18</v>
      </c>
      <c r="E5779" s="235">
        <v>94</v>
      </c>
      <c r="F5779" s="235">
        <v>63</v>
      </c>
      <c r="G5779" s="235">
        <v>27.7</v>
      </c>
      <c r="H5779" s="235">
        <v>12.1</v>
      </c>
    </row>
    <row r="5780" spans="2:8">
      <c r="B5780" s="235" t="s">
        <v>90</v>
      </c>
      <c r="C5780" s="235">
        <v>44453</v>
      </c>
      <c r="D5780" s="235">
        <v>5</v>
      </c>
      <c r="E5780" s="235">
        <v>94</v>
      </c>
      <c r="F5780" s="235">
        <v>63</v>
      </c>
      <c r="G5780" s="235">
        <v>27.7</v>
      </c>
      <c r="H5780" s="235">
        <v>9.4</v>
      </c>
    </row>
    <row r="5781" spans="2:8">
      <c r="B5781" s="235" t="s">
        <v>90</v>
      </c>
      <c r="C5781" s="235">
        <v>44454</v>
      </c>
      <c r="D5781" s="235">
        <v>0</v>
      </c>
      <c r="E5781" s="235">
        <v>94</v>
      </c>
      <c r="F5781" s="235">
        <v>63</v>
      </c>
      <c r="G5781" s="235">
        <v>27.7</v>
      </c>
      <c r="H5781" s="235">
        <v>9.4</v>
      </c>
    </row>
    <row r="5782" spans="2:8">
      <c r="B5782" s="235" t="s">
        <v>90</v>
      </c>
      <c r="C5782" s="235">
        <v>44455</v>
      </c>
      <c r="D5782" s="235">
        <v>0</v>
      </c>
      <c r="E5782" s="235">
        <v>94</v>
      </c>
      <c r="F5782" s="235">
        <v>63</v>
      </c>
      <c r="G5782" s="235">
        <v>21.9</v>
      </c>
      <c r="H5782" s="235">
        <v>12.1</v>
      </c>
    </row>
    <row r="5783" spans="2:8">
      <c r="B5783" s="235" t="s">
        <v>90</v>
      </c>
      <c r="C5783" s="235">
        <v>44456</v>
      </c>
      <c r="D5783" s="235">
        <v>0</v>
      </c>
      <c r="E5783" s="235">
        <v>94</v>
      </c>
      <c r="F5783" s="235">
        <v>63</v>
      </c>
      <c r="G5783" s="235">
        <v>28.5</v>
      </c>
      <c r="H5783" s="235">
        <v>12.1</v>
      </c>
    </row>
    <row r="5784" spans="2:8">
      <c r="B5784" s="235" t="s">
        <v>90</v>
      </c>
      <c r="C5784" s="235">
        <v>44457</v>
      </c>
      <c r="D5784" s="235">
        <v>0</v>
      </c>
      <c r="E5784" s="235">
        <v>0</v>
      </c>
      <c r="F5784" s="235">
        <v>0</v>
      </c>
      <c r="G5784" s="235">
        <v>0</v>
      </c>
      <c r="H5784" s="235">
        <v>0</v>
      </c>
    </row>
    <row r="5785" spans="2:8">
      <c r="B5785" s="235" t="s">
        <v>90</v>
      </c>
      <c r="C5785" s="235">
        <v>44458</v>
      </c>
      <c r="D5785" s="235">
        <v>0</v>
      </c>
      <c r="E5785" s="235">
        <v>0</v>
      </c>
      <c r="F5785" s="235">
        <v>0</v>
      </c>
      <c r="G5785" s="235">
        <v>0</v>
      </c>
      <c r="H5785" s="235">
        <v>0</v>
      </c>
    </row>
    <row r="5786" spans="2:8">
      <c r="B5786" s="235" t="s">
        <v>90</v>
      </c>
      <c r="C5786" s="235">
        <v>44459</v>
      </c>
      <c r="D5786" s="235">
        <v>5</v>
      </c>
      <c r="E5786" s="235">
        <v>94</v>
      </c>
      <c r="F5786" s="235">
        <v>54</v>
      </c>
      <c r="G5786" s="235">
        <v>28.5</v>
      </c>
      <c r="H5786" s="235">
        <v>12.1</v>
      </c>
    </row>
    <row r="5787" spans="2:8">
      <c r="B5787" s="235" t="s">
        <v>90</v>
      </c>
      <c r="C5787" s="235">
        <v>44460</v>
      </c>
      <c r="D5787" s="235">
        <v>9</v>
      </c>
      <c r="E5787" s="235">
        <v>94</v>
      </c>
      <c r="F5787" s="235">
        <v>54</v>
      </c>
      <c r="G5787" s="235">
        <v>22.9</v>
      </c>
      <c r="H5787" s="235">
        <v>9.4</v>
      </c>
    </row>
    <row r="5788" spans="2:8">
      <c r="B5788" s="235" t="s">
        <v>90</v>
      </c>
      <c r="C5788" s="235">
        <v>44461</v>
      </c>
      <c r="D5788" s="235">
        <v>5</v>
      </c>
      <c r="E5788" s="235">
        <v>94</v>
      </c>
      <c r="F5788" s="235">
        <v>54</v>
      </c>
      <c r="G5788" s="235">
        <v>22.9</v>
      </c>
      <c r="H5788" s="235">
        <v>9.4</v>
      </c>
    </row>
    <row r="5789" spans="2:8">
      <c r="B5789" s="235" t="s">
        <v>90</v>
      </c>
      <c r="C5789" s="235">
        <v>44462</v>
      </c>
      <c r="D5789" s="235">
        <v>36</v>
      </c>
      <c r="E5789" s="235">
        <v>94</v>
      </c>
      <c r="F5789" s="235">
        <v>54</v>
      </c>
      <c r="G5789" s="235">
        <v>28.5</v>
      </c>
      <c r="H5789" s="235">
        <v>12.1</v>
      </c>
    </row>
    <row r="5790" spans="2:8">
      <c r="B5790" s="235" t="s">
        <v>90</v>
      </c>
      <c r="C5790" s="235">
        <v>44463</v>
      </c>
      <c r="D5790" s="235">
        <v>3</v>
      </c>
      <c r="E5790" s="235">
        <v>94</v>
      </c>
      <c r="F5790" s="235">
        <v>54</v>
      </c>
      <c r="G5790" s="235">
        <v>22.9</v>
      </c>
      <c r="H5790" s="235">
        <v>12.1</v>
      </c>
    </row>
    <row r="5791" spans="2:8">
      <c r="B5791" s="235" t="s">
        <v>90</v>
      </c>
      <c r="C5791" s="235">
        <v>44464</v>
      </c>
      <c r="D5791" s="235">
        <v>0</v>
      </c>
      <c r="E5791" s="235">
        <v>0</v>
      </c>
      <c r="F5791" s="235">
        <v>0</v>
      </c>
      <c r="G5791" s="235">
        <v>0</v>
      </c>
      <c r="H5791" s="235">
        <v>0</v>
      </c>
    </row>
    <row r="5792" spans="2:8">
      <c r="B5792" s="235" t="s">
        <v>90</v>
      </c>
      <c r="C5792" s="235">
        <v>44465</v>
      </c>
      <c r="D5792" s="235">
        <v>0</v>
      </c>
      <c r="E5792" s="235">
        <v>0</v>
      </c>
      <c r="F5792" s="235">
        <v>0</v>
      </c>
      <c r="G5792" s="235">
        <v>0</v>
      </c>
      <c r="H5792" s="235">
        <v>0</v>
      </c>
    </row>
    <row r="5793" spans="2:8">
      <c r="B5793" s="235" t="s">
        <v>90</v>
      </c>
      <c r="C5793" s="235">
        <v>44466</v>
      </c>
      <c r="D5793" s="235">
        <v>0</v>
      </c>
      <c r="E5793" s="235">
        <v>94</v>
      </c>
      <c r="F5793" s="235">
        <v>54</v>
      </c>
      <c r="G5793" s="235">
        <v>25.1</v>
      </c>
      <c r="H5793" s="235">
        <v>12.1</v>
      </c>
    </row>
    <row r="5794" spans="2:8">
      <c r="B5794" s="235" t="s">
        <v>90</v>
      </c>
      <c r="C5794" s="235">
        <v>44467</v>
      </c>
      <c r="D5794" s="235">
        <v>0</v>
      </c>
      <c r="E5794" s="235">
        <v>94</v>
      </c>
      <c r="F5794" s="235">
        <v>54</v>
      </c>
      <c r="G5794" s="235">
        <v>30.1</v>
      </c>
      <c r="H5794" s="235">
        <v>12.1</v>
      </c>
    </row>
    <row r="5795" spans="2:8">
      <c r="B5795" s="235" t="s">
        <v>90</v>
      </c>
      <c r="C5795" s="235">
        <v>44468</v>
      </c>
      <c r="D5795" s="235">
        <v>4</v>
      </c>
      <c r="E5795" s="235">
        <v>94</v>
      </c>
      <c r="F5795" s="235">
        <v>54</v>
      </c>
      <c r="G5795" s="235">
        <v>25.1</v>
      </c>
      <c r="H5795" s="235">
        <v>9.4</v>
      </c>
    </row>
    <row r="5796" spans="2:8">
      <c r="B5796" s="235" t="s">
        <v>90</v>
      </c>
      <c r="C5796" s="235">
        <v>44469</v>
      </c>
      <c r="D5796" s="235">
        <v>50</v>
      </c>
      <c r="E5796" s="235">
        <v>94</v>
      </c>
      <c r="F5796" s="235">
        <v>54</v>
      </c>
      <c r="G5796" s="235">
        <v>30.1</v>
      </c>
      <c r="H5796" s="235">
        <v>12.1</v>
      </c>
    </row>
    <row r="5797" spans="2:8">
      <c r="B5797" s="235" t="s">
        <v>90</v>
      </c>
      <c r="C5797" s="235">
        <v>44469</v>
      </c>
      <c r="D5797" s="235">
        <v>10</v>
      </c>
      <c r="E5797" s="235">
        <v>94</v>
      </c>
      <c r="F5797" s="235">
        <v>30</v>
      </c>
      <c r="G5797" s="235">
        <v>19</v>
      </c>
      <c r="H5797" s="235">
        <v>10</v>
      </c>
    </row>
    <row r="5798" spans="2:8">
      <c r="B5798" s="235" t="s">
        <v>90</v>
      </c>
      <c r="C5798" s="235">
        <v>44470</v>
      </c>
      <c r="D5798" s="235">
        <v>10</v>
      </c>
      <c r="E5798" s="235">
        <v>94</v>
      </c>
      <c r="F5798" s="235">
        <v>30</v>
      </c>
      <c r="G5798" s="235">
        <v>20</v>
      </c>
      <c r="H5798" s="235">
        <v>12</v>
      </c>
    </row>
    <row r="5799" spans="2:8">
      <c r="B5799" s="235" t="s">
        <v>90</v>
      </c>
      <c r="C5799" s="235">
        <v>44471</v>
      </c>
      <c r="D5799" s="235">
        <v>0</v>
      </c>
      <c r="E5799" s="235">
        <v>0</v>
      </c>
      <c r="F5799" s="235">
        <v>0</v>
      </c>
      <c r="G5799" s="235">
        <v>0</v>
      </c>
      <c r="H5799" s="235">
        <v>0</v>
      </c>
    </row>
    <row r="5800" spans="2:8">
      <c r="B5800" s="235" t="s">
        <v>90</v>
      </c>
      <c r="C5800" s="235">
        <v>44472</v>
      </c>
      <c r="D5800" s="235">
        <v>0</v>
      </c>
      <c r="E5800" s="235">
        <v>0</v>
      </c>
      <c r="F5800" s="235">
        <v>0</v>
      </c>
      <c r="G5800" s="235">
        <v>0</v>
      </c>
      <c r="H5800" s="235">
        <v>0</v>
      </c>
    </row>
    <row r="5801" spans="2:8">
      <c r="B5801" s="235" t="s">
        <v>90</v>
      </c>
      <c r="C5801" s="235">
        <v>44473</v>
      </c>
      <c r="D5801" s="235">
        <v>58</v>
      </c>
      <c r="E5801" s="235">
        <v>80</v>
      </c>
      <c r="F5801" s="235">
        <v>30</v>
      </c>
      <c r="G5801" s="235">
        <v>20</v>
      </c>
      <c r="H5801" s="235">
        <v>12</v>
      </c>
    </row>
    <row r="5802" spans="2:8">
      <c r="B5802" s="235" t="s">
        <v>90</v>
      </c>
      <c r="C5802" s="235">
        <v>44474</v>
      </c>
      <c r="D5802" s="235">
        <v>12</v>
      </c>
      <c r="E5802" s="235">
        <v>90</v>
      </c>
      <c r="F5802" s="235">
        <v>50</v>
      </c>
      <c r="G5802" s="235">
        <v>19</v>
      </c>
      <c r="H5802" s="235">
        <v>12</v>
      </c>
    </row>
    <row r="5803" spans="2:8">
      <c r="B5803" s="235" t="s">
        <v>90</v>
      </c>
      <c r="C5803" s="235">
        <v>44475</v>
      </c>
      <c r="D5803" s="235">
        <v>0</v>
      </c>
      <c r="E5803" s="235">
        <v>90</v>
      </c>
      <c r="F5803" s="235">
        <v>30</v>
      </c>
      <c r="G5803" s="235">
        <v>18</v>
      </c>
      <c r="H5803" s="235">
        <v>12</v>
      </c>
    </row>
    <row r="5804" spans="2:8">
      <c r="B5804" s="235" t="s">
        <v>90</v>
      </c>
      <c r="C5804" s="235">
        <v>44476</v>
      </c>
      <c r="D5804" s="235">
        <v>1</v>
      </c>
      <c r="E5804" s="235">
        <v>80</v>
      </c>
      <c r="F5804" s="235">
        <v>40</v>
      </c>
      <c r="G5804" s="235">
        <v>20</v>
      </c>
      <c r="H5804" s="235">
        <v>12</v>
      </c>
    </row>
    <row r="5805" spans="2:8">
      <c r="B5805" s="235" t="s">
        <v>90</v>
      </c>
      <c r="C5805" s="235">
        <v>44477</v>
      </c>
      <c r="D5805" s="235">
        <v>0</v>
      </c>
      <c r="E5805" s="235">
        <v>90</v>
      </c>
      <c r="F5805" s="235">
        <v>40</v>
      </c>
      <c r="G5805" s="235">
        <v>18</v>
      </c>
      <c r="H5805" s="235">
        <v>12</v>
      </c>
    </row>
    <row r="5806" spans="2:8">
      <c r="B5806" s="235" t="s">
        <v>90</v>
      </c>
      <c r="C5806" s="235">
        <v>44478</v>
      </c>
      <c r="D5806" s="235">
        <v>0</v>
      </c>
      <c r="E5806" s="235">
        <v>0</v>
      </c>
      <c r="F5806" s="235">
        <v>0</v>
      </c>
      <c r="G5806" s="235">
        <v>0</v>
      </c>
      <c r="H5806" s="235">
        <v>0</v>
      </c>
    </row>
    <row r="5807" spans="2:8">
      <c r="B5807" s="235" t="s">
        <v>90</v>
      </c>
      <c r="C5807" s="235">
        <v>44479</v>
      </c>
      <c r="D5807" s="235">
        <v>0</v>
      </c>
      <c r="E5807" s="235">
        <v>0</v>
      </c>
      <c r="F5807" s="235">
        <v>0</v>
      </c>
      <c r="G5807" s="235">
        <v>0</v>
      </c>
      <c r="H5807" s="235">
        <v>0</v>
      </c>
    </row>
    <row r="5808" spans="2:8">
      <c r="B5808" s="235" t="s">
        <v>90</v>
      </c>
      <c r="C5808" s="235">
        <v>44480</v>
      </c>
      <c r="D5808" s="235">
        <v>34</v>
      </c>
      <c r="E5808" s="235">
        <v>70</v>
      </c>
      <c r="F5808" s="235">
        <v>30</v>
      </c>
      <c r="G5808" s="235">
        <v>19</v>
      </c>
      <c r="H5808" s="235">
        <v>12</v>
      </c>
    </row>
    <row r="5809" spans="2:8">
      <c r="B5809" s="235" t="s">
        <v>90</v>
      </c>
      <c r="C5809" s="235">
        <v>44481</v>
      </c>
      <c r="D5809" s="235">
        <v>1</v>
      </c>
      <c r="E5809" s="235">
        <v>95</v>
      </c>
      <c r="F5809" s="235">
        <v>40</v>
      </c>
      <c r="G5809" s="235">
        <v>19</v>
      </c>
      <c r="H5809" s="235">
        <v>12</v>
      </c>
    </row>
    <row r="5810" spans="2:8">
      <c r="B5810" s="235" t="s">
        <v>90</v>
      </c>
      <c r="C5810" s="235">
        <v>44482</v>
      </c>
      <c r="D5810" s="235">
        <v>8</v>
      </c>
      <c r="E5810" s="235">
        <v>98</v>
      </c>
      <c r="F5810" s="235">
        <v>30</v>
      </c>
      <c r="G5810" s="235">
        <v>19</v>
      </c>
      <c r="H5810" s="235">
        <v>12</v>
      </c>
    </row>
    <row r="5811" spans="2:8">
      <c r="B5811" s="235" t="s">
        <v>90</v>
      </c>
      <c r="C5811" s="235">
        <v>44483</v>
      </c>
      <c r="D5811" s="235">
        <v>5</v>
      </c>
      <c r="E5811" s="235">
        <v>90</v>
      </c>
      <c r="F5811" s="235">
        <v>30</v>
      </c>
      <c r="G5811" s="235">
        <v>19</v>
      </c>
      <c r="H5811" s="235">
        <v>12</v>
      </c>
    </row>
    <row r="5812" spans="2:8">
      <c r="B5812" s="235" t="s">
        <v>90</v>
      </c>
      <c r="C5812" s="235">
        <v>44484</v>
      </c>
      <c r="D5812" s="235">
        <v>24</v>
      </c>
      <c r="E5812" s="235">
        <v>94</v>
      </c>
      <c r="F5812" s="235">
        <v>78</v>
      </c>
      <c r="G5812" s="235">
        <v>29</v>
      </c>
      <c r="H5812" s="235">
        <v>16</v>
      </c>
    </row>
    <row r="5813" spans="2:8">
      <c r="B5813" s="235" t="s">
        <v>90</v>
      </c>
      <c r="C5813" s="235">
        <v>44485</v>
      </c>
      <c r="D5813" s="235">
        <v>0</v>
      </c>
      <c r="E5813" s="235">
        <v>0</v>
      </c>
      <c r="F5813" s="235">
        <v>0</v>
      </c>
      <c r="G5813" s="235">
        <v>0</v>
      </c>
      <c r="H5813" s="235">
        <v>0</v>
      </c>
    </row>
    <row r="5814" spans="2:8">
      <c r="B5814" s="235" t="s">
        <v>90</v>
      </c>
      <c r="C5814" s="235">
        <v>44486</v>
      </c>
      <c r="D5814" s="235">
        <v>0</v>
      </c>
      <c r="E5814" s="235">
        <v>0</v>
      </c>
      <c r="F5814" s="235">
        <v>0</v>
      </c>
      <c r="G5814" s="235">
        <v>0</v>
      </c>
      <c r="H5814" s="235">
        <v>0</v>
      </c>
    </row>
    <row r="5815" spans="2:8">
      <c r="B5815" s="235" t="s">
        <v>90</v>
      </c>
      <c r="C5815" s="235">
        <v>44487</v>
      </c>
      <c r="D5815" s="235">
        <v>0</v>
      </c>
      <c r="E5815" s="235">
        <v>0</v>
      </c>
      <c r="F5815" s="235">
        <v>0</v>
      </c>
      <c r="G5815" s="235">
        <v>0</v>
      </c>
      <c r="H5815" s="235">
        <v>0</v>
      </c>
    </row>
    <row r="5816" spans="2:8">
      <c r="B5816" s="235" t="s">
        <v>90</v>
      </c>
      <c r="C5816" s="235">
        <v>44488</v>
      </c>
      <c r="D5816" s="235">
        <v>11</v>
      </c>
      <c r="E5816" s="235">
        <v>90</v>
      </c>
      <c r="F5816" s="235">
        <v>30</v>
      </c>
      <c r="G5816" s="235">
        <v>19</v>
      </c>
      <c r="H5816" s="235">
        <v>12</v>
      </c>
    </row>
    <row r="5817" spans="2:8">
      <c r="B5817" s="235" t="s">
        <v>90</v>
      </c>
      <c r="C5817" s="235">
        <v>44489</v>
      </c>
      <c r="D5817" s="235">
        <v>5</v>
      </c>
      <c r="E5817" s="235">
        <v>70</v>
      </c>
      <c r="F5817" s="235">
        <v>40</v>
      </c>
      <c r="G5817" s="235">
        <v>19</v>
      </c>
      <c r="H5817" s="235">
        <v>11</v>
      </c>
    </row>
    <row r="5818" spans="2:8">
      <c r="B5818" s="235" t="s">
        <v>90</v>
      </c>
      <c r="C5818" s="235">
        <v>44490</v>
      </c>
      <c r="D5818" s="235">
        <v>2</v>
      </c>
      <c r="E5818" s="235">
        <v>94</v>
      </c>
      <c r="F5818" s="235">
        <v>60</v>
      </c>
      <c r="G5818" s="235">
        <v>18</v>
      </c>
      <c r="H5818" s="235">
        <v>11</v>
      </c>
    </row>
    <row r="5819" spans="2:8">
      <c r="B5819" s="235" t="s">
        <v>90</v>
      </c>
      <c r="C5819" s="235">
        <v>44491</v>
      </c>
      <c r="D5819" s="235">
        <v>11</v>
      </c>
      <c r="E5819" s="235">
        <v>90</v>
      </c>
      <c r="F5819" s="235">
        <v>30</v>
      </c>
      <c r="G5819" s="235">
        <v>18</v>
      </c>
      <c r="H5819" s="235">
        <v>12</v>
      </c>
    </row>
    <row r="5820" spans="2:8">
      <c r="B5820" s="235" t="s">
        <v>90</v>
      </c>
      <c r="C5820" s="235">
        <v>44492</v>
      </c>
      <c r="D5820" s="235">
        <v>0</v>
      </c>
      <c r="E5820" s="235">
        <v>0</v>
      </c>
      <c r="F5820" s="235">
        <v>0</v>
      </c>
      <c r="G5820" s="235">
        <v>0</v>
      </c>
      <c r="H5820" s="235">
        <v>0</v>
      </c>
    </row>
    <row r="5821" spans="2:8">
      <c r="B5821" s="235" t="s">
        <v>90</v>
      </c>
      <c r="C5821" s="235">
        <v>44493</v>
      </c>
      <c r="D5821" s="235">
        <v>0</v>
      </c>
      <c r="E5821" s="235">
        <v>0</v>
      </c>
      <c r="F5821" s="235">
        <v>0</v>
      </c>
      <c r="G5821" s="235">
        <v>0</v>
      </c>
      <c r="H5821" s="235">
        <v>0</v>
      </c>
    </row>
    <row r="5822" spans="2:8">
      <c r="B5822" s="235" t="s">
        <v>90</v>
      </c>
      <c r="C5822" s="235">
        <v>44494</v>
      </c>
      <c r="D5822" s="235">
        <v>25</v>
      </c>
      <c r="E5822" s="235">
        <v>90</v>
      </c>
      <c r="F5822" s="235">
        <v>70</v>
      </c>
      <c r="G5822" s="235">
        <v>18</v>
      </c>
      <c r="H5822" s="235">
        <v>12</v>
      </c>
    </row>
    <row r="5823" spans="2:8">
      <c r="B5823" s="235" t="s">
        <v>90</v>
      </c>
      <c r="C5823" s="235">
        <v>44495</v>
      </c>
      <c r="D5823" s="235">
        <v>15</v>
      </c>
      <c r="E5823" s="235">
        <v>90</v>
      </c>
      <c r="F5823" s="235">
        <v>30</v>
      </c>
      <c r="G5823" s="235">
        <v>18</v>
      </c>
      <c r="H5823" s="235">
        <v>12</v>
      </c>
    </row>
    <row r="5824" spans="2:8">
      <c r="B5824" s="235" t="s">
        <v>90</v>
      </c>
      <c r="C5824" s="235">
        <v>44496</v>
      </c>
      <c r="D5824" s="235">
        <v>18</v>
      </c>
      <c r="E5824" s="235">
        <v>70</v>
      </c>
      <c r="F5824" s="235">
        <v>30</v>
      </c>
      <c r="G5824" s="235">
        <v>18</v>
      </c>
      <c r="H5824" s="235">
        <v>12</v>
      </c>
    </row>
    <row r="5825" spans="2:8">
      <c r="B5825" s="235" t="s">
        <v>90</v>
      </c>
      <c r="C5825" s="235">
        <v>44497</v>
      </c>
      <c r="D5825" s="235">
        <v>0</v>
      </c>
      <c r="E5825" s="235">
        <v>80</v>
      </c>
      <c r="F5825" s="235">
        <v>50</v>
      </c>
      <c r="G5825" s="235">
        <v>21</v>
      </c>
      <c r="H5825" s="235">
        <v>12</v>
      </c>
    </row>
    <row r="5826" spans="2:8">
      <c r="B5826" s="235" t="s">
        <v>90</v>
      </c>
      <c r="C5826" s="235">
        <v>44498</v>
      </c>
      <c r="D5826" s="235">
        <v>5</v>
      </c>
      <c r="E5826" s="235">
        <v>94</v>
      </c>
      <c r="F5826" s="235">
        <v>80</v>
      </c>
      <c r="G5826" s="235">
        <v>30</v>
      </c>
      <c r="H5826" s="235">
        <v>15</v>
      </c>
    </row>
    <row r="5827" spans="2:8">
      <c r="B5827" s="235" t="s">
        <v>90</v>
      </c>
      <c r="C5827" s="235">
        <v>44499</v>
      </c>
      <c r="D5827" s="235">
        <v>0</v>
      </c>
      <c r="E5827" s="235">
        <v>0</v>
      </c>
      <c r="F5827" s="235">
        <v>0</v>
      </c>
      <c r="G5827" s="235">
        <v>0</v>
      </c>
      <c r="H5827" s="235">
        <v>0</v>
      </c>
    </row>
    <row r="5828" spans="2:8">
      <c r="B5828" s="235" t="s">
        <v>90</v>
      </c>
      <c r="C5828" s="235">
        <v>44500</v>
      </c>
      <c r="D5828" s="235">
        <v>0</v>
      </c>
      <c r="E5828" s="235">
        <v>0</v>
      </c>
      <c r="F5828" s="235">
        <v>0</v>
      </c>
      <c r="G5828" s="235">
        <v>0</v>
      </c>
      <c r="H5828" s="235">
        <v>0</v>
      </c>
    </row>
    <row r="5829" spans="2:8">
      <c r="B5829" s="235" t="s">
        <v>90</v>
      </c>
      <c r="C5829" s="235">
        <v>44501</v>
      </c>
      <c r="D5829" s="235">
        <v>0</v>
      </c>
      <c r="E5829" s="235">
        <v>0</v>
      </c>
      <c r="F5829" s="235">
        <v>0</v>
      </c>
      <c r="G5829" s="235">
        <v>0</v>
      </c>
      <c r="H5829" s="235">
        <v>0</v>
      </c>
    </row>
    <row r="5830" spans="2:8">
      <c r="B5830" s="235" t="s">
        <v>90</v>
      </c>
      <c r="C5830" s="235">
        <v>44502</v>
      </c>
      <c r="D5830" s="235">
        <v>28</v>
      </c>
      <c r="E5830" s="235">
        <v>80</v>
      </c>
      <c r="F5830" s="235">
        <v>30</v>
      </c>
      <c r="G5830" s="235">
        <v>18</v>
      </c>
      <c r="H5830" s="235">
        <v>12</v>
      </c>
    </row>
    <row r="5831" spans="2:8">
      <c r="B5831" s="235" t="s">
        <v>90</v>
      </c>
      <c r="C5831" s="235">
        <v>44503</v>
      </c>
      <c r="D5831" s="235">
        <v>32</v>
      </c>
      <c r="E5831" s="235">
        <v>85</v>
      </c>
      <c r="F5831" s="235">
        <v>41</v>
      </c>
      <c r="G5831" s="235">
        <v>22</v>
      </c>
      <c r="H5831" s="235">
        <v>15</v>
      </c>
    </row>
    <row r="5832" spans="2:8">
      <c r="B5832" s="235" t="s">
        <v>90</v>
      </c>
      <c r="C5832" s="235">
        <v>44504</v>
      </c>
      <c r="D5832" s="235">
        <v>2</v>
      </c>
      <c r="E5832" s="235">
        <v>65</v>
      </c>
      <c r="F5832" s="235">
        <v>51</v>
      </c>
      <c r="G5832" s="235">
        <v>24</v>
      </c>
      <c r="H5832" s="235">
        <v>14</v>
      </c>
    </row>
    <row r="5833" spans="2:8">
      <c r="B5833" s="235" t="s">
        <v>90</v>
      </c>
      <c r="C5833" s="235">
        <v>44505</v>
      </c>
      <c r="D5833" s="235">
        <v>5</v>
      </c>
      <c r="E5833" s="235">
        <v>70</v>
      </c>
      <c r="F5833" s="235">
        <v>50</v>
      </c>
      <c r="G5833" s="235">
        <v>18</v>
      </c>
      <c r="H5833" s="235">
        <v>11</v>
      </c>
    </row>
    <row r="5834" spans="2:8">
      <c r="B5834" s="235" t="s">
        <v>90</v>
      </c>
      <c r="C5834" s="235">
        <v>44506</v>
      </c>
      <c r="D5834" s="235">
        <v>0</v>
      </c>
      <c r="E5834" s="235">
        <v>0</v>
      </c>
      <c r="F5834" s="235">
        <v>0</v>
      </c>
      <c r="G5834" s="235">
        <v>0</v>
      </c>
      <c r="H5834" s="235">
        <v>0</v>
      </c>
    </row>
    <row r="5835" spans="2:8">
      <c r="B5835" s="235" t="s">
        <v>90</v>
      </c>
      <c r="C5835" s="235">
        <v>44507</v>
      </c>
      <c r="D5835" s="235">
        <v>0</v>
      </c>
      <c r="E5835" s="235">
        <v>0</v>
      </c>
      <c r="F5835" s="235">
        <v>0</v>
      </c>
      <c r="G5835" s="235">
        <v>0</v>
      </c>
      <c r="H5835" s="235">
        <v>0</v>
      </c>
    </row>
    <row r="5836" spans="2:8">
      <c r="B5836" s="235" t="s">
        <v>90</v>
      </c>
      <c r="C5836" s="235">
        <v>44508</v>
      </c>
      <c r="D5836" s="235">
        <v>0</v>
      </c>
      <c r="E5836" s="235">
        <v>94</v>
      </c>
      <c r="F5836" s="235">
        <v>53</v>
      </c>
      <c r="G5836" s="235">
        <v>24</v>
      </c>
      <c r="H5836" s="235">
        <v>15</v>
      </c>
    </row>
    <row r="5837" spans="2:8">
      <c r="B5837" s="235" t="s">
        <v>90</v>
      </c>
      <c r="C5837" s="235">
        <v>44509</v>
      </c>
      <c r="D5837" s="235">
        <v>9</v>
      </c>
      <c r="E5837" s="235">
        <v>70</v>
      </c>
      <c r="F5837" s="235">
        <v>50</v>
      </c>
      <c r="G5837" s="235">
        <v>23</v>
      </c>
      <c r="H5837" s="235">
        <v>15</v>
      </c>
    </row>
    <row r="5838" spans="2:8">
      <c r="B5838" s="235" t="s">
        <v>90</v>
      </c>
      <c r="C5838" s="235">
        <v>44510</v>
      </c>
      <c r="D5838" s="235">
        <v>6</v>
      </c>
      <c r="E5838" s="235">
        <v>58</v>
      </c>
      <c r="F5838" s="235">
        <v>25</v>
      </c>
      <c r="G5838" s="235">
        <v>22</v>
      </c>
      <c r="H5838" s="235">
        <v>15</v>
      </c>
    </row>
    <row r="5839" spans="2:8">
      <c r="B5839" s="235" t="s">
        <v>90</v>
      </c>
      <c r="C5839" s="235">
        <v>44511</v>
      </c>
      <c r="D5839" s="235">
        <v>9</v>
      </c>
      <c r="E5839" s="235">
        <v>53</v>
      </c>
      <c r="F5839" s="235">
        <v>43</v>
      </c>
      <c r="G5839" s="235">
        <v>24</v>
      </c>
      <c r="H5839" s="235">
        <v>15</v>
      </c>
    </row>
    <row r="5840" spans="2:8">
      <c r="B5840" s="235" t="s">
        <v>90</v>
      </c>
      <c r="C5840" s="235">
        <v>44512</v>
      </c>
      <c r="D5840" s="235">
        <v>5</v>
      </c>
      <c r="E5840" s="235">
        <v>58</v>
      </c>
      <c r="F5840" s="235">
        <v>56</v>
      </c>
      <c r="G5840" s="235">
        <v>24</v>
      </c>
      <c r="H5840" s="235">
        <v>14</v>
      </c>
    </row>
    <row r="5841" spans="2:8">
      <c r="B5841" s="235" t="s">
        <v>90</v>
      </c>
      <c r="C5841" s="235">
        <v>44516</v>
      </c>
      <c r="D5841" s="235">
        <v>32</v>
      </c>
      <c r="E5841" s="235">
        <v>68</v>
      </c>
      <c r="F5841" s="235">
        <v>62</v>
      </c>
      <c r="G5841" s="235">
        <v>24</v>
      </c>
      <c r="H5841" s="235">
        <v>15</v>
      </c>
    </row>
    <row r="5842" spans="2:8">
      <c r="B5842" s="235" t="s">
        <v>90</v>
      </c>
      <c r="C5842" s="235">
        <v>44517</v>
      </c>
      <c r="D5842" s="235">
        <v>3</v>
      </c>
      <c r="E5842" s="235">
        <v>61</v>
      </c>
      <c r="F5842" s="235">
        <v>44</v>
      </c>
      <c r="G5842" s="235">
        <v>23</v>
      </c>
      <c r="H5842" s="235">
        <v>16</v>
      </c>
    </row>
    <row r="5843" spans="2:8">
      <c r="B5843" s="235" t="s">
        <v>90</v>
      </c>
      <c r="C5843" s="235">
        <v>44518</v>
      </c>
      <c r="D5843" s="235">
        <v>3</v>
      </c>
      <c r="E5843" s="235">
        <v>55</v>
      </c>
      <c r="F5843" s="235">
        <v>52</v>
      </c>
      <c r="G5843" s="235">
        <v>24</v>
      </c>
      <c r="H5843" s="235">
        <v>15</v>
      </c>
    </row>
    <row r="5844" spans="2:8">
      <c r="B5844" s="235" t="s">
        <v>90</v>
      </c>
      <c r="C5844" s="235">
        <v>44519</v>
      </c>
      <c r="D5844" s="235">
        <v>32</v>
      </c>
      <c r="E5844" s="235">
        <v>80</v>
      </c>
      <c r="F5844" s="235">
        <v>55</v>
      </c>
      <c r="G5844" s="235">
        <v>23</v>
      </c>
      <c r="H5844" s="235">
        <v>15</v>
      </c>
    </row>
    <row r="5845" spans="2:8">
      <c r="B5845" s="235" t="s">
        <v>90</v>
      </c>
      <c r="C5845" s="235">
        <v>44520</v>
      </c>
      <c r="D5845" s="235">
        <v>0</v>
      </c>
      <c r="E5845" s="235">
        <v>0</v>
      </c>
      <c r="F5845" s="235">
        <v>0</v>
      </c>
      <c r="G5845" s="235">
        <v>0</v>
      </c>
      <c r="H5845" s="235">
        <v>0</v>
      </c>
    </row>
    <row r="5846" spans="2:8">
      <c r="B5846" s="235" t="s">
        <v>90</v>
      </c>
      <c r="C5846" s="235">
        <v>44521</v>
      </c>
      <c r="D5846" s="235">
        <v>0</v>
      </c>
      <c r="E5846" s="235">
        <v>0</v>
      </c>
      <c r="F5846" s="235">
        <v>0</v>
      </c>
      <c r="G5846" s="235">
        <v>0</v>
      </c>
      <c r="H5846" s="235">
        <v>0</v>
      </c>
    </row>
    <row r="5847" spans="2:8">
      <c r="B5847" s="235" t="s">
        <v>90</v>
      </c>
      <c r="C5847" s="235">
        <v>44522</v>
      </c>
      <c r="D5847" s="235">
        <v>13</v>
      </c>
      <c r="E5847" s="235">
        <v>96</v>
      </c>
      <c r="F5847" s="235">
        <v>80</v>
      </c>
      <c r="G5847" s="235">
        <v>21</v>
      </c>
      <c r="H5847" s="235">
        <v>16</v>
      </c>
    </row>
    <row r="5848" spans="2:8">
      <c r="B5848" s="235" t="s">
        <v>90</v>
      </c>
      <c r="C5848" s="235">
        <v>44523</v>
      </c>
      <c r="D5848" s="235">
        <v>2</v>
      </c>
      <c r="E5848" s="235">
        <v>98</v>
      </c>
      <c r="F5848" s="235">
        <v>70</v>
      </c>
      <c r="G5848" s="235">
        <v>22</v>
      </c>
      <c r="H5848" s="235">
        <v>15</v>
      </c>
    </row>
    <row r="5849" spans="2:8">
      <c r="B5849" s="235" t="s">
        <v>90</v>
      </c>
      <c r="C5849" s="235">
        <v>44524</v>
      </c>
      <c r="D5849" s="235">
        <v>13</v>
      </c>
      <c r="E5849" s="235">
        <v>96</v>
      </c>
      <c r="F5849" s="235">
        <v>55</v>
      </c>
      <c r="G5849" s="235">
        <v>23</v>
      </c>
      <c r="H5849" s="235">
        <v>15</v>
      </c>
    </row>
    <row r="5850" spans="2:8">
      <c r="B5850" s="235" t="s">
        <v>90</v>
      </c>
      <c r="C5850" s="235">
        <v>44525</v>
      </c>
      <c r="D5850" s="235">
        <v>17</v>
      </c>
      <c r="E5850" s="235">
        <v>99</v>
      </c>
      <c r="F5850" s="235">
        <v>80</v>
      </c>
      <c r="G5850" s="235">
        <v>21</v>
      </c>
      <c r="H5850" s="235">
        <v>16</v>
      </c>
    </row>
    <row r="5851" spans="2:8">
      <c r="B5851" s="235" t="s">
        <v>90</v>
      </c>
      <c r="C5851" s="235">
        <v>44526</v>
      </c>
      <c r="D5851" s="235">
        <v>10</v>
      </c>
      <c r="E5851" s="235">
        <v>87</v>
      </c>
      <c r="F5851" s="235">
        <v>70</v>
      </c>
      <c r="G5851" s="235">
        <v>21</v>
      </c>
      <c r="H5851" s="235">
        <v>16</v>
      </c>
    </row>
    <row r="5852" spans="2:8">
      <c r="B5852" s="235" t="s">
        <v>90</v>
      </c>
      <c r="C5852" s="235">
        <v>44527</v>
      </c>
      <c r="D5852" s="235">
        <v>0</v>
      </c>
      <c r="E5852" s="235">
        <v>0</v>
      </c>
      <c r="F5852" s="235">
        <v>0</v>
      </c>
      <c r="G5852" s="235">
        <v>0</v>
      </c>
      <c r="H5852" s="235">
        <v>0</v>
      </c>
    </row>
    <row r="5853" spans="2:8">
      <c r="B5853" s="235" t="s">
        <v>90</v>
      </c>
      <c r="C5853" s="235">
        <v>44528</v>
      </c>
      <c r="D5853" s="235">
        <v>0</v>
      </c>
      <c r="E5853" s="235">
        <v>0</v>
      </c>
      <c r="F5853" s="235">
        <v>0</v>
      </c>
      <c r="G5853" s="235">
        <v>0</v>
      </c>
      <c r="H5853" s="235">
        <v>0</v>
      </c>
    </row>
    <row r="5854" spans="2:8">
      <c r="B5854" s="235" t="s">
        <v>90</v>
      </c>
      <c r="C5854" s="235">
        <v>44529</v>
      </c>
      <c r="D5854" s="235">
        <v>19</v>
      </c>
      <c r="E5854" s="235">
        <v>96</v>
      </c>
      <c r="F5854" s="235">
        <v>80</v>
      </c>
      <c r="G5854" s="235">
        <v>24</v>
      </c>
      <c r="H5854" s="235">
        <v>16</v>
      </c>
    </row>
    <row r="5855" spans="2:8">
      <c r="B5855" s="235" t="s">
        <v>90</v>
      </c>
      <c r="C5855" s="235">
        <v>44530</v>
      </c>
      <c r="D5855" s="235">
        <v>12</v>
      </c>
      <c r="E5855" s="235">
        <v>98</v>
      </c>
      <c r="F5855" s="235">
        <v>86</v>
      </c>
      <c r="G5855" s="235">
        <v>23</v>
      </c>
      <c r="H5855" s="235">
        <v>15</v>
      </c>
    </row>
    <row r="5856" spans="2:8">
      <c r="B5856" s="235" t="s">
        <v>90</v>
      </c>
      <c r="C5856" s="235">
        <v>44532</v>
      </c>
      <c r="D5856" s="235">
        <v>2</v>
      </c>
      <c r="E5856" s="235">
        <v>80</v>
      </c>
      <c r="F5856" s="235">
        <v>70</v>
      </c>
      <c r="G5856" s="235">
        <v>25</v>
      </c>
      <c r="H5856" s="235">
        <v>15</v>
      </c>
    </row>
    <row r="5857" spans="2:8">
      <c r="B5857" s="235" t="s">
        <v>90</v>
      </c>
      <c r="C5857" s="235">
        <v>44534</v>
      </c>
      <c r="D5857" s="235">
        <v>0</v>
      </c>
      <c r="E5857" s="235">
        <v>0</v>
      </c>
      <c r="F5857" s="235">
        <v>0</v>
      </c>
      <c r="G5857" s="235">
        <v>0</v>
      </c>
      <c r="H5857" s="235">
        <v>0</v>
      </c>
    </row>
    <row r="5858" spans="2:8">
      <c r="B5858" s="235" t="s">
        <v>90</v>
      </c>
      <c r="C5858" s="235">
        <v>44535</v>
      </c>
      <c r="D5858" s="235">
        <v>0</v>
      </c>
      <c r="E5858" s="235">
        <v>0</v>
      </c>
      <c r="F5858" s="235">
        <v>0</v>
      </c>
      <c r="G5858" s="235">
        <v>0</v>
      </c>
      <c r="H5858" s="235">
        <v>0</v>
      </c>
    </row>
    <row r="5859" spans="2:8">
      <c r="B5859" s="235" t="s">
        <v>90</v>
      </c>
      <c r="C5859" s="235">
        <v>44536</v>
      </c>
      <c r="D5859" s="235">
        <v>0</v>
      </c>
      <c r="E5859" s="235">
        <v>97</v>
      </c>
      <c r="F5859" s="235">
        <v>58</v>
      </c>
      <c r="G5859" s="235">
        <v>26</v>
      </c>
      <c r="H5859" s="235">
        <v>16</v>
      </c>
    </row>
    <row r="5860" spans="2:8">
      <c r="B5860" s="235" t="s">
        <v>90</v>
      </c>
      <c r="C5860" s="235">
        <v>44538</v>
      </c>
      <c r="D5860" s="235">
        <v>0</v>
      </c>
      <c r="E5860" s="235">
        <v>0</v>
      </c>
      <c r="F5860" s="235">
        <v>0</v>
      </c>
      <c r="G5860" s="235">
        <v>0</v>
      </c>
      <c r="H5860" s="235">
        <v>0</v>
      </c>
    </row>
    <row r="5861" spans="2:8">
      <c r="B5861" s="235" t="s">
        <v>90</v>
      </c>
      <c r="C5861" s="235">
        <v>44539</v>
      </c>
      <c r="D5861" s="235">
        <v>2</v>
      </c>
      <c r="E5861" s="235">
        <v>80</v>
      </c>
      <c r="F5861" s="235">
        <v>55</v>
      </c>
      <c r="G5861" s="235">
        <v>25</v>
      </c>
      <c r="H5861" s="235">
        <v>17</v>
      </c>
    </row>
    <row r="5862" spans="2:8">
      <c r="B5862" s="235" t="s">
        <v>90</v>
      </c>
      <c r="C5862" s="235">
        <v>44537</v>
      </c>
      <c r="D5862" s="235">
        <v>0</v>
      </c>
      <c r="E5862" s="235">
        <v>80</v>
      </c>
      <c r="F5862" s="235">
        <v>71</v>
      </c>
      <c r="G5862" s="235">
        <v>26</v>
      </c>
      <c r="H5862" s="235">
        <v>16</v>
      </c>
    </row>
    <row r="5863" spans="2:8">
      <c r="B5863" s="235" t="s">
        <v>90</v>
      </c>
      <c r="C5863" s="235">
        <v>44540</v>
      </c>
      <c r="D5863" s="235">
        <v>2</v>
      </c>
      <c r="E5863" s="235">
        <v>98</v>
      </c>
      <c r="F5863" s="235">
        <v>80</v>
      </c>
      <c r="G5863" s="235">
        <v>24</v>
      </c>
      <c r="H5863" s="235">
        <v>18</v>
      </c>
    </row>
    <row r="5864" spans="2:8">
      <c r="B5864" s="235" t="s">
        <v>90</v>
      </c>
      <c r="C5864" s="235">
        <v>44541</v>
      </c>
      <c r="D5864" s="235">
        <v>0</v>
      </c>
      <c r="E5864" s="235">
        <v>0</v>
      </c>
      <c r="F5864" s="235">
        <v>0</v>
      </c>
      <c r="G5864" s="235">
        <v>0</v>
      </c>
      <c r="H5864" s="235">
        <v>0</v>
      </c>
    </row>
    <row r="5865" spans="2:8">
      <c r="B5865" s="235" t="s">
        <v>90</v>
      </c>
      <c r="C5865" s="235">
        <v>44542</v>
      </c>
      <c r="D5865" s="235">
        <v>0</v>
      </c>
      <c r="E5865" s="235">
        <v>0</v>
      </c>
      <c r="F5865" s="235">
        <v>0</v>
      </c>
      <c r="G5865" s="235">
        <v>0</v>
      </c>
      <c r="H5865" s="235">
        <v>0</v>
      </c>
    </row>
    <row r="5866" spans="2:8">
      <c r="B5866" s="235" t="s">
        <v>90</v>
      </c>
      <c r="C5866" s="235">
        <v>44543</v>
      </c>
      <c r="D5866" s="235">
        <v>30</v>
      </c>
      <c r="E5866" s="235">
        <v>68</v>
      </c>
      <c r="F5866" s="235">
        <v>55</v>
      </c>
      <c r="G5866" s="235">
        <v>24</v>
      </c>
      <c r="H5866" s="235">
        <v>16</v>
      </c>
    </row>
    <row r="5867" spans="2:8">
      <c r="B5867" s="235" t="s">
        <v>90</v>
      </c>
      <c r="C5867" s="235">
        <v>44544</v>
      </c>
      <c r="D5867" s="235">
        <v>0</v>
      </c>
      <c r="E5867" s="235">
        <v>92</v>
      </c>
      <c r="F5867" s="235">
        <v>86</v>
      </c>
      <c r="G5867" s="235">
        <v>24</v>
      </c>
      <c r="H5867" s="235">
        <v>17</v>
      </c>
    </row>
    <row r="5868" spans="2:8">
      <c r="B5868" s="235" t="s">
        <v>90</v>
      </c>
      <c r="C5868" s="235">
        <v>44545</v>
      </c>
      <c r="D5868" s="235">
        <v>0</v>
      </c>
      <c r="E5868" s="235">
        <v>97</v>
      </c>
      <c r="F5868" s="235">
        <v>83</v>
      </c>
      <c r="G5868" s="235">
        <v>24</v>
      </c>
      <c r="H5868" s="235">
        <v>16</v>
      </c>
    </row>
    <row r="5869" spans="2:8">
      <c r="B5869" s="235" t="s">
        <v>90</v>
      </c>
      <c r="C5869" s="235">
        <v>44546</v>
      </c>
      <c r="D5869" s="235">
        <v>0</v>
      </c>
      <c r="E5869" s="235">
        <v>80</v>
      </c>
      <c r="F5869" s="235">
        <v>57</v>
      </c>
      <c r="G5869" s="235">
        <v>25</v>
      </c>
      <c r="H5869" s="235">
        <v>17</v>
      </c>
    </row>
    <row r="5870" spans="2:8">
      <c r="B5870" s="235" t="s">
        <v>90</v>
      </c>
      <c r="C5870" s="235">
        <v>44547</v>
      </c>
      <c r="D5870" s="235">
        <v>0</v>
      </c>
      <c r="E5870" s="235">
        <v>95</v>
      </c>
      <c r="F5870" s="235">
        <v>52</v>
      </c>
      <c r="G5870" s="235">
        <v>24</v>
      </c>
      <c r="H5870" s="235">
        <v>16</v>
      </c>
    </row>
    <row r="5871" spans="2:8">
      <c r="B5871" s="235" t="s">
        <v>90</v>
      </c>
      <c r="C5871" s="235">
        <v>44548</v>
      </c>
      <c r="D5871" s="235">
        <v>0</v>
      </c>
      <c r="E5871" s="235">
        <v>0</v>
      </c>
      <c r="F5871" s="235">
        <v>0</v>
      </c>
      <c r="G5871" s="235">
        <v>0</v>
      </c>
      <c r="H5871" s="235">
        <v>0</v>
      </c>
    </row>
    <row r="5872" spans="2:8">
      <c r="B5872" s="235" t="s">
        <v>90</v>
      </c>
      <c r="C5872" s="235">
        <v>44549</v>
      </c>
      <c r="D5872" s="235">
        <v>0</v>
      </c>
      <c r="E5872" s="235">
        <v>0</v>
      </c>
      <c r="F5872" s="235">
        <v>0</v>
      </c>
      <c r="G5872" s="235">
        <v>0</v>
      </c>
      <c r="H5872" s="235">
        <v>0</v>
      </c>
    </row>
    <row r="5873" spans="2:8">
      <c r="B5873" s="235" t="s">
        <v>90</v>
      </c>
      <c r="C5873" s="235">
        <v>44550</v>
      </c>
      <c r="D5873" s="235">
        <v>6</v>
      </c>
      <c r="E5873" s="235">
        <v>80</v>
      </c>
      <c r="F5873" s="235">
        <v>55</v>
      </c>
      <c r="G5873" s="235">
        <v>23</v>
      </c>
      <c r="H5873" s="235">
        <v>16</v>
      </c>
    </row>
    <row r="5874" spans="2:8">
      <c r="B5874" s="235" t="s">
        <v>90</v>
      </c>
      <c r="C5874" s="235">
        <v>44551</v>
      </c>
      <c r="D5874" s="235">
        <v>3</v>
      </c>
      <c r="E5874" s="235">
        <v>80</v>
      </c>
      <c r="F5874" s="235">
        <v>55</v>
      </c>
      <c r="G5874" s="235">
        <v>24</v>
      </c>
      <c r="H5874" s="235">
        <v>17</v>
      </c>
    </row>
    <row r="5875" spans="2:8">
      <c r="B5875" s="235" t="s">
        <v>90</v>
      </c>
      <c r="C5875" s="235">
        <v>44552</v>
      </c>
      <c r="D5875" s="235">
        <v>28</v>
      </c>
      <c r="E5875" s="235">
        <v>85</v>
      </c>
      <c r="F5875" s="235">
        <v>55</v>
      </c>
      <c r="G5875" s="235">
        <v>22</v>
      </c>
      <c r="H5875" s="235">
        <v>16</v>
      </c>
    </row>
    <row r="5876" spans="2:8">
      <c r="B5876" s="235" t="s">
        <v>90</v>
      </c>
      <c r="C5876" s="235">
        <v>44553</v>
      </c>
      <c r="D5876" s="235">
        <v>14</v>
      </c>
      <c r="E5876" s="235">
        <v>84</v>
      </c>
      <c r="F5876" s="235">
        <v>55</v>
      </c>
      <c r="G5876" s="235">
        <v>24</v>
      </c>
      <c r="H5876" s="235">
        <v>18</v>
      </c>
    </row>
    <row r="5877" spans="2:8">
      <c r="B5877" s="235" t="s">
        <v>90</v>
      </c>
      <c r="C5877" s="235">
        <v>44554</v>
      </c>
      <c r="D5877" s="235">
        <v>2</v>
      </c>
      <c r="E5877" s="235">
        <v>80</v>
      </c>
      <c r="F5877" s="235">
        <v>55</v>
      </c>
      <c r="G5877" s="235">
        <v>24</v>
      </c>
      <c r="H5877" s="235">
        <v>18</v>
      </c>
    </row>
    <row r="5878" spans="2:8">
      <c r="B5878" s="235" t="s">
        <v>90</v>
      </c>
      <c r="C5878" s="235">
        <v>44555</v>
      </c>
      <c r="D5878" s="235">
        <v>0</v>
      </c>
      <c r="E5878" s="235">
        <v>0</v>
      </c>
      <c r="F5878" s="235">
        <v>0</v>
      </c>
      <c r="G5878" s="235">
        <v>0</v>
      </c>
      <c r="H5878" s="235">
        <v>0</v>
      </c>
    </row>
    <row r="5879" spans="2:8">
      <c r="B5879" s="235" t="s">
        <v>90</v>
      </c>
      <c r="C5879" s="235">
        <v>44556</v>
      </c>
      <c r="D5879" s="235">
        <v>0</v>
      </c>
      <c r="E5879" s="235">
        <v>0</v>
      </c>
      <c r="F5879" s="235">
        <v>0</v>
      </c>
      <c r="G5879" s="235">
        <v>0</v>
      </c>
      <c r="H5879" s="235">
        <v>0</v>
      </c>
    </row>
    <row r="5880" spans="2:8">
      <c r="B5880" s="235" t="s">
        <v>90</v>
      </c>
      <c r="C5880" s="235">
        <v>44557</v>
      </c>
      <c r="D5880" s="235">
        <v>20</v>
      </c>
      <c r="E5880" s="235">
        <v>86</v>
      </c>
      <c r="F5880" s="235">
        <v>55</v>
      </c>
      <c r="G5880" s="235">
        <v>22</v>
      </c>
      <c r="H5880" s="235">
        <v>16</v>
      </c>
    </row>
    <row r="5881" spans="2:8">
      <c r="B5881" s="235" t="s">
        <v>90</v>
      </c>
      <c r="C5881" s="235">
        <v>44558</v>
      </c>
      <c r="D5881" s="235">
        <v>10</v>
      </c>
      <c r="E5881" s="235">
        <v>94</v>
      </c>
      <c r="F5881" s="235">
        <v>55</v>
      </c>
      <c r="G5881" s="235">
        <v>25</v>
      </c>
      <c r="H5881" s="235">
        <v>17</v>
      </c>
    </row>
    <row r="5882" spans="2:8">
      <c r="B5882" s="235" t="s">
        <v>90</v>
      </c>
      <c r="C5882" s="235">
        <v>44559</v>
      </c>
      <c r="D5882" s="235">
        <v>3</v>
      </c>
      <c r="E5882" s="235">
        <v>86</v>
      </c>
      <c r="F5882" s="235">
        <v>69</v>
      </c>
      <c r="G5882" s="235">
        <v>26</v>
      </c>
      <c r="H5882" s="235">
        <v>16</v>
      </c>
    </row>
    <row r="5883" spans="2:8">
      <c r="B5883" s="235" t="s">
        <v>90</v>
      </c>
      <c r="C5883" s="235">
        <v>44560</v>
      </c>
      <c r="D5883" s="235">
        <v>17</v>
      </c>
      <c r="E5883" s="235">
        <v>86</v>
      </c>
      <c r="F5883" s="235">
        <v>55</v>
      </c>
      <c r="G5883" s="235">
        <v>24</v>
      </c>
      <c r="H5883" s="235">
        <v>17</v>
      </c>
    </row>
    <row r="5884" spans="2:8">
      <c r="B5884" s="235" t="s">
        <v>90</v>
      </c>
      <c r="C5884" s="235">
        <v>44561</v>
      </c>
      <c r="D5884" s="235">
        <v>2</v>
      </c>
      <c r="E5884" s="235">
        <v>85</v>
      </c>
      <c r="F5884" s="235">
        <v>55</v>
      </c>
      <c r="G5884" s="235">
        <v>25</v>
      </c>
      <c r="H5884" s="235">
        <v>16</v>
      </c>
    </row>
    <row r="5885" spans="2:8">
      <c r="B5885" s="235" t="s">
        <v>90</v>
      </c>
      <c r="C5885" s="235">
        <v>44564</v>
      </c>
      <c r="D5885" s="235">
        <v>38</v>
      </c>
      <c r="E5885" s="235">
        <v>95</v>
      </c>
      <c r="F5885" s="235">
        <v>55</v>
      </c>
      <c r="G5885" s="235">
        <v>24</v>
      </c>
      <c r="H5885" s="235">
        <v>14</v>
      </c>
    </row>
    <row r="5886" spans="2:8">
      <c r="B5886" s="235" t="s">
        <v>90</v>
      </c>
      <c r="C5886" s="235">
        <v>44565</v>
      </c>
      <c r="D5886" s="235">
        <v>0</v>
      </c>
      <c r="E5886" s="235">
        <v>60</v>
      </c>
      <c r="F5886" s="235">
        <v>55</v>
      </c>
      <c r="G5886" s="235">
        <v>25</v>
      </c>
      <c r="H5886" s="235">
        <v>15</v>
      </c>
    </row>
    <row r="5887" spans="2:8">
      <c r="B5887" s="235" t="s">
        <v>90</v>
      </c>
      <c r="C5887" s="235">
        <v>44566</v>
      </c>
      <c r="D5887" s="235">
        <v>11</v>
      </c>
      <c r="E5887" s="235">
        <v>70</v>
      </c>
      <c r="F5887" s="235">
        <v>55</v>
      </c>
      <c r="G5887" s="235">
        <v>26</v>
      </c>
      <c r="H5887" s="235">
        <v>16</v>
      </c>
    </row>
    <row r="5888" spans="2:8">
      <c r="B5888" s="235" t="s">
        <v>90</v>
      </c>
      <c r="C5888" s="235">
        <v>44202</v>
      </c>
      <c r="D5888" s="235">
        <v>48</v>
      </c>
      <c r="E5888" s="235">
        <v>66</v>
      </c>
      <c r="F5888" s="235">
        <v>55</v>
      </c>
      <c r="G5888" s="235">
        <v>24</v>
      </c>
      <c r="H5888" s="235">
        <v>17</v>
      </c>
    </row>
    <row r="5889" spans="2:8">
      <c r="B5889" s="235" t="s">
        <v>90</v>
      </c>
      <c r="C5889" s="235">
        <v>44568</v>
      </c>
      <c r="D5889" s="235">
        <v>26</v>
      </c>
      <c r="E5889" s="235">
        <v>86</v>
      </c>
      <c r="F5889" s="235">
        <v>56</v>
      </c>
      <c r="G5889" s="235">
        <v>20</v>
      </c>
      <c r="H5889" s="235">
        <v>16</v>
      </c>
    </row>
    <row r="5890" spans="2:8">
      <c r="B5890" s="235" t="s">
        <v>90</v>
      </c>
      <c r="C5890" s="235">
        <v>44569</v>
      </c>
      <c r="D5890" s="235">
        <v>0</v>
      </c>
      <c r="E5890" s="235">
        <v>0</v>
      </c>
      <c r="F5890" s="235">
        <v>0</v>
      </c>
      <c r="G5890" s="235">
        <v>0</v>
      </c>
      <c r="H5890" s="235">
        <v>0</v>
      </c>
    </row>
    <row r="5891" spans="2:8">
      <c r="B5891" s="235" t="s">
        <v>90</v>
      </c>
      <c r="C5891" s="235">
        <v>44570</v>
      </c>
      <c r="D5891" s="235">
        <v>0</v>
      </c>
      <c r="E5891" s="235">
        <v>0</v>
      </c>
      <c r="F5891" s="235">
        <v>0</v>
      </c>
      <c r="G5891" s="235">
        <v>0</v>
      </c>
      <c r="H5891" s="235">
        <v>0</v>
      </c>
    </row>
    <row r="5892" spans="2:8">
      <c r="B5892" s="235" t="s">
        <v>90</v>
      </c>
      <c r="C5892" s="235">
        <v>44571</v>
      </c>
      <c r="D5892" s="235">
        <v>0</v>
      </c>
      <c r="E5892" s="235">
        <v>0</v>
      </c>
      <c r="F5892" s="235">
        <v>0</v>
      </c>
      <c r="G5892" s="235">
        <v>0</v>
      </c>
      <c r="H5892" s="235">
        <v>0</v>
      </c>
    </row>
    <row r="5893" spans="2:8">
      <c r="B5893" s="235" t="s">
        <v>90</v>
      </c>
      <c r="C5893" s="235">
        <v>44572</v>
      </c>
      <c r="D5893" s="235">
        <v>38</v>
      </c>
      <c r="E5893" s="235">
        <v>84</v>
      </c>
      <c r="F5893" s="235">
        <v>60</v>
      </c>
      <c r="G5893" s="235">
        <v>17</v>
      </c>
      <c r="H5893" s="235">
        <v>11</v>
      </c>
    </row>
    <row r="5894" spans="2:8">
      <c r="B5894" s="235" t="s">
        <v>90</v>
      </c>
      <c r="C5894" s="235">
        <v>44573</v>
      </c>
      <c r="D5894" s="235">
        <v>2</v>
      </c>
      <c r="E5894" s="235">
        <v>61</v>
      </c>
      <c r="F5894" s="235">
        <v>25</v>
      </c>
      <c r="G5894" s="235">
        <v>23</v>
      </c>
      <c r="H5894" s="235">
        <v>15</v>
      </c>
    </row>
    <row r="5895" spans="2:8">
      <c r="B5895" s="235" t="s">
        <v>90</v>
      </c>
      <c r="C5895" s="235">
        <v>44574</v>
      </c>
      <c r="D5895" s="235">
        <v>1</v>
      </c>
      <c r="E5895" s="235">
        <v>80</v>
      </c>
      <c r="F5895" s="235">
        <v>55</v>
      </c>
      <c r="G5895" s="235">
        <v>23</v>
      </c>
      <c r="H5895" s="235">
        <v>15</v>
      </c>
    </row>
    <row r="5896" spans="2:8">
      <c r="B5896" s="235" t="s">
        <v>90</v>
      </c>
      <c r="C5896" s="235">
        <v>44575</v>
      </c>
      <c r="D5896" s="235">
        <v>5</v>
      </c>
      <c r="E5896" s="235">
        <v>84</v>
      </c>
      <c r="F5896" s="235">
        <v>50</v>
      </c>
      <c r="G5896" s="235">
        <v>24</v>
      </c>
      <c r="H5896" s="235">
        <v>15</v>
      </c>
    </row>
    <row r="5897" spans="2:8">
      <c r="B5897" s="235" t="s">
        <v>90</v>
      </c>
      <c r="C5897" s="235">
        <v>44576</v>
      </c>
      <c r="D5897" s="235">
        <v>0</v>
      </c>
      <c r="E5897" s="235">
        <v>0</v>
      </c>
      <c r="F5897" s="235">
        <v>0</v>
      </c>
      <c r="G5897" s="235">
        <v>0</v>
      </c>
      <c r="H5897" s="235">
        <v>0</v>
      </c>
    </row>
    <row r="5898" spans="2:8">
      <c r="B5898" s="235" t="s">
        <v>90</v>
      </c>
      <c r="C5898" s="235">
        <v>44577</v>
      </c>
      <c r="D5898" s="235">
        <v>0</v>
      </c>
      <c r="E5898" s="235">
        <v>0</v>
      </c>
      <c r="F5898" s="235">
        <v>0</v>
      </c>
      <c r="G5898" s="235">
        <v>0</v>
      </c>
      <c r="H5898" s="235">
        <v>0</v>
      </c>
    </row>
    <row r="5899" spans="2:8">
      <c r="B5899" s="235" t="s">
        <v>90</v>
      </c>
      <c r="C5899" s="235">
        <v>44578</v>
      </c>
      <c r="D5899" s="235">
        <v>1</v>
      </c>
      <c r="E5899" s="235">
        <v>95</v>
      </c>
      <c r="F5899" s="235">
        <v>83</v>
      </c>
      <c r="G5899" s="235">
        <v>24</v>
      </c>
      <c r="H5899" s="235">
        <v>15</v>
      </c>
    </row>
    <row r="5900" spans="2:8">
      <c r="B5900" s="235" t="s">
        <v>90</v>
      </c>
      <c r="C5900" s="235">
        <v>44579</v>
      </c>
      <c r="D5900" s="235">
        <v>4</v>
      </c>
      <c r="E5900" s="235">
        <v>80</v>
      </c>
      <c r="F5900" s="235">
        <v>65</v>
      </c>
      <c r="G5900" s="235">
        <v>24</v>
      </c>
      <c r="H5900" s="235">
        <v>16</v>
      </c>
    </row>
    <row r="5901" spans="2:8">
      <c r="B5901" s="235" t="s">
        <v>90</v>
      </c>
      <c r="C5901" s="235">
        <v>44580</v>
      </c>
      <c r="D5901" s="235">
        <v>0</v>
      </c>
      <c r="E5901" s="235">
        <v>85</v>
      </c>
      <c r="F5901" s="235">
        <v>55</v>
      </c>
      <c r="G5901" s="235">
        <v>26</v>
      </c>
      <c r="H5901" s="235">
        <v>16</v>
      </c>
    </row>
    <row r="5902" spans="2:8">
      <c r="B5902" s="235" t="s">
        <v>90</v>
      </c>
      <c r="C5902" s="235">
        <v>44581</v>
      </c>
      <c r="D5902" s="235">
        <v>1</v>
      </c>
      <c r="E5902" s="235">
        <v>80</v>
      </c>
      <c r="F5902" s="235">
        <v>55</v>
      </c>
      <c r="G5902" s="235">
        <v>26</v>
      </c>
      <c r="H5902" s="235">
        <v>16</v>
      </c>
    </row>
    <row r="5903" spans="2:8">
      <c r="B5903" s="235" t="s">
        <v>90</v>
      </c>
      <c r="C5903" s="235">
        <v>44582</v>
      </c>
      <c r="D5903" s="235">
        <v>0</v>
      </c>
      <c r="E5903" s="235">
        <v>80</v>
      </c>
      <c r="F5903" s="235">
        <v>55</v>
      </c>
      <c r="G5903" s="235">
        <v>25</v>
      </c>
      <c r="H5903" s="235">
        <v>16</v>
      </c>
    </row>
    <row r="5904" spans="2:8">
      <c r="B5904" s="235" t="s">
        <v>90</v>
      </c>
      <c r="C5904" s="235">
        <v>44583</v>
      </c>
      <c r="D5904" s="235">
        <v>0</v>
      </c>
      <c r="E5904" s="235">
        <v>0</v>
      </c>
      <c r="F5904" s="235">
        <v>0</v>
      </c>
      <c r="G5904" s="235">
        <v>0</v>
      </c>
      <c r="H5904" s="235">
        <v>0</v>
      </c>
    </row>
    <row r="5905" spans="2:8">
      <c r="B5905" s="235" t="s">
        <v>90</v>
      </c>
      <c r="C5905" s="235">
        <v>44584</v>
      </c>
      <c r="D5905" s="235">
        <v>0</v>
      </c>
      <c r="E5905" s="235">
        <v>0</v>
      </c>
      <c r="F5905" s="235">
        <v>0</v>
      </c>
      <c r="G5905" s="235">
        <v>0</v>
      </c>
      <c r="H5905" s="235">
        <v>0</v>
      </c>
    </row>
    <row r="5906" spans="2:8">
      <c r="B5906" s="235" t="s">
        <v>90</v>
      </c>
      <c r="C5906" s="235">
        <v>44585</v>
      </c>
      <c r="D5906" s="235">
        <v>2</v>
      </c>
      <c r="E5906" s="235">
        <v>80</v>
      </c>
      <c r="F5906" s="235">
        <v>55</v>
      </c>
      <c r="G5906" s="235">
        <v>25</v>
      </c>
      <c r="H5906" s="235">
        <v>16</v>
      </c>
    </row>
    <row r="5907" spans="2:8">
      <c r="B5907" s="235" t="s">
        <v>90</v>
      </c>
      <c r="C5907" s="235">
        <v>44586</v>
      </c>
      <c r="D5907" s="235">
        <v>14</v>
      </c>
      <c r="E5907" s="235">
        <v>86</v>
      </c>
      <c r="F5907" s="235">
        <v>26</v>
      </c>
      <c r="G5907" s="235">
        <v>22</v>
      </c>
      <c r="H5907" s="235">
        <v>14</v>
      </c>
    </row>
    <row r="5908" spans="2:8">
      <c r="B5908" s="235" t="s">
        <v>90</v>
      </c>
      <c r="C5908" s="235">
        <v>44587</v>
      </c>
      <c r="D5908" s="235">
        <v>32</v>
      </c>
      <c r="E5908" s="235">
        <v>88</v>
      </c>
      <c r="F5908" s="235">
        <v>60</v>
      </c>
      <c r="G5908" s="235">
        <v>23</v>
      </c>
      <c r="H5908" s="235">
        <v>17</v>
      </c>
    </row>
    <row r="5909" spans="2:8">
      <c r="B5909" s="235" t="s">
        <v>90</v>
      </c>
      <c r="C5909" s="235">
        <v>44588</v>
      </c>
      <c r="D5909" s="235">
        <v>3</v>
      </c>
      <c r="E5909" s="235">
        <v>80</v>
      </c>
      <c r="F5909" s="235">
        <v>62</v>
      </c>
      <c r="G5909" s="235">
        <v>27</v>
      </c>
      <c r="H5909" s="235">
        <v>15</v>
      </c>
    </row>
    <row r="5910" spans="2:8">
      <c r="B5910" s="235" t="s">
        <v>90</v>
      </c>
      <c r="C5910" s="235">
        <v>44589</v>
      </c>
      <c r="D5910" s="235">
        <v>2</v>
      </c>
      <c r="E5910" s="235">
        <v>80</v>
      </c>
      <c r="F5910" s="235">
        <v>75</v>
      </c>
      <c r="G5910" s="235">
        <v>22</v>
      </c>
      <c r="H5910" s="235">
        <v>16</v>
      </c>
    </row>
    <row r="5911" spans="2:8">
      <c r="B5911" s="235" t="s">
        <v>90</v>
      </c>
      <c r="C5911" s="235">
        <v>44590</v>
      </c>
      <c r="D5911" s="235">
        <v>0</v>
      </c>
      <c r="E5911" s="235">
        <v>0</v>
      </c>
      <c r="F5911" s="235">
        <v>0</v>
      </c>
      <c r="G5911" s="235">
        <v>0</v>
      </c>
      <c r="H5911" s="235">
        <v>0</v>
      </c>
    </row>
    <row r="5912" spans="2:8">
      <c r="B5912" s="235" t="s">
        <v>90</v>
      </c>
      <c r="C5912" s="235">
        <v>44591</v>
      </c>
      <c r="D5912" s="235">
        <v>0</v>
      </c>
      <c r="E5912" s="235">
        <v>0</v>
      </c>
      <c r="F5912" s="235">
        <v>0</v>
      </c>
      <c r="G5912" s="235">
        <v>0</v>
      </c>
      <c r="H5912" s="235">
        <v>0</v>
      </c>
    </row>
    <row r="5913" spans="2:8">
      <c r="B5913" s="235" t="s">
        <v>90</v>
      </c>
      <c r="C5913" s="235">
        <v>44592</v>
      </c>
      <c r="D5913" s="235">
        <v>6</v>
      </c>
      <c r="E5913" s="235">
        <v>80</v>
      </c>
      <c r="F5913" s="235">
        <v>55</v>
      </c>
      <c r="G5913" s="235">
        <v>25</v>
      </c>
      <c r="H5913" s="235">
        <v>14</v>
      </c>
    </row>
    <row r="5914" spans="2:8">
      <c r="B5914" s="235" t="s">
        <v>90</v>
      </c>
      <c r="C5914" s="235">
        <v>44593</v>
      </c>
      <c r="D5914" s="235">
        <v>0</v>
      </c>
      <c r="E5914" s="235">
        <v>80</v>
      </c>
      <c r="F5914" s="235">
        <v>55</v>
      </c>
      <c r="G5914" s="235">
        <v>24</v>
      </c>
      <c r="H5914" s="235">
        <v>15</v>
      </c>
    </row>
    <row r="5915" spans="2:8">
      <c r="B5915" s="235" t="s">
        <v>90</v>
      </c>
      <c r="C5915" s="235">
        <v>44594</v>
      </c>
      <c r="D5915" s="235">
        <v>0</v>
      </c>
      <c r="E5915" s="235">
        <v>70</v>
      </c>
      <c r="F5915" s="235">
        <v>55</v>
      </c>
      <c r="G5915" s="235">
        <v>20</v>
      </c>
      <c r="H5915" s="235">
        <v>16</v>
      </c>
    </row>
    <row r="5916" spans="2:8">
      <c r="B5916" s="235" t="s">
        <v>90</v>
      </c>
      <c r="C5916" s="235">
        <v>44595</v>
      </c>
      <c r="D5916" s="235">
        <v>0</v>
      </c>
      <c r="E5916" s="235">
        <v>80</v>
      </c>
      <c r="F5916" s="235">
        <v>52</v>
      </c>
      <c r="G5916" s="235">
        <v>23</v>
      </c>
      <c r="H5916" s="235">
        <v>17</v>
      </c>
    </row>
    <row r="5917" spans="2:8">
      <c r="B5917" s="235" t="s">
        <v>90</v>
      </c>
      <c r="C5917" s="235">
        <v>44596</v>
      </c>
      <c r="D5917" s="235">
        <v>0</v>
      </c>
      <c r="E5917" s="235">
        <v>81</v>
      </c>
      <c r="F5917" s="235">
        <v>51</v>
      </c>
      <c r="G5917" s="235">
        <v>22</v>
      </c>
      <c r="H5917" s="235">
        <v>17</v>
      </c>
    </row>
    <row r="5918" spans="2:8">
      <c r="B5918" s="235" t="s">
        <v>90</v>
      </c>
      <c r="C5918" s="235">
        <v>44597</v>
      </c>
      <c r="D5918" s="235">
        <v>0</v>
      </c>
      <c r="E5918" s="235">
        <v>0</v>
      </c>
      <c r="F5918" s="235">
        <v>0</v>
      </c>
      <c r="G5918" s="235">
        <v>0</v>
      </c>
      <c r="H5918" s="235">
        <v>0</v>
      </c>
    </row>
    <row r="5919" spans="2:8">
      <c r="B5919" s="235" t="s">
        <v>90</v>
      </c>
      <c r="C5919" s="235">
        <v>44598</v>
      </c>
      <c r="D5919" s="235">
        <v>0</v>
      </c>
      <c r="E5919" s="235">
        <v>0</v>
      </c>
      <c r="F5919" s="235">
        <v>0</v>
      </c>
      <c r="G5919" s="235">
        <v>0</v>
      </c>
      <c r="H5919" s="235">
        <v>0</v>
      </c>
    </row>
    <row r="5920" spans="2:8">
      <c r="B5920" s="235" t="s">
        <v>90</v>
      </c>
      <c r="C5920" s="235">
        <v>44599</v>
      </c>
      <c r="D5920" s="235">
        <v>22</v>
      </c>
      <c r="E5920" s="235">
        <v>96</v>
      </c>
      <c r="F5920" s="235">
        <v>85</v>
      </c>
      <c r="G5920" s="235">
        <v>22</v>
      </c>
      <c r="H5920" s="235">
        <v>15</v>
      </c>
    </row>
    <row r="5921" spans="2:8">
      <c r="B5921" s="235" t="s">
        <v>90</v>
      </c>
      <c r="C5921" s="235">
        <v>44600</v>
      </c>
      <c r="D5921" s="235">
        <v>28</v>
      </c>
      <c r="E5921" s="235">
        <v>98</v>
      </c>
      <c r="F5921" s="235">
        <v>70</v>
      </c>
      <c r="G5921" s="235">
        <v>21</v>
      </c>
      <c r="H5921" s="235">
        <v>15</v>
      </c>
    </row>
    <row r="5922" spans="2:8">
      <c r="B5922" s="235" t="s">
        <v>90</v>
      </c>
      <c r="C5922" s="235">
        <v>44601</v>
      </c>
      <c r="D5922" s="235">
        <v>26</v>
      </c>
      <c r="E5922" s="235">
        <v>95</v>
      </c>
      <c r="F5922" s="235">
        <v>55</v>
      </c>
      <c r="G5922" s="235">
        <v>22</v>
      </c>
      <c r="H5922" s="235">
        <v>15</v>
      </c>
    </row>
    <row r="5923" spans="2:8">
      <c r="B5923" s="235" t="s">
        <v>90</v>
      </c>
      <c r="C5923" s="235">
        <v>44602</v>
      </c>
      <c r="D5923" s="235">
        <v>20</v>
      </c>
      <c r="E5923" s="235">
        <v>97</v>
      </c>
      <c r="F5923" s="235">
        <v>44</v>
      </c>
      <c r="G5923" s="235">
        <v>23</v>
      </c>
      <c r="H5923" s="235">
        <v>15</v>
      </c>
    </row>
    <row r="5924" spans="2:8">
      <c r="B5924" s="235" t="s">
        <v>90</v>
      </c>
      <c r="C5924" s="235">
        <v>44603</v>
      </c>
      <c r="D5924" s="235">
        <v>1</v>
      </c>
      <c r="E5924" s="235">
        <v>96</v>
      </c>
      <c r="F5924" s="235">
        <v>47</v>
      </c>
      <c r="G5924" s="235">
        <v>24</v>
      </c>
      <c r="H5924" s="235">
        <v>15</v>
      </c>
    </row>
    <row r="5925" spans="2:8">
      <c r="B5925" s="235" t="s">
        <v>90</v>
      </c>
      <c r="C5925" s="235">
        <v>44604</v>
      </c>
      <c r="D5925" s="235">
        <v>0</v>
      </c>
      <c r="E5925" s="235">
        <v>0</v>
      </c>
      <c r="F5925" s="235">
        <v>0</v>
      </c>
      <c r="G5925" s="235">
        <v>0</v>
      </c>
      <c r="H5925" s="235">
        <v>0</v>
      </c>
    </row>
    <row r="5926" spans="2:8">
      <c r="B5926" s="235" t="s">
        <v>90</v>
      </c>
      <c r="C5926" s="235">
        <v>44605</v>
      </c>
      <c r="D5926" s="235">
        <v>0</v>
      </c>
      <c r="E5926" s="235">
        <v>0</v>
      </c>
      <c r="F5926" s="235">
        <v>0</v>
      </c>
      <c r="G5926" s="235">
        <v>0</v>
      </c>
      <c r="H5926" s="235">
        <v>0</v>
      </c>
    </row>
    <row r="5927" spans="2:8">
      <c r="B5927" s="235" t="s">
        <v>90</v>
      </c>
      <c r="C5927" s="235">
        <v>44606</v>
      </c>
      <c r="D5927" s="235">
        <v>14</v>
      </c>
      <c r="E5927" s="235">
        <v>80</v>
      </c>
      <c r="F5927" s="235">
        <v>66</v>
      </c>
      <c r="G5927" s="235">
        <v>22</v>
      </c>
      <c r="H5927" s="235">
        <v>15</v>
      </c>
    </row>
    <row r="5928" spans="2:8">
      <c r="B5928" s="235" t="s">
        <v>90</v>
      </c>
      <c r="C5928" s="235">
        <v>44607</v>
      </c>
      <c r="D5928" s="235">
        <v>5</v>
      </c>
      <c r="E5928" s="235">
        <v>96</v>
      </c>
      <c r="F5928" s="235">
        <v>49</v>
      </c>
      <c r="G5928" s="235">
        <v>23</v>
      </c>
      <c r="H5928" s="235">
        <v>15</v>
      </c>
    </row>
    <row r="5929" spans="2:8">
      <c r="B5929" s="235" t="s">
        <v>90</v>
      </c>
      <c r="C5929" s="235">
        <v>44608</v>
      </c>
      <c r="D5929" s="235">
        <v>18</v>
      </c>
      <c r="E5929" s="235">
        <v>80</v>
      </c>
      <c r="F5929" s="235">
        <v>49</v>
      </c>
      <c r="G5929" s="235">
        <v>23</v>
      </c>
      <c r="H5929" s="235">
        <v>15</v>
      </c>
    </row>
    <row r="5930" spans="2:8">
      <c r="B5930" s="235" t="s">
        <v>90</v>
      </c>
      <c r="C5930" s="235">
        <v>44609</v>
      </c>
      <c r="D5930" s="235">
        <v>18</v>
      </c>
      <c r="E5930" s="235">
        <v>85</v>
      </c>
      <c r="F5930" s="235">
        <v>64</v>
      </c>
      <c r="G5930" s="235">
        <v>27</v>
      </c>
      <c r="H5930" s="235">
        <v>11</v>
      </c>
    </row>
    <row r="5931" spans="2:8">
      <c r="B5931" s="235" t="s">
        <v>90</v>
      </c>
      <c r="C5931" s="235">
        <v>44610</v>
      </c>
      <c r="D5931" s="235">
        <v>28</v>
      </c>
      <c r="E5931" s="235">
        <v>59</v>
      </c>
      <c r="F5931" s="235">
        <v>41</v>
      </c>
      <c r="G5931" s="235">
        <v>22</v>
      </c>
      <c r="H5931" s="235">
        <v>16</v>
      </c>
    </row>
    <row r="5932" spans="2:8">
      <c r="B5932" s="235" t="s">
        <v>90</v>
      </c>
      <c r="C5932" s="235">
        <v>44611</v>
      </c>
      <c r="D5932" s="235">
        <v>0</v>
      </c>
      <c r="E5932" s="235">
        <v>0</v>
      </c>
      <c r="F5932" s="235">
        <v>0</v>
      </c>
      <c r="G5932" s="235">
        <v>0</v>
      </c>
      <c r="H5932" s="235">
        <v>0</v>
      </c>
    </row>
    <row r="5933" spans="2:8">
      <c r="B5933" s="235" t="s">
        <v>90</v>
      </c>
      <c r="C5933" s="235">
        <v>44612</v>
      </c>
      <c r="D5933" s="235">
        <v>0</v>
      </c>
      <c r="E5933" s="235">
        <v>0</v>
      </c>
      <c r="F5933" s="235">
        <v>0</v>
      </c>
      <c r="G5933" s="235">
        <v>0</v>
      </c>
      <c r="H5933" s="235">
        <v>0</v>
      </c>
    </row>
    <row r="5934" spans="2:8">
      <c r="B5934" s="235" t="s">
        <v>90</v>
      </c>
      <c r="C5934" s="235">
        <v>44613</v>
      </c>
      <c r="D5934" s="235">
        <v>38</v>
      </c>
      <c r="E5934" s="235">
        <v>40</v>
      </c>
      <c r="F5934" s="235">
        <v>25</v>
      </c>
      <c r="G5934" s="235">
        <v>26</v>
      </c>
      <c r="H5934" s="235">
        <v>16</v>
      </c>
    </row>
    <row r="5935" spans="2:8">
      <c r="B5935" s="235" t="s">
        <v>90</v>
      </c>
      <c r="C5935" s="235">
        <v>44614</v>
      </c>
      <c r="D5935" s="235">
        <v>9</v>
      </c>
      <c r="E5935" s="235">
        <v>83</v>
      </c>
      <c r="F5935" s="235">
        <v>56</v>
      </c>
      <c r="G5935" s="235">
        <v>29</v>
      </c>
      <c r="H5935" s="235">
        <v>10</v>
      </c>
    </row>
    <row r="5936" spans="2:8">
      <c r="B5936" s="235" t="s">
        <v>90</v>
      </c>
      <c r="C5936" s="235">
        <v>44615</v>
      </c>
      <c r="D5936" s="235">
        <v>5</v>
      </c>
      <c r="E5936" s="235">
        <v>80</v>
      </c>
      <c r="F5936" s="235">
        <v>55</v>
      </c>
      <c r="G5936" s="235">
        <v>24</v>
      </c>
      <c r="H5936" s="235">
        <v>16</v>
      </c>
    </row>
    <row r="5937" spans="2:8">
      <c r="B5937" s="235" t="s">
        <v>90</v>
      </c>
      <c r="C5937" s="235">
        <v>44616</v>
      </c>
      <c r="D5937" s="235">
        <v>3</v>
      </c>
      <c r="E5937" s="235">
        <v>91</v>
      </c>
      <c r="F5937" s="235">
        <v>42</v>
      </c>
      <c r="G5937" s="235">
        <v>26</v>
      </c>
      <c r="H5937" s="235">
        <v>13</v>
      </c>
    </row>
    <row r="5938" spans="2:8">
      <c r="B5938" s="235" t="s">
        <v>90</v>
      </c>
      <c r="C5938" s="235">
        <v>44617</v>
      </c>
      <c r="D5938" s="235">
        <v>3</v>
      </c>
      <c r="E5938" s="235">
        <v>80</v>
      </c>
      <c r="F5938" s="235">
        <v>71</v>
      </c>
      <c r="G5938" s="235">
        <v>24</v>
      </c>
      <c r="H5938" s="235">
        <v>15</v>
      </c>
    </row>
    <row r="5939" spans="2:8">
      <c r="B5939" s="235" t="s">
        <v>90</v>
      </c>
      <c r="C5939" s="235">
        <v>44618</v>
      </c>
      <c r="D5939" s="235">
        <v>0</v>
      </c>
      <c r="E5939" s="235">
        <v>0</v>
      </c>
      <c r="F5939" s="235">
        <v>0</v>
      </c>
      <c r="G5939" s="235">
        <v>0</v>
      </c>
      <c r="H5939" s="235">
        <v>0</v>
      </c>
    </row>
    <row r="5940" spans="2:8">
      <c r="B5940" s="235" t="s">
        <v>90</v>
      </c>
      <c r="C5940" s="235">
        <v>44619</v>
      </c>
      <c r="D5940" s="235">
        <v>0</v>
      </c>
      <c r="E5940" s="235">
        <v>0</v>
      </c>
      <c r="F5940" s="235">
        <v>0</v>
      </c>
      <c r="G5940" s="235">
        <v>0</v>
      </c>
      <c r="H5940" s="235">
        <v>0</v>
      </c>
    </row>
    <row r="5941" spans="2:8">
      <c r="B5941" s="235" t="s">
        <v>90</v>
      </c>
      <c r="C5941" s="235">
        <v>44620</v>
      </c>
      <c r="D5941" s="235">
        <v>60</v>
      </c>
      <c r="E5941" s="235">
        <v>95</v>
      </c>
      <c r="F5941" s="235">
        <v>80</v>
      </c>
      <c r="G5941" s="235">
        <v>21</v>
      </c>
      <c r="H5941" s="235">
        <v>16</v>
      </c>
    </row>
    <row r="5942" spans="2:8">
      <c r="B5942" s="235" t="s">
        <v>90</v>
      </c>
      <c r="C5942" s="235">
        <v>44621</v>
      </c>
      <c r="D5942" s="235">
        <v>2</v>
      </c>
      <c r="E5942" s="235">
        <v>98</v>
      </c>
      <c r="F5942" s="235">
        <v>95</v>
      </c>
      <c r="G5942" s="235">
        <v>22</v>
      </c>
      <c r="H5942" s="235">
        <v>15</v>
      </c>
    </row>
    <row r="5943" spans="2:8">
      <c r="B5943" s="235" t="s">
        <v>90</v>
      </c>
      <c r="C5943" s="235">
        <v>44622</v>
      </c>
      <c r="D5943" s="235">
        <v>6</v>
      </c>
      <c r="E5943" s="235">
        <v>84</v>
      </c>
      <c r="F5943" s="235">
        <v>75</v>
      </c>
      <c r="G5943" s="235">
        <v>20</v>
      </c>
      <c r="H5943" s="235">
        <v>13</v>
      </c>
    </row>
    <row r="5944" spans="2:8">
      <c r="B5944" s="235" t="s">
        <v>90</v>
      </c>
      <c r="C5944" s="235">
        <v>44623</v>
      </c>
      <c r="D5944" s="235">
        <v>16</v>
      </c>
      <c r="E5944" s="235">
        <v>89</v>
      </c>
      <c r="F5944" s="235">
        <v>75</v>
      </c>
      <c r="G5944" s="235">
        <v>23</v>
      </c>
      <c r="H5944" s="235">
        <v>12</v>
      </c>
    </row>
    <row r="5945" spans="2:8">
      <c r="B5945" s="235" t="s">
        <v>90</v>
      </c>
      <c r="C5945" s="235">
        <v>44624</v>
      </c>
      <c r="D5945" s="235">
        <v>8</v>
      </c>
      <c r="E5945" s="235">
        <v>70</v>
      </c>
      <c r="F5945" s="235">
        <v>44</v>
      </c>
      <c r="G5945" s="235">
        <v>22</v>
      </c>
      <c r="H5945" s="235">
        <v>15</v>
      </c>
    </row>
    <row r="5946" spans="2:8">
      <c r="B5946" s="235" t="s">
        <v>90</v>
      </c>
      <c r="C5946" s="235">
        <v>44625</v>
      </c>
      <c r="D5946" s="235">
        <v>0</v>
      </c>
      <c r="E5946" s="235">
        <v>0</v>
      </c>
      <c r="F5946" s="235">
        <v>0</v>
      </c>
      <c r="G5946" s="235">
        <v>0</v>
      </c>
      <c r="H5946" s="235">
        <v>0</v>
      </c>
    </row>
    <row r="5947" spans="2:8">
      <c r="B5947" s="235" t="s">
        <v>90</v>
      </c>
      <c r="C5947" s="235">
        <v>44626</v>
      </c>
      <c r="D5947" s="235">
        <v>0</v>
      </c>
      <c r="E5947" s="235">
        <v>0</v>
      </c>
      <c r="F5947" s="235">
        <v>0</v>
      </c>
      <c r="G5947" s="235">
        <v>0</v>
      </c>
      <c r="H5947" s="235">
        <v>0</v>
      </c>
    </row>
    <row r="5948" spans="2:8">
      <c r="B5948" s="235" t="s">
        <v>90</v>
      </c>
      <c r="C5948" s="235">
        <v>44627</v>
      </c>
      <c r="D5948" s="235">
        <v>72</v>
      </c>
      <c r="E5948" s="235">
        <v>46</v>
      </c>
      <c r="F5948" s="235">
        <v>41</v>
      </c>
      <c r="G5948" s="235">
        <v>23</v>
      </c>
      <c r="H5948" s="235">
        <v>15</v>
      </c>
    </row>
    <row r="5949" spans="2:8">
      <c r="B5949" s="235" t="s">
        <v>90</v>
      </c>
      <c r="C5949" s="235">
        <v>44628</v>
      </c>
      <c r="D5949" s="235">
        <v>22</v>
      </c>
      <c r="E5949" s="235">
        <v>44</v>
      </c>
      <c r="F5949" s="235">
        <v>41</v>
      </c>
      <c r="G5949" s="235">
        <v>24</v>
      </c>
      <c r="H5949" s="235">
        <v>15</v>
      </c>
    </row>
    <row r="5950" spans="2:8">
      <c r="B5950" s="235" t="s">
        <v>90</v>
      </c>
      <c r="C5950" s="235">
        <v>44629</v>
      </c>
      <c r="D5950" s="235">
        <v>4</v>
      </c>
      <c r="E5950" s="235">
        <v>41</v>
      </c>
      <c r="F5950" s="235">
        <v>40</v>
      </c>
      <c r="G5950" s="235">
        <v>24</v>
      </c>
      <c r="H5950" s="235">
        <v>15</v>
      </c>
    </row>
    <row r="5951" spans="2:8">
      <c r="B5951" s="235" t="s">
        <v>90</v>
      </c>
      <c r="C5951" s="235">
        <v>44630</v>
      </c>
      <c r="D5951" s="235">
        <v>0</v>
      </c>
      <c r="E5951" s="235">
        <v>46</v>
      </c>
      <c r="F5951" s="235">
        <v>40</v>
      </c>
      <c r="G5951" s="235">
        <v>25</v>
      </c>
      <c r="H5951" s="235">
        <v>14</v>
      </c>
    </row>
    <row r="5952" spans="2:8">
      <c r="B5952" s="235" t="s">
        <v>90</v>
      </c>
      <c r="C5952" s="235">
        <v>44631</v>
      </c>
      <c r="D5952" s="235">
        <v>6</v>
      </c>
      <c r="E5952" s="235">
        <v>43</v>
      </c>
      <c r="F5952" s="235">
        <v>40</v>
      </c>
      <c r="G5952" s="235">
        <v>25</v>
      </c>
      <c r="H5952" s="235">
        <v>15</v>
      </c>
    </row>
    <row r="5953" spans="2:8">
      <c r="B5953" s="235" t="s">
        <v>90</v>
      </c>
      <c r="C5953" s="235">
        <v>44632</v>
      </c>
      <c r="D5953" s="235">
        <v>6</v>
      </c>
      <c r="E5953" s="235">
        <v>0</v>
      </c>
      <c r="F5953" s="235">
        <v>0</v>
      </c>
      <c r="G5953" s="235">
        <v>0</v>
      </c>
      <c r="H5953" s="235">
        <v>0</v>
      </c>
    </row>
    <row r="5954" spans="2:8">
      <c r="B5954" s="235" t="s">
        <v>90</v>
      </c>
      <c r="C5954" s="235">
        <v>44633</v>
      </c>
      <c r="D5954" s="235">
        <v>0</v>
      </c>
      <c r="E5954" s="235">
        <v>0</v>
      </c>
      <c r="F5954" s="235">
        <v>0</v>
      </c>
      <c r="G5954" s="235">
        <v>0</v>
      </c>
      <c r="H5954" s="235">
        <v>0</v>
      </c>
    </row>
    <row r="5955" spans="2:8">
      <c r="B5955" s="235" t="s">
        <v>90</v>
      </c>
      <c r="C5955" s="235">
        <v>44606</v>
      </c>
      <c r="D5955" s="235">
        <v>3</v>
      </c>
      <c r="E5955" s="235">
        <v>84</v>
      </c>
      <c r="F5955" s="235">
        <v>41</v>
      </c>
      <c r="G5955" s="235">
        <v>32</v>
      </c>
      <c r="H5955" s="235">
        <v>10</v>
      </c>
    </row>
    <row r="5956" spans="2:8">
      <c r="B5956" s="235" t="s">
        <v>90</v>
      </c>
      <c r="C5956" s="235">
        <v>44635</v>
      </c>
      <c r="D5956" s="235">
        <v>10</v>
      </c>
      <c r="E5956" s="235">
        <v>72</v>
      </c>
      <c r="F5956" s="235">
        <v>55</v>
      </c>
      <c r="G5956" s="235">
        <v>30</v>
      </c>
      <c r="H5956" s="235">
        <v>11</v>
      </c>
    </row>
    <row r="5957" spans="2:8">
      <c r="B5957" s="235" t="s">
        <v>90</v>
      </c>
      <c r="C5957" s="235">
        <v>44636</v>
      </c>
      <c r="D5957" s="235">
        <v>14</v>
      </c>
      <c r="E5957" s="235">
        <v>73</v>
      </c>
      <c r="F5957" s="235">
        <v>68</v>
      </c>
      <c r="G5957" s="235">
        <v>29</v>
      </c>
      <c r="H5957" s="235">
        <v>15</v>
      </c>
    </row>
    <row r="5958" spans="2:8">
      <c r="B5958" s="235" t="s">
        <v>90</v>
      </c>
      <c r="C5958" s="235">
        <v>44637</v>
      </c>
      <c r="D5958" s="235">
        <v>26</v>
      </c>
      <c r="E5958" s="235">
        <v>78</v>
      </c>
      <c r="F5958" s="235">
        <v>63</v>
      </c>
      <c r="G5958" s="235">
        <v>29</v>
      </c>
      <c r="H5958" s="235">
        <v>12</v>
      </c>
    </row>
    <row r="5959" spans="2:8">
      <c r="B5959" s="235" t="s">
        <v>90</v>
      </c>
      <c r="C5959" s="235">
        <v>44638</v>
      </c>
      <c r="D5959" s="235">
        <v>12</v>
      </c>
      <c r="E5959" s="235">
        <v>80</v>
      </c>
      <c r="F5959" s="235">
        <v>56</v>
      </c>
      <c r="G5959" s="235">
        <v>23</v>
      </c>
      <c r="H5959" s="235">
        <v>17</v>
      </c>
    </row>
    <row r="5960" spans="2:8">
      <c r="B5960" s="235" t="s">
        <v>90</v>
      </c>
      <c r="C5960" s="235">
        <v>44639</v>
      </c>
      <c r="D5960" s="235">
        <v>0</v>
      </c>
      <c r="E5960" s="235">
        <v>0</v>
      </c>
      <c r="F5960" s="235">
        <v>0</v>
      </c>
      <c r="G5960" s="235">
        <v>0</v>
      </c>
      <c r="H5960" s="235">
        <v>0</v>
      </c>
    </row>
    <row r="5961" spans="2:8">
      <c r="B5961" s="235" t="s">
        <v>90</v>
      </c>
      <c r="C5961" s="235">
        <v>44640</v>
      </c>
      <c r="D5961" s="235">
        <v>0</v>
      </c>
      <c r="E5961" s="235">
        <v>0</v>
      </c>
      <c r="F5961" s="235">
        <v>0</v>
      </c>
      <c r="G5961" s="235">
        <v>0</v>
      </c>
      <c r="H5961" s="235">
        <v>0</v>
      </c>
    </row>
    <row r="5962" spans="2:8">
      <c r="B5962" s="235" t="s">
        <v>90</v>
      </c>
      <c r="C5962" s="235">
        <v>44641</v>
      </c>
      <c r="D5962" s="235">
        <v>0</v>
      </c>
      <c r="E5962" s="235">
        <v>0</v>
      </c>
      <c r="F5962" s="235">
        <v>0</v>
      </c>
      <c r="G5962" s="235">
        <v>0</v>
      </c>
      <c r="H5962" s="235">
        <v>0</v>
      </c>
    </row>
    <row r="5963" spans="2:8">
      <c r="B5963" s="235" t="s">
        <v>90</v>
      </c>
      <c r="C5963" s="235">
        <v>44642</v>
      </c>
      <c r="D5963" s="235">
        <v>39</v>
      </c>
      <c r="E5963" s="235">
        <v>76</v>
      </c>
      <c r="F5963" s="235">
        <v>62</v>
      </c>
      <c r="G5963" s="235">
        <v>29</v>
      </c>
      <c r="H5963" s="235">
        <v>12</v>
      </c>
    </row>
    <row r="5964" spans="2:8">
      <c r="B5964" s="235" t="s">
        <v>90</v>
      </c>
      <c r="C5964" s="235">
        <v>44643</v>
      </c>
      <c r="D5964" s="235">
        <v>0</v>
      </c>
      <c r="E5964" s="235">
        <v>97</v>
      </c>
      <c r="F5964" s="235">
        <v>87</v>
      </c>
      <c r="G5964" s="235">
        <v>24</v>
      </c>
      <c r="H5964" s="235">
        <v>16</v>
      </c>
    </row>
    <row r="5965" spans="2:8">
      <c r="B5965" s="235" t="s">
        <v>90</v>
      </c>
      <c r="C5965" s="235">
        <v>44644</v>
      </c>
      <c r="D5965" s="235">
        <v>8</v>
      </c>
      <c r="E5965" s="235">
        <v>93</v>
      </c>
      <c r="F5965" s="235">
        <v>86</v>
      </c>
      <c r="G5965" s="235">
        <v>25</v>
      </c>
      <c r="H5965" s="235">
        <v>16</v>
      </c>
    </row>
    <row r="5966" spans="2:8">
      <c r="B5966" s="235" t="s">
        <v>90</v>
      </c>
      <c r="C5966" s="235">
        <v>44645</v>
      </c>
      <c r="D5966" s="235">
        <v>27</v>
      </c>
      <c r="E5966" s="235">
        <v>95</v>
      </c>
      <c r="F5966" s="235">
        <v>40</v>
      </c>
      <c r="G5966" s="235">
        <v>19</v>
      </c>
      <c r="H5966" s="235">
        <v>11</v>
      </c>
    </row>
    <row r="5967" spans="2:8">
      <c r="B5967" s="235" t="s">
        <v>90</v>
      </c>
      <c r="C5967" s="235">
        <v>44646</v>
      </c>
      <c r="D5967" s="235">
        <v>0</v>
      </c>
      <c r="E5967" s="235">
        <v>0</v>
      </c>
      <c r="F5967" s="235">
        <v>0</v>
      </c>
      <c r="G5967" s="235">
        <v>0</v>
      </c>
      <c r="H5967" s="235">
        <v>0</v>
      </c>
    </row>
    <row r="5968" spans="2:8">
      <c r="B5968" s="235" t="s">
        <v>90</v>
      </c>
      <c r="C5968" s="235">
        <v>44647</v>
      </c>
      <c r="D5968" s="235">
        <v>0</v>
      </c>
      <c r="E5968" s="235">
        <v>0</v>
      </c>
      <c r="F5968" s="235">
        <v>0</v>
      </c>
      <c r="G5968" s="235">
        <v>0</v>
      </c>
      <c r="H5968" s="235">
        <v>0</v>
      </c>
    </row>
    <row r="5969" spans="2:8">
      <c r="B5969" s="235" t="s">
        <v>90</v>
      </c>
      <c r="C5969" s="235">
        <v>44648</v>
      </c>
      <c r="D5969" s="235">
        <v>39</v>
      </c>
      <c r="E5969" s="235">
        <v>88</v>
      </c>
      <c r="F5969" s="235">
        <v>72</v>
      </c>
      <c r="G5969" s="235">
        <v>19</v>
      </c>
      <c r="H5969" s="235">
        <v>10</v>
      </c>
    </row>
    <row r="5970" spans="2:8">
      <c r="B5970" s="235" t="s">
        <v>90</v>
      </c>
      <c r="C5970" s="235">
        <v>44649</v>
      </c>
      <c r="D5970" s="235">
        <v>20</v>
      </c>
      <c r="E5970" s="235">
        <v>98</v>
      </c>
      <c r="F5970" s="235">
        <v>93</v>
      </c>
      <c r="G5970" s="235">
        <v>23</v>
      </c>
      <c r="H5970" s="235">
        <v>15</v>
      </c>
    </row>
    <row r="5971" spans="2:8">
      <c r="B5971" s="235" t="s">
        <v>90</v>
      </c>
      <c r="C5971" s="235">
        <v>44650</v>
      </c>
      <c r="D5971" s="235">
        <v>48</v>
      </c>
      <c r="E5971" s="235">
        <v>84</v>
      </c>
      <c r="F5971" s="235">
        <v>67</v>
      </c>
      <c r="G5971" s="235">
        <v>20</v>
      </c>
      <c r="H5971" s="235">
        <v>12</v>
      </c>
    </row>
    <row r="5972" spans="2:8">
      <c r="B5972" s="235" t="s">
        <v>90</v>
      </c>
      <c r="C5972" s="235">
        <v>44651</v>
      </c>
      <c r="D5972" s="235">
        <v>4</v>
      </c>
      <c r="E5972" s="235">
        <v>86</v>
      </c>
      <c r="F5972" s="235">
        <v>56</v>
      </c>
      <c r="G5972" s="235">
        <v>24</v>
      </c>
      <c r="H5972" s="235">
        <v>12</v>
      </c>
    </row>
    <row r="5973" spans="2:8">
      <c r="B5973" s="235" t="s">
        <v>90</v>
      </c>
      <c r="C5973" s="235">
        <v>44652</v>
      </c>
      <c r="D5973" s="235">
        <v>38</v>
      </c>
      <c r="E5973" s="235">
        <v>87</v>
      </c>
      <c r="F5973" s="235">
        <v>73</v>
      </c>
      <c r="G5973" s="235">
        <v>20</v>
      </c>
      <c r="H5973" s="235">
        <v>14</v>
      </c>
    </row>
    <row r="5974" spans="2:8">
      <c r="B5974" s="235" t="s">
        <v>90</v>
      </c>
      <c r="C5974" s="235">
        <v>44655</v>
      </c>
      <c r="D5974" s="235">
        <v>61</v>
      </c>
      <c r="E5974" s="235">
        <v>83</v>
      </c>
      <c r="F5974" s="235">
        <v>70</v>
      </c>
      <c r="G5974" s="235">
        <v>22</v>
      </c>
      <c r="H5974" s="235">
        <v>13</v>
      </c>
    </row>
    <row r="5975" spans="2:8">
      <c r="B5975" s="235" t="s">
        <v>90</v>
      </c>
      <c r="C5975" s="235">
        <v>44656</v>
      </c>
      <c r="D5975" s="235">
        <v>18</v>
      </c>
      <c r="E5975" s="235">
        <v>83</v>
      </c>
      <c r="F5975" s="235">
        <v>70</v>
      </c>
      <c r="G5975" s="235">
        <v>23</v>
      </c>
      <c r="H5975" s="235">
        <v>12</v>
      </c>
    </row>
    <row r="5976" spans="2:8">
      <c r="B5976" s="235" t="s">
        <v>90</v>
      </c>
      <c r="C5976" s="235">
        <v>44657</v>
      </c>
      <c r="D5976" s="235">
        <v>27</v>
      </c>
      <c r="E5976" s="235">
        <v>95</v>
      </c>
      <c r="F5976" s="235">
        <v>91</v>
      </c>
      <c r="G5976" s="235">
        <v>26</v>
      </c>
      <c r="H5976" s="235">
        <v>16</v>
      </c>
    </row>
    <row r="5977" spans="2:8">
      <c r="B5977" s="235" t="s">
        <v>90</v>
      </c>
      <c r="C5977" s="235">
        <v>44658</v>
      </c>
      <c r="D5977" s="235">
        <v>20</v>
      </c>
      <c r="E5977" s="235">
        <v>88</v>
      </c>
      <c r="F5977" s="235">
        <v>58</v>
      </c>
      <c r="G5977" s="235">
        <v>20</v>
      </c>
      <c r="H5977" s="235">
        <v>12</v>
      </c>
    </row>
    <row r="5978" spans="2:8">
      <c r="B5978" s="235" t="s">
        <v>90</v>
      </c>
      <c r="C5978" s="235">
        <v>44659</v>
      </c>
      <c r="D5978" s="235">
        <v>12</v>
      </c>
      <c r="E5978" s="235">
        <v>79</v>
      </c>
      <c r="F5978" s="235">
        <v>66</v>
      </c>
      <c r="G5978" s="235">
        <v>21</v>
      </c>
      <c r="H5978" s="235">
        <v>12</v>
      </c>
    </row>
    <row r="5979" spans="2:8">
      <c r="B5979" s="235" t="s">
        <v>90</v>
      </c>
      <c r="C5979" s="235">
        <v>44660</v>
      </c>
      <c r="D5979" s="235">
        <v>0</v>
      </c>
      <c r="E5979" s="235">
        <v>0</v>
      </c>
      <c r="F5979" s="235">
        <v>0</v>
      </c>
      <c r="G5979" s="235">
        <v>0</v>
      </c>
      <c r="H5979" s="235">
        <v>0</v>
      </c>
    </row>
    <row r="5980" spans="2:8">
      <c r="B5980" s="235" t="s">
        <v>90</v>
      </c>
      <c r="C5980" s="235">
        <v>44661</v>
      </c>
      <c r="D5980" s="235">
        <v>0</v>
      </c>
      <c r="E5980" s="235">
        <v>0</v>
      </c>
      <c r="F5980" s="235">
        <v>0</v>
      </c>
      <c r="G5980" s="235">
        <v>0</v>
      </c>
      <c r="H5980" s="235">
        <v>0</v>
      </c>
    </row>
    <row r="5981" spans="2:8">
      <c r="B5981" s="235" t="s">
        <v>90</v>
      </c>
      <c r="C5981" s="235">
        <v>44662</v>
      </c>
      <c r="D5981" s="235">
        <v>18</v>
      </c>
      <c r="E5981" s="235">
        <v>89</v>
      </c>
      <c r="F5981" s="235">
        <v>60</v>
      </c>
      <c r="G5981" s="235">
        <v>24</v>
      </c>
      <c r="H5981" s="235">
        <v>12</v>
      </c>
    </row>
    <row r="5982" spans="2:8">
      <c r="B5982" s="235" t="s">
        <v>90</v>
      </c>
      <c r="C5982" s="235">
        <v>44663</v>
      </c>
      <c r="D5982" s="235">
        <v>0</v>
      </c>
      <c r="E5982" s="235">
        <v>86</v>
      </c>
      <c r="F5982" s="235">
        <v>67</v>
      </c>
      <c r="G5982" s="235">
        <v>26</v>
      </c>
      <c r="H5982" s="235">
        <v>14</v>
      </c>
    </row>
    <row r="5983" spans="2:8">
      <c r="B5983" s="235" t="s">
        <v>90</v>
      </c>
      <c r="C5983" s="235">
        <v>44664</v>
      </c>
      <c r="D5983" s="235">
        <v>0</v>
      </c>
      <c r="E5983" s="235">
        <v>83</v>
      </c>
      <c r="F5983" s="235">
        <v>69</v>
      </c>
      <c r="G5983" s="235">
        <v>23</v>
      </c>
      <c r="H5983" s="235">
        <v>13</v>
      </c>
    </row>
    <row r="5984" spans="2:8">
      <c r="B5984" s="235" t="s">
        <v>90</v>
      </c>
      <c r="C5984" s="235">
        <v>44669</v>
      </c>
      <c r="D5984" s="235">
        <v>38</v>
      </c>
      <c r="E5984" s="235">
        <v>83</v>
      </c>
      <c r="F5984" s="235">
        <v>67</v>
      </c>
      <c r="G5984" s="235">
        <v>23</v>
      </c>
      <c r="H5984" s="235">
        <v>11</v>
      </c>
    </row>
    <row r="5985" spans="2:8">
      <c r="B5985" s="235" t="s">
        <v>90</v>
      </c>
      <c r="C5985" s="235">
        <v>44670</v>
      </c>
      <c r="D5985" s="235">
        <v>28</v>
      </c>
      <c r="E5985" s="235">
        <v>83</v>
      </c>
      <c r="F5985" s="235">
        <v>70</v>
      </c>
      <c r="G5985" s="235">
        <v>20</v>
      </c>
      <c r="H5985" s="235">
        <v>12</v>
      </c>
    </row>
    <row r="5986" spans="2:8">
      <c r="B5986" s="235" t="s">
        <v>90</v>
      </c>
      <c r="C5986" s="235">
        <v>44671</v>
      </c>
      <c r="D5986" s="235">
        <v>18</v>
      </c>
      <c r="E5986" s="235">
        <v>89</v>
      </c>
      <c r="F5986" s="235">
        <v>74</v>
      </c>
      <c r="G5986" s="235">
        <v>17</v>
      </c>
      <c r="H5986" s="235">
        <v>11</v>
      </c>
    </row>
    <row r="5987" spans="2:8">
      <c r="B5987" s="235" t="s">
        <v>90</v>
      </c>
      <c r="C5987" s="235">
        <v>44672</v>
      </c>
      <c r="D5987" s="235">
        <v>8</v>
      </c>
      <c r="E5987" s="235">
        <v>89</v>
      </c>
      <c r="F5987" s="235">
        <v>65</v>
      </c>
      <c r="G5987" s="235">
        <v>19</v>
      </c>
      <c r="H5987" s="235">
        <v>12</v>
      </c>
    </row>
    <row r="5988" spans="2:8">
      <c r="B5988" s="235" t="s">
        <v>90</v>
      </c>
      <c r="C5988" s="235">
        <v>44673</v>
      </c>
      <c r="D5988" s="235">
        <v>22</v>
      </c>
      <c r="E5988" s="235">
        <v>79</v>
      </c>
      <c r="F5988" s="235">
        <v>64</v>
      </c>
      <c r="G5988" s="235">
        <v>21</v>
      </c>
      <c r="H5988" s="235">
        <v>12</v>
      </c>
    </row>
    <row r="5989" spans="2:8">
      <c r="B5989" s="235" t="s">
        <v>90</v>
      </c>
      <c r="C5989" s="235">
        <v>44676</v>
      </c>
      <c r="D5989" s="235">
        <v>37</v>
      </c>
      <c r="E5989" s="235">
        <v>82</v>
      </c>
      <c r="F5989" s="235">
        <v>63</v>
      </c>
      <c r="G5989" s="235">
        <v>23</v>
      </c>
      <c r="H5989" s="235">
        <v>11</v>
      </c>
    </row>
    <row r="5990" spans="2:8">
      <c r="B5990" s="235" t="s">
        <v>90</v>
      </c>
      <c r="C5990" s="235">
        <v>44677</v>
      </c>
      <c r="D5990" s="235">
        <v>18</v>
      </c>
      <c r="E5990" s="235">
        <v>83</v>
      </c>
      <c r="F5990" s="235">
        <v>68</v>
      </c>
      <c r="G5990" s="235">
        <v>18</v>
      </c>
      <c r="H5990" s="235">
        <v>11</v>
      </c>
    </row>
    <row r="5991" spans="2:8">
      <c r="B5991" s="235" t="s">
        <v>90</v>
      </c>
      <c r="C5991" s="235">
        <v>44678</v>
      </c>
      <c r="D5991" s="235">
        <v>6</v>
      </c>
      <c r="E5991" s="235">
        <v>84</v>
      </c>
      <c r="F5991" s="235">
        <v>54</v>
      </c>
      <c r="G5991" s="235">
        <v>23</v>
      </c>
      <c r="H5991" s="235">
        <v>13</v>
      </c>
    </row>
    <row r="5992" spans="2:8">
      <c r="B5992" s="235" t="s">
        <v>90</v>
      </c>
      <c r="C5992" s="235">
        <v>44679</v>
      </c>
      <c r="D5992" s="235">
        <v>18</v>
      </c>
      <c r="E5992" s="235">
        <v>83</v>
      </c>
      <c r="F5992" s="235">
        <v>73</v>
      </c>
      <c r="G5992" s="235">
        <v>19</v>
      </c>
      <c r="H5992" s="235">
        <v>12</v>
      </c>
    </row>
    <row r="5993" spans="2:8">
      <c r="B5993" s="235" t="s">
        <v>90</v>
      </c>
      <c r="C5993" s="235">
        <v>44680</v>
      </c>
      <c r="D5993" s="235">
        <v>12</v>
      </c>
      <c r="E5993" s="235">
        <v>85</v>
      </c>
      <c r="F5993" s="235">
        <v>70</v>
      </c>
      <c r="G5993" s="235">
        <v>17</v>
      </c>
      <c r="H5993" s="235">
        <v>12</v>
      </c>
    </row>
    <row r="5994" spans="2:8">
      <c r="B5994" s="235" t="s">
        <v>90</v>
      </c>
      <c r="C5994" s="235">
        <v>44683</v>
      </c>
      <c r="D5994" s="235">
        <v>6</v>
      </c>
      <c r="E5994" s="235">
        <v>88</v>
      </c>
      <c r="F5994" s="235">
        <v>73</v>
      </c>
      <c r="G5994" s="235">
        <v>23</v>
      </c>
      <c r="H5994" s="235">
        <v>13</v>
      </c>
    </row>
    <row r="5995" spans="2:8">
      <c r="B5995" s="235" t="s">
        <v>90</v>
      </c>
      <c r="C5995" s="235">
        <v>44684</v>
      </c>
      <c r="D5995" s="235">
        <v>0</v>
      </c>
      <c r="E5995" s="235">
        <v>84</v>
      </c>
      <c r="F5995" s="235">
        <v>65</v>
      </c>
      <c r="G5995" s="235">
        <v>22</v>
      </c>
      <c r="H5995" s="235">
        <v>11</v>
      </c>
    </row>
    <row r="5996" spans="2:8">
      <c r="B5996" s="235" t="s">
        <v>90</v>
      </c>
      <c r="C5996" s="235">
        <v>44685</v>
      </c>
      <c r="D5996" s="235">
        <v>0</v>
      </c>
      <c r="E5996" s="235">
        <v>82</v>
      </c>
      <c r="F5996" s="235">
        <v>61</v>
      </c>
      <c r="G5996" s="235">
        <v>25</v>
      </c>
      <c r="H5996" s="235">
        <v>14</v>
      </c>
    </row>
    <row r="5997" spans="2:8">
      <c r="B5997" s="235" t="s">
        <v>90</v>
      </c>
      <c r="C5997" s="235">
        <v>44686</v>
      </c>
      <c r="D5997" s="235">
        <v>0</v>
      </c>
      <c r="E5997" s="235">
        <v>82</v>
      </c>
      <c r="F5997" s="235">
        <v>66</v>
      </c>
      <c r="G5997" s="235">
        <v>21</v>
      </c>
      <c r="H5997" s="235">
        <v>14</v>
      </c>
    </row>
    <row r="5998" spans="2:8">
      <c r="B5998" s="235" t="s">
        <v>90</v>
      </c>
      <c r="C5998" s="235">
        <v>44687</v>
      </c>
      <c r="D5998" s="235">
        <v>0</v>
      </c>
      <c r="E5998" s="235">
        <v>86</v>
      </c>
      <c r="F5998" s="235">
        <v>65</v>
      </c>
      <c r="G5998" s="235">
        <v>19</v>
      </c>
      <c r="H5998" s="235">
        <v>12</v>
      </c>
    </row>
    <row r="5999" spans="2:8">
      <c r="B5999" s="235" t="s">
        <v>90</v>
      </c>
      <c r="C5999" s="235">
        <v>44690</v>
      </c>
      <c r="D5999" s="235">
        <v>30</v>
      </c>
      <c r="E5999" s="235">
        <v>83</v>
      </c>
      <c r="F5999" s="235">
        <v>63</v>
      </c>
      <c r="G5999" s="235">
        <v>23</v>
      </c>
      <c r="H5999" s="235">
        <v>11</v>
      </c>
    </row>
    <row r="6000" spans="2:8">
      <c r="B6000" s="235" t="s">
        <v>90</v>
      </c>
      <c r="C6000" s="235">
        <v>44691</v>
      </c>
      <c r="D6000" s="235">
        <v>24</v>
      </c>
      <c r="E6000" s="235">
        <v>83</v>
      </c>
      <c r="F6000" s="235">
        <v>74</v>
      </c>
      <c r="G6000" s="235">
        <v>22</v>
      </c>
      <c r="H6000" s="235">
        <v>11</v>
      </c>
    </row>
    <row r="6001" spans="2:8">
      <c r="B6001" s="235" t="s">
        <v>90</v>
      </c>
      <c r="C6001" s="235">
        <v>44692</v>
      </c>
      <c r="D6001" s="235">
        <v>8</v>
      </c>
      <c r="E6001" s="235">
        <v>84</v>
      </c>
      <c r="F6001" s="235">
        <v>69</v>
      </c>
      <c r="G6001" s="235">
        <v>21</v>
      </c>
      <c r="H6001" s="235">
        <v>12</v>
      </c>
    </row>
    <row r="6002" spans="2:8">
      <c r="B6002" s="235" t="s">
        <v>90</v>
      </c>
      <c r="C6002" s="235">
        <v>44693</v>
      </c>
      <c r="D6002" s="235">
        <v>7</v>
      </c>
      <c r="E6002" s="235">
        <v>82</v>
      </c>
      <c r="F6002" s="235">
        <v>69</v>
      </c>
      <c r="G6002" s="235">
        <v>21</v>
      </c>
      <c r="H6002" s="235">
        <v>12</v>
      </c>
    </row>
    <row r="6003" spans="2:8">
      <c r="B6003" s="235" t="s">
        <v>90</v>
      </c>
      <c r="C6003" s="235">
        <v>44697</v>
      </c>
      <c r="D6003" s="235">
        <v>5</v>
      </c>
      <c r="E6003" s="235">
        <v>99</v>
      </c>
      <c r="F6003" s="235">
        <v>70</v>
      </c>
      <c r="G6003" s="235">
        <v>24</v>
      </c>
      <c r="H6003" s="235">
        <v>12</v>
      </c>
    </row>
    <row r="6004" spans="2:8">
      <c r="B6004" s="235" t="s">
        <v>90</v>
      </c>
      <c r="C6004" s="235">
        <v>44698</v>
      </c>
      <c r="D6004" s="235">
        <v>0</v>
      </c>
      <c r="E6004" s="235">
        <v>83</v>
      </c>
      <c r="F6004" s="235">
        <v>52</v>
      </c>
      <c r="G6004" s="235">
        <v>23</v>
      </c>
      <c r="H6004" s="235">
        <v>16</v>
      </c>
    </row>
    <row r="6005" spans="2:8">
      <c r="B6005" s="235" t="s">
        <v>90</v>
      </c>
      <c r="C6005" s="235">
        <v>44699</v>
      </c>
      <c r="D6005" s="235">
        <v>2</v>
      </c>
      <c r="E6005" s="235">
        <v>82</v>
      </c>
      <c r="F6005" s="235">
        <v>68</v>
      </c>
      <c r="G6005" s="235">
        <v>21</v>
      </c>
      <c r="H6005" s="235">
        <v>13</v>
      </c>
    </row>
    <row r="6006" spans="2:8">
      <c r="B6006" s="235" t="s">
        <v>90</v>
      </c>
      <c r="C6006" s="235">
        <v>44700</v>
      </c>
      <c r="D6006" s="235">
        <v>3</v>
      </c>
      <c r="E6006" s="235">
        <v>88</v>
      </c>
      <c r="F6006" s="235">
        <v>62</v>
      </c>
      <c r="G6006" s="235">
        <v>17</v>
      </c>
      <c r="H6006" s="235">
        <v>12</v>
      </c>
    </row>
    <row r="6007" spans="2:8">
      <c r="B6007" s="235" t="s">
        <v>90</v>
      </c>
      <c r="C6007" s="235">
        <v>44701</v>
      </c>
      <c r="D6007" s="235">
        <v>17</v>
      </c>
      <c r="E6007" s="235">
        <v>88</v>
      </c>
      <c r="F6007" s="235">
        <v>71</v>
      </c>
      <c r="G6007" s="235">
        <v>20</v>
      </c>
      <c r="H6007" s="235">
        <v>12</v>
      </c>
    </row>
    <row r="6008" spans="2:8">
      <c r="B6008" s="235" t="s">
        <v>90</v>
      </c>
      <c r="C6008" s="235">
        <v>44702</v>
      </c>
      <c r="D6008" s="235">
        <v>9</v>
      </c>
      <c r="E6008" s="235">
        <v>84</v>
      </c>
      <c r="F6008" s="235">
        <v>60</v>
      </c>
      <c r="G6008" s="235">
        <v>18</v>
      </c>
      <c r="H6008" s="235">
        <v>11</v>
      </c>
    </row>
    <row r="6009" spans="2:8">
      <c r="B6009" s="235" t="s">
        <v>90</v>
      </c>
      <c r="C6009" s="235">
        <v>44704</v>
      </c>
      <c r="D6009" s="235">
        <v>0</v>
      </c>
      <c r="E6009" s="235">
        <v>85</v>
      </c>
      <c r="F6009" s="235">
        <v>68</v>
      </c>
      <c r="G6009" s="235">
        <v>24</v>
      </c>
      <c r="H6009" s="235">
        <v>11</v>
      </c>
    </row>
    <row r="6010" spans="2:8">
      <c r="B6010" s="235" t="s">
        <v>90</v>
      </c>
      <c r="C6010" s="235">
        <v>44705</v>
      </c>
      <c r="D6010" s="235">
        <v>0</v>
      </c>
      <c r="E6010" s="235">
        <v>79</v>
      </c>
      <c r="F6010" s="235">
        <v>64</v>
      </c>
      <c r="G6010" s="235">
        <v>21</v>
      </c>
      <c r="H6010" s="235">
        <v>11</v>
      </c>
    </row>
    <row r="6011" spans="2:8">
      <c r="B6011" s="235" t="s">
        <v>2497</v>
      </c>
      <c r="C6011" s="235">
        <v>44621</v>
      </c>
      <c r="D6011" s="235">
        <v>7</v>
      </c>
      <c r="E6011" s="235">
        <v>86.3</v>
      </c>
      <c r="F6011" s="235">
        <v>85.9</v>
      </c>
      <c r="G6011" s="235">
        <v>17.8</v>
      </c>
      <c r="H6011" s="235">
        <v>17.7</v>
      </c>
    </row>
    <row r="6012" spans="2:8">
      <c r="B6012" s="235" t="s">
        <v>2497</v>
      </c>
      <c r="C6012" s="235">
        <v>44622</v>
      </c>
      <c r="D6012" s="235">
        <v>2</v>
      </c>
      <c r="E6012" s="235">
        <v>86.8</v>
      </c>
      <c r="F6012" s="235">
        <v>86.66</v>
      </c>
      <c r="G6012" s="235">
        <v>16.63</v>
      </c>
      <c r="H6012" s="235">
        <v>16.57</v>
      </c>
    </row>
    <row r="6013" spans="2:8">
      <c r="B6013" s="235" t="s">
        <v>2497</v>
      </c>
      <c r="C6013" s="235">
        <v>44623</v>
      </c>
      <c r="D6013" s="235">
        <v>1</v>
      </c>
      <c r="E6013" s="235">
        <v>83.83</v>
      </c>
      <c r="F6013" s="235">
        <v>74.400000000000006</v>
      </c>
      <c r="G6013" s="235">
        <v>19.73</v>
      </c>
      <c r="H6013" s="235">
        <v>17.760000000000002</v>
      </c>
    </row>
    <row r="6014" spans="2:8">
      <c r="B6014" s="235" t="s">
        <v>2497</v>
      </c>
      <c r="C6014" s="235">
        <v>44624</v>
      </c>
      <c r="D6014" s="235">
        <v>25</v>
      </c>
      <c r="E6014" s="235">
        <v>89.46</v>
      </c>
      <c r="F6014" s="235">
        <v>80.260000000000005</v>
      </c>
      <c r="G6014" s="235">
        <v>18.399999999999999</v>
      </c>
      <c r="H6014" s="235">
        <v>16.13</v>
      </c>
    </row>
    <row r="6015" spans="2:8">
      <c r="B6015" s="235" t="s">
        <v>2497</v>
      </c>
      <c r="C6015" s="235">
        <v>44627</v>
      </c>
      <c r="D6015" s="235">
        <v>0</v>
      </c>
      <c r="E6015" s="235">
        <v>70.150000000000006</v>
      </c>
      <c r="F6015" s="235">
        <v>66.8</v>
      </c>
      <c r="G6015" s="235">
        <v>22.26</v>
      </c>
      <c r="H6015" s="235">
        <v>22.06</v>
      </c>
    </row>
    <row r="6016" spans="2:8">
      <c r="B6016" s="235" t="s">
        <v>2497</v>
      </c>
      <c r="C6016" s="235">
        <v>44628</v>
      </c>
      <c r="D6016" s="235">
        <v>0</v>
      </c>
      <c r="E6016" s="235">
        <v>80.83</v>
      </c>
      <c r="F6016" s="235">
        <v>78.16</v>
      </c>
      <c r="G6016" s="235">
        <v>17.559999999999999</v>
      </c>
      <c r="H6016" s="235">
        <v>16.829999999999998</v>
      </c>
    </row>
    <row r="6017" spans="2:8">
      <c r="B6017" s="235" t="s">
        <v>2497</v>
      </c>
      <c r="C6017" s="235">
        <v>44629</v>
      </c>
      <c r="D6017" s="235">
        <v>0</v>
      </c>
      <c r="E6017" s="235">
        <v>73.23</v>
      </c>
      <c r="F6017" s="235">
        <v>67.7</v>
      </c>
      <c r="G6017" s="235">
        <v>19.36</v>
      </c>
      <c r="H6017" s="235">
        <v>18.16</v>
      </c>
    </row>
    <row r="6018" spans="2:8">
      <c r="B6018" s="235" t="s">
        <v>2497</v>
      </c>
      <c r="C6018" s="235">
        <v>44630</v>
      </c>
      <c r="D6018" s="235">
        <v>0</v>
      </c>
      <c r="E6018" s="235">
        <v>73.099999999999994</v>
      </c>
      <c r="F6018" s="235">
        <v>59.96</v>
      </c>
      <c r="G6018" s="235">
        <v>20.66</v>
      </c>
      <c r="H6018" s="235">
        <v>19.16</v>
      </c>
    </row>
    <row r="6019" spans="2:8">
      <c r="B6019" s="235" t="s">
        <v>2497</v>
      </c>
      <c r="C6019" s="235">
        <v>44631</v>
      </c>
      <c r="D6019" s="235">
        <v>4</v>
      </c>
      <c r="E6019" s="235">
        <v>78</v>
      </c>
      <c r="F6019" s="235">
        <v>64.900000000000006</v>
      </c>
      <c r="G6019" s="235">
        <v>21.46</v>
      </c>
      <c r="H6019" s="235">
        <v>18.36</v>
      </c>
    </row>
    <row r="6020" spans="2:8">
      <c r="B6020" s="235" t="s">
        <v>2497</v>
      </c>
      <c r="C6020" s="235">
        <v>44634</v>
      </c>
      <c r="D6020" s="235">
        <v>64</v>
      </c>
      <c r="E6020" s="235">
        <v>70.599999999999994</v>
      </c>
      <c r="F6020" s="235">
        <v>69.66</v>
      </c>
      <c r="G6020" s="235">
        <v>19.93</v>
      </c>
      <c r="H6020" s="235">
        <v>19.8</v>
      </c>
    </row>
    <row r="6021" spans="2:8">
      <c r="B6021" s="235" t="s">
        <v>2497</v>
      </c>
      <c r="C6021" s="235">
        <v>44635</v>
      </c>
      <c r="D6021" s="235">
        <v>2</v>
      </c>
      <c r="E6021" s="235">
        <v>77.06</v>
      </c>
      <c r="F6021" s="235">
        <v>76.23</v>
      </c>
      <c r="G6021" s="235">
        <v>20.03</v>
      </c>
      <c r="H6021" s="235">
        <v>19.829999999999998</v>
      </c>
    </row>
    <row r="6022" spans="2:8">
      <c r="B6022" s="235" t="s">
        <v>2497</v>
      </c>
      <c r="C6022" s="235">
        <v>44636</v>
      </c>
      <c r="D6022" s="235">
        <v>42</v>
      </c>
      <c r="E6022" s="235">
        <v>79.760000000000005</v>
      </c>
      <c r="F6022" s="235">
        <v>78</v>
      </c>
      <c r="G6022" s="235">
        <v>16.43</v>
      </c>
      <c r="H6022" s="235">
        <v>16.13</v>
      </c>
    </row>
    <row r="6023" spans="2:8">
      <c r="B6023" s="235" t="s">
        <v>2497</v>
      </c>
      <c r="C6023" s="235">
        <v>44637</v>
      </c>
      <c r="D6023" s="235">
        <v>22</v>
      </c>
      <c r="E6023" s="235">
        <v>69.86</v>
      </c>
      <c r="F6023" s="235">
        <v>69.66</v>
      </c>
      <c r="G6023" s="235">
        <v>17.23</v>
      </c>
      <c r="H6023" s="235">
        <v>17.100000000000001</v>
      </c>
    </row>
    <row r="6024" spans="2:8">
      <c r="B6024" s="235" t="s">
        <v>2497</v>
      </c>
      <c r="C6024" s="235">
        <v>44638</v>
      </c>
      <c r="D6024" s="235">
        <v>4</v>
      </c>
      <c r="E6024" s="235">
        <v>77.36</v>
      </c>
      <c r="F6024" s="235">
        <v>77.13</v>
      </c>
      <c r="G6024" s="235">
        <v>15.73</v>
      </c>
      <c r="H6024" s="235">
        <v>15.6</v>
      </c>
    </row>
    <row r="6025" spans="2:8">
      <c r="B6025" s="235" t="s">
        <v>2497</v>
      </c>
      <c r="C6025" s="235">
        <v>44642</v>
      </c>
      <c r="D6025" s="235">
        <v>2</v>
      </c>
      <c r="E6025" s="235">
        <v>81.73</v>
      </c>
      <c r="F6025" s="235">
        <v>81.33</v>
      </c>
      <c r="G6025" s="235">
        <v>19.5</v>
      </c>
      <c r="H6025" s="235">
        <v>19.399999999999999</v>
      </c>
    </row>
    <row r="6026" spans="2:8">
      <c r="B6026" s="235" t="s">
        <v>2497</v>
      </c>
      <c r="C6026" s="235">
        <v>44643</v>
      </c>
      <c r="D6026" s="235">
        <v>0</v>
      </c>
      <c r="E6026" s="235">
        <v>80.13</v>
      </c>
      <c r="F6026" s="235">
        <v>79.3</v>
      </c>
      <c r="G6026" s="235">
        <v>20.059999999999999</v>
      </c>
      <c r="H6026" s="235">
        <v>20</v>
      </c>
    </row>
    <row r="6027" spans="2:8">
      <c r="B6027" s="235" t="s">
        <v>2497</v>
      </c>
      <c r="C6027" s="235">
        <v>44644</v>
      </c>
      <c r="D6027" s="235">
        <v>0</v>
      </c>
      <c r="E6027" s="235">
        <v>75.7</v>
      </c>
      <c r="F6027" s="235">
        <v>74.83</v>
      </c>
      <c r="G6027" s="235">
        <v>21.23</v>
      </c>
      <c r="H6027" s="235">
        <v>21.1</v>
      </c>
    </row>
    <row r="6028" spans="2:8">
      <c r="B6028" s="235" t="s">
        <v>2497</v>
      </c>
      <c r="C6028" s="235">
        <v>44645</v>
      </c>
      <c r="D6028" s="235">
        <v>29</v>
      </c>
      <c r="E6028" s="235">
        <v>86.66</v>
      </c>
      <c r="F6028" s="235">
        <v>85.73</v>
      </c>
      <c r="G6028" s="235">
        <v>17.5</v>
      </c>
      <c r="H6028" s="235">
        <v>17.2</v>
      </c>
    </row>
    <row r="6029" spans="2:8">
      <c r="B6029" s="235" t="s">
        <v>2497</v>
      </c>
      <c r="C6029" s="235">
        <v>44648</v>
      </c>
      <c r="D6029" s="235">
        <v>18</v>
      </c>
      <c r="E6029" s="235">
        <v>84.4</v>
      </c>
      <c r="F6029" s="235">
        <v>84.16</v>
      </c>
      <c r="G6029" s="235">
        <v>18.53</v>
      </c>
      <c r="H6029" s="235">
        <v>18.43</v>
      </c>
    </row>
    <row r="6030" spans="2:8">
      <c r="B6030" s="235" t="s">
        <v>2497</v>
      </c>
      <c r="C6030" s="235">
        <v>44649</v>
      </c>
      <c r="D6030" s="235">
        <v>29</v>
      </c>
      <c r="E6030" s="235">
        <v>93.7</v>
      </c>
      <c r="F6030" s="235">
        <v>93.53</v>
      </c>
      <c r="G6030" s="235">
        <v>14.1</v>
      </c>
      <c r="H6030" s="235">
        <v>13.86</v>
      </c>
    </row>
    <row r="6031" spans="2:8">
      <c r="B6031" s="235" t="s">
        <v>2497</v>
      </c>
      <c r="C6031" s="235">
        <v>44650</v>
      </c>
      <c r="D6031" s="235">
        <v>31</v>
      </c>
      <c r="E6031" s="235">
        <v>92.26</v>
      </c>
      <c r="F6031" s="235">
        <v>92.13</v>
      </c>
      <c r="G6031" s="235">
        <v>16.5</v>
      </c>
      <c r="H6031" s="235">
        <v>16.36</v>
      </c>
    </row>
    <row r="6032" spans="2:8">
      <c r="B6032" s="235" t="s">
        <v>2497</v>
      </c>
      <c r="C6032" s="235">
        <v>44651</v>
      </c>
      <c r="D6032" s="235">
        <v>4</v>
      </c>
      <c r="E6032" s="235">
        <v>89.5</v>
      </c>
      <c r="F6032" s="235">
        <v>89.4</v>
      </c>
      <c r="G6032" s="235">
        <v>14.86</v>
      </c>
      <c r="H6032" s="235">
        <v>14.73</v>
      </c>
    </row>
    <row r="6033" spans="2:8">
      <c r="B6033" s="235" t="s">
        <v>2497</v>
      </c>
      <c r="C6033" s="235">
        <v>44652</v>
      </c>
      <c r="D6033" s="235">
        <v>12</v>
      </c>
      <c r="E6033" s="235">
        <v>89.2</v>
      </c>
      <c r="F6033" s="235">
        <v>88.97</v>
      </c>
      <c r="G6033" s="235">
        <v>17.43</v>
      </c>
      <c r="H6033" s="235">
        <v>17.3</v>
      </c>
    </row>
    <row r="6034" spans="2:8">
      <c r="B6034" s="235" t="s">
        <v>2497</v>
      </c>
      <c r="C6034" s="235">
        <v>44655</v>
      </c>
      <c r="D6034" s="235">
        <v>48</v>
      </c>
      <c r="E6034" s="235">
        <v>90.53</v>
      </c>
      <c r="F6034" s="235">
        <v>90.37</v>
      </c>
      <c r="G6034" s="235">
        <v>16.53</v>
      </c>
      <c r="H6034" s="235">
        <v>16.170000000000002</v>
      </c>
    </row>
    <row r="6035" spans="2:8">
      <c r="B6035" s="235" t="s">
        <v>2497</v>
      </c>
      <c r="C6035" s="235">
        <v>44656</v>
      </c>
      <c r="D6035" s="235">
        <v>56</v>
      </c>
      <c r="E6035" s="235">
        <v>93</v>
      </c>
      <c r="F6035" s="235">
        <v>92.93</v>
      </c>
      <c r="G6035" s="235">
        <v>16.8</v>
      </c>
      <c r="H6035" s="235">
        <v>16.7</v>
      </c>
    </row>
    <row r="6036" spans="2:8">
      <c r="B6036" s="235" t="s">
        <v>2497</v>
      </c>
      <c r="C6036" s="235">
        <v>44657</v>
      </c>
      <c r="D6036" s="235">
        <v>64</v>
      </c>
      <c r="E6036" s="235">
        <v>91.1</v>
      </c>
      <c r="F6036" s="235">
        <v>90.9</v>
      </c>
      <c r="G6036" s="235">
        <v>17.3</v>
      </c>
      <c r="H6036" s="235">
        <v>17.2</v>
      </c>
    </row>
    <row r="6037" spans="2:8">
      <c r="B6037" s="235" t="s">
        <v>2497</v>
      </c>
      <c r="C6037" s="235">
        <v>44658</v>
      </c>
      <c r="D6037" s="235">
        <v>52</v>
      </c>
      <c r="E6037" s="235">
        <v>91.63</v>
      </c>
      <c r="F6037" s="235">
        <v>91.5</v>
      </c>
      <c r="G6037" s="235">
        <v>17.03</v>
      </c>
      <c r="H6037" s="235">
        <v>16.93</v>
      </c>
    </row>
    <row r="6038" spans="2:8">
      <c r="B6038" s="235" t="s">
        <v>2497</v>
      </c>
      <c r="C6038" s="235">
        <v>44659</v>
      </c>
      <c r="D6038" s="235">
        <v>16</v>
      </c>
      <c r="E6038" s="235">
        <v>87.2</v>
      </c>
      <c r="F6038" s="235">
        <v>87.1</v>
      </c>
      <c r="G6038" s="235">
        <v>17.8</v>
      </c>
      <c r="H6038" s="235">
        <v>17.7</v>
      </c>
    </row>
    <row r="6039" spans="2:8">
      <c r="B6039" s="235" t="s">
        <v>2497</v>
      </c>
      <c r="C6039" s="235">
        <v>44662</v>
      </c>
      <c r="D6039" s="235">
        <v>0</v>
      </c>
      <c r="E6039" s="235">
        <v>75.2</v>
      </c>
      <c r="F6039" s="235">
        <v>75.099999999999994</v>
      </c>
      <c r="G6039" s="235">
        <v>20.2</v>
      </c>
      <c r="H6039" s="235">
        <v>20.100000000000001</v>
      </c>
    </row>
    <row r="6040" spans="2:8">
      <c r="B6040" s="235" t="s">
        <v>2497</v>
      </c>
      <c r="C6040" s="235">
        <v>44669</v>
      </c>
      <c r="D6040" s="235">
        <v>12</v>
      </c>
      <c r="E6040" s="235">
        <v>90.06</v>
      </c>
      <c r="F6040" s="235">
        <v>89.43</v>
      </c>
      <c r="G6040" s="235">
        <v>17.829999999999998</v>
      </c>
      <c r="H6040" s="235">
        <v>17.73</v>
      </c>
    </row>
    <row r="6041" spans="2:8">
      <c r="B6041" s="235" t="s">
        <v>2497</v>
      </c>
      <c r="C6041" s="235">
        <v>44670</v>
      </c>
      <c r="D6041" s="235">
        <v>32</v>
      </c>
      <c r="E6041" s="235">
        <v>87.46</v>
      </c>
      <c r="F6041" s="235">
        <v>87.23</v>
      </c>
      <c r="G6041" s="235">
        <v>17.46</v>
      </c>
      <c r="H6041" s="235">
        <v>17.260000000000002</v>
      </c>
    </row>
    <row r="6042" spans="2:8">
      <c r="B6042" s="235" t="s">
        <v>2497</v>
      </c>
      <c r="C6042" s="235">
        <v>44673</v>
      </c>
      <c r="D6042" s="235">
        <v>36</v>
      </c>
      <c r="E6042" s="235">
        <v>90.5</v>
      </c>
      <c r="F6042" s="235">
        <v>90.36</v>
      </c>
      <c r="G6042" s="235">
        <v>16.46</v>
      </c>
      <c r="H6042" s="235">
        <v>16.36</v>
      </c>
    </row>
    <row r="6043" spans="2:8">
      <c r="B6043" s="235" t="s">
        <v>2497</v>
      </c>
      <c r="C6043" s="235">
        <v>44676</v>
      </c>
      <c r="D6043" s="235">
        <v>4</v>
      </c>
      <c r="E6043" s="235">
        <v>90.8</v>
      </c>
      <c r="F6043" s="235">
        <v>90.43</v>
      </c>
      <c r="G6043" s="235">
        <v>17.899999999999999</v>
      </c>
      <c r="H6043" s="235">
        <v>17.86</v>
      </c>
    </row>
    <row r="6044" spans="2:8">
      <c r="B6044" s="235" t="s">
        <v>2497</v>
      </c>
      <c r="C6044" s="235">
        <v>44677</v>
      </c>
      <c r="D6044" s="235">
        <v>0</v>
      </c>
      <c r="E6044" s="235">
        <v>90.9</v>
      </c>
      <c r="F6044" s="235">
        <v>90.6</v>
      </c>
      <c r="G6044" s="235">
        <v>15.53</v>
      </c>
      <c r="H6044" s="235">
        <v>15.4</v>
      </c>
    </row>
    <row r="6045" spans="2:8">
      <c r="B6045" s="235" t="s">
        <v>2497</v>
      </c>
      <c r="C6045" s="235">
        <v>44679</v>
      </c>
      <c r="D6045" s="235">
        <v>20</v>
      </c>
      <c r="E6045" s="235">
        <v>93.13</v>
      </c>
      <c r="F6045" s="235">
        <v>92.73</v>
      </c>
      <c r="G6045" s="235">
        <v>17.559999999999999</v>
      </c>
      <c r="H6045" s="235">
        <v>17.43</v>
      </c>
    </row>
    <row r="6046" spans="2:8">
      <c r="B6046" s="235" t="s">
        <v>2497</v>
      </c>
      <c r="C6046" s="235">
        <v>44680</v>
      </c>
      <c r="D6046" s="235">
        <v>6</v>
      </c>
      <c r="E6046" s="235">
        <v>91.4</v>
      </c>
      <c r="F6046" s="235">
        <v>91.3</v>
      </c>
      <c r="G6046" s="235">
        <v>19.260000000000002</v>
      </c>
      <c r="H6046" s="235">
        <v>19.13</v>
      </c>
    </row>
    <row r="6047" spans="2:8">
      <c r="B6047" s="235" t="s">
        <v>2497</v>
      </c>
      <c r="C6047" s="235">
        <v>44684</v>
      </c>
      <c r="D6047" s="235">
        <v>0</v>
      </c>
      <c r="E6047" s="235">
        <v>70.400000000000006</v>
      </c>
      <c r="F6047" s="235">
        <v>69.36</v>
      </c>
      <c r="G6047" s="235">
        <v>20.86</v>
      </c>
      <c r="H6047" s="235">
        <v>20.73</v>
      </c>
    </row>
    <row r="6048" spans="2:8">
      <c r="B6048" s="235" t="s">
        <v>2497</v>
      </c>
      <c r="C6048" s="235">
        <v>44686</v>
      </c>
      <c r="D6048" s="235">
        <v>4</v>
      </c>
      <c r="E6048" s="235">
        <v>86.63</v>
      </c>
      <c r="F6048" s="235">
        <v>86.53</v>
      </c>
      <c r="G6048" s="235">
        <v>17.3</v>
      </c>
      <c r="H6048" s="235">
        <v>17.13</v>
      </c>
    </row>
    <row r="6049" spans="2:8">
      <c r="B6049" s="235" t="s">
        <v>2497</v>
      </c>
      <c r="C6049" s="235">
        <v>44687</v>
      </c>
      <c r="D6049" s="235">
        <v>18</v>
      </c>
      <c r="E6049" s="235">
        <v>87.93</v>
      </c>
      <c r="F6049" s="235">
        <v>87.73</v>
      </c>
      <c r="G6049" s="235">
        <v>17.5</v>
      </c>
      <c r="H6049" s="235">
        <v>17.36</v>
      </c>
    </row>
    <row r="6050" spans="2:8">
      <c r="B6050" s="235" t="s">
        <v>2497</v>
      </c>
      <c r="C6050" s="235">
        <v>44690</v>
      </c>
      <c r="D6050" s="235">
        <v>3</v>
      </c>
      <c r="E6050" s="235">
        <v>86.2</v>
      </c>
      <c r="F6050" s="235">
        <v>85.5</v>
      </c>
      <c r="G6050" s="235">
        <v>19</v>
      </c>
      <c r="H6050" s="235">
        <v>18.86</v>
      </c>
    </row>
    <row r="6051" spans="2:8">
      <c r="B6051" s="235" t="s">
        <v>2497</v>
      </c>
      <c r="C6051" s="235">
        <v>44691</v>
      </c>
      <c r="D6051" s="235">
        <v>2</v>
      </c>
      <c r="E6051" s="235">
        <v>89.1</v>
      </c>
      <c r="F6051" s="235">
        <v>88.7</v>
      </c>
      <c r="G6051" s="235">
        <v>18.63</v>
      </c>
      <c r="H6051" s="235">
        <v>18.5</v>
      </c>
    </row>
    <row r="6052" spans="2:8">
      <c r="B6052" s="235" t="s">
        <v>2497</v>
      </c>
      <c r="C6052" s="235">
        <v>44692</v>
      </c>
      <c r="D6052" s="235">
        <v>12</v>
      </c>
      <c r="E6052" s="235">
        <v>86.56</v>
      </c>
      <c r="F6052" s="235">
        <v>85.7</v>
      </c>
      <c r="G6052" s="235">
        <v>18.93</v>
      </c>
      <c r="H6052" s="235">
        <v>18.66</v>
      </c>
    </row>
    <row r="6053" spans="2:8">
      <c r="B6053" s="235" t="s">
        <v>2497</v>
      </c>
      <c r="C6053" s="235">
        <v>44693</v>
      </c>
      <c r="D6053" s="235">
        <v>3</v>
      </c>
      <c r="E6053" s="235">
        <v>89.7</v>
      </c>
      <c r="F6053" s="235">
        <v>89.2</v>
      </c>
      <c r="G6053" s="235">
        <v>19.36</v>
      </c>
      <c r="H6053" s="235">
        <v>19.260000000000002</v>
      </c>
    </row>
    <row r="6054" spans="2:8">
      <c r="B6054" s="235" t="s">
        <v>2497</v>
      </c>
      <c r="C6054" s="235">
        <v>44694</v>
      </c>
      <c r="D6054" s="235">
        <v>6</v>
      </c>
      <c r="E6054" s="235">
        <v>89.97</v>
      </c>
      <c r="F6054" s="235">
        <v>89.67</v>
      </c>
      <c r="G6054" s="235">
        <v>18.93</v>
      </c>
      <c r="H6054" s="235">
        <v>18.77</v>
      </c>
    </row>
    <row r="6055" spans="2:8">
      <c r="B6055" s="235" t="s">
        <v>2497</v>
      </c>
      <c r="C6055" s="235">
        <v>44697</v>
      </c>
      <c r="D6055" s="235">
        <v>14</v>
      </c>
      <c r="E6055" s="235">
        <v>90</v>
      </c>
      <c r="F6055" s="235">
        <v>89.67</v>
      </c>
      <c r="G6055" s="235">
        <v>19.27</v>
      </c>
      <c r="H6055" s="235">
        <v>19.100000000000001</v>
      </c>
    </row>
    <row r="6056" spans="2:8">
      <c r="B6056" s="235" t="s">
        <v>2497</v>
      </c>
      <c r="C6056" s="235">
        <v>44698</v>
      </c>
      <c r="D6056" s="235">
        <v>18</v>
      </c>
      <c r="E6056" s="235">
        <v>90.1</v>
      </c>
      <c r="F6056" s="235">
        <v>89.77</v>
      </c>
      <c r="G6056" s="235">
        <v>19</v>
      </c>
      <c r="H6056" s="235">
        <v>18.899999999999999</v>
      </c>
    </row>
    <row r="6057" spans="2:8">
      <c r="B6057" s="235" t="s">
        <v>2497</v>
      </c>
      <c r="C6057" s="235">
        <v>44699</v>
      </c>
      <c r="D6057" s="235">
        <v>2</v>
      </c>
      <c r="E6057" s="235">
        <v>91.17</v>
      </c>
      <c r="F6057" s="235">
        <v>90.83</v>
      </c>
      <c r="G6057" s="235">
        <v>19.170000000000002</v>
      </c>
      <c r="H6057" s="235">
        <v>19.07</v>
      </c>
    </row>
    <row r="6058" spans="2:8">
      <c r="B6058" s="235" t="s">
        <v>2497</v>
      </c>
      <c r="C6058" s="235">
        <v>44701</v>
      </c>
      <c r="D6058" s="235">
        <v>29</v>
      </c>
      <c r="E6058" s="235">
        <v>94.3</v>
      </c>
      <c r="F6058" s="235">
        <v>94.05</v>
      </c>
      <c r="G6058" s="235">
        <v>17.100000000000001</v>
      </c>
      <c r="H6058" s="235">
        <v>16.95</v>
      </c>
    </row>
    <row r="6059" spans="2:8">
      <c r="B6059" s="235" t="s">
        <v>2497</v>
      </c>
      <c r="C6059" s="235">
        <v>44704</v>
      </c>
      <c r="D6059" s="235">
        <v>0</v>
      </c>
      <c r="E6059" s="235">
        <v>90.73</v>
      </c>
      <c r="F6059" s="235">
        <v>90.43</v>
      </c>
      <c r="G6059" s="235">
        <v>18.66</v>
      </c>
      <c r="H6059" s="235">
        <v>18.53</v>
      </c>
    </row>
    <row r="6060" spans="2:8">
      <c r="B6060" s="235" t="s">
        <v>2497</v>
      </c>
      <c r="C6060" s="235">
        <v>44705</v>
      </c>
      <c r="D6060" s="235">
        <v>6</v>
      </c>
      <c r="E6060" s="235">
        <v>85.63</v>
      </c>
      <c r="F6060" s="235">
        <v>85.1</v>
      </c>
      <c r="G6060" s="235">
        <v>19.2</v>
      </c>
      <c r="H6060" s="235">
        <v>18.829999999999998</v>
      </c>
    </row>
    <row r="6061" spans="2:8">
      <c r="B6061" s="235" t="s">
        <v>81</v>
      </c>
      <c r="C6061" s="235">
        <v>44573</v>
      </c>
      <c r="D6061" s="235">
        <v>5</v>
      </c>
      <c r="E6061" s="235">
        <v>98</v>
      </c>
      <c r="F6061" s="235">
        <v>61.5</v>
      </c>
      <c r="G6061" s="235">
        <v>21.1</v>
      </c>
      <c r="H6061" s="235">
        <v>11.6</v>
      </c>
    </row>
    <row r="6062" spans="2:8">
      <c r="B6062" s="235" t="s">
        <v>81</v>
      </c>
      <c r="C6062" s="235">
        <v>44574</v>
      </c>
      <c r="D6062" s="235">
        <v>2</v>
      </c>
      <c r="E6062" s="235">
        <v>96</v>
      </c>
      <c r="F6062" s="235">
        <v>65</v>
      </c>
      <c r="G6062" s="235">
        <v>17.5</v>
      </c>
      <c r="H6062" s="235">
        <v>11.2</v>
      </c>
    </row>
    <row r="6063" spans="2:8">
      <c r="B6063" s="235" t="s">
        <v>81</v>
      </c>
      <c r="C6063" s="235">
        <v>44575</v>
      </c>
      <c r="D6063" s="235">
        <v>0</v>
      </c>
      <c r="E6063" s="235">
        <v>96</v>
      </c>
      <c r="F6063" s="235">
        <v>65</v>
      </c>
      <c r="G6063" s="235">
        <v>21</v>
      </c>
      <c r="H6063" s="235">
        <v>10.5</v>
      </c>
    </row>
    <row r="6064" spans="2:8">
      <c r="B6064" s="235" t="s">
        <v>81</v>
      </c>
      <c r="C6064" s="235">
        <v>44578</v>
      </c>
      <c r="D6064" s="235">
        <v>15</v>
      </c>
      <c r="E6064" s="235">
        <v>73</v>
      </c>
      <c r="F6064" s="235">
        <v>98</v>
      </c>
      <c r="G6064" s="235">
        <v>16.600000000000001</v>
      </c>
      <c r="H6064" s="235">
        <v>10.8</v>
      </c>
    </row>
    <row r="6065" spans="2:8">
      <c r="B6065" s="235" t="s">
        <v>81</v>
      </c>
      <c r="C6065" s="235">
        <v>44592</v>
      </c>
      <c r="D6065" s="235">
        <v>0</v>
      </c>
      <c r="E6065" s="235">
        <v>91</v>
      </c>
      <c r="F6065" s="235">
        <v>46</v>
      </c>
      <c r="G6065" s="235">
        <v>18.899999999999999</v>
      </c>
      <c r="H6065" s="235">
        <v>8.3000000000000007</v>
      </c>
    </row>
    <row r="6066" spans="2:8">
      <c r="B6066" s="235" t="s">
        <v>81</v>
      </c>
      <c r="C6066" s="235">
        <v>44594</v>
      </c>
      <c r="D6066" s="235">
        <v>0</v>
      </c>
      <c r="E6066" s="235">
        <v>66</v>
      </c>
      <c r="F6066" s="235">
        <v>53</v>
      </c>
      <c r="G6066" s="235">
        <v>20.2</v>
      </c>
      <c r="H6066" s="235">
        <v>16.3</v>
      </c>
    </row>
    <row r="6067" spans="2:8">
      <c r="B6067" s="235" t="s">
        <v>81</v>
      </c>
      <c r="C6067" s="235">
        <v>44595</v>
      </c>
      <c r="D6067" s="235">
        <v>0</v>
      </c>
      <c r="E6067" s="235">
        <v>82</v>
      </c>
      <c r="F6067" s="235">
        <v>48</v>
      </c>
      <c r="G6067" s="235">
        <v>22</v>
      </c>
      <c r="H6067" s="235">
        <v>11.6</v>
      </c>
    </row>
    <row r="6068" spans="2:8">
      <c r="B6068" s="235" t="s">
        <v>81</v>
      </c>
      <c r="C6068" s="235">
        <v>44596</v>
      </c>
      <c r="D6068" s="235">
        <v>0</v>
      </c>
      <c r="E6068" s="235">
        <v>71</v>
      </c>
      <c r="F6068" s="235">
        <v>63</v>
      </c>
      <c r="G6068" s="235">
        <v>20.6</v>
      </c>
      <c r="H6068" s="235">
        <v>18.399999999999999</v>
      </c>
    </row>
    <row r="6069" spans="2:8">
      <c r="B6069" s="235" t="s">
        <v>81</v>
      </c>
      <c r="C6069" s="235">
        <v>44599</v>
      </c>
      <c r="D6069" s="235">
        <v>5</v>
      </c>
      <c r="E6069" s="235">
        <v>97</v>
      </c>
      <c r="F6069" s="235">
        <v>66</v>
      </c>
      <c r="G6069" s="235">
        <v>19.899999999999999</v>
      </c>
      <c r="H6069" s="235">
        <v>11.4</v>
      </c>
    </row>
    <row r="6070" spans="2:8">
      <c r="B6070" s="235" t="s">
        <v>81</v>
      </c>
      <c r="C6070" s="235">
        <v>44600</v>
      </c>
      <c r="D6070" s="235">
        <v>9</v>
      </c>
      <c r="E6070" s="235">
        <v>95</v>
      </c>
      <c r="F6070" s="235">
        <v>78</v>
      </c>
      <c r="G6070" s="235">
        <v>15.8</v>
      </c>
      <c r="H6070" s="235">
        <v>12.6</v>
      </c>
    </row>
    <row r="6071" spans="2:8">
      <c r="B6071" s="235" t="s">
        <v>81</v>
      </c>
      <c r="C6071" s="235">
        <v>44601</v>
      </c>
      <c r="D6071" s="235">
        <v>0</v>
      </c>
      <c r="E6071" s="235">
        <v>95</v>
      </c>
      <c r="F6071" s="235">
        <v>66</v>
      </c>
      <c r="G6071" s="235">
        <v>19.100000000000001</v>
      </c>
      <c r="H6071" s="235">
        <v>10</v>
      </c>
    </row>
    <row r="6072" spans="2:8">
      <c r="B6072" s="235" t="s">
        <v>81</v>
      </c>
      <c r="C6072" s="235">
        <v>44602</v>
      </c>
      <c r="D6072" s="235">
        <v>0</v>
      </c>
      <c r="E6072" s="235">
        <v>95</v>
      </c>
      <c r="F6072" s="235">
        <v>66</v>
      </c>
      <c r="G6072" s="235">
        <v>21.6</v>
      </c>
      <c r="H6072" s="235">
        <v>10.8</v>
      </c>
    </row>
    <row r="6073" spans="2:8">
      <c r="B6073" s="235" t="s">
        <v>81</v>
      </c>
      <c r="C6073" s="235">
        <v>44603</v>
      </c>
      <c r="D6073" s="235">
        <v>0</v>
      </c>
      <c r="E6073" s="235">
        <v>95</v>
      </c>
      <c r="F6073" s="235">
        <v>62</v>
      </c>
      <c r="G6073" s="235">
        <v>19.8</v>
      </c>
      <c r="H6073" s="235">
        <v>9.8000000000000007</v>
      </c>
    </row>
    <row r="6074" spans="2:8">
      <c r="B6074" s="235" t="s">
        <v>81</v>
      </c>
      <c r="C6074" s="235">
        <v>44606</v>
      </c>
      <c r="D6074" s="235">
        <v>9</v>
      </c>
      <c r="E6074" s="235">
        <v>95</v>
      </c>
      <c r="F6074" s="235">
        <v>73</v>
      </c>
      <c r="G6074" s="235">
        <v>17.5</v>
      </c>
      <c r="H6074" s="235">
        <v>12</v>
      </c>
    </row>
    <row r="6075" spans="2:8">
      <c r="B6075" s="235" t="s">
        <v>81</v>
      </c>
      <c r="C6075" s="235">
        <v>44579</v>
      </c>
      <c r="D6075" s="235">
        <v>20</v>
      </c>
      <c r="E6075" s="235">
        <v>96</v>
      </c>
      <c r="F6075" s="235">
        <v>74</v>
      </c>
      <c r="G6075" s="235">
        <v>15.8</v>
      </c>
      <c r="H6075" s="235">
        <v>10.8</v>
      </c>
    </row>
    <row r="6076" spans="2:8">
      <c r="B6076" s="235" t="s">
        <v>81</v>
      </c>
      <c r="C6076" s="235">
        <v>44580</v>
      </c>
      <c r="D6076" s="235">
        <v>0</v>
      </c>
      <c r="E6076" s="235">
        <v>89</v>
      </c>
      <c r="F6076" s="235">
        <v>61</v>
      </c>
      <c r="G6076" s="235">
        <v>19.3</v>
      </c>
      <c r="H6076" s="235">
        <v>11.7</v>
      </c>
    </row>
    <row r="6077" spans="2:8">
      <c r="B6077" s="235" t="s">
        <v>81</v>
      </c>
      <c r="C6077" s="235">
        <v>44581</v>
      </c>
      <c r="D6077" s="235">
        <v>0</v>
      </c>
      <c r="E6077" s="235">
        <v>83</v>
      </c>
      <c r="F6077" s="235">
        <v>61</v>
      </c>
      <c r="G6077" s="235">
        <v>20</v>
      </c>
      <c r="H6077" s="235">
        <v>12.7</v>
      </c>
    </row>
    <row r="6078" spans="2:8">
      <c r="B6078" s="235" t="s">
        <v>81</v>
      </c>
      <c r="C6078" s="235">
        <v>44582</v>
      </c>
      <c r="D6078" s="235">
        <v>0</v>
      </c>
      <c r="E6078" s="235">
        <v>89</v>
      </c>
      <c r="F6078" s="235">
        <v>52</v>
      </c>
      <c r="G6078" s="235">
        <v>22.6</v>
      </c>
      <c r="H6078" s="235">
        <v>12</v>
      </c>
    </row>
    <row r="6079" spans="2:8">
      <c r="B6079" s="235" t="s">
        <v>81</v>
      </c>
      <c r="C6079" s="235">
        <v>44585</v>
      </c>
      <c r="D6079" s="235">
        <v>22</v>
      </c>
      <c r="E6079" s="235">
        <v>96</v>
      </c>
      <c r="F6079" s="235">
        <v>60</v>
      </c>
      <c r="G6079" s="235">
        <v>20.5</v>
      </c>
      <c r="H6079" s="235">
        <v>12.5</v>
      </c>
    </row>
    <row r="6080" spans="2:8">
      <c r="B6080" s="235" t="s">
        <v>81</v>
      </c>
      <c r="C6080" s="235">
        <v>44586</v>
      </c>
      <c r="D6080" s="235">
        <v>0</v>
      </c>
      <c r="E6080" s="235">
        <v>98</v>
      </c>
      <c r="F6080" s="235">
        <v>81</v>
      </c>
      <c r="G6080" s="235">
        <v>16</v>
      </c>
      <c r="H6080" s="235">
        <v>12.5</v>
      </c>
    </row>
    <row r="6081" spans="2:8">
      <c r="B6081" s="235" t="s">
        <v>81</v>
      </c>
      <c r="C6081" s="235">
        <v>44587</v>
      </c>
      <c r="D6081" s="235">
        <v>15</v>
      </c>
      <c r="E6081" s="235">
        <v>97</v>
      </c>
      <c r="F6081" s="235">
        <v>58</v>
      </c>
      <c r="G6081" s="235">
        <v>22.5</v>
      </c>
      <c r="H6081" s="235">
        <v>10.4</v>
      </c>
    </row>
    <row r="6082" spans="2:8">
      <c r="B6082" s="235" t="s">
        <v>81</v>
      </c>
      <c r="C6082" s="235">
        <v>44588</v>
      </c>
      <c r="D6082" s="235">
        <v>0</v>
      </c>
      <c r="E6082" s="235">
        <v>96</v>
      </c>
      <c r="F6082" s="235">
        <v>62</v>
      </c>
      <c r="G6082" s="235">
        <v>20.5</v>
      </c>
      <c r="H6082" s="235">
        <v>9.1</v>
      </c>
    </row>
    <row r="6083" spans="2:8">
      <c r="B6083" s="235" t="s">
        <v>81</v>
      </c>
      <c r="C6083" s="235">
        <v>44589</v>
      </c>
      <c r="D6083" s="235">
        <v>0</v>
      </c>
      <c r="E6083" s="235">
        <v>97</v>
      </c>
      <c r="F6083" s="235">
        <v>56</v>
      </c>
      <c r="G6083" s="235">
        <v>20.2</v>
      </c>
      <c r="H6083" s="235">
        <v>8.6</v>
      </c>
    </row>
    <row r="6084" spans="2:8">
      <c r="B6084" s="235" t="s">
        <v>81</v>
      </c>
      <c r="C6084" s="235">
        <v>44607</v>
      </c>
      <c r="D6084" s="235">
        <v>2</v>
      </c>
      <c r="E6084" s="235">
        <v>98</v>
      </c>
      <c r="F6084" s="235">
        <v>44</v>
      </c>
      <c r="G6084" s="235">
        <v>28.5</v>
      </c>
      <c r="H6084" s="235">
        <v>10.8</v>
      </c>
    </row>
    <row r="6085" spans="2:8">
      <c r="B6085" s="235" t="s">
        <v>81</v>
      </c>
      <c r="C6085" s="235">
        <v>44608</v>
      </c>
      <c r="D6085" s="235">
        <v>3</v>
      </c>
      <c r="E6085" s="235">
        <v>97</v>
      </c>
      <c r="F6085" s="235">
        <v>56</v>
      </c>
      <c r="G6085" s="235">
        <v>22.8</v>
      </c>
      <c r="H6085" s="235">
        <v>10.5</v>
      </c>
    </row>
    <row r="6086" spans="2:8">
      <c r="B6086" s="235" t="s">
        <v>81</v>
      </c>
      <c r="C6086" s="235">
        <v>44609</v>
      </c>
      <c r="D6086" s="235">
        <v>2</v>
      </c>
      <c r="E6086" s="235">
        <v>95</v>
      </c>
      <c r="F6086" s="235">
        <v>60</v>
      </c>
      <c r="G6086" s="235">
        <v>20.2</v>
      </c>
      <c r="H6086" s="235">
        <v>10.6</v>
      </c>
    </row>
    <row r="6087" spans="2:8">
      <c r="B6087" s="235" t="s">
        <v>81</v>
      </c>
      <c r="C6087" s="235">
        <v>44610</v>
      </c>
      <c r="D6087" s="235">
        <v>0</v>
      </c>
      <c r="E6087" s="235">
        <v>97</v>
      </c>
      <c r="F6087" s="235">
        <v>83</v>
      </c>
      <c r="G6087" s="235">
        <v>16.3</v>
      </c>
      <c r="H6087" s="235">
        <v>10.1</v>
      </c>
    </row>
    <row r="6088" spans="2:8">
      <c r="B6088" s="235" t="s">
        <v>81</v>
      </c>
      <c r="C6088" s="235">
        <v>44613</v>
      </c>
      <c r="D6088" s="235">
        <v>18</v>
      </c>
      <c r="E6088" s="235">
        <v>96</v>
      </c>
      <c r="F6088" s="235">
        <v>48</v>
      </c>
      <c r="G6088" s="235">
        <v>25.1</v>
      </c>
      <c r="H6088" s="235">
        <v>8.6</v>
      </c>
    </row>
    <row r="6089" spans="2:8">
      <c r="B6089" s="235" t="s">
        <v>81</v>
      </c>
      <c r="C6089" s="235">
        <v>44614</v>
      </c>
      <c r="D6089" s="235">
        <v>2</v>
      </c>
      <c r="E6089" s="235">
        <v>95</v>
      </c>
      <c r="F6089" s="235">
        <v>60</v>
      </c>
      <c r="G6089" s="235">
        <v>22.3</v>
      </c>
      <c r="H6089" s="235">
        <v>10.8</v>
      </c>
    </row>
    <row r="6090" spans="2:8">
      <c r="B6090" s="235" t="s">
        <v>81</v>
      </c>
      <c r="C6090" s="235">
        <v>44615</v>
      </c>
      <c r="D6090" s="235">
        <v>0</v>
      </c>
      <c r="E6090" s="235">
        <v>90</v>
      </c>
      <c r="F6090" s="235">
        <v>57</v>
      </c>
      <c r="G6090" s="235">
        <v>22.9</v>
      </c>
      <c r="H6090" s="235">
        <v>13.6</v>
      </c>
    </row>
    <row r="6091" spans="2:8">
      <c r="B6091" s="235" t="s">
        <v>81</v>
      </c>
      <c r="C6091" s="235">
        <v>44616</v>
      </c>
      <c r="D6091" s="235">
        <v>0</v>
      </c>
      <c r="E6091" s="235">
        <v>94</v>
      </c>
      <c r="F6091" s="235">
        <v>46</v>
      </c>
      <c r="G6091" s="235">
        <v>25.1</v>
      </c>
      <c r="H6091" s="235">
        <v>11</v>
      </c>
    </row>
    <row r="6092" spans="2:8">
      <c r="B6092" s="235" t="s">
        <v>81</v>
      </c>
      <c r="C6092" s="235">
        <v>44620</v>
      </c>
      <c r="D6092" s="235">
        <v>14</v>
      </c>
      <c r="E6092" s="235">
        <v>95</v>
      </c>
      <c r="F6092" s="235">
        <v>72</v>
      </c>
      <c r="G6092" s="235">
        <v>17.899999999999999</v>
      </c>
      <c r="H6092" s="235">
        <v>12</v>
      </c>
    </row>
    <row r="6093" spans="2:8">
      <c r="B6093" s="235" t="s">
        <v>81</v>
      </c>
      <c r="C6093" s="235">
        <v>44621</v>
      </c>
      <c r="D6093" s="235">
        <v>2</v>
      </c>
      <c r="E6093" s="235">
        <v>97</v>
      </c>
      <c r="F6093" s="235">
        <v>60</v>
      </c>
      <c r="G6093" s="235">
        <v>19.899999999999999</v>
      </c>
      <c r="H6093" s="235">
        <v>12</v>
      </c>
    </row>
    <row r="6094" spans="2:8">
      <c r="B6094" s="235" t="s">
        <v>81</v>
      </c>
      <c r="C6094" s="235">
        <v>44622</v>
      </c>
      <c r="D6094" s="235">
        <v>11</v>
      </c>
      <c r="E6094" s="235">
        <v>97</v>
      </c>
      <c r="F6094" s="235">
        <v>67</v>
      </c>
      <c r="G6094" s="235">
        <v>20</v>
      </c>
      <c r="H6094" s="235">
        <v>11.9</v>
      </c>
    </row>
    <row r="6095" spans="2:8">
      <c r="B6095" s="235" t="s">
        <v>81</v>
      </c>
      <c r="C6095" s="235">
        <v>44623</v>
      </c>
      <c r="D6095" s="235">
        <v>9</v>
      </c>
      <c r="E6095" s="235">
        <v>90</v>
      </c>
      <c r="F6095" s="235">
        <v>51</v>
      </c>
      <c r="G6095" s="235">
        <v>24</v>
      </c>
      <c r="H6095" s="235">
        <v>12</v>
      </c>
    </row>
    <row r="6096" spans="2:8">
      <c r="B6096" s="235" t="s">
        <v>81</v>
      </c>
      <c r="C6096" s="235">
        <v>44624</v>
      </c>
      <c r="D6096" s="235">
        <v>8</v>
      </c>
      <c r="E6096" s="235">
        <v>95.1</v>
      </c>
      <c r="F6096" s="235">
        <v>52.1</v>
      </c>
      <c r="G6096" s="235">
        <v>22.9</v>
      </c>
      <c r="H6096" s="235">
        <v>11.2</v>
      </c>
    </row>
    <row r="6097" spans="2:8">
      <c r="B6097" s="235" t="s">
        <v>81</v>
      </c>
      <c r="C6097" s="235">
        <v>44627</v>
      </c>
      <c r="D6097" s="235">
        <v>44</v>
      </c>
      <c r="E6097" s="235">
        <v>100</v>
      </c>
      <c r="F6097" s="235">
        <v>84.8</v>
      </c>
      <c r="G6097" s="235">
        <v>15.9</v>
      </c>
      <c r="H6097" s="235">
        <v>11.3</v>
      </c>
    </row>
    <row r="6098" spans="2:8">
      <c r="B6098" s="235" t="s">
        <v>81</v>
      </c>
      <c r="C6098" s="235">
        <v>44628</v>
      </c>
      <c r="D6098" s="235">
        <v>1</v>
      </c>
      <c r="E6098" s="235">
        <v>98</v>
      </c>
      <c r="F6098" s="235">
        <v>71.3</v>
      </c>
      <c r="G6098" s="235">
        <v>14.6</v>
      </c>
      <c r="H6098" s="235">
        <v>10.4</v>
      </c>
    </row>
    <row r="6099" spans="2:8">
      <c r="B6099" s="235" t="s">
        <v>81</v>
      </c>
      <c r="C6099" s="235">
        <v>44629</v>
      </c>
      <c r="D6099" s="235">
        <v>1</v>
      </c>
      <c r="E6099" s="235">
        <v>98.6</v>
      </c>
      <c r="F6099" s="235">
        <v>49</v>
      </c>
      <c r="G6099" s="235">
        <v>23.7</v>
      </c>
      <c r="H6099" s="235">
        <v>7.7</v>
      </c>
    </row>
    <row r="6100" spans="2:8">
      <c r="B6100" s="235" t="s">
        <v>81</v>
      </c>
      <c r="C6100" s="235">
        <v>44630</v>
      </c>
      <c r="D6100" s="235">
        <v>0</v>
      </c>
      <c r="E6100" s="235">
        <v>94.4</v>
      </c>
      <c r="F6100" s="235">
        <v>47.7</v>
      </c>
      <c r="G6100" s="235">
        <v>22.1</v>
      </c>
      <c r="H6100" s="235">
        <v>13</v>
      </c>
    </row>
    <row r="6101" spans="2:8">
      <c r="B6101" s="235" t="s">
        <v>81</v>
      </c>
      <c r="C6101" s="235">
        <v>44631</v>
      </c>
      <c r="D6101" s="235">
        <v>0</v>
      </c>
      <c r="E6101" s="235">
        <v>95.8</v>
      </c>
      <c r="F6101" s="235">
        <v>50.1</v>
      </c>
      <c r="G6101" s="235">
        <v>22</v>
      </c>
      <c r="H6101" s="235">
        <v>10.8</v>
      </c>
    </row>
    <row r="6102" spans="2:8">
      <c r="B6102" s="235" t="s">
        <v>81</v>
      </c>
      <c r="C6102" s="235">
        <v>44635</v>
      </c>
      <c r="D6102" s="235">
        <v>18</v>
      </c>
      <c r="E6102" s="235">
        <v>82.8</v>
      </c>
      <c r="F6102" s="235">
        <v>62</v>
      </c>
      <c r="G6102" s="235">
        <v>22.1</v>
      </c>
      <c r="H6102" s="235">
        <v>14.6</v>
      </c>
    </row>
    <row r="6103" spans="2:8">
      <c r="B6103" s="235" t="s">
        <v>81</v>
      </c>
      <c r="C6103" s="235">
        <v>44636</v>
      </c>
      <c r="D6103" s="235">
        <v>2</v>
      </c>
      <c r="E6103" s="235">
        <v>97.4</v>
      </c>
      <c r="F6103" s="235">
        <v>69.900000000000006</v>
      </c>
      <c r="G6103" s="235">
        <v>20</v>
      </c>
      <c r="H6103" s="235">
        <v>11.7</v>
      </c>
    </row>
    <row r="6104" spans="2:8">
      <c r="B6104" s="235" t="s">
        <v>81</v>
      </c>
      <c r="C6104" s="235">
        <v>44637</v>
      </c>
      <c r="D6104" s="235">
        <v>19</v>
      </c>
      <c r="E6104" s="235">
        <v>98.2</v>
      </c>
      <c r="F6104" s="235">
        <v>55.3</v>
      </c>
      <c r="G6104" s="235">
        <v>22</v>
      </c>
      <c r="H6104" s="235">
        <v>11.1</v>
      </c>
    </row>
    <row r="6105" spans="2:8">
      <c r="B6105" s="235" t="s">
        <v>81</v>
      </c>
      <c r="C6105" s="235">
        <v>44638</v>
      </c>
      <c r="D6105" s="235">
        <v>5</v>
      </c>
      <c r="E6105" s="235">
        <v>94.9</v>
      </c>
      <c r="F6105" s="235">
        <v>58.1</v>
      </c>
      <c r="G6105" s="235">
        <v>22</v>
      </c>
      <c r="H6105" s="235">
        <v>12.5</v>
      </c>
    </row>
    <row r="6106" spans="2:8">
      <c r="B6106" s="235" t="s">
        <v>81</v>
      </c>
      <c r="C6106" s="235">
        <v>44642</v>
      </c>
      <c r="D6106" s="235">
        <v>100</v>
      </c>
      <c r="E6106" s="235">
        <v>98.2</v>
      </c>
      <c r="F6106" s="235">
        <v>75.400000000000006</v>
      </c>
      <c r="G6106" s="235">
        <v>16.3</v>
      </c>
      <c r="H6106" s="235">
        <v>11.8</v>
      </c>
    </row>
    <row r="6107" spans="2:8">
      <c r="B6107" s="235" t="s">
        <v>81</v>
      </c>
      <c r="C6107" s="235">
        <v>44643</v>
      </c>
      <c r="D6107" s="235">
        <v>4</v>
      </c>
      <c r="E6107" s="235">
        <v>97.9</v>
      </c>
      <c r="F6107" s="235">
        <v>66.7</v>
      </c>
      <c r="G6107" s="235">
        <v>19.3</v>
      </c>
      <c r="H6107" s="235">
        <v>11.5</v>
      </c>
    </row>
    <row r="6108" spans="2:8">
      <c r="B6108" s="235" t="s">
        <v>81</v>
      </c>
      <c r="C6108" s="235">
        <v>44644</v>
      </c>
      <c r="D6108" s="235">
        <v>0</v>
      </c>
      <c r="E6108" s="235">
        <v>95.6</v>
      </c>
      <c r="F6108" s="235">
        <v>63.1</v>
      </c>
      <c r="G6108" s="235">
        <v>21.3</v>
      </c>
      <c r="H6108" s="235">
        <v>12.5</v>
      </c>
    </row>
    <row r="6109" spans="2:8">
      <c r="B6109" s="235" t="s">
        <v>81</v>
      </c>
      <c r="C6109" s="235">
        <v>44645</v>
      </c>
      <c r="D6109" s="235">
        <v>12</v>
      </c>
      <c r="E6109" s="235">
        <v>98.6</v>
      </c>
      <c r="F6109" s="235">
        <v>63.2</v>
      </c>
      <c r="G6109" s="235">
        <v>19.899999999999999</v>
      </c>
      <c r="H6109" s="235">
        <v>12.4</v>
      </c>
    </row>
    <row r="6110" spans="2:8">
      <c r="B6110" s="235" t="s">
        <v>81</v>
      </c>
      <c r="C6110" s="235">
        <v>44648</v>
      </c>
      <c r="D6110" s="235">
        <v>24</v>
      </c>
      <c r="E6110" s="235">
        <v>94.7</v>
      </c>
      <c r="F6110" s="235">
        <v>64.5</v>
      </c>
      <c r="G6110" s="235">
        <v>19.3</v>
      </c>
      <c r="H6110" s="235">
        <v>11.4</v>
      </c>
    </row>
    <row r="6111" spans="2:8">
      <c r="B6111" s="235" t="s">
        <v>81</v>
      </c>
      <c r="C6111" s="235">
        <v>44649</v>
      </c>
      <c r="D6111" s="235">
        <v>11</v>
      </c>
      <c r="E6111" s="235">
        <v>96.2</v>
      </c>
      <c r="F6111" s="235">
        <v>71.400000000000006</v>
      </c>
      <c r="G6111" s="235">
        <v>20.399999999999999</v>
      </c>
      <c r="H6111" s="235">
        <v>11.5</v>
      </c>
    </row>
    <row r="6112" spans="2:8">
      <c r="B6112" s="235" t="s">
        <v>81</v>
      </c>
      <c r="C6112" s="235">
        <v>44650</v>
      </c>
      <c r="D6112" s="235">
        <v>34</v>
      </c>
      <c r="E6112" s="235">
        <v>95.1</v>
      </c>
      <c r="F6112" s="235">
        <v>65.7</v>
      </c>
      <c r="G6112" s="235">
        <v>20.100000000000001</v>
      </c>
      <c r="H6112" s="235">
        <v>12.7</v>
      </c>
    </row>
    <row r="6113" spans="2:8">
      <c r="B6113" s="235" t="s">
        <v>81</v>
      </c>
      <c r="C6113" s="235">
        <v>44651</v>
      </c>
      <c r="D6113" s="235">
        <v>11</v>
      </c>
      <c r="E6113" s="235">
        <v>98.5</v>
      </c>
      <c r="F6113" s="235">
        <v>73.7</v>
      </c>
      <c r="G6113" s="235">
        <v>17.5</v>
      </c>
      <c r="H6113" s="235">
        <v>11.8</v>
      </c>
    </row>
    <row r="6114" spans="2:8">
      <c r="B6114" s="235" t="s">
        <v>81</v>
      </c>
      <c r="C6114" s="235">
        <v>44655</v>
      </c>
      <c r="D6114" s="235">
        <v>24</v>
      </c>
      <c r="E6114" s="235">
        <v>88.2</v>
      </c>
      <c r="F6114" s="235">
        <v>62.8</v>
      </c>
      <c r="G6114" s="235">
        <v>21.7</v>
      </c>
      <c r="H6114" s="235">
        <v>13</v>
      </c>
    </row>
    <row r="6115" spans="2:8">
      <c r="B6115" s="235" t="s">
        <v>81</v>
      </c>
      <c r="C6115" s="235">
        <v>44656</v>
      </c>
      <c r="D6115" s="235">
        <v>36</v>
      </c>
      <c r="E6115" s="235">
        <v>99.1</v>
      </c>
      <c r="F6115" s="235">
        <v>73.8</v>
      </c>
      <c r="G6115" s="235">
        <v>17.899999999999999</v>
      </c>
      <c r="H6115" s="235">
        <v>11.6</v>
      </c>
    </row>
    <row r="6116" spans="2:8">
      <c r="B6116" s="235" t="s">
        <v>81</v>
      </c>
      <c r="C6116" s="235">
        <v>44657</v>
      </c>
      <c r="D6116" s="235">
        <v>13</v>
      </c>
      <c r="E6116" s="235">
        <v>84.3</v>
      </c>
      <c r="F6116" s="235">
        <v>65</v>
      </c>
      <c r="G6116" s="235">
        <v>21.7</v>
      </c>
      <c r="H6116" s="235">
        <v>13.5</v>
      </c>
    </row>
    <row r="6117" spans="2:8">
      <c r="B6117" s="235" t="s">
        <v>81</v>
      </c>
      <c r="C6117" s="235">
        <v>44658</v>
      </c>
      <c r="D6117" s="235">
        <v>42</v>
      </c>
      <c r="E6117" s="235">
        <v>100</v>
      </c>
      <c r="F6117" s="235">
        <v>76.8</v>
      </c>
      <c r="G6117" s="235">
        <v>20.100000000000001</v>
      </c>
      <c r="H6117" s="235">
        <v>11.7</v>
      </c>
    </row>
    <row r="6118" spans="2:8">
      <c r="B6118" s="235" t="s">
        <v>81</v>
      </c>
      <c r="C6118" s="235">
        <v>44659</v>
      </c>
      <c r="D6118" s="235">
        <v>9</v>
      </c>
      <c r="E6118" s="235">
        <v>96.6</v>
      </c>
      <c r="F6118" s="235">
        <v>60.1</v>
      </c>
      <c r="G6118" s="235">
        <v>21.5</v>
      </c>
      <c r="H6118" s="235">
        <v>13.4</v>
      </c>
    </row>
    <row r="6119" spans="2:8">
      <c r="B6119" s="235" t="s">
        <v>81</v>
      </c>
      <c r="C6119" s="235">
        <v>44662</v>
      </c>
      <c r="D6119" s="235">
        <v>28</v>
      </c>
      <c r="E6119" s="235">
        <v>97.9</v>
      </c>
      <c r="F6119" s="235">
        <v>63.2</v>
      </c>
      <c r="G6119" s="235">
        <v>20.9</v>
      </c>
      <c r="H6119" s="235">
        <v>12.4</v>
      </c>
    </row>
    <row r="6120" spans="2:8">
      <c r="B6120" s="235" t="s">
        <v>81</v>
      </c>
      <c r="C6120" s="235">
        <v>44663</v>
      </c>
      <c r="D6120" s="235">
        <v>0</v>
      </c>
      <c r="E6120" s="235">
        <v>87.2</v>
      </c>
      <c r="F6120" s="235">
        <v>65.400000000000006</v>
      </c>
      <c r="G6120" s="235">
        <v>20</v>
      </c>
      <c r="H6120" s="235">
        <v>13.7</v>
      </c>
    </row>
    <row r="6121" spans="2:8">
      <c r="B6121" s="235" t="s">
        <v>81</v>
      </c>
      <c r="C6121" s="235">
        <v>44664</v>
      </c>
      <c r="D6121" s="235">
        <v>0</v>
      </c>
      <c r="E6121" s="235">
        <v>89.1</v>
      </c>
      <c r="F6121" s="235">
        <v>66.3</v>
      </c>
      <c r="G6121" s="235">
        <v>19.100000000000001</v>
      </c>
      <c r="H6121" s="235">
        <v>12.8</v>
      </c>
    </row>
    <row r="6122" spans="2:8">
      <c r="B6122" s="235" t="s">
        <v>81</v>
      </c>
      <c r="C6122" s="235">
        <v>44669</v>
      </c>
      <c r="D6122" s="235">
        <v>13</v>
      </c>
      <c r="E6122" s="235">
        <v>98.4</v>
      </c>
      <c r="F6122" s="235">
        <v>81.599999999999994</v>
      </c>
      <c r="G6122" s="235">
        <v>19.399999999999999</v>
      </c>
      <c r="H6122" s="235">
        <v>12.6</v>
      </c>
    </row>
    <row r="6123" spans="2:8">
      <c r="B6123" s="235" t="s">
        <v>81</v>
      </c>
      <c r="C6123" s="235">
        <v>44670</v>
      </c>
      <c r="D6123" s="235">
        <v>16</v>
      </c>
      <c r="E6123" s="235">
        <v>99.6</v>
      </c>
      <c r="F6123" s="235">
        <v>74.2</v>
      </c>
      <c r="G6123" s="235">
        <v>18.899999999999999</v>
      </c>
      <c r="H6123" s="235">
        <v>11.3</v>
      </c>
    </row>
    <row r="6124" spans="2:8">
      <c r="B6124" s="235" t="s">
        <v>81</v>
      </c>
      <c r="C6124" s="235">
        <v>44671</v>
      </c>
      <c r="D6124" s="235">
        <v>22</v>
      </c>
      <c r="E6124" s="235">
        <v>99.7</v>
      </c>
      <c r="F6124" s="235">
        <v>66.5</v>
      </c>
      <c r="G6124" s="235">
        <v>19.100000000000001</v>
      </c>
      <c r="H6124" s="235">
        <v>12.3</v>
      </c>
    </row>
    <row r="6125" spans="2:8">
      <c r="B6125" s="235" t="s">
        <v>81</v>
      </c>
      <c r="C6125" s="235">
        <v>44672</v>
      </c>
      <c r="D6125" s="235">
        <v>38</v>
      </c>
      <c r="E6125" s="235">
        <v>100</v>
      </c>
      <c r="F6125" s="235">
        <v>80.2</v>
      </c>
      <c r="G6125" s="235">
        <v>16.8</v>
      </c>
      <c r="H6125" s="235">
        <v>11.1</v>
      </c>
    </row>
    <row r="6126" spans="2:8">
      <c r="B6126" s="235" t="s">
        <v>81</v>
      </c>
      <c r="C6126" s="235">
        <v>44673</v>
      </c>
      <c r="D6126" s="235">
        <v>34</v>
      </c>
      <c r="E6126" s="235">
        <v>100.8</v>
      </c>
      <c r="F6126" s="235">
        <v>79.400000000000006</v>
      </c>
      <c r="G6126" s="235">
        <v>18.3</v>
      </c>
      <c r="H6126" s="235">
        <v>11.1</v>
      </c>
    </row>
    <row r="6127" spans="2:8">
      <c r="B6127" s="235" t="s">
        <v>81</v>
      </c>
      <c r="C6127" s="235">
        <v>44676</v>
      </c>
      <c r="D6127" s="235">
        <v>15</v>
      </c>
      <c r="E6127" s="235">
        <v>97.7</v>
      </c>
      <c r="F6127" s="235">
        <v>69.5</v>
      </c>
      <c r="G6127" s="235">
        <v>17.600000000000001</v>
      </c>
      <c r="H6127" s="235">
        <v>11.5</v>
      </c>
    </row>
    <row r="6128" spans="2:8">
      <c r="B6128" s="235" t="s">
        <v>81</v>
      </c>
      <c r="C6128" s="235">
        <v>44677</v>
      </c>
      <c r="D6128" s="235">
        <v>5</v>
      </c>
      <c r="E6128" s="235">
        <v>85.1</v>
      </c>
      <c r="F6128" s="235">
        <v>48</v>
      </c>
      <c r="G6128" s="235">
        <v>26.1</v>
      </c>
      <c r="H6128" s="235">
        <v>13.9</v>
      </c>
    </row>
    <row r="6129" spans="2:8">
      <c r="B6129" s="235" t="s">
        <v>81</v>
      </c>
      <c r="C6129" s="235">
        <v>44678</v>
      </c>
      <c r="D6129" s="235">
        <v>0</v>
      </c>
      <c r="E6129" s="235">
        <v>93.4</v>
      </c>
      <c r="F6129" s="235">
        <v>65</v>
      </c>
      <c r="G6129" s="235">
        <v>21.3</v>
      </c>
      <c r="H6129" s="235">
        <v>14.6</v>
      </c>
    </row>
    <row r="6130" spans="2:8">
      <c r="B6130" s="235" t="s">
        <v>81</v>
      </c>
      <c r="C6130" s="235">
        <v>44690</v>
      </c>
      <c r="D6130" s="235">
        <v>54</v>
      </c>
      <c r="E6130" s="235">
        <v>87.3</v>
      </c>
      <c r="F6130" s="235">
        <v>87.3</v>
      </c>
      <c r="G6130" s="235">
        <v>16.399999999999999</v>
      </c>
      <c r="H6130" s="235">
        <v>16.3</v>
      </c>
    </row>
    <row r="6131" spans="2:8">
      <c r="B6131" s="235" t="s">
        <v>81</v>
      </c>
      <c r="C6131" s="235">
        <v>44691</v>
      </c>
      <c r="D6131" s="235">
        <v>8</v>
      </c>
      <c r="E6131" s="235">
        <v>95.3</v>
      </c>
      <c r="F6131" s="235">
        <v>95</v>
      </c>
      <c r="G6131" s="235">
        <v>14</v>
      </c>
      <c r="H6131" s="235">
        <v>13.9</v>
      </c>
    </row>
    <row r="6132" spans="2:8">
      <c r="B6132" s="235" t="s">
        <v>81</v>
      </c>
      <c r="C6132" s="235">
        <v>44692</v>
      </c>
      <c r="D6132" s="235">
        <v>11</v>
      </c>
      <c r="E6132" s="235">
        <v>97.5</v>
      </c>
      <c r="F6132" s="235">
        <v>97</v>
      </c>
      <c r="G6132" s="235">
        <v>14.2</v>
      </c>
      <c r="H6132" s="235">
        <v>14.1</v>
      </c>
    </row>
    <row r="6133" spans="2:8">
      <c r="B6133" s="235" t="s">
        <v>81</v>
      </c>
      <c r="C6133" s="235">
        <v>44693</v>
      </c>
      <c r="D6133" s="235">
        <v>11</v>
      </c>
      <c r="E6133" s="235">
        <v>87.1</v>
      </c>
      <c r="F6133" s="235">
        <v>86.5</v>
      </c>
      <c r="G6133" s="235">
        <v>17.399999999999999</v>
      </c>
      <c r="H6133" s="235">
        <v>17</v>
      </c>
    </row>
    <row r="6134" spans="2:8">
      <c r="B6134" s="235" t="s">
        <v>81</v>
      </c>
      <c r="C6134" s="235">
        <v>44694</v>
      </c>
      <c r="D6134" s="235">
        <v>0</v>
      </c>
      <c r="E6134" s="235">
        <v>75.400000000000006</v>
      </c>
      <c r="F6134" s="235">
        <v>73.5</v>
      </c>
      <c r="G6134" s="235">
        <v>16.899999999999999</v>
      </c>
      <c r="H6134" s="235">
        <v>16.8</v>
      </c>
    </row>
    <row r="6135" spans="2:8">
      <c r="B6135" s="235" t="s">
        <v>81</v>
      </c>
      <c r="C6135" s="235">
        <v>44697</v>
      </c>
      <c r="D6135" s="235">
        <v>9</v>
      </c>
      <c r="E6135" s="235">
        <v>77.3</v>
      </c>
      <c r="F6135" s="235">
        <v>74.7</v>
      </c>
      <c r="G6135" s="235">
        <v>18.100000000000001</v>
      </c>
      <c r="H6135" s="235">
        <v>17.5</v>
      </c>
    </row>
    <row r="6136" spans="2:8">
      <c r="B6136" s="235" t="s">
        <v>73</v>
      </c>
      <c r="C6136" s="235">
        <v>43466</v>
      </c>
      <c r="D6136" s="235">
        <v>67</v>
      </c>
      <c r="E6136" s="235">
        <v>0</v>
      </c>
      <c r="F6136" s="235">
        <v>0</v>
      </c>
      <c r="G6136" s="235">
        <v>0</v>
      </c>
      <c r="H6136" s="235">
        <v>0</v>
      </c>
    </row>
    <row r="6137" spans="2:8">
      <c r="B6137" s="235" t="s">
        <v>73</v>
      </c>
      <c r="C6137" s="235">
        <v>43497</v>
      </c>
      <c r="D6137" s="235">
        <v>100</v>
      </c>
      <c r="E6137" s="235">
        <v>87</v>
      </c>
      <c r="F6137" s="235">
        <v>3</v>
      </c>
      <c r="G6137" s="235">
        <v>23.5</v>
      </c>
      <c r="H6137" s="235">
        <v>14</v>
      </c>
    </row>
    <row r="6138" spans="2:8">
      <c r="B6138" s="235" t="s">
        <v>73</v>
      </c>
      <c r="C6138" s="235">
        <v>43525</v>
      </c>
      <c r="D6138" s="235">
        <v>93</v>
      </c>
      <c r="E6138" s="235">
        <v>83</v>
      </c>
      <c r="F6138" s="235">
        <v>52</v>
      </c>
      <c r="G6138" s="235">
        <v>27.1</v>
      </c>
      <c r="H6138" s="235">
        <v>14.4</v>
      </c>
    </row>
    <row r="6139" spans="2:8">
      <c r="B6139" s="235" t="s">
        <v>73</v>
      </c>
      <c r="C6139" s="235">
        <v>43556</v>
      </c>
      <c r="D6139" s="235">
        <v>240</v>
      </c>
      <c r="E6139" s="235">
        <v>86</v>
      </c>
      <c r="F6139" s="235">
        <v>51</v>
      </c>
      <c r="G6139" s="235">
        <v>27.5</v>
      </c>
      <c r="H6139" s="235">
        <v>13.4</v>
      </c>
    </row>
    <row r="6140" spans="2:8">
      <c r="B6140" s="235" t="s">
        <v>73</v>
      </c>
      <c r="C6140" s="235">
        <v>43586</v>
      </c>
      <c r="D6140" s="235">
        <v>163</v>
      </c>
      <c r="E6140" s="235">
        <v>83</v>
      </c>
      <c r="F6140" s="235">
        <v>50</v>
      </c>
      <c r="G6140" s="235">
        <v>27.6</v>
      </c>
      <c r="H6140" s="235">
        <v>14.6</v>
      </c>
    </row>
    <row r="6141" spans="2:8">
      <c r="B6141" s="235" t="s">
        <v>73</v>
      </c>
      <c r="C6141" s="235">
        <v>43617</v>
      </c>
      <c r="D6141" s="235">
        <v>264</v>
      </c>
      <c r="E6141" s="235">
        <v>81</v>
      </c>
      <c r="F6141" s="235">
        <v>47</v>
      </c>
      <c r="G6141" s="235">
        <v>28</v>
      </c>
      <c r="H6141" s="235">
        <v>14</v>
      </c>
    </row>
    <row r="6142" spans="2:8">
      <c r="B6142" s="235" t="s">
        <v>73</v>
      </c>
      <c r="C6142" s="235">
        <v>43647</v>
      </c>
      <c r="D6142" s="235">
        <v>172</v>
      </c>
      <c r="E6142" s="235">
        <v>82</v>
      </c>
      <c r="F6142" s="235">
        <v>46</v>
      </c>
      <c r="G6142" s="235">
        <v>27.8</v>
      </c>
      <c r="H6142" s="235">
        <v>13.5</v>
      </c>
    </row>
    <row r="6143" spans="2:8">
      <c r="B6143" s="235" t="s">
        <v>73</v>
      </c>
      <c r="C6143" s="235">
        <v>43678</v>
      </c>
      <c r="D6143" s="235">
        <v>22</v>
      </c>
      <c r="E6143" s="235">
        <v>73</v>
      </c>
      <c r="F6143" s="235">
        <v>35</v>
      </c>
      <c r="G6143" s="235">
        <v>31.3</v>
      </c>
      <c r="H6143" s="235">
        <v>12.6</v>
      </c>
    </row>
    <row r="6144" spans="2:8">
      <c r="B6144" s="235" t="s">
        <v>73</v>
      </c>
      <c r="C6144" s="235">
        <v>43709</v>
      </c>
      <c r="D6144" s="235">
        <v>123</v>
      </c>
      <c r="E6144" s="235">
        <v>83</v>
      </c>
      <c r="F6144" s="235">
        <v>46</v>
      </c>
      <c r="G6144" s="235">
        <v>29.1</v>
      </c>
      <c r="H6144" s="235">
        <v>13.3</v>
      </c>
    </row>
    <row r="6145" spans="2:8">
      <c r="B6145" s="235" t="s">
        <v>73</v>
      </c>
      <c r="C6145" s="235">
        <v>43739</v>
      </c>
      <c r="D6145" s="235">
        <v>210</v>
      </c>
      <c r="E6145" s="235">
        <v>92</v>
      </c>
      <c r="F6145" s="235">
        <v>51</v>
      </c>
      <c r="G6145" s="235">
        <v>25.6</v>
      </c>
      <c r="H6145" s="235">
        <v>13.4</v>
      </c>
    </row>
    <row r="6146" spans="2:8">
      <c r="B6146" s="235" t="s">
        <v>73</v>
      </c>
      <c r="C6146" s="235">
        <v>43770</v>
      </c>
      <c r="D6146" s="235">
        <v>147</v>
      </c>
      <c r="E6146" s="235">
        <v>86</v>
      </c>
      <c r="F6146" s="235">
        <v>52</v>
      </c>
      <c r="G6146" s="235">
        <v>26.5</v>
      </c>
      <c r="H6146" s="235">
        <v>14.2</v>
      </c>
    </row>
    <row r="6147" spans="2:8">
      <c r="B6147" s="235" t="s">
        <v>73</v>
      </c>
      <c r="C6147" s="235">
        <v>43800</v>
      </c>
      <c r="D6147" s="235">
        <v>166</v>
      </c>
      <c r="E6147" s="235">
        <v>85</v>
      </c>
      <c r="F6147" s="235">
        <v>58</v>
      </c>
      <c r="G6147" s="235">
        <v>26.8</v>
      </c>
      <c r="H6147" s="235">
        <v>13.3</v>
      </c>
    </row>
    <row r="6148" spans="2:8">
      <c r="B6148" s="235" t="s">
        <v>73</v>
      </c>
      <c r="C6148" s="235">
        <v>43831</v>
      </c>
      <c r="D6148" s="235">
        <v>80</v>
      </c>
      <c r="E6148" s="235">
        <v>83</v>
      </c>
      <c r="F6148" s="235">
        <v>59</v>
      </c>
      <c r="G6148" s="235">
        <v>25.3</v>
      </c>
      <c r="H6148" s="235">
        <v>13</v>
      </c>
    </row>
    <row r="6149" spans="2:8">
      <c r="B6149" s="235" t="s">
        <v>73</v>
      </c>
      <c r="C6149" s="235">
        <v>43862</v>
      </c>
      <c r="D6149" s="235">
        <v>149</v>
      </c>
      <c r="E6149" s="235">
        <v>78</v>
      </c>
      <c r="F6149" s="235">
        <v>51</v>
      </c>
      <c r="G6149" s="235">
        <v>29.8</v>
      </c>
      <c r="H6149" s="235">
        <v>13.8</v>
      </c>
    </row>
    <row r="6150" spans="2:8">
      <c r="B6150" s="235" t="s">
        <v>73</v>
      </c>
      <c r="C6150" s="235">
        <v>43891</v>
      </c>
      <c r="D6150" s="235">
        <v>108</v>
      </c>
      <c r="E6150" s="235">
        <v>81</v>
      </c>
      <c r="F6150" s="235">
        <v>50</v>
      </c>
      <c r="G6150" s="235">
        <v>28.6</v>
      </c>
      <c r="H6150" s="235">
        <v>13.6</v>
      </c>
    </row>
    <row r="6151" spans="2:8">
      <c r="B6151" s="235" t="s">
        <v>73</v>
      </c>
      <c r="C6151" s="235">
        <v>43922</v>
      </c>
      <c r="D6151" s="235">
        <v>174</v>
      </c>
      <c r="E6151" s="235">
        <v>81</v>
      </c>
      <c r="F6151" s="235">
        <v>55</v>
      </c>
      <c r="G6151" s="235">
        <v>28.6</v>
      </c>
      <c r="H6151" s="235">
        <v>12.7</v>
      </c>
    </row>
    <row r="6152" spans="2:8">
      <c r="B6152" s="235" t="s">
        <v>73</v>
      </c>
      <c r="C6152" s="235">
        <v>43952</v>
      </c>
      <c r="D6152" s="235">
        <v>69</v>
      </c>
      <c r="E6152" s="235">
        <v>83</v>
      </c>
      <c r="F6152" s="235">
        <v>57</v>
      </c>
      <c r="G6152" s="235">
        <v>26.4</v>
      </c>
      <c r="H6152" s="235">
        <v>14.3</v>
      </c>
    </row>
    <row r="6153" spans="2:8">
      <c r="B6153" s="235" t="s">
        <v>73</v>
      </c>
      <c r="C6153" s="235">
        <v>43983</v>
      </c>
      <c r="D6153" s="235">
        <v>266</v>
      </c>
      <c r="E6153" s="235">
        <v>84</v>
      </c>
      <c r="F6153" s="235">
        <v>57</v>
      </c>
      <c r="G6153" s="235">
        <v>27.3</v>
      </c>
      <c r="H6153" s="235">
        <v>13.2</v>
      </c>
    </row>
    <row r="6154" spans="2:8">
      <c r="B6154" s="235" t="s">
        <v>73</v>
      </c>
      <c r="C6154" s="235">
        <v>44013</v>
      </c>
      <c r="D6154" s="235">
        <v>354</v>
      </c>
      <c r="E6154" s="235">
        <v>81</v>
      </c>
      <c r="F6154" s="235">
        <v>53</v>
      </c>
      <c r="G6154" s="235">
        <v>28.6</v>
      </c>
      <c r="H6154" s="235">
        <v>12.8</v>
      </c>
    </row>
    <row r="6155" spans="2:8">
      <c r="B6155" s="235" t="s">
        <v>73</v>
      </c>
      <c r="C6155" s="235">
        <v>44044</v>
      </c>
      <c r="D6155" s="235">
        <v>277</v>
      </c>
      <c r="E6155" s="235">
        <v>77</v>
      </c>
      <c r="F6155" s="235">
        <v>47</v>
      </c>
      <c r="G6155" s="235">
        <v>29.1</v>
      </c>
      <c r="H6155" s="235">
        <v>13.5</v>
      </c>
    </row>
    <row r="6156" spans="2:8">
      <c r="B6156" s="235" t="s">
        <v>73</v>
      </c>
      <c r="C6156" s="235">
        <v>44075</v>
      </c>
      <c r="D6156" s="235">
        <v>193</v>
      </c>
      <c r="E6156" s="235">
        <v>82</v>
      </c>
      <c r="F6156" s="235">
        <v>50</v>
      </c>
      <c r="G6156" s="235">
        <v>27.9</v>
      </c>
      <c r="H6156" s="235">
        <v>12.9</v>
      </c>
    </row>
    <row r="6157" spans="2:8">
      <c r="B6157" s="235" t="s">
        <v>73</v>
      </c>
      <c r="C6157" s="235">
        <v>44105</v>
      </c>
      <c r="D6157" s="235">
        <v>173</v>
      </c>
      <c r="E6157" s="235">
        <v>85</v>
      </c>
      <c r="F6157" s="235">
        <v>56</v>
      </c>
      <c r="G6157" s="235">
        <v>27.4</v>
      </c>
      <c r="H6157" s="235">
        <v>12.7</v>
      </c>
    </row>
    <row r="6158" spans="2:8">
      <c r="B6158" s="235" t="s">
        <v>73</v>
      </c>
      <c r="C6158" s="235">
        <v>44136</v>
      </c>
      <c r="D6158" s="235">
        <v>477</v>
      </c>
      <c r="E6158" s="235">
        <v>0</v>
      </c>
      <c r="F6158" s="235">
        <v>0</v>
      </c>
      <c r="G6158" s="235">
        <v>0</v>
      </c>
      <c r="H6158" s="235">
        <v>0</v>
      </c>
    </row>
    <row r="6159" spans="2:8">
      <c r="B6159" s="235" t="s">
        <v>73</v>
      </c>
      <c r="C6159" s="235">
        <v>44166</v>
      </c>
      <c r="D6159" s="235">
        <v>419</v>
      </c>
      <c r="E6159" s="235">
        <v>0</v>
      </c>
      <c r="F6159" s="235">
        <v>0</v>
      </c>
      <c r="G6159" s="235">
        <v>0</v>
      </c>
      <c r="H6159" s="235">
        <v>0</v>
      </c>
    </row>
    <row r="6160" spans="2:8">
      <c r="B6160" s="235" t="s">
        <v>73</v>
      </c>
      <c r="C6160" s="235">
        <v>44197</v>
      </c>
      <c r="D6160" s="235">
        <v>494</v>
      </c>
      <c r="E6160" s="235">
        <v>82</v>
      </c>
      <c r="F6160" s="235">
        <v>53</v>
      </c>
      <c r="G6160" s="235">
        <v>21.6</v>
      </c>
      <c r="H6160" s="235">
        <v>14.5</v>
      </c>
    </row>
    <row r="6161" spans="2:8">
      <c r="B6161" s="235" t="s">
        <v>73</v>
      </c>
      <c r="C6161" s="235">
        <v>44228</v>
      </c>
      <c r="D6161" s="235">
        <v>548</v>
      </c>
      <c r="E6161" s="235">
        <v>84</v>
      </c>
      <c r="F6161" s="235">
        <v>60</v>
      </c>
      <c r="G6161" s="235">
        <v>21.2</v>
      </c>
      <c r="H6161" s="235">
        <v>14</v>
      </c>
    </row>
    <row r="6162" spans="2:8">
      <c r="B6162" s="235" t="s">
        <v>73</v>
      </c>
      <c r="C6162" s="235">
        <v>44256</v>
      </c>
      <c r="D6162" s="235">
        <v>489</v>
      </c>
      <c r="E6162" s="235">
        <v>87</v>
      </c>
      <c r="F6162" s="235">
        <v>75</v>
      </c>
      <c r="G6162" s="235">
        <v>17.7</v>
      </c>
      <c r="H6162" s="235">
        <v>13.9</v>
      </c>
    </row>
    <row r="6163" spans="2:8">
      <c r="B6163" s="235" t="s">
        <v>73</v>
      </c>
      <c r="C6163" s="235">
        <v>44320</v>
      </c>
      <c r="D6163" s="235">
        <v>25</v>
      </c>
      <c r="E6163" s="235">
        <v>93</v>
      </c>
      <c r="F6163" s="235">
        <v>70</v>
      </c>
      <c r="G6163" s="235">
        <v>18.3</v>
      </c>
      <c r="H6163" s="235">
        <v>12.3</v>
      </c>
    </row>
    <row r="6164" spans="2:8">
      <c r="B6164" s="235" t="s">
        <v>73</v>
      </c>
      <c r="C6164" s="235">
        <v>44320</v>
      </c>
      <c r="D6164" s="235">
        <v>29</v>
      </c>
      <c r="E6164" s="235">
        <v>88</v>
      </c>
      <c r="F6164" s="235">
        <v>65</v>
      </c>
      <c r="G6164" s="235">
        <v>16.3</v>
      </c>
      <c r="H6164" s="235">
        <v>12.6</v>
      </c>
    </row>
    <row r="6165" spans="2:8">
      <c r="B6165" s="235" t="s">
        <v>73</v>
      </c>
      <c r="C6165" s="235">
        <v>44321</v>
      </c>
      <c r="D6165" s="235">
        <v>0</v>
      </c>
      <c r="E6165" s="235">
        <v>90</v>
      </c>
      <c r="F6165" s="235">
        <v>80</v>
      </c>
      <c r="G6165" s="235">
        <v>17</v>
      </c>
      <c r="H6165" s="235">
        <v>13.3</v>
      </c>
    </row>
    <row r="6166" spans="2:8">
      <c r="B6166" s="235" t="s">
        <v>73</v>
      </c>
      <c r="C6166" s="235">
        <v>44322</v>
      </c>
      <c r="D6166" s="235">
        <v>5</v>
      </c>
      <c r="E6166" s="235">
        <v>88</v>
      </c>
      <c r="F6166" s="235">
        <v>73</v>
      </c>
      <c r="G6166" s="235">
        <v>19.8</v>
      </c>
      <c r="H6166" s="235">
        <v>13.2</v>
      </c>
    </row>
    <row r="6167" spans="2:8">
      <c r="B6167" s="235" t="s">
        <v>73</v>
      </c>
      <c r="C6167" s="235">
        <v>44323</v>
      </c>
      <c r="D6167" s="235">
        <v>25</v>
      </c>
      <c r="E6167" s="235">
        <v>90</v>
      </c>
      <c r="F6167" s="235">
        <v>68</v>
      </c>
      <c r="G6167" s="235">
        <v>19</v>
      </c>
      <c r="H6167" s="235">
        <v>13.2</v>
      </c>
    </row>
    <row r="6168" spans="2:8">
      <c r="B6168" s="235" t="s">
        <v>73</v>
      </c>
      <c r="C6168" s="235">
        <v>44326</v>
      </c>
      <c r="D6168" s="235">
        <v>13</v>
      </c>
      <c r="E6168" s="235">
        <v>84</v>
      </c>
      <c r="F6168" s="235">
        <v>7</v>
      </c>
      <c r="G6168" s="235">
        <v>19.399999999999999</v>
      </c>
      <c r="H6168" s="235">
        <v>14.2</v>
      </c>
    </row>
    <row r="6169" spans="2:8">
      <c r="B6169" s="235" t="s">
        <v>73</v>
      </c>
      <c r="C6169" s="235">
        <v>44327</v>
      </c>
      <c r="D6169" s="235">
        <v>0</v>
      </c>
      <c r="E6169" s="235">
        <v>88</v>
      </c>
      <c r="F6169" s="235">
        <v>58</v>
      </c>
      <c r="G6169" s="235">
        <v>19</v>
      </c>
      <c r="H6169" s="235">
        <v>15.1</v>
      </c>
    </row>
    <row r="6170" spans="2:8">
      <c r="B6170" s="235" t="s">
        <v>73</v>
      </c>
      <c r="C6170" s="235">
        <v>44328</v>
      </c>
      <c r="D6170" s="235">
        <v>2</v>
      </c>
      <c r="E6170" s="235">
        <v>83</v>
      </c>
      <c r="F6170" s="235">
        <v>72</v>
      </c>
      <c r="G6170" s="235">
        <v>19.2</v>
      </c>
      <c r="H6170" s="235">
        <v>15.2</v>
      </c>
    </row>
    <row r="6171" spans="2:8">
      <c r="B6171" s="235" t="s">
        <v>73</v>
      </c>
      <c r="C6171" s="235">
        <v>44329</v>
      </c>
      <c r="D6171" s="235">
        <v>0</v>
      </c>
      <c r="E6171" s="235">
        <v>76</v>
      </c>
      <c r="F6171" s="235">
        <v>70</v>
      </c>
      <c r="G6171" s="235">
        <v>19.2</v>
      </c>
      <c r="H6171" s="235">
        <v>16</v>
      </c>
    </row>
    <row r="6172" spans="2:8">
      <c r="B6172" s="235" t="s">
        <v>73</v>
      </c>
      <c r="C6172" s="235">
        <v>44330</v>
      </c>
      <c r="D6172" s="235">
        <v>0</v>
      </c>
      <c r="E6172" s="235">
        <v>86</v>
      </c>
      <c r="F6172" s="235">
        <v>60</v>
      </c>
      <c r="G6172" s="235">
        <v>22.5</v>
      </c>
      <c r="H6172" s="235">
        <v>14</v>
      </c>
    </row>
    <row r="6173" spans="2:8">
      <c r="B6173" s="235" t="s">
        <v>73</v>
      </c>
      <c r="C6173" s="235">
        <v>44331</v>
      </c>
      <c r="D6173" s="235">
        <v>75</v>
      </c>
      <c r="E6173" s="235">
        <v>0</v>
      </c>
      <c r="F6173" s="235">
        <v>0</v>
      </c>
      <c r="G6173" s="235">
        <v>0</v>
      </c>
      <c r="H6173" s="235">
        <v>0</v>
      </c>
    </row>
    <row r="6174" spans="2:8">
      <c r="B6174" s="235" t="s">
        <v>73</v>
      </c>
      <c r="C6174" s="235">
        <v>44333</v>
      </c>
      <c r="D6174" s="235">
        <v>25</v>
      </c>
      <c r="E6174" s="235">
        <v>0</v>
      </c>
      <c r="F6174" s="235">
        <v>0</v>
      </c>
      <c r="G6174" s="235">
        <v>0</v>
      </c>
      <c r="H6174" s="235">
        <v>0</v>
      </c>
    </row>
    <row r="6175" spans="2:8">
      <c r="B6175" s="235" t="s">
        <v>73</v>
      </c>
      <c r="C6175" s="235">
        <v>44335</v>
      </c>
      <c r="D6175" s="235">
        <v>4</v>
      </c>
      <c r="E6175" s="235">
        <v>84</v>
      </c>
      <c r="F6175" s="235">
        <v>64</v>
      </c>
      <c r="G6175" s="235">
        <v>19.2</v>
      </c>
      <c r="H6175" s="235">
        <v>14.2</v>
      </c>
    </row>
    <row r="6176" spans="2:8">
      <c r="B6176" s="235" t="s">
        <v>73</v>
      </c>
      <c r="C6176" s="235">
        <v>44336</v>
      </c>
      <c r="D6176" s="235">
        <v>0</v>
      </c>
      <c r="E6176" s="235">
        <v>86</v>
      </c>
      <c r="F6176" s="235">
        <v>74</v>
      </c>
      <c r="G6176" s="235">
        <v>18.8</v>
      </c>
      <c r="H6176" s="235">
        <v>13.8</v>
      </c>
    </row>
    <row r="6177" spans="2:8">
      <c r="B6177" s="235" t="s">
        <v>73</v>
      </c>
      <c r="C6177" s="235">
        <v>44337</v>
      </c>
      <c r="D6177" s="235">
        <v>0</v>
      </c>
      <c r="E6177" s="235">
        <v>87</v>
      </c>
      <c r="F6177" s="235">
        <v>76</v>
      </c>
      <c r="G6177" s="235">
        <v>19.600000000000001</v>
      </c>
      <c r="H6177" s="235">
        <v>15</v>
      </c>
    </row>
    <row r="6178" spans="2:8">
      <c r="B6178" s="235" t="s">
        <v>73</v>
      </c>
      <c r="C6178" s="235">
        <v>44287</v>
      </c>
      <c r="D6178" s="235">
        <v>314</v>
      </c>
      <c r="E6178" s="235">
        <v>87</v>
      </c>
      <c r="F6178" s="235">
        <v>66</v>
      </c>
      <c r="G6178" s="235">
        <v>18.5</v>
      </c>
      <c r="H6178" s="235">
        <v>14.2</v>
      </c>
    </row>
    <row r="6179" spans="2:8">
      <c r="B6179" s="235" t="s">
        <v>73</v>
      </c>
      <c r="C6179" s="235">
        <v>44340</v>
      </c>
      <c r="D6179" s="235">
        <v>52</v>
      </c>
      <c r="E6179" s="235">
        <v>88</v>
      </c>
      <c r="F6179" s="235">
        <v>74</v>
      </c>
      <c r="G6179" s="235">
        <v>18.600000000000001</v>
      </c>
      <c r="H6179" s="235">
        <v>15.3</v>
      </c>
    </row>
    <row r="6180" spans="2:8">
      <c r="B6180" s="235" t="s">
        <v>73</v>
      </c>
      <c r="C6180" s="235">
        <v>44341</v>
      </c>
      <c r="D6180" s="235">
        <v>0</v>
      </c>
      <c r="E6180" s="235">
        <v>82</v>
      </c>
      <c r="F6180" s="235">
        <v>63</v>
      </c>
      <c r="G6180" s="235">
        <v>17</v>
      </c>
      <c r="H6180" s="235">
        <v>14.2</v>
      </c>
    </row>
    <row r="6181" spans="2:8">
      <c r="B6181" s="235" t="s">
        <v>73</v>
      </c>
      <c r="C6181" s="235">
        <v>44342</v>
      </c>
      <c r="D6181" s="235">
        <v>32</v>
      </c>
      <c r="E6181" s="235">
        <v>78</v>
      </c>
      <c r="F6181" s="235">
        <v>80</v>
      </c>
      <c r="G6181" s="235">
        <v>25.3</v>
      </c>
      <c r="H6181" s="235">
        <v>14.4</v>
      </c>
    </row>
    <row r="6182" spans="2:8">
      <c r="B6182" s="235" t="s">
        <v>73</v>
      </c>
      <c r="C6182" s="235">
        <v>44343</v>
      </c>
      <c r="D6182" s="235">
        <v>28</v>
      </c>
      <c r="E6182" s="235">
        <v>86</v>
      </c>
      <c r="F6182" s="235">
        <v>78</v>
      </c>
      <c r="G6182" s="235">
        <v>17.5</v>
      </c>
      <c r="H6182" s="235">
        <v>13.2</v>
      </c>
    </row>
    <row r="6183" spans="2:8">
      <c r="B6183" s="235" t="s">
        <v>73</v>
      </c>
      <c r="C6183" s="235">
        <v>44344</v>
      </c>
      <c r="D6183" s="235">
        <v>36</v>
      </c>
      <c r="E6183" s="235">
        <v>90</v>
      </c>
      <c r="F6183" s="235">
        <v>78</v>
      </c>
      <c r="G6183" s="235">
        <v>16.399999999999999</v>
      </c>
      <c r="H6183" s="235">
        <v>15.2</v>
      </c>
    </row>
    <row r="6184" spans="2:8">
      <c r="B6184" s="235" t="s">
        <v>73</v>
      </c>
      <c r="C6184" s="235">
        <v>44347</v>
      </c>
      <c r="D6184" s="235">
        <v>40</v>
      </c>
      <c r="E6184" s="235">
        <v>90</v>
      </c>
      <c r="F6184" s="235">
        <v>87</v>
      </c>
      <c r="G6184" s="235">
        <v>16.8</v>
      </c>
      <c r="H6184" s="235">
        <v>14.2</v>
      </c>
    </row>
    <row r="6185" spans="2:8">
      <c r="B6185" s="235" t="s">
        <v>73</v>
      </c>
      <c r="C6185" s="235">
        <v>44348</v>
      </c>
      <c r="D6185" s="235">
        <v>6</v>
      </c>
      <c r="E6185" s="235">
        <v>90</v>
      </c>
      <c r="F6185" s="235">
        <v>78</v>
      </c>
      <c r="G6185" s="235">
        <v>19.2</v>
      </c>
      <c r="H6185" s="235">
        <v>14.2</v>
      </c>
    </row>
    <row r="6186" spans="2:8">
      <c r="B6186" s="235" t="s">
        <v>73</v>
      </c>
      <c r="C6186" s="235">
        <v>44349</v>
      </c>
      <c r="D6186" s="235">
        <v>0</v>
      </c>
      <c r="E6186" s="235">
        <v>87</v>
      </c>
      <c r="F6186" s="235">
        <v>72</v>
      </c>
      <c r="G6186" s="235">
        <v>17.600000000000001</v>
      </c>
      <c r="H6186" s="235">
        <v>14.2</v>
      </c>
    </row>
    <row r="6187" spans="2:8">
      <c r="B6187" s="235" t="s">
        <v>73</v>
      </c>
      <c r="C6187" s="235">
        <v>44350</v>
      </c>
      <c r="D6187" s="235">
        <v>0</v>
      </c>
      <c r="E6187" s="235">
        <v>84</v>
      </c>
      <c r="F6187" s="235">
        <v>70</v>
      </c>
      <c r="G6187" s="235">
        <v>16.399999999999999</v>
      </c>
      <c r="H6187" s="235">
        <v>15.4</v>
      </c>
    </row>
    <row r="6188" spans="2:8">
      <c r="B6188" s="235" t="s">
        <v>73</v>
      </c>
      <c r="C6188" s="235">
        <v>44351</v>
      </c>
      <c r="D6188" s="235">
        <v>12</v>
      </c>
      <c r="E6188" s="235">
        <v>83</v>
      </c>
      <c r="F6188" s="235">
        <v>78</v>
      </c>
      <c r="G6188" s="235">
        <v>16.399999999999999</v>
      </c>
      <c r="H6188" s="235">
        <v>14.4</v>
      </c>
    </row>
    <row r="6189" spans="2:8">
      <c r="B6189" s="235" t="s">
        <v>73</v>
      </c>
      <c r="C6189" s="235">
        <v>44355</v>
      </c>
      <c r="D6189" s="235">
        <v>20</v>
      </c>
      <c r="E6189" s="235">
        <v>89</v>
      </c>
      <c r="F6189" s="235">
        <v>82</v>
      </c>
      <c r="G6189" s="235">
        <v>15.8</v>
      </c>
      <c r="H6189" s="235">
        <v>14.7</v>
      </c>
    </row>
    <row r="6190" spans="2:8">
      <c r="B6190" s="235" t="s">
        <v>73</v>
      </c>
      <c r="C6190" s="235">
        <v>44356</v>
      </c>
      <c r="D6190" s="235">
        <v>32</v>
      </c>
      <c r="E6190" s="235">
        <v>90</v>
      </c>
      <c r="F6190" s="235">
        <v>80</v>
      </c>
      <c r="G6190" s="235">
        <v>16.2</v>
      </c>
      <c r="H6190" s="235">
        <v>13.8</v>
      </c>
    </row>
    <row r="6191" spans="2:8">
      <c r="B6191" s="235" t="s">
        <v>73</v>
      </c>
      <c r="C6191" s="235">
        <v>44357</v>
      </c>
      <c r="D6191" s="235">
        <v>6</v>
      </c>
      <c r="E6191" s="235">
        <v>90</v>
      </c>
      <c r="F6191" s="235">
        <v>76</v>
      </c>
      <c r="G6191" s="235">
        <v>18.2</v>
      </c>
      <c r="H6191" s="235">
        <v>13.6</v>
      </c>
    </row>
    <row r="6192" spans="2:8">
      <c r="B6192" s="235" t="s">
        <v>73</v>
      </c>
      <c r="C6192" s="235">
        <v>44358</v>
      </c>
      <c r="D6192" s="235">
        <v>0</v>
      </c>
      <c r="E6192" s="235">
        <v>86</v>
      </c>
      <c r="F6192" s="235">
        <v>78</v>
      </c>
      <c r="G6192" s="235">
        <v>16.2</v>
      </c>
      <c r="H6192" s="235">
        <v>14.8</v>
      </c>
    </row>
    <row r="6193" spans="2:8">
      <c r="B6193" s="235" t="s">
        <v>73</v>
      </c>
      <c r="C6193" s="235">
        <v>44362</v>
      </c>
      <c r="D6193" s="235">
        <v>50</v>
      </c>
      <c r="E6193" s="235">
        <v>88</v>
      </c>
      <c r="F6193" s="235">
        <v>60</v>
      </c>
      <c r="G6193" s="235">
        <v>19.2</v>
      </c>
      <c r="H6193" s="235">
        <v>13.4</v>
      </c>
    </row>
    <row r="6194" spans="2:8">
      <c r="B6194" s="235" t="s">
        <v>73</v>
      </c>
      <c r="C6194" s="235">
        <v>44364</v>
      </c>
      <c r="D6194" s="235">
        <v>0</v>
      </c>
      <c r="E6194" s="235">
        <v>86</v>
      </c>
      <c r="F6194" s="235">
        <v>60</v>
      </c>
      <c r="G6194" s="235">
        <v>19.2</v>
      </c>
      <c r="H6194" s="235">
        <v>14.6</v>
      </c>
    </row>
    <row r="6195" spans="2:8">
      <c r="B6195" s="235" t="s">
        <v>73</v>
      </c>
      <c r="C6195" s="235">
        <v>44365</v>
      </c>
      <c r="D6195" s="235">
        <v>8</v>
      </c>
      <c r="E6195" s="235">
        <v>86</v>
      </c>
      <c r="F6195" s="235">
        <v>60</v>
      </c>
      <c r="G6195" s="235">
        <v>19.2</v>
      </c>
      <c r="H6195" s="235">
        <v>15.2</v>
      </c>
    </row>
    <row r="6196" spans="2:8">
      <c r="B6196" s="235" t="s">
        <v>73</v>
      </c>
      <c r="C6196" s="235">
        <v>44368</v>
      </c>
      <c r="D6196" s="235">
        <v>19</v>
      </c>
      <c r="E6196" s="235">
        <v>84</v>
      </c>
      <c r="F6196" s="235">
        <v>72</v>
      </c>
      <c r="G6196" s="235">
        <v>16.600000000000001</v>
      </c>
      <c r="H6196" s="235">
        <v>15.4</v>
      </c>
    </row>
    <row r="6197" spans="2:8">
      <c r="B6197" s="235" t="s">
        <v>73</v>
      </c>
      <c r="C6197" s="235">
        <v>44369</v>
      </c>
      <c r="D6197" s="235">
        <v>0</v>
      </c>
      <c r="E6197" s="235">
        <v>88</v>
      </c>
      <c r="F6197" s="235">
        <v>64</v>
      </c>
      <c r="G6197" s="235">
        <v>18.399999999999999</v>
      </c>
      <c r="H6197" s="235">
        <v>14.3</v>
      </c>
    </row>
    <row r="6198" spans="2:8">
      <c r="B6198" s="235" t="s">
        <v>73</v>
      </c>
      <c r="C6198" s="235">
        <v>44370</v>
      </c>
      <c r="D6198" s="235">
        <v>8</v>
      </c>
      <c r="E6198" s="235">
        <v>90</v>
      </c>
      <c r="F6198" s="235">
        <v>70</v>
      </c>
      <c r="G6198" s="235">
        <v>17</v>
      </c>
      <c r="H6198" s="235">
        <v>13.1</v>
      </c>
    </row>
    <row r="6199" spans="2:8">
      <c r="B6199" s="235" t="s">
        <v>73</v>
      </c>
      <c r="C6199" s="235">
        <v>44370</v>
      </c>
      <c r="D6199" s="235">
        <v>2.5</v>
      </c>
      <c r="E6199" s="235">
        <v>0</v>
      </c>
      <c r="F6199" s="235">
        <v>0</v>
      </c>
      <c r="G6199" s="235">
        <v>0</v>
      </c>
      <c r="H6199" s="235">
        <v>0</v>
      </c>
    </row>
    <row r="6200" spans="2:8">
      <c r="B6200" s="235" t="s">
        <v>73</v>
      </c>
      <c r="C6200" s="235">
        <v>44371</v>
      </c>
      <c r="D6200" s="235">
        <v>33</v>
      </c>
      <c r="E6200" s="235">
        <v>88</v>
      </c>
      <c r="F6200" s="235">
        <v>74</v>
      </c>
      <c r="G6200" s="235">
        <v>19.3</v>
      </c>
      <c r="H6200" s="235">
        <v>13.8</v>
      </c>
    </row>
    <row r="6201" spans="2:8">
      <c r="B6201" s="235" t="s">
        <v>73</v>
      </c>
      <c r="C6201" s="235">
        <v>44372</v>
      </c>
      <c r="D6201" s="235">
        <v>0</v>
      </c>
      <c r="E6201" s="235">
        <v>86</v>
      </c>
      <c r="F6201" s="235">
        <v>70</v>
      </c>
      <c r="G6201" s="235">
        <v>18</v>
      </c>
      <c r="H6201" s="235">
        <v>14.2</v>
      </c>
    </row>
    <row r="6202" spans="2:8">
      <c r="B6202" s="235" t="s">
        <v>73</v>
      </c>
      <c r="C6202" s="235">
        <v>44376</v>
      </c>
      <c r="D6202" s="235">
        <v>0</v>
      </c>
      <c r="E6202" s="235">
        <v>80</v>
      </c>
      <c r="F6202" s="235">
        <v>70</v>
      </c>
      <c r="G6202" s="235">
        <v>17.600000000000001</v>
      </c>
      <c r="H6202" s="235">
        <v>14.2</v>
      </c>
    </row>
    <row r="6203" spans="2:8">
      <c r="B6203" s="235" t="s">
        <v>73</v>
      </c>
      <c r="C6203" s="235">
        <v>44377</v>
      </c>
      <c r="D6203" s="235">
        <v>0</v>
      </c>
      <c r="E6203" s="235">
        <v>80</v>
      </c>
      <c r="F6203" s="235">
        <v>76</v>
      </c>
      <c r="G6203" s="235">
        <v>19.5</v>
      </c>
      <c r="H6203" s="235">
        <v>14.6</v>
      </c>
    </row>
    <row r="6204" spans="2:8">
      <c r="B6204" s="235" t="s">
        <v>73</v>
      </c>
      <c r="C6204" s="235">
        <v>44379</v>
      </c>
      <c r="D6204" s="235">
        <v>5</v>
      </c>
      <c r="E6204" s="235">
        <v>86</v>
      </c>
      <c r="F6204" s="235">
        <v>72</v>
      </c>
      <c r="G6204" s="235">
        <v>19</v>
      </c>
      <c r="H6204" s="235">
        <v>14.6</v>
      </c>
    </row>
    <row r="6205" spans="2:8">
      <c r="B6205" s="235" t="s">
        <v>73</v>
      </c>
      <c r="C6205" s="235">
        <v>44383</v>
      </c>
      <c r="D6205" s="235">
        <v>15</v>
      </c>
      <c r="E6205" s="235">
        <v>80</v>
      </c>
      <c r="F6205" s="235">
        <v>64</v>
      </c>
      <c r="G6205" s="235">
        <v>19.399999999999999</v>
      </c>
      <c r="H6205" s="235">
        <v>14.2</v>
      </c>
    </row>
    <row r="6206" spans="2:8">
      <c r="B6206" s="235" t="s">
        <v>73</v>
      </c>
      <c r="C6206" s="235">
        <v>44384</v>
      </c>
      <c r="D6206" s="235">
        <v>0</v>
      </c>
      <c r="E6206" s="235">
        <v>78</v>
      </c>
      <c r="F6206" s="235">
        <v>19</v>
      </c>
      <c r="G6206" s="235">
        <v>24</v>
      </c>
      <c r="H6206" s="235">
        <v>14.4</v>
      </c>
    </row>
    <row r="6207" spans="2:8">
      <c r="B6207" s="235" t="s">
        <v>73</v>
      </c>
      <c r="C6207" s="235">
        <v>44385</v>
      </c>
      <c r="D6207" s="235">
        <v>3</v>
      </c>
      <c r="E6207" s="235">
        <v>80</v>
      </c>
      <c r="F6207" s="235">
        <v>76</v>
      </c>
      <c r="G6207" s="235">
        <v>18.2</v>
      </c>
      <c r="H6207" s="235">
        <v>14.2</v>
      </c>
    </row>
    <row r="6208" spans="2:8">
      <c r="B6208" s="235" t="s">
        <v>73</v>
      </c>
      <c r="C6208" s="235">
        <v>44386</v>
      </c>
      <c r="D6208" s="235">
        <v>0</v>
      </c>
      <c r="E6208" s="235">
        <v>80</v>
      </c>
      <c r="F6208" s="235">
        <v>68</v>
      </c>
      <c r="G6208" s="235">
        <v>19.2</v>
      </c>
      <c r="H6208" s="235">
        <v>13.8</v>
      </c>
    </row>
    <row r="6209" spans="2:8">
      <c r="B6209" s="235" t="s">
        <v>73</v>
      </c>
      <c r="C6209" s="235">
        <v>44389</v>
      </c>
      <c r="D6209" s="235">
        <v>56</v>
      </c>
      <c r="E6209" s="235">
        <v>88</v>
      </c>
      <c r="F6209" s="235">
        <v>70</v>
      </c>
      <c r="G6209" s="235">
        <v>19.2</v>
      </c>
      <c r="H6209" s="235">
        <v>14.8</v>
      </c>
    </row>
    <row r="6210" spans="2:8">
      <c r="B6210" s="235" t="s">
        <v>73</v>
      </c>
      <c r="C6210" s="235">
        <v>44390</v>
      </c>
      <c r="D6210" s="235">
        <v>0</v>
      </c>
      <c r="E6210" s="235">
        <v>78</v>
      </c>
      <c r="F6210" s="235">
        <v>64</v>
      </c>
      <c r="G6210" s="235">
        <v>19</v>
      </c>
      <c r="H6210" s="235">
        <v>14.2</v>
      </c>
    </row>
    <row r="6211" spans="2:8">
      <c r="B6211" s="235" t="s">
        <v>73</v>
      </c>
      <c r="C6211" s="235">
        <v>44391</v>
      </c>
      <c r="D6211" s="235">
        <v>0</v>
      </c>
      <c r="E6211" s="235">
        <v>76</v>
      </c>
      <c r="F6211" s="235">
        <v>60</v>
      </c>
      <c r="G6211" s="235">
        <v>18.600000000000001</v>
      </c>
      <c r="H6211" s="235">
        <v>14.6</v>
      </c>
    </row>
    <row r="6212" spans="2:8">
      <c r="B6212" s="235" t="s">
        <v>73</v>
      </c>
      <c r="C6212" s="235">
        <v>44392</v>
      </c>
      <c r="D6212" s="235">
        <v>0</v>
      </c>
      <c r="E6212" s="235">
        <v>80</v>
      </c>
      <c r="F6212" s="235">
        <v>70</v>
      </c>
      <c r="G6212" s="235">
        <v>18.600000000000001</v>
      </c>
      <c r="H6212" s="235">
        <v>15.1</v>
      </c>
    </row>
    <row r="6213" spans="2:8">
      <c r="B6213" s="235" t="s">
        <v>73</v>
      </c>
      <c r="C6213" s="235">
        <v>44397</v>
      </c>
      <c r="D6213" s="235">
        <v>98</v>
      </c>
      <c r="E6213" s="235">
        <v>80</v>
      </c>
      <c r="F6213" s="235">
        <v>72</v>
      </c>
      <c r="G6213" s="235">
        <v>17.600000000000001</v>
      </c>
      <c r="H6213" s="235">
        <v>14.6</v>
      </c>
    </row>
    <row r="6214" spans="2:8">
      <c r="B6214" s="235" t="s">
        <v>73</v>
      </c>
      <c r="C6214" s="235">
        <v>44398</v>
      </c>
      <c r="D6214" s="235">
        <v>0</v>
      </c>
      <c r="E6214" s="235">
        <v>70</v>
      </c>
      <c r="F6214" s="235">
        <v>66</v>
      </c>
      <c r="G6214" s="235">
        <v>18.399999999999999</v>
      </c>
      <c r="H6214" s="235">
        <v>15.6</v>
      </c>
    </row>
    <row r="6215" spans="2:8">
      <c r="B6215" s="235" t="s">
        <v>73</v>
      </c>
      <c r="C6215" s="235">
        <v>44400</v>
      </c>
      <c r="D6215" s="235">
        <v>0</v>
      </c>
      <c r="E6215" s="235">
        <v>76</v>
      </c>
      <c r="F6215" s="235">
        <v>70</v>
      </c>
      <c r="G6215" s="235">
        <v>18.399999999999999</v>
      </c>
      <c r="H6215" s="235">
        <v>14.4</v>
      </c>
    </row>
    <row r="6216" spans="2:8">
      <c r="B6216" s="235" t="s">
        <v>73</v>
      </c>
      <c r="C6216" s="235">
        <v>44403</v>
      </c>
      <c r="D6216" s="235">
        <v>22</v>
      </c>
      <c r="E6216" s="235">
        <v>86</v>
      </c>
      <c r="F6216" s="235">
        <v>74</v>
      </c>
      <c r="G6216" s="235">
        <v>16.600000000000001</v>
      </c>
      <c r="H6216" s="235">
        <v>13.4</v>
      </c>
    </row>
    <row r="6217" spans="2:8">
      <c r="B6217" s="235" t="s">
        <v>73</v>
      </c>
      <c r="C6217" s="235">
        <v>44404</v>
      </c>
      <c r="D6217" s="235">
        <v>17</v>
      </c>
      <c r="E6217" s="235">
        <v>86</v>
      </c>
      <c r="F6217" s="235">
        <v>70</v>
      </c>
      <c r="G6217" s="235">
        <v>17</v>
      </c>
      <c r="H6217" s="235">
        <v>13</v>
      </c>
    </row>
    <row r="6218" spans="2:8">
      <c r="B6218" s="235" t="s">
        <v>73</v>
      </c>
      <c r="C6218" s="235">
        <v>44405</v>
      </c>
      <c r="D6218" s="235">
        <v>5</v>
      </c>
      <c r="E6218" s="235">
        <v>86</v>
      </c>
      <c r="F6218" s="235">
        <v>68</v>
      </c>
      <c r="G6218" s="235">
        <v>19</v>
      </c>
      <c r="H6218" s="235">
        <v>13</v>
      </c>
    </row>
    <row r="6219" spans="2:8">
      <c r="B6219" s="235" t="s">
        <v>73</v>
      </c>
      <c r="C6219" s="235">
        <v>44406</v>
      </c>
      <c r="D6219" s="235">
        <v>0</v>
      </c>
      <c r="E6219" s="235">
        <v>84</v>
      </c>
      <c r="F6219" s="235">
        <v>67</v>
      </c>
      <c r="G6219" s="235">
        <v>18.2</v>
      </c>
      <c r="H6219" s="235">
        <v>14.2</v>
      </c>
    </row>
    <row r="6220" spans="2:8">
      <c r="B6220" s="235" t="s">
        <v>73</v>
      </c>
      <c r="C6220" s="235">
        <v>44407</v>
      </c>
      <c r="D6220" s="235">
        <v>56</v>
      </c>
      <c r="E6220" s="235">
        <v>87</v>
      </c>
      <c r="F6220" s="235">
        <v>68</v>
      </c>
      <c r="G6220" s="235">
        <v>17.5</v>
      </c>
      <c r="H6220" s="235">
        <v>14.1</v>
      </c>
    </row>
    <row r="6221" spans="2:8">
      <c r="B6221" s="235" t="s">
        <v>73</v>
      </c>
      <c r="C6221" s="235">
        <v>44410</v>
      </c>
      <c r="D6221" s="235">
        <v>0</v>
      </c>
      <c r="E6221" s="235">
        <v>82</v>
      </c>
      <c r="F6221" s="235">
        <v>74</v>
      </c>
      <c r="G6221" s="235">
        <v>19</v>
      </c>
      <c r="H6221" s="235">
        <v>14.4</v>
      </c>
    </row>
    <row r="6222" spans="2:8">
      <c r="B6222" s="235" t="s">
        <v>73</v>
      </c>
      <c r="C6222" s="235">
        <v>44411</v>
      </c>
      <c r="D6222" s="235">
        <v>36</v>
      </c>
      <c r="E6222" s="235">
        <v>90</v>
      </c>
      <c r="F6222" s="235">
        <v>70</v>
      </c>
      <c r="G6222" s="235">
        <v>17</v>
      </c>
      <c r="H6222" s="235">
        <v>13.2</v>
      </c>
    </row>
    <row r="6223" spans="2:8">
      <c r="B6223" s="235" t="s">
        <v>73</v>
      </c>
      <c r="C6223" s="235">
        <v>44412</v>
      </c>
      <c r="D6223" s="235">
        <v>0</v>
      </c>
      <c r="E6223" s="235">
        <v>84</v>
      </c>
      <c r="F6223" s="235">
        <v>68</v>
      </c>
      <c r="G6223" s="235">
        <v>18</v>
      </c>
      <c r="H6223" s="235">
        <v>14.2</v>
      </c>
    </row>
    <row r="6224" spans="2:8">
      <c r="B6224" s="235" t="s">
        <v>73</v>
      </c>
      <c r="C6224" s="235">
        <v>44413</v>
      </c>
      <c r="D6224" s="235">
        <v>0</v>
      </c>
      <c r="E6224" s="235">
        <v>80</v>
      </c>
      <c r="F6224" s="235">
        <v>70</v>
      </c>
      <c r="G6224" s="235">
        <v>18</v>
      </c>
      <c r="H6224" s="235">
        <v>14.6</v>
      </c>
    </row>
    <row r="6225" spans="2:8">
      <c r="B6225" s="235" t="s">
        <v>73</v>
      </c>
      <c r="C6225" s="235">
        <v>44414</v>
      </c>
      <c r="D6225" s="235">
        <v>0</v>
      </c>
      <c r="E6225" s="235">
        <v>86</v>
      </c>
      <c r="F6225" s="235">
        <v>70</v>
      </c>
      <c r="G6225" s="235">
        <v>19</v>
      </c>
      <c r="H6225" s="235">
        <v>15</v>
      </c>
    </row>
    <row r="6226" spans="2:8">
      <c r="B6226" s="235" t="s">
        <v>73</v>
      </c>
      <c r="C6226" s="235">
        <v>44417</v>
      </c>
      <c r="D6226" s="235">
        <v>25</v>
      </c>
      <c r="E6226" s="235">
        <v>90</v>
      </c>
      <c r="F6226" s="235">
        <v>80</v>
      </c>
      <c r="G6226" s="235">
        <v>17</v>
      </c>
      <c r="H6226" s="235">
        <v>13.2</v>
      </c>
    </row>
    <row r="6227" spans="2:8">
      <c r="B6227" s="235" t="s">
        <v>73</v>
      </c>
      <c r="C6227" s="235">
        <v>44418</v>
      </c>
      <c r="D6227" s="235">
        <v>12</v>
      </c>
      <c r="E6227" s="235">
        <v>90</v>
      </c>
      <c r="F6227" s="235">
        <v>76</v>
      </c>
      <c r="G6227" s="235">
        <v>17</v>
      </c>
      <c r="H6227" s="235">
        <v>13</v>
      </c>
    </row>
    <row r="6228" spans="2:8">
      <c r="B6228" s="235" t="s">
        <v>73</v>
      </c>
      <c r="C6228" s="235">
        <v>44419</v>
      </c>
      <c r="D6228" s="235">
        <v>22</v>
      </c>
      <c r="E6228" s="235">
        <v>90</v>
      </c>
      <c r="F6228" s="235">
        <v>74</v>
      </c>
      <c r="G6228" s="235">
        <v>18</v>
      </c>
      <c r="H6228" s="235">
        <v>13.2</v>
      </c>
    </row>
    <row r="6229" spans="2:8">
      <c r="B6229" s="235" t="s">
        <v>73</v>
      </c>
      <c r="C6229" s="235">
        <v>44420</v>
      </c>
      <c r="D6229" s="235">
        <v>14</v>
      </c>
      <c r="E6229" s="235">
        <v>88</v>
      </c>
      <c r="F6229" s="235">
        <v>70</v>
      </c>
      <c r="G6229" s="235">
        <v>19</v>
      </c>
      <c r="H6229" s="235">
        <v>13</v>
      </c>
    </row>
    <row r="6230" spans="2:8">
      <c r="B6230" s="235" t="s">
        <v>73</v>
      </c>
      <c r="C6230" s="235">
        <v>44421</v>
      </c>
      <c r="D6230" s="235">
        <v>22</v>
      </c>
      <c r="E6230" s="235">
        <v>85</v>
      </c>
      <c r="F6230" s="235">
        <v>70</v>
      </c>
      <c r="G6230" s="235">
        <v>17</v>
      </c>
      <c r="H6230" s="235">
        <v>13.5</v>
      </c>
    </row>
    <row r="6231" spans="2:8">
      <c r="B6231" s="235" t="s">
        <v>73</v>
      </c>
      <c r="C6231" s="235">
        <v>44425</v>
      </c>
      <c r="D6231" s="235">
        <v>97</v>
      </c>
      <c r="E6231" s="235">
        <v>90</v>
      </c>
      <c r="F6231" s="235">
        <v>72</v>
      </c>
      <c r="G6231" s="235">
        <v>16</v>
      </c>
      <c r="H6231" s="235">
        <v>12</v>
      </c>
    </row>
    <row r="6232" spans="2:8">
      <c r="B6232" s="235" t="s">
        <v>73</v>
      </c>
      <c r="C6232" s="235">
        <v>44426</v>
      </c>
      <c r="D6232" s="235">
        <v>17</v>
      </c>
      <c r="E6232" s="235">
        <v>90</v>
      </c>
      <c r="F6232" s="235">
        <v>70</v>
      </c>
      <c r="G6232" s="235">
        <v>16</v>
      </c>
      <c r="H6232" s="235">
        <v>13.2</v>
      </c>
    </row>
    <row r="6233" spans="2:8">
      <c r="B6233" s="235" t="s">
        <v>73</v>
      </c>
      <c r="C6233" s="235">
        <v>44427</v>
      </c>
      <c r="D6233" s="235">
        <v>34</v>
      </c>
      <c r="E6233" s="235">
        <v>90</v>
      </c>
      <c r="F6233" s="235">
        <v>72</v>
      </c>
      <c r="G6233" s="235">
        <v>17</v>
      </c>
      <c r="H6233" s="235">
        <v>13.4</v>
      </c>
    </row>
    <row r="6234" spans="2:8">
      <c r="B6234" s="235" t="s">
        <v>73</v>
      </c>
      <c r="C6234" s="235">
        <v>44428</v>
      </c>
      <c r="D6234" s="235">
        <v>22</v>
      </c>
      <c r="E6234" s="235">
        <v>90</v>
      </c>
      <c r="F6234" s="235">
        <v>68</v>
      </c>
      <c r="G6234" s="235">
        <v>16</v>
      </c>
      <c r="H6234" s="235">
        <v>13</v>
      </c>
    </row>
    <row r="6235" spans="2:8">
      <c r="B6235" s="235" t="s">
        <v>73</v>
      </c>
      <c r="C6235" s="235">
        <v>44431</v>
      </c>
      <c r="D6235" s="235">
        <v>46</v>
      </c>
      <c r="E6235" s="235">
        <v>90</v>
      </c>
      <c r="F6235" s="235">
        <v>78</v>
      </c>
      <c r="G6235" s="235">
        <v>15</v>
      </c>
      <c r="H6235" s="235">
        <v>13</v>
      </c>
    </row>
    <row r="6236" spans="2:8">
      <c r="B6236" s="235" t="s">
        <v>73</v>
      </c>
      <c r="C6236" s="235">
        <v>44432</v>
      </c>
      <c r="D6236" s="235">
        <v>77</v>
      </c>
      <c r="E6236" s="235">
        <v>92</v>
      </c>
      <c r="F6236" s="235">
        <v>80</v>
      </c>
      <c r="G6236" s="235">
        <v>15</v>
      </c>
      <c r="H6236" s="235">
        <v>12</v>
      </c>
    </row>
    <row r="6237" spans="2:8">
      <c r="B6237" s="235" t="s">
        <v>73</v>
      </c>
      <c r="C6237" s="235">
        <v>44433</v>
      </c>
      <c r="D6237" s="235">
        <v>12</v>
      </c>
      <c r="E6237" s="235">
        <v>96</v>
      </c>
      <c r="F6237" s="235">
        <v>74</v>
      </c>
      <c r="G6237" s="235">
        <v>16</v>
      </c>
      <c r="H6237" s="235">
        <v>13</v>
      </c>
    </row>
    <row r="6238" spans="2:8">
      <c r="B6238" s="235" t="s">
        <v>73</v>
      </c>
      <c r="C6238" s="235">
        <v>44434</v>
      </c>
      <c r="D6238" s="235">
        <v>12</v>
      </c>
      <c r="E6238" s="235">
        <v>90</v>
      </c>
      <c r="F6238" s="235">
        <v>71</v>
      </c>
      <c r="G6238" s="235">
        <v>19</v>
      </c>
      <c r="H6238" s="235">
        <v>13.2</v>
      </c>
    </row>
    <row r="6239" spans="2:8">
      <c r="B6239" s="235" t="s">
        <v>73</v>
      </c>
      <c r="C6239" s="235">
        <v>44435</v>
      </c>
      <c r="D6239" s="235">
        <v>2</v>
      </c>
      <c r="E6239" s="235">
        <v>90</v>
      </c>
      <c r="F6239" s="235">
        <v>70</v>
      </c>
      <c r="G6239" s="235">
        <v>18</v>
      </c>
      <c r="H6239" s="235">
        <v>13.6</v>
      </c>
    </row>
    <row r="6240" spans="2:8">
      <c r="B6240" s="235" t="s">
        <v>73</v>
      </c>
      <c r="C6240" s="235">
        <v>44438</v>
      </c>
      <c r="D6240" s="235">
        <v>68</v>
      </c>
      <c r="E6240" s="235">
        <v>89</v>
      </c>
      <c r="F6240" s="235">
        <v>84</v>
      </c>
      <c r="G6240" s="235">
        <v>13</v>
      </c>
      <c r="H6240" s="235">
        <v>13</v>
      </c>
    </row>
    <row r="6241" spans="2:8">
      <c r="B6241" s="235" t="s">
        <v>73</v>
      </c>
      <c r="C6241" s="235">
        <v>44439</v>
      </c>
      <c r="D6241" s="235">
        <v>66</v>
      </c>
      <c r="E6241" s="235">
        <v>90</v>
      </c>
      <c r="F6241" s="235">
        <v>80</v>
      </c>
      <c r="G6241" s="235">
        <v>15</v>
      </c>
      <c r="H6241" s="235">
        <v>12</v>
      </c>
    </row>
    <row r="6242" spans="2:8">
      <c r="B6242" s="235" t="s">
        <v>73</v>
      </c>
      <c r="C6242" s="235">
        <v>44440</v>
      </c>
      <c r="D6242" s="235">
        <v>6</v>
      </c>
      <c r="E6242" s="235">
        <v>84</v>
      </c>
      <c r="F6242" s="235">
        <v>75</v>
      </c>
      <c r="G6242" s="235">
        <v>18</v>
      </c>
      <c r="H6242" s="235">
        <v>13</v>
      </c>
    </row>
    <row r="6243" spans="2:8">
      <c r="B6243" s="235" t="s">
        <v>73</v>
      </c>
      <c r="C6243" s="235">
        <v>44441</v>
      </c>
      <c r="D6243" s="235">
        <v>0</v>
      </c>
      <c r="E6243" s="235">
        <v>80</v>
      </c>
      <c r="F6243" s="235">
        <v>70</v>
      </c>
      <c r="G6243" s="235">
        <v>17</v>
      </c>
      <c r="H6243" s="235">
        <v>14</v>
      </c>
    </row>
    <row r="6244" spans="2:8">
      <c r="B6244" s="235" t="s">
        <v>73</v>
      </c>
      <c r="C6244" s="235">
        <v>44442</v>
      </c>
      <c r="D6244" s="235">
        <v>0</v>
      </c>
      <c r="E6244" s="235">
        <v>80</v>
      </c>
      <c r="F6244" s="235">
        <v>72</v>
      </c>
      <c r="G6244" s="235">
        <v>18</v>
      </c>
      <c r="H6244" s="235">
        <v>13.2</v>
      </c>
    </row>
    <row r="6245" spans="2:8">
      <c r="B6245" s="235" t="s">
        <v>73</v>
      </c>
      <c r="C6245" s="235">
        <v>44445</v>
      </c>
      <c r="D6245" s="235">
        <v>78</v>
      </c>
      <c r="E6245" s="235">
        <v>90</v>
      </c>
      <c r="F6245" s="235">
        <v>76</v>
      </c>
      <c r="G6245" s="235">
        <v>18</v>
      </c>
      <c r="H6245" s="235">
        <v>13</v>
      </c>
    </row>
    <row r="6246" spans="2:8">
      <c r="B6246" s="235" t="s">
        <v>73</v>
      </c>
      <c r="C6246" s="235">
        <v>44446</v>
      </c>
      <c r="D6246" s="235">
        <v>74</v>
      </c>
      <c r="E6246" s="235">
        <v>88</v>
      </c>
      <c r="F6246" s="235">
        <v>74</v>
      </c>
      <c r="G6246" s="235">
        <v>16</v>
      </c>
      <c r="H6246" s="235">
        <v>13.4</v>
      </c>
    </row>
    <row r="6247" spans="2:8">
      <c r="B6247" s="235" t="s">
        <v>73</v>
      </c>
      <c r="C6247" s="235">
        <v>44446</v>
      </c>
      <c r="D6247" s="235">
        <v>22</v>
      </c>
      <c r="E6247" s="235">
        <v>84</v>
      </c>
      <c r="F6247" s="235">
        <v>75</v>
      </c>
      <c r="G6247" s="235">
        <v>18</v>
      </c>
      <c r="H6247" s="235">
        <v>13.2</v>
      </c>
    </row>
    <row r="6248" spans="2:8">
      <c r="B6248" s="235" t="s">
        <v>73</v>
      </c>
      <c r="C6248" s="235">
        <v>44447</v>
      </c>
      <c r="D6248" s="235">
        <v>58</v>
      </c>
      <c r="E6248" s="235">
        <v>90</v>
      </c>
      <c r="F6248" s="235">
        <v>76</v>
      </c>
      <c r="G6248" s="235">
        <v>17</v>
      </c>
      <c r="H6248" s="235">
        <v>13</v>
      </c>
    </row>
    <row r="6249" spans="2:8">
      <c r="B6249" s="235" t="s">
        <v>73</v>
      </c>
      <c r="C6249" s="235">
        <v>44448</v>
      </c>
      <c r="D6249" s="235">
        <v>1.5</v>
      </c>
      <c r="E6249" s="235">
        <v>90</v>
      </c>
      <c r="F6249" s="235">
        <v>74</v>
      </c>
      <c r="G6249" s="235">
        <v>16</v>
      </c>
      <c r="H6249" s="235">
        <v>14</v>
      </c>
    </row>
    <row r="6250" spans="2:8">
      <c r="B6250" s="235" t="s">
        <v>73</v>
      </c>
      <c r="C6250" s="235">
        <v>44449</v>
      </c>
      <c r="D6250" s="235">
        <v>0</v>
      </c>
      <c r="E6250" s="235">
        <v>86</v>
      </c>
      <c r="F6250" s="235">
        <v>74</v>
      </c>
      <c r="G6250" s="235">
        <v>16</v>
      </c>
      <c r="H6250" s="235">
        <v>13.6</v>
      </c>
    </row>
    <row r="6251" spans="2:8">
      <c r="B6251" s="235" t="s">
        <v>73</v>
      </c>
      <c r="C6251" s="235">
        <v>44452</v>
      </c>
      <c r="D6251" s="235">
        <v>33</v>
      </c>
      <c r="E6251" s="235">
        <v>84</v>
      </c>
      <c r="F6251" s="235">
        <v>70</v>
      </c>
      <c r="G6251" s="235">
        <v>18</v>
      </c>
      <c r="H6251" s="235">
        <v>14.2</v>
      </c>
    </row>
    <row r="6252" spans="2:8">
      <c r="B6252" s="235" t="s">
        <v>73</v>
      </c>
      <c r="C6252" s="235">
        <v>44453</v>
      </c>
      <c r="D6252" s="235">
        <v>7</v>
      </c>
      <c r="E6252" s="235">
        <v>86</v>
      </c>
      <c r="F6252" s="235">
        <v>74</v>
      </c>
      <c r="G6252" s="235">
        <v>16</v>
      </c>
      <c r="H6252" s="235">
        <v>14.2</v>
      </c>
    </row>
    <row r="6253" spans="2:8">
      <c r="B6253" s="235" t="s">
        <v>73</v>
      </c>
      <c r="C6253" s="235">
        <v>44454</v>
      </c>
      <c r="D6253" s="235">
        <v>33</v>
      </c>
      <c r="E6253" s="235">
        <v>86</v>
      </c>
      <c r="F6253" s="235">
        <v>76</v>
      </c>
      <c r="G6253" s="235">
        <v>16</v>
      </c>
      <c r="H6253" s="235">
        <v>14</v>
      </c>
    </row>
    <row r="6254" spans="2:8">
      <c r="B6254" s="235" t="s">
        <v>73</v>
      </c>
      <c r="C6254" s="235">
        <v>44456</v>
      </c>
      <c r="D6254" s="235">
        <v>0</v>
      </c>
      <c r="E6254" s="235">
        <v>80</v>
      </c>
      <c r="F6254" s="235">
        <v>70</v>
      </c>
      <c r="G6254" s="235">
        <v>16</v>
      </c>
      <c r="H6254" s="235">
        <v>14.4</v>
      </c>
    </row>
    <row r="6255" spans="2:8">
      <c r="B6255" s="235" t="s">
        <v>73</v>
      </c>
      <c r="C6255" s="235">
        <v>44459</v>
      </c>
      <c r="D6255" s="235">
        <v>44</v>
      </c>
      <c r="E6255" s="235">
        <v>81</v>
      </c>
      <c r="F6255" s="235">
        <v>71</v>
      </c>
      <c r="G6255" s="235">
        <v>19</v>
      </c>
      <c r="H6255" s="235">
        <v>14.4</v>
      </c>
    </row>
    <row r="6256" spans="2:8">
      <c r="B6256" s="235" t="s">
        <v>73</v>
      </c>
      <c r="C6256" s="235">
        <v>44461</v>
      </c>
      <c r="D6256" s="235">
        <v>3</v>
      </c>
      <c r="E6256" s="235">
        <v>74</v>
      </c>
      <c r="F6256" s="235">
        <v>70</v>
      </c>
      <c r="G6256" s="235">
        <v>18</v>
      </c>
      <c r="H6256" s="235">
        <v>15.2</v>
      </c>
    </row>
    <row r="6257" spans="2:8">
      <c r="B6257" s="235" t="s">
        <v>73</v>
      </c>
      <c r="C6257" s="235">
        <v>44462</v>
      </c>
      <c r="D6257" s="235">
        <v>47</v>
      </c>
      <c r="E6257" s="235">
        <v>84</v>
      </c>
      <c r="F6257" s="235">
        <v>71</v>
      </c>
      <c r="G6257" s="235">
        <v>17</v>
      </c>
      <c r="H6257" s="235">
        <v>14.2</v>
      </c>
    </row>
    <row r="6258" spans="2:8">
      <c r="B6258" s="235" t="s">
        <v>73</v>
      </c>
      <c r="C6258" s="235">
        <v>44463</v>
      </c>
      <c r="D6258" s="235">
        <v>3</v>
      </c>
      <c r="E6258" s="235">
        <v>74</v>
      </c>
      <c r="F6258" s="235">
        <v>70</v>
      </c>
      <c r="G6258" s="235">
        <v>18</v>
      </c>
      <c r="H6258" s="235">
        <v>15.2</v>
      </c>
    </row>
    <row r="6259" spans="2:8">
      <c r="B6259" s="235" t="s">
        <v>73</v>
      </c>
      <c r="C6259" s="235">
        <v>44466</v>
      </c>
      <c r="D6259" s="235">
        <v>0</v>
      </c>
      <c r="E6259" s="235">
        <v>74</v>
      </c>
      <c r="F6259" s="235">
        <v>70</v>
      </c>
      <c r="G6259" s="235">
        <v>17</v>
      </c>
      <c r="H6259" s="235">
        <v>15.3</v>
      </c>
    </row>
    <row r="6260" spans="2:8">
      <c r="B6260" s="235" t="s">
        <v>73</v>
      </c>
      <c r="C6260" s="235">
        <v>44470</v>
      </c>
      <c r="D6260" s="235">
        <v>0</v>
      </c>
      <c r="E6260" s="235">
        <v>82</v>
      </c>
      <c r="F6260" s="235">
        <v>71</v>
      </c>
      <c r="G6260" s="235">
        <v>16</v>
      </c>
      <c r="H6260" s="235">
        <v>13.2</v>
      </c>
    </row>
    <row r="6261" spans="2:8">
      <c r="B6261" s="235" t="s">
        <v>73</v>
      </c>
      <c r="C6261" s="235">
        <v>44473</v>
      </c>
      <c r="D6261" s="235">
        <v>17</v>
      </c>
      <c r="E6261" s="235">
        <v>81</v>
      </c>
      <c r="F6261" s="235">
        <v>73</v>
      </c>
      <c r="G6261" s="235">
        <v>17</v>
      </c>
      <c r="H6261" s="235">
        <v>14.1</v>
      </c>
    </row>
    <row r="6262" spans="2:8">
      <c r="B6262" s="235" t="s">
        <v>73</v>
      </c>
      <c r="C6262" s="235">
        <v>44475</v>
      </c>
      <c r="D6262" s="235">
        <v>2</v>
      </c>
      <c r="E6262" s="235">
        <v>87</v>
      </c>
      <c r="F6262" s="235">
        <v>72</v>
      </c>
      <c r="G6262" s="235">
        <v>17.2</v>
      </c>
      <c r="H6262" s="235">
        <v>15.9</v>
      </c>
    </row>
    <row r="6263" spans="2:8">
      <c r="B6263" s="235" t="s">
        <v>73</v>
      </c>
      <c r="C6263" s="235">
        <v>44476</v>
      </c>
      <c r="D6263" s="235">
        <v>13</v>
      </c>
      <c r="E6263" s="235">
        <v>84</v>
      </c>
      <c r="F6263" s="235">
        <v>71</v>
      </c>
      <c r="G6263" s="235">
        <v>16.7</v>
      </c>
      <c r="H6263" s="235">
        <v>14.5</v>
      </c>
    </row>
    <row r="6264" spans="2:8">
      <c r="B6264" s="235" t="s">
        <v>73</v>
      </c>
      <c r="C6264" s="235">
        <v>44477</v>
      </c>
      <c r="D6264" s="235">
        <v>6</v>
      </c>
      <c r="E6264" s="235">
        <v>85</v>
      </c>
      <c r="F6264" s="235">
        <v>71</v>
      </c>
      <c r="G6264" s="235">
        <v>16.3</v>
      </c>
      <c r="H6264" s="235">
        <v>15.7</v>
      </c>
    </row>
    <row r="6265" spans="2:8">
      <c r="B6265" s="235" t="s">
        <v>73</v>
      </c>
      <c r="C6265" s="235">
        <v>44480</v>
      </c>
      <c r="D6265" s="235">
        <v>10</v>
      </c>
      <c r="E6265" s="235">
        <v>91</v>
      </c>
      <c r="F6265" s="235">
        <v>75</v>
      </c>
      <c r="G6265" s="235">
        <v>15.8</v>
      </c>
      <c r="H6265" s="235">
        <v>14.3</v>
      </c>
    </row>
    <row r="6266" spans="2:8">
      <c r="B6266" s="235" t="s">
        <v>73</v>
      </c>
      <c r="C6266" s="235">
        <v>44481</v>
      </c>
      <c r="D6266" s="235">
        <v>0</v>
      </c>
      <c r="E6266" s="235">
        <v>85</v>
      </c>
      <c r="F6266" s="235">
        <v>71</v>
      </c>
      <c r="G6266" s="235">
        <v>17.3</v>
      </c>
      <c r="H6266" s="235">
        <v>16.3</v>
      </c>
    </row>
    <row r="6267" spans="2:8">
      <c r="B6267" s="235" t="s">
        <v>73</v>
      </c>
      <c r="C6267" s="235">
        <v>44488</v>
      </c>
      <c r="D6267" s="235">
        <v>0</v>
      </c>
      <c r="E6267" s="235">
        <v>80</v>
      </c>
      <c r="F6267" s="235">
        <v>71</v>
      </c>
      <c r="G6267" s="235">
        <v>18</v>
      </c>
      <c r="H6267" s="235">
        <v>16.3</v>
      </c>
    </row>
    <row r="6268" spans="2:8">
      <c r="B6268" s="235" t="s">
        <v>73</v>
      </c>
      <c r="C6268" s="235">
        <v>44489</v>
      </c>
      <c r="D6268" s="235">
        <v>32</v>
      </c>
      <c r="E6268" s="235">
        <v>84</v>
      </c>
      <c r="F6268" s="235">
        <v>70</v>
      </c>
      <c r="G6268" s="235">
        <v>17</v>
      </c>
      <c r="H6268" s="235">
        <v>13.8</v>
      </c>
    </row>
    <row r="6269" spans="2:8">
      <c r="B6269" s="235" t="s">
        <v>73</v>
      </c>
      <c r="C6269" s="235">
        <v>44490</v>
      </c>
      <c r="D6269" s="235">
        <v>0</v>
      </c>
      <c r="E6269" s="235">
        <v>84</v>
      </c>
      <c r="F6269" s="235">
        <v>75</v>
      </c>
      <c r="G6269" s="235">
        <v>16.7</v>
      </c>
      <c r="H6269" s="235">
        <v>14.2</v>
      </c>
    </row>
    <row r="6270" spans="2:8">
      <c r="B6270" s="235" t="s">
        <v>73</v>
      </c>
      <c r="C6270" s="235">
        <v>44491</v>
      </c>
      <c r="D6270" s="235">
        <v>20</v>
      </c>
      <c r="E6270" s="235">
        <v>87</v>
      </c>
      <c r="F6270" s="235">
        <v>76</v>
      </c>
      <c r="G6270" s="235">
        <v>17.5</v>
      </c>
      <c r="H6270" s="235">
        <v>13.9</v>
      </c>
    </row>
    <row r="6271" spans="2:8">
      <c r="B6271" s="235" t="s">
        <v>73</v>
      </c>
      <c r="C6271" s="235">
        <v>44494</v>
      </c>
      <c r="D6271" s="235">
        <v>20</v>
      </c>
      <c r="E6271" s="235">
        <v>86</v>
      </c>
      <c r="F6271" s="235">
        <v>75</v>
      </c>
      <c r="G6271" s="235">
        <v>20.2</v>
      </c>
      <c r="H6271" s="235">
        <v>17.2</v>
      </c>
    </row>
    <row r="6272" spans="2:8">
      <c r="B6272" s="235" t="s">
        <v>73</v>
      </c>
      <c r="C6272" s="235">
        <v>44495</v>
      </c>
      <c r="D6272" s="235">
        <v>16</v>
      </c>
      <c r="E6272" s="235">
        <v>85</v>
      </c>
      <c r="F6272" s="235">
        <v>73</v>
      </c>
      <c r="G6272" s="235">
        <v>20.3</v>
      </c>
      <c r="H6272" s="235">
        <v>15.9</v>
      </c>
    </row>
    <row r="6273" spans="2:8">
      <c r="B6273" s="235" t="s">
        <v>73</v>
      </c>
      <c r="C6273" s="235">
        <v>44496</v>
      </c>
      <c r="D6273" s="235">
        <v>42</v>
      </c>
      <c r="E6273" s="235">
        <v>89</v>
      </c>
      <c r="F6273" s="235">
        <v>72</v>
      </c>
      <c r="G6273" s="235">
        <v>26.4</v>
      </c>
      <c r="H6273" s="235">
        <v>13.3</v>
      </c>
    </row>
    <row r="6274" spans="2:8">
      <c r="B6274" s="235" t="s">
        <v>73</v>
      </c>
      <c r="C6274" s="235">
        <v>44497</v>
      </c>
      <c r="D6274" s="235">
        <v>0</v>
      </c>
      <c r="E6274" s="235">
        <v>85</v>
      </c>
      <c r="F6274" s="235">
        <v>75</v>
      </c>
      <c r="G6274" s="235">
        <v>23.5</v>
      </c>
      <c r="H6274" s="235">
        <v>15.2</v>
      </c>
    </row>
    <row r="6275" spans="2:8">
      <c r="B6275" s="235" t="s">
        <v>73</v>
      </c>
      <c r="C6275" s="235">
        <v>44498</v>
      </c>
      <c r="D6275" s="235">
        <v>16</v>
      </c>
      <c r="E6275" s="235">
        <v>84</v>
      </c>
      <c r="F6275" s="235">
        <v>72</v>
      </c>
      <c r="G6275" s="235">
        <v>16.3</v>
      </c>
      <c r="H6275" s="235">
        <v>13.5</v>
      </c>
    </row>
    <row r="6276" spans="2:8">
      <c r="B6276" s="235" t="s">
        <v>73</v>
      </c>
      <c r="C6276" s="235">
        <v>44502</v>
      </c>
      <c r="D6276" s="235">
        <v>36</v>
      </c>
      <c r="E6276" s="235">
        <v>86</v>
      </c>
      <c r="F6276" s="235">
        <v>78</v>
      </c>
      <c r="G6276" s="235">
        <v>17</v>
      </c>
      <c r="H6276" s="235">
        <v>15.6</v>
      </c>
    </row>
    <row r="6277" spans="2:8">
      <c r="B6277" s="235" t="s">
        <v>73</v>
      </c>
      <c r="C6277" s="235">
        <v>44503</v>
      </c>
      <c r="D6277" s="235">
        <v>13</v>
      </c>
      <c r="E6277" s="235">
        <v>89</v>
      </c>
      <c r="F6277" s="235">
        <v>85</v>
      </c>
      <c r="G6277" s="235">
        <v>15.8</v>
      </c>
      <c r="H6277" s="235">
        <v>12.9</v>
      </c>
    </row>
    <row r="6278" spans="2:8">
      <c r="B6278" s="235" t="s">
        <v>73</v>
      </c>
      <c r="C6278" s="235">
        <v>44504</v>
      </c>
      <c r="D6278" s="235">
        <v>12</v>
      </c>
      <c r="E6278" s="235">
        <v>93</v>
      </c>
      <c r="F6278" s="235">
        <v>66</v>
      </c>
      <c r="G6278" s="235">
        <v>18.5</v>
      </c>
      <c r="H6278" s="235">
        <v>14.1</v>
      </c>
    </row>
    <row r="6279" spans="2:8">
      <c r="B6279" s="235" t="s">
        <v>73</v>
      </c>
      <c r="C6279" s="235">
        <v>44505</v>
      </c>
      <c r="D6279" s="235">
        <v>13</v>
      </c>
      <c r="E6279" s="235">
        <v>88</v>
      </c>
      <c r="F6279" s="235">
        <v>84</v>
      </c>
      <c r="G6279" s="235">
        <v>25</v>
      </c>
      <c r="H6279" s="235">
        <v>20</v>
      </c>
    </row>
    <row r="6280" spans="2:8">
      <c r="B6280" s="235" t="s">
        <v>73</v>
      </c>
      <c r="C6280" s="235">
        <v>44508</v>
      </c>
      <c r="D6280" s="235">
        <v>6</v>
      </c>
      <c r="E6280" s="235">
        <v>87</v>
      </c>
      <c r="F6280" s="235">
        <v>85</v>
      </c>
      <c r="G6280" s="235">
        <v>17.3</v>
      </c>
      <c r="H6280" s="235">
        <v>14.6</v>
      </c>
    </row>
    <row r="6281" spans="2:8">
      <c r="B6281" s="235" t="s">
        <v>73</v>
      </c>
      <c r="C6281" s="235">
        <v>44509</v>
      </c>
      <c r="D6281" s="235">
        <v>82</v>
      </c>
      <c r="E6281" s="235">
        <v>82</v>
      </c>
      <c r="F6281" s="235">
        <v>78</v>
      </c>
      <c r="G6281" s="235">
        <v>17.899999999999999</v>
      </c>
      <c r="H6281" s="235">
        <v>13.9</v>
      </c>
    </row>
    <row r="6282" spans="2:8">
      <c r="B6282" s="235" t="s">
        <v>73</v>
      </c>
      <c r="C6282" s="235">
        <v>44510</v>
      </c>
      <c r="D6282" s="235">
        <v>1.5</v>
      </c>
      <c r="E6282" s="235">
        <v>90</v>
      </c>
      <c r="F6282" s="235">
        <v>83</v>
      </c>
      <c r="G6282" s="235">
        <v>18</v>
      </c>
      <c r="H6282" s="235">
        <v>14.2</v>
      </c>
    </row>
    <row r="6283" spans="2:8">
      <c r="B6283" s="235" t="s">
        <v>73</v>
      </c>
      <c r="C6283" s="235">
        <v>44511</v>
      </c>
      <c r="D6283" s="235">
        <v>14</v>
      </c>
      <c r="E6283" s="235">
        <v>90</v>
      </c>
      <c r="F6283" s="235">
        <v>65</v>
      </c>
      <c r="G6283" s="235">
        <v>25</v>
      </c>
      <c r="H6283" s="235">
        <v>23.8</v>
      </c>
    </row>
    <row r="6284" spans="2:8">
      <c r="B6284" s="235" t="s">
        <v>73</v>
      </c>
      <c r="C6284" s="235">
        <v>44512</v>
      </c>
      <c r="D6284" s="235">
        <v>0</v>
      </c>
      <c r="E6284" s="235">
        <v>89</v>
      </c>
      <c r="F6284" s="235">
        <v>67</v>
      </c>
      <c r="G6284" s="235">
        <v>23.5</v>
      </c>
      <c r="H6284" s="235">
        <v>20.9</v>
      </c>
    </row>
    <row r="6285" spans="2:8">
      <c r="B6285" s="235" t="s">
        <v>73</v>
      </c>
      <c r="C6285" s="235">
        <v>44516</v>
      </c>
      <c r="D6285" s="235">
        <v>42</v>
      </c>
      <c r="E6285" s="235">
        <v>88</v>
      </c>
      <c r="F6285" s="235">
        <v>73</v>
      </c>
      <c r="G6285" s="235">
        <v>22.8</v>
      </c>
      <c r="H6285" s="235">
        <v>14.2</v>
      </c>
    </row>
    <row r="6286" spans="2:8">
      <c r="B6286" s="235" t="s">
        <v>73</v>
      </c>
      <c r="C6286" s="235">
        <v>44517</v>
      </c>
      <c r="D6286" s="235">
        <v>52</v>
      </c>
      <c r="E6286" s="235">
        <v>85</v>
      </c>
      <c r="F6286" s="235">
        <v>71</v>
      </c>
      <c r="G6286" s="235">
        <v>21.3</v>
      </c>
      <c r="H6286" s="235">
        <v>18.100000000000001</v>
      </c>
    </row>
    <row r="6287" spans="2:8">
      <c r="B6287" s="235" t="s">
        <v>73</v>
      </c>
      <c r="C6287" s="235">
        <v>44518</v>
      </c>
      <c r="D6287" s="235">
        <v>0</v>
      </c>
      <c r="E6287" s="235">
        <v>74</v>
      </c>
      <c r="F6287" s="235">
        <v>68</v>
      </c>
      <c r="G6287" s="235">
        <v>24.4</v>
      </c>
      <c r="H6287" s="235">
        <v>18.399999999999999</v>
      </c>
    </row>
    <row r="6288" spans="2:8">
      <c r="B6288" s="235" t="s">
        <v>73</v>
      </c>
      <c r="C6288" s="235">
        <v>44519</v>
      </c>
      <c r="D6288" s="235">
        <v>14</v>
      </c>
      <c r="E6288" s="235">
        <v>89</v>
      </c>
      <c r="F6288" s="235">
        <v>84</v>
      </c>
      <c r="G6288" s="235">
        <v>16.100000000000001</v>
      </c>
      <c r="H6288" s="235">
        <v>13.5</v>
      </c>
    </row>
    <row r="6289" spans="2:8">
      <c r="B6289" s="235" t="s">
        <v>73</v>
      </c>
      <c r="C6289" s="235">
        <v>44523</v>
      </c>
      <c r="D6289" s="235">
        <v>11</v>
      </c>
      <c r="E6289" s="235">
        <v>87</v>
      </c>
      <c r="F6289" s="235">
        <v>83</v>
      </c>
      <c r="G6289" s="235">
        <v>15.2</v>
      </c>
      <c r="H6289" s="235">
        <v>13.8</v>
      </c>
    </row>
    <row r="6290" spans="2:8">
      <c r="B6290" s="235" t="s">
        <v>73</v>
      </c>
      <c r="C6290" s="235">
        <v>44524</v>
      </c>
      <c r="D6290" s="235">
        <v>26</v>
      </c>
      <c r="E6290" s="235">
        <v>87</v>
      </c>
      <c r="F6290" s="235">
        <v>79</v>
      </c>
      <c r="G6290" s="235">
        <v>19.7</v>
      </c>
      <c r="H6290" s="235">
        <v>14.3</v>
      </c>
    </row>
    <row r="6291" spans="2:8">
      <c r="B6291" s="235" t="s">
        <v>73</v>
      </c>
      <c r="C6291" s="235">
        <v>44525</v>
      </c>
      <c r="D6291" s="235">
        <v>6</v>
      </c>
      <c r="E6291" s="235">
        <v>85</v>
      </c>
      <c r="F6291" s="235">
        <v>77</v>
      </c>
      <c r="G6291" s="235">
        <v>17.2</v>
      </c>
      <c r="H6291" s="235">
        <v>14.2</v>
      </c>
    </row>
    <row r="6292" spans="2:8">
      <c r="B6292" s="235" t="s">
        <v>73</v>
      </c>
      <c r="C6292" s="235">
        <v>44526</v>
      </c>
      <c r="D6292" s="235">
        <v>22</v>
      </c>
      <c r="E6292" s="235">
        <v>92</v>
      </c>
      <c r="F6292" s="235">
        <v>78</v>
      </c>
      <c r="G6292" s="235">
        <v>18.399999999999999</v>
      </c>
      <c r="H6292" s="235">
        <v>13.7</v>
      </c>
    </row>
    <row r="6293" spans="2:8">
      <c r="B6293" s="235" t="s">
        <v>73</v>
      </c>
      <c r="C6293" s="235">
        <v>44529</v>
      </c>
      <c r="D6293" s="235">
        <v>16</v>
      </c>
      <c r="E6293" s="235">
        <v>86</v>
      </c>
      <c r="F6293" s="235">
        <v>72</v>
      </c>
      <c r="G6293" s="235">
        <v>21.3</v>
      </c>
      <c r="H6293" s="235">
        <v>15</v>
      </c>
    </row>
    <row r="6294" spans="2:8">
      <c r="B6294" s="235" t="s">
        <v>73</v>
      </c>
      <c r="C6294" s="235">
        <v>44530</v>
      </c>
      <c r="D6294" s="235">
        <v>40</v>
      </c>
      <c r="E6294" s="235">
        <v>81</v>
      </c>
      <c r="F6294" s="235">
        <v>72</v>
      </c>
      <c r="G6294" s="235">
        <v>14.9</v>
      </c>
      <c r="H6294" s="235">
        <v>13.7</v>
      </c>
    </row>
    <row r="6295" spans="2:8">
      <c r="B6295" s="235" t="s">
        <v>73</v>
      </c>
      <c r="C6295" s="235">
        <v>44522</v>
      </c>
      <c r="D6295" s="235">
        <v>14</v>
      </c>
      <c r="E6295" s="235">
        <v>89</v>
      </c>
      <c r="F6295" s="235">
        <v>76</v>
      </c>
      <c r="G6295" s="235">
        <v>21.2</v>
      </c>
      <c r="H6295" s="235">
        <v>13.7</v>
      </c>
    </row>
    <row r="6296" spans="2:8">
      <c r="B6296" s="235" t="s">
        <v>73</v>
      </c>
      <c r="C6296" s="235">
        <v>44531</v>
      </c>
      <c r="D6296" s="235">
        <v>26</v>
      </c>
      <c r="E6296" s="235">
        <v>78</v>
      </c>
      <c r="F6296" s="235">
        <v>73</v>
      </c>
      <c r="G6296" s="235">
        <v>19.399999999999999</v>
      </c>
      <c r="H6296" s="235">
        <v>13</v>
      </c>
    </row>
    <row r="6297" spans="2:8">
      <c r="B6297" s="235" t="s">
        <v>73</v>
      </c>
      <c r="C6297" s="235">
        <v>44532</v>
      </c>
      <c r="D6297" s="235">
        <v>7</v>
      </c>
      <c r="E6297" s="235">
        <v>84</v>
      </c>
      <c r="F6297" s="235">
        <v>63</v>
      </c>
      <c r="G6297" s="235">
        <v>23.1</v>
      </c>
      <c r="H6297" s="235">
        <v>17.2</v>
      </c>
    </row>
    <row r="6298" spans="2:8">
      <c r="B6298" s="235" t="s">
        <v>73</v>
      </c>
      <c r="C6298" s="235">
        <v>44533</v>
      </c>
      <c r="D6298" s="235">
        <v>7</v>
      </c>
      <c r="E6298" s="235">
        <v>85</v>
      </c>
      <c r="F6298" s="235">
        <v>78</v>
      </c>
      <c r="G6298" s="235">
        <v>20.5</v>
      </c>
      <c r="H6298" s="235">
        <v>15</v>
      </c>
    </row>
    <row r="6299" spans="2:8">
      <c r="B6299" s="235" t="s">
        <v>73</v>
      </c>
      <c r="C6299" s="235">
        <v>44536</v>
      </c>
      <c r="D6299" s="235">
        <v>112</v>
      </c>
      <c r="E6299" s="235">
        <v>86</v>
      </c>
      <c r="F6299" s="235">
        <v>71</v>
      </c>
      <c r="G6299" s="235">
        <v>21.3</v>
      </c>
      <c r="H6299" s="235">
        <v>17.8</v>
      </c>
    </row>
    <row r="6300" spans="2:8">
      <c r="B6300" s="235" t="s">
        <v>73</v>
      </c>
      <c r="C6300" s="235">
        <v>44537</v>
      </c>
      <c r="D6300" s="235">
        <v>3</v>
      </c>
      <c r="E6300" s="235">
        <v>90</v>
      </c>
      <c r="F6300" s="235">
        <v>75</v>
      </c>
      <c r="G6300" s="235">
        <v>24.2</v>
      </c>
      <c r="H6300" s="235">
        <v>18</v>
      </c>
    </row>
    <row r="6301" spans="2:8">
      <c r="B6301" s="235" t="s">
        <v>73</v>
      </c>
      <c r="C6301" s="235">
        <v>44539</v>
      </c>
      <c r="D6301" s="235">
        <v>0</v>
      </c>
      <c r="E6301" s="235">
        <v>86</v>
      </c>
      <c r="F6301" s="235">
        <v>78</v>
      </c>
      <c r="G6301" s="235">
        <v>20.8</v>
      </c>
      <c r="H6301" s="235">
        <v>15.8</v>
      </c>
    </row>
    <row r="6302" spans="2:8">
      <c r="B6302" s="235" t="s">
        <v>73</v>
      </c>
      <c r="C6302" s="235">
        <v>44540</v>
      </c>
      <c r="D6302" s="235">
        <v>3</v>
      </c>
      <c r="E6302" s="235">
        <v>80</v>
      </c>
      <c r="F6302" s="235">
        <v>73</v>
      </c>
      <c r="G6302" s="235">
        <v>20.3</v>
      </c>
      <c r="H6302" s="235">
        <v>16</v>
      </c>
    </row>
    <row r="6303" spans="2:8">
      <c r="B6303" s="235" t="s">
        <v>73</v>
      </c>
      <c r="C6303" s="235">
        <v>44541</v>
      </c>
      <c r="D6303" s="235">
        <v>65</v>
      </c>
      <c r="E6303" s="235">
        <v>86</v>
      </c>
      <c r="F6303" s="235">
        <v>80</v>
      </c>
      <c r="G6303" s="235">
        <v>19.5</v>
      </c>
      <c r="H6303" s="235">
        <v>14.9</v>
      </c>
    </row>
    <row r="6304" spans="2:8">
      <c r="B6304" s="235" t="s">
        <v>73</v>
      </c>
      <c r="C6304" s="235">
        <v>44543</v>
      </c>
      <c r="D6304" s="235">
        <v>46</v>
      </c>
      <c r="E6304" s="235">
        <v>78</v>
      </c>
      <c r="F6304" s="235">
        <v>72</v>
      </c>
      <c r="G6304" s="235">
        <v>24.4</v>
      </c>
      <c r="H6304" s="235">
        <v>17.3</v>
      </c>
    </row>
    <row r="6305" spans="2:8">
      <c r="B6305" s="235" t="s">
        <v>73</v>
      </c>
      <c r="C6305" s="235">
        <v>44544</v>
      </c>
      <c r="D6305" s="235">
        <v>0</v>
      </c>
      <c r="E6305" s="235">
        <v>85</v>
      </c>
      <c r="F6305" s="235">
        <v>80</v>
      </c>
      <c r="G6305" s="235">
        <v>21.5</v>
      </c>
      <c r="H6305" s="235">
        <v>15.6</v>
      </c>
    </row>
    <row r="6306" spans="2:8">
      <c r="B6306" s="235" t="s">
        <v>73</v>
      </c>
      <c r="C6306" s="235">
        <v>44545</v>
      </c>
      <c r="D6306" s="235">
        <v>16</v>
      </c>
      <c r="E6306" s="235">
        <v>86</v>
      </c>
      <c r="F6306" s="235">
        <v>79</v>
      </c>
      <c r="G6306" s="235">
        <v>24.2</v>
      </c>
      <c r="H6306" s="235">
        <v>18.399999999999999</v>
      </c>
    </row>
    <row r="6307" spans="2:8">
      <c r="B6307" s="235" t="s">
        <v>73</v>
      </c>
      <c r="C6307" s="235">
        <v>44546</v>
      </c>
      <c r="D6307" s="235">
        <v>14</v>
      </c>
      <c r="E6307" s="235">
        <v>83</v>
      </c>
      <c r="F6307" s="235">
        <v>76</v>
      </c>
      <c r="G6307" s="235">
        <v>23.8</v>
      </c>
      <c r="H6307" s="235">
        <v>18.2</v>
      </c>
    </row>
    <row r="6308" spans="2:8">
      <c r="B6308" s="235" t="s">
        <v>73</v>
      </c>
      <c r="C6308" s="235">
        <v>44547</v>
      </c>
      <c r="D6308" s="235">
        <v>0</v>
      </c>
      <c r="E6308" s="235">
        <v>69</v>
      </c>
      <c r="F6308" s="235">
        <v>65</v>
      </c>
      <c r="G6308" s="235">
        <v>21.4</v>
      </c>
      <c r="H6308" s="235">
        <v>18.7</v>
      </c>
    </row>
    <row r="6309" spans="2:8">
      <c r="B6309" s="235" t="s">
        <v>73</v>
      </c>
      <c r="C6309" s="235">
        <v>44550</v>
      </c>
      <c r="D6309" s="235">
        <v>15</v>
      </c>
      <c r="E6309" s="235">
        <v>86</v>
      </c>
      <c r="F6309" s="235">
        <v>78</v>
      </c>
      <c r="G6309" s="235">
        <v>19.600000000000001</v>
      </c>
      <c r="H6309" s="235">
        <v>15.7</v>
      </c>
    </row>
    <row r="6310" spans="2:8">
      <c r="B6310" s="235" t="s">
        <v>73</v>
      </c>
      <c r="C6310" s="235">
        <v>44551</v>
      </c>
      <c r="D6310" s="235">
        <v>47</v>
      </c>
      <c r="E6310" s="235">
        <v>93</v>
      </c>
      <c r="F6310" s="235">
        <v>89</v>
      </c>
      <c r="G6310" s="235">
        <v>18.3</v>
      </c>
      <c r="H6310" s="235">
        <v>14.2</v>
      </c>
    </row>
    <row r="6311" spans="2:8">
      <c r="B6311" s="235" t="s">
        <v>73</v>
      </c>
      <c r="C6311" s="235">
        <v>44552</v>
      </c>
      <c r="D6311" s="235">
        <v>0</v>
      </c>
      <c r="E6311" s="235">
        <v>90</v>
      </c>
      <c r="F6311" s="235">
        <v>85</v>
      </c>
      <c r="G6311" s="235">
        <v>20.3</v>
      </c>
      <c r="H6311" s="235">
        <v>17.3</v>
      </c>
    </row>
    <row r="6312" spans="2:8">
      <c r="B6312" s="235" t="s">
        <v>73</v>
      </c>
      <c r="C6312" s="235">
        <v>44553</v>
      </c>
      <c r="D6312" s="235">
        <v>0</v>
      </c>
      <c r="E6312" s="235">
        <v>93</v>
      </c>
      <c r="F6312" s="235">
        <v>86</v>
      </c>
      <c r="G6312" s="235">
        <v>19.100000000000001</v>
      </c>
      <c r="H6312" s="235">
        <v>14.9</v>
      </c>
    </row>
    <row r="6313" spans="2:8">
      <c r="B6313" s="235" t="s">
        <v>73</v>
      </c>
      <c r="C6313" s="235">
        <v>44557</v>
      </c>
      <c r="D6313" s="235">
        <v>32</v>
      </c>
      <c r="E6313" s="235">
        <v>87</v>
      </c>
      <c r="F6313" s="235">
        <v>76</v>
      </c>
      <c r="G6313" s="235">
        <v>24.4</v>
      </c>
      <c r="H6313" s="235">
        <v>14.6</v>
      </c>
    </row>
    <row r="6314" spans="2:8">
      <c r="B6314" s="235" t="s">
        <v>73</v>
      </c>
      <c r="C6314" s="235">
        <v>44558</v>
      </c>
      <c r="D6314" s="235">
        <v>16</v>
      </c>
      <c r="E6314" s="235">
        <v>91</v>
      </c>
      <c r="F6314" s="235">
        <v>84</v>
      </c>
      <c r="G6314" s="235">
        <v>21.3</v>
      </c>
      <c r="H6314" s="235">
        <v>17.600000000000001</v>
      </c>
    </row>
    <row r="6315" spans="2:8">
      <c r="B6315" s="235" t="s">
        <v>73</v>
      </c>
      <c r="C6315" s="235">
        <v>44559</v>
      </c>
      <c r="D6315" s="235">
        <v>11</v>
      </c>
      <c r="E6315" s="235">
        <v>87</v>
      </c>
      <c r="F6315" s="235">
        <v>79</v>
      </c>
      <c r="G6315" s="235">
        <v>19.2</v>
      </c>
      <c r="H6315" s="235">
        <v>14.5</v>
      </c>
    </row>
    <row r="6316" spans="2:8">
      <c r="B6316" s="235" t="s">
        <v>73</v>
      </c>
      <c r="C6316" s="235">
        <v>44564</v>
      </c>
      <c r="D6316" s="235">
        <v>10</v>
      </c>
      <c r="E6316" s="235">
        <v>67</v>
      </c>
      <c r="F6316" s="235">
        <v>62</v>
      </c>
      <c r="G6316" s="235">
        <v>25.3</v>
      </c>
      <c r="H6316" s="235">
        <v>23.4</v>
      </c>
    </row>
    <row r="6317" spans="2:8">
      <c r="B6317" s="235" t="s">
        <v>73</v>
      </c>
      <c r="C6317" s="235">
        <v>44565</v>
      </c>
      <c r="D6317" s="235">
        <v>0</v>
      </c>
      <c r="E6317" s="235">
        <v>81</v>
      </c>
      <c r="F6317" s="235">
        <v>78</v>
      </c>
      <c r="G6317" s="235">
        <v>19.8</v>
      </c>
      <c r="H6317" s="235">
        <v>16.399999999999999</v>
      </c>
    </row>
    <row r="6318" spans="2:8">
      <c r="B6318" s="235" t="s">
        <v>73</v>
      </c>
      <c r="C6318" s="235">
        <v>44566</v>
      </c>
      <c r="D6318" s="235">
        <v>1</v>
      </c>
      <c r="E6318" s="235">
        <v>79</v>
      </c>
      <c r="F6318" s="235">
        <v>68</v>
      </c>
      <c r="G6318" s="235">
        <v>20.2</v>
      </c>
      <c r="H6318" s="235">
        <v>13.8</v>
      </c>
    </row>
    <row r="6319" spans="2:8">
      <c r="B6319" s="235" t="s">
        <v>73</v>
      </c>
      <c r="C6319" s="235">
        <v>44567</v>
      </c>
      <c r="D6319" s="235">
        <v>6</v>
      </c>
      <c r="E6319" s="235">
        <v>85</v>
      </c>
      <c r="F6319" s="235">
        <v>79</v>
      </c>
      <c r="G6319" s="235">
        <v>18.8</v>
      </c>
      <c r="H6319" s="235">
        <v>13.8</v>
      </c>
    </row>
    <row r="6320" spans="2:8">
      <c r="B6320" s="235" t="s">
        <v>73</v>
      </c>
      <c r="C6320" s="235">
        <v>44568</v>
      </c>
      <c r="D6320" s="235">
        <v>15</v>
      </c>
      <c r="E6320" s="235">
        <v>88</v>
      </c>
      <c r="F6320" s="235">
        <v>80</v>
      </c>
      <c r="G6320" s="235">
        <v>19.5</v>
      </c>
      <c r="H6320" s="235">
        <v>13</v>
      </c>
    </row>
    <row r="6321" spans="2:8">
      <c r="B6321" s="235" t="s">
        <v>73</v>
      </c>
      <c r="C6321" s="235">
        <v>44572</v>
      </c>
      <c r="D6321" s="235">
        <v>34</v>
      </c>
      <c r="E6321" s="235">
        <v>93</v>
      </c>
      <c r="F6321" s="235">
        <v>87</v>
      </c>
      <c r="G6321" s="235">
        <v>15.2</v>
      </c>
      <c r="H6321" s="235">
        <v>12.7</v>
      </c>
    </row>
    <row r="6322" spans="2:8">
      <c r="B6322" s="235" t="s">
        <v>73</v>
      </c>
      <c r="C6322" s="235">
        <v>44573</v>
      </c>
      <c r="D6322" s="235">
        <v>8</v>
      </c>
      <c r="E6322" s="235">
        <v>93</v>
      </c>
      <c r="F6322" s="235">
        <v>81</v>
      </c>
      <c r="G6322" s="235">
        <v>19.100000000000001</v>
      </c>
      <c r="H6322" s="235">
        <v>13.4</v>
      </c>
    </row>
    <row r="6323" spans="2:8">
      <c r="B6323" s="235" t="s">
        <v>73</v>
      </c>
      <c r="C6323" s="235">
        <v>44574</v>
      </c>
      <c r="D6323" s="235">
        <v>42</v>
      </c>
      <c r="E6323" s="235">
        <v>92</v>
      </c>
      <c r="F6323" s="235">
        <v>82</v>
      </c>
      <c r="G6323" s="235">
        <v>16.5</v>
      </c>
      <c r="H6323" s="235">
        <v>13.1</v>
      </c>
    </row>
    <row r="6324" spans="2:8">
      <c r="B6324" s="235" t="s">
        <v>73</v>
      </c>
      <c r="C6324" s="235">
        <v>44575</v>
      </c>
      <c r="D6324" s="235">
        <v>9</v>
      </c>
      <c r="E6324" s="235">
        <v>90</v>
      </c>
      <c r="F6324" s="235">
        <v>55</v>
      </c>
      <c r="G6324" s="235">
        <v>22.3</v>
      </c>
      <c r="H6324" s="235">
        <v>12.9</v>
      </c>
    </row>
    <row r="6325" spans="2:8">
      <c r="B6325" s="235" t="s">
        <v>73</v>
      </c>
      <c r="C6325" s="235">
        <v>44578</v>
      </c>
      <c r="D6325" s="235">
        <v>3</v>
      </c>
      <c r="E6325" s="235">
        <v>84</v>
      </c>
      <c r="F6325" s="235">
        <v>56</v>
      </c>
      <c r="G6325" s="235">
        <v>23.2</v>
      </c>
      <c r="H6325" s="235">
        <v>14.5</v>
      </c>
    </row>
    <row r="6326" spans="2:8">
      <c r="B6326" s="235" t="s">
        <v>73</v>
      </c>
      <c r="C6326" s="235">
        <v>44579</v>
      </c>
      <c r="D6326" s="235">
        <v>23</v>
      </c>
      <c r="E6326" s="235">
        <v>74</v>
      </c>
      <c r="F6326" s="235">
        <v>51</v>
      </c>
      <c r="G6326" s="235">
        <v>24</v>
      </c>
      <c r="H6326" s="235">
        <v>14</v>
      </c>
    </row>
    <row r="6327" spans="2:8">
      <c r="B6327" s="235" t="s">
        <v>73</v>
      </c>
      <c r="C6327" s="235">
        <v>44580</v>
      </c>
      <c r="D6327" s="235">
        <v>0</v>
      </c>
      <c r="E6327" s="235">
        <v>80</v>
      </c>
      <c r="F6327" s="235">
        <v>45</v>
      </c>
      <c r="G6327" s="235">
        <v>27.5</v>
      </c>
      <c r="H6327" s="235">
        <v>14</v>
      </c>
    </row>
    <row r="6328" spans="2:8">
      <c r="B6328" s="235" t="s">
        <v>73</v>
      </c>
      <c r="C6328" s="235">
        <v>44581</v>
      </c>
      <c r="D6328" s="235">
        <v>0</v>
      </c>
      <c r="E6328" s="235">
        <v>75</v>
      </c>
      <c r="F6328" s="235">
        <v>46</v>
      </c>
      <c r="G6328" s="235">
        <v>27.7</v>
      </c>
      <c r="H6328" s="235">
        <v>14.4</v>
      </c>
    </row>
    <row r="6329" spans="2:8">
      <c r="B6329" s="235" t="s">
        <v>73</v>
      </c>
      <c r="C6329" s="235">
        <v>44582</v>
      </c>
      <c r="D6329" s="235">
        <v>0</v>
      </c>
      <c r="E6329" s="235">
        <v>81</v>
      </c>
      <c r="F6329" s="235">
        <v>50</v>
      </c>
      <c r="G6329" s="235">
        <v>24</v>
      </c>
      <c r="H6329" s="235">
        <v>15.8</v>
      </c>
    </row>
    <row r="6330" spans="2:8">
      <c r="B6330" s="235" t="s">
        <v>73</v>
      </c>
      <c r="C6330" s="235">
        <v>44585</v>
      </c>
      <c r="D6330" s="235">
        <v>0</v>
      </c>
      <c r="E6330" s="235">
        <v>81</v>
      </c>
      <c r="F6330" s="235">
        <v>62</v>
      </c>
      <c r="G6330" s="235">
        <v>25.3</v>
      </c>
      <c r="H6330" s="235">
        <v>14.8</v>
      </c>
    </row>
    <row r="6331" spans="2:8">
      <c r="B6331" s="235" t="s">
        <v>73</v>
      </c>
      <c r="C6331" s="235">
        <v>44586</v>
      </c>
      <c r="D6331" s="235">
        <v>6</v>
      </c>
      <c r="E6331" s="235">
        <v>83</v>
      </c>
      <c r="F6331" s="235">
        <v>79</v>
      </c>
      <c r="G6331" s="235">
        <v>15.5</v>
      </c>
      <c r="H6331" s="235">
        <v>13.2</v>
      </c>
    </row>
    <row r="6332" spans="2:8">
      <c r="B6332" s="235" t="s">
        <v>73</v>
      </c>
      <c r="C6332" s="235">
        <v>44587</v>
      </c>
      <c r="D6332" s="235">
        <v>21</v>
      </c>
      <c r="E6332" s="235">
        <v>84</v>
      </c>
      <c r="F6332" s="235">
        <v>58</v>
      </c>
      <c r="G6332" s="235">
        <v>25</v>
      </c>
      <c r="H6332" s="235">
        <v>13.8</v>
      </c>
    </row>
    <row r="6333" spans="2:8">
      <c r="B6333" s="235" t="s">
        <v>73</v>
      </c>
      <c r="C6333" s="235">
        <v>44588</v>
      </c>
      <c r="D6333" s="235">
        <v>0</v>
      </c>
      <c r="E6333" s="235">
        <v>80</v>
      </c>
      <c r="F6333" s="235">
        <v>64</v>
      </c>
      <c r="G6333" s="235">
        <v>24</v>
      </c>
      <c r="H6333" s="235">
        <v>14.2</v>
      </c>
    </row>
    <row r="6334" spans="2:8">
      <c r="B6334" s="235" t="s">
        <v>73</v>
      </c>
      <c r="C6334" s="235">
        <v>44589</v>
      </c>
      <c r="D6334" s="235">
        <v>6</v>
      </c>
      <c r="E6334" s="235">
        <v>71</v>
      </c>
      <c r="F6334" s="235">
        <v>59</v>
      </c>
      <c r="G6334" s="235">
        <v>24.5</v>
      </c>
      <c r="H6334" s="235">
        <v>18.3</v>
      </c>
    </row>
    <row r="6335" spans="2:8">
      <c r="B6335" s="235" t="s">
        <v>73</v>
      </c>
      <c r="C6335" s="235">
        <v>44592</v>
      </c>
      <c r="D6335" s="235">
        <v>12</v>
      </c>
      <c r="E6335" s="235">
        <v>65</v>
      </c>
      <c r="F6335" s="235">
        <v>46</v>
      </c>
      <c r="G6335" s="235">
        <v>25.8</v>
      </c>
      <c r="H6335" s="235">
        <v>14</v>
      </c>
    </row>
    <row r="6336" spans="2:8">
      <c r="B6336" s="235" t="s">
        <v>73</v>
      </c>
      <c r="C6336" s="235">
        <v>44593</v>
      </c>
      <c r="D6336" s="235">
        <v>0</v>
      </c>
      <c r="E6336" s="235">
        <v>88</v>
      </c>
      <c r="F6336" s="235">
        <v>48</v>
      </c>
      <c r="G6336" s="235">
        <v>23.8</v>
      </c>
      <c r="H6336" s="235">
        <v>13.3</v>
      </c>
    </row>
    <row r="6337" spans="2:8">
      <c r="B6337" s="235" t="s">
        <v>73</v>
      </c>
      <c r="C6337" s="235">
        <v>44594</v>
      </c>
      <c r="D6337" s="235">
        <v>0</v>
      </c>
      <c r="E6337" s="235">
        <v>80</v>
      </c>
      <c r="F6337" s="235">
        <v>47</v>
      </c>
      <c r="G6337" s="235">
        <v>24.3</v>
      </c>
      <c r="H6337" s="235">
        <v>13</v>
      </c>
    </row>
    <row r="6338" spans="2:8">
      <c r="B6338" s="235" t="s">
        <v>73</v>
      </c>
      <c r="C6338" s="235">
        <v>44595</v>
      </c>
      <c r="D6338" s="235">
        <v>0</v>
      </c>
      <c r="E6338" s="235">
        <v>78</v>
      </c>
      <c r="F6338" s="235">
        <v>54</v>
      </c>
      <c r="G6338" s="235">
        <v>25</v>
      </c>
      <c r="H6338" s="235">
        <v>13.9</v>
      </c>
    </row>
    <row r="6339" spans="2:8">
      <c r="B6339" s="235" t="s">
        <v>73</v>
      </c>
      <c r="C6339" s="235">
        <v>44596</v>
      </c>
      <c r="D6339" s="235">
        <v>6</v>
      </c>
      <c r="E6339" s="235">
        <v>84</v>
      </c>
      <c r="F6339" s="235">
        <v>58</v>
      </c>
      <c r="G6339" s="235">
        <v>23</v>
      </c>
      <c r="H6339" s="235">
        <v>13</v>
      </c>
    </row>
    <row r="6340" spans="2:8">
      <c r="B6340" s="235" t="s">
        <v>73</v>
      </c>
      <c r="C6340" s="235">
        <v>44599</v>
      </c>
      <c r="D6340" s="235">
        <v>42</v>
      </c>
      <c r="E6340" s="235">
        <v>90</v>
      </c>
      <c r="F6340" s="235">
        <v>75</v>
      </c>
      <c r="G6340" s="235">
        <v>19</v>
      </c>
      <c r="H6340" s="235">
        <v>13.6</v>
      </c>
    </row>
    <row r="6341" spans="2:8">
      <c r="B6341" s="235" t="s">
        <v>73</v>
      </c>
      <c r="C6341" s="235">
        <v>44600</v>
      </c>
      <c r="D6341" s="235">
        <v>44</v>
      </c>
      <c r="E6341" s="235">
        <v>87</v>
      </c>
      <c r="F6341" s="235">
        <v>70</v>
      </c>
      <c r="G6341" s="235">
        <v>20.2</v>
      </c>
      <c r="H6341" s="235">
        <v>13</v>
      </c>
    </row>
    <row r="6342" spans="2:8">
      <c r="B6342" s="235" t="s">
        <v>73</v>
      </c>
      <c r="C6342" s="235">
        <v>44601</v>
      </c>
      <c r="D6342" s="235">
        <v>10</v>
      </c>
      <c r="E6342" s="235">
        <v>88</v>
      </c>
      <c r="F6342" s="235">
        <v>56</v>
      </c>
      <c r="G6342" s="235">
        <v>24.9</v>
      </c>
      <c r="H6342" s="235">
        <v>13.9</v>
      </c>
    </row>
    <row r="6343" spans="2:8">
      <c r="B6343" s="235" t="s">
        <v>73</v>
      </c>
      <c r="C6343" s="235">
        <v>44602</v>
      </c>
      <c r="D6343" s="235">
        <v>2</v>
      </c>
      <c r="E6343" s="235">
        <v>88</v>
      </c>
      <c r="F6343" s="235">
        <v>65</v>
      </c>
      <c r="G6343" s="235">
        <v>20.399999999999999</v>
      </c>
      <c r="H6343" s="235">
        <v>13.2</v>
      </c>
    </row>
    <row r="6344" spans="2:8">
      <c r="B6344" s="235" t="s">
        <v>73</v>
      </c>
      <c r="C6344" s="235">
        <v>44603</v>
      </c>
      <c r="D6344" s="235">
        <v>0</v>
      </c>
      <c r="E6344" s="235">
        <v>88</v>
      </c>
      <c r="F6344" s="235">
        <v>68</v>
      </c>
      <c r="G6344" s="235">
        <v>21.6</v>
      </c>
      <c r="H6344" s="235">
        <v>13.9</v>
      </c>
    </row>
    <row r="6345" spans="2:8">
      <c r="B6345" s="235" t="s">
        <v>73</v>
      </c>
      <c r="C6345" s="235">
        <v>44606</v>
      </c>
      <c r="D6345" s="235">
        <v>52</v>
      </c>
      <c r="E6345" s="235">
        <v>88</v>
      </c>
      <c r="F6345" s="235">
        <v>72</v>
      </c>
      <c r="G6345" s="235">
        <v>20.3</v>
      </c>
      <c r="H6345" s="235">
        <v>13.7</v>
      </c>
    </row>
    <row r="6346" spans="2:8">
      <c r="B6346" s="235" t="s">
        <v>73</v>
      </c>
      <c r="C6346" s="235">
        <v>44607</v>
      </c>
      <c r="D6346" s="235">
        <v>33</v>
      </c>
      <c r="E6346" s="235">
        <v>88</v>
      </c>
      <c r="F6346" s="235">
        <v>54</v>
      </c>
      <c r="G6346" s="235">
        <v>24.6</v>
      </c>
      <c r="H6346" s="235">
        <v>13.4</v>
      </c>
    </row>
    <row r="6347" spans="2:8">
      <c r="B6347" s="235" t="s">
        <v>73</v>
      </c>
      <c r="C6347" s="235">
        <v>44608</v>
      </c>
      <c r="D6347" s="235">
        <v>12</v>
      </c>
      <c r="E6347" s="235">
        <v>82</v>
      </c>
      <c r="F6347" s="235">
        <v>68</v>
      </c>
      <c r="G6347" s="235">
        <v>25.3</v>
      </c>
      <c r="H6347" s="235">
        <v>13.7</v>
      </c>
    </row>
    <row r="6348" spans="2:8">
      <c r="B6348" s="235" t="s">
        <v>73</v>
      </c>
      <c r="C6348" s="235">
        <v>44609</v>
      </c>
      <c r="D6348" s="235">
        <v>20</v>
      </c>
      <c r="E6348" s="235">
        <v>83</v>
      </c>
      <c r="F6348" s="235">
        <v>58</v>
      </c>
      <c r="G6348" s="235">
        <v>24.8</v>
      </c>
      <c r="H6348" s="235">
        <v>15.1</v>
      </c>
    </row>
    <row r="6349" spans="2:8">
      <c r="B6349" s="235" t="s">
        <v>73</v>
      </c>
      <c r="C6349" s="235">
        <v>44610</v>
      </c>
      <c r="D6349" s="235">
        <v>89</v>
      </c>
      <c r="E6349" s="235">
        <v>91</v>
      </c>
      <c r="F6349" s="235">
        <v>80</v>
      </c>
      <c r="G6349" s="235">
        <v>17.5</v>
      </c>
      <c r="H6349" s="235">
        <v>13.5</v>
      </c>
    </row>
    <row r="6350" spans="2:8">
      <c r="B6350" s="235" t="s">
        <v>73</v>
      </c>
      <c r="C6350" s="235">
        <v>44613</v>
      </c>
      <c r="D6350" s="235">
        <v>64</v>
      </c>
      <c r="E6350" s="235">
        <v>81</v>
      </c>
      <c r="F6350" s="235">
        <v>61</v>
      </c>
      <c r="G6350" s="235">
        <v>25</v>
      </c>
      <c r="H6350" s="235">
        <v>17</v>
      </c>
    </row>
    <row r="6351" spans="2:8">
      <c r="B6351" s="235" t="s">
        <v>73</v>
      </c>
      <c r="C6351" s="235">
        <v>44614</v>
      </c>
      <c r="D6351" s="235">
        <v>1</v>
      </c>
      <c r="E6351" s="235">
        <v>81</v>
      </c>
      <c r="F6351" s="235">
        <v>60</v>
      </c>
      <c r="G6351" s="235">
        <v>23.8</v>
      </c>
      <c r="H6351" s="235">
        <v>13.5</v>
      </c>
    </row>
    <row r="6352" spans="2:8">
      <c r="B6352" s="235" t="s">
        <v>73</v>
      </c>
      <c r="C6352" s="235">
        <v>44615</v>
      </c>
      <c r="D6352" s="235">
        <v>29</v>
      </c>
      <c r="E6352" s="235">
        <v>81</v>
      </c>
      <c r="F6352" s="235">
        <v>59</v>
      </c>
      <c r="G6352" s="235">
        <v>24</v>
      </c>
      <c r="H6352" s="235">
        <v>14</v>
      </c>
    </row>
    <row r="6353" spans="2:8">
      <c r="B6353" s="235" t="s">
        <v>73</v>
      </c>
      <c r="C6353" s="235">
        <v>44616</v>
      </c>
      <c r="D6353" s="235">
        <v>0</v>
      </c>
      <c r="E6353" s="235">
        <v>75</v>
      </c>
      <c r="F6353" s="235">
        <v>56</v>
      </c>
      <c r="G6353" s="235">
        <v>23.8</v>
      </c>
      <c r="H6353" s="235">
        <v>13.7</v>
      </c>
    </row>
    <row r="6354" spans="2:8">
      <c r="B6354" s="235" t="s">
        <v>73</v>
      </c>
      <c r="C6354" s="235">
        <v>44617</v>
      </c>
      <c r="D6354" s="235">
        <v>0</v>
      </c>
      <c r="E6354" s="235">
        <v>79</v>
      </c>
      <c r="F6354" s="235">
        <v>62</v>
      </c>
      <c r="G6354" s="235">
        <v>22.3</v>
      </c>
      <c r="H6354" s="235">
        <v>14.3</v>
      </c>
    </row>
    <row r="6355" spans="2:8">
      <c r="B6355" s="235" t="s">
        <v>73</v>
      </c>
      <c r="C6355" s="235">
        <v>44618</v>
      </c>
      <c r="D6355" s="235">
        <v>26</v>
      </c>
      <c r="E6355" s="235">
        <v>80</v>
      </c>
      <c r="F6355" s="235">
        <v>65</v>
      </c>
      <c r="G6355" s="235">
        <v>21.2</v>
      </c>
      <c r="H6355" s="235">
        <v>14</v>
      </c>
    </row>
    <row r="6356" spans="2:8">
      <c r="B6356" s="235" t="s">
        <v>73</v>
      </c>
      <c r="C6356" s="235">
        <v>44620</v>
      </c>
      <c r="D6356" s="235">
        <v>104</v>
      </c>
      <c r="E6356" s="235">
        <v>86</v>
      </c>
      <c r="F6356" s="235">
        <v>76</v>
      </c>
      <c r="G6356" s="235">
        <v>18.600000000000001</v>
      </c>
      <c r="H6356" s="235">
        <v>13</v>
      </c>
    </row>
    <row r="6357" spans="2:8">
      <c r="B6357" s="235" t="s">
        <v>73</v>
      </c>
      <c r="C6357" s="235">
        <v>44621</v>
      </c>
      <c r="D6357" s="235">
        <v>6</v>
      </c>
      <c r="E6357" s="235">
        <v>84</v>
      </c>
      <c r="F6357" s="235">
        <v>76</v>
      </c>
      <c r="G6357" s="235">
        <v>21</v>
      </c>
      <c r="H6357" s="235">
        <v>14</v>
      </c>
    </row>
    <row r="6358" spans="2:8">
      <c r="B6358" s="235" t="s">
        <v>73</v>
      </c>
      <c r="C6358" s="235">
        <v>44622</v>
      </c>
      <c r="D6358" s="235">
        <v>22</v>
      </c>
      <c r="E6358" s="235">
        <v>81</v>
      </c>
      <c r="F6358" s="235">
        <v>79</v>
      </c>
      <c r="G6358" s="235">
        <v>18.7</v>
      </c>
      <c r="H6358" s="235">
        <v>13.6</v>
      </c>
    </row>
    <row r="6359" spans="2:8">
      <c r="B6359" s="235" t="s">
        <v>73</v>
      </c>
      <c r="C6359" s="235">
        <v>44623</v>
      </c>
      <c r="D6359" s="235">
        <v>19</v>
      </c>
      <c r="E6359" s="235">
        <v>79</v>
      </c>
      <c r="F6359" s="235">
        <v>76</v>
      </c>
      <c r="G6359" s="235">
        <v>21.3</v>
      </c>
      <c r="H6359" s="235">
        <v>14.2</v>
      </c>
    </row>
    <row r="6360" spans="2:8">
      <c r="B6360" s="235" t="s">
        <v>73</v>
      </c>
      <c r="C6360" s="235">
        <v>44624</v>
      </c>
      <c r="D6360" s="235">
        <v>39</v>
      </c>
      <c r="E6360" s="235">
        <v>88</v>
      </c>
      <c r="F6360" s="235">
        <v>78</v>
      </c>
      <c r="G6360" s="235">
        <v>21</v>
      </c>
      <c r="H6360" s="235">
        <v>13.8</v>
      </c>
    </row>
    <row r="6361" spans="2:8">
      <c r="B6361" s="235" t="s">
        <v>73</v>
      </c>
      <c r="C6361" s="235">
        <v>44627</v>
      </c>
      <c r="D6361" s="235">
        <v>148</v>
      </c>
      <c r="E6361" s="235">
        <v>92</v>
      </c>
      <c r="F6361" s="235">
        <v>74</v>
      </c>
      <c r="G6361" s="235">
        <v>19.100000000000001</v>
      </c>
      <c r="H6361" s="235">
        <v>12.6</v>
      </c>
    </row>
    <row r="6362" spans="2:8">
      <c r="B6362" s="235" t="s">
        <v>73</v>
      </c>
      <c r="C6362" s="235">
        <v>44628</v>
      </c>
      <c r="D6362" s="235">
        <v>22</v>
      </c>
      <c r="E6362" s="235">
        <v>88</v>
      </c>
      <c r="F6362" s="235">
        <v>78</v>
      </c>
      <c r="G6362" s="235">
        <v>18.3</v>
      </c>
      <c r="H6362" s="235">
        <v>12.7</v>
      </c>
    </row>
    <row r="6363" spans="2:8">
      <c r="B6363" s="235" t="s">
        <v>73</v>
      </c>
      <c r="C6363" s="235">
        <v>44629</v>
      </c>
      <c r="D6363" s="235">
        <v>15</v>
      </c>
      <c r="E6363" s="235">
        <v>89</v>
      </c>
      <c r="F6363" s="235">
        <v>69</v>
      </c>
      <c r="G6363" s="235">
        <v>21.3</v>
      </c>
      <c r="H6363" s="235">
        <v>14</v>
      </c>
    </row>
    <row r="6364" spans="2:8">
      <c r="B6364" s="235" t="s">
        <v>73</v>
      </c>
      <c r="C6364" s="235">
        <v>44630</v>
      </c>
      <c r="D6364" s="235">
        <v>6</v>
      </c>
      <c r="E6364" s="235">
        <v>89</v>
      </c>
      <c r="F6364" s="235">
        <v>73</v>
      </c>
      <c r="G6364" s="235">
        <v>19.2</v>
      </c>
      <c r="H6364" s="235">
        <v>13</v>
      </c>
    </row>
    <row r="6365" spans="2:8">
      <c r="B6365" s="235" t="s">
        <v>73</v>
      </c>
      <c r="C6365" s="235">
        <v>44631</v>
      </c>
      <c r="D6365" s="235">
        <v>0</v>
      </c>
      <c r="E6365" s="235">
        <v>82</v>
      </c>
      <c r="F6365" s="235">
        <v>60</v>
      </c>
      <c r="G6365" s="235">
        <v>24.7</v>
      </c>
      <c r="H6365" s="235">
        <v>12.9</v>
      </c>
    </row>
    <row r="6366" spans="2:8">
      <c r="B6366" s="235" t="s">
        <v>73</v>
      </c>
      <c r="C6366" s="235">
        <v>44634</v>
      </c>
      <c r="D6366" s="235">
        <v>0</v>
      </c>
      <c r="E6366" s="235">
        <v>80</v>
      </c>
      <c r="F6366" s="235">
        <v>68</v>
      </c>
      <c r="G6366" s="235">
        <v>21.3</v>
      </c>
      <c r="H6366" s="235">
        <v>14</v>
      </c>
    </row>
    <row r="6367" spans="2:8">
      <c r="B6367" s="235" t="s">
        <v>73</v>
      </c>
      <c r="C6367" s="235">
        <v>44635</v>
      </c>
      <c r="D6367" s="235">
        <v>3</v>
      </c>
      <c r="E6367" s="235">
        <v>79</v>
      </c>
      <c r="F6367" s="235">
        <v>70</v>
      </c>
      <c r="G6367" s="235">
        <v>22.1</v>
      </c>
      <c r="H6367" s="235">
        <v>14.3</v>
      </c>
    </row>
    <row r="6368" spans="2:8">
      <c r="B6368" s="235" t="s">
        <v>73</v>
      </c>
      <c r="C6368" s="235">
        <v>44636</v>
      </c>
      <c r="D6368" s="235">
        <v>15</v>
      </c>
      <c r="E6368" s="235">
        <v>81</v>
      </c>
      <c r="F6368" s="235">
        <v>69</v>
      </c>
      <c r="G6368" s="235">
        <v>21.8</v>
      </c>
      <c r="H6368" s="235">
        <v>14</v>
      </c>
    </row>
    <row r="6369" spans="2:8">
      <c r="B6369" s="235" t="s">
        <v>73</v>
      </c>
      <c r="C6369" s="235">
        <v>44637</v>
      </c>
      <c r="D6369" s="235">
        <v>52</v>
      </c>
      <c r="E6369" s="235">
        <v>83</v>
      </c>
      <c r="F6369" s="235">
        <v>72</v>
      </c>
      <c r="G6369" s="235">
        <v>21.7</v>
      </c>
      <c r="H6369" s="235">
        <v>13.9</v>
      </c>
    </row>
    <row r="6370" spans="2:8">
      <c r="B6370" s="235" t="s">
        <v>73</v>
      </c>
      <c r="C6370" s="235">
        <v>44638</v>
      </c>
      <c r="D6370" s="235">
        <v>15</v>
      </c>
      <c r="E6370" s="235">
        <v>82</v>
      </c>
      <c r="F6370" s="235">
        <v>67</v>
      </c>
      <c r="G6370" s="235">
        <v>25.1</v>
      </c>
      <c r="H6370" s="235">
        <v>13.8</v>
      </c>
    </row>
    <row r="6371" spans="2:8">
      <c r="B6371" s="235" t="s">
        <v>73</v>
      </c>
      <c r="C6371" s="235">
        <v>44642</v>
      </c>
      <c r="D6371" s="235">
        <v>104</v>
      </c>
      <c r="E6371" s="235">
        <v>85</v>
      </c>
      <c r="F6371" s="235">
        <v>77</v>
      </c>
      <c r="G6371" s="235">
        <v>21.2</v>
      </c>
      <c r="H6371" s="235">
        <v>14.2</v>
      </c>
    </row>
    <row r="6372" spans="2:8">
      <c r="B6372" s="235" t="s">
        <v>73</v>
      </c>
      <c r="C6372" s="235">
        <v>44643</v>
      </c>
      <c r="D6372" s="235">
        <v>0</v>
      </c>
      <c r="E6372" s="235">
        <v>85</v>
      </c>
      <c r="F6372" s="235">
        <v>66</v>
      </c>
      <c r="G6372" s="235">
        <v>24</v>
      </c>
      <c r="H6372" s="235">
        <v>14.8</v>
      </c>
    </row>
    <row r="6373" spans="2:8">
      <c r="B6373" s="235" t="s">
        <v>73</v>
      </c>
      <c r="C6373" s="235">
        <v>44644</v>
      </c>
      <c r="D6373" s="235">
        <v>0</v>
      </c>
      <c r="E6373" s="235">
        <v>80</v>
      </c>
      <c r="F6373" s="235">
        <v>59</v>
      </c>
      <c r="G6373" s="235">
        <v>25.1</v>
      </c>
      <c r="H6373" s="235">
        <v>16</v>
      </c>
    </row>
    <row r="6374" spans="2:8">
      <c r="B6374" s="235" t="s">
        <v>73</v>
      </c>
      <c r="C6374" s="235">
        <v>44645</v>
      </c>
      <c r="D6374" s="235">
        <v>11</v>
      </c>
      <c r="E6374" s="235">
        <v>82</v>
      </c>
      <c r="F6374" s="235">
        <v>66</v>
      </c>
      <c r="G6374" s="235">
        <v>21.8</v>
      </c>
      <c r="H6374" s="235">
        <v>14.5</v>
      </c>
    </row>
    <row r="6375" spans="2:8">
      <c r="B6375" s="235" t="s">
        <v>73</v>
      </c>
      <c r="C6375" s="235">
        <v>44648</v>
      </c>
      <c r="D6375" s="235">
        <v>24</v>
      </c>
      <c r="E6375" s="235">
        <v>88</v>
      </c>
      <c r="F6375" s="235">
        <v>73</v>
      </c>
      <c r="G6375" s="235">
        <v>21.4</v>
      </c>
      <c r="H6375" s="235">
        <v>13.9</v>
      </c>
    </row>
    <row r="6376" spans="2:8">
      <c r="B6376" s="235" t="s">
        <v>73</v>
      </c>
      <c r="C6376" s="235">
        <v>44649</v>
      </c>
      <c r="D6376" s="235">
        <v>32</v>
      </c>
      <c r="E6376" s="235">
        <v>89</v>
      </c>
      <c r="F6376" s="235">
        <v>77</v>
      </c>
      <c r="G6376" s="235">
        <v>19.600000000000001</v>
      </c>
      <c r="H6376" s="235">
        <v>13.9</v>
      </c>
    </row>
    <row r="6377" spans="2:8">
      <c r="B6377" s="235" t="s">
        <v>73</v>
      </c>
      <c r="C6377" s="235">
        <v>44650</v>
      </c>
      <c r="D6377" s="235">
        <v>15</v>
      </c>
      <c r="E6377" s="235">
        <v>89</v>
      </c>
      <c r="F6377" s="235">
        <v>75</v>
      </c>
      <c r="G6377" s="235">
        <v>19.3</v>
      </c>
      <c r="H6377" s="235">
        <v>13.7</v>
      </c>
    </row>
    <row r="6378" spans="2:8">
      <c r="B6378" s="235" t="s">
        <v>73</v>
      </c>
      <c r="C6378" s="235">
        <v>44651</v>
      </c>
      <c r="D6378" s="235">
        <v>6</v>
      </c>
      <c r="E6378" s="235">
        <v>88</v>
      </c>
      <c r="F6378" s="235">
        <v>76</v>
      </c>
      <c r="G6378" s="235">
        <v>21.4</v>
      </c>
      <c r="H6378" s="235">
        <v>14.1</v>
      </c>
    </row>
    <row r="6379" spans="2:8">
      <c r="B6379" s="235" t="s">
        <v>73</v>
      </c>
      <c r="C6379" s="235">
        <v>44652</v>
      </c>
      <c r="D6379" s="235">
        <v>8</v>
      </c>
      <c r="E6379" s="235">
        <v>86</v>
      </c>
      <c r="F6379" s="235">
        <v>69</v>
      </c>
      <c r="G6379" s="235">
        <v>23.2</v>
      </c>
      <c r="H6379" s="235">
        <v>14.9</v>
      </c>
    </row>
    <row r="6380" spans="2:8">
      <c r="B6380" s="235" t="s">
        <v>73</v>
      </c>
      <c r="C6380" s="235">
        <v>44655</v>
      </c>
      <c r="D6380" s="235">
        <v>36</v>
      </c>
      <c r="E6380" s="235">
        <v>89</v>
      </c>
      <c r="F6380" s="235">
        <v>68</v>
      </c>
      <c r="G6380" s="235">
        <v>21.3</v>
      </c>
      <c r="H6380" s="235">
        <v>14</v>
      </c>
    </row>
    <row r="6381" spans="2:8">
      <c r="B6381" s="235" t="s">
        <v>73</v>
      </c>
      <c r="C6381" s="235">
        <v>44656</v>
      </c>
      <c r="D6381" s="235">
        <v>68</v>
      </c>
      <c r="E6381" s="235">
        <v>88</v>
      </c>
      <c r="F6381" s="235">
        <v>66</v>
      </c>
      <c r="G6381" s="235">
        <v>26.8</v>
      </c>
      <c r="H6381" s="235">
        <v>13.9</v>
      </c>
    </row>
    <row r="6382" spans="2:8">
      <c r="B6382" s="235" t="s">
        <v>73</v>
      </c>
      <c r="C6382" s="235">
        <v>44657</v>
      </c>
      <c r="D6382" s="235">
        <v>3</v>
      </c>
      <c r="E6382" s="235">
        <v>86</v>
      </c>
      <c r="F6382" s="235">
        <v>65</v>
      </c>
      <c r="G6382" s="235">
        <v>24.1</v>
      </c>
      <c r="H6382" s="235">
        <v>15.1</v>
      </c>
    </row>
    <row r="6383" spans="2:8">
      <c r="B6383" s="235" t="s">
        <v>73</v>
      </c>
      <c r="C6383" s="235">
        <v>44658</v>
      </c>
      <c r="D6383" s="235">
        <v>40</v>
      </c>
      <c r="E6383" s="235">
        <v>86</v>
      </c>
      <c r="F6383" s="235">
        <v>66</v>
      </c>
      <c r="G6383" s="235">
        <v>24</v>
      </c>
      <c r="H6383" s="235">
        <v>14.1</v>
      </c>
    </row>
    <row r="6384" spans="2:8">
      <c r="B6384" s="235" t="s">
        <v>73</v>
      </c>
      <c r="C6384" s="235">
        <v>44659</v>
      </c>
      <c r="D6384" s="235">
        <v>9</v>
      </c>
      <c r="E6384" s="235">
        <v>87</v>
      </c>
      <c r="F6384" s="235">
        <v>67</v>
      </c>
      <c r="G6384" s="235">
        <v>22</v>
      </c>
      <c r="H6384" s="235">
        <v>14.2</v>
      </c>
    </row>
    <row r="6385" spans="2:8">
      <c r="B6385" s="235" t="s">
        <v>73</v>
      </c>
      <c r="C6385" s="235">
        <v>44662</v>
      </c>
      <c r="D6385" s="235">
        <v>22</v>
      </c>
      <c r="E6385" s="235">
        <v>81</v>
      </c>
      <c r="F6385" s="235">
        <v>68</v>
      </c>
      <c r="G6385" s="235">
        <v>24.3</v>
      </c>
      <c r="H6385" s="235">
        <v>15.1</v>
      </c>
    </row>
    <row r="6386" spans="2:8">
      <c r="B6386" s="235" t="s">
        <v>73</v>
      </c>
      <c r="C6386" s="235">
        <v>44663</v>
      </c>
      <c r="D6386" s="235">
        <v>0</v>
      </c>
      <c r="E6386" s="235">
        <v>83</v>
      </c>
      <c r="F6386" s="235">
        <v>65</v>
      </c>
      <c r="G6386" s="235">
        <v>24</v>
      </c>
      <c r="H6386" s="235">
        <v>16.399999999999999</v>
      </c>
    </row>
    <row r="6387" spans="2:8">
      <c r="B6387" s="235" t="s">
        <v>73</v>
      </c>
      <c r="C6387" s="235">
        <v>44664</v>
      </c>
      <c r="D6387" s="235">
        <v>0</v>
      </c>
      <c r="E6387" s="235">
        <v>86</v>
      </c>
      <c r="F6387" s="235">
        <v>67</v>
      </c>
      <c r="G6387" s="235">
        <v>23.7</v>
      </c>
      <c r="H6387" s="235">
        <v>16.600000000000001</v>
      </c>
    </row>
    <row r="6388" spans="2:8">
      <c r="B6388" s="235" t="s">
        <v>73</v>
      </c>
      <c r="C6388" s="235">
        <v>44669</v>
      </c>
      <c r="D6388" s="235">
        <v>22</v>
      </c>
      <c r="E6388" s="235">
        <v>87</v>
      </c>
      <c r="F6388" s="235">
        <v>81</v>
      </c>
      <c r="G6388" s="235">
        <v>19.399999999999999</v>
      </c>
      <c r="H6388" s="235">
        <v>14</v>
      </c>
    </row>
    <row r="6389" spans="2:8">
      <c r="B6389" s="235" t="s">
        <v>73</v>
      </c>
      <c r="C6389" s="235">
        <v>44670</v>
      </c>
      <c r="D6389" s="235">
        <v>12</v>
      </c>
      <c r="E6389" s="235">
        <v>87</v>
      </c>
      <c r="F6389" s="235">
        <v>79</v>
      </c>
      <c r="G6389" s="235">
        <v>18.7</v>
      </c>
      <c r="H6389" s="235">
        <v>14.5</v>
      </c>
    </row>
    <row r="6390" spans="2:8">
      <c r="B6390" s="235" t="s">
        <v>73</v>
      </c>
      <c r="C6390" s="235">
        <v>44671</v>
      </c>
      <c r="D6390" s="235">
        <v>63</v>
      </c>
      <c r="E6390" s="235">
        <v>89</v>
      </c>
      <c r="F6390" s="235">
        <v>63</v>
      </c>
      <c r="G6390" s="235">
        <v>20.399999999999999</v>
      </c>
      <c r="H6390" s="235">
        <v>13.2</v>
      </c>
    </row>
    <row r="6391" spans="2:8">
      <c r="B6391" s="235" t="s">
        <v>73</v>
      </c>
      <c r="C6391" s="235">
        <v>44672</v>
      </c>
      <c r="D6391" s="235">
        <v>4</v>
      </c>
      <c r="E6391" s="235">
        <v>88</v>
      </c>
      <c r="F6391" s="235">
        <v>71</v>
      </c>
      <c r="G6391" s="235">
        <v>20.5</v>
      </c>
      <c r="H6391" s="235">
        <v>13.4</v>
      </c>
    </row>
    <row r="6392" spans="2:8">
      <c r="B6392" s="235" t="s">
        <v>73</v>
      </c>
      <c r="C6392" s="235">
        <v>44673</v>
      </c>
      <c r="D6392" s="235">
        <v>4</v>
      </c>
      <c r="E6392" s="235">
        <v>86</v>
      </c>
      <c r="F6392" s="235">
        <v>74</v>
      </c>
      <c r="G6392" s="235">
        <v>19</v>
      </c>
      <c r="H6392" s="235">
        <v>14</v>
      </c>
    </row>
    <row r="6393" spans="2:8">
      <c r="B6393" s="235" t="s">
        <v>73</v>
      </c>
      <c r="C6393" s="235">
        <v>44676</v>
      </c>
      <c r="D6393" s="235">
        <v>53</v>
      </c>
      <c r="E6393" s="235">
        <v>85</v>
      </c>
      <c r="F6393" s="235">
        <v>75</v>
      </c>
      <c r="G6393" s="235">
        <v>17.7</v>
      </c>
      <c r="H6393" s="235">
        <v>14</v>
      </c>
    </row>
    <row r="6394" spans="2:8">
      <c r="B6394" s="235" t="s">
        <v>73</v>
      </c>
      <c r="C6394" s="235">
        <v>44677</v>
      </c>
      <c r="D6394" s="235">
        <v>5</v>
      </c>
      <c r="E6394" s="235">
        <v>87</v>
      </c>
      <c r="F6394" s="235">
        <v>73</v>
      </c>
      <c r="G6394" s="235">
        <v>22.1</v>
      </c>
      <c r="H6394" s="235">
        <v>13</v>
      </c>
    </row>
    <row r="6395" spans="2:8">
      <c r="B6395" s="235" t="s">
        <v>73</v>
      </c>
      <c r="C6395" s="235">
        <v>44678</v>
      </c>
      <c r="D6395" s="235">
        <v>8</v>
      </c>
      <c r="E6395" s="235">
        <v>86</v>
      </c>
      <c r="F6395" s="235">
        <v>72</v>
      </c>
      <c r="G6395" s="235">
        <v>25.2</v>
      </c>
      <c r="H6395" s="235">
        <v>15</v>
      </c>
    </row>
    <row r="6396" spans="2:8">
      <c r="B6396" s="235" t="s">
        <v>73</v>
      </c>
      <c r="C6396" s="235">
        <v>44679</v>
      </c>
      <c r="D6396" s="235">
        <v>98</v>
      </c>
      <c r="E6396" s="235">
        <v>86</v>
      </c>
      <c r="F6396" s="235">
        <v>85</v>
      </c>
      <c r="G6396" s="235">
        <v>16.600000000000001</v>
      </c>
      <c r="H6396" s="235">
        <v>14</v>
      </c>
    </row>
    <row r="6397" spans="2:8">
      <c r="B6397" s="235" t="s">
        <v>73</v>
      </c>
      <c r="C6397" s="235">
        <v>44680</v>
      </c>
      <c r="D6397" s="235">
        <v>1</v>
      </c>
      <c r="E6397" s="235">
        <v>88</v>
      </c>
      <c r="F6397" s="235">
        <v>69</v>
      </c>
      <c r="G6397" s="235">
        <v>25.2</v>
      </c>
      <c r="H6397" s="235">
        <v>14</v>
      </c>
    </row>
    <row r="6398" spans="2:8">
      <c r="B6398" s="235" t="s">
        <v>73</v>
      </c>
      <c r="C6398" s="235">
        <v>44683</v>
      </c>
      <c r="D6398" s="235">
        <v>0</v>
      </c>
      <c r="E6398" s="235">
        <v>85</v>
      </c>
      <c r="F6398" s="235">
        <v>65</v>
      </c>
      <c r="G6398" s="235">
        <v>26.2</v>
      </c>
      <c r="H6398" s="235">
        <v>15</v>
      </c>
    </row>
    <row r="6399" spans="2:8">
      <c r="B6399" s="235" t="s">
        <v>73</v>
      </c>
      <c r="C6399" s="235">
        <v>44684</v>
      </c>
      <c r="D6399" s="235">
        <v>0</v>
      </c>
      <c r="E6399" s="235">
        <v>83</v>
      </c>
      <c r="F6399" s="235">
        <v>63</v>
      </c>
      <c r="G6399" s="235">
        <v>27.1</v>
      </c>
      <c r="H6399" s="235">
        <v>15</v>
      </c>
    </row>
    <row r="6400" spans="2:8">
      <c r="B6400" s="235" t="s">
        <v>73</v>
      </c>
      <c r="C6400" s="235">
        <v>44685</v>
      </c>
      <c r="D6400" s="235">
        <v>0</v>
      </c>
      <c r="E6400" s="235">
        <v>83</v>
      </c>
      <c r="F6400" s="235">
        <v>72</v>
      </c>
      <c r="G6400" s="235">
        <v>23</v>
      </c>
      <c r="H6400" s="235">
        <v>14.6</v>
      </c>
    </row>
    <row r="6401" spans="2:8">
      <c r="B6401" s="235" t="s">
        <v>73</v>
      </c>
      <c r="C6401" s="235">
        <v>44686</v>
      </c>
      <c r="D6401" s="235">
        <v>47</v>
      </c>
      <c r="E6401" s="235">
        <v>83</v>
      </c>
      <c r="F6401" s="235">
        <v>80</v>
      </c>
      <c r="G6401" s="235">
        <v>20.2</v>
      </c>
      <c r="H6401" s="235">
        <v>14</v>
      </c>
    </row>
    <row r="6402" spans="2:8">
      <c r="B6402" s="235" t="s">
        <v>73</v>
      </c>
      <c r="C6402" s="235">
        <v>44687</v>
      </c>
      <c r="D6402" s="235">
        <v>1</v>
      </c>
      <c r="E6402" s="235">
        <v>88</v>
      </c>
      <c r="F6402" s="235">
        <v>84</v>
      </c>
      <c r="G6402" s="235">
        <v>18.600000000000001</v>
      </c>
      <c r="H6402" s="235">
        <v>14.2</v>
      </c>
    </row>
    <row r="6403" spans="2:8">
      <c r="B6403" s="235" t="s">
        <v>73</v>
      </c>
      <c r="C6403" s="235">
        <v>44690</v>
      </c>
      <c r="D6403" s="235">
        <v>40</v>
      </c>
      <c r="E6403" s="235">
        <v>87</v>
      </c>
      <c r="F6403" s="235">
        <v>72</v>
      </c>
      <c r="G6403" s="235">
        <v>24.4</v>
      </c>
      <c r="H6403" s="235">
        <v>15.7</v>
      </c>
    </row>
    <row r="6404" spans="2:8">
      <c r="B6404" s="235" t="s">
        <v>73</v>
      </c>
      <c r="C6404" s="235">
        <v>44691</v>
      </c>
      <c r="D6404" s="235">
        <v>13</v>
      </c>
      <c r="E6404" s="235">
        <v>88</v>
      </c>
      <c r="F6404" s="235">
        <v>73</v>
      </c>
      <c r="G6404" s="235">
        <v>24</v>
      </c>
      <c r="H6404" s="235">
        <v>14</v>
      </c>
    </row>
    <row r="6405" spans="2:8">
      <c r="B6405" s="235" t="s">
        <v>73</v>
      </c>
      <c r="C6405" s="235">
        <v>44692</v>
      </c>
      <c r="D6405" s="235">
        <v>1</v>
      </c>
      <c r="E6405" s="235">
        <v>87</v>
      </c>
      <c r="F6405" s="235">
        <v>74</v>
      </c>
      <c r="G6405" s="235">
        <v>22</v>
      </c>
      <c r="H6405" s="235">
        <v>14.2</v>
      </c>
    </row>
    <row r="6406" spans="2:8">
      <c r="B6406" s="235" t="s">
        <v>73</v>
      </c>
      <c r="C6406" s="235">
        <v>44693</v>
      </c>
      <c r="D6406" s="235">
        <v>13</v>
      </c>
      <c r="E6406" s="235">
        <v>88</v>
      </c>
      <c r="F6406" s="235">
        <v>72</v>
      </c>
      <c r="G6406" s="235">
        <v>22.5</v>
      </c>
      <c r="H6406" s="235">
        <v>14.8</v>
      </c>
    </row>
    <row r="6407" spans="2:8">
      <c r="B6407" s="235" t="s">
        <v>73</v>
      </c>
      <c r="C6407" s="235">
        <v>44694</v>
      </c>
      <c r="D6407" s="235">
        <v>0.5</v>
      </c>
      <c r="E6407" s="235">
        <v>86</v>
      </c>
      <c r="F6407" s="235">
        <v>75</v>
      </c>
      <c r="G6407" s="235">
        <v>22.8</v>
      </c>
      <c r="H6407" s="235">
        <v>14</v>
      </c>
    </row>
    <row r="6408" spans="2:8">
      <c r="B6408" s="235" t="s">
        <v>73</v>
      </c>
      <c r="C6408" s="235">
        <v>44697</v>
      </c>
      <c r="D6408" s="235">
        <v>5</v>
      </c>
      <c r="E6408" s="235">
        <v>83</v>
      </c>
      <c r="F6408" s="235">
        <v>75</v>
      </c>
      <c r="G6408" s="235">
        <v>22.2</v>
      </c>
      <c r="H6408" s="235">
        <v>16</v>
      </c>
    </row>
    <row r="6409" spans="2:8">
      <c r="B6409" s="235" t="s">
        <v>73</v>
      </c>
      <c r="C6409" s="235">
        <v>44698</v>
      </c>
      <c r="D6409" s="235">
        <v>1</v>
      </c>
      <c r="E6409" s="235">
        <v>82</v>
      </c>
      <c r="F6409" s="235">
        <v>78</v>
      </c>
      <c r="G6409" s="235">
        <v>20</v>
      </c>
      <c r="H6409" s="235">
        <v>15</v>
      </c>
    </row>
    <row r="6410" spans="2:8">
      <c r="B6410" s="235" t="s">
        <v>73</v>
      </c>
      <c r="C6410" s="235">
        <v>44699</v>
      </c>
      <c r="D6410" s="235">
        <v>6</v>
      </c>
      <c r="E6410" s="235">
        <v>91</v>
      </c>
      <c r="F6410" s="235">
        <v>82</v>
      </c>
      <c r="G6410" s="235">
        <v>20.8</v>
      </c>
      <c r="H6410" s="235">
        <v>15.3</v>
      </c>
    </row>
    <row r="6411" spans="2:8">
      <c r="B6411" s="235" t="s">
        <v>73</v>
      </c>
      <c r="C6411" s="235">
        <v>44700</v>
      </c>
      <c r="D6411" s="235">
        <v>2</v>
      </c>
      <c r="E6411" s="235">
        <v>83</v>
      </c>
      <c r="F6411" s="235">
        <v>77</v>
      </c>
      <c r="G6411" s="235">
        <v>21</v>
      </c>
      <c r="H6411" s="235">
        <v>14</v>
      </c>
    </row>
    <row r="6412" spans="2:8">
      <c r="B6412" s="235" t="s">
        <v>73</v>
      </c>
      <c r="C6412" s="235">
        <v>44701</v>
      </c>
      <c r="D6412" s="235">
        <v>14</v>
      </c>
      <c r="E6412" s="235">
        <v>84</v>
      </c>
      <c r="F6412" s="235">
        <v>72</v>
      </c>
      <c r="G6412" s="235">
        <v>21.4</v>
      </c>
      <c r="H6412" s="235">
        <v>14.2</v>
      </c>
    </row>
    <row r="6413" spans="2:8">
      <c r="B6413" s="235" t="s">
        <v>73</v>
      </c>
      <c r="C6413" s="235">
        <v>44704</v>
      </c>
      <c r="D6413" s="235">
        <v>9</v>
      </c>
      <c r="E6413" s="235">
        <v>83</v>
      </c>
      <c r="F6413" s="235">
        <v>75</v>
      </c>
      <c r="G6413" s="235">
        <v>20.6</v>
      </c>
      <c r="H6413" s="235">
        <v>14</v>
      </c>
    </row>
    <row r="6414" spans="2:8">
      <c r="B6414" s="235" t="s">
        <v>73</v>
      </c>
      <c r="C6414" s="235">
        <v>44705</v>
      </c>
      <c r="D6414" s="235">
        <v>0</v>
      </c>
      <c r="E6414" s="235">
        <v>83</v>
      </c>
      <c r="F6414" s="235">
        <v>69</v>
      </c>
      <c r="G6414" s="235">
        <v>24.6</v>
      </c>
      <c r="H6414" s="235">
        <v>14</v>
      </c>
    </row>
    <row r="6415" spans="2:8">
      <c r="B6415" s="235" t="s">
        <v>82</v>
      </c>
      <c r="C6415" s="235">
        <v>44403</v>
      </c>
      <c r="D6415" s="235">
        <v>23</v>
      </c>
      <c r="E6415" s="235">
        <v>0</v>
      </c>
      <c r="F6415" s="235">
        <v>0</v>
      </c>
      <c r="G6415" s="235">
        <v>22</v>
      </c>
      <c r="H6415" s="235">
        <v>0</v>
      </c>
    </row>
    <row r="6416" spans="2:8">
      <c r="B6416" s="235" t="s">
        <v>82</v>
      </c>
      <c r="C6416" s="235">
        <v>44433</v>
      </c>
      <c r="D6416" s="235">
        <v>11</v>
      </c>
      <c r="E6416" s="235">
        <v>0</v>
      </c>
      <c r="F6416" s="235">
        <v>0</v>
      </c>
      <c r="G6416" s="235">
        <v>0</v>
      </c>
      <c r="H6416" s="235">
        <v>0</v>
      </c>
    </row>
    <row r="6417" spans="2:8">
      <c r="B6417" s="235" t="s">
        <v>82</v>
      </c>
      <c r="C6417" s="235">
        <v>44435</v>
      </c>
      <c r="D6417" s="235">
        <v>19</v>
      </c>
      <c r="E6417" s="235">
        <v>0</v>
      </c>
      <c r="F6417" s="235">
        <v>0</v>
      </c>
      <c r="G6417" s="235">
        <v>0</v>
      </c>
      <c r="H6417" s="235">
        <v>0</v>
      </c>
    </row>
    <row r="6418" spans="2:8">
      <c r="B6418" s="235" t="s">
        <v>82</v>
      </c>
      <c r="C6418" s="235">
        <v>44438</v>
      </c>
      <c r="D6418" s="235">
        <v>78</v>
      </c>
      <c r="E6418" s="235">
        <v>0</v>
      </c>
      <c r="F6418" s="235">
        <v>0</v>
      </c>
      <c r="G6418" s="235">
        <v>0</v>
      </c>
      <c r="H6418" s="235">
        <v>0</v>
      </c>
    </row>
    <row r="6419" spans="2:8">
      <c r="B6419" s="235" t="s">
        <v>82</v>
      </c>
      <c r="C6419" s="235">
        <v>44440</v>
      </c>
      <c r="D6419" s="235">
        <v>8</v>
      </c>
      <c r="E6419" s="235">
        <v>0</v>
      </c>
      <c r="F6419" s="235">
        <v>0</v>
      </c>
      <c r="G6419" s="235">
        <v>0</v>
      </c>
      <c r="H6419" s="235">
        <v>0</v>
      </c>
    </row>
    <row r="6420" spans="2:8">
      <c r="B6420" s="235" t="s">
        <v>82</v>
      </c>
      <c r="C6420" s="235">
        <v>44441</v>
      </c>
      <c r="D6420" s="235">
        <v>1</v>
      </c>
      <c r="E6420" s="235">
        <v>0</v>
      </c>
      <c r="F6420" s="235">
        <v>0</v>
      </c>
      <c r="G6420" s="235">
        <v>23</v>
      </c>
      <c r="H6420" s="235">
        <v>15</v>
      </c>
    </row>
    <row r="6421" spans="2:8">
      <c r="B6421" s="235" t="s">
        <v>82</v>
      </c>
      <c r="C6421" s="235">
        <v>44442</v>
      </c>
      <c r="D6421" s="235">
        <v>12</v>
      </c>
      <c r="E6421" s="235">
        <v>0</v>
      </c>
      <c r="F6421" s="235">
        <v>0</v>
      </c>
      <c r="G6421" s="235">
        <v>0</v>
      </c>
      <c r="H6421" s="235">
        <v>0</v>
      </c>
    </row>
    <row r="6422" spans="2:8">
      <c r="B6422" s="235" t="s">
        <v>82</v>
      </c>
      <c r="C6422" s="235">
        <v>44446</v>
      </c>
      <c r="D6422" s="235">
        <v>4</v>
      </c>
      <c r="E6422" s="235">
        <v>0</v>
      </c>
      <c r="F6422" s="235">
        <v>0</v>
      </c>
      <c r="G6422" s="235">
        <v>0</v>
      </c>
      <c r="H6422" s="235">
        <v>0</v>
      </c>
    </row>
    <row r="6423" spans="2:8">
      <c r="B6423" s="235" t="s">
        <v>82</v>
      </c>
      <c r="C6423" s="235">
        <v>44447</v>
      </c>
      <c r="D6423" s="235">
        <v>21</v>
      </c>
      <c r="E6423" s="235">
        <v>0</v>
      </c>
      <c r="F6423" s="235">
        <v>0</v>
      </c>
      <c r="G6423" s="235">
        <v>0</v>
      </c>
      <c r="H6423" s="235">
        <v>0</v>
      </c>
    </row>
    <row r="6424" spans="2:8">
      <c r="B6424" s="235" t="s">
        <v>82</v>
      </c>
      <c r="C6424" s="235">
        <v>44449</v>
      </c>
      <c r="D6424" s="235">
        <v>8</v>
      </c>
      <c r="E6424" s="235">
        <v>0</v>
      </c>
      <c r="F6424" s="235">
        <v>0</v>
      </c>
      <c r="G6424" s="235">
        <v>0</v>
      </c>
      <c r="H6424" s="235">
        <v>0</v>
      </c>
    </row>
    <row r="6425" spans="2:8">
      <c r="B6425" s="235" t="s">
        <v>82</v>
      </c>
      <c r="C6425" s="235">
        <v>44448</v>
      </c>
      <c r="D6425" s="235">
        <v>6</v>
      </c>
      <c r="E6425" s="235">
        <v>0</v>
      </c>
      <c r="F6425" s="235">
        <v>0</v>
      </c>
      <c r="G6425" s="235">
        <v>0</v>
      </c>
      <c r="H6425" s="235">
        <v>0</v>
      </c>
    </row>
    <row r="6426" spans="2:8">
      <c r="B6426" s="235" t="s">
        <v>82</v>
      </c>
      <c r="C6426" s="235">
        <v>44452</v>
      </c>
      <c r="D6426" s="235">
        <v>62</v>
      </c>
      <c r="E6426" s="235">
        <v>0</v>
      </c>
      <c r="F6426" s="235">
        <v>0</v>
      </c>
      <c r="G6426" s="235">
        <v>0</v>
      </c>
      <c r="H6426" s="235">
        <v>0</v>
      </c>
    </row>
    <row r="6427" spans="2:8">
      <c r="B6427" s="235" t="s">
        <v>82</v>
      </c>
      <c r="C6427" s="235">
        <v>44453</v>
      </c>
      <c r="D6427" s="235">
        <v>10</v>
      </c>
      <c r="E6427" s="235">
        <v>0</v>
      </c>
      <c r="F6427" s="235">
        <v>0</v>
      </c>
      <c r="G6427" s="235">
        <v>0</v>
      </c>
      <c r="H6427" s="235">
        <v>0</v>
      </c>
    </row>
    <row r="6428" spans="2:8">
      <c r="B6428" s="235" t="s">
        <v>82</v>
      </c>
      <c r="C6428" s="235">
        <v>44454</v>
      </c>
      <c r="D6428" s="235">
        <v>0</v>
      </c>
      <c r="E6428" s="235">
        <v>0</v>
      </c>
      <c r="F6428" s="235">
        <v>0</v>
      </c>
      <c r="G6428" s="235">
        <v>0</v>
      </c>
      <c r="H6428" s="235">
        <v>0</v>
      </c>
    </row>
    <row r="6429" spans="2:8">
      <c r="B6429" s="235" t="s">
        <v>82</v>
      </c>
      <c r="C6429" s="235">
        <v>44455</v>
      </c>
      <c r="D6429" s="235">
        <v>0</v>
      </c>
      <c r="E6429" s="235">
        <v>0</v>
      </c>
      <c r="F6429" s="235">
        <v>0</v>
      </c>
      <c r="G6429" s="235">
        <v>0</v>
      </c>
      <c r="H6429" s="235">
        <v>0</v>
      </c>
    </row>
    <row r="6430" spans="2:8">
      <c r="B6430" s="235" t="s">
        <v>82</v>
      </c>
      <c r="C6430" s="235">
        <v>44456</v>
      </c>
      <c r="D6430" s="235">
        <v>0</v>
      </c>
      <c r="E6430" s="235">
        <v>0</v>
      </c>
      <c r="F6430" s="235">
        <v>0</v>
      </c>
      <c r="G6430" s="235">
        <v>0</v>
      </c>
      <c r="H6430" s="235">
        <v>0</v>
      </c>
    </row>
    <row r="6431" spans="2:8">
      <c r="B6431" s="235" t="s">
        <v>82</v>
      </c>
      <c r="C6431" s="235">
        <v>44459</v>
      </c>
      <c r="D6431" s="235">
        <v>22</v>
      </c>
      <c r="E6431" s="235">
        <v>0</v>
      </c>
      <c r="F6431" s="235">
        <v>0</v>
      </c>
      <c r="G6431" s="235">
        <v>0</v>
      </c>
      <c r="H6431" s="235">
        <v>0</v>
      </c>
    </row>
    <row r="6432" spans="2:8">
      <c r="B6432" s="235" t="s">
        <v>82</v>
      </c>
      <c r="C6432" s="235">
        <v>44460</v>
      </c>
      <c r="D6432" s="235">
        <v>46</v>
      </c>
      <c r="E6432" s="235">
        <v>0</v>
      </c>
      <c r="F6432" s="235">
        <v>0</v>
      </c>
      <c r="G6432" s="235">
        <v>0</v>
      </c>
      <c r="H6432" s="235">
        <v>0</v>
      </c>
    </row>
    <row r="6433" spans="2:8">
      <c r="B6433" s="235" t="s">
        <v>82</v>
      </c>
      <c r="C6433" s="235">
        <v>44461</v>
      </c>
      <c r="D6433" s="235">
        <v>3</v>
      </c>
      <c r="E6433" s="235">
        <v>0</v>
      </c>
      <c r="F6433" s="235">
        <v>0</v>
      </c>
      <c r="G6433" s="235">
        <v>0</v>
      </c>
      <c r="H6433" s="235">
        <v>0</v>
      </c>
    </row>
    <row r="6434" spans="2:8">
      <c r="B6434" s="235" t="s">
        <v>82</v>
      </c>
      <c r="C6434" s="235">
        <v>44462</v>
      </c>
      <c r="D6434" s="235">
        <v>64</v>
      </c>
      <c r="E6434" s="235">
        <v>0</v>
      </c>
      <c r="F6434" s="235">
        <v>0</v>
      </c>
      <c r="G6434" s="235">
        <v>0</v>
      </c>
      <c r="H6434" s="235">
        <v>0</v>
      </c>
    </row>
    <row r="6435" spans="2:8">
      <c r="B6435" s="235" t="s">
        <v>82</v>
      </c>
      <c r="C6435" s="235">
        <v>44463</v>
      </c>
      <c r="D6435" s="235">
        <v>0</v>
      </c>
      <c r="E6435" s="235">
        <v>0</v>
      </c>
      <c r="F6435" s="235">
        <v>0</v>
      </c>
      <c r="G6435" s="235">
        <v>0</v>
      </c>
      <c r="H6435" s="235">
        <v>0</v>
      </c>
    </row>
    <row r="6436" spans="2:8">
      <c r="B6436" s="235" t="s">
        <v>82</v>
      </c>
      <c r="C6436" s="235">
        <v>44466</v>
      </c>
      <c r="D6436" s="235">
        <v>0</v>
      </c>
      <c r="E6436" s="235">
        <v>0</v>
      </c>
      <c r="F6436" s="235">
        <v>0</v>
      </c>
      <c r="G6436" s="235">
        <v>0</v>
      </c>
      <c r="H6436" s="235">
        <v>0</v>
      </c>
    </row>
    <row r="6437" spans="2:8">
      <c r="B6437" s="235" t="s">
        <v>82</v>
      </c>
      <c r="C6437" s="235">
        <v>44467</v>
      </c>
      <c r="D6437" s="235">
        <v>0</v>
      </c>
      <c r="E6437" s="235">
        <v>0</v>
      </c>
      <c r="F6437" s="235">
        <v>0</v>
      </c>
      <c r="G6437" s="235">
        <v>0</v>
      </c>
      <c r="H6437" s="235">
        <v>0</v>
      </c>
    </row>
    <row r="6438" spans="2:8">
      <c r="B6438" s="235" t="s">
        <v>82</v>
      </c>
      <c r="C6438" s="235">
        <v>44468</v>
      </c>
      <c r="D6438" s="235">
        <v>0</v>
      </c>
      <c r="E6438" s="235">
        <v>0</v>
      </c>
      <c r="F6438" s="235">
        <v>0</v>
      </c>
      <c r="G6438" s="235">
        <v>0</v>
      </c>
      <c r="H6438" s="235">
        <v>0</v>
      </c>
    </row>
    <row r="6439" spans="2:8">
      <c r="B6439" s="235" t="s">
        <v>82</v>
      </c>
      <c r="C6439" s="235">
        <v>44469</v>
      </c>
      <c r="D6439" s="235">
        <v>0</v>
      </c>
      <c r="E6439" s="235">
        <v>0</v>
      </c>
      <c r="F6439" s="235">
        <v>0</v>
      </c>
      <c r="G6439" s="235">
        <v>0</v>
      </c>
      <c r="H6439" s="235">
        <v>0</v>
      </c>
    </row>
    <row r="6440" spans="2:8">
      <c r="B6440" s="235" t="s">
        <v>82</v>
      </c>
      <c r="C6440" s="235">
        <v>44473</v>
      </c>
      <c r="D6440" s="235">
        <v>64</v>
      </c>
      <c r="E6440" s="235">
        <v>0</v>
      </c>
      <c r="F6440" s="235">
        <v>0</v>
      </c>
      <c r="G6440" s="235">
        <v>0</v>
      </c>
      <c r="H6440" s="235">
        <v>0</v>
      </c>
    </row>
    <row r="6441" spans="2:8">
      <c r="B6441" s="235" t="s">
        <v>82</v>
      </c>
      <c r="C6441" s="235">
        <v>44474</v>
      </c>
      <c r="D6441" s="235">
        <v>10</v>
      </c>
      <c r="E6441" s="235">
        <v>0</v>
      </c>
      <c r="F6441" s="235">
        <v>0</v>
      </c>
      <c r="G6441" s="235">
        <v>0</v>
      </c>
      <c r="H6441" s="235">
        <v>0</v>
      </c>
    </row>
    <row r="6442" spans="2:8">
      <c r="B6442" s="235" t="s">
        <v>82</v>
      </c>
      <c r="C6442" s="235">
        <v>44475</v>
      </c>
      <c r="D6442" s="235">
        <v>2</v>
      </c>
      <c r="E6442" s="235">
        <v>0</v>
      </c>
      <c r="F6442" s="235">
        <v>0</v>
      </c>
      <c r="G6442" s="235">
        <v>0</v>
      </c>
      <c r="H6442" s="235">
        <v>0</v>
      </c>
    </row>
    <row r="6443" spans="2:8">
      <c r="B6443" s="235" t="s">
        <v>82</v>
      </c>
      <c r="C6443" s="235">
        <v>44476</v>
      </c>
      <c r="D6443" s="235">
        <v>9</v>
      </c>
      <c r="E6443" s="235">
        <v>0</v>
      </c>
      <c r="F6443" s="235">
        <v>0</v>
      </c>
      <c r="G6443" s="235">
        <v>0</v>
      </c>
      <c r="H6443" s="235">
        <v>0</v>
      </c>
    </row>
    <row r="6444" spans="2:8">
      <c r="B6444" s="235" t="s">
        <v>82</v>
      </c>
      <c r="C6444" s="235">
        <v>44477</v>
      </c>
      <c r="D6444" s="235">
        <v>5</v>
      </c>
      <c r="E6444" s="235">
        <v>0</v>
      </c>
      <c r="F6444" s="235">
        <v>0</v>
      </c>
      <c r="G6444" s="235">
        <v>0</v>
      </c>
      <c r="H6444" s="235">
        <v>0</v>
      </c>
    </row>
    <row r="6445" spans="2:8">
      <c r="B6445" s="235" t="s">
        <v>82</v>
      </c>
      <c r="C6445" s="235">
        <v>44480</v>
      </c>
      <c r="D6445" s="235">
        <v>22</v>
      </c>
      <c r="E6445" s="235">
        <v>0</v>
      </c>
      <c r="F6445" s="235">
        <v>0</v>
      </c>
      <c r="G6445" s="235">
        <v>0</v>
      </c>
      <c r="H6445" s="235">
        <v>0</v>
      </c>
    </row>
    <row r="6446" spans="2:8">
      <c r="B6446" s="235" t="s">
        <v>82</v>
      </c>
      <c r="C6446" s="235">
        <v>44481</v>
      </c>
      <c r="D6446" s="235">
        <v>0</v>
      </c>
      <c r="E6446" s="235">
        <v>0</v>
      </c>
      <c r="F6446" s="235">
        <v>0</v>
      </c>
      <c r="G6446" s="235">
        <v>0</v>
      </c>
      <c r="H6446" s="235">
        <v>0</v>
      </c>
    </row>
    <row r="6447" spans="2:8">
      <c r="B6447" s="235" t="s">
        <v>82</v>
      </c>
      <c r="C6447" s="235">
        <v>44482</v>
      </c>
      <c r="D6447" s="235">
        <v>16</v>
      </c>
      <c r="E6447" s="235">
        <v>0</v>
      </c>
      <c r="F6447" s="235">
        <v>0</v>
      </c>
      <c r="G6447" s="235">
        <v>0</v>
      </c>
      <c r="H6447" s="235">
        <v>0</v>
      </c>
    </row>
    <row r="6448" spans="2:8">
      <c r="B6448" s="235" t="s">
        <v>82</v>
      </c>
      <c r="C6448" s="235">
        <v>44483</v>
      </c>
      <c r="D6448" s="235">
        <v>3</v>
      </c>
      <c r="E6448" s="235">
        <v>0</v>
      </c>
      <c r="F6448" s="235">
        <v>0</v>
      </c>
      <c r="G6448" s="235">
        <v>0</v>
      </c>
      <c r="H6448" s="235">
        <v>0</v>
      </c>
    </row>
    <row r="6449" spans="2:8">
      <c r="B6449" s="235" t="s">
        <v>82</v>
      </c>
      <c r="C6449" s="235">
        <v>44488</v>
      </c>
      <c r="D6449" s="235">
        <v>56</v>
      </c>
      <c r="E6449" s="235">
        <v>0</v>
      </c>
      <c r="F6449" s="235">
        <v>0</v>
      </c>
      <c r="G6449" s="235">
        <v>0</v>
      </c>
      <c r="H6449" s="235">
        <v>0</v>
      </c>
    </row>
    <row r="6450" spans="2:8">
      <c r="B6450" s="235" t="s">
        <v>82</v>
      </c>
      <c r="C6450" s="235">
        <v>44489</v>
      </c>
      <c r="D6450" s="235">
        <v>18</v>
      </c>
      <c r="E6450" s="235">
        <v>0</v>
      </c>
      <c r="F6450" s="235">
        <v>0</v>
      </c>
      <c r="G6450" s="235">
        <v>0</v>
      </c>
      <c r="H6450" s="235">
        <v>0</v>
      </c>
    </row>
    <row r="6451" spans="2:8">
      <c r="B6451" s="235" t="s">
        <v>82</v>
      </c>
      <c r="C6451" s="235">
        <v>44490</v>
      </c>
      <c r="D6451" s="235">
        <v>1</v>
      </c>
      <c r="E6451" s="235">
        <v>0</v>
      </c>
      <c r="F6451" s="235">
        <v>0</v>
      </c>
      <c r="G6451" s="235">
        <v>0</v>
      </c>
      <c r="H6451" s="235">
        <v>0</v>
      </c>
    </row>
    <row r="6452" spans="2:8">
      <c r="B6452" s="235" t="s">
        <v>82</v>
      </c>
      <c r="C6452" s="235">
        <v>44494</v>
      </c>
      <c r="D6452" s="235">
        <v>40</v>
      </c>
      <c r="E6452" s="235">
        <v>0</v>
      </c>
      <c r="F6452" s="235">
        <v>0</v>
      </c>
      <c r="G6452" s="235">
        <v>0</v>
      </c>
      <c r="H6452" s="235">
        <v>0</v>
      </c>
    </row>
    <row r="6453" spans="2:8">
      <c r="B6453" s="235" t="s">
        <v>82</v>
      </c>
      <c r="C6453" s="235">
        <v>44495</v>
      </c>
      <c r="D6453" s="235">
        <v>10</v>
      </c>
      <c r="E6453" s="235">
        <v>99</v>
      </c>
      <c r="F6453" s="235">
        <v>62</v>
      </c>
      <c r="G6453" s="235">
        <v>24.4</v>
      </c>
      <c r="H6453" s="235">
        <v>12.1</v>
      </c>
    </row>
    <row r="6454" spans="2:8">
      <c r="B6454" s="235" t="s">
        <v>82</v>
      </c>
      <c r="C6454" s="235">
        <v>44496</v>
      </c>
      <c r="D6454" s="235">
        <v>25</v>
      </c>
      <c r="E6454" s="235">
        <v>99</v>
      </c>
      <c r="F6454" s="235">
        <v>57</v>
      </c>
      <c r="G6454" s="235">
        <v>24</v>
      </c>
      <c r="H6454" s="235">
        <v>10.8</v>
      </c>
    </row>
    <row r="6455" spans="2:8">
      <c r="B6455" s="235" t="s">
        <v>82</v>
      </c>
      <c r="C6455" s="235">
        <v>44497</v>
      </c>
      <c r="D6455" s="235">
        <v>2</v>
      </c>
      <c r="E6455" s="235">
        <v>99</v>
      </c>
      <c r="F6455" s="235">
        <v>54</v>
      </c>
      <c r="G6455" s="235">
        <v>29.7</v>
      </c>
      <c r="H6455" s="235">
        <v>10</v>
      </c>
    </row>
    <row r="6456" spans="2:8">
      <c r="B6456" s="235" t="s">
        <v>82</v>
      </c>
      <c r="C6456" s="235">
        <v>44498</v>
      </c>
      <c r="D6456" s="235">
        <v>19</v>
      </c>
      <c r="E6456" s="235">
        <v>99</v>
      </c>
      <c r="F6456" s="235">
        <v>42</v>
      </c>
      <c r="G6456" s="235">
        <v>20.100000000000001</v>
      </c>
      <c r="H6456" s="235">
        <v>15.3</v>
      </c>
    </row>
    <row r="6457" spans="2:8">
      <c r="B6457" s="235" t="s">
        <v>82</v>
      </c>
      <c r="C6457" s="235">
        <v>44502</v>
      </c>
      <c r="D6457" s="235">
        <v>25</v>
      </c>
      <c r="E6457" s="235">
        <v>99</v>
      </c>
      <c r="F6457" s="235">
        <v>46</v>
      </c>
      <c r="G6457" s="235">
        <v>26</v>
      </c>
      <c r="H6457" s="235">
        <v>12</v>
      </c>
    </row>
    <row r="6458" spans="2:8">
      <c r="B6458" s="235" t="s">
        <v>82</v>
      </c>
      <c r="C6458" s="235">
        <v>44503</v>
      </c>
      <c r="D6458" s="235">
        <v>6</v>
      </c>
      <c r="E6458" s="235">
        <v>99</v>
      </c>
      <c r="F6458" s="235">
        <v>46</v>
      </c>
      <c r="G6458" s="235">
        <v>20.5</v>
      </c>
      <c r="H6458" s="235">
        <v>9.4</v>
      </c>
    </row>
    <row r="6459" spans="2:8">
      <c r="B6459" s="235" t="s">
        <v>82</v>
      </c>
      <c r="C6459" s="235">
        <v>44504</v>
      </c>
      <c r="D6459" s="235">
        <v>16</v>
      </c>
      <c r="E6459" s="235">
        <v>99</v>
      </c>
      <c r="F6459" s="235">
        <v>46</v>
      </c>
      <c r="G6459" s="235">
        <v>24.8</v>
      </c>
      <c r="H6459" s="235">
        <v>9.4</v>
      </c>
    </row>
    <row r="6460" spans="2:8">
      <c r="B6460" s="235" t="s">
        <v>82</v>
      </c>
      <c r="C6460" s="235">
        <v>44505</v>
      </c>
      <c r="D6460" s="235">
        <v>5</v>
      </c>
      <c r="E6460" s="235">
        <v>99</v>
      </c>
      <c r="F6460" s="235">
        <v>44</v>
      </c>
      <c r="G6460" s="235">
        <v>25</v>
      </c>
      <c r="H6460" s="235">
        <v>11.3</v>
      </c>
    </row>
    <row r="6461" spans="2:8">
      <c r="B6461" s="235" t="s">
        <v>82</v>
      </c>
      <c r="C6461" s="235">
        <v>44508</v>
      </c>
      <c r="D6461" s="235">
        <v>6</v>
      </c>
      <c r="E6461" s="235">
        <v>99</v>
      </c>
      <c r="F6461" s="235">
        <v>41</v>
      </c>
      <c r="G6461" s="235">
        <v>26.4</v>
      </c>
      <c r="H6461" s="235">
        <v>10.5</v>
      </c>
    </row>
    <row r="6462" spans="2:8">
      <c r="B6462" s="235" t="s">
        <v>82</v>
      </c>
      <c r="C6462" s="235">
        <v>44510</v>
      </c>
      <c r="D6462" s="235">
        <v>16</v>
      </c>
      <c r="E6462" s="235">
        <v>99</v>
      </c>
      <c r="F6462" s="235">
        <v>36</v>
      </c>
      <c r="G6462" s="235">
        <v>28</v>
      </c>
      <c r="H6462" s="235">
        <v>10.7</v>
      </c>
    </row>
    <row r="6463" spans="2:8">
      <c r="B6463" s="235" t="s">
        <v>82</v>
      </c>
      <c r="C6463" s="235">
        <v>44511</v>
      </c>
      <c r="D6463" s="235">
        <v>20</v>
      </c>
      <c r="E6463" s="235">
        <v>99</v>
      </c>
      <c r="F6463" s="235">
        <v>45</v>
      </c>
      <c r="G6463" s="235">
        <v>20.3</v>
      </c>
      <c r="H6463" s="235">
        <v>10.7</v>
      </c>
    </row>
    <row r="6464" spans="2:8">
      <c r="B6464" s="235" t="s">
        <v>82</v>
      </c>
      <c r="C6464" s="235">
        <v>44512</v>
      </c>
      <c r="D6464" s="235">
        <v>0</v>
      </c>
      <c r="E6464" s="235">
        <v>99</v>
      </c>
      <c r="F6464" s="235">
        <v>36</v>
      </c>
      <c r="G6464" s="235">
        <v>28</v>
      </c>
      <c r="H6464" s="235">
        <v>10.3</v>
      </c>
    </row>
    <row r="6465" spans="2:8">
      <c r="B6465" s="235" t="s">
        <v>82</v>
      </c>
      <c r="C6465" s="235">
        <v>44517</v>
      </c>
      <c r="D6465" s="235">
        <v>20</v>
      </c>
      <c r="E6465" s="235">
        <v>99</v>
      </c>
      <c r="F6465" s="235">
        <v>44</v>
      </c>
      <c r="G6465" s="235">
        <v>28</v>
      </c>
      <c r="H6465" s="235">
        <v>10.3</v>
      </c>
    </row>
    <row r="6466" spans="2:8">
      <c r="B6466" s="235" t="s">
        <v>82</v>
      </c>
      <c r="C6466" s="235">
        <v>44518</v>
      </c>
      <c r="D6466" s="235">
        <v>0</v>
      </c>
      <c r="E6466" s="235">
        <v>99</v>
      </c>
      <c r="F6466" s="235">
        <v>39</v>
      </c>
      <c r="G6466" s="235">
        <v>20</v>
      </c>
      <c r="H6466" s="235">
        <v>10.3</v>
      </c>
    </row>
    <row r="6467" spans="2:8">
      <c r="B6467" s="235" t="s">
        <v>82</v>
      </c>
      <c r="C6467" s="235">
        <v>44519</v>
      </c>
      <c r="D6467" s="235">
        <v>0</v>
      </c>
      <c r="E6467" s="235">
        <v>99</v>
      </c>
      <c r="F6467" s="235">
        <v>39</v>
      </c>
      <c r="G6467" s="235">
        <v>28</v>
      </c>
      <c r="H6467" s="235">
        <v>10.3</v>
      </c>
    </row>
    <row r="6468" spans="2:8">
      <c r="B6468" s="235" t="s">
        <v>82</v>
      </c>
      <c r="C6468" s="235">
        <v>44522</v>
      </c>
      <c r="D6468" s="235">
        <v>13</v>
      </c>
      <c r="E6468" s="235">
        <v>99</v>
      </c>
      <c r="F6468" s="235">
        <v>45</v>
      </c>
      <c r="G6468" s="235">
        <v>28</v>
      </c>
      <c r="H6468" s="235">
        <v>10.9</v>
      </c>
    </row>
    <row r="6469" spans="2:8">
      <c r="B6469" s="235" t="s">
        <v>82</v>
      </c>
      <c r="C6469" s="235">
        <v>44524</v>
      </c>
      <c r="D6469" s="235">
        <v>18</v>
      </c>
      <c r="E6469" s="235">
        <v>99</v>
      </c>
      <c r="F6469" s="235">
        <v>48</v>
      </c>
      <c r="G6469" s="235">
        <v>28</v>
      </c>
      <c r="H6469" s="235">
        <v>10.3</v>
      </c>
    </row>
    <row r="6470" spans="2:8">
      <c r="B6470" s="235" t="s">
        <v>82</v>
      </c>
      <c r="C6470" s="235">
        <v>44525</v>
      </c>
      <c r="D6470" s="235">
        <v>40</v>
      </c>
      <c r="E6470" s="235">
        <v>99</v>
      </c>
      <c r="F6470" s="235">
        <v>47</v>
      </c>
      <c r="G6470" s="235">
        <v>24.7</v>
      </c>
      <c r="H6470" s="235">
        <v>10.8</v>
      </c>
    </row>
    <row r="6471" spans="2:8">
      <c r="B6471" s="235" t="s">
        <v>82</v>
      </c>
      <c r="C6471" s="235">
        <v>44526</v>
      </c>
      <c r="D6471" s="235">
        <v>40</v>
      </c>
      <c r="E6471" s="235">
        <v>99</v>
      </c>
      <c r="F6471" s="235">
        <v>47</v>
      </c>
      <c r="G6471" s="235">
        <v>24.7</v>
      </c>
      <c r="H6471" s="235">
        <v>10.8</v>
      </c>
    </row>
    <row r="6472" spans="2:8">
      <c r="B6472" s="235" t="s">
        <v>82</v>
      </c>
      <c r="C6472" s="235">
        <v>44529</v>
      </c>
      <c r="D6472" s="235">
        <v>36</v>
      </c>
      <c r="E6472" s="235">
        <v>99</v>
      </c>
      <c r="F6472" s="235">
        <v>47</v>
      </c>
      <c r="G6472" s="235">
        <v>24.7</v>
      </c>
      <c r="H6472" s="235">
        <v>10.3</v>
      </c>
    </row>
    <row r="6473" spans="2:8">
      <c r="B6473" s="235" t="s">
        <v>82</v>
      </c>
      <c r="C6473" s="235">
        <v>44530</v>
      </c>
      <c r="D6473" s="235">
        <v>40</v>
      </c>
      <c r="E6473" s="235">
        <v>99</v>
      </c>
      <c r="F6473" s="235">
        <v>49</v>
      </c>
      <c r="G6473" s="235">
        <v>23.2</v>
      </c>
      <c r="H6473" s="235">
        <v>10.5</v>
      </c>
    </row>
    <row r="6474" spans="2:8">
      <c r="B6474" s="235" t="s">
        <v>82</v>
      </c>
      <c r="C6474" s="235">
        <v>44531</v>
      </c>
      <c r="D6474" s="235">
        <v>32</v>
      </c>
      <c r="E6474" s="235">
        <v>99</v>
      </c>
      <c r="F6474" s="235">
        <v>46</v>
      </c>
      <c r="G6474" s="235">
        <v>23.7</v>
      </c>
      <c r="H6474" s="235">
        <v>10.4</v>
      </c>
    </row>
    <row r="6475" spans="2:8">
      <c r="B6475" s="235" t="s">
        <v>82</v>
      </c>
      <c r="C6475" s="235">
        <v>44532</v>
      </c>
      <c r="D6475" s="235">
        <v>18</v>
      </c>
      <c r="E6475" s="235">
        <v>99</v>
      </c>
      <c r="F6475" s="235">
        <v>46</v>
      </c>
      <c r="G6475" s="235">
        <v>24.4</v>
      </c>
      <c r="H6475" s="235">
        <v>10.4</v>
      </c>
    </row>
    <row r="6476" spans="2:8">
      <c r="B6476" s="235" t="s">
        <v>82</v>
      </c>
      <c r="C6476" s="235">
        <v>44533</v>
      </c>
      <c r="D6476" s="235">
        <v>14</v>
      </c>
      <c r="E6476" s="235">
        <v>99</v>
      </c>
      <c r="F6476" s="235">
        <v>44</v>
      </c>
      <c r="G6476" s="235">
        <v>25</v>
      </c>
      <c r="H6476" s="235">
        <v>10</v>
      </c>
    </row>
    <row r="6477" spans="2:8">
      <c r="B6477" s="235" t="s">
        <v>82</v>
      </c>
      <c r="C6477" s="235">
        <v>44536</v>
      </c>
      <c r="D6477" s="235">
        <v>32</v>
      </c>
      <c r="E6477" s="235">
        <v>99</v>
      </c>
      <c r="F6477" s="235">
        <v>47</v>
      </c>
      <c r="G6477" s="235">
        <v>25.1</v>
      </c>
      <c r="H6477" s="235">
        <v>11.3</v>
      </c>
    </row>
    <row r="6478" spans="2:8">
      <c r="B6478" s="235" t="s">
        <v>82</v>
      </c>
      <c r="C6478" s="235">
        <v>44539</v>
      </c>
      <c r="D6478" s="235">
        <v>40</v>
      </c>
      <c r="E6478" s="235">
        <v>99</v>
      </c>
      <c r="F6478" s="235">
        <v>50</v>
      </c>
      <c r="G6478" s="235">
        <v>23.8</v>
      </c>
      <c r="H6478" s="235">
        <v>10.1</v>
      </c>
    </row>
    <row r="6479" spans="2:8">
      <c r="B6479" s="235" t="s">
        <v>82</v>
      </c>
      <c r="C6479" s="235">
        <v>44540</v>
      </c>
      <c r="D6479" s="235">
        <v>26</v>
      </c>
      <c r="E6479" s="235">
        <v>0</v>
      </c>
      <c r="F6479" s="235">
        <v>0</v>
      </c>
      <c r="G6479" s="235">
        <v>0</v>
      </c>
      <c r="H6479" s="235">
        <v>0</v>
      </c>
    </row>
    <row r="6480" spans="2:8">
      <c r="B6480" s="235" t="s">
        <v>82</v>
      </c>
      <c r="C6480" s="235">
        <v>44543</v>
      </c>
      <c r="D6480" s="235">
        <v>26</v>
      </c>
      <c r="E6480" s="235">
        <v>99</v>
      </c>
      <c r="F6480" s="235">
        <v>44</v>
      </c>
      <c r="G6480" s="235">
        <v>22.8</v>
      </c>
      <c r="H6480" s="235">
        <v>7.2</v>
      </c>
    </row>
    <row r="6481" spans="2:8">
      <c r="B6481" s="235" t="s">
        <v>82</v>
      </c>
      <c r="C6481" s="235">
        <v>44544</v>
      </c>
      <c r="D6481" s="235">
        <v>5</v>
      </c>
      <c r="E6481" s="235">
        <v>99</v>
      </c>
      <c r="F6481" s="235">
        <v>44</v>
      </c>
      <c r="G6481" s="235">
        <v>24.7</v>
      </c>
      <c r="H6481" s="235">
        <v>7.2</v>
      </c>
    </row>
    <row r="6482" spans="2:8">
      <c r="B6482" s="235" t="s">
        <v>82</v>
      </c>
      <c r="C6482" s="235">
        <v>44545</v>
      </c>
      <c r="D6482" s="235">
        <v>4</v>
      </c>
      <c r="E6482" s="235">
        <v>99</v>
      </c>
      <c r="F6482" s="235">
        <v>47</v>
      </c>
      <c r="G6482" s="235">
        <v>23.6</v>
      </c>
      <c r="H6482" s="235">
        <v>10.8</v>
      </c>
    </row>
    <row r="6483" spans="2:8">
      <c r="B6483" s="235" t="s">
        <v>82</v>
      </c>
      <c r="C6483" s="235">
        <v>44546</v>
      </c>
      <c r="D6483" s="235">
        <v>12</v>
      </c>
      <c r="E6483" s="235">
        <v>99</v>
      </c>
      <c r="F6483" s="235">
        <v>47</v>
      </c>
      <c r="G6483" s="235">
        <v>23.8</v>
      </c>
      <c r="H6483" s="235">
        <v>10.8</v>
      </c>
    </row>
    <row r="6484" spans="2:8">
      <c r="B6484" s="235" t="s">
        <v>82</v>
      </c>
      <c r="C6484" s="235">
        <v>44550</v>
      </c>
      <c r="D6484" s="235">
        <v>14</v>
      </c>
      <c r="E6484" s="235">
        <v>99</v>
      </c>
      <c r="F6484" s="235">
        <v>39</v>
      </c>
      <c r="G6484" s="235">
        <v>26.2</v>
      </c>
      <c r="H6484" s="235">
        <v>9.1999999999999993</v>
      </c>
    </row>
    <row r="6485" spans="2:8">
      <c r="B6485" s="235" t="s">
        <v>82</v>
      </c>
      <c r="C6485" s="235">
        <v>44551</v>
      </c>
      <c r="D6485" s="235">
        <v>1</v>
      </c>
      <c r="E6485" s="235">
        <v>99</v>
      </c>
      <c r="F6485" s="235">
        <v>77</v>
      </c>
      <c r="G6485" s="235">
        <v>25.3</v>
      </c>
      <c r="H6485" s="235">
        <v>10.8</v>
      </c>
    </row>
    <row r="6486" spans="2:8">
      <c r="B6486" s="235" t="s">
        <v>82</v>
      </c>
      <c r="C6486" s="235">
        <v>44552</v>
      </c>
      <c r="D6486" s="235">
        <v>1</v>
      </c>
      <c r="E6486" s="235">
        <v>99</v>
      </c>
      <c r="F6486" s="235">
        <v>43</v>
      </c>
      <c r="G6486" s="235">
        <v>24.8</v>
      </c>
      <c r="H6486" s="235">
        <v>12.7</v>
      </c>
    </row>
    <row r="6487" spans="2:8">
      <c r="B6487" s="235" t="s">
        <v>82</v>
      </c>
      <c r="C6487" s="235">
        <v>44553</v>
      </c>
      <c r="D6487" s="235">
        <v>3</v>
      </c>
      <c r="E6487" s="235">
        <v>99</v>
      </c>
      <c r="F6487" s="235">
        <v>44</v>
      </c>
      <c r="G6487" s="235">
        <v>20.8</v>
      </c>
      <c r="H6487" s="235">
        <v>9.6999999999999993</v>
      </c>
    </row>
    <row r="6488" spans="2:8">
      <c r="B6488" s="235" t="s">
        <v>82</v>
      </c>
      <c r="C6488" s="235">
        <v>44557</v>
      </c>
      <c r="D6488" s="235">
        <v>0</v>
      </c>
      <c r="E6488" s="235">
        <v>99</v>
      </c>
      <c r="F6488" s="235">
        <v>48</v>
      </c>
      <c r="G6488" s="235">
        <v>19</v>
      </c>
      <c r="H6488" s="235">
        <v>12.3</v>
      </c>
    </row>
    <row r="6489" spans="2:8">
      <c r="B6489" s="235" t="s">
        <v>82</v>
      </c>
      <c r="C6489" s="235">
        <v>44558</v>
      </c>
      <c r="D6489" s="235">
        <v>0</v>
      </c>
      <c r="E6489" s="235">
        <v>99</v>
      </c>
      <c r="F6489" s="235">
        <v>40</v>
      </c>
      <c r="G6489" s="235">
        <v>25</v>
      </c>
      <c r="H6489" s="235">
        <v>10.9</v>
      </c>
    </row>
    <row r="6490" spans="2:8">
      <c r="B6490" s="235" t="s">
        <v>82</v>
      </c>
      <c r="C6490" s="235">
        <v>44559</v>
      </c>
      <c r="D6490" s="235">
        <v>3</v>
      </c>
      <c r="E6490" s="235">
        <v>99</v>
      </c>
      <c r="F6490" s="235">
        <v>55</v>
      </c>
      <c r="G6490" s="235">
        <v>25</v>
      </c>
      <c r="H6490" s="235">
        <v>12.6</v>
      </c>
    </row>
    <row r="6491" spans="2:8">
      <c r="B6491" s="235" t="s">
        <v>82</v>
      </c>
      <c r="C6491" s="235">
        <v>44560</v>
      </c>
      <c r="D6491" s="235">
        <v>4</v>
      </c>
      <c r="E6491" s="235">
        <v>99</v>
      </c>
      <c r="F6491" s="235">
        <v>43</v>
      </c>
      <c r="G6491" s="235">
        <v>25</v>
      </c>
      <c r="H6491" s="235">
        <v>11.7</v>
      </c>
    </row>
    <row r="6492" spans="2:8">
      <c r="B6492" s="235" t="s">
        <v>82</v>
      </c>
      <c r="C6492" s="235">
        <v>44564</v>
      </c>
      <c r="D6492" s="235">
        <v>5</v>
      </c>
      <c r="E6492" s="235">
        <v>99</v>
      </c>
      <c r="F6492" s="235">
        <v>40</v>
      </c>
      <c r="G6492" s="235">
        <v>27.1</v>
      </c>
      <c r="H6492" s="235">
        <v>11.7</v>
      </c>
    </row>
    <row r="6493" spans="2:8">
      <c r="B6493" s="235" t="s">
        <v>82</v>
      </c>
      <c r="C6493" s="235">
        <v>44565</v>
      </c>
      <c r="D6493" s="235">
        <v>0</v>
      </c>
      <c r="E6493" s="235">
        <v>99</v>
      </c>
      <c r="F6493" s="235">
        <v>40</v>
      </c>
      <c r="G6493" s="235">
        <v>27.1</v>
      </c>
      <c r="H6493" s="235">
        <v>10.1</v>
      </c>
    </row>
    <row r="6494" spans="2:8">
      <c r="B6494" s="235" t="s">
        <v>82</v>
      </c>
      <c r="C6494" s="235">
        <v>44566</v>
      </c>
      <c r="D6494" s="235">
        <v>0</v>
      </c>
      <c r="E6494" s="235">
        <v>99</v>
      </c>
      <c r="F6494" s="235">
        <v>40</v>
      </c>
      <c r="G6494" s="235">
        <v>27.1</v>
      </c>
      <c r="H6494" s="235">
        <v>10.1</v>
      </c>
    </row>
    <row r="6495" spans="2:8">
      <c r="B6495" s="235" t="s">
        <v>82</v>
      </c>
      <c r="C6495" s="235">
        <v>44567</v>
      </c>
      <c r="D6495" s="235">
        <v>3</v>
      </c>
      <c r="E6495" s="235">
        <v>99</v>
      </c>
      <c r="F6495" s="235">
        <v>40</v>
      </c>
      <c r="G6495" s="235">
        <v>27.1</v>
      </c>
      <c r="H6495" s="235">
        <v>10.1</v>
      </c>
    </row>
    <row r="6496" spans="2:8">
      <c r="B6496" s="235" t="s">
        <v>82</v>
      </c>
      <c r="C6496" s="235">
        <v>44568</v>
      </c>
      <c r="D6496" s="235">
        <v>19</v>
      </c>
      <c r="E6496" s="235">
        <v>99</v>
      </c>
      <c r="F6496" s="235">
        <v>40</v>
      </c>
      <c r="G6496" s="235">
        <v>27</v>
      </c>
      <c r="H6496" s="235">
        <v>10.1</v>
      </c>
    </row>
    <row r="6497" spans="2:8">
      <c r="B6497" s="235" t="s">
        <v>82</v>
      </c>
      <c r="C6497" s="235">
        <v>44573</v>
      </c>
      <c r="D6497" s="235">
        <v>9</v>
      </c>
      <c r="E6497" s="235">
        <v>99</v>
      </c>
      <c r="F6497" s="235">
        <v>40</v>
      </c>
      <c r="G6497" s="235">
        <v>27.1</v>
      </c>
      <c r="H6497" s="235">
        <v>9.8000000000000007</v>
      </c>
    </row>
    <row r="6498" spans="2:8">
      <c r="B6498" s="235" t="s">
        <v>82</v>
      </c>
      <c r="C6498" s="235">
        <v>44574</v>
      </c>
      <c r="D6498" s="235">
        <v>3</v>
      </c>
      <c r="E6498" s="235">
        <v>99</v>
      </c>
      <c r="F6498" s="235">
        <v>40</v>
      </c>
      <c r="G6498" s="235">
        <v>27.1</v>
      </c>
      <c r="H6498" s="235">
        <v>9.8000000000000007</v>
      </c>
    </row>
    <row r="6499" spans="2:8">
      <c r="B6499" s="235" t="s">
        <v>82</v>
      </c>
      <c r="C6499" s="235">
        <v>44578</v>
      </c>
      <c r="D6499" s="235">
        <v>40</v>
      </c>
      <c r="E6499" s="235">
        <v>99</v>
      </c>
      <c r="F6499" s="235">
        <v>39</v>
      </c>
      <c r="G6499" s="235">
        <v>27.1</v>
      </c>
      <c r="H6499" s="235">
        <v>9.8000000000000007</v>
      </c>
    </row>
    <row r="6500" spans="2:8">
      <c r="B6500" s="235" t="s">
        <v>82</v>
      </c>
      <c r="C6500" s="235">
        <v>44579</v>
      </c>
      <c r="D6500" s="235">
        <v>0</v>
      </c>
      <c r="E6500" s="235">
        <v>99</v>
      </c>
      <c r="F6500" s="235">
        <v>64</v>
      </c>
      <c r="G6500" s="235">
        <v>27.1</v>
      </c>
      <c r="H6500" s="235">
        <v>11.3</v>
      </c>
    </row>
    <row r="6501" spans="2:8">
      <c r="B6501" s="235" t="s">
        <v>82</v>
      </c>
      <c r="C6501" s="235">
        <v>44580</v>
      </c>
      <c r="D6501" s="235">
        <v>0</v>
      </c>
      <c r="E6501" s="235">
        <v>99</v>
      </c>
      <c r="F6501" s="235">
        <v>44</v>
      </c>
      <c r="G6501" s="235">
        <v>27.1</v>
      </c>
      <c r="H6501" s="235">
        <v>11.3</v>
      </c>
    </row>
    <row r="6502" spans="2:8">
      <c r="B6502" s="235" t="s">
        <v>82</v>
      </c>
      <c r="C6502" s="235">
        <v>44595</v>
      </c>
      <c r="D6502" s="235">
        <v>4</v>
      </c>
      <c r="E6502" s="235">
        <v>99</v>
      </c>
      <c r="F6502" s="235">
        <v>47</v>
      </c>
      <c r="G6502" s="235">
        <v>19.3</v>
      </c>
      <c r="H6502" s="235">
        <v>12</v>
      </c>
    </row>
    <row r="6503" spans="2:8">
      <c r="B6503" s="235" t="s">
        <v>82</v>
      </c>
      <c r="C6503" s="235">
        <v>44600</v>
      </c>
      <c r="D6503" s="235">
        <v>22</v>
      </c>
      <c r="E6503" s="235">
        <v>99</v>
      </c>
      <c r="F6503" s="235">
        <v>57</v>
      </c>
      <c r="G6503" s="235">
        <v>18</v>
      </c>
      <c r="H6503" s="235">
        <v>10.3</v>
      </c>
    </row>
    <row r="6504" spans="2:8">
      <c r="B6504" s="235" t="s">
        <v>82</v>
      </c>
      <c r="C6504" s="235">
        <v>44601</v>
      </c>
      <c r="D6504" s="235">
        <v>3</v>
      </c>
      <c r="E6504" s="235">
        <v>99</v>
      </c>
      <c r="F6504" s="235">
        <v>63</v>
      </c>
      <c r="G6504" s="235">
        <v>19.2</v>
      </c>
      <c r="H6504" s="235">
        <v>8.9</v>
      </c>
    </row>
    <row r="6505" spans="2:8">
      <c r="B6505" s="235" t="s">
        <v>82</v>
      </c>
      <c r="C6505" s="235">
        <v>44602</v>
      </c>
      <c r="D6505" s="235">
        <v>2</v>
      </c>
      <c r="E6505" s="235">
        <v>99</v>
      </c>
      <c r="F6505" s="235">
        <v>47</v>
      </c>
      <c r="G6505" s="235">
        <v>20.100000000000001</v>
      </c>
      <c r="H6505" s="235">
        <v>11.8</v>
      </c>
    </row>
    <row r="6506" spans="2:8">
      <c r="B6506" s="235" t="s">
        <v>82</v>
      </c>
      <c r="C6506" s="235">
        <v>44603</v>
      </c>
      <c r="D6506" s="235">
        <v>1</v>
      </c>
      <c r="E6506" s="235">
        <v>99</v>
      </c>
      <c r="F6506" s="235">
        <v>38</v>
      </c>
      <c r="G6506" s="235">
        <v>20.9</v>
      </c>
      <c r="H6506" s="235">
        <v>11.8</v>
      </c>
    </row>
    <row r="6507" spans="2:8">
      <c r="B6507" s="235" t="s">
        <v>82</v>
      </c>
      <c r="C6507" s="235">
        <v>44606</v>
      </c>
      <c r="D6507" s="235">
        <v>11</v>
      </c>
      <c r="E6507" s="235">
        <v>99</v>
      </c>
      <c r="F6507" s="235">
        <v>86</v>
      </c>
      <c r="G6507" s="235">
        <v>17.8</v>
      </c>
      <c r="H6507" s="235">
        <v>11.8</v>
      </c>
    </row>
    <row r="6508" spans="2:8">
      <c r="B6508" s="235" t="s">
        <v>82</v>
      </c>
      <c r="C6508" s="235">
        <v>44607</v>
      </c>
      <c r="D6508" s="235">
        <v>8</v>
      </c>
      <c r="E6508" s="235">
        <v>99</v>
      </c>
      <c r="F6508" s="235">
        <v>42</v>
      </c>
      <c r="G6508" s="235">
        <v>24</v>
      </c>
      <c r="H6508" s="235">
        <v>10</v>
      </c>
    </row>
    <row r="6509" spans="2:8">
      <c r="B6509" s="235" t="s">
        <v>82</v>
      </c>
      <c r="C6509" s="235">
        <v>44608</v>
      </c>
      <c r="D6509" s="235">
        <v>10</v>
      </c>
      <c r="E6509" s="235">
        <v>99</v>
      </c>
      <c r="F6509" s="235">
        <v>37</v>
      </c>
      <c r="G6509" s="235">
        <v>22.1</v>
      </c>
      <c r="H6509" s="235">
        <v>11</v>
      </c>
    </row>
    <row r="6510" spans="2:8">
      <c r="B6510" s="235" t="s">
        <v>82</v>
      </c>
      <c r="C6510" s="235">
        <v>44609</v>
      </c>
      <c r="D6510" s="235">
        <v>2</v>
      </c>
      <c r="E6510" s="235">
        <v>99</v>
      </c>
      <c r="F6510" s="235">
        <v>47</v>
      </c>
      <c r="G6510" s="235">
        <v>24.3</v>
      </c>
      <c r="H6510" s="235">
        <v>11.3</v>
      </c>
    </row>
    <row r="6511" spans="2:8">
      <c r="B6511" s="235" t="s">
        <v>82</v>
      </c>
      <c r="C6511" s="235">
        <v>44610</v>
      </c>
      <c r="D6511" s="235">
        <v>0</v>
      </c>
      <c r="E6511" s="235">
        <v>99</v>
      </c>
      <c r="F6511" s="235">
        <v>67</v>
      </c>
      <c r="G6511" s="235">
        <v>17</v>
      </c>
      <c r="H6511" s="235">
        <v>8.6</v>
      </c>
    </row>
    <row r="6512" spans="2:8">
      <c r="B6512" s="235" t="s">
        <v>82</v>
      </c>
      <c r="C6512" s="235">
        <v>44611</v>
      </c>
      <c r="D6512" s="235">
        <v>10</v>
      </c>
      <c r="E6512" s="235">
        <v>99</v>
      </c>
      <c r="F6512" s="235">
        <v>59</v>
      </c>
      <c r="G6512" s="235">
        <v>19.600000000000001</v>
      </c>
      <c r="H6512" s="235">
        <v>9.6</v>
      </c>
    </row>
    <row r="6513" spans="2:8">
      <c r="B6513" s="235" t="s">
        <v>82</v>
      </c>
      <c r="C6513" s="235">
        <v>44613</v>
      </c>
      <c r="D6513" s="235">
        <v>6</v>
      </c>
      <c r="E6513" s="235">
        <v>99</v>
      </c>
      <c r="F6513" s="235">
        <v>41</v>
      </c>
      <c r="G6513" s="235">
        <v>21</v>
      </c>
      <c r="H6513" s="235">
        <v>11</v>
      </c>
    </row>
    <row r="6514" spans="2:8">
      <c r="B6514" s="235" t="s">
        <v>82</v>
      </c>
      <c r="C6514" s="235">
        <v>44614</v>
      </c>
      <c r="D6514" s="235">
        <v>10</v>
      </c>
      <c r="E6514" s="235">
        <v>99</v>
      </c>
      <c r="F6514" s="235">
        <v>43</v>
      </c>
      <c r="G6514" s="235">
        <v>23</v>
      </c>
      <c r="H6514" s="235">
        <v>8.6</v>
      </c>
    </row>
    <row r="6515" spans="2:8">
      <c r="B6515" s="235" t="s">
        <v>82</v>
      </c>
      <c r="C6515" s="235">
        <v>44615</v>
      </c>
      <c r="D6515" s="235">
        <v>1</v>
      </c>
      <c r="E6515" s="235">
        <v>99</v>
      </c>
      <c r="F6515" s="235">
        <v>43</v>
      </c>
      <c r="G6515" s="235">
        <v>22</v>
      </c>
      <c r="H6515" s="235">
        <v>12</v>
      </c>
    </row>
    <row r="6516" spans="2:8">
      <c r="B6516" s="235" t="s">
        <v>82</v>
      </c>
      <c r="C6516" s="235">
        <v>44620</v>
      </c>
      <c r="D6516" s="235">
        <v>19</v>
      </c>
      <c r="E6516" s="235">
        <v>99</v>
      </c>
      <c r="F6516" s="235">
        <v>64</v>
      </c>
      <c r="G6516" s="235">
        <v>28</v>
      </c>
      <c r="H6516" s="235">
        <v>15.6</v>
      </c>
    </row>
    <row r="6517" spans="2:8">
      <c r="B6517" s="235" t="s">
        <v>82</v>
      </c>
      <c r="C6517" s="235">
        <v>44621</v>
      </c>
      <c r="D6517" s="235">
        <v>8</v>
      </c>
      <c r="E6517" s="235">
        <v>99</v>
      </c>
      <c r="F6517" s="235">
        <v>47</v>
      </c>
      <c r="G6517" s="235">
        <v>21</v>
      </c>
      <c r="H6517" s="235">
        <v>12</v>
      </c>
    </row>
    <row r="6518" spans="2:8">
      <c r="B6518" s="235" t="s">
        <v>82</v>
      </c>
      <c r="C6518" s="235">
        <v>44622</v>
      </c>
      <c r="D6518" s="235">
        <v>26</v>
      </c>
      <c r="E6518" s="235">
        <v>99</v>
      </c>
      <c r="F6518" s="235">
        <v>53</v>
      </c>
      <c r="G6518" s="235">
        <v>20.5</v>
      </c>
      <c r="H6518" s="235">
        <v>11</v>
      </c>
    </row>
    <row r="6519" spans="2:8">
      <c r="B6519" s="235" t="s">
        <v>82</v>
      </c>
      <c r="C6519" s="235">
        <v>44623</v>
      </c>
      <c r="D6519" s="235">
        <v>17</v>
      </c>
      <c r="E6519" s="235">
        <v>99</v>
      </c>
      <c r="F6519" s="235">
        <v>42</v>
      </c>
      <c r="G6519" s="235">
        <v>23.2</v>
      </c>
      <c r="H6519" s="235">
        <v>11</v>
      </c>
    </row>
    <row r="6520" spans="2:8">
      <c r="B6520" s="235" t="s">
        <v>82</v>
      </c>
      <c r="C6520" s="235">
        <v>44624</v>
      </c>
      <c r="D6520" s="235">
        <v>10</v>
      </c>
      <c r="E6520" s="235">
        <v>99</v>
      </c>
      <c r="F6520" s="235">
        <v>42</v>
      </c>
      <c r="G6520" s="235">
        <v>22</v>
      </c>
      <c r="H6520" s="235">
        <v>11</v>
      </c>
    </row>
    <row r="6521" spans="2:8">
      <c r="B6521" s="235" t="s">
        <v>82</v>
      </c>
      <c r="C6521" s="235">
        <v>44627</v>
      </c>
      <c r="D6521" s="235">
        <v>50</v>
      </c>
      <c r="E6521" s="235">
        <v>99</v>
      </c>
      <c r="F6521" s="235">
        <v>38</v>
      </c>
      <c r="G6521" s="235">
        <v>26</v>
      </c>
      <c r="H6521" s="235">
        <v>11.8</v>
      </c>
    </row>
    <row r="6522" spans="2:8">
      <c r="B6522" s="235" t="s">
        <v>82</v>
      </c>
      <c r="C6522" s="235">
        <v>44628</v>
      </c>
      <c r="D6522" s="235">
        <v>4</v>
      </c>
      <c r="E6522" s="235">
        <v>99</v>
      </c>
      <c r="F6522" s="235">
        <v>50</v>
      </c>
      <c r="G6522" s="235">
        <v>20</v>
      </c>
      <c r="H6522" s="235">
        <v>10</v>
      </c>
    </row>
    <row r="6523" spans="2:8">
      <c r="B6523" s="235" t="s">
        <v>82</v>
      </c>
      <c r="C6523" s="235">
        <v>44629</v>
      </c>
      <c r="D6523" s="235">
        <v>3</v>
      </c>
      <c r="E6523" s="235">
        <v>99</v>
      </c>
      <c r="F6523" s="235">
        <v>39</v>
      </c>
      <c r="G6523" s="235">
        <v>29</v>
      </c>
      <c r="H6523" s="235">
        <v>9.1</v>
      </c>
    </row>
    <row r="6524" spans="2:8">
      <c r="B6524" s="235" t="s">
        <v>82</v>
      </c>
      <c r="C6524" s="235">
        <v>44630</v>
      </c>
      <c r="D6524" s="235">
        <v>0</v>
      </c>
      <c r="E6524" s="235">
        <v>99</v>
      </c>
      <c r="F6524" s="235">
        <v>36</v>
      </c>
      <c r="G6524" s="235">
        <v>23</v>
      </c>
      <c r="H6524" s="235">
        <v>9</v>
      </c>
    </row>
    <row r="6525" spans="2:8">
      <c r="B6525" s="235" t="s">
        <v>82</v>
      </c>
      <c r="C6525" s="235">
        <v>44631</v>
      </c>
      <c r="D6525" s="235">
        <v>0</v>
      </c>
      <c r="E6525" s="235">
        <v>99</v>
      </c>
      <c r="F6525" s="235">
        <v>45</v>
      </c>
      <c r="G6525" s="235">
        <v>22</v>
      </c>
      <c r="H6525" s="235">
        <v>10</v>
      </c>
    </row>
    <row r="6526" spans="2:8">
      <c r="B6526" s="235" t="s">
        <v>82</v>
      </c>
      <c r="C6526" s="235">
        <v>44635</v>
      </c>
      <c r="D6526" s="235">
        <v>15</v>
      </c>
      <c r="E6526" s="235">
        <v>99</v>
      </c>
      <c r="F6526" s="235">
        <v>34</v>
      </c>
      <c r="G6526" s="235">
        <v>25</v>
      </c>
      <c r="H6526" s="235">
        <v>8</v>
      </c>
    </row>
    <row r="6527" spans="2:8">
      <c r="B6527" s="235" t="s">
        <v>82</v>
      </c>
      <c r="C6527" s="235">
        <v>44684</v>
      </c>
      <c r="D6527" s="235">
        <v>0</v>
      </c>
      <c r="E6527" s="235">
        <v>99</v>
      </c>
      <c r="F6527" s="235">
        <v>34</v>
      </c>
      <c r="G6527" s="235">
        <v>28.5</v>
      </c>
      <c r="H6527" s="235">
        <v>8.6</v>
      </c>
    </row>
    <row r="6528" spans="2:8">
      <c r="B6528" s="235" t="s">
        <v>82</v>
      </c>
      <c r="C6528" s="235">
        <v>44685</v>
      </c>
      <c r="D6528" s="235">
        <v>0</v>
      </c>
      <c r="E6528" s="235">
        <v>99</v>
      </c>
      <c r="F6528" s="235">
        <v>35</v>
      </c>
      <c r="G6528" s="235">
        <v>25.8</v>
      </c>
      <c r="H6528" s="235">
        <v>11.2</v>
      </c>
    </row>
    <row r="6529" spans="2:8">
      <c r="B6529" s="235" t="s">
        <v>82</v>
      </c>
      <c r="C6529" s="235">
        <v>44686</v>
      </c>
      <c r="D6529" s="235">
        <v>6</v>
      </c>
      <c r="E6529" s="235">
        <v>99</v>
      </c>
      <c r="F6529" s="235">
        <v>48</v>
      </c>
      <c r="G6529" s="235">
        <v>24.2</v>
      </c>
      <c r="H6529" s="235">
        <v>15</v>
      </c>
    </row>
    <row r="6530" spans="2:8">
      <c r="B6530" s="235" t="s">
        <v>82</v>
      </c>
      <c r="C6530" s="235">
        <v>44687</v>
      </c>
      <c r="D6530" s="235">
        <v>0</v>
      </c>
      <c r="E6530" s="235">
        <v>99</v>
      </c>
      <c r="F6530" s="235">
        <v>54</v>
      </c>
      <c r="G6530" s="235">
        <v>20.6</v>
      </c>
      <c r="H6530" s="235">
        <v>12.9</v>
      </c>
    </row>
    <row r="6531" spans="2:8">
      <c r="B6531" s="235" t="s">
        <v>82</v>
      </c>
      <c r="C6531" s="235">
        <v>44690</v>
      </c>
      <c r="D6531" s="235">
        <v>42</v>
      </c>
      <c r="E6531" s="235">
        <v>99</v>
      </c>
      <c r="F6531" s="235">
        <v>33</v>
      </c>
      <c r="G6531" s="235">
        <v>27.5</v>
      </c>
      <c r="H6531" s="235">
        <v>10.4</v>
      </c>
    </row>
    <row r="6532" spans="2:8">
      <c r="B6532" s="235" t="s">
        <v>82</v>
      </c>
      <c r="C6532" s="235">
        <v>44691</v>
      </c>
      <c r="D6532" s="235">
        <v>9</v>
      </c>
      <c r="E6532" s="235">
        <v>99</v>
      </c>
      <c r="F6532" s="235">
        <v>45</v>
      </c>
      <c r="G6532" s="235">
        <v>29</v>
      </c>
      <c r="H6532" s="235">
        <v>11.8</v>
      </c>
    </row>
    <row r="6533" spans="2:8">
      <c r="B6533" s="235" t="s">
        <v>82</v>
      </c>
      <c r="C6533" s="235">
        <v>44692</v>
      </c>
      <c r="D6533" s="235">
        <v>9</v>
      </c>
      <c r="E6533" s="235">
        <v>99</v>
      </c>
      <c r="F6533" s="235">
        <v>39</v>
      </c>
      <c r="G6533" s="235">
        <v>29.9</v>
      </c>
      <c r="H6533" s="235">
        <v>11.1</v>
      </c>
    </row>
    <row r="6534" spans="2:8">
      <c r="B6534" s="235" t="s">
        <v>82</v>
      </c>
      <c r="C6534" s="235">
        <v>44693</v>
      </c>
      <c r="D6534" s="235">
        <v>6</v>
      </c>
      <c r="E6534" s="235">
        <v>99</v>
      </c>
      <c r="F6534" s="235">
        <v>41</v>
      </c>
      <c r="G6534" s="235">
        <v>26.4</v>
      </c>
      <c r="H6534" s="235">
        <v>12.1</v>
      </c>
    </row>
    <row r="6535" spans="2:8">
      <c r="B6535" s="235" t="s">
        <v>82</v>
      </c>
      <c r="C6535" s="235">
        <v>44697</v>
      </c>
      <c r="D6535" s="235">
        <v>18</v>
      </c>
      <c r="E6535" s="235">
        <v>99</v>
      </c>
      <c r="F6535" s="235">
        <v>39</v>
      </c>
      <c r="G6535" s="235">
        <v>27.1</v>
      </c>
      <c r="H6535" s="235">
        <v>11.4</v>
      </c>
    </row>
    <row r="6536" spans="2:8">
      <c r="B6536" s="235" t="s">
        <v>82</v>
      </c>
      <c r="C6536" s="235">
        <v>44699</v>
      </c>
      <c r="D6536" s="235">
        <v>24</v>
      </c>
      <c r="E6536" s="235">
        <v>99</v>
      </c>
      <c r="F6536" s="235">
        <v>73</v>
      </c>
      <c r="G6536" s="235">
        <v>26.9</v>
      </c>
      <c r="H6536" s="235">
        <v>16.100000000000001</v>
      </c>
    </row>
    <row r="6537" spans="2:8">
      <c r="B6537" s="235" t="s">
        <v>82</v>
      </c>
      <c r="C6537" s="235">
        <v>44636</v>
      </c>
      <c r="D6537" s="235">
        <v>0</v>
      </c>
      <c r="E6537" s="235">
        <v>65</v>
      </c>
      <c r="F6537" s="235">
        <v>59</v>
      </c>
      <c r="G6537" s="235">
        <v>18.8</v>
      </c>
      <c r="H6537" s="235">
        <v>18.100000000000001</v>
      </c>
    </row>
    <row r="6538" spans="2:8">
      <c r="B6538" s="235" t="s">
        <v>82</v>
      </c>
      <c r="C6538" s="235">
        <v>44637</v>
      </c>
      <c r="D6538" s="235">
        <v>15</v>
      </c>
      <c r="E6538" s="235">
        <v>55</v>
      </c>
      <c r="F6538" s="235">
        <v>43</v>
      </c>
      <c r="G6538" s="235">
        <v>21.4</v>
      </c>
      <c r="H6538" s="235">
        <v>18.8</v>
      </c>
    </row>
    <row r="6539" spans="2:8">
      <c r="B6539" s="235" t="s">
        <v>82</v>
      </c>
      <c r="C6539" s="235">
        <v>44638</v>
      </c>
      <c r="D6539" s="235">
        <v>4</v>
      </c>
      <c r="E6539" s="235">
        <v>84</v>
      </c>
      <c r="F6539" s="235">
        <v>59</v>
      </c>
      <c r="G6539" s="235">
        <v>18.5</v>
      </c>
      <c r="H6539" s="235">
        <v>0</v>
      </c>
    </row>
    <row r="6540" spans="2:8">
      <c r="B6540" s="235" t="s">
        <v>82</v>
      </c>
      <c r="C6540" s="235">
        <v>44642</v>
      </c>
      <c r="D6540" s="235">
        <v>34</v>
      </c>
      <c r="E6540" s="235">
        <v>78</v>
      </c>
      <c r="F6540" s="235">
        <v>0</v>
      </c>
      <c r="G6540" s="235">
        <v>17</v>
      </c>
      <c r="H6540" s="235">
        <v>0</v>
      </c>
    </row>
    <row r="6541" spans="2:8">
      <c r="B6541" s="235" t="s">
        <v>82</v>
      </c>
      <c r="C6541" s="235">
        <v>44643</v>
      </c>
      <c r="D6541" s="235">
        <v>7</v>
      </c>
      <c r="E6541" s="235">
        <v>61</v>
      </c>
      <c r="F6541" s="235">
        <v>61</v>
      </c>
      <c r="G6541" s="235">
        <v>19.399999999999999</v>
      </c>
      <c r="H6541" s="235">
        <v>19.399999999999999</v>
      </c>
    </row>
    <row r="6542" spans="2:8">
      <c r="B6542" s="235" t="s">
        <v>82</v>
      </c>
      <c r="C6542" s="235">
        <v>44644</v>
      </c>
      <c r="D6542" s="235">
        <v>2</v>
      </c>
      <c r="E6542" s="235">
        <v>84</v>
      </c>
      <c r="F6542" s="235">
        <v>84</v>
      </c>
      <c r="G6542" s="235">
        <v>13.2</v>
      </c>
      <c r="H6542" s="235">
        <v>10.5</v>
      </c>
    </row>
    <row r="6543" spans="2:8">
      <c r="B6543" s="235" t="s">
        <v>82</v>
      </c>
      <c r="C6543" s="235">
        <v>44645</v>
      </c>
      <c r="D6543" s="235">
        <v>0</v>
      </c>
      <c r="E6543" s="235">
        <v>75</v>
      </c>
      <c r="F6543" s="235">
        <v>75</v>
      </c>
      <c r="G6543" s="235">
        <v>16.8</v>
      </c>
      <c r="H6543" s="235">
        <v>16.8</v>
      </c>
    </row>
    <row r="6544" spans="2:8">
      <c r="B6544" s="235" t="s">
        <v>82</v>
      </c>
      <c r="C6544" s="235">
        <v>44648</v>
      </c>
      <c r="D6544" s="235">
        <v>20</v>
      </c>
      <c r="E6544" s="235">
        <v>67</v>
      </c>
      <c r="F6544" s="235">
        <v>67</v>
      </c>
      <c r="G6544" s="235">
        <v>17.5</v>
      </c>
      <c r="H6544" s="235">
        <v>17.5</v>
      </c>
    </row>
    <row r="6545" spans="2:8">
      <c r="B6545" s="235" t="s">
        <v>82</v>
      </c>
      <c r="C6545" s="235">
        <v>44649</v>
      </c>
      <c r="D6545" s="235">
        <v>13</v>
      </c>
      <c r="E6545" s="235">
        <v>87</v>
      </c>
      <c r="F6545" s="235">
        <v>87</v>
      </c>
      <c r="G6545" s="235">
        <v>16.5</v>
      </c>
      <c r="H6545" s="235">
        <v>16.5</v>
      </c>
    </row>
    <row r="6546" spans="2:8">
      <c r="B6546" s="235" t="s">
        <v>82</v>
      </c>
      <c r="C6546" s="235">
        <v>44650</v>
      </c>
      <c r="D6546" s="235">
        <v>31</v>
      </c>
      <c r="E6546" s="235">
        <v>84</v>
      </c>
      <c r="F6546" s="235">
        <v>84</v>
      </c>
      <c r="G6546" s="235">
        <v>18</v>
      </c>
      <c r="H6546" s="235">
        <v>18</v>
      </c>
    </row>
    <row r="6547" spans="2:8">
      <c r="B6547" s="235" t="s">
        <v>82</v>
      </c>
      <c r="C6547" s="235">
        <v>44651</v>
      </c>
      <c r="D6547" s="235">
        <v>8</v>
      </c>
      <c r="E6547" s="235">
        <v>84</v>
      </c>
      <c r="F6547" s="235">
        <v>84</v>
      </c>
      <c r="G6547" s="235">
        <v>15.6</v>
      </c>
      <c r="H6547" s="235">
        <v>15.6</v>
      </c>
    </row>
    <row r="6548" spans="2:8">
      <c r="B6548" s="235" t="s">
        <v>82</v>
      </c>
      <c r="C6548" s="235">
        <v>44652</v>
      </c>
      <c r="D6548" s="235">
        <v>16</v>
      </c>
      <c r="E6548" s="235">
        <v>84</v>
      </c>
      <c r="F6548" s="235">
        <v>84</v>
      </c>
      <c r="G6548" s="235">
        <v>16</v>
      </c>
      <c r="H6548" s="235">
        <v>16</v>
      </c>
    </row>
    <row r="6549" spans="2:8">
      <c r="B6549" s="235" t="s">
        <v>82</v>
      </c>
      <c r="C6549" s="235">
        <v>44655</v>
      </c>
      <c r="D6549" s="235">
        <v>0</v>
      </c>
      <c r="E6549" s="235">
        <v>69</v>
      </c>
      <c r="F6549" s="235">
        <v>69</v>
      </c>
      <c r="G6549" s="235">
        <v>16.5</v>
      </c>
      <c r="H6549" s="235">
        <v>16.5</v>
      </c>
    </row>
    <row r="6550" spans="2:8">
      <c r="B6550" s="235" t="s">
        <v>82</v>
      </c>
      <c r="C6550" s="235">
        <v>44656</v>
      </c>
      <c r="D6550" s="235">
        <v>46</v>
      </c>
      <c r="E6550" s="235">
        <v>73</v>
      </c>
      <c r="F6550" s="235">
        <v>73</v>
      </c>
      <c r="G6550" s="235">
        <v>15</v>
      </c>
      <c r="H6550" s="235">
        <v>15</v>
      </c>
    </row>
    <row r="6551" spans="2:8">
      <c r="B6551" s="235" t="s">
        <v>82</v>
      </c>
      <c r="C6551" s="235">
        <v>44657</v>
      </c>
      <c r="D6551" s="235">
        <v>16</v>
      </c>
      <c r="E6551" s="235">
        <v>87</v>
      </c>
      <c r="F6551" s="235">
        <v>87</v>
      </c>
      <c r="G6551" s="235">
        <v>16.899999999999999</v>
      </c>
      <c r="H6551" s="235">
        <v>16.899999999999999</v>
      </c>
    </row>
    <row r="6552" spans="2:8">
      <c r="B6552" s="235" t="s">
        <v>82</v>
      </c>
      <c r="C6552" s="235">
        <v>44658</v>
      </c>
      <c r="D6552" s="235">
        <v>36</v>
      </c>
      <c r="E6552" s="235">
        <v>89</v>
      </c>
      <c r="F6552" s="235">
        <v>89</v>
      </c>
      <c r="G6552" s="235">
        <v>15.8</v>
      </c>
      <c r="H6552" s="235">
        <v>15.8</v>
      </c>
    </row>
    <row r="6553" spans="2:8">
      <c r="B6553" s="235" t="s">
        <v>82</v>
      </c>
      <c r="C6553" s="235">
        <v>44659</v>
      </c>
      <c r="D6553" s="235">
        <v>30</v>
      </c>
      <c r="E6553" s="235">
        <v>73</v>
      </c>
      <c r="F6553" s="235">
        <v>73</v>
      </c>
      <c r="G6553" s="235">
        <v>17</v>
      </c>
      <c r="H6553" s="235">
        <v>17</v>
      </c>
    </row>
    <row r="6554" spans="2:8">
      <c r="B6554" s="235" t="s">
        <v>82</v>
      </c>
      <c r="C6554" s="235">
        <v>44662</v>
      </c>
      <c r="D6554" s="235">
        <v>30</v>
      </c>
      <c r="E6554" s="235">
        <v>55</v>
      </c>
      <c r="F6554" s="235">
        <v>55</v>
      </c>
      <c r="G6554" s="235">
        <v>21</v>
      </c>
      <c r="H6554" s="235">
        <v>21</v>
      </c>
    </row>
    <row r="6555" spans="2:8">
      <c r="B6555" s="235" t="s">
        <v>82</v>
      </c>
      <c r="C6555" s="235">
        <v>44663</v>
      </c>
      <c r="D6555" s="235">
        <v>5</v>
      </c>
      <c r="E6555" s="235">
        <v>64</v>
      </c>
      <c r="F6555" s="235">
        <v>64</v>
      </c>
      <c r="G6555" s="235">
        <v>19</v>
      </c>
      <c r="H6555" s="235">
        <v>19</v>
      </c>
    </row>
    <row r="6556" spans="2:8">
      <c r="B6556" s="235" t="s">
        <v>82</v>
      </c>
      <c r="C6556" s="235">
        <v>44664</v>
      </c>
      <c r="D6556" s="235">
        <v>1</v>
      </c>
      <c r="E6556" s="235">
        <v>85</v>
      </c>
      <c r="F6556" s="235">
        <v>64</v>
      </c>
      <c r="G6556" s="235">
        <v>16</v>
      </c>
      <c r="H6556" s="235">
        <v>16</v>
      </c>
    </row>
    <row r="6557" spans="2:8">
      <c r="B6557" s="235" t="s">
        <v>82</v>
      </c>
      <c r="C6557" s="235">
        <v>44669</v>
      </c>
      <c r="D6557" s="235">
        <v>20</v>
      </c>
      <c r="E6557" s="235">
        <v>78</v>
      </c>
      <c r="F6557" s="235">
        <v>48</v>
      </c>
      <c r="G6557" s="235">
        <v>14.7</v>
      </c>
      <c r="H6557" s="235">
        <v>14.7</v>
      </c>
    </row>
    <row r="6558" spans="2:8">
      <c r="B6558" s="235" t="s">
        <v>82</v>
      </c>
      <c r="C6558" s="235">
        <v>44670</v>
      </c>
      <c r="D6558" s="235">
        <v>12</v>
      </c>
      <c r="E6558" s="235">
        <v>91</v>
      </c>
      <c r="F6558" s="235">
        <v>35</v>
      </c>
      <c r="G6558" s="235">
        <v>14.7</v>
      </c>
      <c r="H6558" s="235">
        <v>14.7</v>
      </c>
    </row>
    <row r="6559" spans="2:8">
      <c r="B6559" s="235" t="s">
        <v>82</v>
      </c>
      <c r="C6559" s="235">
        <v>44671</v>
      </c>
      <c r="D6559" s="235">
        <v>20</v>
      </c>
      <c r="E6559" s="235">
        <v>77</v>
      </c>
      <c r="F6559" s="235">
        <v>44</v>
      </c>
      <c r="G6559" s="235">
        <v>15.2</v>
      </c>
      <c r="H6559" s="235">
        <v>15.2</v>
      </c>
    </row>
    <row r="6560" spans="2:8">
      <c r="B6560" s="235" t="s">
        <v>82</v>
      </c>
      <c r="C6560" s="235">
        <v>44672</v>
      </c>
      <c r="D6560" s="235">
        <v>40</v>
      </c>
      <c r="E6560" s="235">
        <v>81</v>
      </c>
      <c r="F6560" s="235">
        <v>42</v>
      </c>
      <c r="G6560" s="235">
        <v>15.3</v>
      </c>
      <c r="H6560" s="235">
        <v>15.3</v>
      </c>
    </row>
    <row r="6561" spans="2:8">
      <c r="B6561" s="235" t="s">
        <v>82</v>
      </c>
      <c r="C6561" s="235">
        <v>44673</v>
      </c>
      <c r="D6561" s="235">
        <v>48</v>
      </c>
      <c r="E6561" s="235">
        <v>66</v>
      </c>
      <c r="F6561" s="235">
        <v>50</v>
      </c>
      <c r="G6561" s="235">
        <v>18.5</v>
      </c>
      <c r="H6561" s="235">
        <v>15.8</v>
      </c>
    </row>
    <row r="6562" spans="2:8">
      <c r="B6562" s="235" t="s">
        <v>82</v>
      </c>
      <c r="C6562" s="235">
        <v>44676</v>
      </c>
      <c r="D6562" s="235">
        <v>19</v>
      </c>
      <c r="E6562" s="235">
        <v>99</v>
      </c>
      <c r="F6562" s="235">
        <v>0</v>
      </c>
      <c r="G6562" s="235">
        <v>19.100000000000001</v>
      </c>
      <c r="H6562" s="235">
        <v>13.7</v>
      </c>
    </row>
    <row r="6563" spans="2:8">
      <c r="B6563" s="235" t="s">
        <v>82</v>
      </c>
      <c r="C6563" s="235">
        <v>44677</v>
      </c>
      <c r="D6563" s="235">
        <v>1</v>
      </c>
      <c r="E6563" s="235">
        <v>97</v>
      </c>
      <c r="F6563" s="235">
        <v>0</v>
      </c>
      <c r="G6563" s="235">
        <v>17.5</v>
      </c>
      <c r="H6563" s="235">
        <v>17.5</v>
      </c>
    </row>
    <row r="6564" spans="2:8">
      <c r="B6564" s="235" t="s">
        <v>82</v>
      </c>
      <c r="C6564" s="235">
        <v>44678</v>
      </c>
      <c r="D6564" s="235">
        <v>5</v>
      </c>
      <c r="E6564" s="235">
        <v>56</v>
      </c>
      <c r="F6564" s="235">
        <v>0</v>
      </c>
      <c r="G6564" s="235">
        <v>20.9</v>
      </c>
      <c r="H6564" s="235">
        <v>20.9</v>
      </c>
    </row>
    <row r="6565" spans="2:8">
      <c r="B6565" s="235" t="s">
        <v>2498</v>
      </c>
      <c r="C6565" s="235">
        <v>44317</v>
      </c>
      <c r="D6565" s="235">
        <v>17</v>
      </c>
      <c r="E6565" s="235">
        <v>75</v>
      </c>
      <c r="F6565" s="235">
        <v>70</v>
      </c>
      <c r="G6565" s="235">
        <v>19</v>
      </c>
      <c r="H6565" s="235">
        <v>17</v>
      </c>
    </row>
    <row r="6566" spans="2:8">
      <c r="B6566" s="235" t="s">
        <v>2498</v>
      </c>
      <c r="C6566" s="235">
        <v>44318</v>
      </c>
      <c r="D6566" s="235">
        <v>35</v>
      </c>
      <c r="E6566" s="235">
        <v>72</v>
      </c>
      <c r="F6566" s="235">
        <v>63</v>
      </c>
      <c r="G6566" s="235">
        <v>17</v>
      </c>
      <c r="H6566" s="235">
        <v>15</v>
      </c>
    </row>
    <row r="6567" spans="2:8">
      <c r="B6567" s="235" t="s">
        <v>2498</v>
      </c>
      <c r="C6567" s="235">
        <v>44319</v>
      </c>
      <c r="D6567" s="235">
        <v>18</v>
      </c>
      <c r="E6567" s="235">
        <v>74</v>
      </c>
      <c r="F6567" s="235">
        <v>57</v>
      </c>
      <c r="G6567" s="235">
        <v>22</v>
      </c>
      <c r="H6567" s="235">
        <v>15</v>
      </c>
    </row>
    <row r="6568" spans="2:8">
      <c r="B6568" s="235" t="s">
        <v>2498</v>
      </c>
      <c r="C6568" s="235">
        <v>44320</v>
      </c>
      <c r="D6568" s="235">
        <v>18</v>
      </c>
      <c r="E6568" s="235">
        <v>77</v>
      </c>
      <c r="F6568" s="235">
        <v>48</v>
      </c>
      <c r="G6568" s="235">
        <v>24.6</v>
      </c>
      <c r="H6568" s="235">
        <v>15.3</v>
      </c>
    </row>
    <row r="6569" spans="2:8">
      <c r="B6569" s="235" t="s">
        <v>2498</v>
      </c>
      <c r="C6569" s="235">
        <v>44321</v>
      </c>
      <c r="D6569" s="235">
        <v>0</v>
      </c>
      <c r="E6569" s="235">
        <v>71</v>
      </c>
      <c r="F6569" s="235">
        <v>67</v>
      </c>
      <c r="G6569" s="235">
        <v>18.5</v>
      </c>
      <c r="H6569" s="235">
        <v>17.3</v>
      </c>
    </row>
    <row r="6570" spans="2:8">
      <c r="B6570" s="235" t="s">
        <v>2498</v>
      </c>
      <c r="C6570" s="235">
        <v>44322</v>
      </c>
      <c r="D6570" s="235">
        <v>24</v>
      </c>
      <c r="E6570" s="235">
        <v>72</v>
      </c>
      <c r="F6570" s="235">
        <v>69</v>
      </c>
      <c r="G6570" s="235">
        <v>17.5</v>
      </c>
      <c r="H6570" s="235">
        <v>15.5</v>
      </c>
    </row>
    <row r="6571" spans="2:8">
      <c r="B6571" s="235" t="s">
        <v>2498</v>
      </c>
      <c r="C6571" s="235">
        <v>44388</v>
      </c>
      <c r="D6571" s="235">
        <v>80</v>
      </c>
      <c r="E6571" s="235">
        <v>29</v>
      </c>
      <c r="F6571" s="235">
        <v>32</v>
      </c>
      <c r="G6571" s="235">
        <v>9</v>
      </c>
      <c r="H6571" s="235">
        <v>0</v>
      </c>
    </row>
    <row r="6572" spans="2:8">
      <c r="B6572" s="235" t="s">
        <v>2498</v>
      </c>
      <c r="C6572" s="235">
        <v>44403</v>
      </c>
      <c r="D6572" s="235">
        <v>0</v>
      </c>
      <c r="E6572" s="235">
        <v>60</v>
      </c>
      <c r="F6572" s="235">
        <v>57</v>
      </c>
      <c r="G6572" s="235">
        <v>22</v>
      </c>
      <c r="H6572" s="235">
        <v>21</v>
      </c>
    </row>
    <row r="6573" spans="2:8">
      <c r="B6573" s="235" t="s">
        <v>2498</v>
      </c>
      <c r="C6573" s="235">
        <v>44404</v>
      </c>
      <c r="D6573" s="235">
        <v>8</v>
      </c>
      <c r="E6573" s="235">
        <v>79</v>
      </c>
      <c r="F6573" s="235">
        <v>76</v>
      </c>
      <c r="G6573" s="235">
        <v>18</v>
      </c>
      <c r="H6573" s="235">
        <v>16</v>
      </c>
    </row>
    <row r="6574" spans="2:8">
      <c r="B6574" s="235" t="s">
        <v>2498</v>
      </c>
      <c r="C6574" s="235">
        <v>44409</v>
      </c>
      <c r="D6574" s="235">
        <v>0</v>
      </c>
      <c r="E6574" s="235">
        <v>81</v>
      </c>
      <c r="F6574" s="235">
        <v>63</v>
      </c>
      <c r="G6574" s="235">
        <v>28</v>
      </c>
      <c r="H6574" s="235">
        <v>16</v>
      </c>
    </row>
    <row r="6575" spans="2:8">
      <c r="B6575" s="235" t="s">
        <v>2498</v>
      </c>
      <c r="C6575" s="235">
        <v>44410</v>
      </c>
      <c r="D6575" s="235">
        <v>0</v>
      </c>
      <c r="E6575" s="235">
        <v>88</v>
      </c>
      <c r="F6575" s="235">
        <v>64</v>
      </c>
      <c r="G6575" s="235">
        <v>33</v>
      </c>
      <c r="H6575" s="235">
        <v>17</v>
      </c>
    </row>
    <row r="6576" spans="2:8">
      <c r="B6576" s="235" t="s">
        <v>2498</v>
      </c>
      <c r="C6576" s="235">
        <v>44411</v>
      </c>
      <c r="D6576" s="235">
        <v>0</v>
      </c>
      <c r="E6576" s="235">
        <v>87</v>
      </c>
      <c r="F6576" s="235">
        <v>73</v>
      </c>
      <c r="G6576" s="235">
        <v>28</v>
      </c>
      <c r="H6576" s="235">
        <v>18</v>
      </c>
    </row>
    <row r="6577" spans="2:8">
      <c r="B6577" s="235" t="s">
        <v>2498</v>
      </c>
      <c r="C6577" s="235">
        <v>44412</v>
      </c>
      <c r="D6577" s="235">
        <v>0</v>
      </c>
      <c r="E6577" s="235">
        <v>87</v>
      </c>
      <c r="F6577" s="235">
        <v>65</v>
      </c>
      <c r="G6577" s="235">
        <v>30</v>
      </c>
      <c r="H6577" s="235">
        <v>15</v>
      </c>
    </row>
    <row r="6578" spans="2:8">
      <c r="B6578" s="235" t="s">
        <v>2498</v>
      </c>
      <c r="C6578" s="235">
        <v>44413</v>
      </c>
      <c r="D6578" s="235">
        <v>0</v>
      </c>
      <c r="E6578" s="235">
        <v>68</v>
      </c>
      <c r="F6578" s="235">
        <v>52</v>
      </c>
      <c r="G6578" s="235">
        <v>25</v>
      </c>
      <c r="H6578" s="235">
        <v>17</v>
      </c>
    </row>
    <row r="6579" spans="2:8">
      <c r="B6579" s="235" t="s">
        <v>2498</v>
      </c>
      <c r="C6579" s="235">
        <v>44414</v>
      </c>
      <c r="D6579" s="235">
        <v>0</v>
      </c>
      <c r="E6579" s="235">
        <v>82</v>
      </c>
      <c r="F6579" s="235">
        <v>63</v>
      </c>
      <c r="G6579" s="235">
        <v>29</v>
      </c>
      <c r="H6579" s="235">
        <v>16</v>
      </c>
    </row>
    <row r="6580" spans="2:8">
      <c r="B6580" s="235" t="s">
        <v>2498</v>
      </c>
      <c r="C6580" s="235">
        <v>44415</v>
      </c>
      <c r="D6580" s="235">
        <v>0</v>
      </c>
      <c r="E6580" s="235">
        <v>85</v>
      </c>
      <c r="F6580" s="235">
        <v>69</v>
      </c>
      <c r="G6580" s="235">
        <v>32</v>
      </c>
      <c r="H6580" s="235">
        <v>18</v>
      </c>
    </row>
    <row r="6581" spans="2:8">
      <c r="B6581" s="235" t="s">
        <v>2498</v>
      </c>
      <c r="C6581" s="235">
        <v>44416</v>
      </c>
      <c r="D6581" s="235">
        <v>15</v>
      </c>
      <c r="E6581" s="235">
        <v>84</v>
      </c>
      <c r="F6581" s="235">
        <v>59</v>
      </c>
      <c r="G6581" s="235">
        <v>24</v>
      </c>
      <c r="H6581" s="235">
        <v>16</v>
      </c>
    </row>
    <row r="6582" spans="2:8">
      <c r="B6582" s="235" t="s">
        <v>2498</v>
      </c>
      <c r="C6582" s="235">
        <v>44417</v>
      </c>
      <c r="D6582" s="235">
        <v>12</v>
      </c>
      <c r="E6582" s="235">
        <v>68</v>
      </c>
      <c r="F6582" s="235">
        <v>62</v>
      </c>
      <c r="G6582" s="235">
        <v>26</v>
      </c>
      <c r="H6582" s="235">
        <v>18</v>
      </c>
    </row>
    <row r="6583" spans="2:8">
      <c r="B6583" s="235" t="s">
        <v>2498</v>
      </c>
      <c r="C6583" s="235">
        <v>44418</v>
      </c>
      <c r="D6583" s="235">
        <v>10</v>
      </c>
      <c r="E6583" s="235">
        <v>82</v>
      </c>
      <c r="F6583" s="235">
        <v>68</v>
      </c>
      <c r="G6583" s="235">
        <v>25</v>
      </c>
      <c r="H6583" s="235">
        <v>17</v>
      </c>
    </row>
    <row r="6584" spans="2:8">
      <c r="B6584" s="235" t="s">
        <v>2498</v>
      </c>
      <c r="C6584" s="235">
        <v>44419</v>
      </c>
      <c r="D6584" s="235">
        <v>5</v>
      </c>
      <c r="E6584" s="235">
        <v>80</v>
      </c>
      <c r="F6584" s="235">
        <v>69</v>
      </c>
      <c r="G6584" s="235">
        <v>24</v>
      </c>
      <c r="H6584" s="235">
        <v>16</v>
      </c>
    </row>
    <row r="6585" spans="2:8">
      <c r="B6585" s="235" t="s">
        <v>2498</v>
      </c>
      <c r="C6585" s="235">
        <v>44420</v>
      </c>
      <c r="D6585" s="235">
        <v>15</v>
      </c>
      <c r="E6585" s="235">
        <v>79</v>
      </c>
      <c r="F6585" s="235">
        <v>72</v>
      </c>
      <c r="G6585" s="235">
        <v>23</v>
      </c>
      <c r="H6585" s="235">
        <v>17</v>
      </c>
    </row>
    <row r="6586" spans="2:8">
      <c r="B6586" s="235" t="s">
        <v>2498</v>
      </c>
      <c r="C6586" s="235">
        <v>44421</v>
      </c>
      <c r="D6586" s="235">
        <v>20</v>
      </c>
      <c r="E6586" s="235">
        <v>76</v>
      </c>
      <c r="F6586" s="235">
        <v>70</v>
      </c>
      <c r="G6586" s="235">
        <v>22</v>
      </c>
      <c r="H6586" s="235">
        <v>16</v>
      </c>
    </row>
    <row r="6587" spans="2:8">
      <c r="B6587" s="235" t="s">
        <v>2498</v>
      </c>
      <c r="C6587" s="235">
        <v>44422</v>
      </c>
      <c r="D6587" s="235">
        <v>10</v>
      </c>
      <c r="E6587" s="235">
        <v>77</v>
      </c>
      <c r="F6587" s="235">
        <v>70</v>
      </c>
      <c r="G6587" s="235">
        <v>19</v>
      </c>
      <c r="H6587" s="235">
        <v>16</v>
      </c>
    </row>
    <row r="6588" spans="2:8">
      <c r="B6588" s="235" t="s">
        <v>2498</v>
      </c>
      <c r="C6588" s="235">
        <v>44423</v>
      </c>
      <c r="D6588" s="235">
        <v>40</v>
      </c>
      <c r="E6588" s="235">
        <v>82</v>
      </c>
      <c r="F6588" s="235">
        <v>75</v>
      </c>
      <c r="G6588" s="235">
        <v>22</v>
      </c>
      <c r="H6588" s="235">
        <v>19</v>
      </c>
    </row>
    <row r="6589" spans="2:8">
      <c r="B6589" s="235" t="s">
        <v>2498</v>
      </c>
      <c r="C6589" s="235">
        <v>44424</v>
      </c>
      <c r="D6589" s="235">
        <v>3</v>
      </c>
      <c r="E6589" s="235">
        <v>84</v>
      </c>
      <c r="F6589" s="235">
        <v>75</v>
      </c>
      <c r="G6589" s="235">
        <v>25</v>
      </c>
      <c r="H6589" s="235">
        <v>16</v>
      </c>
    </row>
    <row r="6590" spans="2:8">
      <c r="B6590" s="235" t="s">
        <v>2498</v>
      </c>
      <c r="C6590" s="235">
        <v>44425</v>
      </c>
      <c r="D6590" s="235">
        <v>31</v>
      </c>
      <c r="E6590" s="235">
        <v>82</v>
      </c>
      <c r="F6590" s="235">
        <v>73</v>
      </c>
      <c r="G6590" s="235">
        <v>22</v>
      </c>
      <c r="H6590" s="235">
        <v>16</v>
      </c>
    </row>
    <row r="6591" spans="2:8">
      <c r="B6591" s="235" t="s">
        <v>2498</v>
      </c>
      <c r="C6591" s="235">
        <v>44426</v>
      </c>
      <c r="D6591" s="235">
        <v>7</v>
      </c>
      <c r="E6591" s="235">
        <v>68</v>
      </c>
      <c r="F6591" s="235">
        <v>62</v>
      </c>
      <c r="G6591" s="235">
        <v>21</v>
      </c>
      <c r="H6591" s="235">
        <v>19</v>
      </c>
    </row>
    <row r="6592" spans="2:8">
      <c r="B6592" s="235" t="s">
        <v>2498</v>
      </c>
      <c r="C6592" s="235">
        <v>44427</v>
      </c>
      <c r="D6592" s="235">
        <v>12</v>
      </c>
      <c r="E6592" s="235">
        <v>62</v>
      </c>
      <c r="F6592" s="235">
        <v>58</v>
      </c>
      <c r="G6592" s="235">
        <v>24</v>
      </c>
      <c r="H6592" s="235">
        <v>23</v>
      </c>
    </row>
    <row r="6593" spans="2:8">
      <c r="B6593" s="235" t="s">
        <v>2498</v>
      </c>
      <c r="C6593" s="235">
        <v>44428</v>
      </c>
      <c r="D6593" s="235">
        <v>2</v>
      </c>
      <c r="E6593" s="235">
        <v>87</v>
      </c>
      <c r="F6593" s="235">
        <v>81</v>
      </c>
      <c r="G6593" s="235">
        <v>21</v>
      </c>
      <c r="H6593" s="235">
        <v>16</v>
      </c>
    </row>
    <row r="6594" spans="2:8">
      <c r="B6594" s="235" t="s">
        <v>2498</v>
      </c>
      <c r="C6594" s="235">
        <v>44429</v>
      </c>
      <c r="D6594" s="235">
        <v>5</v>
      </c>
      <c r="E6594" s="235">
        <v>86</v>
      </c>
      <c r="F6594" s="235">
        <v>78</v>
      </c>
      <c r="G6594" s="235">
        <v>22</v>
      </c>
      <c r="H6594" s="235">
        <v>16</v>
      </c>
    </row>
    <row r="6595" spans="2:8">
      <c r="B6595" s="235" t="s">
        <v>2498</v>
      </c>
      <c r="C6595" s="235">
        <v>44430</v>
      </c>
      <c r="D6595" s="235">
        <v>0</v>
      </c>
      <c r="E6595" s="235">
        <v>65</v>
      </c>
      <c r="F6595" s="235">
        <v>63</v>
      </c>
      <c r="G6595" s="235">
        <v>23</v>
      </c>
      <c r="H6595" s="235">
        <v>15</v>
      </c>
    </row>
    <row r="6596" spans="2:8">
      <c r="B6596" s="235" t="s">
        <v>2498</v>
      </c>
      <c r="C6596" s="235">
        <v>44431</v>
      </c>
      <c r="D6596" s="235">
        <v>19</v>
      </c>
      <c r="E6596" s="235">
        <v>66</v>
      </c>
      <c r="F6596" s="235">
        <v>62</v>
      </c>
      <c r="G6596" s="235">
        <v>24</v>
      </c>
      <c r="H6596" s="235">
        <v>18</v>
      </c>
    </row>
    <row r="6597" spans="2:8">
      <c r="B6597" s="235" t="s">
        <v>2498</v>
      </c>
      <c r="C6597" s="235">
        <v>44432</v>
      </c>
      <c r="D6597" s="235">
        <v>3</v>
      </c>
      <c r="E6597" s="235">
        <v>80</v>
      </c>
      <c r="F6597" s="235">
        <v>78</v>
      </c>
      <c r="G6597" s="235">
        <v>22</v>
      </c>
      <c r="H6597" s="235">
        <v>16</v>
      </c>
    </row>
    <row r="6598" spans="2:8">
      <c r="B6598" s="235" t="s">
        <v>2498</v>
      </c>
      <c r="C6598" s="235">
        <v>44433</v>
      </c>
      <c r="D6598" s="235">
        <v>25</v>
      </c>
      <c r="E6598" s="235">
        <v>81</v>
      </c>
      <c r="F6598" s="235">
        <v>78</v>
      </c>
      <c r="G6598" s="235">
        <v>20</v>
      </c>
      <c r="H6598" s="235">
        <v>19</v>
      </c>
    </row>
    <row r="6599" spans="2:8">
      <c r="B6599" s="235" t="s">
        <v>2498</v>
      </c>
      <c r="C6599" s="235">
        <v>44434</v>
      </c>
      <c r="D6599" s="235">
        <v>9</v>
      </c>
      <c r="E6599" s="235">
        <v>95</v>
      </c>
      <c r="F6599" s="235">
        <v>59</v>
      </c>
      <c r="G6599" s="235">
        <v>21</v>
      </c>
      <c r="H6599" s="235">
        <v>15</v>
      </c>
    </row>
    <row r="6600" spans="2:8">
      <c r="B6600" s="235" t="s">
        <v>2498</v>
      </c>
      <c r="C6600" s="235">
        <v>44435</v>
      </c>
      <c r="D6600" s="235">
        <v>5</v>
      </c>
      <c r="E6600" s="235">
        <v>84</v>
      </c>
      <c r="F6600" s="235">
        <v>50</v>
      </c>
      <c r="G6600" s="235">
        <v>23</v>
      </c>
      <c r="H6600" s="235">
        <v>18</v>
      </c>
    </row>
    <row r="6601" spans="2:8">
      <c r="B6601" s="235" t="s">
        <v>2498</v>
      </c>
      <c r="C6601" s="235">
        <v>44437</v>
      </c>
      <c r="D6601" s="235">
        <v>15</v>
      </c>
      <c r="E6601" s="235">
        <v>82</v>
      </c>
      <c r="F6601" s="235">
        <v>78</v>
      </c>
      <c r="G6601" s="235">
        <v>24</v>
      </c>
      <c r="H6601" s="235">
        <v>19</v>
      </c>
    </row>
    <row r="6602" spans="2:8">
      <c r="B6602" s="235" t="s">
        <v>2498</v>
      </c>
      <c r="C6602" s="235">
        <v>44438</v>
      </c>
      <c r="D6602" s="235">
        <v>0</v>
      </c>
      <c r="E6602" s="235">
        <v>81</v>
      </c>
      <c r="F6602" s="235">
        <v>75</v>
      </c>
      <c r="G6602" s="235">
        <v>23</v>
      </c>
      <c r="H6602" s="235">
        <v>18</v>
      </c>
    </row>
    <row r="6603" spans="2:8">
      <c r="B6603" s="235" t="s">
        <v>2498</v>
      </c>
      <c r="C6603" s="235">
        <v>44439</v>
      </c>
      <c r="D6603" s="235">
        <v>24</v>
      </c>
      <c r="E6603" s="235">
        <v>83</v>
      </c>
      <c r="F6603" s="235">
        <v>81</v>
      </c>
      <c r="G6603" s="235">
        <v>18</v>
      </c>
      <c r="H6603" s="235">
        <v>16</v>
      </c>
    </row>
    <row r="6604" spans="2:8">
      <c r="B6604" s="235" t="s">
        <v>2498</v>
      </c>
      <c r="C6604" s="235">
        <v>44440</v>
      </c>
      <c r="D6604" s="235">
        <v>18</v>
      </c>
      <c r="E6604" s="235">
        <v>90</v>
      </c>
      <c r="F6604" s="235">
        <v>44</v>
      </c>
      <c r="G6604" s="235">
        <v>27</v>
      </c>
      <c r="H6604" s="235">
        <v>15</v>
      </c>
    </row>
    <row r="6605" spans="2:8">
      <c r="B6605" s="235" t="s">
        <v>2498</v>
      </c>
      <c r="C6605" s="235">
        <v>44441</v>
      </c>
      <c r="D6605" s="235">
        <v>3</v>
      </c>
      <c r="E6605" s="235">
        <v>53</v>
      </c>
      <c r="F6605" s="235">
        <v>50</v>
      </c>
      <c r="G6605" s="235">
        <v>25</v>
      </c>
      <c r="H6605" s="235">
        <v>23</v>
      </c>
    </row>
    <row r="6606" spans="2:8">
      <c r="B6606" s="235" t="s">
        <v>2498</v>
      </c>
      <c r="C6606" s="235">
        <v>44442</v>
      </c>
      <c r="D6606" s="235">
        <v>0</v>
      </c>
      <c r="E6606" s="235">
        <v>60</v>
      </c>
      <c r="F6606" s="235">
        <v>40</v>
      </c>
      <c r="G6606" s="235">
        <v>33</v>
      </c>
      <c r="H6606" s="235">
        <v>27</v>
      </c>
    </row>
    <row r="6607" spans="2:8">
      <c r="B6607" s="235" t="s">
        <v>2498</v>
      </c>
      <c r="C6607" s="235">
        <v>44443</v>
      </c>
      <c r="D6607" s="235">
        <v>4</v>
      </c>
      <c r="E6607" s="235">
        <v>80</v>
      </c>
      <c r="F6607" s="235">
        <v>68</v>
      </c>
      <c r="G6607" s="235">
        <v>18</v>
      </c>
      <c r="H6607" s="235">
        <v>16</v>
      </c>
    </row>
    <row r="6608" spans="2:8">
      <c r="B6608" s="235" t="s">
        <v>2498</v>
      </c>
      <c r="C6608" s="235">
        <v>44444</v>
      </c>
      <c r="D6608" s="235">
        <v>24</v>
      </c>
      <c r="E6608" s="235">
        <v>94</v>
      </c>
      <c r="F6608" s="235">
        <v>70</v>
      </c>
      <c r="G6608" s="235">
        <v>17</v>
      </c>
      <c r="H6608" s="235">
        <v>14</v>
      </c>
    </row>
    <row r="6609" spans="2:8">
      <c r="B6609" s="235" t="s">
        <v>2498</v>
      </c>
      <c r="C6609" s="235">
        <v>44445</v>
      </c>
      <c r="D6609" s="235">
        <v>4</v>
      </c>
      <c r="E6609" s="235">
        <v>81</v>
      </c>
      <c r="F6609" s="235">
        <v>71</v>
      </c>
      <c r="G6609" s="235">
        <v>20</v>
      </c>
      <c r="H6609" s="235">
        <v>16.899999999999999</v>
      </c>
    </row>
    <row r="6610" spans="2:8">
      <c r="B6610" s="235" t="s">
        <v>2498</v>
      </c>
      <c r="C6610" s="235">
        <v>44446</v>
      </c>
      <c r="D6610" s="235">
        <v>12</v>
      </c>
      <c r="E6610" s="235">
        <v>91</v>
      </c>
      <c r="F6610" s="235">
        <v>80</v>
      </c>
      <c r="G6610" s="235">
        <v>15</v>
      </c>
      <c r="H6610" s="235">
        <v>12</v>
      </c>
    </row>
    <row r="6611" spans="2:8">
      <c r="B6611" s="235" t="s">
        <v>2498</v>
      </c>
      <c r="C6611" s="235">
        <v>44447</v>
      </c>
      <c r="D6611" s="235">
        <v>4.5</v>
      </c>
      <c r="E6611" s="235">
        <v>77</v>
      </c>
      <c r="F6611" s="235">
        <v>62</v>
      </c>
      <c r="G6611" s="235">
        <v>20</v>
      </c>
      <c r="H6611" s="235">
        <v>18</v>
      </c>
    </row>
    <row r="6612" spans="2:8">
      <c r="B6612" s="235" t="s">
        <v>2498</v>
      </c>
      <c r="C6612" s="235">
        <v>44448</v>
      </c>
      <c r="D6612" s="235">
        <v>3.5</v>
      </c>
      <c r="E6612" s="235">
        <v>96</v>
      </c>
      <c r="F6612" s="235">
        <v>45</v>
      </c>
      <c r="G6612" s="235">
        <v>25</v>
      </c>
      <c r="H6612" s="235">
        <v>14</v>
      </c>
    </row>
    <row r="6613" spans="2:8">
      <c r="B6613" s="235" t="s">
        <v>2498</v>
      </c>
      <c r="C6613" s="235">
        <v>44449</v>
      </c>
      <c r="D6613" s="235">
        <v>0.5</v>
      </c>
      <c r="E6613" s="235">
        <v>84</v>
      </c>
      <c r="F6613" s="235">
        <v>40</v>
      </c>
      <c r="G6613" s="235">
        <v>26</v>
      </c>
      <c r="H6613" s="235">
        <v>16.7</v>
      </c>
    </row>
    <row r="6614" spans="2:8">
      <c r="B6614" s="235" t="s">
        <v>2498</v>
      </c>
      <c r="C6614" s="235">
        <v>44450</v>
      </c>
      <c r="D6614" s="235">
        <v>13</v>
      </c>
      <c r="E6614" s="235">
        <v>90</v>
      </c>
      <c r="F6614" s="235">
        <v>50</v>
      </c>
      <c r="G6614" s="235">
        <v>24</v>
      </c>
      <c r="H6614" s="235">
        <v>15</v>
      </c>
    </row>
    <row r="6615" spans="2:8">
      <c r="B6615" s="235" t="s">
        <v>2498</v>
      </c>
      <c r="C6615" s="235">
        <v>44451</v>
      </c>
      <c r="D6615" s="235">
        <v>13</v>
      </c>
      <c r="E6615" s="235">
        <v>95</v>
      </c>
      <c r="F6615" s="235">
        <v>46</v>
      </c>
      <c r="G6615" s="235">
        <v>18</v>
      </c>
      <c r="H6615" s="235">
        <v>14</v>
      </c>
    </row>
    <row r="6616" spans="2:8">
      <c r="B6616" s="235" t="s">
        <v>2498</v>
      </c>
      <c r="C6616" s="235">
        <v>44452</v>
      </c>
      <c r="D6616" s="235">
        <v>0</v>
      </c>
      <c r="E6616" s="235">
        <v>98</v>
      </c>
      <c r="F6616" s="235">
        <v>46</v>
      </c>
      <c r="G6616" s="235">
        <v>22.1</v>
      </c>
      <c r="H6616" s="235">
        <v>11.6</v>
      </c>
    </row>
    <row r="6617" spans="2:8">
      <c r="B6617" s="235" t="s">
        <v>2498</v>
      </c>
      <c r="C6617" s="235">
        <v>44453</v>
      </c>
      <c r="D6617" s="235">
        <v>4</v>
      </c>
      <c r="E6617" s="235">
        <v>89</v>
      </c>
      <c r="F6617" s="235">
        <v>43</v>
      </c>
      <c r="G6617" s="235">
        <v>26</v>
      </c>
      <c r="H6617" s="235">
        <v>15.8</v>
      </c>
    </row>
    <row r="6618" spans="2:8">
      <c r="B6618" s="235" t="s">
        <v>2498</v>
      </c>
      <c r="C6618" s="235">
        <v>44454</v>
      </c>
      <c r="D6618" s="235">
        <v>15</v>
      </c>
      <c r="E6618" s="235">
        <v>88</v>
      </c>
      <c r="F6618" s="235">
        <v>44</v>
      </c>
      <c r="G6618" s="235">
        <v>24.1</v>
      </c>
      <c r="H6618" s="235">
        <v>15.3</v>
      </c>
    </row>
    <row r="6619" spans="2:8">
      <c r="B6619" s="235" t="s">
        <v>2498</v>
      </c>
      <c r="C6619" s="235">
        <v>44455</v>
      </c>
      <c r="D6619" s="235">
        <v>0</v>
      </c>
      <c r="E6619" s="235">
        <v>91</v>
      </c>
      <c r="F6619" s="235">
        <v>45</v>
      </c>
      <c r="G6619" s="235">
        <v>22</v>
      </c>
      <c r="H6619" s="235">
        <v>14.3</v>
      </c>
    </row>
    <row r="6620" spans="2:8">
      <c r="B6620" s="235" t="s">
        <v>2498</v>
      </c>
      <c r="C6620" s="235">
        <v>44456</v>
      </c>
      <c r="D6620" s="235">
        <v>0</v>
      </c>
      <c r="E6620" s="235">
        <v>71</v>
      </c>
      <c r="F6620" s="235">
        <v>41</v>
      </c>
      <c r="G6620" s="235">
        <v>21.5</v>
      </c>
      <c r="H6620" s="235">
        <v>11.4</v>
      </c>
    </row>
    <row r="6621" spans="2:8">
      <c r="B6621" s="235" t="s">
        <v>2498</v>
      </c>
      <c r="C6621" s="235">
        <v>44457</v>
      </c>
      <c r="D6621" s="235">
        <v>0</v>
      </c>
      <c r="E6621" s="235">
        <v>70</v>
      </c>
      <c r="F6621" s="235">
        <v>39</v>
      </c>
      <c r="G6621" s="235">
        <v>20</v>
      </c>
      <c r="H6621" s="235">
        <v>14</v>
      </c>
    </row>
    <row r="6622" spans="2:8">
      <c r="B6622" s="235" t="s">
        <v>2498</v>
      </c>
      <c r="C6622" s="235">
        <v>44458</v>
      </c>
      <c r="D6622" s="235">
        <v>7</v>
      </c>
      <c r="E6622" s="235">
        <v>89</v>
      </c>
      <c r="F6622" s="235">
        <v>43</v>
      </c>
      <c r="G6622" s="235">
        <v>22</v>
      </c>
      <c r="H6622" s="235">
        <v>11</v>
      </c>
    </row>
    <row r="6623" spans="2:8">
      <c r="B6623" s="235" t="s">
        <v>2498</v>
      </c>
      <c r="C6623" s="235">
        <v>44459</v>
      </c>
      <c r="D6623" s="235">
        <v>3</v>
      </c>
      <c r="E6623" s="235">
        <v>94</v>
      </c>
      <c r="F6623" s="235">
        <v>69</v>
      </c>
      <c r="G6623" s="235">
        <v>20.6</v>
      </c>
      <c r="H6623" s="235">
        <v>14.3</v>
      </c>
    </row>
    <row r="6624" spans="2:8">
      <c r="B6624" s="235" t="s">
        <v>2498</v>
      </c>
      <c r="C6624" s="235">
        <v>44460</v>
      </c>
      <c r="D6624" s="235">
        <v>7</v>
      </c>
      <c r="E6624" s="235">
        <v>94</v>
      </c>
      <c r="F6624" s="235">
        <v>65</v>
      </c>
      <c r="G6624" s="235">
        <v>18</v>
      </c>
      <c r="H6624" s="235">
        <v>14</v>
      </c>
    </row>
    <row r="6625" spans="2:8">
      <c r="B6625" s="235" t="s">
        <v>2498</v>
      </c>
      <c r="C6625" s="235">
        <v>44461</v>
      </c>
      <c r="D6625" s="235">
        <v>0</v>
      </c>
      <c r="E6625" s="235">
        <v>100</v>
      </c>
      <c r="F6625" s="235">
        <v>50</v>
      </c>
      <c r="G6625" s="235">
        <v>16</v>
      </c>
      <c r="H6625" s="235">
        <v>12.8</v>
      </c>
    </row>
    <row r="6626" spans="2:8">
      <c r="B6626" s="235" t="s">
        <v>2498</v>
      </c>
      <c r="C6626" s="235">
        <v>44462</v>
      </c>
      <c r="D6626" s="235">
        <v>6.5</v>
      </c>
      <c r="E6626" s="235">
        <v>89</v>
      </c>
      <c r="F6626" s="235">
        <v>65</v>
      </c>
      <c r="G6626" s="235">
        <v>18.5</v>
      </c>
      <c r="H6626" s="235">
        <v>12.1</v>
      </c>
    </row>
    <row r="6627" spans="2:8">
      <c r="B6627" s="235" t="s">
        <v>2498</v>
      </c>
      <c r="C6627" s="235">
        <v>44463</v>
      </c>
      <c r="D6627" s="235">
        <v>0.5</v>
      </c>
      <c r="E6627" s="235">
        <v>90</v>
      </c>
      <c r="F6627" s="235">
        <v>40</v>
      </c>
      <c r="G6627" s="235">
        <v>21.2</v>
      </c>
      <c r="H6627" s="235">
        <v>15.3</v>
      </c>
    </row>
    <row r="6628" spans="2:8">
      <c r="B6628" s="235" t="s">
        <v>2498</v>
      </c>
      <c r="C6628" s="235">
        <v>44464</v>
      </c>
      <c r="D6628" s="235">
        <v>0</v>
      </c>
      <c r="E6628" s="235">
        <v>85</v>
      </c>
      <c r="F6628" s="235">
        <v>47</v>
      </c>
      <c r="G6628" s="235">
        <v>21</v>
      </c>
      <c r="H6628" s="235">
        <v>12</v>
      </c>
    </row>
    <row r="6629" spans="2:8">
      <c r="B6629" s="235" t="s">
        <v>2498</v>
      </c>
      <c r="C6629" s="235">
        <v>44465</v>
      </c>
      <c r="D6629" s="235">
        <v>0</v>
      </c>
      <c r="E6629" s="235">
        <v>89</v>
      </c>
      <c r="F6629" s="235">
        <v>45</v>
      </c>
      <c r="G6629" s="235">
        <v>23</v>
      </c>
      <c r="H6629" s="235">
        <v>11</v>
      </c>
    </row>
    <row r="6630" spans="2:8">
      <c r="B6630" s="235" t="s">
        <v>2498</v>
      </c>
      <c r="C6630" s="235">
        <v>44466</v>
      </c>
      <c r="D6630" s="235">
        <v>0</v>
      </c>
      <c r="E6630" s="235">
        <v>79</v>
      </c>
      <c r="F6630" s="235">
        <v>43</v>
      </c>
      <c r="G6630" s="235">
        <v>19.899999999999999</v>
      </c>
      <c r="H6630" s="235">
        <v>14.8</v>
      </c>
    </row>
    <row r="6631" spans="2:8">
      <c r="B6631" s="235" t="s">
        <v>2498</v>
      </c>
      <c r="C6631" s="235">
        <v>44467</v>
      </c>
      <c r="D6631" s="235">
        <v>0</v>
      </c>
      <c r="E6631" s="235">
        <v>85.5</v>
      </c>
      <c r="F6631" s="235">
        <v>81.2</v>
      </c>
      <c r="G6631" s="235">
        <v>17</v>
      </c>
      <c r="H6631" s="235">
        <v>15</v>
      </c>
    </row>
    <row r="6632" spans="2:8">
      <c r="B6632" s="235" t="s">
        <v>2498</v>
      </c>
      <c r="C6632" s="235">
        <v>44468</v>
      </c>
      <c r="D6632" s="235">
        <v>0.5</v>
      </c>
      <c r="E6632" s="235">
        <v>86.6</v>
      </c>
      <c r="F6632" s="235">
        <v>80.5</v>
      </c>
      <c r="G6632" s="235">
        <v>18</v>
      </c>
      <c r="H6632" s="235">
        <v>17.100000000000001</v>
      </c>
    </row>
    <row r="6633" spans="2:8">
      <c r="B6633" s="235" t="s">
        <v>2498</v>
      </c>
      <c r="C6633" s="235">
        <v>44469</v>
      </c>
      <c r="D6633" s="235">
        <v>3.5</v>
      </c>
      <c r="E6633" s="235">
        <v>95.5</v>
      </c>
      <c r="F6633" s="235">
        <v>87.9</v>
      </c>
      <c r="G6633" s="235">
        <v>18</v>
      </c>
      <c r="H6633" s="235">
        <v>12.5</v>
      </c>
    </row>
    <row r="6634" spans="2:8">
      <c r="B6634" s="235" t="s">
        <v>2498</v>
      </c>
      <c r="C6634" s="235">
        <v>44470</v>
      </c>
      <c r="D6634" s="235">
        <v>10</v>
      </c>
      <c r="E6634" s="235">
        <v>80</v>
      </c>
      <c r="F6634" s="235">
        <v>72</v>
      </c>
      <c r="G6634" s="235">
        <v>23</v>
      </c>
      <c r="H6634" s="235">
        <v>17</v>
      </c>
    </row>
    <row r="6635" spans="2:8">
      <c r="B6635" s="235" t="s">
        <v>2498</v>
      </c>
      <c r="C6635" s="235">
        <v>44471</v>
      </c>
      <c r="D6635" s="235">
        <v>9</v>
      </c>
      <c r="E6635" s="235">
        <v>86</v>
      </c>
      <c r="F6635" s="235">
        <v>65</v>
      </c>
      <c r="G6635" s="235">
        <v>19</v>
      </c>
      <c r="H6635" s="235">
        <v>14</v>
      </c>
    </row>
    <row r="6636" spans="2:8">
      <c r="B6636" s="235" t="s">
        <v>2498</v>
      </c>
      <c r="C6636" s="235">
        <v>44472</v>
      </c>
      <c r="D6636" s="235">
        <v>0</v>
      </c>
      <c r="E6636" s="235">
        <v>76</v>
      </c>
      <c r="F6636" s="235">
        <v>63</v>
      </c>
      <c r="G6636" s="235">
        <v>25</v>
      </c>
      <c r="H6636" s="235">
        <v>17</v>
      </c>
    </row>
    <row r="6637" spans="2:8">
      <c r="B6637" s="235" t="s">
        <v>2498</v>
      </c>
      <c r="C6637" s="235">
        <v>44473</v>
      </c>
      <c r="D6637" s="235">
        <v>0</v>
      </c>
      <c r="E6637" s="235">
        <v>89</v>
      </c>
      <c r="F6637" s="235">
        <v>46</v>
      </c>
      <c r="G6637" s="235">
        <v>27</v>
      </c>
      <c r="H6637" s="235">
        <v>15</v>
      </c>
    </row>
    <row r="6638" spans="2:8">
      <c r="B6638" s="235" t="s">
        <v>2498</v>
      </c>
      <c r="C6638" s="235">
        <v>44474</v>
      </c>
      <c r="D6638" s="235">
        <v>4.5</v>
      </c>
      <c r="E6638" s="235">
        <v>83</v>
      </c>
      <c r="F6638" s="235">
        <v>67</v>
      </c>
      <c r="G6638" s="235">
        <v>22</v>
      </c>
      <c r="H6638" s="235">
        <v>18</v>
      </c>
    </row>
    <row r="6639" spans="2:8">
      <c r="B6639" s="235" t="s">
        <v>2498</v>
      </c>
      <c r="C6639" s="235">
        <v>44475</v>
      </c>
      <c r="D6639" s="235">
        <v>0</v>
      </c>
      <c r="E6639" s="235">
        <v>72</v>
      </c>
      <c r="F6639" s="235">
        <v>60</v>
      </c>
      <c r="G6639" s="235">
        <v>22</v>
      </c>
      <c r="H6639" s="235">
        <v>16.5</v>
      </c>
    </row>
    <row r="6640" spans="2:8">
      <c r="B6640" s="235" t="s">
        <v>2498</v>
      </c>
      <c r="C6640" s="235">
        <v>44476</v>
      </c>
      <c r="D6640" s="235">
        <v>2</v>
      </c>
      <c r="E6640" s="235">
        <v>97.8</v>
      </c>
      <c r="F6640" s="235">
        <v>45.4</v>
      </c>
      <c r="G6640" s="235">
        <v>22.5</v>
      </c>
      <c r="H6640" s="235">
        <v>13.7</v>
      </c>
    </row>
    <row r="6641" spans="2:8">
      <c r="B6641" s="235" t="s">
        <v>2498</v>
      </c>
      <c r="C6641" s="235">
        <v>44477</v>
      </c>
      <c r="D6641" s="235">
        <v>0</v>
      </c>
      <c r="E6641" s="235">
        <v>87</v>
      </c>
      <c r="F6641" s="235">
        <v>45</v>
      </c>
      <c r="G6641" s="235">
        <v>13</v>
      </c>
      <c r="H6641" s="235">
        <v>22</v>
      </c>
    </row>
    <row r="6642" spans="2:8">
      <c r="B6642" s="235" t="s">
        <v>2498</v>
      </c>
      <c r="C6642" s="235">
        <v>44478</v>
      </c>
      <c r="D6642" s="235">
        <v>0</v>
      </c>
      <c r="E6642" s="235">
        <v>80</v>
      </c>
      <c r="F6642" s="235">
        <v>45</v>
      </c>
      <c r="G6642" s="235">
        <v>13</v>
      </c>
      <c r="H6642" s="235">
        <v>22</v>
      </c>
    </row>
    <row r="6643" spans="2:8">
      <c r="B6643" s="235" t="s">
        <v>2498</v>
      </c>
      <c r="C6643" s="235">
        <v>44479</v>
      </c>
      <c r="D6643" s="235">
        <v>0</v>
      </c>
      <c r="E6643" s="235">
        <v>90</v>
      </c>
      <c r="F6643" s="235">
        <v>46</v>
      </c>
      <c r="G6643" s="235">
        <v>23</v>
      </c>
      <c r="H6643" s="235">
        <v>12</v>
      </c>
    </row>
    <row r="6644" spans="2:8">
      <c r="B6644" s="235" t="s">
        <v>2498</v>
      </c>
      <c r="C6644" s="235">
        <v>44480</v>
      </c>
      <c r="D6644" s="235">
        <v>15</v>
      </c>
      <c r="E6644" s="235">
        <v>92.6</v>
      </c>
      <c r="F6644" s="235">
        <v>45.8</v>
      </c>
      <c r="G6644" s="235">
        <v>22</v>
      </c>
      <c r="H6644" s="235">
        <v>15.7</v>
      </c>
    </row>
    <row r="6645" spans="2:8">
      <c r="B6645" s="235" t="s">
        <v>2498</v>
      </c>
      <c r="C6645" s="235">
        <v>44480</v>
      </c>
      <c r="D6645" s="235">
        <v>15</v>
      </c>
      <c r="E6645" s="235">
        <v>92.6</v>
      </c>
      <c r="F6645" s="235">
        <v>45.8</v>
      </c>
      <c r="G6645" s="235">
        <v>22</v>
      </c>
      <c r="H6645" s="235">
        <v>15.7</v>
      </c>
    </row>
    <row r="6646" spans="2:8">
      <c r="B6646" s="235" t="s">
        <v>2498</v>
      </c>
      <c r="C6646" s="235">
        <v>44480</v>
      </c>
      <c r="D6646" s="235">
        <v>15</v>
      </c>
      <c r="E6646" s="235">
        <v>92.6</v>
      </c>
      <c r="F6646" s="235">
        <v>45.8</v>
      </c>
      <c r="G6646" s="235">
        <v>22</v>
      </c>
      <c r="H6646" s="235">
        <v>15.7</v>
      </c>
    </row>
    <row r="6647" spans="2:8">
      <c r="B6647" s="235" t="s">
        <v>2498</v>
      </c>
      <c r="C6647" s="235">
        <v>44481</v>
      </c>
      <c r="D6647" s="235">
        <v>0</v>
      </c>
      <c r="E6647" s="235">
        <v>90.2</v>
      </c>
      <c r="F6647" s="235">
        <v>45.5</v>
      </c>
      <c r="G6647" s="235">
        <v>20.5</v>
      </c>
      <c r="H6647" s="235">
        <v>12.4</v>
      </c>
    </row>
    <row r="6648" spans="2:8">
      <c r="B6648" s="235" t="s">
        <v>2498</v>
      </c>
      <c r="C6648" s="235">
        <v>44481</v>
      </c>
      <c r="D6648" s="235">
        <v>0</v>
      </c>
      <c r="E6648" s="235">
        <v>90.2</v>
      </c>
      <c r="F6648" s="235">
        <v>45.5</v>
      </c>
      <c r="G6648" s="235">
        <v>20.5</v>
      </c>
      <c r="H6648" s="235">
        <v>12.4</v>
      </c>
    </row>
    <row r="6649" spans="2:8">
      <c r="B6649" s="235" t="s">
        <v>2498</v>
      </c>
      <c r="C6649" s="235">
        <v>44482</v>
      </c>
      <c r="D6649" s="235">
        <v>3</v>
      </c>
      <c r="E6649" s="235">
        <v>97.1</v>
      </c>
      <c r="F6649" s="235">
        <v>45.3</v>
      </c>
      <c r="G6649" s="235">
        <v>20.8</v>
      </c>
      <c r="H6649" s="235">
        <v>14.2</v>
      </c>
    </row>
    <row r="6650" spans="2:8">
      <c r="B6650" s="235" t="s">
        <v>2498</v>
      </c>
      <c r="C6650" s="235">
        <v>44483</v>
      </c>
      <c r="D6650" s="235">
        <v>0</v>
      </c>
      <c r="E6650" s="235">
        <v>93.2</v>
      </c>
      <c r="F6650" s="235">
        <v>86.2</v>
      </c>
      <c r="G6650" s="235">
        <v>16.5</v>
      </c>
      <c r="H6650" s="235">
        <v>15.1</v>
      </c>
    </row>
    <row r="6651" spans="2:8">
      <c r="B6651" s="235" t="s">
        <v>2498</v>
      </c>
      <c r="C6651" s="235">
        <v>44484</v>
      </c>
      <c r="D6651" s="235">
        <v>0</v>
      </c>
      <c r="E6651" s="235">
        <v>95.2</v>
      </c>
      <c r="F6651" s="235">
        <v>41.3</v>
      </c>
      <c r="G6651" s="235">
        <v>20.100000000000001</v>
      </c>
      <c r="H6651" s="235">
        <v>16.2</v>
      </c>
    </row>
    <row r="6652" spans="2:8">
      <c r="B6652" s="235" t="s">
        <v>2498</v>
      </c>
      <c r="C6652" s="235">
        <v>44485</v>
      </c>
      <c r="D6652" s="235">
        <v>5</v>
      </c>
      <c r="E6652" s="235">
        <v>90</v>
      </c>
      <c r="F6652" s="235">
        <v>43</v>
      </c>
      <c r="G6652" s="235">
        <v>20</v>
      </c>
      <c r="H6652" s="235">
        <v>16</v>
      </c>
    </row>
    <row r="6653" spans="2:8">
      <c r="B6653" s="235" t="s">
        <v>2498</v>
      </c>
      <c r="C6653" s="235">
        <v>44486</v>
      </c>
      <c r="D6653" s="235">
        <v>0</v>
      </c>
      <c r="E6653" s="235">
        <v>89</v>
      </c>
      <c r="F6653" s="235">
        <v>45</v>
      </c>
      <c r="G6653" s="235">
        <v>18</v>
      </c>
      <c r="H6653" s="235">
        <v>13</v>
      </c>
    </row>
    <row r="6654" spans="2:8">
      <c r="B6654" s="235" t="s">
        <v>2498</v>
      </c>
      <c r="C6654" s="235">
        <v>44487</v>
      </c>
      <c r="D6654" s="235">
        <v>2.4</v>
      </c>
      <c r="E6654" s="235">
        <v>91.2</v>
      </c>
      <c r="F6654" s="235">
        <v>45.2</v>
      </c>
      <c r="G6654" s="235">
        <v>20.2</v>
      </c>
      <c r="H6654" s="235">
        <v>12.5</v>
      </c>
    </row>
    <row r="6655" spans="2:8">
      <c r="B6655" s="235" t="s">
        <v>2498</v>
      </c>
      <c r="C6655" s="235">
        <v>44488</v>
      </c>
      <c r="D6655" s="235">
        <v>6</v>
      </c>
      <c r="E6655" s="235">
        <v>93.4</v>
      </c>
      <c r="F6655" s="235">
        <v>61.7</v>
      </c>
      <c r="G6655" s="235">
        <v>22.1</v>
      </c>
      <c r="H6655" s="235">
        <v>15.8</v>
      </c>
    </row>
    <row r="6656" spans="2:8">
      <c r="B6656" s="235" t="s">
        <v>2498</v>
      </c>
      <c r="C6656" s="235">
        <v>44489</v>
      </c>
      <c r="D6656" s="235">
        <v>3</v>
      </c>
      <c r="E6656" s="235">
        <v>94.3</v>
      </c>
      <c r="F6656" s="235">
        <v>64</v>
      </c>
      <c r="G6656" s="235">
        <v>21.3</v>
      </c>
      <c r="H6656" s="235">
        <v>13.5</v>
      </c>
    </row>
    <row r="6657" spans="2:8">
      <c r="B6657" s="235" t="s">
        <v>2498</v>
      </c>
      <c r="C6657" s="235">
        <v>44490</v>
      </c>
      <c r="D6657" s="235">
        <v>0</v>
      </c>
      <c r="E6657" s="235">
        <v>93.7</v>
      </c>
      <c r="F6657" s="235">
        <v>71.3</v>
      </c>
      <c r="G6657" s="235">
        <v>19</v>
      </c>
      <c r="H6657" s="235">
        <v>13.8</v>
      </c>
    </row>
    <row r="6658" spans="2:8">
      <c r="B6658" s="235" t="s">
        <v>2498</v>
      </c>
      <c r="C6658" s="235">
        <v>44491</v>
      </c>
      <c r="D6658" s="235">
        <v>0</v>
      </c>
      <c r="E6658" s="235">
        <v>74</v>
      </c>
      <c r="F6658" s="235">
        <v>60</v>
      </c>
      <c r="G6658" s="235">
        <v>22</v>
      </c>
      <c r="H6658" s="235">
        <v>18.399999999999999</v>
      </c>
    </row>
    <row r="6659" spans="2:8">
      <c r="B6659" s="235" t="s">
        <v>2498</v>
      </c>
      <c r="C6659" s="235">
        <v>44492</v>
      </c>
      <c r="D6659" s="235">
        <v>2</v>
      </c>
      <c r="E6659" s="235">
        <v>84</v>
      </c>
      <c r="F6659" s="235">
        <v>62</v>
      </c>
      <c r="G6659" s="235">
        <v>20</v>
      </c>
      <c r="H6659" s="235">
        <v>13</v>
      </c>
    </row>
    <row r="6660" spans="2:8">
      <c r="B6660" s="235" t="s">
        <v>2498</v>
      </c>
      <c r="C6660" s="235">
        <v>44493</v>
      </c>
      <c r="D6660" s="235">
        <v>0</v>
      </c>
      <c r="E6660" s="235">
        <v>86</v>
      </c>
      <c r="F6660" s="235">
        <v>58</v>
      </c>
      <c r="G6660" s="235">
        <v>22</v>
      </c>
      <c r="H6660" s="235">
        <v>12</v>
      </c>
    </row>
    <row r="6661" spans="2:8">
      <c r="B6661" s="235" t="s">
        <v>2498</v>
      </c>
      <c r="C6661" s="235">
        <v>44494</v>
      </c>
      <c r="D6661" s="235">
        <v>0</v>
      </c>
      <c r="E6661" s="235">
        <v>86.5</v>
      </c>
      <c r="F6661" s="235">
        <v>70.7</v>
      </c>
      <c r="G6661" s="235">
        <v>20.5</v>
      </c>
      <c r="H6661" s="235">
        <v>14.7</v>
      </c>
    </row>
    <row r="6662" spans="2:8">
      <c r="B6662" s="235" t="s">
        <v>2498</v>
      </c>
      <c r="C6662" s="235">
        <v>44495</v>
      </c>
      <c r="D6662" s="235">
        <v>7</v>
      </c>
      <c r="E6662" s="235">
        <v>76.599999999999994</v>
      </c>
      <c r="F6662" s="235">
        <v>43.2</v>
      </c>
      <c r="G6662" s="235">
        <v>19</v>
      </c>
      <c r="H6662" s="235">
        <v>16.2</v>
      </c>
    </row>
    <row r="6663" spans="2:8">
      <c r="B6663" s="235" t="s">
        <v>2498</v>
      </c>
      <c r="C6663" s="235">
        <v>44496</v>
      </c>
      <c r="D6663" s="235">
        <v>11</v>
      </c>
      <c r="E6663" s="235">
        <v>91.6</v>
      </c>
      <c r="F6663" s="235">
        <v>54</v>
      </c>
      <c r="G6663" s="235">
        <v>24</v>
      </c>
      <c r="H6663" s="235">
        <v>13.2</v>
      </c>
    </row>
    <row r="6664" spans="2:8">
      <c r="B6664" s="235" t="s">
        <v>2498</v>
      </c>
      <c r="C6664" s="235">
        <v>44497</v>
      </c>
      <c r="D6664" s="235">
        <v>1</v>
      </c>
      <c r="E6664" s="235">
        <v>97.9</v>
      </c>
      <c r="F6664" s="235">
        <v>70</v>
      </c>
      <c r="G6664" s="235">
        <v>16</v>
      </c>
      <c r="H6664" s="235">
        <v>13.9</v>
      </c>
    </row>
    <row r="6665" spans="2:8">
      <c r="B6665" s="235" t="s">
        <v>2498</v>
      </c>
      <c r="C6665" s="235">
        <v>44529</v>
      </c>
      <c r="D6665" s="235">
        <v>2</v>
      </c>
      <c r="E6665" s="235">
        <v>96.3</v>
      </c>
      <c r="F6665" s="235">
        <v>60</v>
      </c>
      <c r="G6665" s="235">
        <v>19</v>
      </c>
      <c r="H6665" s="235">
        <v>14.3</v>
      </c>
    </row>
    <row r="6666" spans="2:8">
      <c r="B6666" s="235" t="s">
        <v>2498</v>
      </c>
      <c r="C6666" s="235">
        <v>44530</v>
      </c>
      <c r="D6666" s="235">
        <v>0</v>
      </c>
      <c r="E6666" s="235">
        <v>97</v>
      </c>
      <c r="F6666" s="235">
        <v>65</v>
      </c>
      <c r="G6666" s="235">
        <v>22</v>
      </c>
      <c r="H6666" s="235">
        <v>13</v>
      </c>
    </row>
    <row r="6667" spans="2:8">
      <c r="B6667" s="235" t="s">
        <v>2498</v>
      </c>
      <c r="C6667" s="235">
        <v>44500</v>
      </c>
      <c r="D6667" s="235">
        <v>2.4</v>
      </c>
      <c r="E6667" s="235">
        <v>98</v>
      </c>
      <c r="F6667" s="235">
        <v>70</v>
      </c>
      <c r="G6667" s="235">
        <v>12</v>
      </c>
      <c r="H6667" s="235">
        <v>18</v>
      </c>
    </row>
    <row r="6668" spans="2:8">
      <c r="B6668" s="235" t="s">
        <v>2498</v>
      </c>
      <c r="C6668" s="235">
        <v>44501</v>
      </c>
      <c r="D6668" s="235">
        <v>1.2</v>
      </c>
      <c r="E6668" s="235">
        <v>98</v>
      </c>
      <c r="F6668" s="235">
        <v>82</v>
      </c>
      <c r="G6668" s="235">
        <v>15</v>
      </c>
      <c r="H6668" s="235">
        <v>12</v>
      </c>
    </row>
    <row r="6669" spans="2:8">
      <c r="B6669" s="235" t="s">
        <v>2498</v>
      </c>
      <c r="C6669" s="235">
        <v>44502</v>
      </c>
      <c r="D6669" s="235">
        <v>1.5</v>
      </c>
      <c r="E6669" s="235">
        <v>94</v>
      </c>
      <c r="F6669" s="235">
        <v>91</v>
      </c>
      <c r="G6669" s="235">
        <v>16.899999999999999</v>
      </c>
      <c r="H6669" s="235">
        <v>14.9</v>
      </c>
    </row>
    <row r="6670" spans="2:8">
      <c r="B6670" s="235" t="s">
        <v>2498</v>
      </c>
      <c r="C6670" s="235">
        <v>44503</v>
      </c>
      <c r="D6670" s="235">
        <v>10</v>
      </c>
      <c r="E6670" s="235">
        <v>95</v>
      </c>
      <c r="F6670" s="235">
        <v>89</v>
      </c>
      <c r="G6670" s="235">
        <v>16</v>
      </c>
      <c r="H6670" s="235">
        <v>14</v>
      </c>
    </row>
    <row r="6671" spans="2:8">
      <c r="B6671" s="235" t="s">
        <v>2498</v>
      </c>
      <c r="C6671" s="235">
        <v>44504</v>
      </c>
      <c r="D6671" s="235">
        <v>3</v>
      </c>
      <c r="E6671" s="235">
        <v>89.9</v>
      </c>
      <c r="F6671" s="235">
        <v>74.5</v>
      </c>
      <c r="G6671" s="235">
        <v>20.2</v>
      </c>
      <c r="H6671" s="235">
        <v>15.8</v>
      </c>
    </row>
    <row r="6672" spans="2:8">
      <c r="B6672" s="235" t="s">
        <v>2498</v>
      </c>
      <c r="C6672" s="235">
        <v>44505</v>
      </c>
      <c r="D6672" s="235">
        <v>2</v>
      </c>
      <c r="E6672" s="235">
        <v>94.3</v>
      </c>
      <c r="F6672" s="235">
        <v>89</v>
      </c>
      <c r="G6672" s="235">
        <v>15</v>
      </c>
      <c r="H6672" s="235">
        <v>14.8</v>
      </c>
    </row>
    <row r="6673" spans="2:8">
      <c r="B6673" s="235" t="s">
        <v>2498</v>
      </c>
      <c r="C6673" s="235">
        <v>44506</v>
      </c>
      <c r="D6673" s="235">
        <v>0</v>
      </c>
      <c r="E6673" s="235">
        <v>98</v>
      </c>
      <c r="F6673" s="235">
        <v>85</v>
      </c>
      <c r="G6673" s="235">
        <v>20</v>
      </c>
      <c r="H6673" s="235">
        <v>12</v>
      </c>
    </row>
    <row r="6674" spans="2:8">
      <c r="B6674" s="235" t="s">
        <v>2498</v>
      </c>
      <c r="C6674" s="235">
        <v>44507</v>
      </c>
      <c r="D6674" s="235">
        <v>0</v>
      </c>
      <c r="E6674" s="235">
        <v>97</v>
      </c>
      <c r="F6674" s="235">
        <v>50</v>
      </c>
      <c r="G6674" s="235">
        <v>22</v>
      </c>
      <c r="H6674" s="235">
        <v>12</v>
      </c>
    </row>
    <row r="6675" spans="2:8">
      <c r="B6675" s="235" t="s">
        <v>2498</v>
      </c>
      <c r="C6675" s="235">
        <v>44508</v>
      </c>
      <c r="D6675" s="235">
        <v>2</v>
      </c>
      <c r="E6675" s="235">
        <v>91.9</v>
      </c>
      <c r="F6675" s="235">
        <v>75.3</v>
      </c>
      <c r="G6675" s="235">
        <v>20</v>
      </c>
      <c r="H6675" s="235">
        <v>16.2</v>
      </c>
    </row>
    <row r="6676" spans="2:8">
      <c r="B6676" s="235" t="s">
        <v>2498</v>
      </c>
      <c r="C6676" s="235">
        <v>44509</v>
      </c>
      <c r="D6676" s="235">
        <v>15</v>
      </c>
      <c r="E6676" s="235">
        <v>77.7</v>
      </c>
      <c r="F6676" s="235">
        <v>61.3</v>
      </c>
      <c r="G6676" s="235">
        <v>22.8</v>
      </c>
      <c r="H6676" s="235">
        <v>19.600000000000001</v>
      </c>
    </row>
    <row r="6677" spans="2:8">
      <c r="B6677" s="235" t="s">
        <v>2498</v>
      </c>
      <c r="C6677" s="235">
        <v>44510</v>
      </c>
      <c r="D6677" s="235">
        <v>1.5</v>
      </c>
      <c r="E6677" s="235">
        <v>96.5</v>
      </c>
      <c r="F6677" s="235">
        <v>95</v>
      </c>
      <c r="G6677" s="235">
        <v>14.9</v>
      </c>
      <c r="H6677" s="235">
        <v>14</v>
      </c>
    </row>
    <row r="6678" spans="2:8">
      <c r="B6678" s="235" t="s">
        <v>2498</v>
      </c>
      <c r="C6678" s="235">
        <v>44511</v>
      </c>
      <c r="D6678" s="235">
        <v>4</v>
      </c>
      <c r="E6678" s="235">
        <v>97.6</v>
      </c>
      <c r="F6678" s="235">
        <v>50</v>
      </c>
      <c r="G6678" s="235">
        <v>20</v>
      </c>
      <c r="H6678" s="235">
        <v>13.9</v>
      </c>
    </row>
    <row r="6679" spans="2:8">
      <c r="B6679" s="235" t="s">
        <v>2498</v>
      </c>
      <c r="C6679" s="235">
        <v>44512</v>
      </c>
      <c r="D6679" s="235">
        <v>2</v>
      </c>
      <c r="E6679" s="235">
        <v>89</v>
      </c>
      <c r="F6679" s="235">
        <v>40</v>
      </c>
      <c r="G6679" s="235">
        <v>22</v>
      </c>
      <c r="H6679" s="235">
        <v>14.7</v>
      </c>
    </row>
    <row r="6680" spans="2:8">
      <c r="B6680" s="235" t="s">
        <v>2498</v>
      </c>
      <c r="C6680" s="235">
        <v>44513</v>
      </c>
      <c r="D6680" s="235">
        <v>1</v>
      </c>
      <c r="E6680" s="235">
        <v>90</v>
      </c>
      <c r="F6680" s="235">
        <v>60</v>
      </c>
      <c r="G6680" s="235">
        <v>23</v>
      </c>
      <c r="H6680" s="235">
        <v>13</v>
      </c>
    </row>
    <row r="6681" spans="2:8">
      <c r="B6681" s="235" t="s">
        <v>2498</v>
      </c>
      <c r="C6681" s="235">
        <v>44514</v>
      </c>
      <c r="D6681" s="235">
        <v>0</v>
      </c>
      <c r="E6681" s="235">
        <v>87</v>
      </c>
      <c r="F6681" s="235">
        <v>45</v>
      </c>
      <c r="G6681" s="235">
        <v>24</v>
      </c>
      <c r="H6681" s="235">
        <v>12</v>
      </c>
    </row>
    <row r="6682" spans="2:8">
      <c r="B6682" s="235" t="s">
        <v>2498</v>
      </c>
      <c r="C6682" s="235">
        <v>44515</v>
      </c>
      <c r="D6682" s="235">
        <v>0</v>
      </c>
      <c r="E6682" s="235">
        <v>88</v>
      </c>
      <c r="F6682" s="235">
        <v>50</v>
      </c>
      <c r="G6682" s="235">
        <v>18</v>
      </c>
      <c r="H6682" s="235">
        <v>12</v>
      </c>
    </row>
    <row r="6683" spans="2:8">
      <c r="B6683" s="235" t="s">
        <v>2498</v>
      </c>
      <c r="C6683" s="235">
        <v>44516</v>
      </c>
      <c r="D6683" s="235">
        <v>0</v>
      </c>
      <c r="E6683" s="235">
        <v>96.4</v>
      </c>
      <c r="F6683" s="235">
        <v>64.3</v>
      </c>
      <c r="G6683" s="235">
        <v>23.1</v>
      </c>
      <c r="H6683" s="235">
        <v>14.6</v>
      </c>
    </row>
    <row r="6684" spans="2:8">
      <c r="B6684" s="235" t="s">
        <v>2498</v>
      </c>
      <c r="C6684" s="235">
        <v>44517</v>
      </c>
      <c r="D6684" s="235">
        <v>0</v>
      </c>
      <c r="E6684" s="235">
        <v>88.7</v>
      </c>
      <c r="F6684" s="235">
        <v>56</v>
      </c>
      <c r="G6684" s="235">
        <v>20</v>
      </c>
      <c r="H6684" s="235">
        <v>16.2</v>
      </c>
    </row>
    <row r="6685" spans="2:8">
      <c r="B6685" s="235" t="s">
        <v>2498</v>
      </c>
      <c r="C6685" s="235">
        <v>44518</v>
      </c>
      <c r="D6685" s="235">
        <v>0</v>
      </c>
      <c r="E6685" s="235">
        <v>89.2</v>
      </c>
      <c r="F6685" s="235">
        <v>66.7</v>
      </c>
      <c r="G6685" s="235">
        <v>20.9</v>
      </c>
      <c r="H6685" s="235">
        <v>14.4</v>
      </c>
    </row>
    <row r="6686" spans="2:8">
      <c r="B6686" s="235" t="s">
        <v>2498</v>
      </c>
      <c r="C6686" s="235">
        <v>44519</v>
      </c>
      <c r="D6686" s="235">
        <v>2</v>
      </c>
      <c r="E6686" s="235">
        <v>67.7</v>
      </c>
      <c r="F6686" s="235">
        <v>44.6</v>
      </c>
      <c r="G6686" s="235">
        <v>27.6</v>
      </c>
      <c r="H6686" s="235">
        <v>21.5</v>
      </c>
    </row>
    <row r="6687" spans="2:8">
      <c r="B6687" s="235" t="s">
        <v>2498</v>
      </c>
      <c r="C6687" s="235">
        <v>44520</v>
      </c>
      <c r="D6687" s="235">
        <v>8</v>
      </c>
      <c r="E6687" s="235">
        <v>90</v>
      </c>
      <c r="F6687" s="235">
        <v>46</v>
      </c>
      <c r="G6687" s="235">
        <v>22</v>
      </c>
      <c r="H6687" s="235">
        <v>12</v>
      </c>
    </row>
    <row r="6688" spans="2:8">
      <c r="B6688" s="235" t="s">
        <v>2498</v>
      </c>
      <c r="C6688" s="235">
        <v>44521</v>
      </c>
      <c r="D6688" s="235">
        <v>10</v>
      </c>
      <c r="E6688" s="235">
        <v>92</v>
      </c>
      <c r="F6688" s="235">
        <v>45</v>
      </c>
      <c r="G6688" s="235">
        <v>20</v>
      </c>
      <c r="H6688" s="235">
        <v>13</v>
      </c>
    </row>
    <row r="6689" spans="2:8">
      <c r="B6689" s="235" t="s">
        <v>2498</v>
      </c>
      <c r="C6689" s="235">
        <v>44522</v>
      </c>
      <c r="D6689" s="235">
        <v>1</v>
      </c>
      <c r="E6689" s="235">
        <v>95.9</v>
      </c>
      <c r="F6689" s="235">
        <v>87.6</v>
      </c>
      <c r="G6689" s="235">
        <v>18.2</v>
      </c>
      <c r="H6689" s="235">
        <v>14.4</v>
      </c>
    </row>
    <row r="6690" spans="2:8">
      <c r="B6690" s="235" t="s">
        <v>2498</v>
      </c>
      <c r="C6690" s="235">
        <v>44523</v>
      </c>
      <c r="D6690" s="235">
        <v>2.6</v>
      </c>
      <c r="E6690" s="235">
        <v>96.4</v>
      </c>
      <c r="F6690" s="235">
        <v>80</v>
      </c>
      <c r="G6690" s="235">
        <v>16</v>
      </c>
      <c r="H6690" s="235">
        <v>14.4</v>
      </c>
    </row>
    <row r="6691" spans="2:8">
      <c r="B6691" s="235" t="s">
        <v>2498</v>
      </c>
      <c r="C6691" s="235">
        <v>44524</v>
      </c>
      <c r="D6691" s="235">
        <v>2</v>
      </c>
      <c r="E6691" s="235">
        <v>90</v>
      </c>
      <c r="F6691" s="235">
        <v>56</v>
      </c>
      <c r="G6691" s="235">
        <v>24.7</v>
      </c>
      <c r="H6691" s="235">
        <v>12</v>
      </c>
    </row>
    <row r="6692" spans="2:8">
      <c r="B6692" s="235" t="s">
        <v>2498</v>
      </c>
      <c r="C6692" s="235">
        <v>44525</v>
      </c>
      <c r="D6692" s="235">
        <v>3</v>
      </c>
      <c r="E6692" s="235">
        <v>86</v>
      </c>
      <c r="F6692" s="235">
        <v>74</v>
      </c>
      <c r="G6692" s="235">
        <v>16.8</v>
      </c>
      <c r="H6692" s="235">
        <v>14</v>
      </c>
    </row>
    <row r="6693" spans="2:8">
      <c r="B6693" s="235" t="s">
        <v>2498</v>
      </c>
      <c r="C6693" s="235">
        <v>44556</v>
      </c>
      <c r="D6693" s="235">
        <v>6</v>
      </c>
      <c r="E6693" s="235">
        <v>96</v>
      </c>
      <c r="F6693" s="235">
        <v>86</v>
      </c>
      <c r="G6693" s="235">
        <v>18</v>
      </c>
      <c r="H6693" s="235">
        <v>14</v>
      </c>
    </row>
    <row r="6694" spans="2:8">
      <c r="B6694" s="235" t="s">
        <v>2498</v>
      </c>
      <c r="C6694" s="235">
        <v>44557</v>
      </c>
      <c r="D6694" s="235">
        <v>0</v>
      </c>
      <c r="E6694" s="235">
        <v>81</v>
      </c>
      <c r="F6694" s="235">
        <v>60</v>
      </c>
      <c r="G6694" s="235">
        <v>27</v>
      </c>
      <c r="H6694" s="235">
        <v>16</v>
      </c>
    </row>
    <row r="6695" spans="2:8">
      <c r="B6695" s="235" t="s">
        <v>2498</v>
      </c>
      <c r="C6695" s="235">
        <v>44558</v>
      </c>
      <c r="D6695" s="235">
        <v>0</v>
      </c>
      <c r="E6695" s="235">
        <v>86</v>
      </c>
      <c r="F6695" s="235">
        <v>71</v>
      </c>
      <c r="G6695" s="235">
        <v>29</v>
      </c>
      <c r="H6695" s="235">
        <v>18</v>
      </c>
    </row>
    <row r="6696" spans="2:8">
      <c r="B6696" s="235" t="s">
        <v>2498</v>
      </c>
      <c r="C6696" s="235">
        <v>44559</v>
      </c>
      <c r="D6696" s="235">
        <v>0</v>
      </c>
      <c r="E6696" s="235">
        <v>91.4</v>
      </c>
      <c r="F6696" s="235">
        <v>61</v>
      </c>
      <c r="G6696" s="235">
        <v>25</v>
      </c>
      <c r="H6696" s="235">
        <v>16</v>
      </c>
    </row>
    <row r="6697" spans="2:8">
      <c r="B6697" s="235" t="s">
        <v>2498</v>
      </c>
      <c r="C6697" s="235">
        <v>44530</v>
      </c>
      <c r="D6697" s="235">
        <v>10</v>
      </c>
      <c r="E6697" s="235">
        <v>93</v>
      </c>
      <c r="F6697" s="235">
        <v>75</v>
      </c>
      <c r="G6697" s="235">
        <v>21</v>
      </c>
      <c r="H6697" s="235">
        <v>17</v>
      </c>
    </row>
    <row r="6698" spans="2:8">
      <c r="B6698" s="235" t="s">
        <v>2498</v>
      </c>
      <c r="C6698" s="235">
        <v>44531</v>
      </c>
      <c r="D6698" s="235">
        <v>11</v>
      </c>
      <c r="E6698" s="235">
        <v>80.099999999999994</v>
      </c>
      <c r="F6698" s="235">
        <v>45.3</v>
      </c>
      <c r="G6698" s="235">
        <v>28</v>
      </c>
      <c r="H6698" s="235">
        <v>16</v>
      </c>
    </row>
    <row r="6699" spans="2:8">
      <c r="B6699" s="235" t="s">
        <v>2498</v>
      </c>
      <c r="C6699" s="235">
        <v>44532</v>
      </c>
      <c r="D6699" s="235">
        <v>0</v>
      </c>
      <c r="E6699" s="235">
        <v>90</v>
      </c>
      <c r="F6699" s="235">
        <v>45</v>
      </c>
      <c r="G6699" s="235">
        <v>26</v>
      </c>
      <c r="H6699" s="235">
        <v>13</v>
      </c>
    </row>
    <row r="6700" spans="2:8">
      <c r="B6700" s="235" t="s">
        <v>2498</v>
      </c>
      <c r="C6700" s="235">
        <v>44533</v>
      </c>
      <c r="D6700" s="235">
        <v>1</v>
      </c>
      <c r="E6700" s="235">
        <v>84</v>
      </c>
      <c r="F6700" s="235">
        <v>71</v>
      </c>
      <c r="G6700" s="235">
        <v>22</v>
      </c>
      <c r="H6700" s="235">
        <v>16</v>
      </c>
    </row>
    <row r="6701" spans="2:8">
      <c r="B6701" s="235" t="s">
        <v>2498</v>
      </c>
      <c r="C6701" s="235">
        <v>44534</v>
      </c>
      <c r="D6701" s="235">
        <v>0</v>
      </c>
      <c r="E6701" s="235">
        <v>90</v>
      </c>
      <c r="F6701" s="235">
        <v>45</v>
      </c>
      <c r="G6701" s="235">
        <v>24</v>
      </c>
      <c r="H6701" s="235">
        <v>12</v>
      </c>
    </row>
    <row r="6702" spans="2:8">
      <c r="B6702" s="235" t="s">
        <v>2498</v>
      </c>
      <c r="C6702" s="235">
        <v>44535</v>
      </c>
      <c r="D6702" s="235">
        <v>0</v>
      </c>
      <c r="E6702" s="235">
        <v>92</v>
      </c>
      <c r="F6702" s="235">
        <v>50</v>
      </c>
      <c r="G6702" s="235">
        <v>26</v>
      </c>
      <c r="H6702" s="235">
        <v>12</v>
      </c>
    </row>
    <row r="6703" spans="2:8">
      <c r="B6703" s="235" t="s">
        <v>2498</v>
      </c>
      <c r="C6703" s="235">
        <v>44536</v>
      </c>
      <c r="D6703" s="235">
        <v>0</v>
      </c>
      <c r="E6703" s="235">
        <v>93.3</v>
      </c>
      <c r="F6703" s="235">
        <v>49.2</v>
      </c>
      <c r="G6703" s="235">
        <v>27.6</v>
      </c>
      <c r="H6703" s="235">
        <v>15.5</v>
      </c>
    </row>
    <row r="6704" spans="2:8">
      <c r="B6704" s="235" t="s">
        <v>2498</v>
      </c>
      <c r="C6704" s="235">
        <v>44537</v>
      </c>
      <c r="D6704" s="235">
        <v>0</v>
      </c>
      <c r="E6704" s="235">
        <v>89.1</v>
      </c>
      <c r="F6704" s="235">
        <v>46.5</v>
      </c>
      <c r="G6704" s="235">
        <v>27.5</v>
      </c>
      <c r="H6704" s="235">
        <v>16.600000000000001</v>
      </c>
    </row>
    <row r="6705" spans="2:8">
      <c r="B6705" s="235" t="s">
        <v>2498</v>
      </c>
      <c r="C6705" s="235">
        <v>44538</v>
      </c>
      <c r="D6705" s="235">
        <v>0</v>
      </c>
      <c r="E6705" s="235">
        <v>90</v>
      </c>
      <c r="F6705" s="235">
        <v>56.8</v>
      </c>
      <c r="G6705" s="235">
        <v>25.9</v>
      </c>
      <c r="H6705" s="235">
        <v>13</v>
      </c>
    </row>
    <row r="6706" spans="2:8">
      <c r="B6706" s="235" t="s">
        <v>2498</v>
      </c>
      <c r="C6706" s="235">
        <v>44539</v>
      </c>
      <c r="D6706" s="235">
        <v>0</v>
      </c>
      <c r="E6706" s="235">
        <v>80</v>
      </c>
      <c r="F6706" s="235">
        <v>60.7</v>
      </c>
      <c r="G6706" s="235">
        <v>23.9</v>
      </c>
      <c r="H6706" s="235">
        <v>12</v>
      </c>
    </row>
    <row r="6707" spans="2:8">
      <c r="B6707" s="235" t="s">
        <v>2498</v>
      </c>
      <c r="C6707" s="235">
        <v>44540</v>
      </c>
      <c r="D6707" s="235">
        <v>0</v>
      </c>
      <c r="E6707" s="235">
        <v>90</v>
      </c>
      <c r="F6707" s="235">
        <v>45.2</v>
      </c>
      <c r="G6707" s="235">
        <v>27</v>
      </c>
      <c r="H6707" s="235">
        <v>13.5</v>
      </c>
    </row>
    <row r="6708" spans="2:8">
      <c r="B6708" s="235" t="s">
        <v>2498</v>
      </c>
      <c r="C6708" s="235">
        <v>44541</v>
      </c>
      <c r="D6708" s="235">
        <v>0</v>
      </c>
      <c r="E6708" s="235">
        <v>91</v>
      </c>
      <c r="F6708" s="235">
        <v>52</v>
      </c>
      <c r="G6708" s="235">
        <v>25</v>
      </c>
      <c r="H6708" s="235">
        <v>12</v>
      </c>
    </row>
    <row r="6709" spans="2:8">
      <c r="B6709" s="235" t="s">
        <v>2498</v>
      </c>
      <c r="C6709" s="235">
        <v>44542</v>
      </c>
      <c r="D6709" s="235">
        <v>0</v>
      </c>
      <c r="E6709" s="235">
        <v>92.3</v>
      </c>
      <c r="F6709" s="235">
        <v>45</v>
      </c>
      <c r="G6709" s="235">
        <v>27</v>
      </c>
      <c r="H6709" s="235">
        <v>13</v>
      </c>
    </row>
    <row r="6710" spans="2:8">
      <c r="B6710" s="235" t="s">
        <v>2498</v>
      </c>
      <c r="C6710" s="235">
        <v>44543</v>
      </c>
      <c r="D6710" s="235">
        <v>0</v>
      </c>
      <c r="E6710" s="235">
        <v>98</v>
      </c>
      <c r="F6710" s="235">
        <v>40.200000000000003</v>
      </c>
      <c r="G6710" s="235">
        <v>26.7</v>
      </c>
      <c r="H6710" s="235">
        <v>10.7</v>
      </c>
    </row>
    <row r="6711" spans="2:8">
      <c r="B6711" s="235" t="s">
        <v>2498</v>
      </c>
      <c r="C6711" s="235">
        <v>44544</v>
      </c>
      <c r="D6711" s="235">
        <v>0</v>
      </c>
      <c r="E6711" s="235">
        <v>91.2</v>
      </c>
      <c r="F6711" s="235">
        <v>40</v>
      </c>
      <c r="G6711" s="235">
        <v>25.2</v>
      </c>
      <c r="H6711" s="235">
        <v>14.7</v>
      </c>
    </row>
    <row r="6712" spans="2:8">
      <c r="B6712" s="235" t="s">
        <v>2498</v>
      </c>
      <c r="C6712" s="235">
        <v>44545</v>
      </c>
      <c r="D6712" s="235">
        <v>0</v>
      </c>
      <c r="E6712" s="235">
        <v>91.1</v>
      </c>
      <c r="F6712" s="235">
        <v>58.8</v>
      </c>
      <c r="G6712" s="235">
        <v>25.7</v>
      </c>
      <c r="H6712" s="235">
        <v>15.2</v>
      </c>
    </row>
    <row r="6713" spans="2:8">
      <c r="B6713" s="235" t="s">
        <v>2498</v>
      </c>
      <c r="C6713" s="235">
        <v>44546</v>
      </c>
      <c r="D6713" s="235">
        <v>0</v>
      </c>
      <c r="E6713" s="235">
        <v>92</v>
      </c>
      <c r="F6713" s="235">
        <v>46.1</v>
      </c>
      <c r="G6713" s="235">
        <v>28</v>
      </c>
      <c r="H6713" s="235">
        <v>11</v>
      </c>
    </row>
    <row r="6714" spans="2:8">
      <c r="B6714" s="235" t="s">
        <v>2498</v>
      </c>
      <c r="C6714" s="235">
        <v>44547</v>
      </c>
      <c r="D6714" s="235">
        <v>1</v>
      </c>
      <c r="E6714" s="235">
        <v>92.9</v>
      </c>
      <c r="F6714" s="235">
        <v>43</v>
      </c>
      <c r="G6714" s="235">
        <v>16.899999999999999</v>
      </c>
      <c r="H6714" s="235">
        <v>15.7</v>
      </c>
    </row>
    <row r="6715" spans="2:8">
      <c r="B6715" s="235" t="s">
        <v>2498</v>
      </c>
      <c r="C6715" s="235">
        <v>44548</v>
      </c>
      <c r="D6715" s="235">
        <v>2</v>
      </c>
      <c r="E6715" s="235">
        <v>90</v>
      </c>
      <c r="F6715" s="235">
        <v>46</v>
      </c>
      <c r="G6715" s="235">
        <v>25</v>
      </c>
      <c r="H6715" s="235">
        <v>12</v>
      </c>
    </row>
    <row r="6716" spans="2:8">
      <c r="B6716" s="235" t="s">
        <v>2498</v>
      </c>
      <c r="C6716" s="235">
        <v>44549</v>
      </c>
      <c r="D6716" s="235">
        <v>1.5</v>
      </c>
      <c r="E6716" s="235">
        <v>89</v>
      </c>
      <c r="F6716" s="235">
        <v>40</v>
      </c>
      <c r="G6716" s="235">
        <v>27</v>
      </c>
      <c r="H6716" s="235">
        <v>11</v>
      </c>
    </row>
    <row r="6717" spans="2:8">
      <c r="B6717" s="235" t="s">
        <v>2498</v>
      </c>
      <c r="C6717" s="235">
        <v>44550</v>
      </c>
      <c r="D6717" s="235">
        <v>2</v>
      </c>
      <c r="E6717" s="235">
        <v>96</v>
      </c>
      <c r="F6717" s="235">
        <v>40.5</v>
      </c>
      <c r="G6717" s="235">
        <v>22</v>
      </c>
      <c r="H6717" s="235">
        <v>13</v>
      </c>
    </row>
    <row r="6718" spans="2:8">
      <c r="B6718" s="235" t="s">
        <v>2498</v>
      </c>
      <c r="C6718" s="235">
        <v>44551</v>
      </c>
      <c r="D6718" s="235">
        <v>2.5</v>
      </c>
      <c r="E6718" s="235">
        <v>95.2</v>
      </c>
      <c r="F6718" s="235">
        <v>41.5</v>
      </c>
      <c r="G6718" s="235">
        <v>25</v>
      </c>
      <c r="H6718" s="235">
        <v>12.6</v>
      </c>
    </row>
    <row r="6719" spans="2:8">
      <c r="B6719" s="235" t="s">
        <v>2498</v>
      </c>
      <c r="C6719" s="235">
        <v>44552</v>
      </c>
      <c r="D6719" s="235">
        <v>2</v>
      </c>
      <c r="E6719" s="235">
        <v>97.8</v>
      </c>
      <c r="F6719" s="235">
        <v>45.2</v>
      </c>
      <c r="G6719" s="235">
        <v>28</v>
      </c>
      <c r="H6719" s="235">
        <v>11.8</v>
      </c>
    </row>
    <row r="6720" spans="2:8">
      <c r="B6720" s="235" t="s">
        <v>2498</v>
      </c>
      <c r="C6720" s="235">
        <v>44553</v>
      </c>
      <c r="D6720" s="235">
        <v>1</v>
      </c>
      <c r="E6720" s="235">
        <v>96</v>
      </c>
      <c r="F6720" s="235">
        <v>51.9</v>
      </c>
      <c r="G6720" s="235">
        <v>26.8</v>
      </c>
      <c r="H6720" s="235">
        <v>13.5</v>
      </c>
    </row>
    <row r="6721" spans="2:8">
      <c r="B6721" s="235" t="s">
        <v>2498</v>
      </c>
      <c r="C6721" s="235">
        <v>44554</v>
      </c>
      <c r="D6721" s="235">
        <v>0</v>
      </c>
      <c r="E6721" s="235">
        <v>90</v>
      </c>
      <c r="F6721" s="235">
        <v>56</v>
      </c>
      <c r="G6721" s="235">
        <v>28</v>
      </c>
      <c r="H6721" s="235">
        <v>11</v>
      </c>
    </row>
    <row r="6722" spans="2:8">
      <c r="B6722" s="235" t="s">
        <v>2498</v>
      </c>
      <c r="C6722" s="235">
        <v>44555</v>
      </c>
      <c r="D6722" s="235">
        <v>0</v>
      </c>
      <c r="E6722" s="235">
        <v>88</v>
      </c>
      <c r="F6722" s="235">
        <v>45</v>
      </c>
      <c r="G6722" s="235">
        <v>18</v>
      </c>
      <c r="H6722" s="235">
        <v>12</v>
      </c>
    </row>
    <row r="6723" spans="2:8">
      <c r="B6723" s="235" t="s">
        <v>2498</v>
      </c>
      <c r="C6723" s="235">
        <v>44556</v>
      </c>
      <c r="D6723" s="235">
        <v>0</v>
      </c>
      <c r="E6723" s="235">
        <v>91</v>
      </c>
      <c r="F6723" s="235">
        <v>48</v>
      </c>
      <c r="G6723" s="235">
        <v>22</v>
      </c>
      <c r="H6723" s="235">
        <v>13</v>
      </c>
    </row>
    <row r="6724" spans="2:8">
      <c r="B6724" s="235" t="s">
        <v>2498</v>
      </c>
      <c r="C6724" s="235">
        <v>44557</v>
      </c>
      <c r="D6724" s="235">
        <v>3</v>
      </c>
      <c r="E6724" s="235">
        <v>91</v>
      </c>
      <c r="F6724" s="235">
        <v>80</v>
      </c>
      <c r="G6724" s="235">
        <v>15.9</v>
      </c>
      <c r="H6724" s="235">
        <v>13</v>
      </c>
    </row>
    <row r="6725" spans="2:8">
      <c r="B6725" s="235" t="s">
        <v>2498</v>
      </c>
      <c r="C6725" s="235">
        <v>44558</v>
      </c>
      <c r="D6725" s="235">
        <v>2</v>
      </c>
      <c r="E6725" s="235">
        <v>96.4</v>
      </c>
      <c r="F6725" s="235">
        <v>58</v>
      </c>
      <c r="G6725" s="235">
        <v>14</v>
      </c>
      <c r="H6725" s="235">
        <v>12</v>
      </c>
    </row>
    <row r="6726" spans="2:8">
      <c r="B6726" s="235" t="s">
        <v>2498</v>
      </c>
      <c r="C6726" s="235">
        <v>44559</v>
      </c>
      <c r="D6726" s="235">
        <v>2</v>
      </c>
      <c r="E6726" s="235">
        <v>94.6</v>
      </c>
      <c r="F6726" s="235">
        <v>58</v>
      </c>
      <c r="G6726" s="235">
        <v>16</v>
      </c>
      <c r="H6726" s="235">
        <v>13</v>
      </c>
    </row>
    <row r="6727" spans="2:8">
      <c r="B6727" s="235" t="s">
        <v>2498</v>
      </c>
      <c r="C6727" s="235">
        <v>44562</v>
      </c>
      <c r="D6727" s="235">
        <v>0</v>
      </c>
      <c r="E6727" s="235">
        <v>95</v>
      </c>
      <c r="F6727" s="235">
        <v>45</v>
      </c>
      <c r="G6727" s="235">
        <v>18</v>
      </c>
      <c r="H6727" s="235">
        <v>11</v>
      </c>
    </row>
    <row r="6728" spans="2:8">
      <c r="B6728" s="235" t="s">
        <v>2498</v>
      </c>
      <c r="C6728" s="235">
        <v>44563</v>
      </c>
      <c r="D6728" s="235">
        <v>5</v>
      </c>
      <c r="E6728" s="235">
        <v>98</v>
      </c>
      <c r="F6728" s="235">
        <v>67</v>
      </c>
      <c r="G6728" s="235">
        <v>15</v>
      </c>
      <c r="H6728" s="235">
        <v>12</v>
      </c>
    </row>
    <row r="6729" spans="2:8">
      <c r="B6729" s="235" t="s">
        <v>2498</v>
      </c>
      <c r="C6729" s="235">
        <v>44564</v>
      </c>
      <c r="D6729" s="235">
        <v>0</v>
      </c>
      <c r="E6729" s="235">
        <v>92.7</v>
      </c>
      <c r="F6729" s="235">
        <v>45</v>
      </c>
      <c r="G6729" s="235">
        <v>19</v>
      </c>
      <c r="H6729" s="235">
        <v>15.3</v>
      </c>
    </row>
    <row r="6730" spans="2:8">
      <c r="B6730" s="235" t="s">
        <v>2498</v>
      </c>
      <c r="C6730" s="235">
        <v>44565</v>
      </c>
      <c r="D6730" s="235">
        <v>0</v>
      </c>
      <c r="E6730" s="235">
        <v>92.2</v>
      </c>
      <c r="F6730" s="235">
        <v>43</v>
      </c>
      <c r="G6730" s="235">
        <v>13.1</v>
      </c>
      <c r="H6730" s="235">
        <v>14.2</v>
      </c>
    </row>
    <row r="6731" spans="2:8">
      <c r="B6731" s="235" t="s">
        <v>2498</v>
      </c>
      <c r="C6731" s="235">
        <v>44566</v>
      </c>
      <c r="D6731" s="235">
        <v>0</v>
      </c>
      <c r="E6731" s="235">
        <v>90.2</v>
      </c>
      <c r="F6731" s="235">
        <v>47</v>
      </c>
      <c r="G6731" s="235">
        <v>15</v>
      </c>
      <c r="H6731" s="235">
        <v>14</v>
      </c>
    </row>
    <row r="6732" spans="2:8">
      <c r="B6732" s="235" t="s">
        <v>2498</v>
      </c>
      <c r="C6732" s="235">
        <v>44567</v>
      </c>
      <c r="D6732" s="235">
        <v>5</v>
      </c>
      <c r="E6732" s="235">
        <v>93.5</v>
      </c>
      <c r="F6732" s="235">
        <v>42</v>
      </c>
      <c r="G6732" s="235">
        <v>15</v>
      </c>
      <c r="H6732" s="235">
        <v>13.2</v>
      </c>
    </row>
    <row r="6733" spans="2:8">
      <c r="B6733" s="235" t="s">
        <v>2498</v>
      </c>
      <c r="C6733" s="235">
        <v>44568</v>
      </c>
      <c r="D6733" s="235">
        <v>2.5</v>
      </c>
      <c r="E6733" s="235">
        <v>95.2</v>
      </c>
      <c r="F6733" s="235">
        <v>44</v>
      </c>
      <c r="G6733" s="235">
        <v>18</v>
      </c>
      <c r="H6733" s="235">
        <v>12.3</v>
      </c>
    </row>
    <row r="6734" spans="2:8">
      <c r="B6734" s="235" t="s">
        <v>2498</v>
      </c>
      <c r="C6734" s="235">
        <v>44569</v>
      </c>
      <c r="D6734" s="235">
        <v>4</v>
      </c>
      <c r="E6734" s="235">
        <v>90</v>
      </c>
      <c r="F6734" s="235">
        <v>67</v>
      </c>
      <c r="G6734" s="235">
        <v>24</v>
      </c>
      <c r="H6734" s="235">
        <v>17</v>
      </c>
    </row>
    <row r="6735" spans="2:8">
      <c r="B6735" s="235" t="s">
        <v>2498</v>
      </c>
      <c r="C6735" s="235">
        <v>44570</v>
      </c>
      <c r="D6735" s="235">
        <v>0</v>
      </c>
      <c r="E6735" s="235">
        <v>73</v>
      </c>
      <c r="F6735" s="235">
        <v>54</v>
      </c>
      <c r="G6735" s="235">
        <v>26</v>
      </c>
      <c r="H6735" s="235">
        <v>16</v>
      </c>
    </row>
    <row r="6736" spans="2:8">
      <c r="B6736" s="235" t="s">
        <v>2498</v>
      </c>
      <c r="C6736" s="235">
        <v>44571</v>
      </c>
      <c r="D6736" s="235">
        <v>5</v>
      </c>
      <c r="E6736" s="235">
        <v>76</v>
      </c>
      <c r="F6736" s="235">
        <v>62</v>
      </c>
      <c r="G6736" s="235">
        <v>26</v>
      </c>
      <c r="H6736" s="235">
        <v>14</v>
      </c>
    </row>
    <row r="6737" spans="2:8">
      <c r="B6737" s="235" t="s">
        <v>2498</v>
      </c>
      <c r="C6737" s="235">
        <v>44572</v>
      </c>
      <c r="D6737" s="235">
        <v>5</v>
      </c>
      <c r="E6737" s="235">
        <v>95</v>
      </c>
      <c r="F6737" s="235">
        <v>59</v>
      </c>
      <c r="G6737" s="235">
        <v>21</v>
      </c>
      <c r="H6737" s="235">
        <v>15</v>
      </c>
    </row>
    <row r="6738" spans="2:8">
      <c r="B6738" s="235" t="s">
        <v>2498</v>
      </c>
      <c r="C6738" s="235">
        <v>44573</v>
      </c>
      <c r="D6738" s="235">
        <v>4</v>
      </c>
      <c r="E6738" s="235">
        <v>94.7</v>
      </c>
      <c r="F6738" s="235">
        <v>44</v>
      </c>
      <c r="G6738" s="235">
        <v>19</v>
      </c>
      <c r="H6738" s="235">
        <v>15.2</v>
      </c>
    </row>
    <row r="6739" spans="2:8">
      <c r="B6739" s="235" t="s">
        <v>2498</v>
      </c>
      <c r="C6739" s="235">
        <v>44574</v>
      </c>
      <c r="D6739" s="235">
        <v>7</v>
      </c>
      <c r="E6739" s="235">
        <v>85.2</v>
      </c>
      <c r="F6739" s="235">
        <v>42</v>
      </c>
      <c r="G6739" s="235">
        <v>18.600000000000001</v>
      </c>
      <c r="H6739" s="235">
        <v>12.2</v>
      </c>
    </row>
    <row r="6740" spans="2:8">
      <c r="B6740" s="235" t="s">
        <v>2498</v>
      </c>
      <c r="C6740" s="235">
        <v>44575</v>
      </c>
      <c r="D6740" s="235">
        <v>5.5</v>
      </c>
      <c r="E6740" s="235">
        <v>94.8</v>
      </c>
      <c r="F6740" s="235">
        <v>67.2</v>
      </c>
      <c r="G6740" s="235">
        <v>20.8</v>
      </c>
      <c r="H6740" s="235">
        <v>13.4</v>
      </c>
    </row>
    <row r="6741" spans="2:8">
      <c r="B6741" s="235" t="s">
        <v>2498</v>
      </c>
      <c r="C6741" s="235">
        <v>44576</v>
      </c>
      <c r="D6741" s="235">
        <v>4</v>
      </c>
      <c r="E6741" s="235">
        <v>95</v>
      </c>
      <c r="F6741" s="235">
        <v>40</v>
      </c>
      <c r="G6741" s="235">
        <v>24</v>
      </c>
      <c r="H6741" s="235">
        <v>12</v>
      </c>
    </row>
    <row r="6742" spans="2:8">
      <c r="B6742" s="235" t="s">
        <v>2498</v>
      </c>
      <c r="C6742" s="235">
        <v>44577</v>
      </c>
      <c r="D6742" s="235">
        <v>3</v>
      </c>
      <c r="E6742" s="235">
        <v>92</v>
      </c>
      <c r="F6742" s="235">
        <v>40</v>
      </c>
      <c r="G6742" s="235">
        <v>25</v>
      </c>
      <c r="H6742" s="235">
        <v>13</v>
      </c>
    </row>
    <row r="6743" spans="2:8">
      <c r="B6743" s="235" t="s">
        <v>2498</v>
      </c>
      <c r="C6743" s="235">
        <v>44578</v>
      </c>
      <c r="D6743" s="235">
        <v>0</v>
      </c>
      <c r="E6743" s="235">
        <v>90.2</v>
      </c>
      <c r="F6743" s="235">
        <v>15.2</v>
      </c>
      <c r="G6743" s="235">
        <v>65</v>
      </c>
      <c r="H6743" s="235">
        <v>18.2</v>
      </c>
    </row>
    <row r="6744" spans="2:8">
      <c r="B6744" s="235" t="s">
        <v>2498</v>
      </c>
      <c r="C6744" s="235">
        <v>44579</v>
      </c>
      <c r="D6744" s="235">
        <v>2</v>
      </c>
      <c r="E6744" s="235">
        <v>91.7</v>
      </c>
      <c r="F6744" s="235">
        <v>14.9</v>
      </c>
      <c r="G6744" s="235">
        <v>63</v>
      </c>
      <c r="H6744" s="235">
        <v>17.5</v>
      </c>
    </row>
    <row r="6745" spans="2:8">
      <c r="B6745" s="235" t="s">
        <v>2498</v>
      </c>
      <c r="C6745" s="235">
        <v>44580</v>
      </c>
      <c r="D6745" s="235">
        <v>0</v>
      </c>
      <c r="E6745" s="235">
        <v>94</v>
      </c>
      <c r="F6745" s="235">
        <v>57.7</v>
      </c>
      <c r="G6745" s="235">
        <v>23.7</v>
      </c>
      <c r="H6745" s="235">
        <v>14.7</v>
      </c>
    </row>
    <row r="6746" spans="2:8">
      <c r="B6746" s="235" t="s">
        <v>2498</v>
      </c>
      <c r="C6746" s="235">
        <v>44581</v>
      </c>
      <c r="D6746" s="235">
        <v>0</v>
      </c>
      <c r="E6746" s="235">
        <v>84.6</v>
      </c>
      <c r="F6746" s="235">
        <v>55</v>
      </c>
      <c r="G6746" s="235">
        <v>20.2</v>
      </c>
      <c r="H6746" s="235">
        <v>14.8</v>
      </c>
    </row>
    <row r="6747" spans="2:8">
      <c r="B6747" s="235" t="s">
        <v>2498</v>
      </c>
      <c r="C6747" s="235">
        <v>44582</v>
      </c>
      <c r="D6747" s="235">
        <v>0</v>
      </c>
      <c r="E6747" s="235">
        <v>65.099999999999994</v>
      </c>
      <c r="F6747" s="235">
        <v>48</v>
      </c>
      <c r="G6747" s="235">
        <v>26.1</v>
      </c>
      <c r="H6747" s="235">
        <v>22.3</v>
      </c>
    </row>
    <row r="6748" spans="2:8">
      <c r="B6748" s="235" t="s">
        <v>2498</v>
      </c>
      <c r="C6748" s="235">
        <v>44583</v>
      </c>
      <c r="D6748" s="235">
        <v>0</v>
      </c>
      <c r="E6748" s="235">
        <v>79.5</v>
      </c>
      <c r="F6748" s="235">
        <v>49</v>
      </c>
      <c r="G6748" s="235">
        <v>14.5</v>
      </c>
      <c r="H6748" s="235">
        <v>22.3</v>
      </c>
    </row>
    <row r="6749" spans="2:8">
      <c r="B6749" s="235" t="s">
        <v>2498</v>
      </c>
      <c r="C6749" s="235">
        <v>44584</v>
      </c>
      <c r="D6749" s="235">
        <v>0</v>
      </c>
      <c r="E6749" s="235">
        <v>88.7</v>
      </c>
      <c r="F6749" s="235">
        <v>54</v>
      </c>
      <c r="G6749" s="235">
        <v>15.3</v>
      </c>
      <c r="H6749" s="235">
        <v>25</v>
      </c>
    </row>
    <row r="6750" spans="2:8">
      <c r="B6750" s="235" t="s">
        <v>2498</v>
      </c>
      <c r="C6750" s="235">
        <v>44585</v>
      </c>
      <c r="D6750" s="235">
        <v>0</v>
      </c>
      <c r="E6750" s="235">
        <v>88.7</v>
      </c>
      <c r="F6750" s="235">
        <v>54</v>
      </c>
      <c r="G6750" s="235">
        <v>15.3</v>
      </c>
      <c r="H6750" s="235">
        <v>25</v>
      </c>
    </row>
    <row r="6751" spans="2:8">
      <c r="B6751" s="235" t="s">
        <v>2498</v>
      </c>
      <c r="C6751" s="235">
        <v>44586</v>
      </c>
      <c r="D6751" s="235">
        <v>0</v>
      </c>
      <c r="E6751" s="235">
        <v>85.5</v>
      </c>
      <c r="F6751" s="235">
        <v>57</v>
      </c>
      <c r="G6751" s="235">
        <v>16.7</v>
      </c>
      <c r="H6751" s="235">
        <v>19.3</v>
      </c>
    </row>
    <row r="6752" spans="2:8">
      <c r="B6752" s="235" t="s">
        <v>2498</v>
      </c>
      <c r="C6752" s="235">
        <v>44587</v>
      </c>
      <c r="D6752" s="235">
        <v>0</v>
      </c>
      <c r="E6752" s="235">
        <v>84.1</v>
      </c>
      <c r="F6752" s="235">
        <v>62</v>
      </c>
      <c r="G6752" s="235">
        <v>15.4</v>
      </c>
      <c r="H6752" s="235">
        <v>16.2</v>
      </c>
    </row>
    <row r="6753" spans="2:8">
      <c r="B6753" s="235" t="s">
        <v>2498</v>
      </c>
      <c r="C6753" s="235">
        <v>44588</v>
      </c>
      <c r="D6753" s="235">
        <v>0</v>
      </c>
      <c r="E6753" s="235">
        <v>67.400000000000006</v>
      </c>
      <c r="F6753" s="235">
        <v>52</v>
      </c>
      <c r="G6753" s="235">
        <v>19.8</v>
      </c>
      <c r="H6753" s="235">
        <v>25.2</v>
      </c>
    </row>
    <row r="6754" spans="2:8">
      <c r="B6754" s="235" t="s">
        <v>2498</v>
      </c>
      <c r="C6754" s="235">
        <v>44589</v>
      </c>
      <c r="D6754" s="235">
        <v>0</v>
      </c>
      <c r="E6754" s="235">
        <v>79.2</v>
      </c>
      <c r="F6754" s="235">
        <v>45</v>
      </c>
      <c r="G6754" s="235">
        <v>16.399999999999999</v>
      </c>
      <c r="H6754" s="235">
        <v>23.4</v>
      </c>
    </row>
    <row r="6755" spans="2:8">
      <c r="B6755" s="235" t="s">
        <v>2498</v>
      </c>
      <c r="C6755" s="235">
        <v>44590</v>
      </c>
      <c r="D6755" s="235">
        <v>0</v>
      </c>
      <c r="E6755" s="235">
        <v>87.2</v>
      </c>
      <c r="F6755" s="235">
        <v>49.6</v>
      </c>
      <c r="G6755" s="235">
        <v>18.899999999999999</v>
      </c>
      <c r="H6755" s="235">
        <v>20.5</v>
      </c>
    </row>
    <row r="6756" spans="2:8">
      <c r="B6756" s="235" t="s">
        <v>2498</v>
      </c>
      <c r="C6756" s="235">
        <v>44591</v>
      </c>
      <c r="D6756" s="235">
        <v>0</v>
      </c>
      <c r="E6756" s="235">
        <v>90.3</v>
      </c>
      <c r="F6756" s="235">
        <v>51</v>
      </c>
      <c r="G6756" s="235">
        <v>16.3</v>
      </c>
      <c r="H6756" s="235">
        <v>19.399999999999999</v>
      </c>
    </row>
    <row r="6757" spans="2:8">
      <c r="B6757" s="235" t="s">
        <v>2498</v>
      </c>
      <c r="C6757" s="235">
        <v>44592</v>
      </c>
      <c r="D6757" s="235">
        <v>0</v>
      </c>
      <c r="E6757" s="235">
        <v>64.2</v>
      </c>
      <c r="F6757" s="235">
        <v>43.2</v>
      </c>
      <c r="G6757" s="235">
        <v>18.899999999999999</v>
      </c>
      <c r="H6757" s="235">
        <v>15</v>
      </c>
    </row>
    <row r="6758" spans="2:8">
      <c r="B6758" s="235" t="s">
        <v>2498</v>
      </c>
      <c r="C6758" s="235">
        <v>44593</v>
      </c>
      <c r="D6758" s="235">
        <v>0</v>
      </c>
      <c r="E6758" s="235">
        <v>67</v>
      </c>
      <c r="F6758" s="235">
        <v>42</v>
      </c>
      <c r="G6758" s="235">
        <v>18.100000000000001</v>
      </c>
      <c r="H6758" s="235">
        <v>16.2</v>
      </c>
    </row>
    <row r="6759" spans="2:8">
      <c r="B6759" s="235" t="s">
        <v>2498</v>
      </c>
      <c r="C6759" s="235">
        <v>44594</v>
      </c>
      <c r="D6759" s="235">
        <v>0</v>
      </c>
      <c r="E6759" s="235">
        <v>84.5</v>
      </c>
      <c r="F6759" s="235">
        <v>53</v>
      </c>
      <c r="G6759" s="235">
        <v>14.7</v>
      </c>
      <c r="H6759" s="235">
        <v>13</v>
      </c>
    </row>
    <row r="6760" spans="2:8">
      <c r="B6760" s="235" t="s">
        <v>2498</v>
      </c>
      <c r="C6760" s="235">
        <v>44595</v>
      </c>
      <c r="D6760" s="235">
        <v>0</v>
      </c>
      <c r="E6760" s="235">
        <v>91.1</v>
      </c>
      <c r="F6760" s="235">
        <v>49</v>
      </c>
      <c r="G6760" s="235">
        <v>14.4</v>
      </c>
      <c r="H6760" s="235">
        <v>11</v>
      </c>
    </row>
    <row r="6761" spans="2:8">
      <c r="B6761" s="235" t="s">
        <v>2498</v>
      </c>
      <c r="C6761" s="235">
        <v>44596</v>
      </c>
      <c r="D6761" s="235">
        <v>1</v>
      </c>
      <c r="E6761" s="235">
        <v>90.1</v>
      </c>
      <c r="F6761" s="235">
        <v>53</v>
      </c>
      <c r="G6761" s="235">
        <v>15.3</v>
      </c>
      <c r="H6761" s="235">
        <v>12.5</v>
      </c>
    </row>
    <row r="6762" spans="2:8">
      <c r="B6762" s="235" t="s">
        <v>2498</v>
      </c>
      <c r="C6762" s="235">
        <v>44597</v>
      </c>
      <c r="D6762" s="235">
        <v>0</v>
      </c>
      <c r="E6762" s="235">
        <v>86</v>
      </c>
      <c r="F6762" s="235">
        <v>45</v>
      </c>
      <c r="G6762" s="235">
        <v>17.5</v>
      </c>
      <c r="H6762" s="235">
        <v>13.4</v>
      </c>
    </row>
    <row r="6763" spans="2:8">
      <c r="B6763" s="235" t="s">
        <v>2498</v>
      </c>
      <c r="C6763" s="235">
        <v>44598</v>
      </c>
      <c r="D6763" s="235">
        <v>2.4</v>
      </c>
      <c r="E6763" s="235">
        <v>90.7</v>
      </c>
      <c r="F6763" s="235">
        <v>56</v>
      </c>
      <c r="G6763" s="235">
        <v>16.5</v>
      </c>
      <c r="H6763" s="235">
        <v>13.6</v>
      </c>
    </row>
    <row r="6764" spans="2:8">
      <c r="B6764" s="235" t="s">
        <v>2498</v>
      </c>
      <c r="C6764" s="235">
        <v>44599</v>
      </c>
      <c r="D6764" s="235">
        <v>8</v>
      </c>
      <c r="E6764" s="235">
        <v>95.2</v>
      </c>
      <c r="F6764" s="235">
        <v>47.3</v>
      </c>
      <c r="G6764" s="235">
        <v>14.1</v>
      </c>
      <c r="H6764" s="235">
        <v>12.5</v>
      </c>
    </row>
    <row r="6765" spans="2:8">
      <c r="B6765" s="235" t="s">
        <v>2498</v>
      </c>
      <c r="C6765" s="235">
        <v>44600</v>
      </c>
      <c r="D6765" s="235">
        <v>1</v>
      </c>
      <c r="E6765" s="235">
        <v>93.6</v>
      </c>
      <c r="F6765" s="235">
        <v>49.2</v>
      </c>
      <c r="G6765" s="235">
        <v>13.8</v>
      </c>
      <c r="H6765" s="235">
        <v>13.1</v>
      </c>
    </row>
    <row r="6766" spans="2:8">
      <c r="B6766" s="235" t="s">
        <v>2498</v>
      </c>
      <c r="C6766" s="235">
        <v>44601</v>
      </c>
      <c r="D6766" s="235">
        <v>1.5</v>
      </c>
      <c r="E6766" s="235">
        <v>90.2</v>
      </c>
      <c r="F6766" s="235">
        <v>44.2</v>
      </c>
      <c r="G6766" s="235">
        <v>14.5</v>
      </c>
      <c r="H6766" s="235">
        <v>16</v>
      </c>
    </row>
    <row r="6767" spans="2:8">
      <c r="B6767" s="235" t="s">
        <v>2498</v>
      </c>
      <c r="C6767" s="235">
        <v>44602</v>
      </c>
      <c r="D6767" s="235">
        <v>1</v>
      </c>
      <c r="E6767" s="235">
        <v>94.1</v>
      </c>
      <c r="F6767" s="235">
        <v>47.2</v>
      </c>
      <c r="G6767" s="235">
        <v>13.2</v>
      </c>
      <c r="H6767" s="235">
        <v>15.9</v>
      </c>
    </row>
    <row r="6768" spans="2:8">
      <c r="B6768" s="235" t="s">
        <v>2498</v>
      </c>
      <c r="C6768" s="235">
        <v>44603</v>
      </c>
      <c r="D6768" s="235">
        <v>0</v>
      </c>
      <c r="E6768" s="235">
        <v>91.1</v>
      </c>
      <c r="F6768" s="235">
        <v>65.599999999999994</v>
      </c>
      <c r="G6768" s="235">
        <v>13.9</v>
      </c>
      <c r="H6768" s="235">
        <v>21.5</v>
      </c>
    </row>
    <row r="6769" spans="2:8">
      <c r="B6769" s="235" t="s">
        <v>2498</v>
      </c>
      <c r="C6769" s="235">
        <v>44604</v>
      </c>
      <c r="D6769" s="235">
        <v>3</v>
      </c>
      <c r="E6769" s="235">
        <v>90.4</v>
      </c>
      <c r="F6769" s="235">
        <v>58</v>
      </c>
      <c r="G6769" s="235">
        <v>14.2</v>
      </c>
      <c r="H6769" s="235">
        <v>17.8</v>
      </c>
    </row>
    <row r="6770" spans="2:8">
      <c r="B6770" s="235" t="s">
        <v>2498</v>
      </c>
      <c r="C6770" s="235">
        <v>44605</v>
      </c>
      <c r="D6770" s="235">
        <v>2</v>
      </c>
      <c r="E6770" s="235">
        <v>93</v>
      </c>
      <c r="F6770" s="235">
        <v>54</v>
      </c>
      <c r="G6770" s="235">
        <v>13.5</v>
      </c>
      <c r="H6770" s="235">
        <v>16.5</v>
      </c>
    </row>
    <row r="6771" spans="2:8">
      <c r="B6771" s="235" t="s">
        <v>2498</v>
      </c>
      <c r="C6771" s="235">
        <v>44606</v>
      </c>
      <c r="D6771" s="235">
        <v>0</v>
      </c>
      <c r="E6771" s="235">
        <v>76.13</v>
      </c>
      <c r="F6771" s="235">
        <v>59.5</v>
      </c>
      <c r="G6771" s="235">
        <v>18.600000000000001</v>
      </c>
      <c r="H6771" s="235">
        <v>17.3</v>
      </c>
    </row>
    <row r="6772" spans="2:8">
      <c r="B6772" s="235" t="s">
        <v>2498</v>
      </c>
      <c r="C6772" s="235">
        <v>44607</v>
      </c>
      <c r="D6772" s="235">
        <v>3</v>
      </c>
      <c r="E6772" s="235">
        <v>89.2</v>
      </c>
      <c r="F6772" s="235">
        <v>53</v>
      </c>
      <c r="G6772" s="235">
        <v>17.3</v>
      </c>
      <c r="H6772" s="235">
        <v>19.5</v>
      </c>
    </row>
    <row r="6773" spans="2:8">
      <c r="B6773" s="235" t="s">
        <v>2498</v>
      </c>
      <c r="C6773" s="235">
        <v>44608</v>
      </c>
      <c r="D6773" s="235">
        <v>2</v>
      </c>
      <c r="E6773" s="235">
        <v>87.4</v>
      </c>
      <c r="F6773" s="235">
        <v>55.2</v>
      </c>
      <c r="G6773" s="235">
        <v>15.7</v>
      </c>
      <c r="H6773" s="235">
        <v>18.3</v>
      </c>
    </row>
    <row r="6774" spans="2:8">
      <c r="B6774" s="235" t="s">
        <v>2498</v>
      </c>
      <c r="C6774" s="235">
        <v>44609</v>
      </c>
      <c r="D6774" s="235">
        <v>0</v>
      </c>
      <c r="E6774" s="235">
        <v>89.7</v>
      </c>
      <c r="F6774" s="235">
        <v>52.3</v>
      </c>
      <c r="G6774" s="235">
        <v>15.3</v>
      </c>
      <c r="H6774" s="235">
        <v>18.5</v>
      </c>
    </row>
    <row r="6775" spans="2:8">
      <c r="B6775" s="235" t="s">
        <v>2498</v>
      </c>
      <c r="C6775" s="235">
        <v>44610</v>
      </c>
      <c r="D6775" s="235">
        <v>0</v>
      </c>
      <c r="E6775" s="235">
        <v>88.5</v>
      </c>
      <c r="F6775" s="235">
        <v>53.4</v>
      </c>
      <c r="G6775" s="235">
        <v>14.9</v>
      </c>
      <c r="H6775" s="235">
        <v>17.5</v>
      </c>
    </row>
    <row r="6776" spans="2:8">
      <c r="B6776" s="235" t="s">
        <v>2498</v>
      </c>
      <c r="C6776" s="235">
        <v>44611</v>
      </c>
      <c r="D6776" s="235">
        <v>0</v>
      </c>
      <c r="E6776" s="235">
        <v>96.5</v>
      </c>
      <c r="F6776" s="235">
        <v>52.1</v>
      </c>
      <c r="G6776" s="235">
        <v>12.4</v>
      </c>
      <c r="H6776" s="235">
        <v>18.3</v>
      </c>
    </row>
    <row r="6777" spans="2:8">
      <c r="B6777" s="235" t="s">
        <v>2498</v>
      </c>
      <c r="C6777" s="235">
        <v>44612</v>
      </c>
      <c r="D6777" s="235">
        <v>8</v>
      </c>
      <c r="E6777" s="235">
        <v>97.3</v>
      </c>
      <c r="F6777" s="235">
        <v>53</v>
      </c>
      <c r="G6777" s="235">
        <v>13.2</v>
      </c>
      <c r="H6777" s="235">
        <v>17.2</v>
      </c>
    </row>
    <row r="6778" spans="2:8">
      <c r="B6778" s="235" t="s">
        <v>2498</v>
      </c>
      <c r="C6778" s="235">
        <v>44613</v>
      </c>
      <c r="D6778" s="235">
        <v>8</v>
      </c>
      <c r="E6778" s="235">
        <v>98.2</v>
      </c>
      <c r="F6778" s="235">
        <v>56.2</v>
      </c>
      <c r="G6778" s="235">
        <v>10.4</v>
      </c>
      <c r="H6778" s="235">
        <v>19.399999999999999</v>
      </c>
    </row>
    <row r="6779" spans="2:8">
      <c r="B6779" s="235" t="s">
        <v>2498</v>
      </c>
      <c r="C6779" s="235">
        <v>44614</v>
      </c>
      <c r="D6779" s="235">
        <v>5</v>
      </c>
      <c r="E6779" s="235">
        <v>90.4</v>
      </c>
      <c r="F6779" s="235">
        <v>57</v>
      </c>
      <c r="G6779" s="235">
        <v>13.9</v>
      </c>
      <c r="H6779" s="235">
        <v>18.3</v>
      </c>
    </row>
    <row r="6780" spans="2:8">
      <c r="B6780" s="235" t="s">
        <v>2498</v>
      </c>
      <c r="C6780" s="235">
        <v>44615</v>
      </c>
      <c r="D6780" s="235">
        <v>2</v>
      </c>
      <c r="E6780" s="235">
        <v>76.3</v>
      </c>
      <c r="F6780" s="235">
        <v>49.5</v>
      </c>
      <c r="G6780" s="235">
        <v>13</v>
      </c>
      <c r="H6780" s="235">
        <v>21.4</v>
      </c>
    </row>
    <row r="6781" spans="2:8">
      <c r="B6781" s="235" t="s">
        <v>2498</v>
      </c>
      <c r="C6781" s="235">
        <v>44616</v>
      </c>
      <c r="D6781" s="235">
        <v>4</v>
      </c>
      <c r="E6781" s="235">
        <v>92.5</v>
      </c>
      <c r="F6781" s="235">
        <v>48.7</v>
      </c>
      <c r="G6781" s="235">
        <v>13.2</v>
      </c>
      <c r="H6781" s="235">
        <v>19.2</v>
      </c>
    </row>
    <row r="6782" spans="2:8">
      <c r="B6782" s="235" t="s">
        <v>2498</v>
      </c>
      <c r="C6782" s="235">
        <v>44617</v>
      </c>
      <c r="D6782" s="235">
        <v>4</v>
      </c>
      <c r="E6782" s="235">
        <v>93</v>
      </c>
      <c r="F6782" s="235">
        <v>49</v>
      </c>
      <c r="G6782" s="235">
        <v>12.9</v>
      </c>
      <c r="H6782" s="235">
        <v>18.899999999999999</v>
      </c>
    </row>
    <row r="6783" spans="2:8">
      <c r="B6783" s="235" t="s">
        <v>2498</v>
      </c>
      <c r="C6783" s="235">
        <v>44618</v>
      </c>
      <c r="D6783" s="235">
        <v>15</v>
      </c>
      <c r="E6783" s="235">
        <v>92.8</v>
      </c>
      <c r="F6783" s="235">
        <v>51.2</v>
      </c>
      <c r="G6783" s="235">
        <v>12.5</v>
      </c>
      <c r="H6783" s="235">
        <v>16.2</v>
      </c>
    </row>
    <row r="6784" spans="2:8">
      <c r="B6784" s="235" t="s">
        <v>2498</v>
      </c>
      <c r="C6784" s="235">
        <v>44619</v>
      </c>
      <c r="D6784" s="235">
        <v>0</v>
      </c>
      <c r="E6784" s="235">
        <v>90.2</v>
      </c>
      <c r="F6784" s="235">
        <v>53</v>
      </c>
      <c r="G6784" s="235">
        <v>14.2</v>
      </c>
      <c r="H6784" s="235">
        <v>21.3</v>
      </c>
    </row>
    <row r="6785" spans="2:8">
      <c r="B6785" s="235" t="s">
        <v>2498</v>
      </c>
      <c r="C6785" s="235">
        <v>44620</v>
      </c>
      <c r="D6785" s="235">
        <v>8</v>
      </c>
      <c r="E6785" s="235">
        <v>93.2</v>
      </c>
      <c r="F6785" s="235">
        <v>51</v>
      </c>
      <c r="G6785" s="235">
        <v>14.8</v>
      </c>
      <c r="H6785" s="235">
        <v>19</v>
      </c>
    </row>
    <row r="6786" spans="2:8">
      <c r="B6786" s="235" t="s">
        <v>2498</v>
      </c>
      <c r="C6786" s="235">
        <v>44621</v>
      </c>
      <c r="D6786" s="235">
        <v>15</v>
      </c>
      <c r="E6786" s="235">
        <v>92.3</v>
      </c>
      <c r="F6786" s="235">
        <v>49</v>
      </c>
      <c r="G6786" s="235">
        <v>19.399999999999999</v>
      </c>
      <c r="H6786" s="235">
        <v>14.5</v>
      </c>
    </row>
    <row r="6787" spans="2:8">
      <c r="B6787" s="235" t="s">
        <v>2498</v>
      </c>
      <c r="C6787" s="235">
        <v>44622</v>
      </c>
      <c r="D6787" s="235">
        <v>37</v>
      </c>
      <c r="E6787" s="235">
        <v>90.7</v>
      </c>
      <c r="F6787" s="235">
        <v>54</v>
      </c>
      <c r="G6787" s="235">
        <v>21.3</v>
      </c>
      <c r="H6787" s="235">
        <v>14.17</v>
      </c>
    </row>
    <row r="6788" spans="2:8">
      <c r="B6788" s="235" t="s">
        <v>2498</v>
      </c>
      <c r="C6788" s="235">
        <v>44623</v>
      </c>
      <c r="D6788" s="235">
        <v>8</v>
      </c>
      <c r="E6788" s="235">
        <v>89.4</v>
      </c>
      <c r="F6788" s="235">
        <v>56</v>
      </c>
      <c r="G6788" s="235">
        <v>18.399999999999999</v>
      </c>
      <c r="H6788" s="235">
        <v>14.2</v>
      </c>
    </row>
    <row r="6789" spans="2:8">
      <c r="B6789" s="235" t="s">
        <v>2498</v>
      </c>
      <c r="C6789" s="235">
        <v>44624</v>
      </c>
      <c r="D6789" s="235">
        <v>5</v>
      </c>
      <c r="E6789" s="235">
        <v>91.5</v>
      </c>
      <c r="F6789" s="235">
        <v>48</v>
      </c>
      <c r="G6789" s="235">
        <v>17.5</v>
      </c>
      <c r="H6789" s="235">
        <v>13.2</v>
      </c>
    </row>
    <row r="6790" spans="2:8">
      <c r="B6790" s="235" t="s">
        <v>2498</v>
      </c>
      <c r="C6790" s="235">
        <v>44625</v>
      </c>
      <c r="D6790" s="235">
        <v>8</v>
      </c>
      <c r="E6790" s="235">
        <v>89.4</v>
      </c>
      <c r="F6790" s="235">
        <v>42.3</v>
      </c>
      <c r="G6790" s="235">
        <v>19.3</v>
      </c>
      <c r="H6790" s="235">
        <v>14.5</v>
      </c>
    </row>
    <row r="6791" spans="2:8">
      <c r="B6791" s="235" t="s">
        <v>2498</v>
      </c>
      <c r="C6791" s="235">
        <v>44626</v>
      </c>
      <c r="D6791" s="235">
        <v>10</v>
      </c>
      <c r="E6791" s="235">
        <v>88.6</v>
      </c>
      <c r="F6791" s="235">
        <v>44.7</v>
      </c>
      <c r="G6791" s="235">
        <v>20.3</v>
      </c>
      <c r="H6791" s="235">
        <v>14.6</v>
      </c>
    </row>
    <row r="6792" spans="2:8">
      <c r="B6792" s="235" t="s">
        <v>2498</v>
      </c>
      <c r="C6792" s="235">
        <v>44627</v>
      </c>
      <c r="D6792" s="235">
        <v>8</v>
      </c>
      <c r="E6792" s="235">
        <v>82</v>
      </c>
      <c r="F6792" s="235">
        <v>56.4</v>
      </c>
      <c r="G6792" s="235">
        <v>20.399999999999999</v>
      </c>
      <c r="H6792" s="235">
        <v>17.5</v>
      </c>
    </row>
    <row r="6793" spans="2:8">
      <c r="B6793" s="235" t="s">
        <v>2498</v>
      </c>
      <c r="C6793" s="235">
        <v>44628</v>
      </c>
      <c r="D6793" s="235">
        <v>6</v>
      </c>
      <c r="E6793" s="235">
        <v>91.4</v>
      </c>
      <c r="F6793" s="235">
        <v>69.599999999999994</v>
      </c>
      <c r="G6793" s="235">
        <v>19.2</v>
      </c>
      <c r="H6793" s="235">
        <v>14.2</v>
      </c>
    </row>
    <row r="6794" spans="2:8">
      <c r="B6794" s="235" t="s">
        <v>2498</v>
      </c>
      <c r="C6794" s="235">
        <v>44629</v>
      </c>
      <c r="D6794" s="235">
        <v>0</v>
      </c>
      <c r="E6794" s="235">
        <v>97.3</v>
      </c>
      <c r="F6794" s="235">
        <v>58.3</v>
      </c>
      <c r="G6794" s="235">
        <v>17.3</v>
      </c>
      <c r="H6794" s="235">
        <v>12</v>
      </c>
    </row>
    <row r="6795" spans="2:8">
      <c r="B6795" s="235" t="s">
        <v>2498</v>
      </c>
      <c r="C6795" s="235">
        <v>44630</v>
      </c>
      <c r="D6795" s="235">
        <v>0</v>
      </c>
      <c r="E6795" s="235">
        <v>92.3</v>
      </c>
      <c r="F6795" s="235">
        <v>59</v>
      </c>
      <c r="G6795" s="235">
        <v>20.3</v>
      </c>
      <c r="H6795" s="235">
        <v>15.3</v>
      </c>
    </row>
    <row r="6796" spans="2:8">
      <c r="B6796" s="235" t="s">
        <v>2498</v>
      </c>
      <c r="C6796" s="235">
        <v>44631</v>
      </c>
      <c r="D6796" s="235">
        <v>0</v>
      </c>
      <c r="E6796" s="235">
        <v>90.6</v>
      </c>
      <c r="F6796" s="235">
        <v>49.4</v>
      </c>
      <c r="G6796" s="235">
        <v>22.4</v>
      </c>
      <c r="H6796" s="235">
        <v>14.7</v>
      </c>
    </row>
    <row r="6797" spans="2:8">
      <c r="B6797" s="235" t="s">
        <v>2498</v>
      </c>
      <c r="C6797" s="235">
        <v>44632</v>
      </c>
      <c r="D6797" s="235">
        <v>0</v>
      </c>
      <c r="E6797" s="235">
        <v>89.3</v>
      </c>
      <c r="F6797" s="235">
        <v>50.5</v>
      </c>
      <c r="G6797" s="235">
        <v>23.9</v>
      </c>
      <c r="H6797" s="235">
        <v>13.5</v>
      </c>
    </row>
    <row r="6798" spans="2:8">
      <c r="B6798" s="235" t="s">
        <v>2498</v>
      </c>
      <c r="C6798" s="235">
        <v>44633</v>
      </c>
      <c r="D6798" s="235">
        <v>0</v>
      </c>
      <c r="E6798" s="235">
        <v>90.5</v>
      </c>
      <c r="F6798" s="235">
        <v>48.2</v>
      </c>
      <c r="G6798" s="235">
        <v>22.9</v>
      </c>
      <c r="H6798" s="235">
        <v>15.6</v>
      </c>
    </row>
    <row r="6799" spans="2:8">
      <c r="B6799" s="235" t="s">
        <v>2498</v>
      </c>
      <c r="C6799" s="235">
        <v>44634</v>
      </c>
      <c r="D6799" s="235">
        <v>0</v>
      </c>
      <c r="E6799" s="235">
        <v>93.5</v>
      </c>
      <c r="F6799" s="235">
        <v>57.4</v>
      </c>
      <c r="G6799" s="235">
        <v>19.2</v>
      </c>
      <c r="H6799" s="235">
        <v>14.3</v>
      </c>
    </row>
    <row r="6800" spans="2:8">
      <c r="B6800" s="235" t="s">
        <v>2498</v>
      </c>
      <c r="C6800" s="235">
        <v>44635</v>
      </c>
      <c r="D6800" s="235">
        <v>19</v>
      </c>
      <c r="E6800" s="235">
        <v>92.7</v>
      </c>
      <c r="F6800" s="235">
        <v>62.6</v>
      </c>
      <c r="G6800" s="235">
        <v>21.3</v>
      </c>
      <c r="H6800" s="235">
        <v>13.8</v>
      </c>
    </row>
    <row r="6801" spans="2:8">
      <c r="B6801" s="235" t="s">
        <v>2498</v>
      </c>
      <c r="C6801" s="235">
        <v>44636</v>
      </c>
      <c r="D6801" s="235">
        <v>0</v>
      </c>
      <c r="E6801" s="235">
        <v>90.2</v>
      </c>
      <c r="F6801" s="235">
        <v>56.5</v>
      </c>
      <c r="G6801" s="235">
        <v>20.5</v>
      </c>
      <c r="H6801" s="235">
        <v>13.9</v>
      </c>
    </row>
    <row r="6802" spans="2:8">
      <c r="B6802" s="235" t="s">
        <v>2498</v>
      </c>
      <c r="C6802" s="235">
        <v>44637</v>
      </c>
      <c r="D6802" s="235">
        <v>0</v>
      </c>
      <c r="E6802" s="235">
        <v>87.4</v>
      </c>
      <c r="F6802" s="235">
        <v>54.3</v>
      </c>
      <c r="G6802" s="235">
        <v>19.5</v>
      </c>
      <c r="H6802" s="235">
        <v>15.4</v>
      </c>
    </row>
    <row r="6803" spans="2:8">
      <c r="B6803" s="235" t="s">
        <v>2498</v>
      </c>
      <c r="C6803" s="235">
        <v>44638</v>
      </c>
      <c r="D6803" s="235">
        <v>0</v>
      </c>
      <c r="E6803" s="235">
        <v>91.3</v>
      </c>
      <c r="F6803" s="235">
        <v>60.4</v>
      </c>
      <c r="G6803" s="235">
        <v>19</v>
      </c>
      <c r="H6803" s="235">
        <v>13.4</v>
      </c>
    </row>
    <row r="6804" spans="2:8">
      <c r="B6804" s="235" t="s">
        <v>2498</v>
      </c>
      <c r="C6804" s="235">
        <v>44639</v>
      </c>
      <c r="D6804" s="235">
        <v>8</v>
      </c>
      <c r="E6804" s="235">
        <v>90.5</v>
      </c>
      <c r="F6804" s="235">
        <v>59.2</v>
      </c>
      <c r="G6804" s="235">
        <v>20.399999999999999</v>
      </c>
      <c r="H6804" s="235">
        <v>14</v>
      </c>
    </row>
    <row r="6805" spans="2:8">
      <c r="B6805" s="235" t="s">
        <v>2498</v>
      </c>
      <c r="C6805" s="235">
        <v>44640</v>
      </c>
      <c r="D6805" s="235">
        <v>26</v>
      </c>
      <c r="E6805" s="235">
        <v>91.2</v>
      </c>
      <c r="F6805" s="235">
        <v>61.4</v>
      </c>
      <c r="G6805" s="235">
        <v>19.3</v>
      </c>
      <c r="H6805" s="235">
        <v>14.8</v>
      </c>
    </row>
    <row r="6806" spans="2:8">
      <c r="B6806" s="235" t="s">
        <v>2498</v>
      </c>
      <c r="C6806" s="235">
        <v>44641</v>
      </c>
      <c r="D6806" s="235">
        <v>13</v>
      </c>
      <c r="E6806" s="235">
        <v>92.1</v>
      </c>
      <c r="F6806" s="235">
        <v>56.4</v>
      </c>
      <c r="G6806" s="235">
        <v>21.4</v>
      </c>
      <c r="H6806" s="235">
        <v>15.2</v>
      </c>
    </row>
    <row r="6807" spans="2:8">
      <c r="B6807" s="235" t="s">
        <v>2498</v>
      </c>
      <c r="C6807" s="235">
        <v>44642</v>
      </c>
      <c r="D6807" s="235">
        <v>26</v>
      </c>
      <c r="E6807" s="235">
        <v>92.2</v>
      </c>
      <c r="F6807" s="235">
        <v>53.2</v>
      </c>
      <c r="G6807" s="235">
        <v>18.399999999999999</v>
      </c>
      <c r="H6807" s="235">
        <v>15.2</v>
      </c>
    </row>
    <row r="6808" spans="2:8">
      <c r="B6808" s="235" t="s">
        <v>2498</v>
      </c>
      <c r="C6808" s="235">
        <v>44643</v>
      </c>
      <c r="D6808" s="235">
        <v>2</v>
      </c>
      <c r="E6808" s="235">
        <v>90.2</v>
      </c>
      <c r="F6808" s="235">
        <v>51.3</v>
      </c>
      <c r="G6808" s="235">
        <v>19.3</v>
      </c>
      <c r="H6808" s="235">
        <v>15.1</v>
      </c>
    </row>
    <row r="6809" spans="2:8">
      <c r="B6809" s="235" t="s">
        <v>2498</v>
      </c>
      <c r="C6809" s="235">
        <v>44644</v>
      </c>
      <c r="D6809" s="235">
        <v>0</v>
      </c>
      <c r="E6809" s="235">
        <v>89.2</v>
      </c>
      <c r="F6809" s="235">
        <v>49.4</v>
      </c>
      <c r="G6809" s="235">
        <v>19.600000000000001</v>
      </c>
      <c r="H6809" s="235">
        <v>15</v>
      </c>
    </row>
    <row r="6810" spans="2:8">
      <c r="B6810" s="235" t="s">
        <v>2498</v>
      </c>
      <c r="C6810" s="235">
        <v>44645</v>
      </c>
      <c r="D6810" s="235">
        <v>0</v>
      </c>
      <c r="E6810" s="235">
        <v>90.3</v>
      </c>
      <c r="F6810" s="235">
        <v>53.4</v>
      </c>
      <c r="G6810" s="235">
        <v>20.5</v>
      </c>
      <c r="H6810" s="235">
        <v>14.2</v>
      </c>
    </row>
    <row r="6811" spans="2:8">
      <c r="B6811" s="235" t="s">
        <v>2498</v>
      </c>
      <c r="C6811" s="235">
        <v>44646</v>
      </c>
      <c r="D6811" s="235">
        <v>15</v>
      </c>
      <c r="E6811" s="235">
        <v>91.3</v>
      </c>
      <c r="F6811" s="235">
        <v>55.2</v>
      </c>
      <c r="G6811" s="235">
        <v>18.3</v>
      </c>
      <c r="H6811" s="235">
        <v>13.2</v>
      </c>
    </row>
    <row r="6812" spans="2:8">
      <c r="B6812" s="235" t="s">
        <v>2498</v>
      </c>
      <c r="C6812" s="235">
        <v>44647</v>
      </c>
      <c r="D6812" s="235">
        <v>17</v>
      </c>
      <c r="E6812" s="235">
        <v>92.1</v>
      </c>
      <c r="F6812" s="235">
        <v>54.3</v>
      </c>
      <c r="G6812" s="235">
        <v>17.399999999999999</v>
      </c>
      <c r="H6812" s="235">
        <v>13.6</v>
      </c>
    </row>
    <row r="6813" spans="2:8">
      <c r="B6813" s="235" t="s">
        <v>2498</v>
      </c>
      <c r="C6813" s="235">
        <v>44648</v>
      </c>
      <c r="D6813" s="235">
        <v>9</v>
      </c>
      <c r="E6813" s="235">
        <v>89.7</v>
      </c>
      <c r="F6813" s="235">
        <v>61.2</v>
      </c>
      <c r="G6813" s="235">
        <v>18.3</v>
      </c>
      <c r="H6813" s="235">
        <v>16</v>
      </c>
    </row>
    <row r="6814" spans="2:8">
      <c r="B6814" s="235" t="s">
        <v>2498</v>
      </c>
      <c r="C6814" s="235">
        <v>44649</v>
      </c>
      <c r="D6814" s="235">
        <v>23</v>
      </c>
      <c r="E6814" s="235">
        <v>91.2</v>
      </c>
      <c r="F6814" s="235">
        <v>57.3</v>
      </c>
      <c r="G6814" s="235">
        <v>19.2</v>
      </c>
      <c r="H6814" s="235">
        <v>12.8</v>
      </c>
    </row>
    <row r="6815" spans="2:8">
      <c r="B6815" s="235" t="s">
        <v>2498</v>
      </c>
      <c r="C6815" s="235">
        <v>44650</v>
      </c>
      <c r="D6815" s="235">
        <v>20</v>
      </c>
      <c r="E6815" s="235">
        <v>93.5</v>
      </c>
      <c r="F6815" s="235">
        <v>55.4</v>
      </c>
      <c r="G6815" s="235">
        <v>17.399999999999999</v>
      </c>
      <c r="H6815" s="235">
        <v>13.6</v>
      </c>
    </row>
    <row r="6816" spans="2:8">
      <c r="B6816" s="235" t="s">
        <v>2498</v>
      </c>
      <c r="C6816" s="235">
        <v>44651</v>
      </c>
      <c r="D6816" s="235">
        <v>6</v>
      </c>
      <c r="E6816" s="235">
        <v>93.2</v>
      </c>
      <c r="F6816" s="235">
        <v>52.1</v>
      </c>
      <c r="G6816" s="235">
        <v>18.899999999999999</v>
      </c>
      <c r="H6816" s="235">
        <v>15.1</v>
      </c>
    </row>
    <row r="6817" spans="2:8">
      <c r="B6817" s="235" t="s">
        <v>2498</v>
      </c>
      <c r="C6817" s="235">
        <v>44652</v>
      </c>
      <c r="D6817" s="235">
        <v>20</v>
      </c>
      <c r="E6817" s="235">
        <v>90.4</v>
      </c>
      <c r="F6817" s="235">
        <v>56.8</v>
      </c>
      <c r="G6817" s="235">
        <v>19.3</v>
      </c>
      <c r="H6817" s="235">
        <v>14.6</v>
      </c>
    </row>
    <row r="6818" spans="2:8">
      <c r="B6818" s="235" t="s">
        <v>2498</v>
      </c>
      <c r="C6818" s="235">
        <v>44653</v>
      </c>
      <c r="D6818" s="235">
        <v>24</v>
      </c>
      <c r="E6818" s="235">
        <v>90.3</v>
      </c>
      <c r="F6818" s="235">
        <v>59.4</v>
      </c>
      <c r="G6818" s="235">
        <v>20.6</v>
      </c>
      <c r="H6818" s="235">
        <v>13.7</v>
      </c>
    </row>
    <row r="6819" spans="2:8">
      <c r="B6819" s="235" t="s">
        <v>2498</v>
      </c>
      <c r="C6819" s="235">
        <v>44654</v>
      </c>
      <c r="D6819" s="235">
        <v>26</v>
      </c>
      <c r="E6819" s="235">
        <v>88.3</v>
      </c>
      <c r="F6819" s="235">
        <v>58.4</v>
      </c>
      <c r="G6819" s="235">
        <v>19.399999999999999</v>
      </c>
      <c r="H6819" s="235">
        <v>14.6</v>
      </c>
    </row>
    <row r="6820" spans="2:8">
      <c r="B6820" s="235" t="s">
        <v>2498</v>
      </c>
      <c r="C6820" s="235">
        <v>44655</v>
      </c>
      <c r="D6820" s="235">
        <v>1</v>
      </c>
      <c r="E6820" s="235">
        <v>91.2</v>
      </c>
      <c r="F6820" s="235">
        <v>60.3</v>
      </c>
      <c r="G6820" s="235">
        <v>18.7</v>
      </c>
      <c r="H6820" s="235">
        <v>13.4</v>
      </c>
    </row>
    <row r="6821" spans="2:8">
      <c r="B6821" s="235" t="s">
        <v>2498</v>
      </c>
      <c r="C6821" s="235">
        <v>44656</v>
      </c>
      <c r="D6821" s="235">
        <v>32</v>
      </c>
      <c r="E6821" s="235">
        <v>87.2</v>
      </c>
      <c r="F6821" s="235">
        <v>60.5</v>
      </c>
      <c r="G6821" s="235">
        <v>20.3</v>
      </c>
      <c r="H6821" s="235">
        <v>14.5</v>
      </c>
    </row>
    <row r="6822" spans="2:8">
      <c r="B6822" s="235" t="s">
        <v>2498</v>
      </c>
      <c r="C6822" s="235">
        <v>44657</v>
      </c>
      <c r="D6822" s="235">
        <v>18</v>
      </c>
      <c r="E6822" s="235">
        <v>88.9</v>
      </c>
      <c r="F6822" s="235">
        <v>59.4</v>
      </c>
      <c r="G6822" s="235">
        <v>19.600000000000001</v>
      </c>
      <c r="H6822" s="235">
        <v>14.5</v>
      </c>
    </row>
    <row r="6823" spans="2:8">
      <c r="B6823" s="235" t="s">
        <v>2498</v>
      </c>
      <c r="C6823" s="235">
        <v>44658</v>
      </c>
      <c r="D6823" s="235">
        <v>21</v>
      </c>
      <c r="E6823" s="235">
        <v>92.1</v>
      </c>
      <c r="F6823" s="235">
        <v>58.6</v>
      </c>
      <c r="G6823" s="235">
        <v>17.5</v>
      </c>
      <c r="H6823" s="235">
        <v>14.2</v>
      </c>
    </row>
    <row r="6824" spans="2:8">
      <c r="B6824" s="235" t="s">
        <v>2498</v>
      </c>
      <c r="C6824" s="235">
        <v>44659</v>
      </c>
      <c r="D6824" s="235">
        <v>31</v>
      </c>
      <c r="E6824" s="235">
        <v>90.8</v>
      </c>
      <c r="F6824" s="235">
        <v>54.2</v>
      </c>
      <c r="G6824" s="235">
        <v>19.399999999999999</v>
      </c>
      <c r="H6824" s="235">
        <v>15.1</v>
      </c>
    </row>
    <row r="6825" spans="2:8">
      <c r="B6825" s="235" t="s">
        <v>2498</v>
      </c>
      <c r="C6825" s="235">
        <v>44660</v>
      </c>
      <c r="D6825" s="235">
        <v>4</v>
      </c>
      <c r="E6825" s="235">
        <v>87.5</v>
      </c>
      <c r="F6825" s="235">
        <v>57</v>
      </c>
      <c r="G6825" s="235">
        <v>20.399999999999999</v>
      </c>
      <c r="H6825" s="235">
        <v>14.5</v>
      </c>
    </row>
    <row r="6826" spans="2:8">
      <c r="B6826" s="235" t="s">
        <v>2498</v>
      </c>
      <c r="C6826" s="235">
        <v>44661</v>
      </c>
      <c r="D6826" s="235">
        <v>6</v>
      </c>
      <c r="E6826" s="235">
        <v>89.4</v>
      </c>
      <c r="F6826" s="235">
        <v>59.3</v>
      </c>
      <c r="G6826" s="235">
        <v>19.5</v>
      </c>
      <c r="H6826" s="235">
        <v>15.7</v>
      </c>
    </row>
    <row r="6827" spans="2:8">
      <c r="B6827" s="235" t="s">
        <v>2498</v>
      </c>
      <c r="C6827" s="235">
        <v>44662</v>
      </c>
      <c r="D6827" s="235">
        <v>0</v>
      </c>
      <c r="E6827" s="235">
        <v>86.2</v>
      </c>
      <c r="F6827" s="235">
        <v>60.2</v>
      </c>
      <c r="G6827" s="235">
        <v>18.399999999999999</v>
      </c>
      <c r="H6827" s="235">
        <v>15.6</v>
      </c>
    </row>
    <row r="6828" spans="2:8">
      <c r="B6828" s="235" t="s">
        <v>2498</v>
      </c>
      <c r="C6828" s="235">
        <v>44663</v>
      </c>
      <c r="D6828" s="235">
        <v>0</v>
      </c>
      <c r="E6828" s="235">
        <v>89.4</v>
      </c>
      <c r="F6828" s="235">
        <v>61.4</v>
      </c>
      <c r="G6828" s="235">
        <v>19.899999999999999</v>
      </c>
      <c r="H6828" s="235">
        <v>17.3</v>
      </c>
    </row>
    <row r="6829" spans="2:8">
      <c r="B6829" s="235" t="s">
        <v>2498</v>
      </c>
      <c r="C6829" s="235">
        <v>44664</v>
      </c>
      <c r="D6829" s="235">
        <v>5</v>
      </c>
      <c r="E6829" s="235">
        <v>86.5</v>
      </c>
      <c r="F6829" s="235">
        <v>58.4</v>
      </c>
      <c r="G6829" s="235">
        <v>20.7</v>
      </c>
      <c r="H6829" s="235">
        <v>16.8</v>
      </c>
    </row>
    <row r="6830" spans="2:8">
      <c r="B6830" s="235" t="s">
        <v>2498</v>
      </c>
      <c r="C6830" s="235">
        <v>44665</v>
      </c>
      <c r="D6830" s="235">
        <v>10</v>
      </c>
      <c r="E6830" s="235">
        <v>89.2</v>
      </c>
      <c r="F6830" s="235">
        <v>54.3</v>
      </c>
      <c r="G6830" s="235">
        <v>19.2</v>
      </c>
      <c r="H6830" s="235">
        <v>14.2</v>
      </c>
    </row>
    <row r="6831" spans="2:8">
      <c r="B6831" s="235" t="s">
        <v>2498</v>
      </c>
      <c r="C6831" s="235">
        <v>44666</v>
      </c>
      <c r="D6831" s="235">
        <v>7</v>
      </c>
      <c r="E6831" s="235">
        <v>91.4</v>
      </c>
      <c r="F6831" s="235">
        <v>52.6</v>
      </c>
      <c r="G6831" s="235">
        <v>18.399999999999999</v>
      </c>
      <c r="H6831" s="235">
        <v>15.1</v>
      </c>
    </row>
    <row r="6832" spans="2:8">
      <c r="B6832" s="235" t="s">
        <v>2498</v>
      </c>
      <c r="C6832" s="235">
        <v>44667</v>
      </c>
      <c r="D6832" s="235">
        <v>6</v>
      </c>
      <c r="E6832" s="235">
        <v>87.3</v>
      </c>
      <c r="F6832" s="235">
        <v>59.8</v>
      </c>
      <c r="G6832" s="235">
        <v>19.2</v>
      </c>
      <c r="H6832" s="235">
        <v>15.2</v>
      </c>
    </row>
    <row r="6833" spans="2:8">
      <c r="B6833" s="235" t="s">
        <v>2498</v>
      </c>
      <c r="C6833" s="235">
        <v>44668</v>
      </c>
      <c r="D6833" s="235">
        <v>0</v>
      </c>
      <c r="E6833" s="235">
        <v>86.5</v>
      </c>
      <c r="F6833" s="235">
        <v>60.5</v>
      </c>
      <c r="G6833" s="235">
        <v>19.100000000000001</v>
      </c>
      <c r="H6833" s="235">
        <v>14.8</v>
      </c>
    </row>
    <row r="6834" spans="2:8">
      <c r="B6834" s="235" t="s">
        <v>2498</v>
      </c>
      <c r="C6834" s="235">
        <v>44670</v>
      </c>
      <c r="D6834" s="235">
        <v>0</v>
      </c>
      <c r="E6834" s="235">
        <v>88.2</v>
      </c>
      <c r="F6834" s="235">
        <v>55.1</v>
      </c>
      <c r="G6834" s="235">
        <v>18.600000000000001</v>
      </c>
      <c r="H6834" s="235">
        <v>15.5</v>
      </c>
    </row>
    <row r="6835" spans="2:8">
      <c r="B6835" s="235" t="s">
        <v>2498</v>
      </c>
      <c r="C6835" s="235">
        <v>44671</v>
      </c>
      <c r="D6835" s="235">
        <v>15</v>
      </c>
      <c r="E6835" s="235">
        <v>90.7</v>
      </c>
      <c r="F6835" s="235">
        <v>56.8</v>
      </c>
      <c r="G6835" s="235">
        <v>19.2</v>
      </c>
      <c r="H6835" s="235">
        <v>15</v>
      </c>
    </row>
    <row r="6836" spans="2:8">
      <c r="B6836" s="235" t="s">
        <v>2498</v>
      </c>
      <c r="C6836" s="235">
        <v>44672</v>
      </c>
      <c r="D6836" s="235">
        <v>25</v>
      </c>
      <c r="E6836" s="235">
        <v>92.9</v>
      </c>
      <c r="F6836" s="235">
        <v>54.8</v>
      </c>
      <c r="G6836" s="235">
        <v>18.899999999999999</v>
      </c>
      <c r="H6836" s="235">
        <v>14.5</v>
      </c>
    </row>
    <row r="6837" spans="2:8">
      <c r="B6837" s="235" t="s">
        <v>2498</v>
      </c>
      <c r="C6837" s="235">
        <v>44673</v>
      </c>
      <c r="D6837" s="235">
        <v>20</v>
      </c>
      <c r="E6837" s="235">
        <v>92.5</v>
      </c>
      <c r="F6837" s="235">
        <v>49.6</v>
      </c>
      <c r="G6837" s="235">
        <v>19.600000000000001</v>
      </c>
      <c r="H6837" s="235">
        <v>14</v>
      </c>
    </row>
    <row r="6838" spans="2:8">
      <c r="B6838" s="235" t="s">
        <v>2498</v>
      </c>
      <c r="C6838" s="235">
        <v>44674</v>
      </c>
      <c r="D6838" s="235">
        <v>1</v>
      </c>
      <c r="E6838" s="235">
        <v>91.3</v>
      </c>
      <c r="F6838" s="235">
        <v>62.3</v>
      </c>
      <c r="G6838" s="235">
        <v>19.8</v>
      </c>
      <c r="H6838" s="235">
        <v>15.2</v>
      </c>
    </row>
    <row r="6839" spans="2:8">
      <c r="B6839" s="235" t="s">
        <v>2498</v>
      </c>
      <c r="C6839" s="235">
        <v>44675</v>
      </c>
      <c r="D6839" s="235">
        <v>7</v>
      </c>
      <c r="E6839" s="235">
        <v>90.4</v>
      </c>
      <c r="F6839" s="235">
        <v>65.3</v>
      </c>
      <c r="G6839" s="235">
        <v>21</v>
      </c>
      <c r="H6839" s="235">
        <v>19.5</v>
      </c>
    </row>
    <row r="6840" spans="2:8">
      <c r="B6840" s="235" t="s">
        <v>2498</v>
      </c>
      <c r="C6840" s="235">
        <v>44676</v>
      </c>
      <c r="D6840" s="235">
        <v>20</v>
      </c>
      <c r="E6840" s="235">
        <v>89.1</v>
      </c>
      <c r="F6840" s="235">
        <v>62.8</v>
      </c>
      <c r="G6840" s="235">
        <v>20.5</v>
      </c>
      <c r="H6840" s="235">
        <v>16.2</v>
      </c>
    </row>
    <row r="6841" spans="2:8">
      <c r="B6841" s="235" t="s">
        <v>2498</v>
      </c>
      <c r="C6841" s="235">
        <v>44677</v>
      </c>
      <c r="D6841" s="235">
        <v>1</v>
      </c>
      <c r="E6841" s="235">
        <v>93.1</v>
      </c>
      <c r="F6841" s="235">
        <v>56.2</v>
      </c>
      <c r="G6841" s="235">
        <v>19.399999999999999</v>
      </c>
      <c r="H6841" s="235">
        <v>12.3</v>
      </c>
    </row>
    <row r="6842" spans="2:8">
      <c r="B6842" s="235" t="s">
        <v>2498</v>
      </c>
      <c r="C6842" s="235">
        <v>44678</v>
      </c>
      <c r="D6842" s="235">
        <v>12</v>
      </c>
      <c r="E6842" s="235">
        <v>93.1</v>
      </c>
      <c r="F6842" s="235">
        <v>59.8</v>
      </c>
      <c r="G6842" s="235">
        <v>18.600000000000001</v>
      </c>
      <c r="H6842" s="235">
        <v>14.4</v>
      </c>
    </row>
    <row r="6843" spans="2:8">
      <c r="B6843" s="235" t="s">
        <v>2498</v>
      </c>
      <c r="C6843" s="235">
        <v>44679</v>
      </c>
      <c r="D6843" s="235">
        <v>43</v>
      </c>
      <c r="E6843" s="235">
        <v>94.1</v>
      </c>
      <c r="F6843" s="235">
        <v>60.6</v>
      </c>
      <c r="G6843" s="235">
        <v>19.7</v>
      </c>
      <c r="H6843" s="235">
        <v>14.2</v>
      </c>
    </row>
    <row r="6844" spans="2:8">
      <c r="B6844" s="235" t="s">
        <v>2498</v>
      </c>
      <c r="C6844" s="235">
        <v>44680</v>
      </c>
      <c r="D6844" s="235">
        <v>4</v>
      </c>
      <c r="E6844" s="235">
        <v>91.5</v>
      </c>
      <c r="F6844" s="235">
        <v>57.2</v>
      </c>
      <c r="G6844" s="235">
        <v>20.8</v>
      </c>
      <c r="H6844" s="235">
        <v>15.2</v>
      </c>
    </row>
    <row r="6845" spans="2:8">
      <c r="B6845" s="235" t="s">
        <v>2498</v>
      </c>
      <c r="C6845" s="235">
        <v>44681</v>
      </c>
      <c r="D6845" s="235">
        <v>0</v>
      </c>
      <c r="E6845" s="235">
        <v>93.2</v>
      </c>
      <c r="F6845" s="235">
        <v>59.2</v>
      </c>
      <c r="G6845" s="235">
        <v>19.399999999999999</v>
      </c>
      <c r="H6845" s="235">
        <v>14.8</v>
      </c>
    </row>
    <row r="6846" spans="2:8">
      <c r="B6846" s="235" t="s">
        <v>2498</v>
      </c>
      <c r="C6846" s="235">
        <v>44682</v>
      </c>
      <c r="D6846" s="235">
        <v>0</v>
      </c>
      <c r="E6846" s="235">
        <v>86.7</v>
      </c>
      <c r="F6846" s="235">
        <v>62.5</v>
      </c>
      <c r="G6846" s="235">
        <v>21</v>
      </c>
      <c r="H6846" s="235">
        <v>16.3</v>
      </c>
    </row>
    <row r="6847" spans="2:8">
      <c r="B6847" s="235" t="s">
        <v>2498</v>
      </c>
      <c r="C6847" s="235">
        <v>44683</v>
      </c>
      <c r="D6847" s="235">
        <v>3</v>
      </c>
      <c r="E6847" s="235">
        <v>92.4</v>
      </c>
      <c r="F6847" s="235">
        <v>59.4</v>
      </c>
      <c r="G6847" s="235">
        <v>19.8</v>
      </c>
      <c r="H6847" s="235">
        <v>15.4</v>
      </c>
    </row>
    <row r="6848" spans="2:8">
      <c r="B6848" s="235" t="s">
        <v>2498</v>
      </c>
      <c r="C6848" s="235">
        <v>44684</v>
      </c>
      <c r="D6848" s="235">
        <v>0</v>
      </c>
      <c r="E6848" s="235">
        <v>84.4</v>
      </c>
      <c r="F6848" s="235">
        <v>60.1</v>
      </c>
      <c r="G6848" s="235">
        <v>22.5</v>
      </c>
      <c r="H6848" s="235">
        <v>16.5</v>
      </c>
    </row>
    <row r="6849" spans="2:8">
      <c r="B6849" s="235" t="s">
        <v>2498</v>
      </c>
      <c r="C6849" s="235">
        <v>44685</v>
      </c>
      <c r="D6849" s="235">
        <v>0</v>
      </c>
      <c r="E6849" s="235">
        <v>87</v>
      </c>
      <c r="F6849" s="235">
        <v>61.3</v>
      </c>
      <c r="G6849" s="235">
        <v>20.5</v>
      </c>
      <c r="H6849" s="235">
        <v>15.2</v>
      </c>
    </row>
    <row r="6850" spans="2:8">
      <c r="B6850" s="235" t="s">
        <v>2498</v>
      </c>
      <c r="C6850" s="235">
        <v>44686</v>
      </c>
      <c r="D6850" s="235">
        <v>14</v>
      </c>
      <c r="E6850" s="235">
        <v>92.2</v>
      </c>
      <c r="F6850" s="235">
        <v>60.5</v>
      </c>
      <c r="G6850" s="235">
        <v>20.5</v>
      </c>
      <c r="H6850" s="235">
        <v>15.2</v>
      </c>
    </row>
    <row r="6851" spans="2:8">
      <c r="B6851" s="235" t="s">
        <v>2498</v>
      </c>
      <c r="C6851" s="235">
        <v>44687</v>
      </c>
      <c r="D6851" s="235">
        <v>13</v>
      </c>
      <c r="E6851" s="235">
        <v>87.9</v>
      </c>
      <c r="F6851" s="235">
        <v>59.8</v>
      </c>
      <c r="G6851" s="235">
        <v>22.3</v>
      </c>
      <c r="H6851" s="235">
        <v>15.6</v>
      </c>
    </row>
    <row r="6852" spans="2:8">
      <c r="B6852" s="235" t="s">
        <v>2498</v>
      </c>
      <c r="C6852" s="235">
        <v>44688</v>
      </c>
      <c r="D6852" s="235">
        <v>26</v>
      </c>
      <c r="E6852" s="235">
        <v>89.6</v>
      </c>
      <c r="F6852" s="235">
        <v>62.3</v>
      </c>
      <c r="G6852" s="235">
        <v>20.5</v>
      </c>
      <c r="H6852" s="235">
        <v>15.6</v>
      </c>
    </row>
    <row r="6853" spans="2:8">
      <c r="B6853" s="235" t="s">
        <v>2498</v>
      </c>
      <c r="C6853" s="235">
        <v>44689</v>
      </c>
      <c r="D6853" s="235">
        <v>30</v>
      </c>
      <c r="E6853" s="235">
        <v>87.4</v>
      </c>
      <c r="F6853" s="235">
        <v>59.2</v>
      </c>
      <c r="G6853" s="235">
        <v>21.3</v>
      </c>
      <c r="H6853" s="235">
        <v>14.9</v>
      </c>
    </row>
    <row r="6854" spans="2:8">
      <c r="B6854" s="235" t="s">
        <v>2498</v>
      </c>
      <c r="C6854" s="235">
        <v>44690</v>
      </c>
      <c r="D6854" s="235">
        <v>7</v>
      </c>
      <c r="E6854" s="235">
        <v>85.2</v>
      </c>
      <c r="F6854" s="235">
        <v>54.3</v>
      </c>
      <c r="G6854" s="235">
        <v>21.9</v>
      </c>
      <c r="H6854" s="235">
        <v>17.100000000000001</v>
      </c>
    </row>
    <row r="6855" spans="2:8">
      <c r="B6855" s="235" t="s">
        <v>2498</v>
      </c>
      <c r="C6855" s="235">
        <v>44691</v>
      </c>
      <c r="D6855" s="235">
        <v>0</v>
      </c>
      <c r="E6855" s="235">
        <v>89.7</v>
      </c>
      <c r="F6855" s="235">
        <v>62.9</v>
      </c>
      <c r="G6855" s="235">
        <v>19.600000000000001</v>
      </c>
      <c r="H6855" s="235">
        <v>14.1</v>
      </c>
    </row>
    <row r="6856" spans="2:8">
      <c r="B6856" s="235" t="s">
        <v>2498</v>
      </c>
      <c r="C6856" s="235">
        <v>44692</v>
      </c>
      <c r="D6856" s="235">
        <v>6</v>
      </c>
      <c r="E6856" s="235">
        <v>94</v>
      </c>
      <c r="F6856" s="235">
        <v>63.2</v>
      </c>
      <c r="G6856" s="235">
        <v>2.4</v>
      </c>
      <c r="H6856" s="235">
        <v>14.2</v>
      </c>
    </row>
    <row r="6857" spans="2:8">
      <c r="B6857" s="235" t="s">
        <v>2498</v>
      </c>
      <c r="C6857" s="235">
        <v>44693</v>
      </c>
      <c r="D6857" s="235">
        <v>23</v>
      </c>
      <c r="E6857" s="235">
        <v>91.3</v>
      </c>
      <c r="F6857" s="235">
        <v>59.3</v>
      </c>
      <c r="G6857" s="235">
        <v>19.600000000000001</v>
      </c>
      <c r="H6857" s="235">
        <v>15.2</v>
      </c>
    </row>
    <row r="6858" spans="2:8">
      <c r="B6858" s="235" t="s">
        <v>2498</v>
      </c>
      <c r="C6858" s="235">
        <v>44694</v>
      </c>
      <c r="D6858" s="235">
        <v>0</v>
      </c>
      <c r="E6858" s="235">
        <v>89.6</v>
      </c>
      <c r="F6858" s="235">
        <v>62.5</v>
      </c>
      <c r="G6858" s="235">
        <v>21.6</v>
      </c>
      <c r="H6858" s="235">
        <v>14.5</v>
      </c>
    </row>
    <row r="6859" spans="2:8">
      <c r="B6859" s="235" t="s">
        <v>2498</v>
      </c>
      <c r="C6859" s="235">
        <v>44695</v>
      </c>
      <c r="D6859" s="235">
        <v>6</v>
      </c>
      <c r="E6859" s="235">
        <v>91.4</v>
      </c>
      <c r="F6859" s="235">
        <v>58.3</v>
      </c>
      <c r="G6859" s="235">
        <v>20.399999999999999</v>
      </c>
      <c r="H6859" s="235">
        <v>15.4</v>
      </c>
    </row>
    <row r="6860" spans="2:8">
      <c r="B6860" s="235" t="s">
        <v>2498</v>
      </c>
      <c r="C6860" s="235">
        <v>44696</v>
      </c>
      <c r="D6860" s="235">
        <v>26</v>
      </c>
      <c r="E6860" s="235">
        <v>89.5</v>
      </c>
      <c r="F6860" s="235">
        <v>59.6</v>
      </c>
      <c r="G6860" s="235">
        <v>21.2</v>
      </c>
      <c r="H6860" s="235">
        <v>14.9</v>
      </c>
    </row>
    <row r="6861" spans="2:8">
      <c r="B6861" s="235" t="s">
        <v>2498</v>
      </c>
      <c r="C6861" s="235">
        <v>44697</v>
      </c>
      <c r="D6861" s="235">
        <v>15</v>
      </c>
      <c r="E6861" s="235">
        <v>94.5</v>
      </c>
      <c r="F6861" s="235">
        <v>61.3</v>
      </c>
      <c r="G6861" s="235">
        <v>20.399999999999999</v>
      </c>
      <c r="H6861" s="235">
        <v>14.5</v>
      </c>
    </row>
    <row r="6862" spans="2:8">
      <c r="B6862" s="235" t="s">
        <v>2498</v>
      </c>
      <c r="C6862" s="235">
        <v>44698</v>
      </c>
      <c r="D6862" s="235">
        <v>1</v>
      </c>
      <c r="E6862" s="235">
        <v>92</v>
      </c>
      <c r="F6862" s="235">
        <v>60.3</v>
      </c>
      <c r="G6862" s="235">
        <v>20.9</v>
      </c>
      <c r="H6862" s="235">
        <v>15.6</v>
      </c>
    </row>
    <row r="6863" spans="2:8">
      <c r="B6863" s="235" t="s">
        <v>2498</v>
      </c>
      <c r="C6863" s="235">
        <v>44699</v>
      </c>
      <c r="D6863" s="235">
        <v>6</v>
      </c>
      <c r="E6863" s="235">
        <v>92.6</v>
      </c>
      <c r="F6863" s="235">
        <v>48.6</v>
      </c>
      <c r="G6863" s="235">
        <v>19.399999999999999</v>
      </c>
      <c r="H6863" s="235">
        <v>15.6</v>
      </c>
    </row>
    <row r="6864" spans="2:8">
      <c r="B6864" s="235" t="s">
        <v>77</v>
      </c>
      <c r="C6864" s="235">
        <v>44197</v>
      </c>
      <c r="D6864" s="235">
        <v>157</v>
      </c>
      <c r="E6864" s="235">
        <v>0</v>
      </c>
      <c r="F6864" s="235">
        <v>0</v>
      </c>
      <c r="G6864" s="235">
        <v>0</v>
      </c>
      <c r="H6864" s="235">
        <v>0</v>
      </c>
    </row>
    <row r="6865" spans="2:8">
      <c r="B6865" s="235" t="s">
        <v>77</v>
      </c>
      <c r="C6865" s="235">
        <v>44228</v>
      </c>
      <c r="D6865" s="235">
        <v>0</v>
      </c>
      <c r="E6865" s="235">
        <v>0</v>
      </c>
      <c r="F6865" s="235">
        <v>0</v>
      </c>
      <c r="G6865" s="235">
        <v>0</v>
      </c>
      <c r="H6865" s="235">
        <v>0</v>
      </c>
    </row>
    <row r="6866" spans="2:8">
      <c r="B6866" s="235" t="s">
        <v>77</v>
      </c>
      <c r="C6866" s="235">
        <v>44229</v>
      </c>
      <c r="D6866" s="235">
        <v>5</v>
      </c>
      <c r="E6866" s="235">
        <v>0</v>
      </c>
      <c r="F6866" s="235">
        <v>0</v>
      </c>
      <c r="G6866" s="235">
        <v>0</v>
      </c>
      <c r="H6866" s="235">
        <v>0</v>
      </c>
    </row>
    <row r="6867" spans="2:8">
      <c r="B6867" s="235" t="s">
        <v>77</v>
      </c>
      <c r="C6867" s="235">
        <v>44230</v>
      </c>
      <c r="D6867" s="235">
        <v>0</v>
      </c>
      <c r="E6867" s="235">
        <v>0</v>
      </c>
      <c r="F6867" s="235">
        <v>0</v>
      </c>
      <c r="G6867" s="235">
        <v>0</v>
      </c>
      <c r="H6867" s="235">
        <v>0</v>
      </c>
    </row>
    <row r="6868" spans="2:8">
      <c r="B6868" s="235" t="s">
        <v>77</v>
      </c>
      <c r="C6868" s="235">
        <v>44231</v>
      </c>
      <c r="D6868" s="235">
        <v>5</v>
      </c>
      <c r="E6868" s="235">
        <v>0</v>
      </c>
      <c r="F6868" s="235">
        <v>0</v>
      </c>
      <c r="G6868" s="235">
        <v>0</v>
      </c>
      <c r="H6868" s="235">
        <v>0</v>
      </c>
    </row>
    <row r="6869" spans="2:8">
      <c r="B6869" s="235" t="s">
        <v>77</v>
      </c>
      <c r="C6869" s="235">
        <v>44232</v>
      </c>
      <c r="D6869" s="235">
        <v>0</v>
      </c>
      <c r="E6869" s="235">
        <v>0</v>
      </c>
      <c r="F6869" s="235">
        <v>0</v>
      </c>
      <c r="G6869" s="235">
        <v>0</v>
      </c>
      <c r="H6869" s="235">
        <v>0</v>
      </c>
    </row>
    <row r="6870" spans="2:8">
      <c r="B6870" s="235" t="s">
        <v>77</v>
      </c>
      <c r="C6870" s="235">
        <v>44233</v>
      </c>
      <c r="D6870" s="235">
        <v>0</v>
      </c>
      <c r="E6870" s="235">
        <v>0</v>
      </c>
      <c r="F6870" s="235">
        <v>0</v>
      </c>
      <c r="G6870" s="235">
        <v>0</v>
      </c>
      <c r="H6870" s="235">
        <v>0</v>
      </c>
    </row>
    <row r="6871" spans="2:8">
      <c r="B6871" s="235" t="s">
        <v>77</v>
      </c>
      <c r="C6871" s="235">
        <v>44234</v>
      </c>
      <c r="D6871" s="235">
        <v>0</v>
      </c>
      <c r="E6871" s="235">
        <v>0</v>
      </c>
      <c r="F6871" s="235">
        <v>0</v>
      </c>
      <c r="G6871" s="235">
        <v>0</v>
      </c>
      <c r="H6871" s="235">
        <v>0</v>
      </c>
    </row>
    <row r="6872" spans="2:8">
      <c r="B6872" s="235" t="s">
        <v>77</v>
      </c>
      <c r="C6872" s="235">
        <v>44235</v>
      </c>
      <c r="D6872" s="235">
        <v>0</v>
      </c>
      <c r="E6872" s="235">
        <v>0</v>
      </c>
      <c r="F6872" s="235">
        <v>0</v>
      </c>
      <c r="G6872" s="235">
        <v>0</v>
      </c>
      <c r="H6872" s="235">
        <v>0</v>
      </c>
    </row>
    <row r="6873" spans="2:8">
      <c r="B6873" s="235" t="s">
        <v>77</v>
      </c>
      <c r="C6873" s="235">
        <v>44236</v>
      </c>
      <c r="D6873" s="235">
        <v>0</v>
      </c>
      <c r="E6873" s="235">
        <v>0</v>
      </c>
      <c r="F6873" s="235">
        <v>0</v>
      </c>
      <c r="G6873" s="235">
        <v>0</v>
      </c>
      <c r="H6873" s="235">
        <v>0</v>
      </c>
    </row>
    <row r="6874" spans="2:8">
      <c r="B6874" s="235" t="s">
        <v>77</v>
      </c>
      <c r="C6874" s="235">
        <v>44237</v>
      </c>
      <c r="D6874" s="235">
        <v>3</v>
      </c>
      <c r="E6874" s="235">
        <v>0</v>
      </c>
      <c r="F6874" s="235">
        <v>0</v>
      </c>
      <c r="G6874" s="235">
        <v>0</v>
      </c>
      <c r="H6874" s="235">
        <v>0</v>
      </c>
    </row>
    <row r="6875" spans="2:8">
      <c r="B6875" s="235" t="s">
        <v>77</v>
      </c>
      <c r="C6875" s="235">
        <v>44238</v>
      </c>
      <c r="D6875" s="235">
        <v>1</v>
      </c>
      <c r="E6875" s="235">
        <v>0</v>
      </c>
      <c r="F6875" s="235">
        <v>0</v>
      </c>
      <c r="G6875" s="235">
        <v>0</v>
      </c>
      <c r="H6875" s="235">
        <v>0</v>
      </c>
    </row>
    <row r="6876" spans="2:8">
      <c r="B6876" s="235" t="s">
        <v>77</v>
      </c>
      <c r="C6876" s="235">
        <v>44239</v>
      </c>
      <c r="D6876" s="235">
        <v>4</v>
      </c>
      <c r="E6876" s="235">
        <v>0</v>
      </c>
      <c r="F6876" s="235">
        <v>0</v>
      </c>
      <c r="G6876" s="235">
        <v>0</v>
      </c>
      <c r="H6876" s="235">
        <v>0</v>
      </c>
    </row>
    <row r="6877" spans="2:8">
      <c r="B6877" s="235" t="s">
        <v>77</v>
      </c>
      <c r="C6877" s="235">
        <v>44240</v>
      </c>
      <c r="D6877" s="235">
        <v>0</v>
      </c>
      <c r="E6877" s="235">
        <v>0</v>
      </c>
      <c r="F6877" s="235">
        <v>0</v>
      </c>
      <c r="G6877" s="235">
        <v>0</v>
      </c>
      <c r="H6877" s="235">
        <v>0</v>
      </c>
    </row>
    <row r="6878" spans="2:8">
      <c r="B6878" s="235" t="s">
        <v>77</v>
      </c>
      <c r="C6878" s="235">
        <v>44241</v>
      </c>
      <c r="D6878" s="235">
        <v>0</v>
      </c>
      <c r="E6878" s="235">
        <v>0</v>
      </c>
      <c r="F6878" s="235">
        <v>0</v>
      </c>
      <c r="G6878" s="235">
        <v>0</v>
      </c>
      <c r="H6878" s="235">
        <v>0</v>
      </c>
    </row>
    <row r="6879" spans="2:8">
      <c r="B6879" s="235" t="s">
        <v>77</v>
      </c>
      <c r="C6879" s="235">
        <v>44242</v>
      </c>
      <c r="D6879" s="235">
        <v>11</v>
      </c>
      <c r="E6879" s="235">
        <v>0</v>
      </c>
      <c r="F6879" s="235">
        <v>0</v>
      </c>
      <c r="G6879" s="235">
        <v>0</v>
      </c>
      <c r="H6879" s="235">
        <v>0</v>
      </c>
    </row>
    <row r="6880" spans="2:8">
      <c r="B6880" s="235" t="s">
        <v>77</v>
      </c>
      <c r="C6880" s="235">
        <v>44243</v>
      </c>
      <c r="D6880" s="235">
        <v>0</v>
      </c>
      <c r="E6880" s="235">
        <v>0</v>
      </c>
      <c r="F6880" s="235">
        <v>0</v>
      </c>
      <c r="G6880" s="235">
        <v>0</v>
      </c>
      <c r="H6880" s="235">
        <v>0</v>
      </c>
    </row>
    <row r="6881" spans="2:8">
      <c r="B6881" s="235" t="s">
        <v>77</v>
      </c>
      <c r="C6881" s="235">
        <v>44244</v>
      </c>
      <c r="D6881" s="235">
        <v>0</v>
      </c>
      <c r="E6881" s="235">
        <v>0</v>
      </c>
      <c r="F6881" s="235">
        <v>0</v>
      </c>
      <c r="G6881" s="235">
        <v>0</v>
      </c>
      <c r="H6881" s="235">
        <v>0</v>
      </c>
    </row>
    <row r="6882" spans="2:8">
      <c r="B6882" s="235" t="s">
        <v>77</v>
      </c>
      <c r="C6882" s="235">
        <v>44245</v>
      </c>
      <c r="D6882" s="235">
        <v>10</v>
      </c>
      <c r="E6882" s="235">
        <v>0</v>
      </c>
      <c r="F6882" s="235">
        <v>0</v>
      </c>
      <c r="G6882" s="235">
        <v>0</v>
      </c>
      <c r="H6882" s="235">
        <v>0</v>
      </c>
    </row>
    <row r="6883" spans="2:8">
      <c r="B6883" s="235" t="s">
        <v>77</v>
      </c>
      <c r="C6883" s="235">
        <v>44246</v>
      </c>
      <c r="D6883" s="235">
        <v>17</v>
      </c>
      <c r="E6883" s="235">
        <v>0</v>
      </c>
      <c r="F6883" s="235">
        <v>0</v>
      </c>
      <c r="G6883" s="235">
        <v>0</v>
      </c>
      <c r="H6883" s="235">
        <v>0</v>
      </c>
    </row>
    <row r="6884" spans="2:8">
      <c r="B6884" s="235" t="s">
        <v>77</v>
      </c>
      <c r="C6884" s="235">
        <v>44247</v>
      </c>
      <c r="D6884" s="235">
        <v>0</v>
      </c>
      <c r="E6884" s="235">
        <v>0</v>
      </c>
      <c r="F6884" s="235">
        <v>0</v>
      </c>
      <c r="G6884" s="235">
        <v>0</v>
      </c>
      <c r="H6884" s="235">
        <v>0</v>
      </c>
    </row>
    <row r="6885" spans="2:8">
      <c r="B6885" s="235" t="s">
        <v>77</v>
      </c>
      <c r="C6885" s="235">
        <v>44248</v>
      </c>
      <c r="D6885" s="235">
        <v>0</v>
      </c>
      <c r="E6885" s="235">
        <v>0</v>
      </c>
      <c r="F6885" s="235">
        <v>0</v>
      </c>
      <c r="G6885" s="235">
        <v>0</v>
      </c>
      <c r="H6885" s="235">
        <v>0</v>
      </c>
    </row>
    <row r="6886" spans="2:8">
      <c r="B6886" s="235" t="s">
        <v>77</v>
      </c>
      <c r="C6886" s="235">
        <v>44249</v>
      </c>
      <c r="D6886" s="235">
        <v>20</v>
      </c>
      <c r="E6886" s="235">
        <v>0</v>
      </c>
      <c r="F6886" s="235">
        <v>0</v>
      </c>
      <c r="G6886" s="235">
        <v>0</v>
      </c>
      <c r="H6886" s="235">
        <v>0</v>
      </c>
    </row>
    <row r="6887" spans="2:8">
      <c r="B6887" s="235" t="s">
        <v>77</v>
      </c>
      <c r="C6887" s="235">
        <v>44250</v>
      </c>
      <c r="D6887" s="235">
        <v>10</v>
      </c>
      <c r="E6887" s="235">
        <v>0</v>
      </c>
      <c r="F6887" s="235">
        <v>0</v>
      </c>
      <c r="G6887" s="235">
        <v>0</v>
      </c>
      <c r="H6887" s="235">
        <v>0</v>
      </c>
    </row>
    <row r="6888" spans="2:8">
      <c r="B6888" s="235" t="s">
        <v>77</v>
      </c>
      <c r="C6888" s="235">
        <v>44251</v>
      </c>
      <c r="D6888" s="235">
        <v>7</v>
      </c>
      <c r="E6888" s="235">
        <v>0</v>
      </c>
      <c r="F6888" s="235">
        <v>0</v>
      </c>
      <c r="G6888" s="235">
        <v>0</v>
      </c>
      <c r="H6888" s="235">
        <v>0</v>
      </c>
    </row>
    <row r="6889" spans="2:8">
      <c r="B6889" s="235" t="s">
        <v>77</v>
      </c>
      <c r="C6889" s="235">
        <v>44252</v>
      </c>
      <c r="D6889" s="235">
        <v>0</v>
      </c>
      <c r="E6889" s="235">
        <v>0</v>
      </c>
      <c r="F6889" s="235">
        <v>0</v>
      </c>
      <c r="G6889" s="235">
        <v>0</v>
      </c>
      <c r="H6889" s="235">
        <v>0</v>
      </c>
    </row>
    <row r="6890" spans="2:8">
      <c r="B6890" s="235" t="s">
        <v>77</v>
      </c>
      <c r="C6890" s="235">
        <v>44253</v>
      </c>
      <c r="D6890" s="235">
        <v>6</v>
      </c>
      <c r="E6890" s="235">
        <v>0</v>
      </c>
      <c r="F6890" s="235">
        <v>0</v>
      </c>
      <c r="G6890" s="235">
        <v>0</v>
      </c>
      <c r="H6890" s="235">
        <v>0</v>
      </c>
    </row>
    <row r="6891" spans="2:8">
      <c r="B6891" s="235" t="s">
        <v>77</v>
      </c>
      <c r="C6891" s="235">
        <v>44254</v>
      </c>
      <c r="D6891" s="235">
        <v>0</v>
      </c>
      <c r="E6891" s="235">
        <v>0</v>
      </c>
      <c r="F6891" s="235">
        <v>0</v>
      </c>
      <c r="G6891" s="235">
        <v>0</v>
      </c>
      <c r="H6891" s="235">
        <v>0</v>
      </c>
    </row>
    <row r="6892" spans="2:8">
      <c r="B6892" s="235" t="s">
        <v>77</v>
      </c>
      <c r="C6892" s="235">
        <v>44255</v>
      </c>
      <c r="D6892" s="235">
        <v>0</v>
      </c>
      <c r="E6892" s="235">
        <v>0</v>
      </c>
      <c r="F6892" s="235">
        <v>0</v>
      </c>
      <c r="G6892" s="235">
        <v>0</v>
      </c>
      <c r="H6892" s="235">
        <v>0</v>
      </c>
    </row>
    <row r="6893" spans="2:8">
      <c r="B6893" s="235" t="s">
        <v>77</v>
      </c>
      <c r="C6893" s="235">
        <v>44256</v>
      </c>
      <c r="D6893" s="235">
        <v>273</v>
      </c>
      <c r="E6893" s="235">
        <v>0</v>
      </c>
      <c r="F6893" s="235">
        <v>0</v>
      </c>
      <c r="G6893" s="235">
        <v>0</v>
      </c>
      <c r="H6893" s="235">
        <v>0</v>
      </c>
    </row>
    <row r="6894" spans="2:8">
      <c r="B6894" s="235" t="s">
        <v>77</v>
      </c>
      <c r="C6894" s="235">
        <v>44287</v>
      </c>
      <c r="D6894" s="235">
        <v>270</v>
      </c>
      <c r="E6894" s="235">
        <v>0</v>
      </c>
      <c r="F6894" s="235">
        <v>0</v>
      </c>
      <c r="G6894" s="235">
        <v>0</v>
      </c>
      <c r="H6894" s="235">
        <v>0</v>
      </c>
    </row>
    <row r="6895" spans="2:8">
      <c r="B6895" s="235" t="s">
        <v>77</v>
      </c>
      <c r="C6895" s="235">
        <v>44317</v>
      </c>
      <c r="D6895" s="235">
        <v>273</v>
      </c>
      <c r="E6895" s="235">
        <v>0</v>
      </c>
      <c r="F6895" s="235">
        <v>0</v>
      </c>
      <c r="G6895" s="235">
        <v>0</v>
      </c>
      <c r="H6895" s="235">
        <v>0</v>
      </c>
    </row>
    <row r="6896" spans="2:8">
      <c r="B6896" s="235" t="s">
        <v>77</v>
      </c>
      <c r="C6896" s="235">
        <v>44348</v>
      </c>
      <c r="D6896" s="235">
        <v>88</v>
      </c>
      <c r="E6896" s="235">
        <v>0</v>
      </c>
      <c r="F6896" s="235">
        <v>0</v>
      </c>
      <c r="G6896" s="235">
        <v>0</v>
      </c>
      <c r="H6896" s="235">
        <v>0</v>
      </c>
    </row>
    <row r="6897" spans="2:8">
      <c r="B6897" s="235" t="s">
        <v>77</v>
      </c>
      <c r="C6897" s="235">
        <v>44349</v>
      </c>
      <c r="D6897" s="235">
        <v>5</v>
      </c>
      <c r="E6897" s="235">
        <v>0</v>
      </c>
      <c r="F6897" s="235">
        <v>0</v>
      </c>
      <c r="G6897" s="235">
        <v>0</v>
      </c>
      <c r="H6897" s="235">
        <v>0</v>
      </c>
    </row>
    <row r="6898" spans="2:8">
      <c r="B6898" s="235" t="s">
        <v>77</v>
      </c>
      <c r="C6898" s="235">
        <v>44350</v>
      </c>
      <c r="D6898" s="235">
        <v>0</v>
      </c>
      <c r="E6898" s="235">
        <v>0</v>
      </c>
      <c r="F6898" s="235">
        <v>0</v>
      </c>
      <c r="G6898" s="235">
        <v>0</v>
      </c>
      <c r="H6898" s="235">
        <v>0</v>
      </c>
    </row>
    <row r="6899" spans="2:8">
      <c r="B6899" s="235" t="s">
        <v>77</v>
      </c>
      <c r="C6899" s="235">
        <v>44351</v>
      </c>
      <c r="D6899" s="235">
        <v>4</v>
      </c>
      <c r="E6899" s="235">
        <v>0</v>
      </c>
      <c r="F6899" s="235">
        <v>0</v>
      </c>
      <c r="G6899" s="235">
        <v>0</v>
      </c>
      <c r="H6899" s="235">
        <v>0</v>
      </c>
    </row>
    <row r="6900" spans="2:8">
      <c r="B6900" s="235" t="s">
        <v>77</v>
      </c>
      <c r="C6900" s="235">
        <v>44352</v>
      </c>
      <c r="D6900" s="235">
        <v>0</v>
      </c>
      <c r="E6900" s="235">
        <v>0</v>
      </c>
      <c r="F6900" s="235">
        <v>0</v>
      </c>
      <c r="G6900" s="235">
        <v>0</v>
      </c>
      <c r="H6900" s="235">
        <v>0</v>
      </c>
    </row>
    <row r="6901" spans="2:8">
      <c r="B6901" s="235" t="s">
        <v>77</v>
      </c>
      <c r="C6901" s="235">
        <v>44353</v>
      </c>
      <c r="D6901" s="235">
        <v>0</v>
      </c>
      <c r="E6901" s="235">
        <v>0</v>
      </c>
      <c r="F6901" s="235">
        <v>0</v>
      </c>
      <c r="G6901" s="235">
        <v>0</v>
      </c>
      <c r="H6901" s="235">
        <v>0</v>
      </c>
    </row>
    <row r="6902" spans="2:8">
      <c r="B6902" s="235" t="s">
        <v>77</v>
      </c>
      <c r="C6902" s="235">
        <v>44354</v>
      </c>
      <c r="D6902" s="235">
        <v>0</v>
      </c>
      <c r="E6902" s="235">
        <v>0</v>
      </c>
      <c r="F6902" s="235">
        <v>0</v>
      </c>
      <c r="G6902" s="235">
        <v>0</v>
      </c>
      <c r="H6902" s="235">
        <v>0</v>
      </c>
    </row>
    <row r="6903" spans="2:8">
      <c r="B6903" s="235" t="s">
        <v>77</v>
      </c>
      <c r="C6903" s="235">
        <v>44355</v>
      </c>
      <c r="D6903" s="235">
        <v>28</v>
      </c>
      <c r="E6903" s="235">
        <v>0</v>
      </c>
      <c r="F6903" s="235">
        <v>0</v>
      </c>
      <c r="G6903" s="235">
        <v>0</v>
      </c>
      <c r="H6903" s="235">
        <v>0</v>
      </c>
    </row>
    <row r="6904" spans="2:8">
      <c r="B6904" s="235" t="s">
        <v>77</v>
      </c>
      <c r="C6904" s="235">
        <v>44356</v>
      </c>
      <c r="D6904" s="235">
        <v>28</v>
      </c>
      <c r="E6904" s="235">
        <v>0</v>
      </c>
      <c r="F6904" s="235">
        <v>0</v>
      </c>
      <c r="G6904" s="235">
        <v>0</v>
      </c>
      <c r="H6904" s="235">
        <v>0</v>
      </c>
    </row>
    <row r="6905" spans="2:8">
      <c r="B6905" s="235" t="s">
        <v>77</v>
      </c>
      <c r="C6905" s="235">
        <v>44357</v>
      </c>
      <c r="D6905" s="235">
        <v>17</v>
      </c>
      <c r="E6905" s="235">
        <v>0</v>
      </c>
      <c r="F6905" s="235">
        <v>0</v>
      </c>
      <c r="G6905" s="235">
        <v>0</v>
      </c>
      <c r="H6905" s="235">
        <v>0</v>
      </c>
    </row>
    <row r="6906" spans="2:8">
      <c r="B6906" s="235" t="s">
        <v>77</v>
      </c>
      <c r="C6906" s="235">
        <v>44358</v>
      </c>
      <c r="D6906" s="235">
        <v>0</v>
      </c>
      <c r="E6906" s="235">
        <v>0</v>
      </c>
      <c r="F6906" s="235">
        <v>0</v>
      </c>
      <c r="G6906" s="235">
        <v>0</v>
      </c>
      <c r="H6906" s="235">
        <v>0</v>
      </c>
    </row>
    <row r="6907" spans="2:8">
      <c r="B6907" s="235" t="s">
        <v>77</v>
      </c>
      <c r="C6907" s="235">
        <v>44359</v>
      </c>
      <c r="D6907" s="235">
        <v>0</v>
      </c>
      <c r="E6907" s="235">
        <v>0</v>
      </c>
      <c r="F6907" s="235">
        <v>0</v>
      </c>
      <c r="G6907" s="235">
        <v>0</v>
      </c>
      <c r="H6907" s="235">
        <v>0</v>
      </c>
    </row>
    <row r="6908" spans="2:8">
      <c r="B6908" s="235" t="s">
        <v>77</v>
      </c>
      <c r="C6908" s="235">
        <v>44360</v>
      </c>
      <c r="D6908" s="235">
        <v>0</v>
      </c>
      <c r="E6908" s="235">
        <v>0</v>
      </c>
      <c r="F6908" s="235">
        <v>0</v>
      </c>
      <c r="G6908" s="235">
        <v>0</v>
      </c>
      <c r="H6908" s="235">
        <v>0</v>
      </c>
    </row>
    <row r="6909" spans="2:8">
      <c r="B6909" s="235" t="s">
        <v>77</v>
      </c>
      <c r="C6909" s="235">
        <v>44361</v>
      </c>
      <c r="D6909" s="235">
        <v>0</v>
      </c>
      <c r="E6909" s="235">
        <v>0</v>
      </c>
      <c r="F6909" s="235">
        <v>0</v>
      </c>
      <c r="G6909" s="235">
        <v>0</v>
      </c>
      <c r="H6909" s="235">
        <v>0</v>
      </c>
    </row>
    <row r="6910" spans="2:8">
      <c r="B6910" s="235" t="s">
        <v>77</v>
      </c>
      <c r="C6910" s="235">
        <v>44362</v>
      </c>
      <c r="D6910" s="235">
        <v>89</v>
      </c>
      <c r="E6910" s="235">
        <v>0</v>
      </c>
      <c r="F6910" s="235">
        <v>0</v>
      </c>
      <c r="G6910" s="235">
        <v>0</v>
      </c>
      <c r="H6910" s="235">
        <v>0</v>
      </c>
    </row>
    <row r="6911" spans="2:8">
      <c r="B6911" s="235" t="s">
        <v>77</v>
      </c>
      <c r="C6911" s="235">
        <v>44363</v>
      </c>
      <c r="D6911" s="235">
        <v>10</v>
      </c>
      <c r="E6911" s="235">
        <v>0</v>
      </c>
      <c r="F6911" s="235">
        <v>0</v>
      </c>
      <c r="G6911" s="235">
        <v>0</v>
      </c>
      <c r="H6911" s="235">
        <v>0</v>
      </c>
    </row>
    <row r="6912" spans="2:8">
      <c r="B6912" s="235" t="s">
        <v>77</v>
      </c>
      <c r="C6912" s="235">
        <v>44364</v>
      </c>
      <c r="D6912" s="235">
        <v>0</v>
      </c>
      <c r="E6912" s="235">
        <v>0</v>
      </c>
      <c r="F6912" s="235">
        <v>0</v>
      </c>
      <c r="G6912" s="235">
        <v>0</v>
      </c>
      <c r="H6912" s="235">
        <v>0</v>
      </c>
    </row>
    <row r="6913" spans="2:8">
      <c r="B6913" s="235" t="s">
        <v>77</v>
      </c>
      <c r="C6913" s="235">
        <v>44365</v>
      </c>
      <c r="D6913" s="235">
        <v>86</v>
      </c>
      <c r="E6913" s="235">
        <v>0</v>
      </c>
      <c r="F6913" s="235">
        <v>0</v>
      </c>
      <c r="G6913" s="235">
        <v>0</v>
      </c>
      <c r="H6913" s="235">
        <v>0</v>
      </c>
    </row>
    <row r="6914" spans="2:8">
      <c r="B6914" s="235" t="s">
        <v>77</v>
      </c>
      <c r="C6914" s="235">
        <v>44366</v>
      </c>
      <c r="D6914" s="235">
        <v>0</v>
      </c>
      <c r="E6914" s="235">
        <v>0</v>
      </c>
      <c r="F6914" s="235">
        <v>0</v>
      </c>
      <c r="G6914" s="235">
        <v>0</v>
      </c>
      <c r="H6914" s="235">
        <v>0</v>
      </c>
    </row>
    <row r="6915" spans="2:8">
      <c r="B6915" s="235" t="s">
        <v>77</v>
      </c>
      <c r="C6915" s="235">
        <v>44367</v>
      </c>
      <c r="D6915" s="235">
        <v>0</v>
      </c>
      <c r="E6915" s="235">
        <v>0</v>
      </c>
      <c r="F6915" s="235">
        <v>0</v>
      </c>
      <c r="G6915" s="235">
        <v>0</v>
      </c>
      <c r="H6915" s="235">
        <v>0</v>
      </c>
    </row>
    <row r="6916" spans="2:8">
      <c r="B6916" s="235" t="s">
        <v>77</v>
      </c>
      <c r="C6916" s="235">
        <v>44368</v>
      </c>
      <c r="D6916" s="235">
        <v>70</v>
      </c>
      <c r="E6916" s="235">
        <v>0</v>
      </c>
      <c r="F6916" s="235">
        <v>0</v>
      </c>
      <c r="G6916" s="235">
        <v>0</v>
      </c>
      <c r="H6916" s="235">
        <v>0</v>
      </c>
    </row>
    <row r="6917" spans="2:8">
      <c r="B6917" s="235" t="s">
        <v>77</v>
      </c>
      <c r="C6917" s="235">
        <v>44369</v>
      </c>
      <c r="D6917" s="235">
        <v>0</v>
      </c>
      <c r="E6917" s="235">
        <v>0</v>
      </c>
      <c r="F6917" s="235">
        <v>0</v>
      </c>
      <c r="G6917" s="235">
        <v>0</v>
      </c>
      <c r="H6917" s="235">
        <v>0</v>
      </c>
    </row>
    <row r="6918" spans="2:8">
      <c r="B6918" s="235" t="s">
        <v>77</v>
      </c>
      <c r="C6918" s="235">
        <v>44370</v>
      </c>
      <c r="D6918" s="235">
        <v>0</v>
      </c>
      <c r="E6918" s="235">
        <v>0</v>
      </c>
      <c r="F6918" s="235">
        <v>0</v>
      </c>
      <c r="G6918" s="235">
        <v>0</v>
      </c>
      <c r="H6918" s="235">
        <v>0</v>
      </c>
    </row>
    <row r="6919" spans="2:8">
      <c r="B6919" s="235" t="s">
        <v>77</v>
      </c>
      <c r="C6919" s="235">
        <v>44371</v>
      </c>
      <c r="D6919" s="235">
        <v>52</v>
      </c>
      <c r="E6919" s="235">
        <v>0</v>
      </c>
      <c r="F6919" s="235">
        <v>0</v>
      </c>
      <c r="G6919" s="235">
        <v>0</v>
      </c>
      <c r="H6919" s="235">
        <v>0</v>
      </c>
    </row>
    <row r="6920" spans="2:8">
      <c r="B6920" s="235" t="s">
        <v>77</v>
      </c>
      <c r="C6920" s="235">
        <v>44372</v>
      </c>
      <c r="D6920" s="235">
        <v>0</v>
      </c>
      <c r="E6920" s="235">
        <v>0</v>
      </c>
      <c r="F6920" s="235">
        <v>0</v>
      </c>
      <c r="G6920" s="235">
        <v>0</v>
      </c>
      <c r="H6920" s="235">
        <v>0</v>
      </c>
    </row>
    <row r="6921" spans="2:8">
      <c r="B6921" s="235" t="s">
        <v>77</v>
      </c>
      <c r="C6921" s="235">
        <v>44373</v>
      </c>
      <c r="D6921" s="235">
        <v>0</v>
      </c>
      <c r="E6921" s="235">
        <v>0</v>
      </c>
      <c r="F6921" s="235">
        <v>0</v>
      </c>
      <c r="G6921" s="235">
        <v>0</v>
      </c>
      <c r="H6921" s="235">
        <v>0</v>
      </c>
    </row>
    <row r="6922" spans="2:8">
      <c r="B6922" s="235" t="s">
        <v>77</v>
      </c>
      <c r="C6922" s="235">
        <v>44374</v>
      </c>
      <c r="D6922" s="235">
        <v>0</v>
      </c>
      <c r="E6922" s="235">
        <v>0</v>
      </c>
      <c r="F6922" s="235">
        <v>0</v>
      </c>
      <c r="G6922" s="235">
        <v>0</v>
      </c>
      <c r="H6922" s="235">
        <v>0</v>
      </c>
    </row>
    <row r="6923" spans="2:8">
      <c r="B6923" s="235" t="s">
        <v>77</v>
      </c>
      <c r="C6923" s="235">
        <v>44375</v>
      </c>
      <c r="D6923" s="235">
        <v>110</v>
      </c>
      <c r="E6923" s="235">
        <v>0</v>
      </c>
      <c r="F6923" s="235">
        <v>0</v>
      </c>
      <c r="G6923" s="235">
        <v>0</v>
      </c>
      <c r="H6923" s="235">
        <v>0</v>
      </c>
    </row>
    <row r="6924" spans="2:8">
      <c r="B6924" s="235" t="s">
        <v>77</v>
      </c>
      <c r="C6924" s="235">
        <v>44376</v>
      </c>
      <c r="D6924" s="235">
        <v>0</v>
      </c>
      <c r="E6924" s="235">
        <v>0</v>
      </c>
      <c r="F6924" s="235">
        <v>0</v>
      </c>
      <c r="G6924" s="235">
        <v>0</v>
      </c>
      <c r="H6924" s="235">
        <v>0</v>
      </c>
    </row>
    <row r="6925" spans="2:8">
      <c r="B6925" s="235" t="s">
        <v>77</v>
      </c>
      <c r="C6925" s="235">
        <v>44377</v>
      </c>
      <c r="D6925" s="235">
        <v>0</v>
      </c>
      <c r="E6925" s="235">
        <v>0</v>
      </c>
      <c r="F6925" s="235">
        <v>0</v>
      </c>
      <c r="G6925" s="235">
        <v>0</v>
      </c>
      <c r="H6925" s="235">
        <v>0</v>
      </c>
    </row>
    <row r="6926" spans="2:8">
      <c r="B6926" s="235" t="s">
        <v>77</v>
      </c>
      <c r="C6926" s="235">
        <v>44378</v>
      </c>
      <c r="D6926" s="235">
        <v>0</v>
      </c>
      <c r="E6926" s="235">
        <v>0</v>
      </c>
      <c r="F6926" s="235">
        <v>0</v>
      </c>
      <c r="G6926" s="235">
        <v>0</v>
      </c>
      <c r="H6926" s="235">
        <v>0</v>
      </c>
    </row>
    <row r="6927" spans="2:8">
      <c r="B6927" s="235" t="s">
        <v>77</v>
      </c>
      <c r="C6927" s="235">
        <v>44379</v>
      </c>
      <c r="D6927" s="235">
        <v>0</v>
      </c>
      <c r="E6927" s="235">
        <v>0</v>
      </c>
      <c r="F6927" s="235">
        <v>0</v>
      </c>
      <c r="G6927" s="235">
        <v>0</v>
      </c>
      <c r="H6927" s="235">
        <v>0</v>
      </c>
    </row>
    <row r="6928" spans="2:8">
      <c r="B6928" s="235" t="s">
        <v>77</v>
      </c>
      <c r="C6928" s="235">
        <v>44380</v>
      </c>
      <c r="D6928" s="235">
        <v>0</v>
      </c>
      <c r="E6928" s="235">
        <v>0</v>
      </c>
      <c r="F6928" s="235">
        <v>0</v>
      </c>
      <c r="G6928" s="235">
        <v>0</v>
      </c>
      <c r="H6928" s="235">
        <v>0</v>
      </c>
    </row>
    <row r="6929" spans="2:8">
      <c r="B6929" s="235" t="s">
        <v>77</v>
      </c>
      <c r="C6929" s="235">
        <v>44381</v>
      </c>
      <c r="D6929" s="235">
        <v>0</v>
      </c>
      <c r="E6929" s="235">
        <v>0</v>
      </c>
      <c r="F6929" s="235">
        <v>0</v>
      </c>
      <c r="G6929" s="235">
        <v>0</v>
      </c>
      <c r="H6929" s="235">
        <v>0</v>
      </c>
    </row>
    <row r="6930" spans="2:8">
      <c r="B6930" s="235" t="s">
        <v>77</v>
      </c>
      <c r="C6930" s="235">
        <v>44382</v>
      </c>
      <c r="D6930" s="235">
        <v>0</v>
      </c>
      <c r="E6930" s="235">
        <v>0</v>
      </c>
      <c r="F6930" s="235">
        <v>0</v>
      </c>
      <c r="G6930" s="235">
        <v>0</v>
      </c>
      <c r="H6930" s="235">
        <v>0</v>
      </c>
    </row>
    <row r="6931" spans="2:8">
      <c r="B6931" s="235" t="s">
        <v>77</v>
      </c>
      <c r="C6931" s="235">
        <v>44383</v>
      </c>
      <c r="D6931" s="235">
        <v>15</v>
      </c>
      <c r="E6931" s="235">
        <v>0</v>
      </c>
      <c r="F6931" s="235">
        <v>0</v>
      </c>
      <c r="G6931" s="235">
        <v>0</v>
      </c>
      <c r="H6931" s="235">
        <v>0</v>
      </c>
    </row>
    <row r="6932" spans="2:8">
      <c r="B6932" s="235" t="s">
        <v>77</v>
      </c>
      <c r="C6932" s="235">
        <v>44384</v>
      </c>
      <c r="D6932" s="235">
        <v>0</v>
      </c>
      <c r="E6932" s="235">
        <v>0</v>
      </c>
      <c r="F6932" s="235">
        <v>0</v>
      </c>
      <c r="G6932" s="235">
        <v>0</v>
      </c>
      <c r="H6932" s="235">
        <v>0</v>
      </c>
    </row>
    <row r="6933" spans="2:8">
      <c r="B6933" s="235" t="s">
        <v>77</v>
      </c>
      <c r="C6933" s="235">
        <v>44385</v>
      </c>
      <c r="D6933" s="235">
        <v>0</v>
      </c>
      <c r="E6933" s="235">
        <v>0</v>
      </c>
      <c r="F6933" s="235">
        <v>0</v>
      </c>
      <c r="G6933" s="235">
        <v>0</v>
      </c>
      <c r="H6933" s="235">
        <v>0</v>
      </c>
    </row>
    <row r="6934" spans="2:8">
      <c r="B6934" s="235" t="s">
        <v>77</v>
      </c>
      <c r="C6934" s="235">
        <v>44386</v>
      </c>
      <c r="D6934" s="235">
        <v>0</v>
      </c>
      <c r="E6934" s="235">
        <v>0</v>
      </c>
      <c r="F6934" s="235">
        <v>0</v>
      </c>
      <c r="G6934" s="235">
        <v>0</v>
      </c>
      <c r="H6934" s="235">
        <v>0</v>
      </c>
    </row>
    <row r="6935" spans="2:8">
      <c r="B6935" s="235" t="s">
        <v>77</v>
      </c>
      <c r="C6935" s="235">
        <v>44387</v>
      </c>
      <c r="D6935" s="235">
        <v>0</v>
      </c>
      <c r="E6935" s="235">
        <v>0</v>
      </c>
      <c r="F6935" s="235">
        <v>0</v>
      </c>
      <c r="G6935" s="235">
        <v>0</v>
      </c>
      <c r="H6935" s="235">
        <v>0</v>
      </c>
    </row>
    <row r="6936" spans="2:8">
      <c r="B6936" s="235" t="s">
        <v>77</v>
      </c>
      <c r="C6936" s="235">
        <v>44388</v>
      </c>
      <c r="D6936" s="235">
        <v>0</v>
      </c>
      <c r="E6936" s="235">
        <v>0</v>
      </c>
      <c r="F6936" s="235">
        <v>0</v>
      </c>
      <c r="G6936" s="235">
        <v>0</v>
      </c>
      <c r="H6936" s="235">
        <v>0</v>
      </c>
    </row>
    <row r="6937" spans="2:8">
      <c r="B6937" s="235" t="s">
        <v>77</v>
      </c>
      <c r="C6937" s="235">
        <v>44389</v>
      </c>
      <c r="D6937" s="235">
        <v>88</v>
      </c>
      <c r="E6937" s="235">
        <v>0</v>
      </c>
      <c r="F6937" s="235">
        <v>0</v>
      </c>
      <c r="G6937" s="235">
        <v>0</v>
      </c>
      <c r="H6937" s="235">
        <v>0</v>
      </c>
    </row>
    <row r="6938" spans="2:8">
      <c r="B6938" s="235" t="s">
        <v>77</v>
      </c>
      <c r="C6938" s="235">
        <v>44390</v>
      </c>
      <c r="D6938" s="235">
        <v>0</v>
      </c>
      <c r="E6938" s="235">
        <v>0</v>
      </c>
      <c r="F6938" s="235">
        <v>0</v>
      </c>
      <c r="G6938" s="235">
        <v>0</v>
      </c>
      <c r="H6938" s="235">
        <v>0</v>
      </c>
    </row>
    <row r="6939" spans="2:8">
      <c r="B6939" s="235" t="s">
        <v>77</v>
      </c>
      <c r="C6939" s="235">
        <v>44391</v>
      </c>
      <c r="D6939" s="235">
        <v>0</v>
      </c>
      <c r="E6939" s="235">
        <v>0</v>
      </c>
      <c r="F6939" s="235">
        <v>0</v>
      </c>
      <c r="G6939" s="235">
        <v>0</v>
      </c>
      <c r="H6939" s="235">
        <v>0</v>
      </c>
    </row>
    <row r="6940" spans="2:8">
      <c r="B6940" s="235" t="s">
        <v>77</v>
      </c>
      <c r="C6940" s="235">
        <v>44392</v>
      </c>
      <c r="D6940" s="235">
        <v>0</v>
      </c>
      <c r="E6940" s="235">
        <v>0</v>
      </c>
      <c r="F6940" s="235">
        <v>0</v>
      </c>
      <c r="G6940" s="235">
        <v>0</v>
      </c>
      <c r="H6940" s="235">
        <v>0</v>
      </c>
    </row>
    <row r="6941" spans="2:8">
      <c r="B6941" s="235" t="s">
        <v>77</v>
      </c>
      <c r="C6941" s="235">
        <v>44393</v>
      </c>
      <c r="D6941" s="235">
        <v>18</v>
      </c>
      <c r="E6941" s="235">
        <v>0</v>
      </c>
      <c r="F6941" s="235">
        <v>0</v>
      </c>
      <c r="G6941" s="235">
        <v>0</v>
      </c>
      <c r="H6941" s="235">
        <v>0</v>
      </c>
    </row>
    <row r="6942" spans="2:8">
      <c r="B6942" s="235" t="s">
        <v>77</v>
      </c>
      <c r="C6942" s="235">
        <v>44394</v>
      </c>
      <c r="D6942" s="235">
        <v>0</v>
      </c>
      <c r="E6942" s="235">
        <v>0</v>
      </c>
      <c r="F6942" s="235">
        <v>0</v>
      </c>
      <c r="G6942" s="235">
        <v>0</v>
      </c>
      <c r="H6942" s="235">
        <v>0</v>
      </c>
    </row>
    <row r="6943" spans="2:8">
      <c r="B6943" s="235" t="s">
        <v>77</v>
      </c>
      <c r="C6943" s="235">
        <v>44395</v>
      </c>
      <c r="D6943" s="235">
        <v>0</v>
      </c>
      <c r="E6943" s="235">
        <v>0</v>
      </c>
      <c r="F6943" s="235">
        <v>0</v>
      </c>
      <c r="G6943" s="235">
        <v>0</v>
      </c>
      <c r="H6943" s="235">
        <v>0</v>
      </c>
    </row>
    <row r="6944" spans="2:8">
      <c r="B6944" s="235" t="s">
        <v>77</v>
      </c>
      <c r="C6944" s="235">
        <v>44396</v>
      </c>
      <c r="D6944" s="235">
        <v>22</v>
      </c>
      <c r="E6944" s="235">
        <v>0</v>
      </c>
      <c r="F6944" s="235">
        <v>0</v>
      </c>
      <c r="G6944" s="235">
        <v>0</v>
      </c>
      <c r="H6944" s="235">
        <v>0</v>
      </c>
    </row>
    <row r="6945" spans="2:8">
      <c r="B6945" s="235" t="s">
        <v>77</v>
      </c>
      <c r="C6945" s="235">
        <v>44397</v>
      </c>
      <c r="D6945" s="235">
        <v>0</v>
      </c>
      <c r="E6945" s="235">
        <v>0</v>
      </c>
      <c r="F6945" s="235">
        <v>0</v>
      </c>
      <c r="G6945" s="235">
        <v>0</v>
      </c>
      <c r="H6945" s="235">
        <v>0</v>
      </c>
    </row>
    <row r="6946" spans="2:8">
      <c r="B6946" s="235" t="s">
        <v>77</v>
      </c>
      <c r="C6946" s="235">
        <v>44398</v>
      </c>
      <c r="D6946" s="235">
        <v>0</v>
      </c>
      <c r="E6946" s="235">
        <v>0</v>
      </c>
      <c r="F6946" s="235">
        <v>0</v>
      </c>
      <c r="G6946" s="235">
        <v>0</v>
      </c>
      <c r="H6946" s="235">
        <v>0</v>
      </c>
    </row>
    <row r="6947" spans="2:8">
      <c r="B6947" s="235" t="s">
        <v>77</v>
      </c>
      <c r="C6947" s="235">
        <v>44399</v>
      </c>
      <c r="D6947" s="235">
        <v>0</v>
      </c>
      <c r="E6947" s="235">
        <v>0</v>
      </c>
      <c r="F6947" s="235">
        <v>0</v>
      </c>
      <c r="G6947" s="235">
        <v>0</v>
      </c>
      <c r="H6947" s="235">
        <v>0</v>
      </c>
    </row>
    <row r="6948" spans="2:8">
      <c r="B6948" s="235" t="s">
        <v>77</v>
      </c>
      <c r="C6948" s="235">
        <v>44400</v>
      </c>
      <c r="D6948" s="235">
        <v>0</v>
      </c>
      <c r="E6948" s="235">
        <v>0</v>
      </c>
      <c r="F6948" s="235">
        <v>0</v>
      </c>
      <c r="G6948" s="235">
        <v>0</v>
      </c>
      <c r="H6948" s="235">
        <v>0</v>
      </c>
    </row>
    <row r="6949" spans="2:8">
      <c r="B6949" s="235" t="s">
        <v>77</v>
      </c>
      <c r="C6949" s="235">
        <v>44401</v>
      </c>
      <c r="D6949" s="235">
        <v>0</v>
      </c>
      <c r="E6949" s="235">
        <v>0</v>
      </c>
      <c r="F6949" s="235">
        <v>0</v>
      </c>
      <c r="G6949" s="235">
        <v>0</v>
      </c>
      <c r="H6949" s="235">
        <v>0</v>
      </c>
    </row>
    <row r="6950" spans="2:8">
      <c r="B6950" s="235" t="s">
        <v>77</v>
      </c>
      <c r="C6950" s="235">
        <v>44402</v>
      </c>
      <c r="D6950" s="235">
        <v>0</v>
      </c>
      <c r="E6950" s="235">
        <v>0</v>
      </c>
      <c r="F6950" s="235">
        <v>0</v>
      </c>
      <c r="G6950" s="235">
        <v>0</v>
      </c>
      <c r="H6950" s="235">
        <v>0</v>
      </c>
    </row>
    <row r="6951" spans="2:8">
      <c r="B6951" s="235" t="s">
        <v>77</v>
      </c>
      <c r="C6951" s="235">
        <v>44403</v>
      </c>
      <c r="D6951" s="235">
        <v>24</v>
      </c>
      <c r="E6951" s="235">
        <v>0</v>
      </c>
      <c r="F6951" s="235">
        <v>0</v>
      </c>
      <c r="G6951" s="235">
        <v>0</v>
      </c>
      <c r="H6951" s="235">
        <v>0</v>
      </c>
    </row>
    <row r="6952" spans="2:8">
      <c r="B6952" s="235" t="s">
        <v>77</v>
      </c>
      <c r="C6952" s="235">
        <v>44404</v>
      </c>
      <c r="D6952" s="235">
        <v>18</v>
      </c>
      <c r="E6952" s="235">
        <v>0</v>
      </c>
      <c r="F6952" s="235">
        <v>0</v>
      </c>
      <c r="G6952" s="235">
        <v>0</v>
      </c>
      <c r="H6952" s="235">
        <v>0</v>
      </c>
    </row>
    <row r="6953" spans="2:8">
      <c r="B6953" s="235" t="s">
        <v>77</v>
      </c>
      <c r="C6953" s="235">
        <v>44405</v>
      </c>
      <c r="D6953" s="235">
        <v>12</v>
      </c>
      <c r="E6953" s="235">
        <v>0</v>
      </c>
      <c r="F6953" s="235">
        <v>0</v>
      </c>
      <c r="G6953" s="235">
        <v>0</v>
      </c>
      <c r="H6953" s="235">
        <v>0</v>
      </c>
    </row>
    <row r="6954" spans="2:8">
      <c r="B6954" s="235" t="s">
        <v>77</v>
      </c>
      <c r="C6954" s="235">
        <v>44406</v>
      </c>
      <c r="D6954" s="235">
        <v>0</v>
      </c>
      <c r="E6954" s="235">
        <v>0</v>
      </c>
      <c r="F6954" s="235">
        <v>0</v>
      </c>
      <c r="G6954" s="235">
        <v>0</v>
      </c>
      <c r="H6954" s="235">
        <v>0</v>
      </c>
    </row>
    <row r="6955" spans="2:8">
      <c r="B6955" s="235" t="s">
        <v>77</v>
      </c>
      <c r="C6955" s="235">
        <v>44407</v>
      </c>
      <c r="D6955" s="235">
        <v>15</v>
      </c>
      <c r="E6955" s="235">
        <v>0</v>
      </c>
      <c r="F6955" s="235">
        <v>0</v>
      </c>
      <c r="G6955" s="235">
        <v>0</v>
      </c>
      <c r="H6955" s="235">
        <v>0</v>
      </c>
    </row>
    <row r="6956" spans="2:8">
      <c r="B6956" s="235" t="s">
        <v>77</v>
      </c>
      <c r="C6956" s="235">
        <v>44409</v>
      </c>
      <c r="D6956" s="235">
        <v>0</v>
      </c>
      <c r="E6956" s="235">
        <v>0</v>
      </c>
      <c r="F6956" s="235">
        <v>0</v>
      </c>
      <c r="G6956" s="235">
        <v>0</v>
      </c>
      <c r="H6956" s="235">
        <v>0</v>
      </c>
    </row>
    <row r="6957" spans="2:8">
      <c r="B6957" s="235" t="s">
        <v>77</v>
      </c>
      <c r="C6957" s="235">
        <v>44410</v>
      </c>
      <c r="D6957" s="235">
        <v>5</v>
      </c>
      <c r="E6957" s="235">
        <v>0</v>
      </c>
      <c r="F6957" s="235">
        <v>0</v>
      </c>
      <c r="G6957" s="235">
        <v>0</v>
      </c>
      <c r="H6957" s="235">
        <v>0</v>
      </c>
    </row>
    <row r="6958" spans="2:8">
      <c r="B6958" s="235" t="s">
        <v>77</v>
      </c>
      <c r="C6958" s="235">
        <v>44411</v>
      </c>
      <c r="D6958" s="235">
        <v>0</v>
      </c>
      <c r="E6958" s="235">
        <v>0</v>
      </c>
      <c r="F6958" s="235">
        <v>0</v>
      </c>
      <c r="G6958" s="235">
        <v>0</v>
      </c>
      <c r="H6958" s="235">
        <v>0</v>
      </c>
    </row>
    <row r="6959" spans="2:8">
      <c r="B6959" s="235" t="s">
        <v>77</v>
      </c>
      <c r="C6959" s="235">
        <v>44412</v>
      </c>
      <c r="D6959" s="235">
        <v>0</v>
      </c>
      <c r="E6959" s="235">
        <v>0</v>
      </c>
      <c r="F6959" s="235">
        <v>0</v>
      </c>
      <c r="G6959" s="235">
        <v>0</v>
      </c>
      <c r="H6959" s="235">
        <v>0</v>
      </c>
    </row>
    <row r="6960" spans="2:8">
      <c r="B6960" s="235" t="s">
        <v>77</v>
      </c>
      <c r="C6960" s="235">
        <v>44413</v>
      </c>
      <c r="D6960" s="235">
        <v>0</v>
      </c>
      <c r="E6960" s="235">
        <v>0</v>
      </c>
      <c r="F6960" s="235">
        <v>0</v>
      </c>
      <c r="G6960" s="235">
        <v>0</v>
      </c>
      <c r="H6960" s="235">
        <v>0</v>
      </c>
    </row>
    <row r="6961" spans="2:8">
      <c r="B6961" s="235" t="s">
        <v>77</v>
      </c>
      <c r="C6961" s="235">
        <v>44414</v>
      </c>
      <c r="D6961" s="235">
        <v>0</v>
      </c>
      <c r="E6961" s="235">
        <v>0</v>
      </c>
      <c r="F6961" s="235">
        <v>0</v>
      </c>
      <c r="G6961" s="235">
        <v>0</v>
      </c>
      <c r="H6961" s="235">
        <v>0</v>
      </c>
    </row>
    <row r="6962" spans="2:8">
      <c r="B6962" s="235" t="s">
        <v>77</v>
      </c>
      <c r="C6962" s="235">
        <v>44415</v>
      </c>
      <c r="D6962" s="235">
        <v>0</v>
      </c>
      <c r="E6962" s="235">
        <v>0</v>
      </c>
      <c r="F6962" s="235">
        <v>0</v>
      </c>
      <c r="G6962" s="235">
        <v>0</v>
      </c>
      <c r="H6962" s="235">
        <v>0</v>
      </c>
    </row>
    <row r="6963" spans="2:8">
      <c r="B6963" s="235" t="s">
        <v>77</v>
      </c>
      <c r="C6963" s="235">
        <v>44416</v>
      </c>
      <c r="D6963" s="235">
        <v>0</v>
      </c>
      <c r="E6963" s="235">
        <v>0</v>
      </c>
      <c r="F6963" s="235">
        <v>0</v>
      </c>
      <c r="G6963" s="235">
        <v>0</v>
      </c>
      <c r="H6963" s="235">
        <v>0</v>
      </c>
    </row>
    <row r="6964" spans="2:8">
      <c r="B6964" s="235" t="s">
        <v>77</v>
      </c>
      <c r="C6964" s="235">
        <v>44417</v>
      </c>
      <c r="D6964" s="235">
        <v>12</v>
      </c>
      <c r="E6964" s="235">
        <v>0</v>
      </c>
      <c r="F6964" s="235">
        <v>0</v>
      </c>
      <c r="G6964" s="235">
        <v>0</v>
      </c>
      <c r="H6964" s="235">
        <v>0</v>
      </c>
    </row>
    <row r="6965" spans="2:8">
      <c r="B6965" s="235" t="s">
        <v>77</v>
      </c>
      <c r="C6965" s="235">
        <v>44418</v>
      </c>
      <c r="D6965" s="235">
        <v>17</v>
      </c>
      <c r="E6965" s="235">
        <v>0</v>
      </c>
      <c r="F6965" s="235">
        <v>0</v>
      </c>
      <c r="G6965" s="235">
        <v>0</v>
      </c>
      <c r="H6965" s="235">
        <v>0</v>
      </c>
    </row>
    <row r="6966" spans="2:8">
      <c r="B6966" s="235" t="s">
        <v>77</v>
      </c>
      <c r="C6966" s="235">
        <v>44419</v>
      </c>
      <c r="D6966" s="235">
        <v>11</v>
      </c>
      <c r="E6966" s="235">
        <v>0</v>
      </c>
      <c r="F6966" s="235">
        <v>0</v>
      </c>
      <c r="G6966" s="235">
        <v>0</v>
      </c>
      <c r="H6966" s="235">
        <v>0</v>
      </c>
    </row>
    <row r="6967" spans="2:8">
      <c r="B6967" s="235" t="s">
        <v>77</v>
      </c>
      <c r="C6967" s="235">
        <v>44420</v>
      </c>
      <c r="D6967" s="235">
        <v>12</v>
      </c>
      <c r="E6967" s="235">
        <v>0</v>
      </c>
      <c r="F6967" s="235">
        <v>0</v>
      </c>
      <c r="G6967" s="235">
        <v>0</v>
      </c>
      <c r="H6967" s="235">
        <v>0</v>
      </c>
    </row>
    <row r="6968" spans="2:8">
      <c r="B6968" s="235" t="s">
        <v>77</v>
      </c>
      <c r="C6968" s="235">
        <v>44421</v>
      </c>
      <c r="D6968" s="235">
        <v>14</v>
      </c>
      <c r="E6968" s="235">
        <v>0</v>
      </c>
      <c r="F6968" s="235">
        <v>0</v>
      </c>
      <c r="G6968" s="235">
        <v>0</v>
      </c>
      <c r="H6968" s="235">
        <v>0</v>
      </c>
    </row>
    <row r="6969" spans="2:8">
      <c r="B6969" s="235" t="s">
        <v>77</v>
      </c>
      <c r="C6969" s="235">
        <v>44422</v>
      </c>
      <c r="D6969" s="235">
        <v>0</v>
      </c>
      <c r="E6969" s="235">
        <v>0</v>
      </c>
      <c r="F6969" s="235">
        <v>0</v>
      </c>
      <c r="G6969" s="235">
        <v>0</v>
      </c>
      <c r="H6969" s="235">
        <v>0</v>
      </c>
    </row>
    <row r="6970" spans="2:8">
      <c r="B6970" s="235" t="s">
        <v>77</v>
      </c>
      <c r="C6970" s="235">
        <v>44423</v>
      </c>
      <c r="D6970" s="235">
        <v>0</v>
      </c>
      <c r="E6970" s="235">
        <v>0</v>
      </c>
      <c r="F6970" s="235">
        <v>0</v>
      </c>
      <c r="G6970" s="235">
        <v>0</v>
      </c>
      <c r="H6970" s="235">
        <v>0</v>
      </c>
    </row>
    <row r="6971" spans="2:8">
      <c r="B6971" s="235" t="s">
        <v>77</v>
      </c>
      <c r="C6971" s="235">
        <v>44424</v>
      </c>
      <c r="D6971" s="235">
        <v>0</v>
      </c>
      <c r="E6971" s="235">
        <v>0</v>
      </c>
      <c r="F6971" s="235">
        <v>0</v>
      </c>
      <c r="G6971" s="235">
        <v>0</v>
      </c>
      <c r="H6971" s="235">
        <v>0</v>
      </c>
    </row>
    <row r="6972" spans="2:8">
      <c r="B6972" s="235" t="s">
        <v>77</v>
      </c>
      <c r="C6972" s="235">
        <v>44425</v>
      </c>
      <c r="D6972" s="235">
        <v>45</v>
      </c>
      <c r="E6972" s="235">
        <v>0</v>
      </c>
      <c r="F6972" s="235">
        <v>0</v>
      </c>
      <c r="G6972" s="235">
        <v>0</v>
      </c>
      <c r="H6972" s="235">
        <v>0</v>
      </c>
    </row>
    <row r="6973" spans="2:8">
      <c r="B6973" s="235" t="s">
        <v>77</v>
      </c>
      <c r="C6973" s="235">
        <v>44426</v>
      </c>
      <c r="D6973" s="235">
        <v>9</v>
      </c>
      <c r="E6973" s="235">
        <v>0</v>
      </c>
      <c r="F6973" s="235">
        <v>0</v>
      </c>
      <c r="G6973" s="235">
        <v>0</v>
      </c>
      <c r="H6973" s="235">
        <v>0</v>
      </c>
    </row>
    <row r="6974" spans="2:8">
      <c r="B6974" s="235" t="s">
        <v>77</v>
      </c>
      <c r="C6974" s="235">
        <v>44427</v>
      </c>
      <c r="D6974" s="235">
        <v>30</v>
      </c>
      <c r="E6974" s="235">
        <v>0</v>
      </c>
      <c r="F6974" s="235">
        <v>0</v>
      </c>
      <c r="G6974" s="235">
        <v>0</v>
      </c>
      <c r="H6974" s="235">
        <v>0</v>
      </c>
    </row>
    <row r="6975" spans="2:8">
      <c r="B6975" s="235" t="s">
        <v>77</v>
      </c>
      <c r="C6975" s="235">
        <v>44428</v>
      </c>
      <c r="D6975" s="235">
        <v>48</v>
      </c>
      <c r="E6975" s="235">
        <v>0</v>
      </c>
      <c r="F6975" s="235">
        <v>0</v>
      </c>
      <c r="G6975" s="235">
        <v>0</v>
      </c>
      <c r="H6975" s="235">
        <v>0</v>
      </c>
    </row>
    <row r="6976" spans="2:8">
      <c r="B6976" s="235" t="s">
        <v>77</v>
      </c>
      <c r="C6976" s="235">
        <v>44429</v>
      </c>
      <c r="D6976" s="235">
        <v>0</v>
      </c>
      <c r="E6976" s="235">
        <v>0</v>
      </c>
      <c r="F6976" s="235">
        <v>0</v>
      </c>
      <c r="G6976" s="235">
        <v>0</v>
      </c>
      <c r="H6976" s="235">
        <v>0</v>
      </c>
    </row>
    <row r="6977" spans="2:8">
      <c r="B6977" s="235" t="s">
        <v>77</v>
      </c>
      <c r="C6977" s="235">
        <v>44430</v>
      </c>
      <c r="D6977" s="235">
        <v>0</v>
      </c>
      <c r="E6977" s="235">
        <v>0</v>
      </c>
      <c r="F6977" s="235">
        <v>0</v>
      </c>
      <c r="G6977" s="235">
        <v>0</v>
      </c>
      <c r="H6977" s="235">
        <v>0</v>
      </c>
    </row>
    <row r="6978" spans="2:8">
      <c r="B6978" s="235" t="s">
        <v>77</v>
      </c>
      <c r="C6978" s="235">
        <v>44431</v>
      </c>
      <c r="D6978" s="235">
        <v>37</v>
      </c>
      <c r="E6978" s="235">
        <v>0</v>
      </c>
      <c r="F6978" s="235">
        <v>0</v>
      </c>
      <c r="G6978" s="235">
        <v>0</v>
      </c>
      <c r="H6978" s="235">
        <v>0</v>
      </c>
    </row>
    <row r="6979" spans="2:8">
      <c r="B6979" s="235" t="s">
        <v>77</v>
      </c>
      <c r="C6979" s="235">
        <v>44432</v>
      </c>
      <c r="D6979" s="235">
        <v>5</v>
      </c>
      <c r="E6979" s="235">
        <v>0</v>
      </c>
      <c r="F6979" s="235">
        <v>0</v>
      </c>
      <c r="G6979" s="235">
        <v>0</v>
      </c>
      <c r="H6979" s="235">
        <v>0</v>
      </c>
    </row>
    <row r="6980" spans="2:8">
      <c r="B6980" s="235" t="s">
        <v>77</v>
      </c>
      <c r="C6980" s="235">
        <v>44433</v>
      </c>
      <c r="D6980" s="235">
        <v>13</v>
      </c>
      <c r="E6980" s="235">
        <v>0</v>
      </c>
      <c r="F6980" s="235">
        <v>0</v>
      </c>
      <c r="G6980" s="235">
        <v>0</v>
      </c>
      <c r="H6980" s="235">
        <v>0</v>
      </c>
    </row>
    <row r="6981" spans="2:8">
      <c r="B6981" s="235" t="s">
        <v>77</v>
      </c>
      <c r="C6981" s="235">
        <v>44434</v>
      </c>
      <c r="D6981" s="235">
        <v>0</v>
      </c>
      <c r="E6981" s="235">
        <v>0</v>
      </c>
      <c r="F6981" s="235">
        <v>0</v>
      </c>
      <c r="G6981" s="235">
        <v>0</v>
      </c>
      <c r="H6981" s="235">
        <v>0</v>
      </c>
    </row>
    <row r="6982" spans="2:8">
      <c r="B6982" s="235" t="s">
        <v>77</v>
      </c>
      <c r="C6982" s="235">
        <v>44435</v>
      </c>
      <c r="D6982" s="235">
        <v>0</v>
      </c>
      <c r="E6982" s="235">
        <v>0</v>
      </c>
      <c r="F6982" s="235">
        <v>0</v>
      </c>
      <c r="G6982" s="235">
        <v>0</v>
      </c>
      <c r="H6982" s="235">
        <v>0</v>
      </c>
    </row>
    <row r="6983" spans="2:8">
      <c r="B6983" s="235" t="s">
        <v>77</v>
      </c>
      <c r="C6983" s="235">
        <v>44436</v>
      </c>
      <c r="D6983" s="235">
        <v>0</v>
      </c>
      <c r="E6983" s="235">
        <v>0</v>
      </c>
      <c r="F6983" s="235">
        <v>0</v>
      </c>
      <c r="G6983" s="235">
        <v>0</v>
      </c>
      <c r="H6983" s="235">
        <v>0</v>
      </c>
    </row>
    <row r="6984" spans="2:8">
      <c r="B6984" s="235" t="s">
        <v>77</v>
      </c>
      <c r="C6984" s="235">
        <v>44437</v>
      </c>
      <c r="D6984" s="235">
        <v>0</v>
      </c>
      <c r="E6984" s="235">
        <v>0</v>
      </c>
      <c r="F6984" s="235">
        <v>0</v>
      </c>
      <c r="G6984" s="235">
        <v>0</v>
      </c>
      <c r="H6984" s="235">
        <v>0</v>
      </c>
    </row>
    <row r="6985" spans="2:8">
      <c r="B6985" s="235" t="s">
        <v>77</v>
      </c>
      <c r="C6985" s="235">
        <v>44438</v>
      </c>
      <c r="D6985" s="235">
        <v>0</v>
      </c>
      <c r="E6985" s="235">
        <v>0</v>
      </c>
      <c r="F6985" s="235">
        <v>0</v>
      </c>
      <c r="G6985" s="235">
        <v>0</v>
      </c>
      <c r="H6985" s="235">
        <v>0</v>
      </c>
    </row>
    <row r="6986" spans="2:8">
      <c r="B6986" s="235" t="s">
        <v>77</v>
      </c>
      <c r="C6986" s="235">
        <v>44440</v>
      </c>
      <c r="D6986" s="235">
        <v>0</v>
      </c>
      <c r="E6986" s="235">
        <v>0</v>
      </c>
      <c r="F6986" s="235">
        <v>0</v>
      </c>
      <c r="G6986" s="235">
        <v>0</v>
      </c>
      <c r="H6986" s="235">
        <v>0</v>
      </c>
    </row>
    <row r="6987" spans="2:8">
      <c r="B6987" s="235" t="s">
        <v>77</v>
      </c>
      <c r="C6987" s="235">
        <v>44441</v>
      </c>
      <c r="D6987" s="235">
        <v>0</v>
      </c>
      <c r="E6987" s="235">
        <v>0</v>
      </c>
      <c r="F6987" s="235">
        <v>0</v>
      </c>
      <c r="G6987" s="235">
        <v>0</v>
      </c>
      <c r="H6987" s="235">
        <v>0</v>
      </c>
    </row>
    <row r="6988" spans="2:8">
      <c r="B6988" s="235" t="s">
        <v>77</v>
      </c>
      <c r="C6988" s="235">
        <v>44442</v>
      </c>
      <c r="D6988" s="235">
        <v>0</v>
      </c>
      <c r="E6988" s="235">
        <v>0</v>
      </c>
      <c r="F6988" s="235">
        <v>0</v>
      </c>
      <c r="G6988" s="235">
        <v>0</v>
      </c>
      <c r="H6988" s="235">
        <v>0</v>
      </c>
    </row>
    <row r="6989" spans="2:8">
      <c r="B6989" s="235" t="s">
        <v>77</v>
      </c>
      <c r="C6989" s="235">
        <v>44443</v>
      </c>
      <c r="D6989" s="235">
        <v>27</v>
      </c>
      <c r="E6989" s="235">
        <v>0</v>
      </c>
      <c r="F6989" s="235">
        <v>0</v>
      </c>
      <c r="G6989" s="235">
        <v>0</v>
      </c>
      <c r="H6989" s="235">
        <v>0</v>
      </c>
    </row>
    <row r="6990" spans="2:8">
      <c r="B6990" s="235" t="s">
        <v>77</v>
      </c>
      <c r="C6990" s="235">
        <v>44444</v>
      </c>
      <c r="D6990" s="235">
        <v>18</v>
      </c>
      <c r="E6990" s="235">
        <v>0</v>
      </c>
      <c r="F6990" s="235">
        <v>0</v>
      </c>
      <c r="G6990" s="235">
        <v>0</v>
      </c>
      <c r="H6990" s="235">
        <v>0</v>
      </c>
    </row>
    <row r="6991" spans="2:8">
      <c r="B6991" s="235" t="s">
        <v>77</v>
      </c>
      <c r="C6991" s="235">
        <v>44445</v>
      </c>
      <c r="D6991" s="235">
        <v>0</v>
      </c>
      <c r="E6991" s="235">
        <v>0</v>
      </c>
      <c r="F6991" s="235">
        <v>0</v>
      </c>
      <c r="G6991" s="235">
        <v>0</v>
      </c>
      <c r="H6991" s="235">
        <v>0</v>
      </c>
    </row>
    <row r="6992" spans="2:8">
      <c r="B6992" s="235" t="s">
        <v>77</v>
      </c>
      <c r="C6992" s="235">
        <v>44446</v>
      </c>
      <c r="D6992" s="235">
        <v>16</v>
      </c>
      <c r="E6992" s="235">
        <v>0</v>
      </c>
      <c r="F6992" s="235">
        <v>0</v>
      </c>
      <c r="G6992" s="235">
        <v>0</v>
      </c>
      <c r="H6992" s="235">
        <v>0</v>
      </c>
    </row>
    <row r="6993" spans="2:8">
      <c r="B6993" s="235" t="s">
        <v>77</v>
      </c>
      <c r="C6993" s="235">
        <v>44447</v>
      </c>
      <c r="D6993" s="235">
        <v>10</v>
      </c>
      <c r="E6993" s="235">
        <v>0</v>
      </c>
      <c r="F6993" s="235">
        <v>0</v>
      </c>
      <c r="G6993" s="235">
        <v>0</v>
      </c>
      <c r="H6993" s="235">
        <v>0</v>
      </c>
    </row>
    <row r="6994" spans="2:8">
      <c r="B6994" s="235" t="s">
        <v>77</v>
      </c>
      <c r="C6994" s="235">
        <v>44448</v>
      </c>
      <c r="D6994" s="235">
        <v>5</v>
      </c>
      <c r="E6994" s="235">
        <v>0</v>
      </c>
      <c r="F6994" s="235">
        <v>0</v>
      </c>
      <c r="G6994" s="235">
        <v>0</v>
      </c>
      <c r="H6994" s="235">
        <v>0</v>
      </c>
    </row>
    <row r="6995" spans="2:8">
      <c r="B6995" s="235" t="s">
        <v>77</v>
      </c>
      <c r="C6995" s="235">
        <v>44449</v>
      </c>
      <c r="D6995" s="235">
        <v>4</v>
      </c>
      <c r="E6995" s="235">
        <v>0</v>
      </c>
      <c r="F6995" s="235">
        <v>0</v>
      </c>
      <c r="G6995" s="235">
        <v>0</v>
      </c>
      <c r="H6995" s="235">
        <v>0</v>
      </c>
    </row>
    <row r="6996" spans="2:8">
      <c r="B6996" s="235" t="s">
        <v>77</v>
      </c>
      <c r="C6996" s="235">
        <v>44450</v>
      </c>
      <c r="D6996" s="235">
        <v>0</v>
      </c>
      <c r="E6996" s="235">
        <v>0</v>
      </c>
      <c r="F6996" s="235">
        <v>0</v>
      </c>
      <c r="G6996" s="235">
        <v>0</v>
      </c>
      <c r="H6996" s="235">
        <v>0</v>
      </c>
    </row>
    <row r="6997" spans="2:8">
      <c r="B6997" s="235" t="s">
        <v>77</v>
      </c>
      <c r="C6997" s="235">
        <v>44451</v>
      </c>
      <c r="D6997" s="235">
        <v>0</v>
      </c>
      <c r="E6997" s="235">
        <v>0</v>
      </c>
      <c r="F6997" s="235">
        <v>0</v>
      </c>
      <c r="G6997" s="235">
        <v>0</v>
      </c>
      <c r="H6997" s="235">
        <v>0</v>
      </c>
    </row>
    <row r="6998" spans="2:8">
      <c r="B6998" s="235" t="s">
        <v>77</v>
      </c>
      <c r="C6998" s="235">
        <v>44452</v>
      </c>
      <c r="D6998" s="235">
        <v>0</v>
      </c>
      <c r="E6998" s="235">
        <v>0</v>
      </c>
      <c r="F6998" s="235">
        <v>0</v>
      </c>
      <c r="G6998" s="235">
        <v>0</v>
      </c>
      <c r="H6998" s="235">
        <v>0</v>
      </c>
    </row>
    <row r="6999" spans="2:8">
      <c r="B6999" s="235" t="s">
        <v>77</v>
      </c>
      <c r="C6999" s="235">
        <v>44453</v>
      </c>
      <c r="D6999" s="235">
        <v>11</v>
      </c>
      <c r="E6999" s="235">
        <v>0</v>
      </c>
      <c r="F6999" s="235">
        <v>0</v>
      </c>
      <c r="G6999" s="235">
        <v>0</v>
      </c>
      <c r="H6999" s="235">
        <v>0</v>
      </c>
    </row>
    <row r="7000" spans="2:8">
      <c r="B7000" s="235" t="s">
        <v>77</v>
      </c>
      <c r="C7000" s="235">
        <v>44454</v>
      </c>
      <c r="D7000" s="235">
        <v>38</v>
      </c>
      <c r="E7000" s="235">
        <v>0</v>
      </c>
      <c r="F7000" s="235">
        <v>0</v>
      </c>
      <c r="G7000" s="235">
        <v>0</v>
      </c>
      <c r="H7000" s="235">
        <v>0</v>
      </c>
    </row>
    <row r="7001" spans="2:8">
      <c r="B7001" s="235" t="s">
        <v>77</v>
      </c>
      <c r="C7001" s="235">
        <v>44455</v>
      </c>
      <c r="D7001" s="235">
        <v>0</v>
      </c>
      <c r="E7001" s="235">
        <v>0</v>
      </c>
      <c r="F7001" s="235">
        <v>0</v>
      </c>
      <c r="G7001" s="235">
        <v>0</v>
      </c>
      <c r="H7001" s="235">
        <v>0</v>
      </c>
    </row>
    <row r="7002" spans="2:8">
      <c r="B7002" s="235" t="s">
        <v>77</v>
      </c>
      <c r="C7002" s="235">
        <v>44456</v>
      </c>
      <c r="D7002" s="235">
        <v>0</v>
      </c>
      <c r="E7002" s="235">
        <v>0</v>
      </c>
      <c r="F7002" s="235">
        <v>0</v>
      </c>
      <c r="G7002" s="235">
        <v>0</v>
      </c>
      <c r="H7002" s="235">
        <v>0</v>
      </c>
    </row>
    <row r="7003" spans="2:8">
      <c r="B7003" s="235" t="s">
        <v>77</v>
      </c>
      <c r="C7003" s="235">
        <v>44457</v>
      </c>
      <c r="D7003" s="235">
        <v>0</v>
      </c>
      <c r="E7003" s="235">
        <v>0</v>
      </c>
      <c r="F7003" s="235">
        <v>0</v>
      </c>
      <c r="G7003" s="235">
        <v>0</v>
      </c>
      <c r="H7003" s="235">
        <v>0</v>
      </c>
    </row>
    <row r="7004" spans="2:8">
      <c r="B7004" s="235" t="s">
        <v>77</v>
      </c>
      <c r="C7004" s="235">
        <v>44458</v>
      </c>
      <c r="D7004" s="235">
        <v>0</v>
      </c>
      <c r="E7004" s="235">
        <v>0</v>
      </c>
      <c r="F7004" s="235">
        <v>0</v>
      </c>
      <c r="G7004" s="235">
        <v>0</v>
      </c>
      <c r="H7004" s="235">
        <v>0</v>
      </c>
    </row>
    <row r="7005" spans="2:8">
      <c r="B7005" s="235" t="s">
        <v>77</v>
      </c>
      <c r="C7005" s="235">
        <v>44459</v>
      </c>
      <c r="D7005" s="235">
        <v>12</v>
      </c>
      <c r="E7005" s="235">
        <v>0</v>
      </c>
      <c r="F7005" s="235">
        <v>0</v>
      </c>
      <c r="G7005" s="235">
        <v>0</v>
      </c>
      <c r="H7005" s="235">
        <v>0</v>
      </c>
    </row>
    <row r="7006" spans="2:8">
      <c r="B7006" s="235" t="s">
        <v>77</v>
      </c>
      <c r="C7006" s="235">
        <v>44460</v>
      </c>
      <c r="D7006" s="235">
        <v>19</v>
      </c>
      <c r="E7006" s="235">
        <v>0</v>
      </c>
      <c r="F7006" s="235">
        <v>0</v>
      </c>
      <c r="G7006" s="235">
        <v>0</v>
      </c>
      <c r="H7006" s="235">
        <v>0</v>
      </c>
    </row>
    <row r="7007" spans="2:8">
      <c r="B7007" s="235" t="s">
        <v>77</v>
      </c>
      <c r="C7007" s="235">
        <v>44461</v>
      </c>
      <c r="D7007" s="235">
        <v>7</v>
      </c>
      <c r="E7007" s="235">
        <v>0</v>
      </c>
      <c r="F7007" s="235">
        <v>0</v>
      </c>
      <c r="G7007" s="235">
        <v>0</v>
      </c>
      <c r="H7007" s="235">
        <v>0</v>
      </c>
    </row>
    <row r="7008" spans="2:8">
      <c r="B7008" s="235" t="s">
        <v>77</v>
      </c>
      <c r="C7008" s="235">
        <v>44462</v>
      </c>
      <c r="D7008" s="235">
        <v>23</v>
      </c>
      <c r="E7008" s="235">
        <v>0</v>
      </c>
      <c r="F7008" s="235">
        <v>0</v>
      </c>
      <c r="G7008" s="235">
        <v>0</v>
      </c>
      <c r="H7008" s="235">
        <v>0</v>
      </c>
    </row>
    <row r="7009" spans="2:8">
      <c r="B7009" s="235" t="s">
        <v>77</v>
      </c>
      <c r="C7009" s="235">
        <v>44463</v>
      </c>
      <c r="D7009" s="235">
        <v>5</v>
      </c>
      <c r="E7009" s="235">
        <v>0</v>
      </c>
      <c r="F7009" s="235">
        <v>0</v>
      </c>
      <c r="G7009" s="235">
        <v>0</v>
      </c>
      <c r="H7009" s="235">
        <v>0</v>
      </c>
    </row>
    <row r="7010" spans="2:8">
      <c r="B7010" s="235" t="s">
        <v>77</v>
      </c>
      <c r="C7010" s="235">
        <v>44464</v>
      </c>
      <c r="D7010" s="235">
        <v>0</v>
      </c>
      <c r="E7010" s="235">
        <v>0</v>
      </c>
      <c r="F7010" s="235">
        <v>0</v>
      </c>
      <c r="G7010" s="235">
        <v>0</v>
      </c>
      <c r="H7010" s="235">
        <v>0</v>
      </c>
    </row>
    <row r="7011" spans="2:8">
      <c r="B7011" s="235" t="s">
        <v>77</v>
      </c>
      <c r="C7011" s="235">
        <v>44465</v>
      </c>
      <c r="D7011" s="235">
        <v>0</v>
      </c>
      <c r="E7011" s="235">
        <v>0</v>
      </c>
      <c r="F7011" s="235">
        <v>0</v>
      </c>
      <c r="G7011" s="235">
        <v>0</v>
      </c>
      <c r="H7011" s="235">
        <v>0</v>
      </c>
    </row>
    <row r="7012" spans="2:8">
      <c r="B7012" s="235" t="s">
        <v>77</v>
      </c>
      <c r="C7012" s="235">
        <v>44466</v>
      </c>
      <c r="D7012" s="235">
        <v>0</v>
      </c>
      <c r="E7012" s="235">
        <v>0</v>
      </c>
      <c r="F7012" s="235">
        <v>0</v>
      </c>
      <c r="G7012" s="235">
        <v>0</v>
      </c>
      <c r="H7012" s="235">
        <v>0</v>
      </c>
    </row>
    <row r="7013" spans="2:8">
      <c r="B7013" s="235" t="s">
        <v>77</v>
      </c>
      <c r="C7013" s="235">
        <v>44467</v>
      </c>
      <c r="D7013" s="235">
        <v>0</v>
      </c>
      <c r="E7013" s="235">
        <v>0</v>
      </c>
      <c r="F7013" s="235">
        <v>0</v>
      </c>
      <c r="G7013" s="235">
        <v>0</v>
      </c>
      <c r="H7013" s="235">
        <v>0</v>
      </c>
    </row>
    <row r="7014" spans="2:8">
      <c r="B7014" s="235" t="s">
        <v>77</v>
      </c>
      <c r="C7014" s="235">
        <v>44468</v>
      </c>
      <c r="D7014" s="235">
        <v>18</v>
      </c>
      <c r="E7014" s="235">
        <v>0</v>
      </c>
      <c r="F7014" s="235">
        <v>0</v>
      </c>
      <c r="G7014" s="235">
        <v>0</v>
      </c>
      <c r="H7014" s="235">
        <v>0</v>
      </c>
    </row>
    <row r="7015" spans="2:8">
      <c r="B7015" s="235" t="s">
        <v>77</v>
      </c>
      <c r="C7015" s="235">
        <v>44469</v>
      </c>
      <c r="D7015" s="235">
        <v>36</v>
      </c>
      <c r="E7015" s="235">
        <v>0</v>
      </c>
      <c r="F7015" s="235">
        <v>0</v>
      </c>
      <c r="G7015" s="235">
        <v>0</v>
      </c>
      <c r="H7015" s="235">
        <v>0</v>
      </c>
    </row>
    <row r="7016" spans="2:8">
      <c r="B7016" s="235" t="s">
        <v>77</v>
      </c>
      <c r="C7016" s="235">
        <v>44470</v>
      </c>
      <c r="D7016" s="235">
        <v>0</v>
      </c>
      <c r="E7016" s="235">
        <v>0</v>
      </c>
      <c r="F7016" s="235">
        <v>0</v>
      </c>
      <c r="G7016" s="235">
        <v>0</v>
      </c>
      <c r="H7016" s="235">
        <v>0</v>
      </c>
    </row>
    <row r="7017" spans="2:8">
      <c r="B7017" s="235" t="s">
        <v>77</v>
      </c>
      <c r="C7017" s="235">
        <v>44471</v>
      </c>
      <c r="D7017" s="235">
        <v>0</v>
      </c>
      <c r="E7017" s="235">
        <v>0</v>
      </c>
      <c r="F7017" s="235">
        <v>0</v>
      </c>
      <c r="G7017" s="235">
        <v>0</v>
      </c>
      <c r="H7017" s="235">
        <v>0</v>
      </c>
    </row>
    <row r="7018" spans="2:8">
      <c r="B7018" s="235" t="s">
        <v>77</v>
      </c>
      <c r="C7018" s="235">
        <v>44472</v>
      </c>
      <c r="D7018" s="235">
        <v>0</v>
      </c>
      <c r="E7018" s="235">
        <v>0</v>
      </c>
      <c r="F7018" s="235">
        <v>0</v>
      </c>
      <c r="G7018" s="235">
        <v>0</v>
      </c>
      <c r="H7018" s="235">
        <v>0</v>
      </c>
    </row>
    <row r="7019" spans="2:8">
      <c r="B7019" s="235" t="s">
        <v>77</v>
      </c>
      <c r="C7019" s="235">
        <v>44473</v>
      </c>
      <c r="D7019" s="235">
        <v>0</v>
      </c>
      <c r="E7019" s="235">
        <v>0</v>
      </c>
      <c r="F7019" s="235">
        <v>0</v>
      </c>
      <c r="G7019" s="235">
        <v>0</v>
      </c>
      <c r="H7019" s="235">
        <v>0</v>
      </c>
    </row>
    <row r="7020" spans="2:8">
      <c r="B7020" s="235" t="s">
        <v>77</v>
      </c>
      <c r="C7020" s="235">
        <v>44474</v>
      </c>
      <c r="D7020" s="235">
        <v>21</v>
      </c>
      <c r="E7020" s="235">
        <v>0</v>
      </c>
      <c r="F7020" s="235">
        <v>0</v>
      </c>
      <c r="G7020" s="235">
        <v>0</v>
      </c>
      <c r="H7020" s="235">
        <v>0</v>
      </c>
    </row>
    <row r="7021" spans="2:8">
      <c r="B7021" s="235" t="s">
        <v>77</v>
      </c>
      <c r="C7021" s="235">
        <v>44475</v>
      </c>
      <c r="D7021" s="235">
        <v>5</v>
      </c>
      <c r="E7021" s="235">
        <v>0</v>
      </c>
      <c r="F7021" s="235">
        <v>0</v>
      </c>
      <c r="G7021" s="235">
        <v>0</v>
      </c>
      <c r="H7021" s="235">
        <v>0</v>
      </c>
    </row>
    <row r="7022" spans="2:8">
      <c r="B7022" s="235" t="s">
        <v>77</v>
      </c>
      <c r="C7022" s="235">
        <v>44476</v>
      </c>
      <c r="D7022" s="235">
        <v>7</v>
      </c>
      <c r="E7022" s="235">
        <v>0</v>
      </c>
      <c r="F7022" s="235">
        <v>0</v>
      </c>
      <c r="G7022" s="235">
        <v>0</v>
      </c>
      <c r="H7022" s="235">
        <v>0</v>
      </c>
    </row>
    <row r="7023" spans="2:8">
      <c r="B7023" s="235" t="s">
        <v>77</v>
      </c>
      <c r="C7023" s="235">
        <v>44477</v>
      </c>
      <c r="D7023" s="235">
        <v>10</v>
      </c>
      <c r="E7023" s="235">
        <v>0</v>
      </c>
      <c r="F7023" s="235">
        <v>0</v>
      </c>
      <c r="G7023" s="235">
        <v>0</v>
      </c>
      <c r="H7023" s="235">
        <v>0</v>
      </c>
    </row>
    <row r="7024" spans="2:8">
      <c r="B7024" s="235" t="s">
        <v>77</v>
      </c>
      <c r="C7024" s="235">
        <v>44478</v>
      </c>
      <c r="D7024" s="235">
        <v>0</v>
      </c>
      <c r="E7024" s="235">
        <v>0</v>
      </c>
      <c r="F7024" s="235">
        <v>0</v>
      </c>
      <c r="G7024" s="235">
        <v>0</v>
      </c>
      <c r="H7024" s="235">
        <v>0</v>
      </c>
    </row>
    <row r="7025" spans="2:8">
      <c r="B7025" s="235" t="s">
        <v>77</v>
      </c>
      <c r="C7025" s="235">
        <v>44479</v>
      </c>
      <c r="D7025" s="235">
        <v>0</v>
      </c>
      <c r="E7025" s="235">
        <v>0</v>
      </c>
      <c r="F7025" s="235">
        <v>0</v>
      </c>
      <c r="G7025" s="235">
        <v>0</v>
      </c>
      <c r="H7025" s="235">
        <v>0</v>
      </c>
    </row>
    <row r="7026" spans="2:8">
      <c r="B7026" s="235" t="s">
        <v>77</v>
      </c>
      <c r="C7026" s="235">
        <v>44480</v>
      </c>
      <c r="D7026" s="235">
        <v>63</v>
      </c>
      <c r="E7026" s="235">
        <v>0</v>
      </c>
      <c r="F7026" s="235">
        <v>0</v>
      </c>
      <c r="G7026" s="235">
        <v>0</v>
      </c>
      <c r="H7026" s="235">
        <v>0</v>
      </c>
    </row>
    <row r="7027" spans="2:8">
      <c r="B7027" s="235" t="s">
        <v>77</v>
      </c>
      <c r="C7027" s="235">
        <v>44481</v>
      </c>
      <c r="D7027" s="235">
        <v>0</v>
      </c>
      <c r="E7027" s="235">
        <v>0</v>
      </c>
      <c r="F7027" s="235">
        <v>0</v>
      </c>
      <c r="G7027" s="235">
        <v>0</v>
      </c>
      <c r="H7027" s="235">
        <v>0</v>
      </c>
    </row>
    <row r="7028" spans="2:8">
      <c r="B7028" s="235" t="s">
        <v>77</v>
      </c>
      <c r="C7028" s="235">
        <v>44482</v>
      </c>
      <c r="D7028" s="235">
        <v>56</v>
      </c>
      <c r="E7028" s="235">
        <v>0</v>
      </c>
      <c r="F7028" s="235">
        <v>0</v>
      </c>
      <c r="G7028" s="235">
        <v>0</v>
      </c>
      <c r="H7028" s="235">
        <v>0</v>
      </c>
    </row>
    <row r="7029" spans="2:8">
      <c r="B7029" s="235" t="s">
        <v>77</v>
      </c>
      <c r="C7029" s="235">
        <v>44483</v>
      </c>
      <c r="D7029" s="235">
        <v>0</v>
      </c>
      <c r="E7029" s="235">
        <v>0</v>
      </c>
      <c r="F7029" s="235">
        <v>0</v>
      </c>
      <c r="G7029" s="235">
        <v>0</v>
      </c>
      <c r="H7029" s="235">
        <v>0</v>
      </c>
    </row>
    <row r="7030" spans="2:8">
      <c r="B7030" s="235" t="s">
        <v>77</v>
      </c>
      <c r="C7030" s="235">
        <v>44484</v>
      </c>
      <c r="D7030" s="235">
        <v>6</v>
      </c>
      <c r="E7030" s="235">
        <v>0</v>
      </c>
      <c r="F7030" s="235">
        <v>0</v>
      </c>
      <c r="G7030" s="235">
        <v>0</v>
      </c>
      <c r="H7030" s="235">
        <v>0</v>
      </c>
    </row>
    <row r="7031" spans="2:8">
      <c r="B7031" s="235" t="s">
        <v>77</v>
      </c>
      <c r="C7031" s="235">
        <v>44485</v>
      </c>
      <c r="D7031" s="235">
        <v>0</v>
      </c>
      <c r="E7031" s="235">
        <v>0</v>
      </c>
      <c r="F7031" s="235">
        <v>0</v>
      </c>
      <c r="G7031" s="235">
        <v>0</v>
      </c>
      <c r="H7031" s="235">
        <v>0</v>
      </c>
    </row>
    <row r="7032" spans="2:8">
      <c r="B7032" s="235" t="s">
        <v>77</v>
      </c>
      <c r="C7032" s="235">
        <v>44486</v>
      </c>
      <c r="D7032" s="235">
        <v>0</v>
      </c>
      <c r="E7032" s="235">
        <v>0</v>
      </c>
      <c r="F7032" s="235">
        <v>0</v>
      </c>
      <c r="G7032" s="235">
        <v>0</v>
      </c>
      <c r="H7032" s="235">
        <v>0</v>
      </c>
    </row>
    <row r="7033" spans="2:8">
      <c r="B7033" s="235" t="s">
        <v>77</v>
      </c>
      <c r="C7033" s="235">
        <v>44487</v>
      </c>
      <c r="D7033" s="235">
        <v>0</v>
      </c>
      <c r="E7033" s="235">
        <v>0</v>
      </c>
      <c r="F7033" s="235">
        <v>0</v>
      </c>
      <c r="G7033" s="235">
        <v>0</v>
      </c>
      <c r="H7033" s="235">
        <v>0</v>
      </c>
    </row>
    <row r="7034" spans="2:8">
      <c r="B7034" s="235" t="s">
        <v>77</v>
      </c>
      <c r="C7034" s="235">
        <v>44488</v>
      </c>
      <c r="D7034" s="235">
        <v>10</v>
      </c>
      <c r="E7034" s="235">
        <v>0</v>
      </c>
      <c r="F7034" s="235">
        <v>0</v>
      </c>
      <c r="G7034" s="235">
        <v>0</v>
      </c>
      <c r="H7034" s="235">
        <v>0</v>
      </c>
    </row>
    <row r="7035" spans="2:8">
      <c r="B7035" s="235" t="s">
        <v>77</v>
      </c>
      <c r="C7035" s="235">
        <v>44489</v>
      </c>
      <c r="D7035" s="235">
        <v>14</v>
      </c>
      <c r="E7035" s="235">
        <v>0</v>
      </c>
      <c r="F7035" s="235">
        <v>0</v>
      </c>
      <c r="G7035" s="235">
        <v>0</v>
      </c>
      <c r="H7035" s="235">
        <v>0</v>
      </c>
    </row>
    <row r="7036" spans="2:8">
      <c r="B7036" s="235" t="s">
        <v>77</v>
      </c>
      <c r="C7036" s="235">
        <v>44490</v>
      </c>
      <c r="D7036" s="235">
        <v>5</v>
      </c>
      <c r="E7036" s="235">
        <v>0</v>
      </c>
      <c r="F7036" s="235">
        <v>0</v>
      </c>
      <c r="G7036" s="235">
        <v>0</v>
      </c>
      <c r="H7036" s="235">
        <v>0</v>
      </c>
    </row>
    <row r="7037" spans="2:8">
      <c r="B7037" s="235" t="s">
        <v>77</v>
      </c>
      <c r="C7037" s="235">
        <v>44491</v>
      </c>
      <c r="D7037" s="235">
        <v>14</v>
      </c>
      <c r="E7037" s="235">
        <v>0</v>
      </c>
      <c r="F7037" s="235">
        <v>0</v>
      </c>
      <c r="G7037" s="235">
        <v>0</v>
      </c>
      <c r="H7037" s="235">
        <v>0</v>
      </c>
    </row>
    <row r="7038" spans="2:8">
      <c r="B7038" s="235" t="s">
        <v>77</v>
      </c>
      <c r="C7038" s="235">
        <v>44492</v>
      </c>
      <c r="D7038" s="235">
        <v>0</v>
      </c>
      <c r="E7038" s="235">
        <v>0</v>
      </c>
      <c r="F7038" s="235">
        <v>0</v>
      </c>
      <c r="G7038" s="235">
        <v>0</v>
      </c>
      <c r="H7038" s="235">
        <v>0</v>
      </c>
    </row>
    <row r="7039" spans="2:8">
      <c r="B7039" s="235" t="s">
        <v>77</v>
      </c>
      <c r="C7039" s="235">
        <v>44493</v>
      </c>
      <c r="D7039" s="235">
        <v>0</v>
      </c>
      <c r="E7039" s="235">
        <v>0</v>
      </c>
      <c r="F7039" s="235">
        <v>0</v>
      </c>
      <c r="G7039" s="235">
        <v>0</v>
      </c>
      <c r="H7039" s="235">
        <v>0</v>
      </c>
    </row>
    <row r="7040" spans="2:8">
      <c r="B7040" s="235" t="s">
        <v>77</v>
      </c>
      <c r="C7040" s="235">
        <v>44494</v>
      </c>
      <c r="D7040" s="235">
        <v>12</v>
      </c>
      <c r="E7040" s="235">
        <v>0</v>
      </c>
      <c r="F7040" s="235">
        <v>0</v>
      </c>
      <c r="G7040" s="235">
        <v>0</v>
      </c>
      <c r="H7040" s="235">
        <v>0</v>
      </c>
    </row>
    <row r="7041" spans="2:8">
      <c r="B7041" s="235" t="s">
        <v>77</v>
      </c>
      <c r="C7041" s="235">
        <v>44495</v>
      </c>
      <c r="D7041" s="235">
        <v>15</v>
      </c>
      <c r="E7041" s="235">
        <v>0</v>
      </c>
      <c r="F7041" s="235">
        <v>0</v>
      </c>
      <c r="G7041" s="235">
        <v>0</v>
      </c>
      <c r="H7041" s="235">
        <v>0</v>
      </c>
    </row>
    <row r="7042" spans="2:8">
      <c r="B7042" s="235" t="s">
        <v>77</v>
      </c>
      <c r="C7042" s="235">
        <v>44496</v>
      </c>
      <c r="D7042" s="235">
        <v>44</v>
      </c>
      <c r="E7042" s="235">
        <v>0</v>
      </c>
      <c r="F7042" s="235">
        <v>0</v>
      </c>
      <c r="G7042" s="235">
        <v>0</v>
      </c>
      <c r="H7042" s="235">
        <v>0</v>
      </c>
    </row>
    <row r="7043" spans="2:8">
      <c r="B7043" s="235" t="s">
        <v>77</v>
      </c>
      <c r="C7043" s="235">
        <v>44497</v>
      </c>
      <c r="D7043" s="235">
        <v>4</v>
      </c>
      <c r="E7043" s="235">
        <v>0</v>
      </c>
      <c r="F7043" s="235">
        <v>0</v>
      </c>
      <c r="G7043" s="235">
        <v>0</v>
      </c>
      <c r="H7043" s="235">
        <v>0</v>
      </c>
    </row>
    <row r="7044" spans="2:8">
      <c r="B7044" s="235" t="s">
        <v>77</v>
      </c>
      <c r="C7044" s="235">
        <v>44498</v>
      </c>
      <c r="D7044" s="235">
        <v>0</v>
      </c>
      <c r="E7044" s="235">
        <v>0</v>
      </c>
      <c r="F7044" s="235">
        <v>0</v>
      </c>
      <c r="G7044" s="235">
        <v>0</v>
      </c>
      <c r="H7044" s="235">
        <v>0</v>
      </c>
    </row>
    <row r="7045" spans="2:8">
      <c r="B7045" s="235" t="s">
        <v>77</v>
      </c>
      <c r="C7045" s="235">
        <v>44499</v>
      </c>
      <c r="D7045" s="235">
        <v>38</v>
      </c>
      <c r="E7045" s="235">
        <v>0</v>
      </c>
      <c r="F7045" s="235">
        <v>0</v>
      </c>
      <c r="G7045" s="235">
        <v>0</v>
      </c>
      <c r="H7045" s="235">
        <v>0</v>
      </c>
    </row>
    <row r="7046" spans="2:8">
      <c r="B7046" s="235" t="s">
        <v>77</v>
      </c>
      <c r="C7046" s="235">
        <v>44501</v>
      </c>
      <c r="D7046" s="235">
        <v>0</v>
      </c>
      <c r="E7046" s="235">
        <v>0</v>
      </c>
      <c r="F7046" s="235">
        <v>0</v>
      </c>
      <c r="G7046" s="235">
        <v>0</v>
      </c>
      <c r="H7046" s="235">
        <v>0</v>
      </c>
    </row>
    <row r="7047" spans="2:8">
      <c r="B7047" s="235" t="s">
        <v>77</v>
      </c>
      <c r="C7047" s="235">
        <v>44502</v>
      </c>
      <c r="D7047" s="235">
        <v>0</v>
      </c>
      <c r="E7047" s="235">
        <v>0</v>
      </c>
      <c r="F7047" s="235">
        <v>0</v>
      </c>
      <c r="G7047" s="235">
        <v>0</v>
      </c>
      <c r="H7047" s="235">
        <v>0</v>
      </c>
    </row>
    <row r="7048" spans="2:8">
      <c r="B7048" s="235" t="s">
        <v>77</v>
      </c>
      <c r="C7048" s="235">
        <v>44503</v>
      </c>
      <c r="D7048" s="235">
        <v>17</v>
      </c>
      <c r="E7048" s="235">
        <v>0</v>
      </c>
      <c r="F7048" s="235">
        <v>0</v>
      </c>
      <c r="G7048" s="235">
        <v>0</v>
      </c>
      <c r="H7048" s="235">
        <v>0</v>
      </c>
    </row>
    <row r="7049" spans="2:8">
      <c r="B7049" s="235" t="s">
        <v>77</v>
      </c>
      <c r="C7049" s="235">
        <v>44504</v>
      </c>
      <c r="D7049" s="235">
        <v>27</v>
      </c>
      <c r="E7049" s="235">
        <v>0</v>
      </c>
      <c r="F7049" s="235">
        <v>0</v>
      </c>
      <c r="G7049" s="235">
        <v>0</v>
      </c>
      <c r="H7049" s="235">
        <v>0</v>
      </c>
    </row>
    <row r="7050" spans="2:8">
      <c r="B7050" s="235" t="s">
        <v>77</v>
      </c>
      <c r="C7050" s="235">
        <v>44505</v>
      </c>
      <c r="D7050" s="235">
        <v>5</v>
      </c>
      <c r="E7050" s="235">
        <v>0</v>
      </c>
      <c r="F7050" s="235">
        <v>0</v>
      </c>
      <c r="G7050" s="235">
        <v>0</v>
      </c>
      <c r="H7050" s="235">
        <v>0</v>
      </c>
    </row>
    <row r="7051" spans="2:8">
      <c r="B7051" s="235" t="s">
        <v>77</v>
      </c>
      <c r="C7051" s="235">
        <v>44506</v>
      </c>
      <c r="D7051" s="235">
        <v>0</v>
      </c>
      <c r="E7051" s="235">
        <v>0</v>
      </c>
      <c r="F7051" s="235">
        <v>0</v>
      </c>
      <c r="G7051" s="235">
        <v>0</v>
      </c>
      <c r="H7051" s="235">
        <v>0</v>
      </c>
    </row>
    <row r="7052" spans="2:8">
      <c r="B7052" s="235" t="s">
        <v>77</v>
      </c>
      <c r="C7052" s="235">
        <v>44507</v>
      </c>
      <c r="D7052" s="235">
        <v>0</v>
      </c>
      <c r="E7052" s="235">
        <v>0</v>
      </c>
      <c r="F7052" s="235">
        <v>0</v>
      </c>
      <c r="G7052" s="235">
        <v>0</v>
      </c>
      <c r="H7052" s="235">
        <v>0</v>
      </c>
    </row>
    <row r="7053" spans="2:8">
      <c r="B7053" s="235" t="s">
        <v>77</v>
      </c>
      <c r="C7053" s="235">
        <v>44508</v>
      </c>
      <c r="D7053" s="235">
        <v>15</v>
      </c>
      <c r="E7053" s="235">
        <v>0</v>
      </c>
      <c r="F7053" s="235">
        <v>0</v>
      </c>
      <c r="G7053" s="235">
        <v>0</v>
      </c>
      <c r="H7053" s="235">
        <v>0</v>
      </c>
    </row>
    <row r="7054" spans="2:8">
      <c r="B7054" s="235" t="s">
        <v>77</v>
      </c>
      <c r="C7054" s="235">
        <v>44509</v>
      </c>
      <c r="D7054" s="235">
        <v>22</v>
      </c>
      <c r="E7054" s="235">
        <v>0</v>
      </c>
      <c r="F7054" s="235">
        <v>0</v>
      </c>
      <c r="G7054" s="235">
        <v>0</v>
      </c>
      <c r="H7054" s="235">
        <v>0</v>
      </c>
    </row>
    <row r="7055" spans="2:8">
      <c r="B7055" s="235" t="s">
        <v>77</v>
      </c>
      <c r="C7055" s="235">
        <v>44510</v>
      </c>
      <c r="D7055" s="235">
        <v>3</v>
      </c>
      <c r="E7055" s="235">
        <v>0</v>
      </c>
      <c r="F7055" s="235">
        <v>0</v>
      </c>
      <c r="G7055" s="235">
        <v>0</v>
      </c>
      <c r="H7055" s="235">
        <v>0</v>
      </c>
    </row>
    <row r="7056" spans="2:8">
      <c r="B7056" s="235" t="s">
        <v>77</v>
      </c>
      <c r="C7056" s="235">
        <v>44511</v>
      </c>
      <c r="D7056" s="235">
        <v>17</v>
      </c>
      <c r="E7056" s="235">
        <v>0</v>
      </c>
      <c r="F7056" s="235">
        <v>0</v>
      </c>
      <c r="G7056" s="235">
        <v>0</v>
      </c>
      <c r="H7056" s="235">
        <v>0</v>
      </c>
    </row>
    <row r="7057" spans="2:8">
      <c r="B7057" s="235" t="s">
        <v>77</v>
      </c>
      <c r="C7057" s="235">
        <v>44512</v>
      </c>
      <c r="D7057" s="235">
        <v>0</v>
      </c>
      <c r="E7057" s="235">
        <v>0</v>
      </c>
      <c r="F7057" s="235">
        <v>0</v>
      </c>
      <c r="G7057" s="235">
        <v>0</v>
      </c>
      <c r="H7057" s="235">
        <v>0</v>
      </c>
    </row>
    <row r="7058" spans="2:8">
      <c r="B7058" s="235" t="s">
        <v>77</v>
      </c>
      <c r="C7058" s="235">
        <v>44516</v>
      </c>
      <c r="D7058" s="235">
        <v>47</v>
      </c>
      <c r="E7058" s="235">
        <v>0</v>
      </c>
      <c r="F7058" s="235">
        <v>0</v>
      </c>
      <c r="G7058" s="235">
        <v>0</v>
      </c>
      <c r="H7058" s="235">
        <v>0</v>
      </c>
    </row>
    <row r="7059" spans="2:8">
      <c r="B7059" s="235" t="s">
        <v>77</v>
      </c>
      <c r="C7059" s="235">
        <v>44517</v>
      </c>
      <c r="D7059" s="235">
        <v>7</v>
      </c>
      <c r="E7059" s="235">
        <v>0</v>
      </c>
      <c r="F7059" s="235">
        <v>0</v>
      </c>
      <c r="G7059" s="235">
        <v>0</v>
      </c>
      <c r="H7059" s="235">
        <v>0</v>
      </c>
    </row>
    <row r="7060" spans="2:8">
      <c r="B7060" s="235" t="s">
        <v>77</v>
      </c>
      <c r="C7060" s="235">
        <v>44518</v>
      </c>
      <c r="D7060" s="235">
        <v>0</v>
      </c>
      <c r="E7060" s="235">
        <v>0</v>
      </c>
      <c r="F7060" s="235">
        <v>0</v>
      </c>
      <c r="G7060" s="235">
        <v>0</v>
      </c>
      <c r="H7060" s="235">
        <v>0</v>
      </c>
    </row>
    <row r="7061" spans="2:8">
      <c r="B7061" s="235" t="s">
        <v>77</v>
      </c>
      <c r="C7061" s="235">
        <v>44519</v>
      </c>
      <c r="D7061" s="235">
        <v>11</v>
      </c>
      <c r="E7061" s="235">
        <v>97.7</v>
      </c>
      <c r="F7061" s="235">
        <v>97.3</v>
      </c>
      <c r="G7061" s="235">
        <v>15.9</v>
      </c>
      <c r="H7061" s="235">
        <v>15.6</v>
      </c>
    </row>
    <row r="7062" spans="2:8">
      <c r="B7062" s="235" t="s">
        <v>77</v>
      </c>
      <c r="C7062" s="235">
        <v>44522</v>
      </c>
      <c r="D7062" s="235">
        <v>29</v>
      </c>
      <c r="E7062" s="235">
        <v>91.3</v>
      </c>
      <c r="F7062" s="235">
        <v>90.1</v>
      </c>
      <c r="G7062" s="235">
        <v>19</v>
      </c>
      <c r="H7062" s="235">
        <v>17.899999999999999</v>
      </c>
    </row>
    <row r="7063" spans="2:8">
      <c r="B7063" s="235" t="s">
        <v>77</v>
      </c>
      <c r="C7063" s="235">
        <v>44523</v>
      </c>
      <c r="D7063" s="235">
        <v>65</v>
      </c>
      <c r="E7063" s="235">
        <v>92.8</v>
      </c>
      <c r="F7063" s="235">
        <v>92.1</v>
      </c>
      <c r="G7063" s="235">
        <v>18</v>
      </c>
      <c r="H7063" s="235">
        <v>17.899999999999999</v>
      </c>
    </row>
    <row r="7064" spans="2:8">
      <c r="B7064" s="235" t="s">
        <v>77</v>
      </c>
      <c r="C7064" s="235">
        <v>44523</v>
      </c>
      <c r="D7064" s="235">
        <v>56</v>
      </c>
      <c r="E7064" s="235">
        <v>0</v>
      </c>
      <c r="F7064" s="235">
        <v>0</v>
      </c>
      <c r="G7064" s="235">
        <v>0</v>
      </c>
      <c r="H7064" s="235">
        <v>0</v>
      </c>
    </row>
    <row r="7065" spans="2:8">
      <c r="B7065" s="235" t="s">
        <v>77</v>
      </c>
      <c r="C7065" s="235">
        <v>44524</v>
      </c>
      <c r="D7065" s="235">
        <v>18</v>
      </c>
      <c r="E7065" s="235">
        <v>84.8</v>
      </c>
      <c r="F7065" s="235">
        <v>82.1</v>
      </c>
      <c r="G7065" s="235">
        <v>19.5</v>
      </c>
      <c r="H7065" s="235">
        <v>19.5</v>
      </c>
    </row>
    <row r="7066" spans="2:8">
      <c r="B7066" s="235" t="s">
        <v>77</v>
      </c>
      <c r="C7066" s="235">
        <v>44525</v>
      </c>
      <c r="D7066" s="235">
        <v>16</v>
      </c>
      <c r="E7066" s="235">
        <v>81.900000000000006</v>
      </c>
      <c r="F7066" s="235">
        <v>81.7</v>
      </c>
      <c r="G7066" s="235">
        <v>20.2</v>
      </c>
      <c r="H7066" s="235">
        <v>20.100000000000001</v>
      </c>
    </row>
    <row r="7067" spans="2:8">
      <c r="B7067" s="235" t="s">
        <v>77</v>
      </c>
      <c r="C7067" s="235">
        <v>44526</v>
      </c>
      <c r="D7067" s="235">
        <v>35</v>
      </c>
      <c r="E7067" s="235">
        <v>94.1</v>
      </c>
      <c r="F7067" s="235">
        <v>93.6</v>
      </c>
      <c r="G7067" s="235">
        <v>17.399999999999999</v>
      </c>
      <c r="H7067" s="235">
        <v>17.3</v>
      </c>
    </row>
    <row r="7068" spans="2:8">
      <c r="B7068" s="235" t="s">
        <v>77</v>
      </c>
      <c r="C7068" s="235">
        <v>44529</v>
      </c>
      <c r="D7068" s="235">
        <v>24</v>
      </c>
      <c r="E7068" s="235">
        <v>90.7</v>
      </c>
      <c r="F7068" s="235">
        <v>86.2</v>
      </c>
      <c r="G7068" s="235">
        <v>21.1</v>
      </c>
      <c r="H7068" s="235">
        <v>20.100000000000001</v>
      </c>
    </row>
    <row r="7069" spans="2:8">
      <c r="B7069" s="235" t="s">
        <v>77</v>
      </c>
      <c r="C7069" s="235">
        <v>44530</v>
      </c>
      <c r="D7069" s="235">
        <v>22</v>
      </c>
      <c r="E7069" s="235">
        <v>87.2</v>
      </c>
      <c r="F7069" s="235">
        <v>86.4</v>
      </c>
      <c r="G7069" s="235">
        <v>18.100000000000001</v>
      </c>
      <c r="H7069" s="235">
        <v>18.100000000000001</v>
      </c>
    </row>
    <row r="7070" spans="2:8">
      <c r="B7070" s="235" t="s">
        <v>77</v>
      </c>
      <c r="C7070" s="235">
        <v>44531</v>
      </c>
      <c r="D7070" s="235">
        <v>12</v>
      </c>
      <c r="E7070" s="235">
        <v>79.7</v>
      </c>
      <c r="F7070" s="235">
        <v>77</v>
      </c>
      <c r="G7070" s="235">
        <v>20.3</v>
      </c>
      <c r="H7070" s="235">
        <v>20.3</v>
      </c>
    </row>
    <row r="7071" spans="2:8">
      <c r="B7071" s="235" t="s">
        <v>77</v>
      </c>
      <c r="C7071" s="235">
        <v>44532</v>
      </c>
      <c r="D7071" s="235">
        <v>7</v>
      </c>
      <c r="E7071" s="235">
        <v>83</v>
      </c>
      <c r="F7071" s="235">
        <v>82.1</v>
      </c>
      <c r="G7071" s="235">
        <v>18.899999999999999</v>
      </c>
      <c r="H7071" s="235">
        <v>18.7</v>
      </c>
    </row>
    <row r="7072" spans="2:8">
      <c r="B7072" s="235" t="s">
        <v>77</v>
      </c>
      <c r="C7072" s="235">
        <v>44533</v>
      </c>
      <c r="D7072" s="235">
        <v>12</v>
      </c>
      <c r="E7072" s="235">
        <v>87.6</v>
      </c>
      <c r="F7072" s="235">
        <v>87.2</v>
      </c>
      <c r="G7072" s="235">
        <v>19</v>
      </c>
      <c r="H7072" s="235">
        <v>18.899999999999999</v>
      </c>
    </row>
    <row r="7073" spans="2:8">
      <c r="B7073" s="235" t="s">
        <v>77</v>
      </c>
      <c r="C7073" s="235">
        <v>44536</v>
      </c>
      <c r="D7073" s="235">
        <v>8</v>
      </c>
      <c r="E7073" s="235">
        <v>93.3</v>
      </c>
      <c r="F7073" s="235">
        <v>93.1</v>
      </c>
      <c r="G7073" s="235">
        <v>18.5</v>
      </c>
      <c r="H7073" s="235">
        <v>18.399999999999999</v>
      </c>
    </row>
    <row r="7074" spans="2:8">
      <c r="B7074" s="235" t="s">
        <v>77</v>
      </c>
      <c r="C7074" s="235">
        <v>44537</v>
      </c>
      <c r="D7074" s="235">
        <v>0</v>
      </c>
      <c r="E7074" s="235">
        <v>81.8</v>
      </c>
      <c r="F7074" s="235">
        <v>80.5</v>
      </c>
      <c r="G7074" s="235">
        <v>19.899999999999999</v>
      </c>
      <c r="H7074" s="235">
        <v>19.8</v>
      </c>
    </row>
    <row r="7075" spans="2:8">
      <c r="B7075" s="235" t="s">
        <v>77</v>
      </c>
      <c r="C7075" s="235">
        <v>44539</v>
      </c>
      <c r="D7075" s="235">
        <v>0</v>
      </c>
      <c r="E7075" s="235">
        <v>96.6</v>
      </c>
      <c r="F7075" s="235">
        <v>96.6</v>
      </c>
      <c r="G7075" s="235">
        <v>17.2</v>
      </c>
      <c r="H7075" s="235">
        <v>17.2</v>
      </c>
    </row>
    <row r="7076" spans="2:8">
      <c r="B7076" s="235" t="s">
        <v>77</v>
      </c>
      <c r="C7076" s="235">
        <v>44543</v>
      </c>
      <c r="D7076" s="235">
        <v>2</v>
      </c>
      <c r="E7076" s="235">
        <v>99.1</v>
      </c>
      <c r="F7076" s="235">
        <v>99.1</v>
      </c>
      <c r="G7076" s="235">
        <v>15.2</v>
      </c>
      <c r="H7076" s="235">
        <v>15.2</v>
      </c>
    </row>
    <row r="7077" spans="2:8">
      <c r="B7077" s="235" t="s">
        <v>77</v>
      </c>
      <c r="C7077" s="235">
        <v>44545</v>
      </c>
      <c r="D7077" s="235">
        <v>4</v>
      </c>
      <c r="E7077" s="235">
        <v>74.900000000000006</v>
      </c>
      <c r="F7077" s="235">
        <v>71.400000000000006</v>
      </c>
      <c r="G7077" s="235">
        <v>21.1</v>
      </c>
      <c r="H7077" s="235">
        <v>20.5</v>
      </c>
    </row>
    <row r="7078" spans="2:8">
      <c r="B7078" s="235" t="s">
        <v>77</v>
      </c>
      <c r="C7078" s="235">
        <v>44544</v>
      </c>
      <c r="D7078" s="235">
        <v>7</v>
      </c>
      <c r="E7078" s="235">
        <v>76.7</v>
      </c>
      <c r="F7078" s="235">
        <v>76.099999999999994</v>
      </c>
      <c r="G7078" s="235">
        <v>21.5</v>
      </c>
      <c r="H7078" s="235">
        <v>21.4</v>
      </c>
    </row>
    <row r="7079" spans="2:8">
      <c r="B7079" s="235" t="s">
        <v>77</v>
      </c>
      <c r="C7079" s="235">
        <v>44546</v>
      </c>
      <c r="D7079" s="235">
        <v>5</v>
      </c>
      <c r="E7079" s="235">
        <v>75.900000000000006</v>
      </c>
      <c r="F7079" s="235">
        <v>75.5</v>
      </c>
      <c r="G7079" s="235">
        <v>18.5</v>
      </c>
      <c r="H7079" s="235">
        <v>18.3</v>
      </c>
    </row>
    <row r="7080" spans="2:8">
      <c r="B7080" s="235" t="s">
        <v>77</v>
      </c>
      <c r="C7080" s="235">
        <v>44550</v>
      </c>
      <c r="D7080" s="235">
        <v>0</v>
      </c>
      <c r="E7080" s="235">
        <v>97.7</v>
      </c>
      <c r="F7080" s="235">
        <v>97.3</v>
      </c>
      <c r="G7080" s="235">
        <v>16.5</v>
      </c>
      <c r="H7080" s="235">
        <v>16.3</v>
      </c>
    </row>
    <row r="7081" spans="2:8">
      <c r="B7081" s="235" t="s">
        <v>77</v>
      </c>
      <c r="C7081" s="235">
        <v>44552</v>
      </c>
      <c r="D7081" s="235">
        <v>14</v>
      </c>
      <c r="E7081" s="235">
        <v>97.7</v>
      </c>
      <c r="F7081" s="235">
        <v>97.5</v>
      </c>
      <c r="G7081" s="235">
        <v>16.5</v>
      </c>
      <c r="H7081" s="235">
        <v>16.3</v>
      </c>
    </row>
    <row r="7082" spans="2:8">
      <c r="B7082" s="235" t="s">
        <v>77</v>
      </c>
      <c r="C7082" s="235">
        <v>44557</v>
      </c>
      <c r="D7082" s="235">
        <v>22</v>
      </c>
      <c r="E7082" s="235">
        <v>84.5</v>
      </c>
      <c r="F7082" s="235">
        <v>83.5</v>
      </c>
      <c r="G7082" s="235">
        <v>20.100000000000001</v>
      </c>
      <c r="H7082" s="235">
        <v>20.100000000000001</v>
      </c>
    </row>
    <row r="7083" spans="2:8">
      <c r="B7083" s="235" t="s">
        <v>77</v>
      </c>
      <c r="C7083" s="235">
        <v>44558</v>
      </c>
      <c r="D7083" s="235">
        <v>5</v>
      </c>
      <c r="E7083" s="235">
        <v>84.8</v>
      </c>
      <c r="F7083" s="235">
        <v>84.5</v>
      </c>
      <c r="G7083" s="235">
        <v>20.2</v>
      </c>
      <c r="H7083" s="235">
        <v>20</v>
      </c>
    </row>
    <row r="7084" spans="2:8">
      <c r="B7084" s="235" t="s">
        <v>77</v>
      </c>
      <c r="C7084" s="235">
        <v>44559</v>
      </c>
      <c r="D7084" s="235">
        <v>7</v>
      </c>
      <c r="E7084" s="235">
        <v>94.2</v>
      </c>
      <c r="F7084" s="235">
        <v>94.2</v>
      </c>
      <c r="G7084" s="235">
        <v>19</v>
      </c>
      <c r="H7084" s="235">
        <v>18</v>
      </c>
    </row>
    <row r="7085" spans="2:8">
      <c r="B7085" s="235" t="s">
        <v>77</v>
      </c>
      <c r="C7085" s="235">
        <v>44560</v>
      </c>
      <c r="D7085" s="235">
        <v>0</v>
      </c>
      <c r="E7085" s="235">
        <v>84.5</v>
      </c>
      <c r="F7085" s="235">
        <v>83.5</v>
      </c>
      <c r="G7085" s="235">
        <v>20.100000000000001</v>
      </c>
      <c r="H7085" s="235">
        <v>20.100000000000001</v>
      </c>
    </row>
    <row r="7086" spans="2:8">
      <c r="B7086" s="235" t="s">
        <v>77</v>
      </c>
      <c r="C7086" s="235">
        <v>44564</v>
      </c>
      <c r="D7086" s="235">
        <v>0</v>
      </c>
      <c r="E7086" s="235">
        <v>94.2</v>
      </c>
      <c r="F7086" s="235">
        <v>94.2</v>
      </c>
      <c r="G7086" s="235">
        <v>18</v>
      </c>
      <c r="H7086" s="235">
        <v>18</v>
      </c>
    </row>
    <row r="7087" spans="2:8">
      <c r="B7087" s="235" t="s">
        <v>77</v>
      </c>
      <c r="C7087" s="235">
        <v>44565</v>
      </c>
      <c r="D7087" s="235">
        <v>0</v>
      </c>
      <c r="E7087" s="235">
        <v>94</v>
      </c>
      <c r="F7087" s="235">
        <v>93.3</v>
      </c>
      <c r="G7087" s="235">
        <v>17</v>
      </c>
      <c r="H7087" s="235">
        <v>16.5</v>
      </c>
    </row>
    <row r="7088" spans="2:8">
      <c r="B7088" s="235" t="s">
        <v>77</v>
      </c>
      <c r="C7088" s="235">
        <v>44566</v>
      </c>
      <c r="D7088" s="235">
        <v>0</v>
      </c>
      <c r="E7088" s="235">
        <v>94.2</v>
      </c>
      <c r="F7088" s="235">
        <v>94.1</v>
      </c>
      <c r="G7088" s="235">
        <v>18</v>
      </c>
      <c r="H7088" s="235">
        <v>18</v>
      </c>
    </row>
    <row r="7089" spans="2:8">
      <c r="B7089" s="235" t="s">
        <v>77</v>
      </c>
      <c r="C7089" s="235">
        <v>44567</v>
      </c>
      <c r="D7089" s="235">
        <v>64</v>
      </c>
      <c r="E7089" s="235">
        <v>87.2</v>
      </c>
      <c r="F7089" s="235">
        <v>80.2</v>
      </c>
      <c r="G7089" s="235">
        <v>17.2</v>
      </c>
      <c r="H7089" s="235">
        <v>17</v>
      </c>
    </row>
    <row r="7090" spans="2:8">
      <c r="B7090" s="235" t="s">
        <v>77</v>
      </c>
      <c r="C7090" s="235">
        <v>44572</v>
      </c>
      <c r="D7090" s="235">
        <v>3</v>
      </c>
      <c r="E7090" s="235">
        <v>84.4</v>
      </c>
      <c r="F7090" s="235">
        <v>84.4</v>
      </c>
      <c r="G7090" s="235">
        <v>20.2</v>
      </c>
      <c r="H7090" s="235">
        <v>20</v>
      </c>
    </row>
    <row r="7091" spans="2:8">
      <c r="B7091" s="235" t="s">
        <v>77</v>
      </c>
      <c r="C7091" s="235">
        <v>44573</v>
      </c>
      <c r="D7091" s="235">
        <v>0</v>
      </c>
      <c r="E7091" s="235">
        <v>97.7</v>
      </c>
      <c r="F7091" s="235">
        <v>97.7</v>
      </c>
      <c r="G7091" s="235">
        <v>16.5</v>
      </c>
      <c r="H7091" s="235">
        <v>16.3</v>
      </c>
    </row>
    <row r="7092" spans="2:8">
      <c r="B7092" s="235" t="s">
        <v>77</v>
      </c>
      <c r="C7092" s="235">
        <v>44574</v>
      </c>
      <c r="D7092" s="235">
        <v>0</v>
      </c>
      <c r="E7092" s="235">
        <v>96.5</v>
      </c>
      <c r="F7092" s="235">
        <v>96.5</v>
      </c>
      <c r="G7092" s="235">
        <v>16.100000000000001</v>
      </c>
      <c r="H7092" s="235">
        <v>16</v>
      </c>
    </row>
    <row r="7093" spans="2:8">
      <c r="B7093" s="235" t="s">
        <v>77</v>
      </c>
      <c r="C7093" s="235">
        <v>44575</v>
      </c>
      <c r="D7093" s="235">
        <v>0</v>
      </c>
      <c r="E7093" s="235">
        <v>79</v>
      </c>
      <c r="F7093" s="235">
        <v>40.5</v>
      </c>
      <c r="G7093" s="235">
        <v>33.4</v>
      </c>
      <c r="H7093" s="235">
        <v>16.399999999999999</v>
      </c>
    </row>
    <row r="7094" spans="2:8">
      <c r="B7094" s="235" t="s">
        <v>77</v>
      </c>
      <c r="C7094" s="235">
        <v>44586</v>
      </c>
      <c r="D7094" s="235">
        <v>6</v>
      </c>
      <c r="E7094" s="235">
        <v>89.2</v>
      </c>
      <c r="F7094" s="235">
        <v>88.9</v>
      </c>
      <c r="G7094" s="235">
        <v>17.5</v>
      </c>
      <c r="H7094" s="235">
        <v>17.399999999999999</v>
      </c>
    </row>
    <row r="7095" spans="2:8">
      <c r="B7095" s="235" t="s">
        <v>77</v>
      </c>
      <c r="C7095" s="235">
        <v>44599</v>
      </c>
      <c r="D7095" s="235">
        <v>6</v>
      </c>
      <c r="E7095" s="235">
        <v>82.1</v>
      </c>
      <c r="F7095" s="235">
        <v>81.3</v>
      </c>
      <c r="G7095" s="235">
        <v>18.2</v>
      </c>
      <c r="H7095" s="235">
        <v>18.2</v>
      </c>
    </row>
    <row r="7096" spans="2:8">
      <c r="B7096" s="235" t="s">
        <v>77</v>
      </c>
      <c r="C7096" s="235">
        <v>44600</v>
      </c>
      <c r="D7096" s="235">
        <v>6</v>
      </c>
      <c r="E7096" s="235">
        <v>94.2</v>
      </c>
      <c r="F7096" s="235">
        <v>94.2</v>
      </c>
      <c r="G7096" s="235">
        <v>18</v>
      </c>
      <c r="H7096" s="235">
        <v>18</v>
      </c>
    </row>
    <row r="7097" spans="2:8">
      <c r="B7097" s="235" t="s">
        <v>77</v>
      </c>
      <c r="C7097" s="235">
        <v>44602</v>
      </c>
      <c r="D7097" s="235">
        <v>20</v>
      </c>
      <c r="E7097" s="235">
        <v>72.2</v>
      </c>
      <c r="F7097" s="235">
        <v>70.3</v>
      </c>
      <c r="G7097" s="235">
        <v>21.3</v>
      </c>
      <c r="H7097" s="235">
        <v>21.2</v>
      </c>
    </row>
    <row r="7098" spans="2:8">
      <c r="B7098" s="235" t="s">
        <v>77</v>
      </c>
      <c r="C7098" s="235">
        <v>44606</v>
      </c>
      <c r="D7098" s="235">
        <v>12</v>
      </c>
      <c r="E7098" s="235">
        <v>88.9</v>
      </c>
      <c r="F7098" s="235">
        <v>89.2</v>
      </c>
      <c r="G7098" s="235">
        <v>16.8</v>
      </c>
      <c r="H7098" s="235">
        <v>16.8</v>
      </c>
    </row>
    <row r="7099" spans="2:8">
      <c r="B7099" s="235" t="s">
        <v>77</v>
      </c>
      <c r="C7099" s="235">
        <v>44609</v>
      </c>
      <c r="D7099" s="235">
        <v>7</v>
      </c>
      <c r="E7099" s="235">
        <v>96.5</v>
      </c>
      <c r="F7099" s="235">
        <v>96.5</v>
      </c>
      <c r="G7099" s="235">
        <v>16</v>
      </c>
      <c r="H7099" s="235">
        <v>16</v>
      </c>
    </row>
    <row r="7100" spans="2:8">
      <c r="B7100" s="235" t="s">
        <v>77</v>
      </c>
      <c r="C7100" s="235">
        <v>44610</v>
      </c>
      <c r="D7100" s="235">
        <v>27</v>
      </c>
      <c r="E7100" s="235">
        <v>87.6</v>
      </c>
      <c r="F7100" s="235">
        <v>87.5</v>
      </c>
      <c r="G7100" s="235">
        <v>16.7</v>
      </c>
      <c r="H7100" s="235">
        <v>16.600000000000001</v>
      </c>
    </row>
    <row r="7101" spans="2:8">
      <c r="B7101" s="235" t="s">
        <v>77</v>
      </c>
      <c r="C7101" s="235">
        <v>44613</v>
      </c>
      <c r="D7101" s="235">
        <v>87</v>
      </c>
      <c r="E7101" s="235">
        <v>94.2</v>
      </c>
      <c r="F7101" s="235">
        <v>94.2</v>
      </c>
      <c r="G7101" s="235">
        <v>18</v>
      </c>
      <c r="H7101" s="235">
        <v>18</v>
      </c>
    </row>
    <row r="7102" spans="2:8">
      <c r="B7102" s="235" t="s">
        <v>77</v>
      </c>
      <c r="C7102" s="235">
        <v>44616</v>
      </c>
      <c r="D7102" s="235">
        <v>0</v>
      </c>
      <c r="E7102" s="235">
        <v>74.3</v>
      </c>
      <c r="F7102" s="235">
        <v>74.2</v>
      </c>
      <c r="G7102" s="235">
        <v>18.7</v>
      </c>
      <c r="H7102" s="235">
        <v>18.600000000000001</v>
      </c>
    </row>
    <row r="7103" spans="2:8">
      <c r="B7103" s="235" t="s">
        <v>77</v>
      </c>
      <c r="C7103" s="235">
        <v>44645</v>
      </c>
      <c r="D7103" s="235">
        <v>6</v>
      </c>
      <c r="E7103" s="235">
        <v>0</v>
      </c>
      <c r="F7103" s="235">
        <v>0</v>
      </c>
      <c r="G7103" s="235">
        <v>0</v>
      </c>
      <c r="H7103" s="235">
        <v>0</v>
      </c>
    </row>
    <row r="7104" spans="2:8">
      <c r="B7104" s="235" t="s">
        <v>77</v>
      </c>
      <c r="C7104" s="235">
        <v>44617</v>
      </c>
      <c r="D7104" s="235">
        <v>6</v>
      </c>
      <c r="E7104" s="235">
        <v>0</v>
      </c>
      <c r="F7104" s="235">
        <v>0</v>
      </c>
      <c r="G7104" s="235">
        <v>0</v>
      </c>
      <c r="H7104" s="235">
        <v>0</v>
      </c>
    </row>
    <row r="7105" spans="2:8">
      <c r="B7105" s="235" t="s">
        <v>77</v>
      </c>
      <c r="C7105" s="235">
        <v>44620</v>
      </c>
      <c r="D7105" s="235">
        <v>56</v>
      </c>
      <c r="E7105" s="235">
        <v>90.5</v>
      </c>
      <c r="F7105" s="235">
        <v>89.9</v>
      </c>
      <c r="G7105" s="235">
        <v>19.100000000000001</v>
      </c>
      <c r="H7105" s="235">
        <v>19.100000000000001</v>
      </c>
    </row>
    <row r="7106" spans="2:8">
      <c r="B7106" s="235" t="s">
        <v>77</v>
      </c>
      <c r="C7106" s="235">
        <v>44621</v>
      </c>
      <c r="D7106" s="235">
        <v>15</v>
      </c>
      <c r="E7106" s="235">
        <v>0</v>
      </c>
      <c r="F7106" s="235">
        <v>0</v>
      </c>
      <c r="G7106" s="235">
        <v>0</v>
      </c>
      <c r="H7106" s="235">
        <v>0</v>
      </c>
    </row>
    <row r="7107" spans="2:8">
      <c r="B7107" s="235" t="s">
        <v>77</v>
      </c>
      <c r="C7107" s="235">
        <v>44622</v>
      </c>
      <c r="D7107" s="235">
        <v>7</v>
      </c>
      <c r="E7107" s="235">
        <v>0</v>
      </c>
      <c r="F7107" s="235">
        <v>0</v>
      </c>
      <c r="G7107" s="235">
        <v>0</v>
      </c>
      <c r="H7107" s="235">
        <v>0</v>
      </c>
    </row>
    <row r="7108" spans="2:8">
      <c r="B7108" s="235" t="s">
        <v>77</v>
      </c>
      <c r="C7108" s="235">
        <v>44623</v>
      </c>
      <c r="D7108" s="235">
        <v>4</v>
      </c>
      <c r="E7108" s="235">
        <v>94.2</v>
      </c>
      <c r="F7108" s="235">
        <v>86.5</v>
      </c>
      <c r="G7108" s="235">
        <v>15.5</v>
      </c>
      <c r="H7108" s="235">
        <v>17.5</v>
      </c>
    </row>
    <row r="7109" spans="2:8">
      <c r="B7109" s="235" t="s">
        <v>77</v>
      </c>
      <c r="C7109" s="235">
        <v>44624</v>
      </c>
      <c r="D7109" s="235">
        <v>6</v>
      </c>
      <c r="E7109" s="235">
        <v>0</v>
      </c>
      <c r="F7109" s="235">
        <v>0</v>
      </c>
      <c r="G7109" s="235">
        <v>0</v>
      </c>
      <c r="H7109" s="235">
        <v>0</v>
      </c>
    </row>
    <row r="7110" spans="2:8">
      <c r="B7110" s="235" t="s">
        <v>77</v>
      </c>
      <c r="C7110" s="235">
        <v>44625</v>
      </c>
      <c r="D7110" s="235">
        <v>0</v>
      </c>
      <c r="E7110" s="235">
        <v>0</v>
      </c>
      <c r="F7110" s="235">
        <v>0</v>
      </c>
      <c r="G7110" s="235">
        <v>0</v>
      </c>
      <c r="H7110" s="235">
        <v>0</v>
      </c>
    </row>
    <row r="7111" spans="2:8">
      <c r="B7111" s="235" t="s">
        <v>77</v>
      </c>
      <c r="C7111" s="235">
        <v>44626</v>
      </c>
      <c r="D7111" s="235">
        <v>0</v>
      </c>
      <c r="E7111" s="235">
        <v>0</v>
      </c>
      <c r="F7111" s="235">
        <v>0</v>
      </c>
      <c r="G7111" s="235">
        <v>0</v>
      </c>
      <c r="H7111" s="235">
        <v>0</v>
      </c>
    </row>
    <row r="7112" spans="2:8">
      <c r="B7112" s="235" t="s">
        <v>77</v>
      </c>
      <c r="C7112" s="235">
        <v>44627</v>
      </c>
      <c r="D7112" s="235">
        <v>66</v>
      </c>
      <c r="E7112" s="235">
        <v>100</v>
      </c>
      <c r="F7112" s="235">
        <v>100</v>
      </c>
      <c r="G7112" s="235">
        <v>15.2</v>
      </c>
      <c r="H7112" s="235">
        <v>15.1</v>
      </c>
    </row>
    <row r="7113" spans="2:8">
      <c r="B7113" s="235" t="s">
        <v>77</v>
      </c>
      <c r="C7113" s="235">
        <v>44628</v>
      </c>
      <c r="D7113" s="235">
        <v>14</v>
      </c>
      <c r="E7113" s="235">
        <v>0</v>
      </c>
      <c r="F7113" s="235">
        <v>0</v>
      </c>
      <c r="G7113" s="235">
        <v>0</v>
      </c>
      <c r="H7113" s="235">
        <v>0</v>
      </c>
    </row>
    <row r="7114" spans="2:8">
      <c r="B7114" s="235" t="s">
        <v>77</v>
      </c>
      <c r="C7114" s="235">
        <v>44629</v>
      </c>
      <c r="D7114" s="235">
        <v>0</v>
      </c>
      <c r="E7114" s="235">
        <v>0</v>
      </c>
      <c r="F7114" s="235">
        <v>0</v>
      </c>
      <c r="G7114" s="235">
        <v>0</v>
      </c>
      <c r="H7114" s="235">
        <v>0</v>
      </c>
    </row>
    <row r="7115" spans="2:8">
      <c r="B7115" s="235" t="s">
        <v>77</v>
      </c>
      <c r="C7115" s="235">
        <v>44630</v>
      </c>
      <c r="D7115" s="235">
        <v>0</v>
      </c>
      <c r="E7115" s="235">
        <v>93.3</v>
      </c>
      <c r="F7115" s="235">
        <v>92.7</v>
      </c>
      <c r="G7115" s="235">
        <v>16.3</v>
      </c>
      <c r="H7115" s="235">
        <v>16.2</v>
      </c>
    </row>
    <row r="7116" spans="2:8">
      <c r="B7116" s="235" t="s">
        <v>77</v>
      </c>
      <c r="C7116" s="235">
        <v>44631</v>
      </c>
      <c r="D7116" s="235">
        <v>0</v>
      </c>
      <c r="E7116" s="235">
        <v>80.400000000000006</v>
      </c>
      <c r="F7116" s="235">
        <v>79.7</v>
      </c>
      <c r="G7116" s="235">
        <v>17.899999999999999</v>
      </c>
      <c r="H7116" s="235">
        <v>17.7</v>
      </c>
    </row>
    <row r="7117" spans="2:8">
      <c r="B7117" s="235" t="s">
        <v>77</v>
      </c>
      <c r="C7117" s="235">
        <v>44632</v>
      </c>
      <c r="D7117" s="235">
        <v>0</v>
      </c>
      <c r="E7117" s="235">
        <v>0</v>
      </c>
      <c r="F7117" s="235">
        <v>0</v>
      </c>
      <c r="G7117" s="235">
        <v>0</v>
      </c>
      <c r="H7117" s="235">
        <v>0</v>
      </c>
    </row>
    <row r="7118" spans="2:8">
      <c r="B7118" s="235" t="s">
        <v>77</v>
      </c>
      <c r="C7118" s="235">
        <v>44633</v>
      </c>
      <c r="D7118" s="235">
        <v>0</v>
      </c>
      <c r="E7118" s="235">
        <v>0</v>
      </c>
      <c r="F7118" s="235">
        <v>0</v>
      </c>
      <c r="G7118" s="235">
        <v>0</v>
      </c>
      <c r="H7118" s="235">
        <v>0</v>
      </c>
    </row>
    <row r="7119" spans="2:8">
      <c r="B7119" s="235" t="s">
        <v>77</v>
      </c>
      <c r="C7119" s="235">
        <v>44634</v>
      </c>
      <c r="D7119" s="235">
        <v>0</v>
      </c>
      <c r="E7119" s="235">
        <v>86.2</v>
      </c>
      <c r="F7119" s="235">
        <v>84.2</v>
      </c>
      <c r="G7119" s="235">
        <v>18.600000000000001</v>
      </c>
      <c r="H7119" s="235">
        <v>18.3</v>
      </c>
    </row>
    <row r="7120" spans="2:8">
      <c r="B7120" s="235" t="s">
        <v>77</v>
      </c>
      <c r="C7120" s="235">
        <v>44635</v>
      </c>
      <c r="D7120" s="235">
        <v>0</v>
      </c>
      <c r="E7120" s="235">
        <v>0</v>
      </c>
      <c r="F7120" s="235">
        <v>0</v>
      </c>
      <c r="G7120" s="235">
        <v>0</v>
      </c>
      <c r="H7120" s="235">
        <v>0</v>
      </c>
    </row>
    <row r="7121" spans="2:8">
      <c r="B7121" s="235" t="s">
        <v>77</v>
      </c>
      <c r="C7121" s="235">
        <v>44636</v>
      </c>
      <c r="D7121" s="235">
        <v>25</v>
      </c>
      <c r="E7121" s="235">
        <v>100</v>
      </c>
      <c r="F7121" s="235">
        <v>100</v>
      </c>
      <c r="G7121" s="235">
        <v>16.100000000000001</v>
      </c>
      <c r="H7121" s="235">
        <v>16</v>
      </c>
    </row>
    <row r="7122" spans="2:8">
      <c r="B7122" s="235" t="s">
        <v>77</v>
      </c>
      <c r="C7122" s="235">
        <v>44637</v>
      </c>
      <c r="D7122" s="235">
        <v>8</v>
      </c>
      <c r="E7122" s="235">
        <v>0</v>
      </c>
      <c r="F7122" s="235">
        <v>0</v>
      </c>
      <c r="G7122" s="235">
        <v>0</v>
      </c>
      <c r="H7122" s="235">
        <v>0</v>
      </c>
    </row>
    <row r="7123" spans="2:8">
      <c r="B7123" s="235" t="s">
        <v>77</v>
      </c>
      <c r="C7123" s="235">
        <v>44638</v>
      </c>
      <c r="D7123" s="235">
        <v>0</v>
      </c>
      <c r="E7123" s="235">
        <v>0</v>
      </c>
      <c r="F7123" s="235">
        <v>0</v>
      </c>
      <c r="G7123" s="235">
        <v>0</v>
      </c>
      <c r="H7123" s="235">
        <v>0</v>
      </c>
    </row>
    <row r="7124" spans="2:8">
      <c r="B7124" s="235" t="s">
        <v>77</v>
      </c>
      <c r="C7124" s="235">
        <v>44639</v>
      </c>
      <c r="D7124" s="235">
        <v>0</v>
      </c>
      <c r="E7124" s="235">
        <v>0</v>
      </c>
      <c r="F7124" s="235">
        <v>0</v>
      </c>
      <c r="G7124" s="235">
        <v>0</v>
      </c>
      <c r="H7124" s="235">
        <v>0</v>
      </c>
    </row>
    <row r="7125" spans="2:8">
      <c r="B7125" s="235" t="s">
        <v>77</v>
      </c>
      <c r="C7125" s="235">
        <v>44640</v>
      </c>
      <c r="D7125" s="235">
        <v>0</v>
      </c>
      <c r="E7125" s="235">
        <v>0</v>
      </c>
      <c r="F7125" s="235">
        <v>0</v>
      </c>
      <c r="G7125" s="235">
        <v>0</v>
      </c>
      <c r="H7125" s="235">
        <v>0</v>
      </c>
    </row>
    <row r="7126" spans="2:8">
      <c r="B7126" s="235" t="s">
        <v>77</v>
      </c>
      <c r="C7126" s="235">
        <v>44641</v>
      </c>
      <c r="D7126" s="235">
        <v>0</v>
      </c>
      <c r="E7126" s="235">
        <v>0</v>
      </c>
      <c r="F7126" s="235">
        <v>0</v>
      </c>
      <c r="G7126" s="235">
        <v>0</v>
      </c>
      <c r="H7126" s="235">
        <v>0</v>
      </c>
    </row>
    <row r="7127" spans="2:8">
      <c r="B7127" s="235" t="s">
        <v>77</v>
      </c>
      <c r="C7127" s="235">
        <v>44642</v>
      </c>
      <c r="D7127" s="235">
        <v>78</v>
      </c>
      <c r="E7127" s="235">
        <v>0</v>
      </c>
      <c r="F7127" s="235">
        <v>0</v>
      </c>
      <c r="G7127" s="235">
        <v>0</v>
      </c>
      <c r="H7127" s="235">
        <v>0</v>
      </c>
    </row>
    <row r="7128" spans="2:8">
      <c r="B7128" s="235" t="s">
        <v>77</v>
      </c>
      <c r="C7128" s="235">
        <v>44643</v>
      </c>
      <c r="D7128" s="235">
        <v>0</v>
      </c>
      <c r="E7128" s="235">
        <v>0</v>
      </c>
      <c r="F7128" s="235">
        <v>0</v>
      </c>
      <c r="G7128" s="235">
        <v>0</v>
      </c>
      <c r="H7128" s="235">
        <v>0</v>
      </c>
    </row>
    <row r="7129" spans="2:8">
      <c r="B7129" s="235" t="s">
        <v>77</v>
      </c>
      <c r="C7129" s="235">
        <v>44644</v>
      </c>
      <c r="D7129" s="235">
        <v>15</v>
      </c>
      <c r="E7129" s="235">
        <v>0</v>
      </c>
      <c r="F7129" s="235">
        <v>0</v>
      </c>
      <c r="G7129" s="235">
        <v>0</v>
      </c>
      <c r="H7129" s="235">
        <v>0</v>
      </c>
    </row>
    <row r="7130" spans="2:8">
      <c r="B7130" s="235" t="s">
        <v>77</v>
      </c>
      <c r="C7130" s="235">
        <v>44645</v>
      </c>
      <c r="D7130" s="235">
        <v>17</v>
      </c>
      <c r="E7130" s="235">
        <v>0</v>
      </c>
      <c r="F7130" s="235">
        <v>0</v>
      </c>
      <c r="G7130" s="235">
        <v>0</v>
      </c>
      <c r="H7130" s="235">
        <v>0</v>
      </c>
    </row>
    <row r="7131" spans="2:8">
      <c r="B7131" s="235" t="s">
        <v>77</v>
      </c>
      <c r="C7131" s="235">
        <v>44646</v>
      </c>
      <c r="D7131" s="235">
        <v>0</v>
      </c>
      <c r="E7131" s="235">
        <v>0</v>
      </c>
      <c r="F7131" s="235">
        <v>0</v>
      </c>
      <c r="G7131" s="235">
        <v>0</v>
      </c>
      <c r="H7131" s="235">
        <v>0</v>
      </c>
    </row>
    <row r="7132" spans="2:8">
      <c r="B7132" s="235" t="s">
        <v>77</v>
      </c>
      <c r="C7132" s="235">
        <v>44648</v>
      </c>
      <c r="D7132" s="235">
        <v>40</v>
      </c>
      <c r="E7132" s="235">
        <v>0</v>
      </c>
      <c r="F7132" s="235">
        <v>0</v>
      </c>
      <c r="G7132" s="235">
        <v>0</v>
      </c>
      <c r="H7132" s="235">
        <v>0</v>
      </c>
    </row>
    <row r="7133" spans="2:8">
      <c r="B7133" s="235" t="s">
        <v>77</v>
      </c>
      <c r="C7133" s="235">
        <v>44649</v>
      </c>
      <c r="D7133" s="235">
        <v>17</v>
      </c>
      <c r="E7133" s="235">
        <v>0</v>
      </c>
      <c r="F7133" s="235">
        <v>0</v>
      </c>
      <c r="G7133" s="235">
        <v>0</v>
      </c>
      <c r="H7133" s="235">
        <v>0</v>
      </c>
    </row>
    <row r="7134" spans="2:8">
      <c r="B7134" s="235" t="s">
        <v>77</v>
      </c>
      <c r="C7134" s="235">
        <v>44651</v>
      </c>
      <c r="D7134" s="235">
        <v>0</v>
      </c>
      <c r="E7134" s="235">
        <v>0</v>
      </c>
      <c r="F7134" s="235">
        <v>0</v>
      </c>
      <c r="G7134" s="235">
        <v>0</v>
      </c>
      <c r="H7134" s="235">
        <v>0</v>
      </c>
    </row>
    <row r="7135" spans="2:8">
      <c r="B7135" s="235" t="s">
        <v>77</v>
      </c>
      <c r="C7135" s="235">
        <v>44650</v>
      </c>
      <c r="D7135" s="235">
        <v>42</v>
      </c>
      <c r="E7135" s="235">
        <v>0</v>
      </c>
      <c r="F7135" s="235">
        <v>0</v>
      </c>
      <c r="G7135" s="235">
        <v>0</v>
      </c>
      <c r="H7135" s="235">
        <v>0</v>
      </c>
    </row>
    <row r="7136" spans="2:8">
      <c r="B7136" s="235" t="s">
        <v>77</v>
      </c>
      <c r="C7136" s="235">
        <v>44652</v>
      </c>
      <c r="D7136" s="235">
        <v>38</v>
      </c>
      <c r="E7136" s="235">
        <v>0</v>
      </c>
      <c r="F7136" s="235">
        <v>0</v>
      </c>
      <c r="G7136" s="235">
        <v>0</v>
      </c>
      <c r="H7136" s="235">
        <v>0</v>
      </c>
    </row>
    <row r="7137" spans="2:8">
      <c r="B7137" s="235" t="s">
        <v>77</v>
      </c>
      <c r="C7137" s="235">
        <v>44653</v>
      </c>
      <c r="D7137" s="235">
        <v>0</v>
      </c>
      <c r="E7137" s="235">
        <v>0</v>
      </c>
      <c r="F7137" s="235">
        <v>0</v>
      </c>
      <c r="G7137" s="235">
        <v>0</v>
      </c>
      <c r="H7137" s="235">
        <v>0</v>
      </c>
    </row>
    <row r="7138" spans="2:8">
      <c r="B7138" s="235" t="s">
        <v>77</v>
      </c>
      <c r="C7138" s="235">
        <v>44654</v>
      </c>
      <c r="D7138" s="235">
        <v>0</v>
      </c>
      <c r="E7138" s="235">
        <v>0</v>
      </c>
      <c r="F7138" s="235">
        <v>0</v>
      </c>
      <c r="G7138" s="235">
        <v>0</v>
      </c>
      <c r="H7138" s="235">
        <v>0</v>
      </c>
    </row>
    <row r="7139" spans="2:8">
      <c r="B7139" s="235" t="s">
        <v>77</v>
      </c>
      <c r="C7139" s="235">
        <v>44655</v>
      </c>
      <c r="D7139" s="235">
        <v>17</v>
      </c>
      <c r="E7139" s="235">
        <v>0</v>
      </c>
      <c r="F7139" s="235">
        <v>0</v>
      </c>
      <c r="G7139" s="235">
        <v>0</v>
      </c>
      <c r="H7139" s="235">
        <v>0</v>
      </c>
    </row>
    <row r="7140" spans="2:8">
      <c r="B7140" s="235" t="s">
        <v>77</v>
      </c>
      <c r="C7140" s="235">
        <v>44656</v>
      </c>
      <c r="D7140" s="235">
        <v>27</v>
      </c>
      <c r="E7140" s="235">
        <v>0</v>
      </c>
      <c r="F7140" s="235">
        <v>0</v>
      </c>
      <c r="G7140" s="235">
        <v>0</v>
      </c>
      <c r="H7140" s="235">
        <v>0</v>
      </c>
    </row>
    <row r="7141" spans="2:8">
      <c r="B7141" s="235" t="s">
        <v>77</v>
      </c>
      <c r="C7141" s="235">
        <v>44657</v>
      </c>
      <c r="D7141" s="235">
        <v>0</v>
      </c>
      <c r="E7141" s="235">
        <v>0</v>
      </c>
      <c r="F7141" s="235">
        <v>0</v>
      </c>
      <c r="G7141" s="235">
        <v>0</v>
      </c>
      <c r="H7141" s="235">
        <v>0</v>
      </c>
    </row>
    <row r="7142" spans="2:8">
      <c r="B7142" s="235" t="s">
        <v>77</v>
      </c>
      <c r="C7142" s="235">
        <v>44658</v>
      </c>
      <c r="D7142" s="235">
        <v>52</v>
      </c>
      <c r="E7142" s="235">
        <v>0</v>
      </c>
      <c r="F7142" s="235">
        <v>0</v>
      </c>
      <c r="G7142" s="235">
        <v>0</v>
      </c>
      <c r="H7142" s="235">
        <v>0</v>
      </c>
    </row>
    <row r="7143" spans="2:8">
      <c r="B7143" s="235" t="s">
        <v>77</v>
      </c>
      <c r="C7143" s="235">
        <v>44659</v>
      </c>
      <c r="D7143" s="235">
        <v>12</v>
      </c>
      <c r="E7143" s="235">
        <v>0</v>
      </c>
      <c r="F7143" s="235">
        <v>0</v>
      </c>
      <c r="G7143" s="235">
        <v>0</v>
      </c>
      <c r="H7143" s="235">
        <v>0</v>
      </c>
    </row>
    <row r="7144" spans="2:8">
      <c r="B7144" s="235" t="s">
        <v>77</v>
      </c>
      <c r="C7144" s="235">
        <v>44660</v>
      </c>
      <c r="D7144" s="235">
        <v>0</v>
      </c>
      <c r="E7144" s="235">
        <v>0</v>
      </c>
      <c r="F7144" s="235">
        <v>0</v>
      </c>
      <c r="G7144" s="235">
        <v>0</v>
      </c>
      <c r="H7144" s="235">
        <v>0</v>
      </c>
    </row>
    <row r="7145" spans="2:8">
      <c r="B7145" s="235" t="s">
        <v>77</v>
      </c>
      <c r="C7145" s="235">
        <v>44661</v>
      </c>
      <c r="D7145" s="235">
        <v>0</v>
      </c>
      <c r="E7145" s="235">
        <v>0</v>
      </c>
      <c r="F7145" s="235">
        <v>0</v>
      </c>
      <c r="G7145" s="235">
        <v>0</v>
      </c>
      <c r="H7145" s="235">
        <v>0</v>
      </c>
    </row>
    <row r="7146" spans="2:8">
      <c r="B7146" s="235" t="s">
        <v>77</v>
      </c>
      <c r="C7146" s="235">
        <v>44662</v>
      </c>
      <c r="D7146" s="235">
        <v>0</v>
      </c>
      <c r="E7146" s="235">
        <v>0</v>
      </c>
      <c r="F7146" s="235">
        <v>0</v>
      </c>
      <c r="G7146" s="235">
        <v>0</v>
      </c>
      <c r="H7146" s="235">
        <v>0</v>
      </c>
    </row>
    <row r="7147" spans="2:8">
      <c r="B7147" s="235" t="s">
        <v>77</v>
      </c>
      <c r="C7147" s="235">
        <v>44663</v>
      </c>
      <c r="D7147" s="235">
        <v>1</v>
      </c>
      <c r="E7147" s="235">
        <v>0</v>
      </c>
      <c r="F7147" s="235">
        <v>0</v>
      </c>
      <c r="G7147" s="235">
        <v>0</v>
      </c>
      <c r="H7147" s="235">
        <v>0</v>
      </c>
    </row>
    <row r="7148" spans="2:8">
      <c r="B7148" s="235" t="s">
        <v>77</v>
      </c>
      <c r="C7148" s="235">
        <v>44664</v>
      </c>
      <c r="D7148" s="235">
        <v>20</v>
      </c>
      <c r="E7148" s="235">
        <v>0</v>
      </c>
      <c r="F7148" s="235">
        <v>0</v>
      </c>
      <c r="G7148" s="235">
        <v>0</v>
      </c>
      <c r="H7148" s="235">
        <v>0</v>
      </c>
    </row>
    <row r="7149" spans="2:8">
      <c r="B7149" s="235" t="s">
        <v>77</v>
      </c>
      <c r="C7149" s="235">
        <v>44665</v>
      </c>
      <c r="D7149" s="235">
        <v>0</v>
      </c>
      <c r="E7149" s="235">
        <v>0</v>
      </c>
      <c r="F7149" s="235">
        <v>0</v>
      </c>
      <c r="G7149" s="235">
        <v>0</v>
      </c>
      <c r="H7149" s="235">
        <v>0</v>
      </c>
    </row>
    <row r="7150" spans="2:8">
      <c r="B7150" s="235" t="s">
        <v>77</v>
      </c>
      <c r="C7150" s="235">
        <v>44666</v>
      </c>
      <c r="D7150" s="235">
        <v>0</v>
      </c>
      <c r="E7150" s="235">
        <v>0</v>
      </c>
      <c r="F7150" s="235">
        <v>0</v>
      </c>
      <c r="G7150" s="235">
        <v>0</v>
      </c>
      <c r="H7150" s="235">
        <v>0</v>
      </c>
    </row>
    <row r="7151" spans="2:8">
      <c r="B7151" s="235" t="s">
        <v>77</v>
      </c>
      <c r="C7151" s="235">
        <v>44667</v>
      </c>
      <c r="D7151" s="235">
        <v>0</v>
      </c>
      <c r="E7151" s="235">
        <v>0</v>
      </c>
      <c r="F7151" s="235">
        <v>0</v>
      </c>
      <c r="G7151" s="235">
        <v>0</v>
      </c>
      <c r="H7151" s="235">
        <v>0</v>
      </c>
    </row>
    <row r="7152" spans="2:8">
      <c r="B7152" s="235" t="s">
        <v>77</v>
      </c>
      <c r="C7152" s="235">
        <v>44668</v>
      </c>
      <c r="D7152" s="235">
        <v>0</v>
      </c>
      <c r="E7152" s="235">
        <v>0</v>
      </c>
      <c r="F7152" s="235">
        <v>0</v>
      </c>
      <c r="G7152" s="235">
        <v>0</v>
      </c>
      <c r="H7152" s="235">
        <v>0</v>
      </c>
    </row>
    <row r="7153" spans="2:8">
      <c r="B7153" s="235" t="s">
        <v>77</v>
      </c>
      <c r="C7153" s="235">
        <v>44669</v>
      </c>
      <c r="D7153" s="235">
        <v>60</v>
      </c>
      <c r="E7153" s="235">
        <v>0</v>
      </c>
      <c r="F7153" s="235">
        <v>0</v>
      </c>
      <c r="G7153" s="235">
        <v>0</v>
      </c>
      <c r="H7153" s="235">
        <v>0</v>
      </c>
    </row>
    <row r="7154" spans="2:8">
      <c r="B7154" s="235" t="s">
        <v>77</v>
      </c>
      <c r="C7154" s="235">
        <v>44670</v>
      </c>
      <c r="D7154" s="235">
        <v>12</v>
      </c>
      <c r="E7154" s="235">
        <v>0</v>
      </c>
      <c r="F7154" s="235">
        <v>0</v>
      </c>
      <c r="G7154" s="235">
        <v>0</v>
      </c>
      <c r="H7154" s="235">
        <v>0</v>
      </c>
    </row>
    <row r="7155" spans="2:8">
      <c r="B7155" s="235" t="s">
        <v>77</v>
      </c>
      <c r="C7155" s="235">
        <v>44671</v>
      </c>
      <c r="D7155" s="235">
        <v>0</v>
      </c>
      <c r="E7155" s="235">
        <v>0</v>
      </c>
      <c r="F7155" s="235">
        <v>0</v>
      </c>
      <c r="G7155" s="235">
        <v>0</v>
      </c>
      <c r="H7155" s="235">
        <v>0</v>
      </c>
    </row>
    <row r="7156" spans="2:8">
      <c r="B7156" s="235" t="s">
        <v>77</v>
      </c>
      <c r="C7156" s="235">
        <v>44672</v>
      </c>
      <c r="D7156" s="235">
        <v>0</v>
      </c>
      <c r="E7156" s="235">
        <v>0</v>
      </c>
      <c r="F7156" s="235">
        <v>0</v>
      </c>
      <c r="G7156" s="235">
        <v>0</v>
      </c>
      <c r="H7156" s="235">
        <v>0</v>
      </c>
    </row>
    <row r="7157" spans="2:8">
      <c r="B7157" s="235" t="s">
        <v>77</v>
      </c>
      <c r="C7157" s="235">
        <v>44673</v>
      </c>
      <c r="D7157" s="235">
        <v>6</v>
      </c>
      <c r="E7157" s="235">
        <v>0</v>
      </c>
      <c r="F7157" s="235">
        <v>0</v>
      </c>
      <c r="G7157" s="235">
        <v>0</v>
      </c>
      <c r="H7157" s="235">
        <v>0</v>
      </c>
    </row>
    <row r="7158" spans="2:8">
      <c r="B7158" s="235" t="s">
        <v>77</v>
      </c>
      <c r="C7158" s="235">
        <v>44674</v>
      </c>
      <c r="D7158" s="235">
        <v>0</v>
      </c>
      <c r="E7158" s="235">
        <v>0</v>
      </c>
      <c r="F7158" s="235">
        <v>0</v>
      </c>
      <c r="G7158" s="235">
        <v>0</v>
      </c>
      <c r="H7158" s="235">
        <v>0</v>
      </c>
    </row>
    <row r="7159" spans="2:8">
      <c r="B7159" s="235" t="s">
        <v>77</v>
      </c>
      <c r="C7159" s="235">
        <v>44675</v>
      </c>
      <c r="D7159" s="235">
        <v>0</v>
      </c>
      <c r="E7159" s="235">
        <v>0</v>
      </c>
      <c r="F7159" s="235">
        <v>0</v>
      </c>
      <c r="G7159" s="235">
        <v>0</v>
      </c>
      <c r="H7159" s="235">
        <v>0</v>
      </c>
    </row>
    <row r="7160" spans="2:8">
      <c r="B7160" s="235" t="s">
        <v>77</v>
      </c>
      <c r="C7160" s="235">
        <v>44676</v>
      </c>
      <c r="D7160" s="235">
        <v>48</v>
      </c>
      <c r="E7160" s="235">
        <v>0</v>
      </c>
      <c r="F7160" s="235">
        <v>0</v>
      </c>
      <c r="G7160" s="235">
        <v>0</v>
      </c>
      <c r="H7160" s="235">
        <v>0</v>
      </c>
    </row>
    <row r="7161" spans="2:8">
      <c r="B7161" s="235" t="s">
        <v>77</v>
      </c>
      <c r="C7161" s="235">
        <v>44677</v>
      </c>
      <c r="D7161" s="235">
        <v>7</v>
      </c>
      <c r="E7161" s="235">
        <v>0</v>
      </c>
      <c r="F7161" s="235">
        <v>0</v>
      </c>
      <c r="G7161" s="235">
        <v>0</v>
      </c>
      <c r="H7161" s="235">
        <v>0</v>
      </c>
    </row>
    <row r="7162" spans="2:8">
      <c r="B7162" s="235" t="s">
        <v>77</v>
      </c>
      <c r="C7162" s="235">
        <v>44678</v>
      </c>
      <c r="D7162" s="235">
        <v>14</v>
      </c>
      <c r="E7162" s="235">
        <v>0</v>
      </c>
      <c r="F7162" s="235">
        <v>0</v>
      </c>
      <c r="G7162" s="235">
        <v>0</v>
      </c>
      <c r="H7162" s="235">
        <v>0</v>
      </c>
    </row>
    <row r="7163" spans="2:8">
      <c r="B7163" s="235" t="s">
        <v>77</v>
      </c>
      <c r="C7163" s="235">
        <v>44679</v>
      </c>
      <c r="D7163" s="235">
        <v>88</v>
      </c>
      <c r="E7163" s="235">
        <v>0</v>
      </c>
      <c r="F7163" s="235">
        <v>0</v>
      </c>
      <c r="G7163" s="235">
        <v>0</v>
      </c>
      <c r="H7163" s="235">
        <v>0</v>
      </c>
    </row>
    <row r="7164" spans="2:8">
      <c r="B7164" s="235" t="s">
        <v>77</v>
      </c>
      <c r="C7164" s="235">
        <v>44680</v>
      </c>
      <c r="D7164" s="235">
        <v>4</v>
      </c>
      <c r="E7164" s="235">
        <v>0</v>
      </c>
      <c r="F7164" s="235">
        <v>0</v>
      </c>
      <c r="G7164" s="235">
        <v>0</v>
      </c>
      <c r="H7164" s="235">
        <v>0</v>
      </c>
    </row>
    <row r="7165" spans="2:8">
      <c r="B7165" s="235" t="s">
        <v>77</v>
      </c>
      <c r="C7165" s="235">
        <v>44682</v>
      </c>
      <c r="D7165" s="235">
        <v>0</v>
      </c>
      <c r="E7165" s="235">
        <v>0</v>
      </c>
      <c r="F7165" s="235">
        <v>0</v>
      </c>
      <c r="G7165" s="235">
        <v>0</v>
      </c>
      <c r="H7165" s="235">
        <v>0</v>
      </c>
    </row>
    <row r="7166" spans="2:8">
      <c r="B7166" s="235" t="s">
        <v>77</v>
      </c>
      <c r="C7166" s="235">
        <v>44683</v>
      </c>
      <c r="D7166" s="235">
        <v>85</v>
      </c>
      <c r="E7166" s="235">
        <v>97.3</v>
      </c>
      <c r="F7166" s="235">
        <v>96.9</v>
      </c>
      <c r="G7166" s="235">
        <v>16.7</v>
      </c>
      <c r="H7166" s="235">
        <v>16.600000000000001</v>
      </c>
    </row>
    <row r="7167" spans="2:8">
      <c r="B7167" s="235" t="s">
        <v>77</v>
      </c>
      <c r="C7167" s="235">
        <v>44684</v>
      </c>
      <c r="D7167" s="235">
        <v>0</v>
      </c>
      <c r="E7167" s="235">
        <v>81.400000000000006</v>
      </c>
      <c r="F7167" s="235">
        <v>80.099999999999994</v>
      </c>
      <c r="G7167" s="235">
        <v>20.9</v>
      </c>
      <c r="H7167" s="235">
        <v>20.6</v>
      </c>
    </row>
    <row r="7168" spans="2:8">
      <c r="B7168" s="235" t="s">
        <v>77</v>
      </c>
      <c r="C7168" s="235">
        <v>44685</v>
      </c>
      <c r="D7168" s="235">
        <v>0</v>
      </c>
      <c r="E7168" s="235">
        <v>93.4</v>
      </c>
      <c r="F7168" s="235">
        <v>93.3</v>
      </c>
      <c r="G7168" s="235">
        <v>17.600000000000001</v>
      </c>
      <c r="H7168" s="235">
        <v>17.399999999999999</v>
      </c>
    </row>
    <row r="7169" spans="2:8">
      <c r="B7169" s="235" t="s">
        <v>77</v>
      </c>
      <c r="C7169" s="235">
        <v>44686</v>
      </c>
      <c r="D7169" s="235">
        <v>27</v>
      </c>
      <c r="E7169" s="235">
        <v>94.8</v>
      </c>
      <c r="F7169" s="235">
        <v>94.5</v>
      </c>
      <c r="G7169" s="235">
        <v>16.7</v>
      </c>
      <c r="H7169" s="235">
        <v>16.600000000000001</v>
      </c>
    </row>
    <row r="7170" spans="2:8">
      <c r="B7170" s="235" t="s">
        <v>77</v>
      </c>
      <c r="C7170" s="235">
        <v>44687</v>
      </c>
      <c r="D7170" s="235">
        <v>0</v>
      </c>
      <c r="E7170" s="235">
        <v>84.9</v>
      </c>
      <c r="F7170" s="235">
        <v>82.2</v>
      </c>
      <c r="G7170" s="235">
        <v>22.4</v>
      </c>
      <c r="H7170" s="235">
        <v>22.1</v>
      </c>
    </row>
    <row r="7171" spans="2:8">
      <c r="B7171" s="235" t="s">
        <v>77</v>
      </c>
      <c r="C7171" s="235">
        <v>44690</v>
      </c>
      <c r="D7171" s="235">
        <v>45</v>
      </c>
      <c r="E7171" s="235">
        <v>89.8</v>
      </c>
      <c r="F7171" s="235">
        <v>88.6</v>
      </c>
      <c r="G7171" s="235">
        <v>18.600000000000001</v>
      </c>
      <c r="H7171" s="235">
        <v>18.5</v>
      </c>
    </row>
    <row r="7172" spans="2:8">
      <c r="B7172" s="235" t="s">
        <v>77</v>
      </c>
      <c r="C7172" s="235">
        <v>44691</v>
      </c>
      <c r="D7172" s="235">
        <v>22</v>
      </c>
      <c r="E7172" s="235">
        <v>96.5</v>
      </c>
      <c r="F7172" s="235">
        <v>96.2</v>
      </c>
      <c r="G7172" s="235">
        <v>16.2</v>
      </c>
      <c r="H7172" s="235">
        <v>16.100000000000001</v>
      </c>
    </row>
    <row r="7173" spans="2:8">
      <c r="B7173" s="235" t="s">
        <v>77</v>
      </c>
      <c r="C7173" s="235">
        <v>44692</v>
      </c>
      <c r="D7173" s="235">
        <v>7</v>
      </c>
      <c r="E7173" s="235">
        <v>96.2</v>
      </c>
      <c r="F7173" s="235">
        <v>96.1</v>
      </c>
      <c r="G7173" s="235">
        <v>17.899999999999999</v>
      </c>
      <c r="H7173" s="235">
        <v>17.8</v>
      </c>
    </row>
    <row r="7174" spans="2:8">
      <c r="B7174" s="235" t="s">
        <v>77</v>
      </c>
      <c r="C7174" s="235">
        <v>44693</v>
      </c>
      <c r="D7174" s="235">
        <v>23</v>
      </c>
      <c r="E7174" s="235">
        <v>97</v>
      </c>
      <c r="F7174" s="235">
        <v>96.9</v>
      </c>
      <c r="G7174" s="235">
        <v>17.100000000000001</v>
      </c>
      <c r="H7174" s="235">
        <v>17</v>
      </c>
    </row>
    <row r="7175" spans="2:8">
      <c r="B7175" s="235" t="s">
        <v>77</v>
      </c>
      <c r="C7175" s="235">
        <v>44694</v>
      </c>
      <c r="D7175" s="235">
        <v>9</v>
      </c>
      <c r="E7175" s="235">
        <v>96.1</v>
      </c>
      <c r="F7175" s="235">
        <v>96</v>
      </c>
      <c r="G7175" s="235">
        <v>18.399999999999999</v>
      </c>
      <c r="H7175" s="235">
        <v>18.3</v>
      </c>
    </row>
    <row r="7176" spans="2:8">
      <c r="B7176" s="235" t="s">
        <v>77</v>
      </c>
      <c r="C7176" s="235">
        <v>44697</v>
      </c>
      <c r="D7176" s="235">
        <v>0</v>
      </c>
      <c r="E7176" s="235">
        <v>82.3</v>
      </c>
      <c r="F7176" s="235">
        <v>81.099999999999994</v>
      </c>
      <c r="G7176" s="235">
        <v>21.8</v>
      </c>
      <c r="H7176" s="235">
        <v>21.4</v>
      </c>
    </row>
    <row r="7177" spans="2:8">
      <c r="B7177" s="235" t="s">
        <v>77</v>
      </c>
      <c r="C7177" s="235">
        <v>44698</v>
      </c>
      <c r="D7177" s="235">
        <v>5</v>
      </c>
      <c r="E7177" s="235">
        <v>95.8</v>
      </c>
      <c r="F7177" s="235">
        <v>95.7</v>
      </c>
      <c r="G7177" s="235">
        <v>17.100000000000001</v>
      </c>
      <c r="H7177" s="235">
        <v>17</v>
      </c>
    </row>
    <row r="7178" spans="2:8">
      <c r="B7178" s="235" t="s">
        <v>77</v>
      </c>
      <c r="C7178" s="235">
        <v>44699</v>
      </c>
      <c r="D7178" s="235">
        <v>65</v>
      </c>
      <c r="E7178" s="235">
        <v>100</v>
      </c>
      <c r="F7178" s="235">
        <v>88.4</v>
      </c>
      <c r="G7178" s="235">
        <v>20.9</v>
      </c>
      <c r="H7178" s="235">
        <v>16</v>
      </c>
    </row>
    <row r="7179" spans="2:8">
      <c r="B7179" s="235" t="s">
        <v>77</v>
      </c>
      <c r="C7179" s="235">
        <v>44700</v>
      </c>
      <c r="D7179" s="235">
        <v>9</v>
      </c>
      <c r="E7179" s="235">
        <v>98.7</v>
      </c>
      <c r="F7179" s="235">
        <v>89.4</v>
      </c>
      <c r="G7179" s="235">
        <v>19.3</v>
      </c>
      <c r="H7179" s="235">
        <v>17</v>
      </c>
    </row>
    <row r="7180" spans="2:8">
      <c r="B7180" s="235" t="s">
        <v>77</v>
      </c>
      <c r="C7180" s="235">
        <v>44701</v>
      </c>
      <c r="D7180" s="235">
        <v>42</v>
      </c>
      <c r="E7180" s="235">
        <v>100</v>
      </c>
      <c r="F7180" s="235">
        <v>96.7</v>
      </c>
      <c r="G7180" s="235">
        <v>17.8</v>
      </c>
      <c r="H7180" s="235">
        <v>15.9</v>
      </c>
    </row>
    <row r="7181" spans="2:8">
      <c r="B7181" s="235" t="s">
        <v>77</v>
      </c>
      <c r="C7181" s="235">
        <v>44704</v>
      </c>
      <c r="D7181" s="235">
        <v>0</v>
      </c>
      <c r="E7181" s="235">
        <v>87.8</v>
      </c>
      <c r="F7181" s="235">
        <v>67.3</v>
      </c>
      <c r="G7181" s="235">
        <v>21.8</v>
      </c>
      <c r="H7181" s="235">
        <v>15.2</v>
      </c>
    </row>
    <row r="7182" spans="2:8">
      <c r="B7182" s="235" t="s">
        <v>77</v>
      </c>
      <c r="C7182" s="235">
        <v>44705</v>
      </c>
      <c r="D7182" s="235">
        <v>0</v>
      </c>
      <c r="E7182" s="235">
        <v>96.3</v>
      </c>
      <c r="F7182" s="235">
        <v>68.7</v>
      </c>
      <c r="G7182" s="235">
        <v>21.7</v>
      </c>
      <c r="H7182" s="235">
        <v>17.7</v>
      </c>
    </row>
    <row r="7183" spans="2:8">
      <c r="B7183" s="235" t="s">
        <v>78</v>
      </c>
      <c r="C7183" s="235">
        <v>43132</v>
      </c>
      <c r="D7183" s="235">
        <v>0</v>
      </c>
      <c r="E7183" s="235">
        <v>0</v>
      </c>
      <c r="F7183" s="235">
        <v>0</v>
      </c>
      <c r="G7183" s="235">
        <v>0</v>
      </c>
      <c r="H7183" s="235">
        <v>0</v>
      </c>
    </row>
    <row r="7184" spans="2:8">
      <c r="B7184" s="235" t="s">
        <v>78</v>
      </c>
      <c r="C7184" s="235">
        <v>43133</v>
      </c>
      <c r="D7184" s="235">
        <v>0</v>
      </c>
      <c r="E7184" s="235">
        <v>0</v>
      </c>
      <c r="F7184" s="235">
        <v>0</v>
      </c>
      <c r="G7184" s="235">
        <v>0</v>
      </c>
      <c r="H7184" s="235">
        <v>0</v>
      </c>
    </row>
    <row r="7185" spans="2:8">
      <c r="B7185" s="235" t="s">
        <v>78</v>
      </c>
      <c r="C7185" s="235">
        <v>43134</v>
      </c>
      <c r="D7185" s="235">
        <v>0</v>
      </c>
      <c r="E7185" s="235">
        <v>0</v>
      </c>
      <c r="F7185" s="235">
        <v>0</v>
      </c>
      <c r="G7185" s="235">
        <v>0</v>
      </c>
      <c r="H7185" s="235">
        <v>0</v>
      </c>
    </row>
    <row r="7186" spans="2:8">
      <c r="B7186" s="235" t="s">
        <v>78</v>
      </c>
      <c r="C7186" s="235">
        <v>43135</v>
      </c>
      <c r="D7186" s="235">
        <v>0</v>
      </c>
      <c r="E7186" s="235">
        <v>0</v>
      </c>
      <c r="F7186" s="235">
        <v>0</v>
      </c>
      <c r="G7186" s="235">
        <v>0</v>
      </c>
      <c r="H7186" s="235">
        <v>0</v>
      </c>
    </row>
    <row r="7187" spans="2:8">
      <c r="B7187" s="235" t="s">
        <v>78</v>
      </c>
      <c r="C7187" s="235">
        <v>43136</v>
      </c>
      <c r="D7187" s="235">
        <v>0</v>
      </c>
      <c r="E7187" s="235">
        <v>0</v>
      </c>
      <c r="F7187" s="235">
        <v>0</v>
      </c>
      <c r="G7187" s="235">
        <v>0</v>
      </c>
      <c r="H7187" s="235">
        <v>0</v>
      </c>
    </row>
    <row r="7188" spans="2:8">
      <c r="B7188" s="235" t="s">
        <v>78</v>
      </c>
      <c r="C7188" s="235">
        <v>43137</v>
      </c>
      <c r="D7188" s="235">
        <v>0</v>
      </c>
      <c r="E7188" s="235">
        <v>0</v>
      </c>
      <c r="F7188" s="235">
        <v>0</v>
      </c>
      <c r="G7188" s="235">
        <v>0</v>
      </c>
      <c r="H7188" s="235">
        <v>0</v>
      </c>
    </row>
    <row r="7189" spans="2:8">
      <c r="B7189" s="235" t="s">
        <v>78</v>
      </c>
      <c r="C7189" s="235">
        <v>43138</v>
      </c>
      <c r="D7189" s="235">
        <v>0</v>
      </c>
      <c r="E7189" s="235">
        <v>0</v>
      </c>
      <c r="F7189" s="235">
        <v>0</v>
      </c>
      <c r="G7189" s="235">
        <v>0</v>
      </c>
      <c r="H7189" s="235">
        <v>0</v>
      </c>
    </row>
    <row r="7190" spans="2:8">
      <c r="B7190" s="235" t="s">
        <v>78</v>
      </c>
      <c r="C7190" s="235">
        <v>43139</v>
      </c>
      <c r="D7190" s="235">
        <v>0</v>
      </c>
      <c r="E7190" s="235">
        <v>0</v>
      </c>
      <c r="F7190" s="235">
        <v>0</v>
      </c>
      <c r="G7190" s="235">
        <v>0</v>
      </c>
      <c r="H7190" s="235">
        <v>0</v>
      </c>
    </row>
    <row r="7191" spans="2:8">
      <c r="B7191" s="235" t="s">
        <v>78</v>
      </c>
      <c r="C7191" s="235">
        <v>43140</v>
      </c>
      <c r="D7191" s="235">
        <v>0</v>
      </c>
      <c r="E7191" s="235">
        <v>0</v>
      </c>
      <c r="F7191" s="235">
        <v>0</v>
      </c>
      <c r="G7191" s="235">
        <v>0</v>
      </c>
      <c r="H7191" s="235">
        <v>0</v>
      </c>
    </row>
    <row r="7192" spans="2:8">
      <c r="B7192" s="235" t="s">
        <v>78</v>
      </c>
      <c r="C7192" s="235">
        <v>43141</v>
      </c>
      <c r="D7192" s="235">
        <v>0</v>
      </c>
      <c r="E7192" s="235">
        <v>0</v>
      </c>
      <c r="F7192" s="235">
        <v>0</v>
      </c>
      <c r="G7192" s="235">
        <v>0</v>
      </c>
      <c r="H7192" s="235">
        <v>0</v>
      </c>
    </row>
    <row r="7193" spans="2:8">
      <c r="B7193" s="235" t="s">
        <v>78</v>
      </c>
      <c r="C7193" s="235">
        <v>43142</v>
      </c>
      <c r="D7193" s="235">
        <v>0</v>
      </c>
      <c r="E7193" s="235">
        <v>0</v>
      </c>
      <c r="F7193" s="235">
        <v>0</v>
      </c>
      <c r="G7193" s="235">
        <v>0</v>
      </c>
      <c r="H7193" s="235">
        <v>0</v>
      </c>
    </row>
    <row r="7194" spans="2:8">
      <c r="B7194" s="235" t="s">
        <v>78</v>
      </c>
      <c r="C7194" s="235">
        <v>43143</v>
      </c>
      <c r="D7194" s="235">
        <v>0</v>
      </c>
      <c r="E7194" s="235">
        <v>0</v>
      </c>
      <c r="F7194" s="235">
        <v>0</v>
      </c>
      <c r="G7194" s="235">
        <v>0</v>
      </c>
      <c r="H7194" s="235">
        <v>0</v>
      </c>
    </row>
    <row r="7195" spans="2:8">
      <c r="B7195" s="235" t="s">
        <v>78</v>
      </c>
      <c r="C7195" s="235">
        <v>43144</v>
      </c>
      <c r="D7195" s="235">
        <v>0</v>
      </c>
      <c r="E7195" s="235">
        <v>0</v>
      </c>
      <c r="F7195" s="235">
        <v>0</v>
      </c>
      <c r="G7195" s="235">
        <v>0</v>
      </c>
      <c r="H7195" s="235">
        <v>0</v>
      </c>
    </row>
    <row r="7196" spans="2:8">
      <c r="B7196" s="235" t="s">
        <v>78</v>
      </c>
      <c r="C7196" s="235">
        <v>43145</v>
      </c>
      <c r="D7196" s="235">
        <v>0</v>
      </c>
      <c r="E7196" s="235">
        <v>0</v>
      </c>
      <c r="F7196" s="235">
        <v>0</v>
      </c>
      <c r="G7196" s="235">
        <v>0</v>
      </c>
      <c r="H7196" s="235">
        <v>0</v>
      </c>
    </row>
    <row r="7197" spans="2:8">
      <c r="B7197" s="235" t="s">
        <v>78</v>
      </c>
      <c r="C7197" s="235">
        <v>43146</v>
      </c>
      <c r="D7197" s="235">
        <v>0</v>
      </c>
      <c r="E7197" s="235">
        <v>0</v>
      </c>
      <c r="F7197" s="235">
        <v>0</v>
      </c>
      <c r="G7197" s="235">
        <v>0</v>
      </c>
      <c r="H7197" s="235">
        <v>0</v>
      </c>
    </row>
    <row r="7198" spans="2:8">
      <c r="B7198" s="235" t="s">
        <v>78</v>
      </c>
      <c r="C7198" s="235">
        <v>43147</v>
      </c>
      <c r="D7198" s="235">
        <v>0</v>
      </c>
      <c r="E7198" s="235">
        <v>0</v>
      </c>
      <c r="F7198" s="235">
        <v>0</v>
      </c>
      <c r="G7198" s="235">
        <v>0</v>
      </c>
      <c r="H7198" s="235">
        <v>0</v>
      </c>
    </row>
    <row r="7199" spans="2:8">
      <c r="B7199" s="235" t="s">
        <v>78</v>
      </c>
      <c r="C7199" s="235">
        <v>43148</v>
      </c>
      <c r="D7199" s="235">
        <v>0</v>
      </c>
      <c r="E7199" s="235">
        <v>0</v>
      </c>
      <c r="F7199" s="235">
        <v>0</v>
      </c>
      <c r="G7199" s="235">
        <v>0</v>
      </c>
      <c r="H7199" s="235">
        <v>0</v>
      </c>
    </row>
    <row r="7200" spans="2:8">
      <c r="B7200" s="235" t="s">
        <v>78</v>
      </c>
      <c r="C7200" s="235">
        <v>43149</v>
      </c>
      <c r="D7200" s="235">
        <v>0</v>
      </c>
      <c r="E7200" s="235">
        <v>0</v>
      </c>
      <c r="F7200" s="235">
        <v>0</v>
      </c>
      <c r="G7200" s="235">
        <v>0</v>
      </c>
      <c r="H7200" s="235">
        <v>0</v>
      </c>
    </row>
    <row r="7201" spans="2:8">
      <c r="B7201" s="235" t="s">
        <v>78</v>
      </c>
      <c r="C7201" s="235">
        <v>43150</v>
      </c>
      <c r="D7201" s="235">
        <v>0</v>
      </c>
      <c r="E7201" s="235">
        <v>0</v>
      </c>
      <c r="F7201" s="235">
        <v>0</v>
      </c>
      <c r="G7201" s="235">
        <v>0</v>
      </c>
      <c r="H7201" s="235">
        <v>0</v>
      </c>
    </row>
    <row r="7202" spans="2:8">
      <c r="B7202" s="235" t="s">
        <v>78</v>
      </c>
      <c r="C7202" s="235">
        <v>43151</v>
      </c>
      <c r="D7202" s="235">
        <v>0</v>
      </c>
      <c r="E7202" s="235">
        <v>0</v>
      </c>
      <c r="F7202" s="235">
        <v>0</v>
      </c>
      <c r="G7202" s="235">
        <v>0</v>
      </c>
      <c r="H7202" s="235">
        <v>0</v>
      </c>
    </row>
    <row r="7203" spans="2:8">
      <c r="B7203" s="235" t="s">
        <v>78</v>
      </c>
      <c r="C7203" s="235">
        <v>43152</v>
      </c>
      <c r="D7203" s="235">
        <v>0</v>
      </c>
      <c r="E7203" s="235">
        <v>0</v>
      </c>
      <c r="F7203" s="235">
        <v>0</v>
      </c>
      <c r="G7203" s="235">
        <v>0</v>
      </c>
      <c r="H7203" s="235">
        <v>0</v>
      </c>
    </row>
    <row r="7204" spans="2:8">
      <c r="B7204" s="235" t="s">
        <v>78</v>
      </c>
      <c r="C7204" s="235">
        <v>43153</v>
      </c>
      <c r="D7204" s="235">
        <v>0</v>
      </c>
      <c r="E7204" s="235">
        <v>0</v>
      </c>
      <c r="F7204" s="235">
        <v>0</v>
      </c>
      <c r="G7204" s="235">
        <v>0</v>
      </c>
      <c r="H7204" s="235">
        <v>0</v>
      </c>
    </row>
    <row r="7205" spans="2:8">
      <c r="B7205" s="235" t="s">
        <v>78</v>
      </c>
      <c r="C7205" s="235">
        <v>43154</v>
      </c>
      <c r="D7205" s="235">
        <v>0</v>
      </c>
      <c r="E7205" s="235">
        <v>0</v>
      </c>
      <c r="F7205" s="235">
        <v>0</v>
      </c>
      <c r="G7205" s="235">
        <v>0</v>
      </c>
      <c r="H7205" s="235">
        <v>0</v>
      </c>
    </row>
    <row r="7206" spans="2:8">
      <c r="B7206" s="235" t="s">
        <v>78</v>
      </c>
      <c r="C7206" s="235">
        <v>43155</v>
      </c>
      <c r="D7206" s="235">
        <v>3</v>
      </c>
      <c r="E7206" s="235">
        <v>0</v>
      </c>
      <c r="F7206" s="235">
        <v>0</v>
      </c>
      <c r="G7206" s="235">
        <v>0</v>
      </c>
      <c r="H7206" s="235">
        <v>0</v>
      </c>
    </row>
    <row r="7207" spans="2:8">
      <c r="B7207" s="235" t="s">
        <v>78</v>
      </c>
      <c r="C7207" s="235">
        <v>43156</v>
      </c>
      <c r="D7207" s="235">
        <v>0</v>
      </c>
      <c r="E7207" s="235">
        <v>0</v>
      </c>
      <c r="F7207" s="235">
        <v>0</v>
      </c>
      <c r="G7207" s="235">
        <v>0</v>
      </c>
      <c r="H7207" s="235">
        <v>0</v>
      </c>
    </row>
    <row r="7208" spans="2:8">
      <c r="B7208" s="235" t="s">
        <v>78</v>
      </c>
      <c r="C7208" s="235">
        <v>43157</v>
      </c>
      <c r="D7208" s="235">
        <v>0</v>
      </c>
      <c r="E7208" s="235">
        <v>0</v>
      </c>
      <c r="F7208" s="235">
        <v>0</v>
      </c>
      <c r="G7208" s="235">
        <v>0</v>
      </c>
      <c r="H7208" s="235">
        <v>0</v>
      </c>
    </row>
    <row r="7209" spans="2:8">
      <c r="B7209" s="235" t="s">
        <v>78</v>
      </c>
      <c r="C7209" s="235">
        <v>43158</v>
      </c>
      <c r="D7209" s="235">
        <v>0</v>
      </c>
      <c r="E7209" s="235">
        <v>0</v>
      </c>
      <c r="F7209" s="235">
        <v>0</v>
      </c>
      <c r="G7209" s="235">
        <v>0</v>
      </c>
      <c r="H7209" s="235">
        <v>0</v>
      </c>
    </row>
    <row r="7210" spans="2:8">
      <c r="B7210" s="235" t="s">
        <v>78</v>
      </c>
      <c r="C7210" s="235">
        <v>43159</v>
      </c>
      <c r="D7210" s="235">
        <v>0</v>
      </c>
      <c r="E7210" s="235">
        <v>0</v>
      </c>
      <c r="F7210" s="235">
        <v>0</v>
      </c>
      <c r="G7210" s="235">
        <v>0</v>
      </c>
      <c r="H7210" s="235">
        <v>0</v>
      </c>
    </row>
    <row r="7211" spans="2:8">
      <c r="B7211" s="235" t="s">
        <v>78</v>
      </c>
      <c r="C7211" s="235">
        <v>43160</v>
      </c>
      <c r="D7211" s="235">
        <v>0</v>
      </c>
      <c r="E7211" s="235">
        <v>0</v>
      </c>
      <c r="F7211" s="235">
        <v>0</v>
      </c>
      <c r="G7211" s="235">
        <v>0</v>
      </c>
      <c r="H7211" s="235">
        <v>0</v>
      </c>
    </row>
    <row r="7212" spans="2:8">
      <c r="B7212" s="235" t="s">
        <v>78</v>
      </c>
      <c r="C7212" s="235">
        <v>43161</v>
      </c>
      <c r="D7212" s="235">
        <v>0</v>
      </c>
      <c r="E7212" s="235">
        <v>0</v>
      </c>
      <c r="F7212" s="235">
        <v>0</v>
      </c>
      <c r="G7212" s="235">
        <v>0</v>
      </c>
      <c r="H7212" s="235">
        <v>0</v>
      </c>
    </row>
    <row r="7213" spans="2:8">
      <c r="B7213" s="235" t="s">
        <v>78</v>
      </c>
      <c r="C7213" s="235">
        <v>43162</v>
      </c>
      <c r="D7213" s="235">
        <v>0</v>
      </c>
      <c r="E7213" s="235">
        <v>0</v>
      </c>
      <c r="F7213" s="235">
        <v>0</v>
      </c>
      <c r="G7213" s="235">
        <v>0</v>
      </c>
      <c r="H7213" s="235">
        <v>0</v>
      </c>
    </row>
    <row r="7214" spans="2:8">
      <c r="B7214" s="235" t="s">
        <v>78</v>
      </c>
      <c r="C7214" s="235">
        <v>43163</v>
      </c>
      <c r="D7214" s="235">
        <v>0</v>
      </c>
      <c r="E7214" s="235">
        <v>0</v>
      </c>
      <c r="F7214" s="235">
        <v>0</v>
      </c>
      <c r="G7214" s="235">
        <v>0</v>
      </c>
      <c r="H7214" s="235">
        <v>0</v>
      </c>
    </row>
    <row r="7215" spans="2:8">
      <c r="B7215" s="235" t="s">
        <v>78</v>
      </c>
      <c r="C7215" s="235">
        <v>43164</v>
      </c>
      <c r="D7215" s="235">
        <v>10</v>
      </c>
      <c r="E7215" s="235">
        <v>0</v>
      </c>
      <c r="F7215" s="235">
        <v>0</v>
      </c>
      <c r="G7215" s="235">
        <v>0</v>
      </c>
      <c r="H7215" s="235">
        <v>0</v>
      </c>
    </row>
    <row r="7216" spans="2:8">
      <c r="B7216" s="235" t="s">
        <v>78</v>
      </c>
      <c r="C7216" s="235">
        <v>43165</v>
      </c>
      <c r="D7216" s="235">
        <v>0</v>
      </c>
      <c r="E7216" s="235">
        <v>0</v>
      </c>
      <c r="F7216" s="235">
        <v>0</v>
      </c>
      <c r="G7216" s="235">
        <v>0</v>
      </c>
      <c r="H7216" s="235">
        <v>0</v>
      </c>
    </row>
    <row r="7217" spans="2:8">
      <c r="B7217" s="235" t="s">
        <v>78</v>
      </c>
      <c r="C7217" s="235">
        <v>43166</v>
      </c>
      <c r="D7217" s="235">
        <v>0</v>
      </c>
      <c r="E7217" s="235">
        <v>0</v>
      </c>
      <c r="F7217" s="235">
        <v>0</v>
      </c>
      <c r="G7217" s="235">
        <v>0</v>
      </c>
      <c r="H7217" s="235">
        <v>0</v>
      </c>
    </row>
    <row r="7218" spans="2:8">
      <c r="B7218" s="235" t="s">
        <v>78</v>
      </c>
      <c r="C7218" s="235">
        <v>43167</v>
      </c>
      <c r="D7218" s="235">
        <v>0</v>
      </c>
      <c r="E7218" s="235">
        <v>0</v>
      </c>
      <c r="F7218" s="235">
        <v>0</v>
      </c>
      <c r="G7218" s="235">
        <v>0</v>
      </c>
      <c r="H7218" s="235">
        <v>0</v>
      </c>
    </row>
    <row r="7219" spans="2:8">
      <c r="B7219" s="235" t="s">
        <v>78</v>
      </c>
      <c r="C7219" s="235">
        <v>43168</v>
      </c>
      <c r="D7219" s="235">
        <v>0</v>
      </c>
      <c r="E7219" s="235">
        <v>0</v>
      </c>
      <c r="F7219" s="235">
        <v>0</v>
      </c>
      <c r="G7219" s="235">
        <v>0</v>
      </c>
      <c r="H7219" s="235">
        <v>0</v>
      </c>
    </row>
    <row r="7220" spans="2:8">
      <c r="B7220" s="235" t="s">
        <v>78</v>
      </c>
      <c r="C7220" s="235">
        <v>43169</v>
      </c>
      <c r="D7220" s="235">
        <v>0</v>
      </c>
      <c r="E7220" s="235">
        <v>0</v>
      </c>
      <c r="F7220" s="235">
        <v>0</v>
      </c>
      <c r="G7220" s="235">
        <v>0</v>
      </c>
      <c r="H7220" s="235">
        <v>0</v>
      </c>
    </row>
    <row r="7221" spans="2:8">
      <c r="B7221" s="235" t="s">
        <v>78</v>
      </c>
      <c r="C7221" s="235">
        <v>43170</v>
      </c>
      <c r="D7221" s="235">
        <v>0</v>
      </c>
      <c r="E7221" s="235">
        <v>0</v>
      </c>
      <c r="F7221" s="235">
        <v>0</v>
      </c>
      <c r="G7221" s="235">
        <v>0</v>
      </c>
      <c r="H7221" s="235">
        <v>0</v>
      </c>
    </row>
    <row r="7222" spans="2:8">
      <c r="B7222" s="235" t="s">
        <v>78</v>
      </c>
      <c r="C7222" s="235">
        <v>43171</v>
      </c>
      <c r="D7222" s="235">
        <v>0</v>
      </c>
      <c r="E7222" s="235">
        <v>0</v>
      </c>
      <c r="F7222" s="235">
        <v>0</v>
      </c>
      <c r="G7222" s="235">
        <v>0</v>
      </c>
      <c r="H7222" s="235">
        <v>0</v>
      </c>
    </row>
    <row r="7223" spans="2:8">
      <c r="B7223" s="235" t="s">
        <v>78</v>
      </c>
      <c r="C7223" s="235">
        <v>43172</v>
      </c>
      <c r="D7223" s="235">
        <v>0</v>
      </c>
      <c r="E7223" s="235">
        <v>0</v>
      </c>
      <c r="F7223" s="235">
        <v>0</v>
      </c>
      <c r="G7223" s="235">
        <v>0</v>
      </c>
      <c r="H7223" s="235">
        <v>0</v>
      </c>
    </row>
    <row r="7224" spans="2:8">
      <c r="B7224" s="235" t="s">
        <v>78</v>
      </c>
      <c r="C7224" s="235">
        <v>43173</v>
      </c>
      <c r="D7224" s="235">
        <v>0</v>
      </c>
      <c r="E7224" s="235">
        <v>0</v>
      </c>
      <c r="F7224" s="235">
        <v>0</v>
      </c>
      <c r="G7224" s="235">
        <v>0</v>
      </c>
      <c r="H7224" s="235">
        <v>0</v>
      </c>
    </row>
    <row r="7225" spans="2:8">
      <c r="B7225" s="235" t="s">
        <v>78</v>
      </c>
      <c r="C7225" s="235">
        <v>43174</v>
      </c>
      <c r="D7225" s="235">
        <v>0</v>
      </c>
      <c r="E7225" s="235">
        <v>0</v>
      </c>
      <c r="F7225" s="235">
        <v>0</v>
      </c>
      <c r="G7225" s="235">
        <v>0</v>
      </c>
      <c r="H7225" s="235">
        <v>0</v>
      </c>
    </row>
    <row r="7226" spans="2:8">
      <c r="B7226" s="235" t="s">
        <v>78</v>
      </c>
      <c r="C7226" s="235">
        <v>43175</v>
      </c>
      <c r="D7226" s="235">
        <v>0</v>
      </c>
      <c r="E7226" s="235">
        <v>0</v>
      </c>
      <c r="F7226" s="235">
        <v>0</v>
      </c>
      <c r="G7226" s="235">
        <v>0</v>
      </c>
      <c r="H7226" s="235">
        <v>0</v>
      </c>
    </row>
    <row r="7227" spans="2:8">
      <c r="B7227" s="235" t="s">
        <v>78</v>
      </c>
      <c r="C7227" s="235">
        <v>43176</v>
      </c>
      <c r="D7227" s="235">
        <v>20</v>
      </c>
      <c r="E7227" s="235">
        <v>0</v>
      </c>
      <c r="F7227" s="235">
        <v>0</v>
      </c>
      <c r="G7227" s="235">
        <v>0</v>
      </c>
      <c r="H7227" s="235">
        <v>0</v>
      </c>
    </row>
    <row r="7228" spans="2:8">
      <c r="B7228" s="235" t="s">
        <v>78</v>
      </c>
      <c r="C7228" s="235">
        <v>43177</v>
      </c>
      <c r="D7228" s="235">
        <v>0</v>
      </c>
      <c r="E7228" s="235">
        <v>0</v>
      </c>
      <c r="F7228" s="235">
        <v>0</v>
      </c>
      <c r="G7228" s="235">
        <v>0</v>
      </c>
      <c r="H7228" s="235">
        <v>0</v>
      </c>
    </row>
    <row r="7229" spans="2:8">
      <c r="B7229" s="235" t="s">
        <v>78</v>
      </c>
      <c r="C7229" s="235">
        <v>43178</v>
      </c>
      <c r="D7229" s="235">
        <v>0</v>
      </c>
      <c r="E7229" s="235">
        <v>0</v>
      </c>
      <c r="F7229" s="235">
        <v>0</v>
      </c>
      <c r="G7229" s="235">
        <v>0</v>
      </c>
      <c r="H7229" s="235">
        <v>0</v>
      </c>
    </row>
    <row r="7230" spans="2:8">
      <c r="B7230" s="235" t="s">
        <v>78</v>
      </c>
      <c r="C7230" s="235">
        <v>43179</v>
      </c>
      <c r="D7230" s="235">
        <v>20</v>
      </c>
      <c r="E7230" s="235">
        <v>0</v>
      </c>
      <c r="F7230" s="235">
        <v>0</v>
      </c>
      <c r="G7230" s="235">
        <v>0</v>
      </c>
      <c r="H7230" s="235">
        <v>0</v>
      </c>
    </row>
    <row r="7231" spans="2:8">
      <c r="B7231" s="235" t="s">
        <v>78</v>
      </c>
      <c r="C7231" s="235">
        <v>43180</v>
      </c>
      <c r="D7231" s="235">
        <v>0</v>
      </c>
      <c r="E7231" s="235">
        <v>0</v>
      </c>
      <c r="F7231" s="235">
        <v>0</v>
      </c>
      <c r="G7231" s="235">
        <v>0</v>
      </c>
      <c r="H7231" s="235">
        <v>0</v>
      </c>
    </row>
    <row r="7232" spans="2:8">
      <c r="B7232" s="235" t="s">
        <v>78</v>
      </c>
      <c r="C7232" s="235">
        <v>43181</v>
      </c>
      <c r="D7232" s="235">
        <v>0</v>
      </c>
      <c r="E7232" s="235">
        <v>0</v>
      </c>
      <c r="F7232" s="235">
        <v>0</v>
      </c>
      <c r="G7232" s="235">
        <v>0</v>
      </c>
      <c r="H7232" s="235">
        <v>0</v>
      </c>
    </row>
    <row r="7233" spans="2:8">
      <c r="B7233" s="235" t="s">
        <v>78</v>
      </c>
      <c r="C7233" s="235">
        <v>43182</v>
      </c>
      <c r="D7233" s="235">
        <v>44</v>
      </c>
      <c r="E7233" s="235">
        <v>0</v>
      </c>
      <c r="F7233" s="235">
        <v>0</v>
      </c>
      <c r="G7233" s="235">
        <v>0</v>
      </c>
      <c r="H7233" s="235">
        <v>0</v>
      </c>
    </row>
    <row r="7234" spans="2:8">
      <c r="B7234" s="235" t="s">
        <v>78</v>
      </c>
      <c r="C7234" s="235">
        <v>43183</v>
      </c>
      <c r="D7234" s="235">
        <v>40</v>
      </c>
      <c r="E7234" s="235">
        <v>0</v>
      </c>
      <c r="F7234" s="235">
        <v>0</v>
      </c>
      <c r="G7234" s="235">
        <v>0</v>
      </c>
      <c r="H7234" s="235">
        <v>0</v>
      </c>
    </row>
    <row r="7235" spans="2:8">
      <c r="B7235" s="235" t="s">
        <v>78</v>
      </c>
      <c r="C7235" s="235">
        <v>43184</v>
      </c>
      <c r="D7235" s="235">
        <v>0</v>
      </c>
      <c r="E7235" s="235">
        <v>0</v>
      </c>
      <c r="F7235" s="235">
        <v>0</v>
      </c>
      <c r="G7235" s="235">
        <v>0</v>
      </c>
      <c r="H7235" s="235">
        <v>0</v>
      </c>
    </row>
    <row r="7236" spans="2:8">
      <c r="B7236" s="235" t="s">
        <v>78</v>
      </c>
      <c r="C7236" s="235">
        <v>43185</v>
      </c>
      <c r="D7236" s="235">
        <v>0</v>
      </c>
      <c r="E7236" s="235">
        <v>0</v>
      </c>
      <c r="F7236" s="235">
        <v>0</v>
      </c>
      <c r="G7236" s="235">
        <v>0</v>
      </c>
      <c r="H7236" s="235">
        <v>0</v>
      </c>
    </row>
    <row r="7237" spans="2:8">
      <c r="B7237" s="235" t="s">
        <v>78</v>
      </c>
      <c r="C7237" s="235">
        <v>43186</v>
      </c>
      <c r="D7237" s="235">
        <v>0</v>
      </c>
      <c r="E7237" s="235">
        <v>0</v>
      </c>
      <c r="F7237" s="235">
        <v>0</v>
      </c>
      <c r="G7237" s="235">
        <v>0</v>
      </c>
      <c r="H7237" s="235">
        <v>0</v>
      </c>
    </row>
    <row r="7238" spans="2:8">
      <c r="B7238" s="235" t="s">
        <v>78</v>
      </c>
      <c r="C7238" s="235">
        <v>43187</v>
      </c>
      <c r="D7238" s="235">
        <v>10</v>
      </c>
      <c r="E7238" s="235">
        <v>0</v>
      </c>
      <c r="F7238" s="235">
        <v>0</v>
      </c>
      <c r="G7238" s="235">
        <v>0</v>
      </c>
      <c r="H7238" s="235">
        <v>0</v>
      </c>
    </row>
    <row r="7239" spans="2:8">
      <c r="B7239" s="235" t="s">
        <v>78</v>
      </c>
      <c r="C7239" s="235">
        <v>43188</v>
      </c>
      <c r="D7239" s="235">
        <v>15</v>
      </c>
      <c r="E7239" s="235">
        <v>0</v>
      </c>
      <c r="F7239" s="235">
        <v>0</v>
      </c>
      <c r="G7239" s="235">
        <v>0</v>
      </c>
      <c r="H7239" s="235">
        <v>0</v>
      </c>
    </row>
    <row r="7240" spans="2:8">
      <c r="B7240" s="235" t="s">
        <v>78</v>
      </c>
      <c r="C7240" s="235">
        <v>43189</v>
      </c>
      <c r="D7240" s="235">
        <v>17</v>
      </c>
      <c r="E7240" s="235">
        <v>0</v>
      </c>
      <c r="F7240" s="235">
        <v>0</v>
      </c>
      <c r="G7240" s="235">
        <v>0</v>
      </c>
      <c r="H7240" s="235">
        <v>0</v>
      </c>
    </row>
    <row r="7241" spans="2:8">
      <c r="B7241" s="235" t="s">
        <v>78</v>
      </c>
      <c r="C7241" s="235">
        <v>43190</v>
      </c>
      <c r="D7241" s="235">
        <v>24</v>
      </c>
      <c r="E7241" s="235">
        <v>0</v>
      </c>
      <c r="F7241" s="235">
        <v>0</v>
      </c>
      <c r="G7241" s="235">
        <v>0</v>
      </c>
      <c r="H7241" s="235">
        <v>0</v>
      </c>
    </row>
    <row r="7242" spans="2:8">
      <c r="B7242" s="235" t="s">
        <v>78</v>
      </c>
      <c r="C7242" s="235">
        <v>43191</v>
      </c>
      <c r="D7242" s="235">
        <v>3</v>
      </c>
      <c r="E7242" s="235">
        <v>0</v>
      </c>
      <c r="F7242" s="235">
        <v>0</v>
      </c>
      <c r="G7242" s="235">
        <v>0</v>
      </c>
      <c r="H7242" s="235">
        <v>0</v>
      </c>
    </row>
    <row r="7243" spans="2:8">
      <c r="B7243" s="235" t="s">
        <v>78</v>
      </c>
      <c r="C7243" s="235">
        <v>43192</v>
      </c>
      <c r="D7243" s="235">
        <v>12</v>
      </c>
      <c r="E7243" s="235">
        <v>0</v>
      </c>
      <c r="F7243" s="235">
        <v>0</v>
      </c>
      <c r="G7243" s="235">
        <v>0</v>
      </c>
      <c r="H7243" s="235">
        <v>0</v>
      </c>
    </row>
    <row r="7244" spans="2:8">
      <c r="B7244" s="235" t="s">
        <v>78</v>
      </c>
      <c r="C7244" s="235">
        <v>43193</v>
      </c>
      <c r="D7244" s="235">
        <v>0</v>
      </c>
      <c r="E7244" s="235">
        <v>0</v>
      </c>
      <c r="F7244" s="235">
        <v>0</v>
      </c>
      <c r="G7244" s="235">
        <v>0</v>
      </c>
      <c r="H7244" s="235">
        <v>0</v>
      </c>
    </row>
    <row r="7245" spans="2:8">
      <c r="B7245" s="235" t="s">
        <v>78</v>
      </c>
      <c r="C7245" s="235">
        <v>43194</v>
      </c>
      <c r="D7245" s="235">
        <v>20</v>
      </c>
      <c r="E7245" s="235">
        <v>0</v>
      </c>
      <c r="F7245" s="235">
        <v>0</v>
      </c>
      <c r="G7245" s="235">
        <v>0</v>
      </c>
      <c r="H7245" s="235">
        <v>0</v>
      </c>
    </row>
    <row r="7246" spans="2:8">
      <c r="B7246" s="235" t="s">
        <v>78</v>
      </c>
      <c r="C7246" s="235">
        <v>43195</v>
      </c>
      <c r="D7246" s="235">
        <v>0</v>
      </c>
      <c r="E7246" s="235">
        <v>0</v>
      </c>
      <c r="F7246" s="235">
        <v>0</v>
      </c>
      <c r="G7246" s="235">
        <v>0</v>
      </c>
      <c r="H7246" s="235">
        <v>0</v>
      </c>
    </row>
    <row r="7247" spans="2:8">
      <c r="B7247" s="235" t="s">
        <v>78</v>
      </c>
      <c r="C7247" s="235">
        <v>43196</v>
      </c>
      <c r="D7247" s="235">
        <v>0</v>
      </c>
      <c r="E7247" s="235">
        <v>0</v>
      </c>
      <c r="F7247" s="235">
        <v>0</v>
      </c>
      <c r="G7247" s="235">
        <v>0</v>
      </c>
      <c r="H7247" s="235">
        <v>0</v>
      </c>
    </row>
    <row r="7248" spans="2:8">
      <c r="B7248" s="235" t="s">
        <v>78</v>
      </c>
      <c r="C7248" s="235">
        <v>43197</v>
      </c>
      <c r="D7248" s="235">
        <v>0</v>
      </c>
      <c r="E7248" s="235">
        <v>0</v>
      </c>
      <c r="F7248" s="235">
        <v>0</v>
      </c>
      <c r="G7248" s="235">
        <v>0</v>
      </c>
      <c r="H7248" s="235">
        <v>0</v>
      </c>
    </row>
    <row r="7249" spans="2:8">
      <c r="B7249" s="235" t="s">
        <v>78</v>
      </c>
      <c r="C7249" s="235">
        <v>43198</v>
      </c>
      <c r="D7249" s="235">
        <v>0</v>
      </c>
      <c r="E7249" s="235">
        <v>0</v>
      </c>
      <c r="F7249" s="235">
        <v>0</v>
      </c>
      <c r="G7249" s="235">
        <v>0</v>
      </c>
      <c r="H7249" s="235">
        <v>0</v>
      </c>
    </row>
    <row r="7250" spans="2:8">
      <c r="B7250" s="235" t="s">
        <v>78</v>
      </c>
      <c r="C7250" s="235">
        <v>43199</v>
      </c>
      <c r="D7250" s="235">
        <v>0</v>
      </c>
      <c r="E7250" s="235">
        <v>0</v>
      </c>
      <c r="F7250" s="235">
        <v>0</v>
      </c>
      <c r="G7250" s="235">
        <v>0</v>
      </c>
      <c r="H7250" s="235">
        <v>0</v>
      </c>
    </row>
    <row r="7251" spans="2:8">
      <c r="B7251" s="235" t="s">
        <v>78</v>
      </c>
      <c r="C7251" s="235">
        <v>43200</v>
      </c>
      <c r="D7251" s="235">
        <v>0</v>
      </c>
      <c r="E7251" s="235">
        <v>0</v>
      </c>
      <c r="F7251" s="235">
        <v>0</v>
      </c>
      <c r="G7251" s="235">
        <v>0</v>
      </c>
      <c r="H7251" s="235">
        <v>0</v>
      </c>
    </row>
    <row r="7252" spans="2:8">
      <c r="B7252" s="235" t="s">
        <v>78</v>
      </c>
      <c r="C7252" s="235">
        <v>43201</v>
      </c>
      <c r="D7252" s="235">
        <v>35</v>
      </c>
      <c r="E7252" s="235">
        <v>0</v>
      </c>
      <c r="F7252" s="235">
        <v>0</v>
      </c>
      <c r="G7252" s="235">
        <v>0</v>
      </c>
      <c r="H7252" s="235">
        <v>0</v>
      </c>
    </row>
    <row r="7253" spans="2:8">
      <c r="B7253" s="235" t="s">
        <v>78</v>
      </c>
      <c r="C7253" s="235">
        <v>43202</v>
      </c>
      <c r="D7253" s="235">
        <v>0</v>
      </c>
      <c r="E7253" s="235">
        <v>0</v>
      </c>
      <c r="F7253" s="235">
        <v>0</v>
      </c>
      <c r="G7253" s="235">
        <v>0</v>
      </c>
      <c r="H7253" s="235">
        <v>0</v>
      </c>
    </row>
    <row r="7254" spans="2:8">
      <c r="B7254" s="235" t="s">
        <v>78</v>
      </c>
      <c r="C7254" s="235">
        <v>43203</v>
      </c>
      <c r="D7254" s="235">
        <v>45</v>
      </c>
      <c r="E7254" s="235">
        <v>0</v>
      </c>
      <c r="F7254" s="235">
        <v>0</v>
      </c>
      <c r="G7254" s="235">
        <v>0</v>
      </c>
      <c r="H7254" s="235">
        <v>0</v>
      </c>
    </row>
    <row r="7255" spans="2:8">
      <c r="B7255" s="235" t="s">
        <v>78</v>
      </c>
      <c r="C7255" s="235">
        <v>43204</v>
      </c>
      <c r="D7255" s="235">
        <v>0</v>
      </c>
      <c r="E7255" s="235">
        <v>0</v>
      </c>
      <c r="F7255" s="235">
        <v>0</v>
      </c>
      <c r="G7255" s="235">
        <v>0</v>
      </c>
      <c r="H7255" s="235">
        <v>0</v>
      </c>
    </row>
    <row r="7256" spans="2:8">
      <c r="B7256" s="235" t="s">
        <v>78</v>
      </c>
      <c r="C7256" s="235">
        <v>43205</v>
      </c>
      <c r="D7256" s="235">
        <v>0</v>
      </c>
      <c r="E7256" s="235">
        <v>0</v>
      </c>
      <c r="F7256" s="235">
        <v>0</v>
      </c>
      <c r="G7256" s="235">
        <v>0</v>
      </c>
      <c r="H7256" s="235">
        <v>0</v>
      </c>
    </row>
    <row r="7257" spans="2:8">
      <c r="B7257" s="235" t="s">
        <v>78</v>
      </c>
      <c r="C7257" s="235">
        <v>43206</v>
      </c>
      <c r="D7257" s="235">
        <v>0</v>
      </c>
      <c r="E7257" s="235">
        <v>0</v>
      </c>
      <c r="F7257" s="235">
        <v>0</v>
      </c>
      <c r="G7257" s="235">
        <v>0</v>
      </c>
      <c r="H7257" s="235">
        <v>0</v>
      </c>
    </row>
    <row r="7258" spans="2:8">
      <c r="B7258" s="235" t="s">
        <v>78</v>
      </c>
      <c r="C7258" s="235">
        <v>43207</v>
      </c>
      <c r="D7258" s="235">
        <v>0</v>
      </c>
      <c r="E7258" s="235">
        <v>0</v>
      </c>
      <c r="F7258" s="235">
        <v>0</v>
      </c>
      <c r="G7258" s="235">
        <v>0</v>
      </c>
      <c r="H7258" s="235">
        <v>0</v>
      </c>
    </row>
    <row r="7259" spans="2:8">
      <c r="B7259" s="235" t="s">
        <v>78</v>
      </c>
      <c r="C7259" s="235">
        <v>43208</v>
      </c>
      <c r="D7259" s="235">
        <v>0</v>
      </c>
      <c r="E7259" s="235">
        <v>0</v>
      </c>
      <c r="F7259" s="235">
        <v>0</v>
      </c>
      <c r="G7259" s="235">
        <v>0</v>
      </c>
      <c r="H7259" s="235">
        <v>0</v>
      </c>
    </row>
    <row r="7260" spans="2:8">
      <c r="B7260" s="235" t="s">
        <v>78</v>
      </c>
      <c r="C7260" s="235">
        <v>43209</v>
      </c>
      <c r="D7260" s="235">
        <v>0</v>
      </c>
      <c r="E7260" s="235">
        <v>0</v>
      </c>
      <c r="F7260" s="235">
        <v>0</v>
      </c>
      <c r="G7260" s="235">
        <v>0</v>
      </c>
      <c r="H7260" s="235">
        <v>0</v>
      </c>
    </row>
    <row r="7261" spans="2:8">
      <c r="B7261" s="235" t="s">
        <v>78</v>
      </c>
      <c r="C7261" s="235">
        <v>43210</v>
      </c>
      <c r="D7261" s="235">
        <v>0</v>
      </c>
      <c r="E7261" s="235">
        <v>0</v>
      </c>
      <c r="F7261" s="235">
        <v>0</v>
      </c>
      <c r="G7261" s="235">
        <v>0</v>
      </c>
      <c r="H7261" s="235">
        <v>0</v>
      </c>
    </row>
    <row r="7262" spans="2:8">
      <c r="B7262" s="235" t="s">
        <v>78</v>
      </c>
      <c r="C7262" s="235">
        <v>43211</v>
      </c>
      <c r="D7262" s="235">
        <v>0</v>
      </c>
      <c r="E7262" s="235">
        <v>0</v>
      </c>
      <c r="F7262" s="235">
        <v>0</v>
      </c>
      <c r="G7262" s="235">
        <v>0</v>
      </c>
      <c r="H7262" s="235">
        <v>0</v>
      </c>
    </row>
    <row r="7263" spans="2:8">
      <c r="B7263" s="235" t="s">
        <v>78</v>
      </c>
      <c r="C7263" s="235">
        <v>43212</v>
      </c>
      <c r="D7263" s="235">
        <v>0</v>
      </c>
      <c r="E7263" s="235">
        <v>0</v>
      </c>
      <c r="F7263" s="235">
        <v>0</v>
      </c>
      <c r="G7263" s="235">
        <v>0</v>
      </c>
      <c r="H7263" s="235">
        <v>0</v>
      </c>
    </row>
    <row r="7264" spans="2:8">
      <c r="B7264" s="235" t="s">
        <v>78</v>
      </c>
      <c r="C7264" s="235">
        <v>43213</v>
      </c>
      <c r="D7264" s="235">
        <v>0</v>
      </c>
      <c r="E7264" s="235">
        <v>0</v>
      </c>
      <c r="F7264" s="235">
        <v>0</v>
      </c>
      <c r="G7264" s="235">
        <v>0</v>
      </c>
      <c r="H7264" s="235">
        <v>0</v>
      </c>
    </row>
    <row r="7265" spans="2:8">
      <c r="B7265" s="235" t="s">
        <v>78</v>
      </c>
      <c r="C7265" s="235">
        <v>43214</v>
      </c>
      <c r="D7265" s="235">
        <v>0</v>
      </c>
      <c r="E7265" s="235">
        <v>0</v>
      </c>
      <c r="F7265" s="235">
        <v>0</v>
      </c>
      <c r="G7265" s="235">
        <v>0</v>
      </c>
      <c r="H7265" s="235">
        <v>0</v>
      </c>
    </row>
    <row r="7266" spans="2:8">
      <c r="B7266" s="235" t="s">
        <v>78</v>
      </c>
      <c r="C7266" s="235">
        <v>43215</v>
      </c>
      <c r="D7266" s="235">
        <v>0</v>
      </c>
      <c r="E7266" s="235">
        <v>0</v>
      </c>
      <c r="F7266" s="235">
        <v>0</v>
      </c>
      <c r="G7266" s="235">
        <v>0</v>
      </c>
      <c r="H7266" s="235">
        <v>0</v>
      </c>
    </row>
    <row r="7267" spans="2:8">
      <c r="B7267" s="235" t="s">
        <v>78</v>
      </c>
      <c r="C7267" s="235">
        <v>43216</v>
      </c>
      <c r="D7267" s="235">
        <v>0</v>
      </c>
      <c r="E7267" s="235">
        <v>0</v>
      </c>
      <c r="F7267" s="235">
        <v>0</v>
      </c>
      <c r="G7267" s="235">
        <v>0</v>
      </c>
      <c r="H7267" s="235">
        <v>0</v>
      </c>
    </row>
    <row r="7268" spans="2:8">
      <c r="B7268" s="235" t="s">
        <v>78</v>
      </c>
      <c r="C7268" s="235">
        <v>43217</v>
      </c>
      <c r="D7268" s="235">
        <v>46</v>
      </c>
      <c r="E7268" s="235">
        <v>0</v>
      </c>
      <c r="F7268" s="235">
        <v>0</v>
      </c>
      <c r="G7268" s="235">
        <v>0</v>
      </c>
      <c r="H7268" s="235">
        <v>0</v>
      </c>
    </row>
    <row r="7269" spans="2:8">
      <c r="B7269" s="235" t="s">
        <v>78</v>
      </c>
      <c r="C7269" s="235">
        <v>43218</v>
      </c>
      <c r="D7269" s="235">
        <v>41</v>
      </c>
      <c r="E7269" s="235">
        <v>0</v>
      </c>
      <c r="F7269" s="235">
        <v>0</v>
      </c>
      <c r="G7269" s="235">
        <v>0</v>
      </c>
      <c r="H7269" s="235">
        <v>0</v>
      </c>
    </row>
    <row r="7270" spans="2:8">
      <c r="B7270" s="235" t="s">
        <v>78</v>
      </c>
      <c r="C7270" s="235">
        <v>43219</v>
      </c>
      <c r="D7270" s="235">
        <v>21</v>
      </c>
      <c r="E7270" s="235">
        <v>0</v>
      </c>
      <c r="F7270" s="235">
        <v>0</v>
      </c>
      <c r="G7270" s="235">
        <v>0</v>
      </c>
      <c r="H7270" s="235">
        <v>0</v>
      </c>
    </row>
    <row r="7271" spans="2:8">
      <c r="B7271" s="235" t="s">
        <v>78</v>
      </c>
      <c r="C7271" s="235">
        <v>43220</v>
      </c>
      <c r="D7271" s="235">
        <v>0</v>
      </c>
      <c r="E7271" s="235">
        <v>0</v>
      </c>
      <c r="F7271" s="235">
        <v>0</v>
      </c>
      <c r="G7271" s="235">
        <v>0</v>
      </c>
      <c r="H7271" s="235">
        <v>0</v>
      </c>
    </row>
    <row r="7272" spans="2:8">
      <c r="B7272" s="235" t="s">
        <v>78</v>
      </c>
      <c r="C7272" s="235">
        <v>43221</v>
      </c>
      <c r="D7272" s="235">
        <v>5</v>
      </c>
      <c r="E7272" s="235">
        <v>0</v>
      </c>
      <c r="F7272" s="235">
        <v>0</v>
      </c>
      <c r="G7272" s="235">
        <v>0</v>
      </c>
      <c r="H7272" s="235">
        <v>0</v>
      </c>
    </row>
    <row r="7273" spans="2:8">
      <c r="B7273" s="235" t="s">
        <v>78</v>
      </c>
      <c r="C7273" s="235">
        <v>43222</v>
      </c>
      <c r="D7273" s="235">
        <v>2</v>
      </c>
      <c r="E7273" s="235">
        <v>0</v>
      </c>
      <c r="F7273" s="235">
        <v>0</v>
      </c>
      <c r="G7273" s="235">
        <v>0</v>
      </c>
      <c r="H7273" s="235">
        <v>0</v>
      </c>
    </row>
    <row r="7274" spans="2:8">
      <c r="B7274" s="235" t="s">
        <v>78</v>
      </c>
      <c r="C7274" s="235">
        <v>43223</v>
      </c>
      <c r="D7274" s="235">
        <v>6</v>
      </c>
      <c r="E7274" s="235">
        <v>0</v>
      </c>
      <c r="F7274" s="235">
        <v>0</v>
      </c>
      <c r="G7274" s="235">
        <v>0</v>
      </c>
      <c r="H7274" s="235">
        <v>0</v>
      </c>
    </row>
    <row r="7275" spans="2:8">
      <c r="B7275" s="235" t="s">
        <v>78</v>
      </c>
      <c r="C7275" s="235">
        <v>43224</v>
      </c>
      <c r="D7275" s="235">
        <v>0</v>
      </c>
      <c r="E7275" s="235">
        <v>0</v>
      </c>
      <c r="F7275" s="235">
        <v>0</v>
      </c>
      <c r="G7275" s="235">
        <v>0</v>
      </c>
      <c r="H7275" s="235">
        <v>0</v>
      </c>
    </row>
    <row r="7276" spans="2:8">
      <c r="B7276" s="235" t="s">
        <v>78</v>
      </c>
      <c r="C7276" s="235">
        <v>43225</v>
      </c>
      <c r="D7276" s="235">
        <v>9</v>
      </c>
      <c r="E7276" s="235">
        <v>0</v>
      </c>
      <c r="F7276" s="235">
        <v>0</v>
      </c>
      <c r="G7276" s="235">
        <v>0</v>
      </c>
      <c r="H7276" s="235">
        <v>0</v>
      </c>
    </row>
    <row r="7277" spans="2:8">
      <c r="B7277" s="235" t="s">
        <v>78</v>
      </c>
      <c r="C7277" s="235">
        <v>43226</v>
      </c>
      <c r="D7277" s="235">
        <v>80</v>
      </c>
      <c r="E7277" s="235">
        <v>0</v>
      </c>
      <c r="F7277" s="235">
        <v>0</v>
      </c>
      <c r="G7277" s="235">
        <v>0</v>
      </c>
      <c r="H7277" s="235">
        <v>0</v>
      </c>
    </row>
    <row r="7278" spans="2:8">
      <c r="B7278" s="235" t="s">
        <v>78</v>
      </c>
      <c r="C7278" s="235">
        <v>43227</v>
      </c>
      <c r="D7278" s="235">
        <v>23</v>
      </c>
      <c r="E7278" s="235">
        <v>0</v>
      </c>
      <c r="F7278" s="235">
        <v>0</v>
      </c>
      <c r="G7278" s="235">
        <v>0</v>
      </c>
      <c r="H7278" s="235">
        <v>0</v>
      </c>
    </row>
    <row r="7279" spans="2:8">
      <c r="B7279" s="235" t="s">
        <v>78</v>
      </c>
      <c r="C7279" s="235">
        <v>43228</v>
      </c>
      <c r="D7279" s="235">
        <v>21</v>
      </c>
      <c r="E7279" s="235">
        <v>0</v>
      </c>
      <c r="F7279" s="235">
        <v>0</v>
      </c>
      <c r="G7279" s="235">
        <v>0</v>
      </c>
      <c r="H7279" s="235">
        <v>0</v>
      </c>
    </row>
    <row r="7280" spans="2:8">
      <c r="B7280" s="235" t="s">
        <v>78</v>
      </c>
      <c r="C7280" s="235">
        <v>43229</v>
      </c>
      <c r="D7280" s="235">
        <v>20</v>
      </c>
      <c r="E7280" s="235">
        <v>0</v>
      </c>
      <c r="F7280" s="235">
        <v>0</v>
      </c>
      <c r="G7280" s="235">
        <v>0</v>
      </c>
      <c r="H7280" s="235">
        <v>0</v>
      </c>
    </row>
    <row r="7281" spans="2:8">
      <c r="B7281" s="235" t="s">
        <v>78</v>
      </c>
      <c r="C7281" s="235">
        <v>43230</v>
      </c>
      <c r="D7281" s="235">
        <v>11</v>
      </c>
      <c r="E7281" s="235">
        <v>0</v>
      </c>
      <c r="F7281" s="235">
        <v>0</v>
      </c>
      <c r="G7281" s="235">
        <v>0</v>
      </c>
      <c r="H7281" s="235">
        <v>0</v>
      </c>
    </row>
    <row r="7282" spans="2:8">
      <c r="B7282" s="235" t="s">
        <v>78</v>
      </c>
      <c r="C7282" s="235">
        <v>43231</v>
      </c>
      <c r="D7282" s="235">
        <v>0</v>
      </c>
      <c r="E7282" s="235">
        <v>0</v>
      </c>
      <c r="F7282" s="235">
        <v>0</v>
      </c>
      <c r="G7282" s="235">
        <v>0</v>
      </c>
      <c r="H7282" s="235">
        <v>0</v>
      </c>
    </row>
    <row r="7283" spans="2:8">
      <c r="B7283" s="235" t="s">
        <v>78</v>
      </c>
      <c r="C7283" s="235">
        <v>43232</v>
      </c>
      <c r="D7283" s="235">
        <v>38</v>
      </c>
      <c r="E7283" s="235">
        <v>0</v>
      </c>
      <c r="F7283" s="235">
        <v>0</v>
      </c>
      <c r="G7283" s="235">
        <v>0</v>
      </c>
      <c r="H7283" s="235">
        <v>0</v>
      </c>
    </row>
    <row r="7284" spans="2:8">
      <c r="B7284" s="235" t="s">
        <v>78</v>
      </c>
      <c r="C7284" s="235">
        <v>43233</v>
      </c>
      <c r="D7284" s="235">
        <v>18</v>
      </c>
      <c r="E7284" s="235">
        <v>0</v>
      </c>
      <c r="F7284" s="235">
        <v>0</v>
      </c>
      <c r="G7284" s="235">
        <v>0</v>
      </c>
      <c r="H7284" s="235">
        <v>0</v>
      </c>
    </row>
    <row r="7285" spans="2:8">
      <c r="B7285" s="235" t="s">
        <v>78</v>
      </c>
      <c r="C7285" s="235">
        <v>43234</v>
      </c>
      <c r="D7285" s="235">
        <v>5</v>
      </c>
      <c r="E7285" s="235">
        <v>0</v>
      </c>
      <c r="F7285" s="235">
        <v>0</v>
      </c>
      <c r="G7285" s="235">
        <v>0</v>
      </c>
      <c r="H7285" s="235">
        <v>0</v>
      </c>
    </row>
    <row r="7286" spans="2:8">
      <c r="B7286" s="235" t="s">
        <v>78</v>
      </c>
      <c r="C7286" s="235">
        <v>43235</v>
      </c>
      <c r="D7286" s="235">
        <v>4</v>
      </c>
      <c r="E7286" s="235">
        <v>0</v>
      </c>
      <c r="F7286" s="235">
        <v>0</v>
      </c>
      <c r="G7286" s="235">
        <v>0</v>
      </c>
      <c r="H7286" s="235">
        <v>0</v>
      </c>
    </row>
    <row r="7287" spans="2:8">
      <c r="B7287" s="235" t="s">
        <v>78</v>
      </c>
      <c r="C7287" s="235">
        <v>43236</v>
      </c>
      <c r="D7287" s="235">
        <v>8</v>
      </c>
      <c r="E7287" s="235">
        <v>0</v>
      </c>
      <c r="F7287" s="235">
        <v>0</v>
      </c>
      <c r="G7287" s="235">
        <v>0</v>
      </c>
      <c r="H7287" s="235">
        <v>0</v>
      </c>
    </row>
    <row r="7288" spans="2:8">
      <c r="B7288" s="235" t="s">
        <v>78</v>
      </c>
      <c r="C7288" s="235">
        <v>43237</v>
      </c>
      <c r="D7288" s="235">
        <v>0</v>
      </c>
      <c r="E7288" s="235">
        <v>0</v>
      </c>
      <c r="F7288" s="235">
        <v>0</v>
      </c>
      <c r="G7288" s="235">
        <v>0</v>
      </c>
      <c r="H7288" s="235">
        <v>0</v>
      </c>
    </row>
    <row r="7289" spans="2:8">
      <c r="B7289" s="235" t="s">
        <v>78</v>
      </c>
      <c r="C7289" s="235">
        <v>43238</v>
      </c>
      <c r="D7289" s="235">
        <v>18</v>
      </c>
      <c r="E7289" s="235">
        <v>0</v>
      </c>
      <c r="F7289" s="235">
        <v>0</v>
      </c>
      <c r="G7289" s="235">
        <v>0</v>
      </c>
      <c r="H7289" s="235">
        <v>0</v>
      </c>
    </row>
    <row r="7290" spans="2:8">
      <c r="B7290" s="235" t="s">
        <v>78</v>
      </c>
      <c r="C7290" s="235">
        <v>43239</v>
      </c>
      <c r="D7290" s="235">
        <v>38</v>
      </c>
      <c r="E7290" s="235">
        <v>0</v>
      </c>
      <c r="F7290" s="235">
        <v>0</v>
      </c>
      <c r="G7290" s="235">
        <v>0</v>
      </c>
      <c r="H7290" s="235">
        <v>0</v>
      </c>
    </row>
    <row r="7291" spans="2:8">
      <c r="B7291" s="235" t="s">
        <v>78</v>
      </c>
      <c r="C7291" s="235">
        <v>43240</v>
      </c>
      <c r="D7291" s="235">
        <v>20</v>
      </c>
      <c r="E7291" s="235">
        <v>0</v>
      </c>
      <c r="F7291" s="235">
        <v>0</v>
      </c>
      <c r="G7291" s="235">
        <v>0</v>
      </c>
      <c r="H7291" s="235">
        <v>0</v>
      </c>
    </row>
    <row r="7292" spans="2:8">
      <c r="B7292" s="235" t="s">
        <v>78</v>
      </c>
      <c r="C7292" s="235">
        <v>43241</v>
      </c>
      <c r="D7292" s="235">
        <v>5</v>
      </c>
      <c r="E7292" s="235">
        <v>0</v>
      </c>
      <c r="F7292" s="235">
        <v>0</v>
      </c>
      <c r="G7292" s="235">
        <v>0</v>
      </c>
      <c r="H7292" s="235">
        <v>0</v>
      </c>
    </row>
    <row r="7293" spans="2:8">
      <c r="B7293" s="235" t="s">
        <v>78</v>
      </c>
      <c r="C7293" s="235">
        <v>43242</v>
      </c>
      <c r="D7293" s="235">
        <v>18</v>
      </c>
      <c r="E7293" s="235">
        <v>0</v>
      </c>
      <c r="F7293" s="235">
        <v>0</v>
      </c>
      <c r="G7293" s="235">
        <v>0</v>
      </c>
      <c r="H7293" s="235">
        <v>0</v>
      </c>
    </row>
    <row r="7294" spans="2:8">
      <c r="B7294" s="235" t="s">
        <v>78</v>
      </c>
      <c r="C7294" s="235">
        <v>43243</v>
      </c>
      <c r="D7294" s="235">
        <v>2</v>
      </c>
      <c r="E7294" s="235">
        <v>0</v>
      </c>
      <c r="F7294" s="235">
        <v>0</v>
      </c>
      <c r="G7294" s="235">
        <v>0</v>
      </c>
      <c r="H7294" s="235">
        <v>0</v>
      </c>
    </row>
    <row r="7295" spans="2:8">
      <c r="B7295" s="235" t="s">
        <v>78</v>
      </c>
      <c r="C7295" s="235">
        <v>43244</v>
      </c>
      <c r="D7295" s="235">
        <v>0</v>
      </c>
      <c r="E7295" s="235">
        <v>0</v>
      </c>
      <c r="F7295" s="235">
        <v>0</v>
      </c>
      <c r="G7295" s="235">
        <v>0</v>
      </c>
      <c r="H7295" s="235">
        <v>0</v>
      </c>
    </row>
    <row r="7296" spans="2:8">
      <c r="B7296" s="235" t="s">
        <v>78</v>
      </c>
      <c r="C7296" s="235">
        <v>43245</v>
      </c>
      <c r="D7296" s="235">
        <v>0</v>
      </c>
      <c r="E7296" s="235">
        <v>0</v>
      </c>
      <c r="F7296" s="235">
        <v>0</v>
      </c>
      <c r="G7296" s="235">
        <v>0</v>
      </c>
      <c r="H7296" s="235">
        <v>0</v>
      </c>
    </row>
    <row r="7297" spans="2:8">
      <c r="B7297" s="235" t="s">
        <v>78</v>
      </c>
      <c r="C7297" s="235">
        <v>43246</v>
      </c>
      <c r="D7297" s="235">
        <v>25</v>
      </c>
      <c r="E7297" s="235">
        <v>0</v>
      </c>
      <c r="F7297" s="235">
        <v>0</v>
      </c>
      <c r="G7297" s="235">
        <v>0</v>
      </c>
      <c r="H7297" s="235">
        <v>0</v>
      </c>
    </row>
    <row r="7298" spans="2:8">
      <c r="B7298" s="235" t="s">
        <v>78</v>
      </c>
      <c r="C7298" s="235">
        <v>43247</v>
      </c>
      <c r="D7298" s="235">
        <v>21</v>
      </c>
      <c r="E7298" s="235">
        <v>0</v>
      </c>
      <c r="F7298" s="235">
        <v>0</v>
      </c>
      <c r="G7298" s="235">
        <v>0</v>
      </c>
      <c r="H7298" s="235">
        <v>0</v>
      </c>
    </row>
    <row r="7299" spans="2:8">
      <c r="B7299" s="235" t="s">
        <v>78</v>
      </c>
      <c r="C7299" s="235">
        <v>43248</v>
      </c>
      <c r="D7299" s="235">
        <v>0</v>
      </c>
      <c r="E7299" s="235">
        <v>0</v>
      </c>
      <c r="F7299" s="235">
        <v>0</v>
      </c>
      <c r="G7299" s="235">
        <v>0</v>
      </c>
      <c r="H7299" s="235">
        <v>0</v>
      </c>
    </row>
    <row r="7300" spans="2:8">
      <c r="B7300" s="235" t="s">
        <v>78</v>
      </c>
      <c r="C7300" s="235">
        <v>43249</v>
      </c>
      <c r="D7300" s="235">
        <v>24</v>
      </c>
      <c r="E7300" s="235">
        <v>0</v>
      </c>
      <c r="F7300" s="235">
        <v>0</v>
      </c>
      <c r="G7300" s="235">
        <v>0</v>
      </c>
      <c r="H7300" s="235">
        <v>0</v>
      </c>
    </row>
    <row r="7301" spans="2:8">
      <c r="B7301" s="235" t="s">
        <v>78</v>
      </c>
      <c r="C7301" s="235">
        <v>43250</v>
      </c>
      <c r="D7301" s="235">
        <v>19</v>
      </c>
      <c r="E7301" s="235">
        <v>0</v>
      </c>
      <c r="F7301" s="235">
        <v>0</v>
      </c>
      <c r="G7301" s="235">
        <v>0</v>
      </c>
      <c r="H7301" s="235">
        <v>0</v>
      </c>
    </row>
    <row r="7302" spans="2:8">
      <c r="B7302" s="235" t="s">
        <v>78</v>
      </c>
      <c r="C7302" s="235">
        <v>43251</v>
      </c>
      <c r="D7302" s="235">
        <v>0</v>
      </c>
      <c r="E7302" s="235">
        <v>0</v>
      </c>
      <c r="F7302" s="235">
        <v>0</v>
      </c>
      <c r="G7302" s="235">
        <v>0</v>
      </c>
      <c r="H7302" s="235">
        <v>11.8</v>
      </c>
    </row>
    <row r="7303" spans="2:8">
      <c r="B7303" s="235" t="s">
        <v>78</v>
      </c>
      <c r="C7303" s="235">
        <v>43252</v>
      </c>
      <c r="D7303" s="235">
        <v>9</v>
      </c>
      <c r="E7303" s="235">
        <v>0</v>
      </c>
      <c r="F7303" s="235">
        <v>0</v>
      </c>
      <c r="G7303" s="235">
        <v>0</v>
      </c>
      <c r="H7303" s="235">
        <v>0</v>
      </c>
    </row>
    <row r="7304" spans="2:8">
      <c r="B7304" s="235" t="s">
        <v>78</v>
      </c>
      <c r="C7304" s="235">
        <v>43253</v>
      </c>
      <c r="D7304" s="235">
        <v>10</v>
      </c>
      <c r="E7304" s="235">
        <v>0</v>
      </c>
      <c r="F7304" s="235">
        <v>0</v>
      </c>
      <c r="G7304" s="235">
        <v>0</v>
      </c>
      <c r="H7304" s="235">
        <v>0</v>
      </c>
    </row>
    <row r="7305" spans="2:8">
      <c r="B7305" s="235" t="s">
        <v>78</v>
      </c>
      <c r="C7305" s="235">
        <v>43254</v>
      </c>
      <c r="D7305" s="235">
        <v>0</v>
      </c>
      <c r="E7305" s="235">
        <v>0</v>
      </c>
      <c r="F7305" s="235">
        <v>0</v>
      </c>
      <c r="G7305" s="235">
        <v>0</v>
      </c>
      <c r="H7305" s="235">
        <v>0</v>
      </c>
    </row>
    <row r="7306" spans="2:8">
      <c r="B7306" s="235" t="s">
        <v>78</v>
      </c>
      <c r="C7306" s="235">
        <v>43255</v>
      </c>
      <c r="D7306" s="235">
        <v>0</v>
      </c>
      <c r="E7306" s="235">
        <v>0</v>
      </c>
      <c r="F7306" s="235">
        <v>0</v>
      </c>
      <c r="G7306" s="235">
        <v>0</v>
      </c>
      <c r="H7306" s="235">
        <v>0</v>
      </c>
    </row>
    <row r="7307" spans="2:8">
      <c r="B7307" s="235" t="s">
        <v>78</v>
      </c>
      <c r="C7307" s="235">
        <v>43256</v>
      </c>
      <c r="D7307" s="235">
        <v>0</v>
      </c>
      <c r="E7307" s="235">
        <v>0</v>
      </c>
      <c r="F7307" s="235">
        <v>0</v>
      </c>
      <c r="G7307" s="235">
        <v>0</v>
      </c>
      <c r="H7307" s="235">
        <v>0</v>
      </c>
    </row>
    <row r="7308" spans="2:8">
      <c r="B7308" s="235" t="s">
        <v>78</v>
      </c>
      <c r="C7308" s="235">
        <v>43257</v>
      </c>
      <c r="D7308" s="235">
        <v>2</v>
      </c>
      <c r="E7308" s="235">
        <v>0</v>
      </c>
      <c r="F7308" s="235">
        <v>0</v>
      </c>
      <c r="G7308" s="235">
        <v>0</v>
      </c>
      <c r="H7308" s="235">
        <v>0</v>
      </c>
    </row>
    <row r="7309" spans="2:8">
      <c r="B7309" s="235" t="s">
        <v>78</v>
      </c>
      <c r="C7309" s="235">
        <v>43258</v>
      </c>
      <c r="D7309" s="235">
        <v>0</v>
      </c>
      <c r="E7309" s="235">
        <v>0</v>
      </c>
      <c r="F7309" s="235">
        <v>0</v>
      </c>
      <c r="G7309" s="235">
        <v>0</v>
      </c>
      <c r="H7309" s="235">
        <v>0</v>
      </c>
    </row>
    <row r="7310" spans="2:8">
      <c r="B7310" s="235" t="s">
        <v>78</v>
      </c>
      <c r="C7310" s="235">
        <v>43259</v>
      </c>
      <c r="D7310" s="235">
        <v>0</v>
      </c>
      <c r="E7310" s="235">
        <v>0</v>
      </c>
      <c r="F7310" s="235">
        <v>0</v>
      </c>
      <c r="G7310" s="235">
        <v>0</v>
      </c>
      <c r="H7310" s="235">
        <v>0</v>
      </c>
    </row>
    <row r="7311" spans="2:8">
      <c r="B7311" s="235" t="s">
        <v>78</v>
      </c>
      <c r="C7311" s="235">
        <v>43260</v>
      </c>
      <c r="D7311" s="235">
        <v>0</v>
      </c>
      <c r="E7311" s="235">
        <v>0</v>
      </c>
      <c r="F7311" s="235">
        <v>0</v>
      </c>
      <c r="G7311" s="235">
        <v>0</v>
      </c>
      <c r="H7311" s="235">
        <v>0</v>
      </c>
    </row>
    <row r="7312" spans="2:8">
      <c r="B7312" s="235" t="s">
        <v>78</v>
      </c>
      <c r="C7312" s="235">
        <v>43261</v>
      </c>
      <c r="D7312" s="235">
        <v>1</v>
      </c>
      <c r="E7312" s="235">
        <v>0</v>
      </c>
      <c r="F7312" s="235">
        <v>0</v>
      </c>
      <c r="G7312" s="235">
        <v>0</v>
      </c>
      <c r="H7312" s="235">
        <v>0</v>
      </c>
    </row>
    <row r="7313" spans="2:8">
      <c r="B7313" s="235" t="s">
        <v>78</v>
      </c>
      <c r="C7313" s="235">
        <v>43262</v>
      </c>
      <c r="D7313" s="235">
        <v>39</v>
      </c>
      <c r="E7313" s="235">
        <v>0</v>
      </c>
      <c r="F7313" s="235">
        <v>0</v>
      </c>
      <c r="G7313" s="235">
        <v>0</v>
      </c>
      <c r="H7313" s="235">
        <v>0</v>
      </c>
    </row>
    <row r="7314" spans="2:8">
      <c r="B7314" s="235" t="s">
        <v>78</v>
      </c>
      <c r="C7314" s="235">
        <v>43263</v>
      </c>
      <c r="D7314" s="235">
        <v>0</v>
      </c>
      <c r="E7314" s="235">
        <v>0</v>
      </c>
      <c r="F7314" s="235">
        <v>0</v>
      </c>
      <c r="G7314" s="235">
        <v>0</v>
      </c>
      <c r="H7314" s="235">
        <v>0</v>
      </c>
    </row>
    <row r="7315" spans="2:8">
      <c r="B7315" s="235" t="s">
        <v>78</v>
      </c>
      <c r="C7315" s="235">
        <v>43264</v>
      </c>
      <c r="D7315" s="235">
        <v>17</v>
      </c>
      <c r="E7315" s="235">
        <v>0</v>
      </c>
      <c r="F7315" s="235">
        <v>0</v>
      </c>
      <c r="G7315" s="235">
        <v>0</v>
      </c>
      <c r="H7315" s="235">
        <v>0</v>
      </c>
    </row>
    <row r="7316" spans="2:8">
      <c r="B7316" s="235" t="s">
        <v>78</v>
      </c>
      <c r="C7316" s="235">
        <v>43265</v>
      </c>
      <c r="D7316" s="235">
        <v>2</v>
      </c>
      <c r="E7316" s="235">
        <v>0</v>
      </c>
      <c r="F7316" s="235">
        <v>0</v>
      </c>
      <c r="G7316" s="235">
        <v>0</v>
      </c>
      <c r="H7316" s="235">
        <v>0</v>
      </c>
    </row>
    <row r="7317" spans="2:8">
      <c r="B7317" s="235" t="s">
        <v>78</v>
      </c>
      <c r="C7317" s="235">
        <v>43266</v>
      </c>
      <c r="D7317" s="235">
        <v>0</v>
      </c>
      <c r="E7317" s="235">
        <v>0</v>
      </c>
      <c r="F7317" s="235">
        <v>0</v>
      </c>
      <c r="G7317" s="235">
        <v>0</v>
      </c>
      <c r="H7317" s="235">
        <v>0</v>
      </c>
    </row>
    <row r="7318" spans="2:8">
      <c r="B7318" s="235" t="s">
        <v>78</v>
      </c>
      <c r="C7318" s="235">
        <v>43267</v>
      </c>
      <c r="D7318" s="235">
        <v>0</v>
      </c>
      <c r="E7318" s="235">
        <v>0</v>
      </c>
      <c r="F7318" s="235">
        <v>0</v>
      </c>
      <c r="G7318" s="235">
        <v>0</v>
      </c>
      <c r="H7318" s="235">
        <v>0</v>
      </c>
    </row>
    <row r="7319" spans="2:8">
      <c r="B7319" s="235" t="s">
        <v>78</v>
      </c>
      <c r="C7319" s="235">
        <v>43268</v>
      </c>
      <c r="D7319" s="235">
        <v>0</v>
      </c>
      <c r="E7319" s="235">
        <v>0</v>
      </c>
      <c r="F7319" s="235">
        <v>0</v>
      </c>
      <c r="G7319" s="235">
        <v>0</v>
      </c>
      <c r="H7319" s="235">
        <v>0</v>
      </c>
    </row>
    <row r="7320" spans="2:8">
      <c r="B7320" s="235" t="s">
        <v>78</v>
      </c>
      <c r="C7320" s="235">
        <v>43269</v>
      </c>
      <c r="D7320" s="235">
        <v>1</v>
      </c>
      <c r="E7320" s="235">
        <v>0</v>
      </c>
      <c r="F7320" s="235">
        <v>0</v>
      </c>
      <c r="G7320" s="235">
        <v>0</v>
      </c>
      <c r="H7320" s="235">
        <v>0</v>
      </c>
    </row>
    <row r="7321" spans="2:8">
      <c r="B7321" s="235" t="s">
        <v>78</v>
      </c>
      <c r="C7321" s="235">
        <v>43270</v>
      </c>
      <c r="D7321" s="235">
        <v>7</v>
      </c>
      <c r="E7321" s="235">
        <v>0</v>
      </c>
      <c r="F7321" s="235">
        <v>0</v>
      </c>
      <c r="G7321" s="235">
        <v>0</v>
      </c>
      <c r="H7321" s="235">
        <v>0</v>
      </c>
    </row>
    <row r="7322" spans="2:8">
      <c r="B7322" s="235" t="s">
        <v>78</v>
      </c>
      <c r="C7322" s="235">
        <v>43271</v>
      </c>
      <c r="D7322" s="235">
        <v>2</v>
      </c>
      <c r="E7322" s="235">
        <v>0</v>
      </c>
      <c r="F7322" s="235">
        <v>0</v>
      </c>
      <c r="G7322" s="235">
        <v>0</v>
      </c>
      <c r="H7322" s="235">
        <v>0</v>
      </c>
    </row>
    <row r="7323" spans="2:8">
      <c r="B7323" s="235" t="s">
        <v>78</v>
      </c>
      <c r="C7323" s="235">
        <v>43272</v>
      </c>
      <c r="D7323" s="235">
        <v>0</v>
      </c>
      <c r="E7323" s="235">
        <v>0</v>
      </c>
      <c r="F7323" s="235">
        <v>0</v>
      </c>
      <c r="G7323" s="235">
        <v>0</v>
      </c>
      <c r="H7323" s="235">
        <v>0</v>
      </c>
    </row>
    <row r="7324" spans="2:8">
      <c r="B7324" s="235" t="s">
        <v>78</v>
      </c>
      <c r="C7324" s="235">
        <v>43273</v>
      </c>
      <c r="D7324" s="235">
        <v>2</v>
      </c>
      <c r="E7324" s="235">
        <v>0</v>
      </c>
      <c r="F7324" s="235">
        <v>0</v>
      </c>
      <c r="G7324" s="235">
        <v>0</v>
      </c>
      <c r="H7324" s="235">
        <v>0</v>
      </c>
    </row>
    <row r="7325" spans="2:8">
      <c r="B7325" s="235" t="s">
        <v>78</v>
      </c>
      <c r="C7325" s="235">
        <v>43274</v>
      </c>
      <c r="D7325" s="235">
        <v>9</v>
      </c>
      <c r="E7325" s="235">
        <v>0</v>
      </c>
      <c r="F7325" s="235">
        <v>0</v>
      </c>
      <c r="G7325" s="235">
        <v>0</v>
      </c>
      <c r="H7325" s="235">
        <v>0</v>
      </c>
    </row>
    <row r="7326" spans="2:8">
      <c r="B7326" s="235" t="s">
        <v>78</v>
      </c>
      <c r="C7326" s="235">
        <v>43275</v>
      </c>
      <c r="D7326" s="235">
        <v>1</v>
      </c>
      <c r="E7326" s="235">
        <v>0</v>
      </c>
      <c r="F7326" s="235">
        <v>0</v>
      </c>
      <c r="G7326" s="235">
        <v>0</v>
      </c>
      <c r="H7326" s="235">
        <v>0</v>
      </c>
    </row>
    <row r="7327" spans="2:8">
      <c r="B7327" s="235" t="s">
        <v>78</v>
      </c>
      <c r="C7327" s="235">
        <v>43276</v>
      </c>
      <c r="D7327" s="235">
        <v>0</v>
      </c>
      <c r="E7327" s="235">
        <v>0</v>
      </c>
      <c r="F7327" s="235">
        <v>0</v>
      </c>
      <c r="G7327" s="235">
        <v>0</v>
      </c>
      <c r="H7327" s="235">
        <v>0</v>
      </c>
    </row>
    <row r="7328" spans="2:8">
      <c r="B7328" s="235" t="s">
        <v>78</v>
      </c>
      <c r="C7328" s="235">
        <v>43277</v>
      </c>
      <c r="D7328" s="235">
        <v>8</v>
      </c>
      <c r="E7328" s="235">
        <v>0</v>
      </c>
      <c r="F7328" s="235">
        <v>0</v>
      </c>
      <c r="G7328" s="235">
        <v>0</v>
      </c>
      <c r="H7328" s="235">
        <v>0</v>
      </c>
    </row>
    <row r="7329" spans="2:8">
      <c r="B7329" s="235" t="s">
        <v>78</v>
      </c>
      <c r="C7329" s="235">
        <v>43278</v>
      </c>
      <c r="D7329" s="235">
        <v>26</v>
      </c>
      <c r="E7329" s="235">
        <v>0</v>
      </c>
      <c r="F7329" s="235">
        <v>0</v>
      </c>
      <c r="G7329" s="235">
        <v>0</v>
      </c>
      <c r="H7329" s="235">
        <v>0</v>
      </c>
    </row>
    <row r="7330" spans="2:8">
      <c r="B7330" s="235" t="s">
        <v>78</v>
      </c>
      <c r="C7330" s="235">
        <v>43279</v>
      </c>
      <c r="D7330" s="235">
        <v>2</v>
      </c>
      <c r="E7330" s="235">
        <v>0</v>
      </c>
      <c r="F7330" s="235">
        <v>0</v>
      </c>
      <c r="G7330" s="235">
        <v>0</v>
      </c>
      <c r="H7330" s="235">
        <v>0</v>
      </c>
    </row>
    <row r="7331" spans="2:8">
      <c r="B7331" s="235" t="s">
        <v>78</v>
      </c>
      <c r="C7331" s="235">
        <v>43280</v>
      </c>
      <c r="D7331" s="235">
        <v>7</v>
      </c>
      <c r="E7331" s="235">
        <v>0</v>
      </c>
      <c r="F7331" s="235">
        <v>0</v>
      </c>
      <c r="G7331" s="235">
        <v>0</v>
      </c>
      <c r="H7331" s="235">
        <v>0</v>
      </c>
    </row>
    <row r="7332" spans="2:8">
      <c r="B7332" s="235" t="s">
        <v>78</v>
      </c>
      <c r="C7332" s="235">
        <v>43281</v>
      </c>
      <c r="D7332" s="235">
        <v>0</v>
      </c>
      <c r="E7332" s="235">
        <v>0</v>
      </c>
      <c r="F7332" s="235">
        <v>0</v>
      </c>
      <c r="G7332" s="235">
        <v>0</v>
      </c>
      <c r="H7332" s="235">
        <v>0</v>
      </c>
    </row>
    <row r="7333" spans="2:8">
      <c r="B7333" s="235" t="s">
        <v>78</v>
      </c>
      <c r="C7333" s="235">
        <v>43282</v>
      </c>
      <c r="D7333" s="235">
        <v>11</v>
      </c>
      <c r="E7333" s="235">
        <v>0</v>
      </c>
      <c r="F7333" s="235">
        <v>0</v>
      </c>
      <c r="G7333" s="235">
        <v>0</v>
      </c>
      <c r="H7333" s="235">
        <v>0</v>
      </c>
    </row>
    <row r="7334" spans="2:8">
      <c r="B7334" s="235" t="s">
        <v>78</v>
      </c>
      <c r="C7334" s="235">
        <v>43283</v>
      </c>
      <c r="D7334" s="235">
        <v>24</v>
      </c>
      <c r="E7334" s="235">
        <v>0</v>
      </c>
      <c r="F7334" s="235">
        <v>0</v>
      </c>
      <c r="G7334" s="235">
        <v>0</v>
      </c>
      <c r="H7334" s="235">
        <v>0</v>
      </c>
    </row>
    <row r="7335" spans="2:8">
      <c r="B7335" s="235" t="s">
        <v>78</v>
      </c>
      <c r="C7335" s="235">
        <v>43284</v>
      </c>
      <c r="D7335" s="235">
        <v>0</v>
      </c>
      <c r="E7335" s="235">
        <v>0</v>
      </c>
      <c r="F7335" s="235">
        <v>0</v>
      </c>
      <c r="G7335" s="235">
        <v>0</v>
      </c>
      <c r="H7335" s="235">
        <v>0</v>
      </c>
    </row>
    <row r="7336" spans="2:8">
      <c r="B7336" s="235" t="s">
        <v>78</v>
      </c>
      <c r="C7336" s="235">
        <v>43285</v>
      </c>
      <c r="D7336" s="235">
        <v>1</v>
      </c>
      <c r="E7336" s="235">
        <v>0</v>
      </c>
      <c r="F7336" s="235">
        <v>0</v>
      </c>
      <c r="G7336" s="235">
        <v>0</v>
      </c>
      <c r="H7336" s="235">
        <v>0</v>
      </c>
    </row>
    <row r="7337" spans="2:8">
      <c r="B7337" s="235" t="s">
        <v>78</v>
      </c>
      <c r="C7337" s="235">
        <v>43286</v>
      </c>
      <c r="D7337" s="235">
        <v>5</v>
      </c>
      <c r="E7337" s="235">
        <v>0</v>
      </c>
      <c r="F7337" s="235">
        <v>0</v>
      </c>
      <c r="G7337" s="235">
        <v>0</v>
      </c>
      <c r="H7337" s="235">
        <v>0</v>
      </c>
    </row>
    <row r="7338" spans="2:8">
      <c r="B7338" s="235" t="s">
        <v>78</v>
      </c>
      <c r="C7338" s="235">
        <v>43287</v>
      </c>
      <c r="D7338" s="235">
        <v>0</v>
      </c>
      <c r="E7338" s="235">
        <v>0</v>
      </c>
      <c r="F7338" s="235">
        <v>0</v>
      </c>
      <c r="G7338" s="235">
        <v>0</v>
      </c>
      <c r="H7338" s="235">
        <v>0</v>
      </c>
    </row>
    <row r="7339" spans="2:8">
      <c r="B7339" s="235" t="s">
        <v>78</v>
      </c>
      <c r="C7339" s="235">
        <v>43288</v>
      </c>
      <c r="D7339" s="235">
        <v>2</v>
      </c>
      <c r="E7339" s="235">
        <v>0</v>
      </c>
      <c r="F7339" s="235">
        <v>0</v>
      </c>
      <c r="G7339" s="235">
        <v>0</v>
      </c>
      <c r="H7339" s="235">
        <v>0</v>
      </c>
    </row>
    <row r="7340" spans="2:8">
      <c r="B7340" s="235" t="s">
        <v>78</v>
      </c>
      <c r="C7340" s="235">
        <v>43289</v>
      </c>
      <c r="D7340" s="235">
        <v>0</v>
      </c>
      <c r="E7340" s="235">
        <v>0</v>
      </c>
      <c r="F7340" s="235">
        <v>0</v>
      </c>
      <c r="G7340" s="235">
        <v>0</v>
      </c>
      <c r="H7340" s="235">
        <v>0</v>
      </c>
    </row>
    <row r="7341" spans="2:8">
      <c r="B7341" s="235" t="s">
        <v>78</v>
      </c>
      <c r="C7341" s="235">
        <v>43290</v>
      </c>
      <c r="D7341" s="235">
        <v>0</v>
      </c>
      <c r="E7341" s="235">
        <v>0</v>
      </c>
      <c r="F7341" s="235">
        <v>0</v>
      </c>
      <c r="G7341" s="235">
        <v>0</v>
      </c>
      <c r="H7341" s="235">
        <v>0</v>
      </c>
    </row>
    <row r="7342" spans="2:8">
      <c r="B7342" s="235" t="s">
        <v>78</v>
      </c>
      <c r="C7342" s="235">
        <v>43291</v>
      </c>
      <c r="D7342" s="235">
        <v>0</v>
      </c>
      <c r="E7342" s="235">
        <v>0</v>
      </c>
      <c r="F7342" s="235">
        <v>0</v>
      </c>
      <c r="G7342" s="235">
        <v>0</v>
      </c>
      <c r="H7342" s="235">
        <v>0</v>
      </c>
    </row>
    <row r="7343" spans="2:8">
      <c r="B7343" s="235" t="s">
        <v>78</v>
      </c>
      <c r="C7343" s="235">
        <v>43292</v>
      </c>
      <c r="D7343" s="235">
        <v>0</v>
      </c>
      <c r="E7343" s="235">
        <v>0</v>
      </c>
      <c r="F7343" s="235">
        <v>0</v>
      </c>
      <c r="G7343" s="235">
        <v>0</v>
      </c>
      <c r="H7343" s="235">
        <v>0</v>
      </c>
    </row>
    <row r="7344" spans="2:8">
      <c r="B7344" s="235" t="s">
        <v>78</v>
      </c>
      <c r="C7344" s="235">
        <v>43293</v>
      </c>
      <c r="D7344" s="235">
        <v>0</v>
      </c>
      <c r="E7344" s="235">
        <v>0</v>
      </c>
      <c r="F7344" s="235">
        <v>0</v>
      </c>
      <c r="G7344" s="235">
        <v>0</v>
      </c>
      <c r="H7344" s="235">
        <v>0</v>
      </c>
    </row>
    <row r="7345" spans="2:8">
      <c r="B7345" s="235" t="s">
        <v>78</v>
      </c>
      <c r="C7345" s="235">
        <v>43294</v>
      </c>
      <c r="D7345" s="235">
        <v>0</v>
      </c>
      <c r="E7345" s="235">
        <v>0</v>
      </c>
      <c r="F7345" s="235">
        <v>0</v>
      </c>
      <c r="G7345" s="235">
        <v>0</v>
      </c>
      <c r="H7345" s="235">
        <v>0</v>
      </c>
    </row>
    <row r="7346" spans="2:8">
      <c r="B7346" s="235" t="s">
        <v>78</v>
      </c>
      <c r="C7346" s="235">
        <v>43295</v>
      </c>
      <c r="D7346" s="235">
        <v>0</v>
      </c>
      <c r="E7346" s="235">
        <v>0</v>
      </c>
      <c r="F7346" s="235">
        <v>0</v>
      </c>
      <c r="G7346" s="235">
        <v>0</v>
      </c>
      <c r="H7346" s="235">
        <v>0</v>
      </c>
    </row>
    <row r="7347" spans="2:8">
      <c r="B7347" s="235" t="s">
        <v>78</v>
      </c>
      <c r="C7347" s="235">
        <v>43296</v>
      </c>
      <c r="D7347" s="235">
        <v>0</v>
      </c>
      <c r="E7347" s="235">
        <v>0</v>
      </c>
      <c r="F7347" s="235">
        <v>0</v>
      </c>
      <c r="G7347" s="235">
        <v>0</v>
      </c>
      <c r="H7347" s="235">
        <v>0</v>
      </c>
    </row>
    <row r="7348" spans="2:8">
      <c r="B7348" s="235" t="s">
        <v>78</v>
      </c>
      <c r="C7348" s="235">
        <v>43297</v>
      </c>
      <c r="D7348" s="235">
        <v>0</v>
      </c>
      <c r="E7348" s="235">
        <v>0</v>
      </c>
      <c r="F7348" s="235">
        <v>0</v>
      </c>
      <c r="G7348" s="235">
        <v>0</v>
      </c>
      <c r="H7348" s="235">
        <v>0</v>
      </c>
    </row>
    <row r="7349" spans="2:8">
      <c r="B7349" s="235" t="s">
        <v>78</v>
      </c>
      <c r="C7349" s="235">
        <v>43298</v>
      </c>
      <c r="D7349" s="235">
        <v>0</v>
      </c>
      <c r="E7349" s="235">
        <v>0</v>
      </c>
      <c r="F7349" s="235">
        <v>0</v>
      </c>
      <c r="G7349" s="235">
        <v>0</v>
      </c>
      <c r="H7349" s="235">
        <v>0</v>
      </c>
    </row>
    <row r="7350" spans="2:8">
      <c r="B7350" s="235" t="s">
        <v>78</v>
      </c>
      <c r="C7350" s="235">
        <v>43299</v>
      </c>
      <c r="D7350" s="235">
        <v>0</v>
      </c>
      <c r="E7350" s="235">
        <v>0</v>
      </c>
      <c r="F7350" s="235">
        <v>0</v>
      </c>
      <c r="G7350" s="235">
        <v>0</v>
      </c>
      <c r="H7350" s="235">
        <v>0</v>
      </c>
    </row>
    <row r="7351" spans="2:8">
      <c r="B7351" s="235" t="s">
        <v>78</v>
      </c>
      <c r="C7351" s="235">
        <v>43300</v>
      </c>
      <c r="D7351" s="235">
        <v>0</v>
      </c>
      <c r="E7351" s="235">
        <v>0</v>
      </c>
      <c r="F7351" s="235">
        <v>0</v>
      </c>
      <c r="G7351" s="235">
        <v>0</v>
      </c>
      <c r="H7351" s="235">
        <v>0</v>
      </c>
    </row>
    <row r="7352" spans="2:8">
      <c r="B7352" s="235" t="s">
        <v>78</v>
      </c>
      <c r="C7352" s="235">
        <v>43301</v>
      </c>
      <c r="D7352" s="235">
        <v>0</v>
      </c>
      <c r="E7352" s="235">
        <v>0</v>
      </c>
      <c r="F7352" s="235">
        <v>0</v>
      </c>
      <c r="G7352" s="235">
        <v>0</v>
      </c>
      <c r="H7352" s="235">
        <v>0</v>
      </c>
    </row>
    <row r="7353" spans="2:8">
      <c r="B7353" s="235" t="s">
        <v>78</v>
      </c>
      <c r="C7353" s="235">
        <v>43302</v>
      </c>
      <c r="D7353" s="235">
        <v>0</v>
      </c>
      <c r="E7353" s="235">
        <v>0</v>
      </c>
      <c r="F7353" s="235">
        <v>0</v>
      </c>
      <c r="G7353" s="235">
        <v>0</v>
      </c>
      <c r="H7353" s="235">
        <v>0</v>
      </c>
    </row>
    <row r="7354" spans="2:8">
      <c r="B7354" s="235" t="s">
        <v>78</v>
      </c>
      <c r="C7354" s="235">
        <v>43303</v>
      </c>
      <c r="D7354" s="235">
        <v>0</v>
      </c>
      <c r="E7354" s="235">
        <v>0</v>
      </c>
      <c r="F7354" s="235">
        <v>0</v>
      </c>
      <c r="G7354" s="235">
        <v>0</v>
      </c>
      <c r="H7354" s="235">
        <v>0</v>
      </c>
    </row>
    <row r="7355" spans="2:8">
      <c r="B7355" s="235" t="s">
        <v>78</v>
      </c>
      <c r="C7355" s="235">
        <v>43304</v>
      </c>
      <c r="D7355" s="235">
        <v>0</v>
      </c>
      <c r="E7355" s="235">
        <v>0</v>
      </c>
      <c r="F7355" s="235">
        <v>0</v>
      </c>
      <c r="G7355" s="235">
        <v>0</v>
      </c>
      <c r="H7355" s="235">
        <v>0</v>
      </c>
    </row>
    <row r="7356" spans="2:8">
      <c r="B7356" s="235" t="s">
        <v>78</v>
      </c>
      <c r="C7356" s="235">
        <v>43305</v>
      </c>
      <c r="D7356" s="235">
        <v>0</v>
      </c>
      <c r="E7356" s="235">
        <v>0</v>
      </c>
      <c r="F7356" s="235">
        <v>0</v>
      </c>
      <c r="G7356" s="235">
        <v>0</v>
      </c>
      <c r="H7356" s="235">
        <v>0</v>
      </c>
    </row>
    <row r="7357" spans="2:8">
      <c r="B7357" s="235" t="s">
        <v>78</v>
      </c>
      <c r="C7357" s="235">
        <v>43306</v>
      </c>
      <c r="D7357" s="235">
        <v>2</v>
      </c>
      <c r="E7357" s="235">
        <v>0</v>
      </c>
      <c r="F7357" s="235">
        <v>0</v>
      </c>
      <c r="G7357" s="235">
        <v>0</v>
      </c>
      <c r="H7357" s="235">
        <v>0</v>
      </c>
    </row>
    <row r="7358" spans="2:8">
      <c r="B7358" s="235" t="s">
        <v>78</v>
      </c>
      <c r="C7358" s="235">
        <v>43307</v>
      </c>
      <c r="D7358" s="235">
        <v>2</v>
      </c>
      <c r="E7358" s="235">
        <v>0</v>
      </c>
      <c r="F7358" s="235">
        <v>0</v>
      </c>
      <c r="G7358" s="235">
        <v>0</v>
      </c>
      <c r="H7358" s="235">
        <v>0</v>
      </c>
    </row>
    <row r="7359" spans="2:8">
      <c r="B7359" s="235" t="s">
        <v>78</v>
      </c>
      <c r="C7359" s="235">
        <v>43308</v>
      </c>
      <c r="D7359" s="235">
        <v>3</v>
      </c>
      <c r="E7359" s="235">
        <v>0</v>
      </c>
      <c r="F7359" s="235">
        <v>0</v>
      </c>
      <c r="G7359" s="235">
        <v>0</v>
      </c>
      <c r="H7359" s="235">
        <v>0</v>
      </c>
    </row>
    <row r="7360" spans="2:8">
      <c r="B7360" s="235" t="s">
        <v>78</v>
      </c>
      <c r="C7360" s="235">
        <v>43309</v>
      </c>
      <c r="D7360" s="235">
        <v>0</v>
      </c>
      <c r="E7360" s="235">
        <v>0</v>
      </c>
      <c r="F7360" s="235">
        <v>0</v>
      </c>
      <c r="G7360" s="235">
        <v>0</v>
      </c>
      <c r="H7360" s="235">
        <v>0</v>
      </c>
    </row>
    <row r="7361" spans="2:8">
      <c r="B7361" s="235" t="s">
        <v>78</v>
      </c>
      <c r="C7361" s="235">
        <v>43310</v>
      </c>
      <c r="D7361" s="235">
        <v>13</v>
      </c>
      <c r="E7361" s="235">
        <v>0</v>
      </c>
      <c r="F7361" s="235">
        <v>0</v>
      </c>
      <c r="G7361" s="235">
        <v>0</v>
      </c>
      <c r="H7361" s="235">
        <v>0</v>
      </c>
    </row>
    <row r="7362" spans="2:8">
      <c r="B7362" s="235" t="s">
        <v>78</v>
      </c>
      <c r="C7362" s="235">
        <v>43311</v>
      </c>
      <c r="D7362" s="235">
        <v>12</v>
      </c>
      <c r="E7362" s="235">
        <v>0</v>
      </c>
      <c r="F7362" s="235">
        <v>0</v>
      </c>
      <c r="G7362" s="235">
        <v>0</v>
      </c>
      <c r="H7362" s="235">
        <v>0</v>
      </c>
    </row>
    <row r="7363" spans="2:8">
      <c r="B7363" s="235" t="s">
        <v>78</v>
      </c>
      <c r="C7363" s="235">
        <v>43312</v>
      </c>
      <c r="D7363" s="235">
        <v>0</v>
      </c>
      <c r="E7363" s="235">
        <v>0</v>
      </c>
      <c r="F7363" s="235">
        <v>0</v>
      </c>
      <c r="G7363" s="235">
        <v>0</v>
      </c>
      <c r="H7363" s="235">
        <v>0</v>
      </c>
    </row>
    <row r="7364" spans="2:8">
      <c r="B7364" s="235" t="s">
        <v>78</v>
      </c>
      <c r="C7364" s="235">
        <v>43313</v>
      </c>
      <c r="D7364" s="235">
        <v>0</v>
      </c>
      <c r="E7364" s="235">
        <v>0</v>
      </c>
      <c r="F7364" s="235">
        <v>0</v>
      </c>
      <c r="G7364" s="235">
        <v>0</v>
      </c>
      <c r="H7364" s="235">
        <v>0</v>
      </c>
    </row>
    <row r="7365" spans="2:8">
      <c r="B7365" s="235" t="s">
        <v>78</v>
      </c>
      <c r="C7365" s="235">
        <v>43314</v>
      </c>
      <c r="D7365" s="235">
        <v>13</v>
      </c>
      <c r="E7365" s="235">
        <v>0</v>
      </c>
      <c r="F7365" s="235">
        <v>0</v>
      </c>
      <c r="G7365" s="235">
        <v>0</v>
      </c>
      <c r="H7365" s="235">
        <v>0</v>
      </c>
    </row>
    <row r="7366" spans="2:8">
      <c r="B7366" s="235" t="s">
        <v>78</v>
      </c>
      <c r="C7366" s="235">
        <v>43315</v>
      </c>
      <c r="D7366" s="235">
        <v>16</v>
      </c>
      <c r="E7366" s="235">
        <v>0</v>
      </c>
      <c r="F7366" s="235">
        <v>0</v>
      </c>
      <c r="G7366" s="235">
        <v>0</v>
      </c>
      <c r="H7366" s="235">
        <v>0</v>
      </c>
    </row>
    <row r="7367" spans="2:8">
      <c r="B7367" s="235" t="s">
        <v>78</v>
      </c>
      <c r="C7367" s="235">
        <v>43316</v>
      </c>
      <c r="D7367" s="235">
        <v>60</v>
      </c>
      <c r="E7367" s="235">
        <v>0</v>
      </c>
      <c r="F7367" s="235">
        <v>0</v>
      </c>
      <c r="G7367" s="235">
        <v>0</v>
      </c>
      <c r="H7367" s="235">
        <v>0</v>
      </c>
    </row>
    <row r="7368" spans="2:8">
      <c r="B7368" s="235" t="s">
        <v>78</v>
      </c>
      <c r="C7368" s="235">
        <v>43317</v>
      </c>
      <c r="D7368" s="235">
        <v>0</v>
      </c>
      <c r="E7368" s="235">
        <v>0</v>
      </c>
      <c r="F7368" s="235">
        <v>0</v>
      </c>
      <c r="G7368" s="235">
        <v>0</v>
      </c>
      <c r="H7368" s="235">
        <v>0</v>
      </c>
    </row>
    <row r="7369" spans="2:8">
      <c r="B7369" s="235" t="s">
        <v>78</v>
      </c>
      <c r="C7369" s="235">
        <v>43318</v>
      </c>
      <c r="D7369" s="235">
        <v>0</v>
      </c>
      <c r="E7369" s="235">
        <v>0</v>
      </c>
      <c r="F7369" s="235">
        <v>0</v>
      </c>
      <c r="G7369" s="235">
        <v>0</v>
      </c>
      <c r="H7369" s="235">
        <v>0</v>
      </c>
    </row>
    <row r="7370" spans="2:8">
      <c r="B7370" s="235" t="s">
        <v>78</v>
      </c>
      <c r="C7370" s="235">
        <v>43319</v>
      </c>
      <c r="D7370" s="235">
        <v>0</v>
      </c>
      <c r="E7370" s="235">
        <v>0</v>
      </c>
      <c r="F7370" s="235">
        <v>0</v>
      </c>
      <c r="G7370" s="235">
        <v>0</v>
      </c>
      <c r="H7370" s="235">
        <v>0</v>
      </c>
    </row>
    <row r="7371" spans="2:8">
      <c r="B7371" s="235" t="s">
        <v>78</v>
      </c>
      <c r="C7371" s="235">
        <v>43320</v>
      </c>
      <c r="D7371" s="235">
        <v>0</v>
      </c>
      <c r="E7371" s="235">
        <v>0</v>
      </c>
      <c r="F7371" s="235">
        <v>0</v>
      </c>
      <c r="G7371" s="235">
        <v>0</v>
      </c>
      <c r="H7371" s="235">
        <v>0</v>
      </c>
    </row>
    <row r="7372" spans="2:8">
      <c r="B7372" s="235" t="s">
        <v>78</v>
      </c>
      <c r="C7372" s="235">
        <v>43321</v>
      </c>
      <c r="D7372" s="235">
        <v>0</v>
      </c>
      <c r="E7372" s="235">
        <v>0</v>
      </c>
      <c r="F7372" s="235">
        <v>0</v>
      </c>
      <c r="G7372" s="235">
        <v>0</v>
      </c>
      <c r="H7372" s="235">
        <v>0</v>
      </c>
    </row>
    <row r="7373" spans="2:8">
      <c r="B7373" s="235" t="s">
        <v>78</v>
      </c>
      <c r="C7373" s="235">
        <v>43322</v>
      </c>
      <c r="D7373" s="235">
        <v>0</v>
      </c>
      <c r="E7373" s="235">
        <v>0</v>
      </c>
      <c r="F7373" s="235">
        <v>0</v>
      </c>
      <c r="G7373" s="235">
        <v>0</v>
      </c>
      <c r="H7373" s="235">
        <v>0</v>
      </c>
    </row>
    <row r="7374" spans="2:8">
      <c r="B7374" s="235" t="s">
        <v>78</v>
      </c>
      <c r="C7374" s="235">
        <v>43323</v>
      </c>
      <c r="D7374" s="235">
        <v>0</v>
      </c>
      <c r="E7374" s="235">
        <v>0</v>
      </c>
      <c r="F7374" s="235">
        <v>0</v>
      </c>
      <c r="G7374" s="235">
        <v>0</v>
      </c>
      <c r="H7374" s="235">
        <v>0</v>
      </c>
    </row>
    <row r="7375" spans="2:8">
      <c r="B7375" s="235" t="s">
        <v>78</v>
      </c>
      <c r="C7375" s="235">
        <v>43324</v>
      </c>
      <c r="D7375" s="235">
        <v>0</v>
      </c>
      <c r="E7375" s="235">
        <v>0</v>
      </c>
      <c r="F7375" s="235">
        <v>0</v>
      </c>
      <c r="G7375" s="235">
        <v>0</v>
      </c>
      <c r="H7375" s="235">
        <v>0</v>
      </c>
    </row>
    <row r="7376" spans="2:8">
      <c r="B7376" s="235" t="s">
        <v>78</v>
      </c>
      <c r="C7376" s="235">
        <v>43325</v>
      </c>
      <c r="D7376" s="235">
        <v>20</v>
      </c>
      <c r="E7376" s="235">
        <v>0</v>
      </c>
      <c r="F7376" s="235">
        <v>0</v>
      </c>
      <c r="G7376" s="235">
        <v>0</v>
      </c>
      <c r="H7376" s="235">
        <v>0</v>
      </c>
    </row>
    <row r="7377" spans="2:8">
      <c r="B7377" s="235" t="s">
        <v>78</v>
      </c>
      <c r="C7377" s="235">
        <v>43326</v>
      </c>
      <c r="D7377" s="235">
        <v>17</v>
      </c>
      <c r="E7377" s="235">
        <v>0</v>
      </c>
      <c r="F7377" s="235">
        <v>0</v>
      </c>
      <c r="G7377" s="235">
        <v>0</v>
      </c>
      <c r="H7377" s="235">
        <v>0</v>
      </c>
    </row>
    <row r="7378" spans="2:8">
      <c r="B7378" s="235" t="s">
        <v>78</v>
      </c>
      <c r="C7378" s="235">
        <v>43327</v>
      </c>
      <c r="D7378" s="235">
        <v>0</v>
      </c>
      <c r="E7378" s="235">
        <v>0</v>
      </c>
      <c r="F7378" s="235">
        <v>0</v>
      </c>
      <c r="G7378" s="235">
        <v>0</v>
      </c>
      <c r="H7378" s="235">
        <v>0</v>
      </c>
    </row>
    <row r="7379" spans="2:8">
      <c r="B7379" s="235" t="s">
        <v>78</v>
      </c>
      <c r="C7379" s="235">
        <v>43328</v>
      </c>
      <c r="D7379" s="235">
        <v>0</v>
      </c>
      <c r="E7379" s="235">
        <v>0</v>
      </c>
      <c r="F7379" s="235">
        <v>0</v>
      </c>
      <c r="G7379" s="235">
        <v>0</v>
      </c>
      <c r="H7379" s="235">
        <v>0</v>
      </c>
    </row>
    <row r="7380" spans="2:8">
      <c r="B7380" s="235" t="s">
        <v>78</v>
      </c>
      <c r="C7380" s="235">
        <v>43329</v>
      </c>
      <c r="D7380" s="235">
        <v>0</v>
      </c>
      <c r="E7380" s="235">
        <v>0</v>
      </c>
      <c r="F7380" s="235">
        <v>0</v>
      </c>
      <c r="G7380" s="235">
        <v>0</v>
      </c>
      <c r="H7380" s="235">
        <v>0</v>
      </c>
    </row>
    <row r="7381" spans="2:8">
      <c r="B7381" s="235" t="s">
        <v>78</v>
      </c>
      <c r="C7381" s="235">
        <v>43330</v>
      </c>
      <c r="D7381" s="235">
        <v>5</v>
      </c>
      <c r="E7381" s="235">
        <v>0</v>
      </c>
      <c r="F7381" s="235">
        <v>0</v>
      </c>
      <c r="G7381" s="235">
        <v>0</v>
      </c>
      <c r="H7381" s="235">
        <v>0</v>
      </c>
    </row>
    <row r="7382" spans="2:8">
      <c r="B7382" s="235" t="s">
        <v>78</v>
      </c>
      <c r="C7382" s="235">
        <v>43331</v>
      </c>
      <c r="D7382" s="235">
        <v>0</v>
      </c>
      <c r="E7382" s="235">
        <v>0</v>
      </c>
      <c r="F7382" s="235">
        <v>0</v>
      </c>
      <c r="G7382" s="235">
        <v>0</v>
      </c>
      <c r="H7382" s="235">
        <v>0</v>
      </c>
    </row>
    <row r="7383" spans="2:8">
      <c r="B7383" s="235" t="s">
        <v>78</v>
      </c>
      <c r="C7383" s="235">
        <v>43332</v>
      </c>
      <c r="D7383" s="235">
        <v>0</v>
      </c>
      <c r="E7383" s="235">
        <v>0</v>
      </c>
      <c r="F7383" s="235">
        <v>0</v>
      </c>
      <c r="G7383" s="235">
        <v>0</v>
      </c>
      <c r="H7383" s="235">
        <v>0</v>
      </c>
    </row>
    <row r="7384" spans="2:8">
      <c r="B7384" s="235" t="s">
        <v>78</v>
      </c>
      <c r="C7384" s="235">
        <v>43333</v>
      </c>
      <c r="D7384" s="235">
        <v>0</v>
      </c>
      <c r="E7384" s="235">
        <v>0</v>
      </c>
      <c r="F7384" s="235">
        <v>0</v>
      </c>
      <c r="G7384" s="235">
        <v>0</v>
      </c>
      <c r="H7384" s="235">
        <v>0</v>
      </c>
    </row>
    <row r="7385" spans="2:8">
      <c r="B7385" s="235" t="s">
        <v>78</v>
      </c>
      <c r="C7385" s="235">
        <v>43334</v>
      </c>
      <c r="D7385" s="235">
        <v>0</v>
      </c>
      <c r="E7385" s="235">
        <v>0</v>
      </c>
      <c r="F7385" s="235">
        <v>0</v>
      </c>
      <c r="G7385" s="235">
        <v>0</v>
      </c>
      <c r="H7385" s="235">
        <v>0</v>
      </c>
    </row>
    <row r="7386" spans="2:8">
      <c r="B7386" s="235" t="s">
        <v>78</v>
      </c>
      <c r="C7386" s="235">
        <v>43335</v>
      </c>
      <c r="D7386" s="235">
        <v>0</v>
      </c>
      <c r="E7386" s="235">
        <v>0</v>
      </c>
      <c r="F7386" s="235">
        <v>0</v>
      </c>
      <c r="G7386" s="235">
        <v>0</v>
      </c>
      <c r="H7386" s="235">
        <v>0</v>
      </c>
    </row>
    <row r="7387" spans="2:8">
      <c r="B7387" s="235" t="s">
        <v>78</v>
      </c>
      <c r="C7387" s="235">
        <v>43336</v>
      </c>
      <c r="D7387" s="235">
        <v>0</v>
      </c>
      <c r="E7387" s="235">
        <v>0</v>
      </c>
      <c r="F7387" s="235">
        <v>0</v>
      </c>
      <c r="G7387" s="235">
        <v>0</v>
      </c>
      <c r="H7387" s="235">
        <v>0</v>
      </c>
    </row>
    <row r="7388" spans="2:8">
      <c r="B7388" s="235" t="s">
        <v>78</v>
      </c>
      <c r="C7388" s="235">
        <v>43337</v>
      </c>
      <c r="D7388" s="235">
        <v>0</v>
      </c>
      <c r="E7388" s="235">
        <v>0</v>
      </c>
      <c r="F7388" s="235">
        <v>0</v>
      </c>
      <c r="G7388" s="235">
        <v>0</v>
      </c>
      <c r="H7388" s="235">
        <v>0</v>
      </c>
    </row>
    <row r="7389" spans="2:8">
      <c r="B7389" s="235" t="s">
        <v>78</v>
      </c>
      <c r="C7389" s="235">
        <v>43338</v>
      </c>
      <c r="D7389" s="235">
        <v>3</v>
      </c>
      <c r="E7389" s="235">
        <v>0</v>
      </c>
      <c r="F7389" s="235">
        <v>0</v>
      </c>
      <c r="G7389" s="235">
        <v>0</v>
      </c>
      <c r="H7389" s="235">
        <v>0</v>
      </c>
    </row>
    <row r="7390" spans="2:8">
      <c r="B7390" s="235" t="s">
        <v>78</v>
      </c>
      <c r="C7390" s="235">
        <v>43339</v>
      </c>
      <c r="D7390" s="235">
        <v>0</v>
      </c>
      <c r="E7390" s="235">
        <v>0</v>
      </c>
      <c r="F7390" s="235">
        <v>0</v>
      </c>
      <c r="G7390" s="235">
        <v>0</v>
      </c>
      <c r="H7390" s="235">
        <v>0</v>
      </c>
    </row>
    <row r="7391" spans="2:8">
      <c r="B7391" s="235" t="s">
        <v>78</v>
      </c>
      <c r="C7391" s="235">
        <v>43340</v>
      </c>
      <c r="D7391" s="235">
        <v>0</v>
      </c>
      <c r="E7391" s="235">
        <v>0</v>
      </c>
      <c r="F7391" s="235">
        <v>0</v>
      </c>
      <c r="G7391" s="235">
        <v>0</v>
      </c>
      <c r="H7391" s="235">
        <v>0</v>
      </c>
    </row>
    <row r="7392" spans="2:8">
      <c r="B7392" s="235" t="s">
        <v>78</v>
      </c>
      <c r="C7392" s="235">
        <v>43341</v>
      </c>
      <c r="D7392" s="235">
        <v>0</v>
      </c>
      <c r="E7392" s="235">
        <v>0</v>
      </c>
      <c r="F7392" s="235">
        <v>0</v>
      </c>
      <c r="G7392" s="235">
        <v>0</v>
      </c>
      <c r="H7392" s="235">
        <v>0</v>
      </c>
    </row>
    <row r="7393" spans="2:8">
      <c r="B7393" s="235" t="s">
        <v>78</v>
      </c>
      <c r="C7393" s="235">
        <v>43342</v>
      </c>
      <c r="D7393" s="235">
        <v>1</v>
      </c>
      <c r="E7393" s="235">
        <v>0</v>
      </c>
      <c r="F7393" s="235">
        <v>0</v>
      </c>
      <c r="G7393" s="235">
        <v>0</v>
      </c>
      <c r="H7393" s="235">
        <v>0</v>
      </c>
    </row>
    <row r="7394" spans="2:8">
      <c r="B7394" s="235" t="s">
        <v>78</v>
      </c>
      <c r="C7394" s="235">
        <v>43343</v>
      </c>
      <c r="D7394" s="235">
        <v>0</v>
      </c>
      <c r="E7394" s="235">
        <v>0</v>
      </c>
      <c r="F7394" s="235">
        <v>0</v>
      </c>
      <c r="G7394" s="235">
        <v>0</v>
      </c>
      <c r="H7394" s="235">
        <v>0</v>
      </c>
    </row>
    <row r="7395" spans="2:8">
      <c r="B7395" s="235" t="s">
        <v>78</v>
      </c>
      <c r="C7395" s="235">
        <v>43344</v>
      </c>
      <c r="D7395" s="235">
        <v>6</v>
      </c>
      <c r="E7395" s="235">
        <v>0</v>
      </c>
      <c r="F7395" s="235">
        <v>0</v>
      </c>
      <c r="G7395" s="235">
        <v>0</v>
      </c>
      <c r="H7395" s="235">
        <v>0</v>
      </c>
    </row>
    <row r="7396" spans="2:8">
      <c r="B7396" s="235" t="s">
        <v>78</v>
      </c>
      <c r="C7396" s="235">
        <v>43345</v>
      </c>
      <c r="D7396" s="235">
        <v>5</v>
      </c>
      <c r="E7396" s="235">
        <v>0</v>
      </c>
      <c r="F7396" s="235">
        <v>0</v>
      </c>
      <c r="G7396" s="235">
        <v>0</v>
      </c>
      <c r="H7396" s="235">
        <v>0</v>
      </c>
    </row>
    <row r="7397" spans="2:8">
      <c r="B7397" s="235" t="s">
        <v>78</v>
      </c>
      <c r="C7397" s="235">
        <v>43346</v>
      </c>
      <c r="D7397" s="235">
        <v>7</v>
      </c>
      <c r="E7397" s="235">
        <v>0</v>
      </c>
      <c r="F7397" s="235">
        <v>0</v>
      </c>
      <c r="G7397" s="235">
        <v>0</v>
      </c>
      <c r="H7397" s="235">
        <v>0</v>
      </c>
    </row>
    <row r="7398" spans="2:8">
      <c r="B7398" s="235" t="s">
        <v>78</v>
      </c>
      <c r="C7398" s="235">
        <v>43347</v>
      </c>
      <c r="D7398" s="235">
        <v>4</v>
      </c>
      <c r="E7398" s="235">
        <v>0</v>
      </c>
      <c r="F7398" s="235">
        <v>0</v>
      </c>
      <c r="G7398" s="235">
        <v>0</v>
      </c>
      <c r="H7398" s="235">
        <v>0</v>
      </c>
    </row>
    <row r="7399" spans="2:8">
      <c r="B7399" s="235" t="s">
        <v>78</v>
      </c>
      <c r="C7399" s="235">
        <v>43348</v>
      </c>
      <c r="D7399" s="235">
        <v>10</v>
      </c>
      <c r="E7399" s="235">
        <v>0</v>
      </c>
      <c r="F7399" s="235">
        <v>0</v>
      </c>
      <c r="G7399" s="235">
        <v>0</v>
      </c>
      <c r="H7399" s="235">
        <v>0</v>
      </c>
    </row>
    <row r="7400" spans="2:8">
      <c r="B7400" s="235" t="s">
        <v>78</v>
      </c>
      <c r="C7400" s="235">
        <v>43349</v>
      </c>
      <c r="D7400" s="235">
        <v>21</v>
      </c>
      <c r="E7400" s="235">
        <v>0</v>
      </c>
      <c r="F7400" s="235">
        <v>0</v>
      </c>
      <c r="G7400" s="235">
        <v>0</v>
      </c>
      <c r="H7400" s="235">
        <v>0</v>
      </c>
    </row>
    <row r="7401" spans="2:8">
      <c r="B7401" s="235" t="s">
        <v>78</v>
      </c>
      <c r="C7401" s="235">
        <v>43350</v>
      </c>
      <c r="D7401" s="235">
        <v>24</v>
      </c>
      <c r="E7401" s="235">
        <v>0</v>
      </c>
      <c r="F7401" s="235">
        <v>0</v>
      </c>
      <c r="G7401" s="235">
        <v>0</v>
      </c>
      <c r="H7401" s="235">
        <v>0</v>
      </c>
    </row>
    <row r="7402" spans="2:8">
      <c r="B7402" s="235" t="s">
        <v>78</v>
      </c>
      <c r="C7402" s="235">
        <v>43351</v>
      </c>
      <c r="D7402" s="235">
        <v>0</v>
      </c>
      <c r="E7402" s="235">
        <v>0</v>
      </c>
      <c r="F7402" s="235">
        <v>0</v>
      </c>
      <c r="G7402" s="235">
        <v>0</v>
      </c>
      <c r="H7402" s="235">
        <v>0</v>
      </c>
    </row>
    <row r="7403" spans="2:8">
      <c r="B7403" s="235" t="s">
        <v>78</v>
      </c>
      <c r="C7403" s="235">
        <v>43352</v>
      </c>
      <c r="D7403" s="235">
        <v>24</v>
      </c>
      <c r="E7403" s="235">
        <v>0</v>
      </c>
      <c r="F7403" s="235">
        <v>0</v>
      </c>
      <c r="G7403" s="235">
        <v>0</v>
      </c>
      <c r="H7403" s="235">
        <v>0</v>
      </c>
    </row>
    <row r="7404" spans="2:8">
      <c r="B7404" s="235" t="s">
        <v>78</v>
      </c>
      <c r="C7404" s="235">
        <v>43353</v>
      </c>
      <c r="D7404" s="235">
        <v>1</v>
      </c>
      <c r="E7404" s="235">
        <v>0</v>
      </c>
      <c r="F7404" s="235">
        <v>0</v>
      </c>
      <c r="G7404" s="235">
        <v>0</v>
      </c>
      <c r="H7404" s="235">
        <v>0</v>
      </c>
    </row>
    <row r="7405" spans="2:8">
      <c r="B7405" s="235" t="s">
        <v>78</v>
      </c>
      <c r="C7405" s="235">
        <v>43354</v>
      </c>
      <c r="D7405" s="235">
        <v>6</v>
      </c>
      <c r="E7405" s="235">
        <v>0</v>
      </c>
      <c r="F7405" s="235">
        <v>0</v>
      </c>
      <c r="G7405" s="235">
        <v>0</v>
      </c>
      <c r="H7405" s="235">
        <v>0</v>
      </c>
    </row>
    <row r="7406" spans="2:8">
      <c r="B7406" s="235" t="s">
        <v>78</v>
      </c>
      <c r="C7406" s="235">
        <v>43355</v>
      </c>
      <c r="D7406" s="235">
        <v>2</v>
      </c>
      <c r="E7406" s="235">
        <v>0</v>
      </c>
      <c r="F7406" s="235">
        <v>0</v>
      </c>
      <c r="G7406" s="235">
        <v>0</v>
      </c>
      <c r="H7406" s="235">
        <v>0</v>
      </c>
    </row>
    <row r="7407" spans="2:8">
      <c r="B7407" s="235" t="s">
        <v>78</v>
      </c>
      <c r="C7407" s="235">
        <v>43356</v>
      </c>
      <c r="D7407" s="235">
        <v>8</v>
      </c>
      <c r="E7407" s="235">
        <v>0</v>
      </c>
      <c r="F7407" s="235">
        <v>0</v>
      </c>
      <c r="G7407" s="235">
        <v>0</v>
      </c>
      <c r="H7407" s="235">
        <v>0</v>
      </c>
    </row>
    <row r="7408" spans="2:8">
      <c r="B7408" s="235" t="s">
        <v>78</v>
      </c>
      <c r="C7408" s="235">
        <v>43357</v>
      </c>
      <c r="D7408" s="235">
        <v>16</v>
      </c>
      <c r="E7408" s="235">
        <v>0</v>
      </c>
      <c r="F7408" s="235">
        <v>0</v>
      </c>
      <c r="G7408" s="235">
        <v>0</v>
      </c>
      <c r="H7408" s="235">
        <v>0</v>
      </c>
    </row>
    <row r="7409" spans="2:8">
      <c r="B7409" s="235" t="s">
        <v>78</v>
      </c>
      <c r="C7409" s="235">
        <v>43358</v>
      </c>
      <c r="D7409" s="235">
        <v>66</v>
      </c>
      <c r="E7409" s="235">
        <v>0</v>
      </c>
      <c r="F7409" s="235">
        <v>0</v>
      </c>
      <c r="G7409" s="235">
        <v>0</v>
      </c>
      <c r="H7409" s="235">
        <v>0</v>
      </c>
    </row>
    <row r="7410" spans="2:8">
      <c r="B7410" s="235" t="s">
        <v>78</v>
      </c>
      <c r="C7410" s="235">
        <v>43359</v>
      </c>
      <c r="D7410" s="235">
        <v>0</v>
      </c>
      <c r="E7410" s="235">
        <v>0</v>
      </c>
      <c r="F7410" s="235">
        <v>0</v>
      </c>
      <c r="G7410" s="235">
        <v>0</v>
      </c>
      <c r="H7410" s="235">
        <v>0</v>
      </c>
    </row>
    <row r="7411" spans="2:8">
      <c r="B7411" s="235" t="s">
        <v>78</v>
      </c>
      <c r="C7411" s="235">
        <v>43360</v>
      </c>
      <c r="D7411" s="235">
        <v>0</v>
      </c>
      <c r="E7411" s="235">
        <v>0</v>
      </c>
      <c r="F7411" s="235">
        <v>0</v>
      </c>
      <c r="G7411" s="235">
        <v>0</v>
      </c>
      <c r="H7411" s="235">
        <v>0</v>
      </c>
    </row>
    <row r="7412" spans="2:8">
      <c r="B7412" s="235" t="s">
        <v>78</v>
      </c>
      <c r="C7412" s="235">
        <v>43361</v>
      </c>
      <c r="D7412" s="235">
        <v>19</v>
      </c>
      <c r="E7412" s="235">
        <v>0</v>
      </c>
      <c r="F7412" s="235">
        <v>0</v>
      </c>
      <c r="G7412" s="235">
        <v>0</v>
      </c>
      <c r="H7412" s="235">
        <v>0</v>
      </c>
    </row>
    <row r="7413" spans="2:8">
      <c r="B7413" s="235" t="s">
        <v>78</v>
      </c>
      <c r="C7413" s="235">
        <v>43362</v>
      </c>
      <c r="D7413" s="235">
        <v>0</v>
      </c>
      <c r="E7413" s="235">
        <v>0</v>
      </c>
      <c r="F7413" s="235">
        <v>0</v>
      </c>
      <c r="G7413" s="235">
        <v>0</v>
      </c>
      <c r="H7413" s="235">
        <v>0</v>
      </c>
    </row>
    <row r="7414" spans="2:8">
      <c r="B7414" s="235" t="s">
        <v>78</v>
      </c>
      <c r="C7414" s="235">
        <v>43363</v>
      </c>
      <c r="D7414" s="235">
        <v>0</v>
      </c>
      <c r="E7414" s="235">
        <v>0</v>
      </c>
      <c r="F7414" s="235">
        <v>0</v>
      </c>
      <c r="G7414" s="235">
        <v>0</v>
      </c>
      <c r="H7414" s="235">
        <v>0</v>
      </c>
    </row>
    <row r="7415" spans="2:8">
      <c r="B7415" s="235" t="s">
        <v>78</v>
      </c>
      <c r="C7415" s="235">
        <v>43364</v>
      </c>
      <c r="D7415" s="235">
        <v>1</v>
      </c>
      <c r="E7415" s="235">
        <v>0</v>
      </c>
      <c r="F7415" s="235">
        <v>0</v>
      </c>
      <c r="G7415" s="235">
        <v>0</v>
      </c>
      <c r="H7415" s="235">
        <v>0</v>
      </c>
    </row>
    <row r="7416" spans="2:8">
      <c r="B7416" s="235" t="s">
        <v>78</v>
      </c>
      <c r="C7416" s="235">
        <v>43365</v>
      </c>
      <c r="D7416" s="235">
        <v>0</v>
      </c>
      <c r="E7416" s="235">
        <v>0</v>
      </c>
      <c r="F7416" s="235">
        <v>0</v>
      </c>
      <c r="G7416" s="235">
        <v>0</v>
      </c>
      <c r="H7416" s="235">
        <v>0</v>
      </c>
    </row>
    <row r="7417" spans="2:8">
      <c r="B7417" s="235" t="s">
        <v>78</v>
      </c>
      <c r="C7417" s="235">
        <v>43366</v>
      </c>
      <c r="D7417" s="235">
        <v>5</v>
      </c>
      <c r="E7417" s="235">
        <v>0</v>
      </c>
      <c r="F7417" s="235">
        <v>0</v>
      </c>
      <c r="G7417" s="235">
        <v>0</v>
      </c>
      <c r="H7417" s="235">
        <v>0</v>
      </c>
    </row>
    <row r="7418" spans="2:8">
      <c r="B7418" s="235" t="s">
        <v>78</v>
      </c>
      <c r="C7418" s="235">
        <v>43367</v>
      </c>
      <c r="D7418" s="235">
        <v>0</v>
      </c>
      <c r="E7418" s="235">
        <v>0</v>
      </c>
      <c r="F7418" s="235">
        <v>0</v>
      </c>
      <c r="G7418" s="235">
        <v>0</v>
      </c>
      <c r="H7418" s="235">
        <v>0</v>
      </c>
    </row>
    <row r="7419" spans="2:8">
      <c r="B7419" s="235" t="s">
        <v>78</v>
      </c>
      <c r="C7419" s="235">
        <v>43368</v>
      </c>
      <c r="D7419" s="235">
        <v>0</v>
      </c>
      <c r="E7419" s="235">
        <v>0</v>
      </c>
      <c r="F7419" s="235">
        <v>0</v>
      </c>
      <c r="G7419" s="235">
        <v>0</v>
      </c>
      <c r="H7419" s="235">
        <v>0</v>
      </c>
    </row>
    <row r="7420" spans="2:8">
      <c r="B7420" s="235" t="s">
        <v>78</v>
      </c>
      <c r="C7420" s="235">
        <v>43369</v>
      </c>
      <c r="D7420" s="235">
        <v>9</v>
      </c>
      <c r="E7420" s="235">
        <v>0</v>
      </c>
      <c r="F7420" s="235">
        <v>0</v>
      </c>
      <c r="G7420" s="235">
        <v>0</v>
      </c>
      <c r="H7420" s="235">
        <v>0</v>
      </c>
    </row>
    <row r="7421" spans="2:8">
      <c r="B7421" s="235" t="s">
        <v>78</v>
      </c>
      <c r="C7421" s="235">
        <v>43370</v>
      </c>
      <c r="D7421" s="235">
        <v>0</v>
      </c>
      <c r="E7421" s="235">
        <v>0</v>
      </c>
      <c r="F7421" s="235">
        <v>0</v>
      </c>
      <c r="G7421" s="235">
        <v>0</v>
      </c>
      <c r="H7421" s="235">
        <v>0</v>
      </c>
    </row>
    <row r="7422" spans="2:8">
      <c r="B7422" s="235" t="s">
        <v>78</v>
      </c>
      <c r="C7422" s="235">
        <v>43371</v>
      </c>
      <c r="D7422" s="235">
        <v>0</v>
      </c>
      <c r="E7422" s="235">
        <v>0</v>
      </c>
      <c r="F7422" s="235">
        <v>0</v>
      </c>
      <c r="G7422" s="235">
        <v>0</v>
      </c>
      <c r="H7422" s="235">
        <v>0</v>
      </c>
    </row>
    <row r="7423" spans="2:8">
      <c r="B7423" s="235" t="s">
        <v>78</v>
      </c>
      <c r="C7423" s="235">
        <v>43372</v>
      </c>
      <c r="D7423" s="235">
        <v>0</v>
      </c>
      <c r="E7423" s="235">
        <v>0</v>
      </c>
      <c r="F7423" s="235">
        <v>0</v>
      </c>
      <c r="G7423" s="235">
        <v>0</v>
      </c>
      <c r="H7423" s="235">
        <v>0</v>
      </c>
    </row>
    <row r="7424" spans="2:8">
      <c r="B7424" s="235" t="s">
        <v>78</v>
      </c>
      <c r="C7424" s="235">
        <v>43373</v>
      </c>
      <c r="D7424" s="235">
        <v>0</v>
      </c>
      <c r="E7424" s="235">
        <v>0</v>
      </c>
      <c r="F7424" s="235">
        <v>0</v>
      </c>
      <c r="G7424" s="235">
        <v>0</v>
      </c>
      <c r="H7424" s="235">
        <v>0</v>
      </c>
    </row>
    <row r="7425" spans="2:8">
      <c r="B7425" s="235" t="s">
        <v>78</v>
      </c>
      <c r="C7425" s="235">
        <v>43374</v>
      </c>
      <c r="D7425" s="235">
        <v>0</v>
      </c>
      <c r="E7425" s="235">
        <v>0</v>
      </c>
      <c r="F7425" s="235">
        <v>0</v>
      </c>
      <c r="G7425" s="235">
        <v>0</v>
      </c>
      <c r="H7425" s="235">
        <v>0</v>
      </c>
    </row>
    <row r="7426" spans="2:8">
      <c r="B7426" s="235" t="s">
        <v>78</v>
      </c>
      <c r="C7426" s="235">
        <v>43375</v>
      </c>
      <c r="D7426" s="235">
        <v>0</v>
      </c>
      <c r="E7426" s="235">
        <v>0</v>
      </c>
      <c r="F7426" s="235">
        <v>0</v>
      </c>
      <c r="G7426" s="235">
        <v>0</v>
      </c>
      <c r="H7426" s="235">
        <v>0</v>
      </c>
    </row>
    <row r="7427" spans="2:8">
      <c r="B7427" s="235" t="s">
        <v>78</v>
      </c>
      <c r="C7427" s="235">
        <v>43376</v>
      </c>
      <c r="D7427" s="235">
        <v>0</v>
      </c>
      <c r="E7427" s="235">
        <v>0</v>
      </c>
      <c r="F7427" s="235">
        <v>0</v>
      </c>
      <c r="G7427" s="235">
        <v>0</v>
      </c>
      <c r="H7427" s="235">
        <v>0</v>
      </c>
    </row>
    <row r="7428" spans="2:8">
      <c r="B7428" s="235" t="s">
        <v>78</v>
      </c>
      <c r="C7428" s="235">
        <v>43377</v>
      </c>
      <c r="D7428" s="235">
        <v>21</v>
      </c>
      <c r="E7428" s="235">
        <v>0</v>
      </c>
      <c r="F7428" s="235">
        <v>0</v>
      </c>
      <c r="G7428" s="235">
        <v>0</v>
      </c>
      <c r="H7428" s="235">
        <v>0</v>
      </c>
    </row>
    <row r="7429" spans="2:8">
      <c r="B7429" s="235" t="s">
        <v>78</v>
      </c>
      <c r="C7429" s="235">
        <v>43378</v>
      </c>
      <c r="D7429" s="235">
        <v>16</v>
      </c>
      <c r="E7429" s="235">
        <v>0</v>
      </c>
      <c r="F7429" s="235">
        <v>0</v>
      </c>
      <c r="G7429" s="235">
        <v>0</v>
      </c>
      <c r="H7429" s="235">
        <v>0</v>
      </c>
    </row>
    <row r="7430" spans="2:8">
      <c r="B7430" s="235" t="s">
        <v>78</v>
      </c>
      <c r="C7430" s="235">
        <v>43379</v>
      </c>
      <c r="D7430" s="235">
        <v>0</v>
      </c>
      <c r="E7430" s="235">
        <v>0</v>
      </c>
      <c r="F7430" s="235">
        <v>0</v>
      </c>
      <c r="G7430" s="235">
        <v>0</v>
      </c>
      <c r="H7430" s="235">
        <v>0</v>
      </c>
    </row>
    <row r="7431" spans="2:8">
      <c r="B7431" s="235" t="s">
        <v>78</v>
      </c>
      <c r="C7431" s="235">
        <v>43380</v>
      </c>
      <c r="D7431" s="235">
        <v>4</v>
      </c>
      <c r="E7431" s="235">
        <v>0</v>
      </c>
      <c r="F7431" s="235">
        <v>0</v>
      </c>
      <c r="G7431" s="235">
        <v>0</v>
      </c>
      <c r="H7431" s="235">
        <v>0</v>
      </c>
    </row>
    <row r="7432" spans="2:8">
      <c r="B7432" s="235" t="s">
        <v>78</v>
      </c>
      <c r="C7432" s="235">
        <v>43381</v>
      </c>
      <c r="D7432" s="235">
        <v>2</v>
      </c>
      <c r="E7432" s="235">
        <v>0</v>
      </c>
      <c r="F7432" s="235">
        <v>0</v>
      </c>
      <c r="G7432" s="235">
        <v>0</v>
      </c>
      <c r="H7432" s="235">
        <v>0</v>
      </c>
    </row>
    <row r="7433" spans="2:8">
      <c r="B7433" s="235" t="s">
        <v>78</v>
      </c>
      <c r="C7433" s="235">
        <v>43382</v>
      </c>
      <c r="D7433" s="235">
        <v>13</v>
      </c>
      <c r="E7433" s="235">
        <v>0</v>
      </c>
      <c r="F7433" s="235">
        <v>0</v>
      </c>
      <c r="G7433" s="235">
        <v>0</v>
      </c>
      <c r="H7433" s="235">
        <v>0</v>
      </c>
    </row>
    <row r="7434" spans="2:8">
      <c r="B7434" s="235" t="s">
        <v>78</v>
      </c>
      <c r="C7434" s="235">
        <v>43383</v>
      </c>
      <c r="D7434" s="235">
        <v>15</v>
      </c>
      <c r="E7434" s="235">
        <v>0</v>
      </c>
      <c r="F7434" s="235">
        <v>0</v>
      </c>
      <c r="G7434" s="235">
        <v>0</v>
      </c>
      <c r="H7434" s="235">
        <v>0</v>
      </c>
    </row>
    <row r="7435" spans="2:8">
      <c r="B7435" s="235" t="s">
        <v>78</v>
      </c>
      <c r="C7435" s="235">
        <v>43384</v>
      </c>
      <c r="D7435" s="235">
        <v>11</v>
      </c>
      <c r="E7435" s="235">
        <v>0</v>
      </c>
      <c r="F7435" s="235">
        <v>0</v>
      </c>
      <c r="G7435" s="235">
        <v>0</v>
      </c>
      <c r="H7435" s="235">
        <v>0</v>
      </c>
    </row>
    <row r="7436" spans="2:8">
      <c r="B7436" s="235" t="s">
        <v>78</v>
      </c>
      <c r="C7436" s="235">
        <v>43385</v>
      </c>
      <c r="D7436" s="235">
        <v>10</v>
      </c>
      <c r="E7436" s="235">
        <v>0</v>
      </c>
      <c r="F7436" s="235">
        <v>0</v>
      </c>
      <c r="G7436" s="235">
        <v>0</v>
      </c>
      <c r="H7436" s="235">
        <v>0</v>
      </c>
    </row>
    <row r="7437" spans="2:8">
      <c r="B7437" s="235" t="s">
        <v>78</v>
      </c>
      <c r="C7437" s="235">
        <v>43386</v>
      </c>
      <c r="D7437" s="235">
        <v>0</v>
      </c>
      <c r="E7437" s="235">
        <v>0</v>
      </c>
      <c r="F7437" s="235">
        <v>0</v>
      </c>
      <c r="G7437" s="235">
        <v>0</v>
      </c>
      <c r="H7437" s="235">
        <v>0</v>
      </c>
    </row>
    <row r="7438" spans="2:8">
      <c r="B7438" s="235" t="s">
        <v>78</v>
      </c>
      <c r="C7438" s="235">
        <v>43387</v>
      </c>
      <c r="D7438" s="235">
        <v>0</v>
      </c>
      <c r="E7438" s="235">
        <v>0</v>
      </c>
      <c r="F7438" s="235">
        <v>0</v>
      </c>
      <c r="G7438" s="235">
        <v>0</v>
      </c>
      <c r="H7438" s="235">
        <v>0</v>
      </c>
    </row>
    <row r="7439" spans="2:8">
      <c r="B7439" s="235" t="s">
        <v>78</v>
      </c>
      <c r="C7439" s="235">
        <v>43388</v>
      </c>
      <c r="D7439" s="235">
        <v>7</v>
      </c>
      <c r="E7439" s="235">
        <v>0</v>
      </c>
      <c r="F7439" s="235">
        <v>0</v>
      </c>
      <c r="G7439" s="235">
        <v>0</v>
      </c>
      <c r="H7439" s="235">
        <v>0</v>
      </c>
    </row>
    <row r="7440" spans="2:8">
      <c r="B7440" s="235" t="s">
        <v>78</v>
      </c>
      <c r="C7440" s="235">
        <v>43389</v>
      </c>
      <c r="D7440" s="235">
        <v>6</v>
      </c>
      <c r="E7440" s="235">
        <v>0</v>
      </c>
      <c r="F7440" s="235">
        <v>0</v>
      </c>
      <c r="G7440" s="235">
        <v>0</v>
      </c>
      <c r="H7440" s="235">
        <v>0</v>
      </c>
    </row>
    <row r="7441" spans="2:8">
      <c r="B7441" s="235" t="s">
        <v>78</v>
      </c>
      <c r="C7441" s="235">
        <v>43390</v>
      </c>
      <c r="D7441" s="235">
        <v>2</v>
      </c>
      <c r="E7441" s="235">
        <v>0</v>
      </c>
      <c r="F7441" s="235">
        <v>0</v>
      </c>
      <c r="G7441" s="235">
        <v>0</v>
      </c>
      <c r="H7441" s="235">
        <v>0</v>
      </c>
    </row>
    <row r="7442" spans="2:8">
      <c r="B7442" s="235" t="s">
        <v>78</v>
      </c>
      <c r="C7442" s="235">
        <v>43391</v>
      </c>
      <c r="D7442" s="235">
        <v>0</v>
      </c>
      <c r="E7442" s="235">
        <v>0</v>
      </c>
      <c r="F7442" s="235">
        <v>0</v>
      </c>
      <c r="G7442" s="235">
        <v>0</v>
      </c>
      <c r="H7442" s="235">
        <v>0</v>
      </c>
    </row>
    <row r="7443" spans="2:8">
      <c r="B7443" s="235" t="s">
        <v>78</v>
      </c>
      <c r="C7443" s="235">
        <v>43392</v>
      </c>
      <c r="D7443" s="235">
        <v>17</v>
      </c>
      <c r="E7443" s="235">
        <v>0</v>
      </c>
      <c r="F7443" s="235">
        <v>0</v>
      </c>
      <c r="G7443" s="235">
        <v>0</v>
      </c>
      <c r="H7443" s="235">
        <v>0</v>
      </c>
    </row>
    <row r="7444" spans="2:8">
      <c r="B7444" s="235" t="s">
        <v>78</v>
      </c>
      <c r="C7444" s="235">
        <v>43393</v>
      </c>
      <c r="D7444" s="235">
        <v>10</v>
      </c>
      <c r="E7444" s="235">
        <v>0</v>
      </c>
      <c r="F7444" s="235">
        <v>0</v>
      </c>
      <c r="G7444" s="235">
        <v>0</v>
      </c>
      <c r="H7444" s="235">
        <v>0</v>
      </c>
    </row>
    <row r="7445" spans="2:8">
      <c r="B7445" s="235" t="s">
        <v>78</v>
      </c>
      <c r="C7445" s="235">
        <v>43394</v>
      </c>
      <c r="D7445" s="235">
        <v>11</v>
      </c>
      <c r="E7445" s="235">
        <v>0</v>
      </c>
      <c r="F7445" s="235">
        <v>0</v>
      </c>
      <c r="G7445" s="235">
        <v>0</v>
      </c>
      <c r="H7445" s="235">
        <v>0</v>
      </c>
    </row>
    <row r="7446" spans="2:8">
      <c r="B7446" s="235" t="s">
        <v>78</v>
      </c>
      <c r="C7446" s="235">
        <v>43395</v>
      </c>
      <c r="D7446" s="235">
        <v>1</v>
      </c>
      <c r="E7446" s="235">
        <v>0</v>
      </c>
      <c r="F7446" s="235">
        <v>0</v>
      </c>
      <c r="G7446" s="235">
        <v>0</v>
      </c>
      <c r="H7446" s="235">
        <v>0</v>
      </c>
    </row>
    <row r="7447" spans="2:8">
      <c r="B7447" s="235" t="s">
        <v>78</v>
      </c>
      <c r="C7447" s="235">
        <v>43396</v>
      </c>
      <c r="D7447" s="235">
        <v>10</v>
      </c>
      <c r="E7447" s="235">
        <v>0</v>
      </c>
      <c r="F7447" s="235">
        <v>0</v>
      </c>
      <c r="G7447" s="235">
        <v>0</v>
      </c>
      <c r="H7447" s="235">
        <v>0</v>
      </c>
    </row>
    <row r="7448" spans="2:8">
      <c r="B7448" s="235" t="s">
        <v>78</v>
      </c>
      <c r="C7448" s="235">
        <v>43397</v>
      </c>
      <c r="D7448" s="235">
        <v>16</v>
      </c>
      <c r="E7448" s="235">
        <v>0</v>
      </c>
      <c r="F7448" s="235">
        <v>0</v>
      </c>
      <c r="G7448" s="235">
        <v>0</v>
      </c>
      <c r="H7448" s="235">
        <v>0</v>
      </c>
    </row>
    <row r="7449" spans="2:8">
      <c r="B7449" s="235" t="s">
        <v>78</v>
      </c>
      <c r="C7449" s="235">
        <v>43398</v>
      </c>
      <c r="D7449" s="235">
        <v>4</v>
      </c>
      <c r="E7449" s="235">
        <v>0</v>
      </c>
      <c r="F7449" s="235">
        <v>0</v>
      </c>
      <c r="G7449" s="235">
        <v>0</v>
      </c>
      <c r="H7449" s="235">
        <v>0</v>
      </c>
    </row>
    <row r="7450" spans="2:8">
      <c r="B7450" s="235" t="s">
        <v>78</v>
      </c>
      <c r="C7450" s="235">
        <v>43399</v>
      </c>
      <c r="D7450" s="235">
        <v>5</v>
      </c>
      <c r="E7450" s="235">
        <v>0</v>
      </c>
      <c r="F7450" s="235">
        <v>0</v>
      </c>
      <c r="G7450" s="235">
        <v>0</v>
      </c>
      <c r="H7450" s="235">
        <v>0</v>
      </c>
    </row>
    <row r="7451" spans="2:8">
      <c r="B7451" s="235" t="s">
        <v>78</v>
      </c>
      <c r="C7451" s="235">
        <v>43400</v>
      </c>
      <c r="D7451" s="235">
        <v>2</v>
      </c>
      <c r="E7451" s="235">
        <v>0</v>
      </c>
      <c r="F7451" s="235">
        <v>0</v>
      </c>
      <c r="G7451" s="235">
        <v>0</v>
      </c>
      <c r="H7451" s="235">
        <v>0</v>
      </c>
    </row>
    <row r="7452" spans="2:8">
      <c r="B7452" s="235" t="s">
        <v>78</v>
      </c>
      <c r="C7452" s="235">
        <v>43401</v>
      </c>
      <c r="D7452" s="235">
        <v>0</v>
      </c>
      <c r="E7452" s="235">
        <v>0</v>
      </c>
      <c r="F7452" s="235">
        <v>0</v>
      </c>
      <c r="G7452" s="235">
        <v>0</v>
      </c>
      <c r="H7452" s="235">
        <v>0</v>
      </c>
    </row>
    <row r="7453" spans="2:8">
      <c r="B7453" s="235" t="s">
        <v>78</v>
      </c>
      <c r="C7453" s="235">
        <v>43402</v>
      </c>
      <c r="D7453" s="235">
        <v>0</v>
      </c>
      <c r="E7453" s="235">
        <v>0</v>
      </c>
      <c r="F7453" s="235">
        <v>0</v>
      </c>
      <c r="G7453" s="235">
        <v>0</v>
      </c>
      <c r="H7453" s="235">
        <v>0</v>
      </c>
    </row>
    <row r="7454" spans="2:8">
      <c r="B7454" s="235" t="s">
        <v>78</v>
      </c>
      <c r="C7454" s="235">
        <v>43403</v>
      </c>
      <c r="D7454" s="235">
        <v>0</v>
      </c>
      <c r="E7454" s="235">
        <v>0</v>
      </c>
      <c r="F7454" s="235">
        <v>0</v>
      </c>
      <c r="G7454" s="235">
        <v>0</v>
      </c>
      <c r="H7454" s="235">
        <v>0</v>
      </c>
    </row>
    <row r="7455" spans="2:8">
      <c r="B7455" s="235" t="s">
        <v>78</v>
      </c>
      <c r="C7455" s="235">
        <v>43404</v>
      </c>
      <c r="D7455" s="235">
        <v>0</v>
      </c>
      <c r="E7455" s="235">
        <v>0</v>
      </c>
      <c r="F7455" s="235">
        <v>0</v>
      </c>
      <c r="G7455" s="235">
        <v>0</v>
      </c>
      <c r="H7455" s="235">
        <v>0</v>
      </c>
    </row>
    <row r="7456" spans="2:8">
      <c r="B7456" s="235" t="s">
        <v>78</v>
      </c>
      <c r="C7456" s="235">
        <v>43405</v>
      </c>
      <c r="D7456" s="235">
        <v>12</v>
      </c>
      <c r="E7456" s="235">
        <v>0</v>
      </c>
      <c r="F7456" s="235">
        <v>0</v>
      </c>
      <c r="G7456" s="235">
        <v>0</v>
      </c>
      <c r="H7456" s="235">
        <v>0</v>
      </c>
    </row>
    <row r="7457" spans="2:8">
      <c r="B7457" s="235" t="s">
        <v>78</v>
      </c>
      <c r="C7457" s="235">
        <v>43406</v>
      </c>
      <c r="D7457" s="235">
        <v>10</v>
      </c>
      <c r="E7457" s="235">
        <v>0</v>
      </c>
      <c r="F7457" s="235">
        <v>0</v>
      </c>
      <c r="G7457" s="235">
        <v>0</v>
      </c>
      <c r="H7457" s="235">
        <v>0</v>
      </c>
    </row>
    <row r="7458" spans="2:8">
      <c r="B7458" s="235" t="s">
        <v>78</v>
      </c>
      <c r="C7458" s="235">
        <v>43407</v>
      </c>
      <c r="D7458" s="235">
        <v>7</v>
      </c>
      <c r="E7458" s="235">
        <v>0</v>
      </c>
      <c r="F7458" s="235">
        <v>0</v>
      </c>
      <c r="G7458" s="235">
        <v>0</v>
      </c>
      <c r="H7458" s="235">
        <v>0</v>
      </c>
    </row>
    <row r="7459" spans="2:8">
      <c r="B7459" s="235" t="s">
        <v>78</v>
      </c>
      <c r="C7459" s="235">
        <v>43408</v>
      </c>
      <c r="D7459" s="235">
        <v>2</v>
      </c>
      <c r="E7459" s="235">
        <v>0</v>
      </c>
      <c r="F7459" s="235">
        <v>0</v>
      </c>
      <c r="G7459" s="235">
        <v>0</v>
      </c>
      <c r="H7459" s="235">
        <v>0</v>
      </c>
    </row>
    <row r="7460" spans="2:8">
      <c r="B7460" s="235" t="s">
        <v>78</v>
      </c>
      <c r="C7460" s="235">
        <v>43409</v>
      </c>
      <c r="D7460" s="235">
        <v>3</v>
      </c>
      <c r="E7460" s="235">
        <v>0</v>
      </c>
      <c r="F7460" s="235">
        <v>0</v>
      </c>
      <c r="G7460" s="235">
        <v>0</v>
      </c>
      <c r="H7460" s="235">
        <v>0</v>
      </c>
    </row>
    <row r="7461" spans="2:8">
      <c r="B7461" s="235" t="s">
        <v>78</v>
      </c>
      <c r="C7461" s="235">
        <v>43410</v>
      </c>
      <c r="D7461" s="235">
        <v>11</v>
      </c>
      <c r="E7461" s="235">
        <v>0</v>
      </c>
      <c r="F7461" s="235">
        <v>0</v>
      </c>
      <c r="G7461" s="235">
        <v>0</v>
      </c>
      <c r="H7461" s="235">
        <v>0</v>
      </c>
    </row>
    <row r="7462" spans="2:8">
      <c r="B7462" s="235" t="s">
        <v>78</v>
      </c>
      <c r="C7462" s="235">
        <v>43411</v>
      </c>
      <c r="D7462" s="235">
        <v>0</v>
      </c>
      <c r="E7462" s="235">
        <v>0</v>
      </c>
      <c r="F7462" s="235">
        <v>0</v>
      </c>
      <c r="G7462" s="235">
        <v>0</v>
      </c>
      <c r="H7462" s="235">
        <v>0</v>
      </c>
    </row>
    <row r="7463" spans="2:8">
      <c r="B7463" s="235" t="s">
        <v>78</v>
      </c>
      <c r="C7463" s="235">
        <v>43412</v>
      </c>
      <c r="D7463" s="235">
        <v>8</v>
      </c>
      <c r="E7463" s="235">
        <v>0</v>
      </c>
      <c r="F7463" s="235">
        <v>0</v>
      </c>
      <c r="G7463" s="235">
        <v>0</v>
      </c>
      <c r="H7463" s="235">
        <v>0</v>
      </c>
    </row>
    <row r="7464" spans="2:8">
      <c r="B7464" s="235" t="s">
        <v>78</v>
      </c>
      <c r="C7464" s="235">
        <v>43413</v>
      </c>
      <c r="D7464" s="235">
        <v>0</v>
      </c>
      <c r="E7464" s="235">
        <v>0</v>
      </c>
      <c r="F7464" s="235">
        <v>0</v>
      </c>
      <c r="G7464" s="235">
        <v>0</v>
      </c>
      <c r="H7464" s="235">
        <v>0</v>
      </c>
    </row>
    <row r="7465" spans="2:8">
      <c r="B7465" s="235" t="s">
        <v>78</v>
      </c>
      <c r="C7465" s="235">
        <v>43414</v>
      </c>
      <c r="D7465" s="235">
        <v>0</v>
      </c>
      <c r="E7465" s="235">
        <v>0</v>
      </c>
      <c r="F7465" s="235">
        <v>0</v>
      </c>
      <c r="G7465" s="235">
        <v>0</v>
      </c>
      <c r="H7465" s="235">
        <v>0</v>
      </c>
    </row>
    <row r="7466" spans="2:8">
      <c r="B7466" s="235" t="s">
        <v>78</v>
      </c>
      <c r="C7466" s="235">
        <v>43415</v>
      </c>
      <c r="D7466" s="235">
        <v>0</v>
      </c>
      <c r="E7466" s="235">
        <v>0</v>
      </c>
      <c r="F7466" s="235">
        <v>0</v>
      </c>
      <c r="G7466" s="235">
        <v>0</v>
      </c>
      <c r="H7466" s="235">
        <v>0</v>
      </c>
    </row>
    <row r="7467" spans="2:8">
      <c r="B7467" s="235" t="s">
        <v>78</v>
      </c>
      <c r="C7467" s="235">
        <v>43416</v>
      </c>
      <c r="D7467" s="235">
        <v>0</v>
      </c>
      <c r="E7467" s="235">
        <v>0</v>
      </c>
      <c r="F7467" s="235">
        <v>0</v>
      </c>
      <c r="G7467" s="235">
        <v>0</v>
      </c>
      <c r="H7467" s="235">
        <v>0</v>
      </c>
    </row>
    <row r="7468" spans="2:8">
      <c r="B7468" s="235" t="s">
        <v>78</v>
      </c>
      <c r="C7468" s="235">
        <v>43417</v>
      </c>
      <c r="D7468" s="235">
        <v>7</v>
      </c>
      <c r="E7468" s="235">
        <v>0</v>
      </c>
      <c r="F7468" s="235">
        <v>0</v>
      </c>
      <c r="G7468" s="235">
        <v>0</v>
      </c>
      <c r="H7468" s="235">
        <v>0</v>
      </c>
    </row>
    <row r="7469" spans="2:8">
      <c r="B7469" s="235" t="s">
        <v>78</v>
      </c>
      <c r="C7469" s="235">
        <v>43418</v>
      </c>
      <c r="D7469" s="235">
        <v>0</v>
      </c>
      <c r="E7469" s="235">
        <v>0</v>
      </c>
      <c r="F7469" s="235">
        <v>0</v>
      </c>
      <c r="G7469" s="235">
        <v>0</v>
      </c>
      <c r="H7469" s="235">
        <v>0</v>
      </c>
    </row>
    <row r="7470" spans="2:8">
      <c r="B7470" s="235" t="s">
        <v>78</v>
      </c>
      <c r="C7470" s="235">
        <v>43419</v>
      </c>
      <c r="D7470" s="235">
        <v>4</v>
      </c>
      <c r="E7470" s="235">
        <v>0</v>
      </c>
      <c r="F7470" s="235">
        <v>0</v>
      </c>
      <c r="G7470" s="235">
        <v>0</v>
      </c>
      <c r="H7470" s="235">
        <v>0</v>
      </c>
    </row>
    <row r="7471" spans="2:8">
      <c r="B7471" s="235" t="s">
        <v>78</v>
      </c>
      <c r="C7471" s="235">
        <v>43420</v>
      </c>
      <c r="D7471" s="235">
        <v>0</v>
      </c>
      <c r="E7471" s="235">
        <v>0</v>
      </c>
      <c r="F7471" s="235">
        <v>0</v>
      </c>
      <c r="G7471" s="235">
        <v>0</v>
      </c>
      <c r="H7471" s="235">
        <v>0</v>
      </c>
    </row>
    <row r="7472" spans="2:8">
      <c r="B7472" s="235" t="s">
        <v>78</v>
      </c>
      <c r="C7472" s="235">
        <v>43421</v>
      </c>
      <c r="D7472" s="235">
        <v>0</v>
      </c>
      <c r="E7472" s="235">
        <v>0</v>
      </c>
      <c r="F7472" s="235">
        <v>0</v>
      </c>
      <c r="G7472" s="235">
        <v>0</v>
      </c>
      <c r="H7472" s="235">
        <v>0</v>
      </c>
    </row>
    <row r="7473" spans="2:8">
      <c r="B7473" s="235" t="s">
        <v>78</v>
      </c>
      <c r="C7473" s="235">
        <v>43422</v>
      </c>
      <c r="D7473" s="235">
        <v>26</v>
      </c>
      <c r="E7473" s="235">
        <v>0</v>
      </c>
      <c r="F7473" s="235">
        <v>0</v>
      </c>
      <c r="G7473" s="235">
        <v>0</v>
      </c>
      <c r="H7473" s="235">
        <v>0</v>
      </c>
    </row>
    <row r="7474" spans="2:8">
      <c r="B7474" s="235" t="s">
        <v>78</v>
      </c>
      <c r="C7474" s="235">
        <v>43423</v>
      </c>
      <c r="D7474" s="235">
        <v>6</v>
      </c>
      <c r="E7474" s="235">
        <v>0</v>
      </c>
      <c r="F7474" s="235">
        <v>0</v>
      </c>
      <c r="G7474" s="235">
        <v>0</v>
      </c>
      <c r="H7474" s="235">
        <v>0</v>
      </c>
    </row>
    <row r="7475" spans="2:8">
      <c r="B7475" s="235" t="s">
        <v>78</v>
      </c>
      <c r="C7475" s="235">
        <v>43424</v>
      </c>
      <c r="D7475" s="235">
        <v>0</v>
      </c>
      <c r="E7475" s="235">
        <v>0</v>
      </c>
      <c r="F7475" s="235">
        <v>0</v>
      </c>
      <c r="G7475" s="235">
        <v>0</v>
      </c>
      <c r="H7475" s="235">
        <v>0</v>
      </c>
    </row>
    <row r="7476" spans="2:8">
      <c r="B7476" s="235" t="s">
        <v>78</v>
      </c>
      <c r="C7476" s="235">
        <v>43425</v>
      </c>
      <c r="D7476" s="235">
        <v>20</v>
      </c>
      <c r="E7476" s="235">
        <v>0</v>
      </c>
      <c r="F7476" s="235">
        <v>0</v>
      </c>
      <c r="G7476" s="235">
        <v>0</v>
      </c>
      <c r="H7476" s="235">
        <v>0</v>
      </c>
    </row>
    <row r="7477" spans="2:8">
      <c r="B7477" s="235" t="s">
        <v>78</v>
      </c>
      <c r="C7477" s="235">
        <v>43426</v>
      </c>
      <c r="D7477" s="235">
        <v>8</v>
      </c>
      <c r="E7477" s="235">
        <v>0</v>
      </c>
      <c r="F7477" s="235">
        <v>0</v>
      </c>
      <c r="G7477" s="235">
        <v>0</v>
      </c>
      <c r="H7477" s="235">
        <v>0</v>
      </c>
    </row>
    <row r="7478" spans="2:8">
      <c r="B7478" s="235" t="s">
        <v>78</v>
      </c>
      <c r="C7478" s="235">
        <v>43427</v>
      </c>
      <c r="D7478" s="235">
        <v>59</v>
      </c>
      <c r="E7478" s="235">
        <v>0</v>
      </c>
      <c r="F7478" s="235">
        <v>0</v>
      </c>
      <c r="G7478" s="235">
        <v>0</v>
      </c>
      <c r="H7478" s="235">
        <v>0</v>
      </c>
    </row>
    <row r="7479" spans="2:8">
      <c r="B7479" s="235" t="s">
        <v>78</v>
      </c>
      <c r="C7479" s="235">
        <v>43428</v>
      </c>
      <c r="D7479" s="235">
        <v>0</v>
      </c>
      <c r="E7479" s="235">
        <v>0</v>
      </c>
      <c r="F7479" s="235">
        <v>0</v>
      </c>
      <c r="G7479" s="235">
        <v>0</v>
      </c>
      <c r="H7479" s="235">
        <v>0</v>
      </c>
    </row>
    <row r="7480" spans="2:8">
      <c r="B7480" s="235" t="s">
        <v>78</v>
      </c>
      <c r="C7480" s="235">
        <v>43429</v>
      </c>
      <c r="D7480" s="235">
        <v>0</v>
      </c>
      <c r="E7480" s="235">
        <v>0</v>
      </c>
      <c r="F7480" s="235">
        <v>0</v>
      </c>
      <c r="G7480" s="235">
        <v>0</v>
      </c>
      <c r="H7480" s="235">
        <v>0</v>
      </c>
    </row>
    <row r="7481" spans="2:8">
      <c r="B7481" s="235" t="s">
        <v>78</v>
      </c>
      <c r="C7481" s="235">
        <v>43430</v>
      </c>
      <c r="D7481" s="235">
        <v>3</v>
      </c>
      <c r="E7481" s="235">
        <v>0</v>
      </c>
      <c r="F7481" s="235">
        <v>0</v>
      </c>
      <c r="G7481" s="235">
        <v>0</v>
      </c>
      <c r="H7481" s="235">
        <v>0</v>
      </c>
    </row>
    <row r="7482" spans="2:8">
      <c r="B7482" s="235" t="s">
        <v>78</v>
      </c>
      <c r="C7482" s="235">
        <v>43431</v>
      </c>
      <c r="D7482" s="235">
        <v>8</v>
      </c>
      <c r="E7482" s="235">
        <v>0</v>
      </c>
      <c r="F7482" s="235">
        <v>0</v>
      </c>
      <c r="G7482" s="235">
        <v>0</v>
      </c>
      <c r="H7482" s="235">
        <v>0</v>
      </c>
    </row>
    <row r="7483" spans="2:8">
      <c r="B7483" s="235" t="s">
        <v>78</v>
      </c>
      <c r="C7483" s="235">
        <v>43432</v>
      </c>
      <c r="D7483" s="235">
        <v>2</v>
      </c>
      <c r="E7483" s="235">
        <v>0</v>
      </c>
      <c r="F7483" s="235">
        <v>0</v>
      </c>
      <c r="G7483" s="235">
        <v>0</v>
      </c>
      <c r="H7483" s="235">
        <v>0</v>
      </c>
    </row>
    <row r="7484" spans="2:8">
      <c r="B7484" s="235" t="s">
        <v>78</v>
      </c>
      <c r="C7484" s="235">
        <v>43433</v>
      </c>
      <c r="D7484" s="235">
        <v>26</v>
      </c>
      <c r="E7484" s="235">
        <v>0</v>
      </c>
      <c r="F7484" s="235">
        <v>0</v>
      </c>
      <c r="G7484" s="235">
        <v>0</v>
      </c>
      <c r="H7484" s="235">
        <v>0</v>
      </c>
    </row>
    <row r="7485" spans="2:8">
      <c r="B7485" s="235" t="s">
        <v>78</v>
      </c>
      <c r="C7485" s="235">
        <v>43434</v>
      </c>
      <c r="D7485" s="235">
        <v>0</v>
      </c>
      <c r="E7485" s="235">
        <v>0</v>
      </c>
      <c r="F7485" s="235">
        <v>0</v>
      </c>
      <c r="G7485" s="235">
        <v>0</v>
      </c>
      <c r="H7485" s="235">
        <v>0</v>
      </c>
    </row>
    <row r="7486" spans="2:8">
      <c r="B7486" s="235" t="s">
        <v>78</v>
      </c>
      <c r="C7486" s="235">
        <v>43435</v>
      </c>
      <c r="D7486" s="235">
        <v>20</v>
      </c>
      <c r="E7486" s="235">
        <v>0</v>
      </c>
      <c r="F7486" s="235">
        <v>0</v>
      </c>
      <c r="G7486" s="235">
        <v>0</v>
      </c>
      <c r="H7486" s="235">
        <v>0</v>
      </c>
    </row>
    <row r="7487" spans="2:8">
      <c r="B7487" s="235" t="s">
        <v>78</v>
      </c>
      <c r="C7487" s="235">
        <v>43436</v>
      </c>
      <c r="D7487" s="235">
        <v>0</v>
      </c>
      <c r="E7487" s="235">
        <v>0</v>
      </c>
      <c r="F7487" s="235">
        <v>0</v>
      </c>
      <c r="G7487" s="235">
        <v>0</v>
      </c>
      <c r="H7487" s="235">
        <v>0</v>
      </c>
    </row>
    <row r="7488" spans="2:8">
      <c r="B7488" s="235" t="s">
        <v>78</v>
      </c>
      <c r="C7488" s="235">
        <v>43437</v>
      </c>
      <c r="D7488" s="235">
        <v>0</v>
      </c>
      <c r="E7488" s="235">
        <v>0</v>
      </c>
      <c r="F7488" s="235">
        <v>0</v>
      </c>
      <c r="G7488" s="235">
        <v>0</v>
      </c>
      <c r="H7488" s="235">
        <v>0</v>
      </c>
    </row>
    <row r="7489" spans="2:8">
      <c r="B7489" s="235" t="s">
        <v>78</v>
      </c>
      <c r="C7489" s="235">
        <v>43438</v>
      </c>
      <c r="D7489" s="235">
        <v>18</v>
      </c>
      <c r="E7489" s="235">
        <v>0</v>
      </c>
      <c r="F7489" s="235">
        <v>0</v>
      </c>
      <c r="G7489" s="235">
        <v>0</v>
      </c>
      <c r="H7489" s="235">
        <v>0</v>
      </c>
    </row>
    <row r="7490" spans="2:8">
      <c r="B7490" s="235" t="s">
        <v>78</v>
      </c>
      <c r="C7490" s="235">
        <v>43439</v>
      </c>
      <c r="D7490" s="235">
        <v>27</v>
      </c>
      <c r="E7490" s="235">
        <v>0</v>
      </c>
      <c r="F7490" s="235">
        <v>0</v>
      </c>
      <c r="G7490" s="235">
        <v>0</v>
      </c>
      <c r="H7490" s="235">
        <v>0</v>
      </c>
    </row>
    <row r="7491" spans="2:8">
      <c r="B7491" s="235" t="s">
        <v>78</v>
      </c>
      <c r="C7491" s="235">
        <v>43440</v>
      </c>
      <c r="D7491" s="235">
        <v>0</v>
      </c>
      <c r="E7491" s="235">
        <v>0</v>
      </c>
      <c r="F7491" s="235">
        <v>0</v>
      </c>
      <c r="G7491" s="235">
        <v>0</v>
      </c>
      <c r="H7491" s="235">
        <v>0</v>
      </c>
    </row>
    <row r="7492" spans="2:8">
      <c r="B7492" s="235" t="s">
        <v>78</v>
      </c>
      <c r="C7492" s="235">
        <v>43441</v>
      </c>
      <c r="D7492" s="235">
        <v>7</v>
      </c>
      <c r="E7492" s="235">
        <v>0</v>
      </c>
      <c r="F7492" s="235">
        <v>0</v>
      </c>
      <c r="G7492" s="235">
        <v>0</v>
      </c>
      <c r="H7492" s="235">
        <v>0</v>
      </c>
    </row>
    <row r="7493" spans="2:8">
      <c r="B7493" s="235" t="s">
        <v>78</v>
      </c>
      <c r="C7493" s="235">
        <v>43442</v>
      </c>
      <c r="D7493" s="235">
        <v>0</v>
      </c>
      <c r="E7493" s="235">
        <v>0</v>
      </c>
      <c r="F7493" s="235">
        <v>0</v>
      </c>
      <c r="G7493" s="235">
        <v>0</v>
      </c>
      <c r="H7493" s="235">
        <v>0</v>
      </c>
    </row>
    <row r="7494" spans="2:8">
      <c r="B7494" s="235" t="s">
        <v>78</v>
      </c>
      <c r="C7494" s="235">
        <v>43443</v>
      </c>
      <c r="D7494" s="235">
        <v>0</v>
      </c>
      <c r="E7494" s="235">
        <v>0</v>
      </c>
      <c r="F7494" s="235">
        <v>0</v>
      </c>
      <c r="G7494" s="235">
        <v>0</v>
      </c>
      <c r="H7494" s="235">
        <v>0</v>
      </c>
    </row>
    <row r="7495" spans="2:8">
      <c r="B7495" s="235" t="s">
        <v>78</v>
      </c>
      <c r="C7495" s="235">
        <v>43444</v>
      </c>
      <c r="D7495" s="235">
        <v>0</v>
      </c>
      <c r="E7495" s="235">
        <v>0</v>
      </c>
      <c r="F7495" s="235">
        <v>0</v>
      </c>
      <c r="G7495" s="235">
        <v>0</v>
      </c>
      <c r="H7495" s="235">
        <v>0</v>
      </c>
    </row>
    <row r="7496" spans="2:8">
      <c r="B7496" s="235" t="s">
        <v>78</v>
      </c>
      <c r="C7496" s="235">
        <v>43445</v>
      </c>
      <c r="D7496" s="235">
        <v>0</v>
      </c>
      <c r="E7496" s="235">
        <v>0</v>
      </c>
      <c r="F7496" s="235">
        <v>0</v>
      </c>
      <c r="G7496" s="235">
        <v>0</v>
      </c>
      <c r="H7496" s="235">
        <v>0</v>
      </c>
    </row>
    <row r="7497" spans="2:8">
      <c r="B7497" s="235" t="s">
        <v>78</v>
      </c>
      <c r="C7497" s="235">
        <v>43446</v>
      </c>
      <c r="D7497" s="235">
        <v>0</v>
      </c>
      <c r="E7497" s="235">
        <v>0</v>
      </c>
      <c r="F7497" s="235">
        <v>0</v>
      </c>
      <c r="G7497" s="235">
        <v>0</v>
      </c>
      <c r="H7497" s="235">
        <v>0</v>
      </c>
    </row>
    <row r="7498" spans="2:8">
      <c r="B7498" s="235" t="s">
        <v>78</v>
      </c>
      <c r="C7498" s="235">
        <v>43447</v>
      </c>
      <c r="D7498" s="235">
        <v>4</v>
      </c>
      <c r="E7498" s="235">
        <v>0</v>
      </c>
      <c r="F7498" s="235">
        <v>0</v>
      </c>
      <c r="G7498" s="235">
        <v>0</v>
      </c>
      <c r="H7498" s="235">
        <v>0</v>
      </c>
    </row>
    <row r="7499" spans="2:8">
      <c r="B7499" s="235" t="s">
        <v>78</v>
      </c>
      <c r="C7499" s="235">
        <v>43448</v>
      </c>
      <c r="D7499" s="235">
        <v>0</v>
      </c>
      <c r="E7499" s="235">
        <v>0</v>
      </c>
      <c r="F7499" s="235">
        <v>0</v>
      </c>
      <c r="G7499" s="235">
        <v>0</v>
      </c>
      <c r="H7499" s="235">
        <v>0</v>
      </c>
    </row>
    <row r="7500" spans="2:8">
      <c r="B7500" s="235" t="s">
        <v>78</v>
      </c>
      <c r="C7500" s="235">
        <v>43449</v>
      </c>
      <c r="D7500" s="235">
        <v>0</v>
      </c>
      <c r="E7500" s="235">
        <v>0</v>
      </c>
      <c r="F7500" s="235">
        <v>0</v>
      </c>
      <c r="G7500" s="235">
        <v>0</v>
      </c>
      <c r="H7500" s="235">
        <v>0</v>
      </c>
    </row>
    <row r="7501" spans="2:8">
      <c r="B7501" s="235" t="s">
        <v>78</v>
      </c>
      <c r="C7501" s="235">
        <v>43450</v>
      </c>
      <c r="D7501" s="235">
        <v>0</v>
      </c>
      <c r="E7501" s="235">
        <v>0</v>
      </c>
      <c r="F7501" s="235">
        <v>0</v>
      </c>
      <c r="G7501" s="235">
        <v>0</v>
      </c>
      <c r="H7501" s="235">
        <v>0</v>
      </c>
    </row>
    <row r="7502" spans="2:8">
      <c r="B7502" s="235" t="s">
        <v>78</v>
      </c>
      <c r="C7502" s="235">
        <v>43451</v>
      </c>
      <c r="D7502" s="235">
        <v>0</v>
      </c>
      <c r="E7502" s="235">
        <v>0</v>
      </c>
      <c r="F7502" s="235">
        <v>0</v>
      </c>
      <c r="G7502" s="235">
        <v>0</v>
      </c>
      <c r="H7502" s="235">
        <v>0</v>
      </c>
    </row>
    <row r="7503" spans="2:8">
      <c r="B7503" s="235" t="s">
        <v>78</v>
      </c>
      <c r="C7503" s="235">
        <v>43452</v>
      </c>
      <c r="D7503" s="235">
        <v>0</v>
      </c>
      <c r="E7503" s="235">
        <v>0</v>
      </c>
      <c r="F7503" s="235">
        <v>0</v>
      </c>
      <c r="G7503" s="235">
        <v>0</v>
      </c>
      <c r="H7503" s="235">
        <v>0</v>
      </c>
    </row>
    <row r="7504" spans="2:8">
      <c r="B7504" s="235" t="s">
        <v>78</v>
      </c>
      <c r="C7504" s="235">
        <v>43453</v>
      </c>
      <c r="D7504" s="235">
        <v>0</v>
      </c>
      <c r="E7504" s="235">
        <v>0</v>
      </c>
      <c r="F7504" s="235">
        <v>0</v>
      </c>
      <c r="G7504" s="235">
        <v>0</v>
      </c>
      <c r="H7504" s="235">
        <v>0</v>
      </c>
    </row>
    <row r="7505" spans="2:8">
      <c r="B7505" s="235" t="s">
        <v>78</v>
      </c>
      <c r="C7505" s="235">
        <v>43454</v>
      </c>
      <c r="D7505" s="235">
        <v>0</v>
      </c>
      <c r="E7505" s="235">
        <v>0</v>
      </c>
      <c r="F7505" s="235">
        <v>0</v>
      </c>
      <c r="G7505" s="235">
        <v>0</v>
      </c>
      <c r="H7505" s="235">
        <v>0</v>
      </c>
    </row>
    <row r="7506" spans="2:8">
      <c r="B7506" s="235" t="s">
        <v>78</v>
      </c>
      <c r="C7506" s="235">
        <v>43455</v>
      </c>
      <c r="D7506" s="235">
        <v>0</v>
      </c>
      <c r="E7506" s="235">
        <v>0</v>
      </c>
      <c r="F7506" s="235">
        <v>0</v>
      </c>
      <c r="G7506" s="235">
        <v>0</v>
      </c>
      <c r="H7506" s="235">
        <v>0</v>
      </c>
    </row>
    <row r="7507" spans="2:8">
      <c r="B7507" s="235" t="s">
        <v>78</v>
      </c>
      <c r="C7507" s="235">
        <v>43456</v>
      </c>
      <c r="D7507" s="235">
        <v>0</v>
      </c>
      <c r="E7507" s="235">
        <v>0</v>
      </c>
      <c r="F7507" s="235">
        <v>0</v>
      </c>
      <c r="G7507" s="235">
        <v>0</v>
      </c>
      <c r="H7507" s="235">
        <v>0</v>
      </c>
    </row>
    <row r="7508" spans="2:8">
      <c r="B7508" s="235" t="s">
        <v>78</v>
      </c>
      <c r="C7508" s="235">
        <v>43457</v>
      </c>
      <c r="D7508" s="235">
        <v>0</v>
      </c>
      <c r="E7508" s="235">
        <v>0</v>
      </c>
      <c r="F7508" s="235">
        <v>0</v>
      </c>
      <c r="G7508" s="235">
        <v>0</v>
      </c>
      <c r="H7508" s="235">
        <v>0</v>
      </c>
    </row>
    <row r="7509" spans="2:8">
      <c r="B7509" s="235" t="s">
        <v>78</v>
      </c>
      <c r="C7509" s="235">
        <v>43458</v>
      </c>
      <c r="D7509" s="235">
        <v>0</v>
      </c>
      <c r="E7509" s="235">
        <v>0</v>
      </c>
      <c r="F7509" s="235">
        <v>0</v>
      </c>
      <c r="G7509" s="235">
        <v>0</v>
      </c>
      <c r="H7509" s="235">
        <v>0</v>
      </c>
    </row>
    <row r="7510" spans="2:8">
      <c r="B7510" s="235" t="s">
        <v>78</v>
      </c>
      <c r="C7510" s="235">
        <v>43459</v>
      </c>
      <c r="D7510" s="235">
        <v>0</v>
      </c>
      <c r="E7510" s="235">
        <v>0</v>
      </c>
      <c r="F7510" s="235">
        <v>0</v>
      </c>
      <c r="G7510" s="235">
        <v>0</v>
      </c>
      <c r="H7510" s="235">
        <v>0</v>
      </c>
    </row>
    <row r="7511" spans="2:8">
      <c r="B7511" s="235" t="s">
        <v>78</v>
      </c>
      <c r="C7511" s="235">
        <v>43460</v>
      </c>
      <c r="D7511" s="235">
        <v>0</v>
      </c>
      <c r="E7511" s="235">
        <v>0</v>
      </c>
      <c r="F7511" s="235">
        <v>0</v>
      </c>
      <c r="G7511" s="235">
        <v>0</v>
      </c>
      <c r="H7511" s="235">
        <v>0</v>
      </c>
    </row>
    <row r="7512" spans="2:8">
      <c r="B7512" s="235" t="s">
        <v>78</v>
      </c>
      <c r="C7512" s="235">
        <v>43461</v>
      </c>
      <c r="D7512" s="235">
        <v>0</v>
      </c>
      <c r="E7512" s="235">
        <v>0</v>
      </c>
      <c r="F7512" s="235">
        <v>0</v>
      </c>
      <c r="G7512" s="235">
        <v>0</v>
      </c>
      <c r="H7512" s="235">
        <v>0</v>
      </c>
    </row>
    <row r="7513" spans="2:8">
      <c r="B7513" s="235" t="s">
        <v>78</v>
      </c>
      <c r="C7513" s="235">
        <v>43462</v>
      </c>
      <c r="D7513" s="235">
        <v>0</v>
      </c>
      <c r="E7513" s="235">
        <v>0</v>
      </c>
      <c r="F7513" s="235">
        <v>0</v>
      </c>
      <c r="G7513" s="235">
        <v>0</v>
      </c>
      <c r="H7513" s="235">
        <v>0</v>
      </c>
    </row>
    <row r="7514" spans="2:8">
      <c r="B7514" s="235" t="s">
        <v>78</v>
      </c>
      <c r="C7514" s="235">
        <v>43463</v>
      </c>
      <c r="D7514" s="235">
        <v>0</v>
      </c>
      <c r="E7514" s="235">
        <v>0</v>
      </c>
      <c r="F7514" s="235">
        <v>0</v>
      </c>
      <c r="G7514" s="235">
        <v>0</v>
      </c>
      <c r="H7514" s="235">
        <v>0</v>
      </c>
    </row>
    <row r="7515" spans="2:8">
      <c r="B7515" s="235" t="s">
        <v>78</v>
      </c>
      <c r="C7515" s="235">
        <v>43464</v>
      </c>
      <c r="D7515" s="235">
        <v>9</v>
      </c>
      <c r="E7515" s="235">
        <v>0</v>
      </c>
      <c r="F7515" s="235">
        <v>0</v>
      </c>
      <c r="G7515" s="235">
        <v>0</v>
      </c>
      <c r="H7515" s="235">
        <v>0</v>
      </c>
    </row>
    <row r="7516" spans="2:8">
      <c r="B7516" s="235" t="s">
        <v>78</v>
      </c>
      <c r="C7516" s="235">
        <v>43465</v>
      </c>
      <c r="D7516" s="235">
        <v>0</v>
      </c>
      <c r="E7516" s="235">
        <v>0</v>
      </c>
      <c r="F7516" s="235">
        <v>0</v>
      </c>
      <c r="G7516" s="235">
        <v>0</v>
      </c>
      <c r="H7516" s="235">
        <v>0</v>
      </c>
    </row>
    <row r="7517" spans="2:8">
      <c r="B7517" s="235" t="s">
        <v>78</v>
      </c>
      <c r="C7517" s="235">
        <v>43466</v>
      </c>
      <c r="D7517" s="235">
        <v>0</v>
      </c>
      <c r="E7517" s="235">
        <v>74</v>
      </c>
      <c r="F7517" s="235">
        <v>39</v>
      </c>
      <c r="G7517" s="235">
        <v>25.3</v>
      </c>
      <c r="H7517" s="235">
        <v>14.3</v>
      </c>
    </row>
    <row r="7518" spans="2:8">
      <c r="B7518" s="235" t="s">
        <v>78</v>
      </c>
      <c r="C7518" s="235">
        <v>43467</v>
      </c>
      <c r="D7518" s="235">
        <v>0</v>
      </c>
      <c r="E7518" s="235">
        <v>88</v>
      </c>
      <c r="F7518" s="235">
        <v>35</v>
      </c>
      <c r="G7518" s="235">
        <v>24.5</v>
      </c>
      <c r="H7518" s="235">
        <v>14.2</v>
      </c>
    </row>
    <row r="7519" spans="2:8">
      <c r="B7519" s="235" t="s">
        <v>78</v>
      </c>
      <c r="C7519" s="235">
        <v>43468</v>
      </c>
      <c r="D7519" s="235">
        <v>0</v>
      </c>
      <c r="E7519" s="235">
        <v>71</v>
      </c>
      <c r="F7519" s="235">
        <v>41</v>
      </c>
      <c r="G7519" s="235">
        <v>24.3</v>
      </c>
      <c r="H7519" s="235">
        <v>14.7</v>
      </c>
    </row>
    <row r="7520" spans="2:8">
      <c r="B7520" s="235" t="s">
        <v>78</v>
      </c>
      <c r="C7520" s="235">
        <v>43469</v>
      </c>
      <c r="D7520" s="235">
        <v>0</v>
      </c>
      <c r="E7520" s="235">
        <v>77</v>
      </c>
      <c r="F7520" s="235">
        <v>45</v>
      </c>
      <c r="G7520" s="235">
        <v>25</v>
      </c>
      <c r="H7520" s="235">
        <v>15</v>
      </c>
    </row>
    <row r="7521" spans="2:8">
      <c r="B7521" s="235" t="s">
        <v>78</v>
      </c>
      <c r="C7521" s="235">
        <v>43470</v>
      </c>
      <c r="D7521" s="235">
        <v>0</v>
      </c>
      <c r="E7521" s="235">
        <v>89</v>
      </c>
      <c r="F7521" s="235">
        <v>55</v>
      </c>
      <c r="G7521" s="235">
        <v>23.8</v>
      </c>
      <c r="H7521" s="235">
        <v>15.6</v>
      </c>
    </row>
    <row r="7522" spans="2:8">
      <c r="B7522" s="235" t="s">
        <v>78</v>
      </c>
      <c r="C7522" s="235">
        <v>43471</v>
      </c>
      <c r="D7522" s="235">
        <v>5.6</v>
      </c>
      <c r="E7522" s="235">
        <v>94</v>
      </c>
      <c r="F7522" s="235">
        <v>55</v>
      </c>
      <c r="G7522" s="235">
        <v>25.4</v>
      </c>
      <c r="H7522" s="235">
        <v>15.2</v>
      </c>
    </row>
    <row r="7523" spans="2:8">
      <c r="B7523" s="235" t="s">
        <v>78</v>
      </c>
      <c r="C7523" s="235">
        <v>43472</v>
      </c>
      <c r="D7523" s="235">
        <v>10</v>
      </c>
      <c r="E7523" s="235">
        <v>95</v>
      </c>
      <c r="F7523" s="235">
        <v>68</v>
      </c>
      <c r="G7523" s="235">
        <v>20.8</v>
      </c>
      <c r="H7523" s="235">
        <v>13.7</v>
      </c>
    </row>
    <row r="7524" spans="2:8">
      <c r="B7524" s="235" t="s">
        <v>78</v>
      </c>
      <c r="C7524" s="235">
        <v>43473</v>
      </c>
      <c r="D7524" s="235">
        <v>0</v>
      </c>
      <c r="E7524" s="235">
        <v>97</v>
      </c>
      <c r="F7524" s="235">
        <v>54</v>
      </c>
      <c r="G7524" s="235">
        <v>23.1</v>
      </c>
      <c r="H7524" s="235">
        <v>14.1</v>
      </c>
    </row>
    <row r="7525" spans="2:8">
      <c r="B7525" s="235" t="s">
        <v>78</v>
      </c>
      <c r="C7525" s="235">
        <v>43474</v>
      </c>
      <c r="D7525" s="235">
        <v>15</v>
      </c>
      <c r="E7525" s="235">
        <v>97</v>
      </c>
      <c r="F7525" s="235">
        <v>71</v>
      </c>
      <c r="G7525" s="235">
        <v>19.5</v>
      </c>
      <c r="H7525" s="235">
        <v>13.1</v>
      </c>
    </row>
    <row r="7526" spans="2:8">
      <c r="B7526" s="235" t="s">
        <v>78</v>
      </c>
      <c r="C7526" s="235">
        <v>43475</v>
      </c>
      <c r="D7526" s="235">
        <v>0.2</v>
      </c>
      <c r="E7526" s="235">
        <v>98</v>
      </c>
      <c r="F7526" s="235">
        <v>74</v>
      </c>
      <c r="G7526" s="235">
        <v>19.8</v>
      </c>
      <c r="H7526" s="235">
        <v>13.4</v>
      </c>
    </row>
    <row r="7527" spans="2:8">
      <c r="B7527" s="235" t="s">
        <v>78</v>
      </c>
      <c r="C7527" s="235">
        <v>43476</v>
      </c>
      <c r="D7527" s="235">
        <v>0</v>
      </c>
      <c r="E7527" s="235">
        <v>96</v>
      </c>
      <c r="F7527" s="235">
        <v>54</v>
      </c>
      <c r="G7527" s="235">
        <v>22.4</v>
      </c>
      <c r="H7527" s="235">
        <v>12.7</v>
      </c>
    </row>
    <row r="7528" spans="2:8">
      <c r="B7528" s="235" t="s">
        <v>78</v>
      </c>
      <c r="C7528" s="235">
        <v>43477</v>
      </c>
      <c r="D7528" s="235">
        <v>0</v>
      </c>
      <c r="E7528" s="235">
        <v>93</v>
      </c>
      <c r="F7528" s="235">
        <v>59</v>
      </c>
      <c r="G7528" s="235">
        <v>21.9</v>
      </c>
      <c r="H7528" s="235">
        <v>14.1</v>
      </c>
    </row>
    <row r="7529" spans="2:8">
      <c r="B7529" s="235" t="s">
        <v>78</v>
      </c>
      <c r="C7529" s="235">
        <v>43478</v>
      </c>
      <c r="D7529" s="235">
        <v>0</v>
      </c>
      <c r="E7529" s="235">
        <v>95</v>
      </c>
      <c r="F7529" s="235">
        <v>58</v>
      </c>
      <c r="G7529" s="235">
        <v>22.5</v>
      </c>
      <c r="H7529" s="235">
        <v>13.8</v>
      </c>
    </row>
    <row r="7530" spans="2:8">
      <c r="B7530" s="235" t="s">
        <v>78</v>
      </c>
      <c r="C7530" s="235">
        <v>43479</v>
      </c>
      <c r="D7530" s="235">
        <v>0</v>
      </c>
      <c r="E7530" s="235">
        <v>93</v>
      </c>
      <c r="F7530" s="235">
        <v>67</v>
      </c>
      <c r="G7530" s="235">
        <v>20.7</v>
      </c>
      <c r="H7530" s="235">
        <v>14.7</v>
      </c>
    </row>
    <row r="7531" spans="2:8">
      <c r="B7531" s="235" t="s">
        <v>78</v>
      </c>
      <c r="C7531" s="235">
        <v>43480</v>
      </c>
      <c r="D7531" s="235">
        <v>0</v>
      </c>
      <c r="E7531" s="235">
        <v>93</v>
      </c>
      <c r="F7531" s="235">
        <v>61</v>
      </c>
      <c r="G7531" s="235">
        <v>22.6</v>
      </c>
      <c r="H7531" s="235">
        <v>13.8</v>
      </c>
    </row>
    <row r="7532" spans="2:8">
      <c r="B7532" s="235" t="s">
        <v>78</v>
      </c>
      <c r="C7532" s="235">
        <v>43481</v>
      </c>
      <c r="D7532" s="235">
        <v>10.6</v>
      </c>
      <c r="E7532" s="235">
        <v>97</v>
      </c>
      <c r="F7532" s="235">
        <v>65</v>
      </c>
      <c r="G7532" s="235">
        <v>22.4</v>
      </c>
      <c r="H7532" s="235">
        <v>14.5</v>
      </c>
    </row>
    <row r="7533" spans="2:8">
      <c r="B7533" s="235" t="s">
        <v>78</v>
      </c>
      <c r="C7533" s="235">
        <v>43482</v>
      </c>
      <c r="D7533" s="235">
        <v>0.6</v>
      </c>
      <c r="E7533" s="235">
        <v>95</v>
      </c>
      <c r="F7533" s="235">
        <v>57</v>
      </c>
      <c r="G7533" s="235">
        <v>23.1</v>
      </c>
      <c r="H7533" s="235">
        <v>14.3</v>
      </c>
    </row>
    <row r="7534" spans="2:8">
      <c r="B7534" s="235" t="s">
        <v>78</v>
      </c>
      <c r="C7534" s="235">
        <v>43483</v>
      </c>
      <c r="D7534" s="235">
        <v>0</v>
      </c>
      <c r="E7534" s="235">
        <v>95</v>
      </c>
      <c r="F7534" s="235">
        <v>58</v>
      </c>
      <c r="G7534" s="235">
        <v>23.3</v>
      </c>
      <c r="H7534" s="235">
        <v>14.7</v>
      </c>
    </row>
    <row r="7535" spans="2:8">
      <c r="B7535" s="235" t="s">
        <v>78</v>
      </c>
      <c r="C7535" s="235">
        <v>43484</v>
      </c>
      <c r="D7535" s="235">
        <v>0</v>
      </c>
      <c r="E7535" s="235">
        <v>91</v>
      </c>
      <c r="F7535" s="235">
        <v>59</v>
      </c>
      <c r="G7535" s="235">
        <v>22.9</v>
      </c>
      <c r="H7535" s="235">
        <v>15.2</v>
      </c>
    </row>
    <row r="7536" spans="2:8">
      <c r="B7536" s="235" t="s">
        <v>78</v>
      </c>
      <c r="C7536" s="235">
        <v>43485</v>
      </c>
      <c r="D7536" s="235">
        <v>0</v>
      </c>
      <c r="E7536" s="235">
        <v>90</v>
      </c>
      <c r="F7536" s="235">
        <v>59</v>
      </c>
      <c r="G7536" s="235">
        <v>23.3</v>
      </c>
      <c r="H7536" s="235">
        <v>14.8</v>
      </c>
    </row>
    <row r="7537" spans="2:8">
      <c r="B7537" s="235" t="s">
        <v>78</v>
      </c>
      <c r="C7537" s="235">
        <v>43486</v>
      </c>
      <c r="D7537" s="235">
        <v>0</v>
      </c>
      <c r="E7537" s="235">
        <v>88</v>
      </c>
      <c r="F7537" s="235">
        <v>56</v>
      </c>
      <c r="G7537" s="235">
        <v>24.1</v>
      </c>
      <c r="H7537" s="235">
        <v>14.9</v>
      </c>
    </row>
    <row r="7538" spans="2:8">
      <c r="B7538" s="235" t="s">
        <v>78</v>
      </c>
      <c r="C7538" s="235">
        <v>43487</v>
      </c>
      <c r="D7538" s="235">
        <v>0</v>
      </c>
      <c r="E7538" s="235">
        <v>86</v>
      </c>
      <c r="F7538" s="235">
        <v>53</v>
      </c>
      <c r="G7538" s="235">
        <v>24.2</v>
      </c>
      <c r="H7538" s="235">
        <v>15.1</v>
      </c>
    </row>
    <row r="7539" spans="2:8">
      <c r="B7539" s="235" t="s">
        <v>78</v>
      </c>
      <c r="C7539" s="235">
        <v>43488</v>
      </c>
      <c r="D7539" s="235">
        <v>0</v>
      </c>
      <c r="E7539" s="235">
        <v>81</v>
      </c>
      <c r="F7539" s="235">
        <v>50</v>
      </c>
      <c r="G7539" s="235">
        <v>24.9</v>
      </c>
      <c r="H7539" s="235">
        <v>15.8</v>
      </c>
    </row>
    <row r="7540" spans="2:8">
      <c r="B7540" s="235" t="s">
        <v>78</v>
      </c>
      <c r="C7540" s="235">
        <v>43489</v>
      </c>
      <c r="D7540" s="235">
        <v>0</v>
      </c>
      <c r="E7540" s="235">
        <v>83</v>
      </c>
      <c r="F7540" s="235">
        <v>51</v>
      </c>
      <c r="G7540" s="235">
        <v>24.8</v>
      </c>
      <c r="H7540" s="235">
        <v>16.100000000000001</v>
      </c>
    </row>
    <row r="7541" spans="2:8">
      <c r="B7541" s="235" t="s">
        <v>78</v>
      </c>
      <c r="C7541" s="235">
        <v>43490</v>
      </c>
      <c r="D7541" s="235">
        <v>6.8</v>
      </c>
      <c r="E7541" s="235">
        <v>92</v>
      </c>
      <c r="F7541" s="235">
        <v>55</v>
      </c>
      <c r="G7541" s="235">
        <v>24.6</v>
      </c>
      <c r="H7541" s="235">
        <v>15.7</v>
      </c>
    </row>
    <row r="7542" spans="2:8">
      <c r="B7542" s="235" t="s">
        <v>78</v>
      </c>
      <c r="C7542" s="235">
        <v>43491</v>
      </c>
      <c r="D7542" s="235">
        <v>0</v>
      </c>
      <c r="E7542" s="235">
        <v>90</v>
      </c>
      <c r="F7542" s="235">
        <v>47</v>
      </c>
      <c r="G7542" s="235">
        <v>25.3</v>
      </c>
      <c r="H7542" s="235">
        <v>14.8</v>
      </c>
    </row>
    <row r="7543" spans="2:8">
      <c r="B7543" s="235" t="s">
        <v>78</v>
      </c>
      <c r="C7543" s="235">
        <v>43492</v>
      </c>
      <c r="D7543" s="235">
        <v>0</v>
      </c>
      <c r="E7543" s="235">
        <v>96</v>
      </c>
      <c r="F7543" s="235">
        <v>59</v>
      </c>
      <c r="G7543" s="235">
        <v>24.8</v>
      </c>
      <c r="H7543" s="235">
        <v>15.8</v>
      </c>
    </row>
    <row r="7544" spans="2:8">
      <c r="B7544" s="235" t="s">
        <v>78</v>
      </c>
      <c r="C7544" s="235">
        <v>43493</v>
      </c>
      <c r="D7544" s="235">
        <v>12.6</v>
      </c>
      <c r="E7544" s="235">
        <v>98</v>
      </c>
      <c r="F7544" s="235">
        <v>79</v>
      </c>
      <c r="G7544" s="235">
        <v>19.600000000000001</v>
      </c>
      <c r="H7544" s="235">
        <v>15.4</v>
      </c>
    </row>
    <row r="7545" spans="2:8">
      <c r="B7545" s="235" t="s">
        <v>78</v>
      </c>
      <c r="C7545" s="235">
        <v>43494</v>
      </c>
      <c r="D7545" s="235">
        <v>0</v>
      </c>
      <c r="E7545" s="235">
        <v>97</v>
      </c>
      <c r="F7545" s="235">
        <v>53</v>
      </c>
      <c r="G7545" s="235">
        <v>22.9</v>
      </c>
      <c r="H7545" s="235">
        <v>13.8</v>
      </c>
    </row>
    <row r="7546" spans="2:8">
      <c r="B7546" s="235" t="s">
        <v>78</v>
      </c>
      <c r="C7546" s="235">
        <v>43495</v>
      </c>
      <c r="D7546" s="235">
        <v>0</v>
      </c>
      <c r="E7546" s="235">
        <v>86</v>
      </c>
      <c r="F7546" s="235">
        <v>51</v>
      </c>
      <c r="G7546" s="235">
        <v>24.6</v>
      </c>
      <c r="H7546" s="235">
        <v>14.7</v>
      </c>
    </row>
    <row r="7547" spans="2:8">
      <c r="B7547" s="235" t="s">
        <v>78</v>
      </c>
      <c r="C7547" s="235">
        <v>43496</v>
      </c>
      <c r="D7547" s="235">
        <v>0</v>
      </c>
      <c r="E7547" s="235">
        <v>92</v>
      </c>
      <c r="F7547" s="235">
        <v>59</v>
      </c>
      <c r="G7547" s="235">
        <v>23.2</v>
      </c>
      <c r="H7547" s="235">
        <v>15.2</v>
      </c>
    </row>
    <row r="7548" spans="2:8">
      <c r="B7548" s="235" t="s">
        <v>78</v>
      </c>
      <c r="C7548" s="235">
        <v>43497</v>
      </c>
      <c r="D7548" s="235">
        <v>0.2</v>
      </c>
      <c r="E7548" s="235">
        <v>97</v>
      </c>
      <c r="F7548" s="235">
        <v>67</v>
      </c>
      <c r="G7548" s="235">
        <v>23.2</v>
      </c>
      <c r="H7548" s="235">
        <v>15.3</v>
      </c>
    </row>
    <row r="7549" spans="2:8">
      <c r="B7549" s="235" t="s">
        <v>78</v>
      </c>
      <c r="C7549" s="235">
        <v>43498</v>
      </c>
      <c r="D7549" s="235">
        <v>3.6</v>
      </c>
      <c r="E7549" s="235">
        <v>94</v>
      </c>
      <c r="F7549" s="235">
        <v>62</v>
      </c>
      <c r="G7549" s="235">
        <v>22.8</v>
      </c>
      <c r="H7549" s="235">
        <v>14.8</v>
      </c>
    </row>
    <row r="7550" spans="2:8">
      <c r="B7550" s="235" t="s">
        <v>78</v>
      </c>
      <c r="C7550" s="235">
        <v>43499</v>
      </c>
      <c r="D7550" s="235">
        <v>0</v>
      </c>
      <c r="E7550" s="235">
        <v>92</v>
      </c>
      <c r="F7550" s="235">
        <v>59</v>
      </c>
      <c r="G7550" s="235">
        <v>24.4</v>
      </c>
      <c r="H7550" s="235">
        <v>14.6</v>
      </c>
    </row>
    <row r="7551" spans="2:8">
      <c r="B7551" s="235" t="s">
        <v>78</v>
      </c>
      <c r="C7551" s="235">
        <v>43500</v>
      </c>
      <c r="D7551" s="235">
        <v>0</v>
      </c>
      <c r="E7551" s="235">
        <v>92</v>
      </c>
      <c r="F7551" s="235">
        <v>53</v>
      </c>
      <c r="G7551" s="235">
        <v>24.2</v>
      </c>
      <c r="H7551" s="235">
        <v>14.9</v>
      </c>
    </row>
    <row r="7552" spans="2:8">
      <c r="B7552" s="235" t="s">
        <v>78</v>
      </c>
      <c r="C7552" s="235">
        <v>43501</v>
      </c>
      <c r="D7552" s="235">
        <v>9.1999999999999993</v>
      </c>
      <c r="E7552" s="235">
        <v>93</v>
      </c>
      <c r="F7552" s="235">
        <v>59</v>
      </c>
      <c r="G7552" s="235">
        <v>23.8</v>
      </c>
      <c r="H7552" s="235">
        <v>15.3</v>
      </c>
    </row>
    <row r="7553" spans="2:8">
      <c r="B7553" s="235" t="s">
        <v>78</v>
      </c>
      <c r="C7553" s="235">
        <v>43502</v>
      </c>
      <c r="D7553" s="235">
        <v>0</v>
      </c>
      <c r="E7553" s="235">
        <v>89</v>
      </c>
      <c r="F7553" s="235">
        <v>58</v>
      </c>
      <c r="G7553" s="235">
        <v>20.2</v>
      </c>
      <c r="H7553" s="235">
        <v>17.100000000000001</v>
      </c>
    </row>
    <row r="7554" spans="2:8">
      <c r="B7554" s="235" t="s">
        <v>78</v>
      </c>
      <c r="C7554" s="235">
        <v>43503</v>
      </c>
      <c r="D7554" s="235">
        <v>0</v>
      </c>
      <c r="E7554" s="235">
        <v>94</v>
      </c>
      <c r="F7554" s="235">
        <v>62</v>
      </c>
      <c r="G7554" s="235">
        <v>22.1</v>
      </c>
      <c r="H7554" s="235">
        <v>15.3</v>
      </c>
    </row>
    <row r="7555" spans="2:8">
      <c r="B7555" s="235" t="s">
        <v>78</v>
      </c>
      <c r="C7555" s="235">
        <v>43504</v>
      </c>
      <c r="D7555" s="235">
        <v>0</v>
      </c>
      <c r="E7555" s="235">
        <v>94</v>
      </c>
      <c r="F7555" s="235">
        <v>64</v>
      </c>
      <c r="G7555" s="235">
        <v>22.3</v>
      </c>
      <c r="H7555" s="235">
        <v>14.7</v>
      </c>
    </row>
    <row r="7556" spans="2:8">
      <c r="B7556" s="235" t="s">
        <v>78</v>
      </c>
      <c r="C7556" s="235">
        <v>43505</v>
      </c>
      <c r="D7556" s="235">
        <v>0.8</v>
      </c>
      <c r="E7556" s="235">
        <v>96</v>
      </c>
      <c r="F7556" s="235">
        <v>64</v>
      </c>
      <c r="G7556" s="235">
        <v>22.5</v>
      </c>
      <c r="H7556" s="235">
        <v>15</v>
      </c>
    </row>
    <row r="7557" spans="2:8">
      <c r="B7557" s="235" t="s">
        <v>78</v>
      </c>
      <c r="C7557" s="235">
        <v>43506</v>
      </c>
      <c r="D7557" s="235">
        <v>0</v>
      </c>
      <c r="E7557" s="235">
        <v>91</v>
      </c>
      <c r="F7557" s="235">
        <v>59</v>
      </c>
      <c r="G7557" s="235">
        <v>24.1</v>
      </c>
      <c r="H7557" s="235">
        <v>15.2</v>
      </c>
    </row>
    <row r="7558" spans="2:8">
      <c r="B7558" s="235" t="s">
        <v>78</v>
      </c>
      <c r="C7558" s="235">
        <v>43507</v>
      </c>
      <c r="D7558" s="235">
        <v>0</v>
      </c>
      <c r="E7558" s="235">
        <v>95</v>
      </c>
      <c r="F7558" s="235">
        <v>60</v>
      </c>
      <c r="G7558" s="235">
        <v>24.1</v>
      </c>
      <c r="H7558" s="235">
        <v>15.3</v>
      </c>
    </row>
    <row r="7559" spans="2:8">
      <c r="B7559" s="235" t="s">
        <v>78</v>
      </c>
      <c r="C7559" s="235">
        <v>43508</v>
      </c>
      <c r="D7559" s="235">
        <v>4.2</v>
      </c>
      <c r="E7559" s="235">
        <v>97</v>
      </c>
      <c r="F7559" s="235">
        <v>64</v>
      </c>
      <c r="G7559" s="235">
        <v>24.2</v>
      </c>
      <c r="H7559" s="235">
        <v>15.4</v>
      </c>
    </row>
    <row r="7560" spans="2:8">
      <c r="B7560" s="235" t="s">
        <v>78</v>
      </c>
      <c r="C7560" s="235">
        <v>43509</v>
      </c>
      <c r="D7560" s="235">
        <v>21.6</v>
      </c>
      <c r="E7560" s="235">
        <v>97</v>
      </c>
      <c r="F7560" s="235">
        <v>62</v>
      </c>
      <c r="G7560" s="235">
        <v>25.3</v>
      </c>
      <c r="H7560" s="235">
        <v>15.7</v>
      </c>
    </row>
    <row r="7561" spans="2:8">
      <c r="B7561" s="235" t="s">
        <v>78</v>
      </c>
      <c r="C7561" s="235">
        <v>43510</v>
      </c>
      <c r="D7561" s="235">
        <v>0</v>
      </c>
      <c r="E7561" s="235">
        <v>97</v>
      </c>
      <c r="F7561" s="235">
        <v>58</v>
      </c>
      <c r="G7561" s="235">
        <v>23.9</v>
      </c>
      <c r="H7561" s="235">
        <v>15.9</v>
      </c>
    </row>
    <row r="7562" spans="2:8">
      <c r="B7562" s="235" t="s">
        <v>78</v>
      </c>
      <c r="C7562" s="235">
        <v>43511</v>
      </c>
      <c r="D7562" s="235">
        <v>0</v>
      </c>
      <c r="E7562" s="235">
        <v>86</v>
      </c>
      <c r="F7562" s="235">
        <v>54</v>
      </c>
      <c r="G7562" s="235">
        <v>25.1</v>
      </c>
      <c r="H7562" s="235">
        <v>15.4</v>
      </c>
    </row>
    <row r="7563" spans="2:8">
      <c r="B7563" s="235" t="s">
        <v>78</v>
      </c>
      <c r="C7563" s="235">
        <v>43512</v>
      </c>
      <c r="D7563" s="235">
        <v>0</v>
      </c>
      <c r="E7563" s="235">
        <v>92</v>
      </c>
      <c r="F7563" s="235">
        <v>55</v>
      </c>
      <c r="G7563" s="235">
        <v>24.9</v>
      </c>
      <c r="H7563" s="235">
        <v>15.4</v>
      </c>
    </row>
    <row r="7564" spans="2:8">
      <c r="B7564" s="235" t="s">
        <v>78</v>
      </c>
      <c r="C7564" s="235">
        <v>43513</v>
      </c>
      <c r="D7564" s="235">
        <v>0</v>
      </c>
      <c r="E7564" s="235">
        <v>91</v>
      </c>
      <c r="F7564" s="235">
        <v>73</v>
      </c>
      <c r="G7564" s="235">
        <v>22.3</v>
      </c>
      <c r="H7564" s="235">
        <v>15.4</v>
      </c>
    </row>
    <row r="7565" spans="2:8">
      <c r="B7565" s="235" t="s">
        <v>78</v>
      </c>
      <c r="C7565" s="235">
        <v>43514</v>
      </c>
      <c r="D7565" s="235">
        <v>0</v>
      </c>
      <c r="E7565" s="235">
        <v>94</v>
      </c>
      <c r="F7565" s="235">
        <v>64</v>
      </c>
      <c r="G7565" s="235">
        <v>23.3</v>
      </c>
      <c r="H7565" s="235">
        <v>15.4</v>
      </c>
    </row>
    <row r="7566" spans="2:8">
      <c r="B7566" s="235" t="s">
        <v>78</v>
      </c>
      <c r="C7566" s="235">
        <v>43515</v>
      </c>
      <c r="D7566" s="235">
        <v>0.6</v>
      </c>
      <c r="E7566" s="235">
        <v>97</v>
      </c>
      <c r="F7566" s="235">
        <v>82</v>
      </c>
      <c r="G7566" s="235">
        <v>18.3</v>
      </c>
      <c r="H7566" s="235">
        <v>14.7</v>
      </c>
    </row>
    <row r="7567" spans="2:8">
      <c r="B7567" s="235" t="s">
        <v>78</v>
      </c>
      <c r="C7567" s="235">
        <v>43516</v>
      </c>
      <c r="D7567" s="235">
        <v>1.8</v>
      </c>
      <c r="E7567" s="235">
        <v>86</v>
      </c>
      <c r="F7567" s="235">
        <v>65</v>
      </c>
      <c r="G7567" s="235">
        <v>22.3</v>
      </c>
      <c r="H7567" s="235">
        <v>16.600000000000001</v>
      </c>
    </row>
    <row r="7568" spans="2:8">
      <c r="B7568" s="235" t="s">
        <v>78</v>
      </c>
      <c r="C7568" s="235">
        <v>43517</v>
      </c>
      <c r="D7568" s="235">
        <v>0</v>
      </c>
      <c r="E7568" s="235">
        <v>96</v>
      </c>
      <c r="F7568" s="235">
        <v>56</v>
      </c>
      <c r="G7568" s="235">
        <v>24.9</v>
      </c>
      <c r="H7568" s="235">
        <v>14.8</v>
      </c>
    </row>
    <row r="7569" spans="2:8">
      <c r="B7569" s="235" t="s">
        <v>78</v>
      </c>
      <c r="C7569" s="235">
        <v>43518</v>
      </c>
      <c r="D7569" s="235">
        <v>1</v>
      </c>
      <c r="E7569" s="235">
        <v>96</v>
      </c>
      <c r="F7569" s="235">
        <v>58</v>
      </c>
      <c r="G7569" s="235">
        <v>26.3</v>
      </c>
      <c r="H7569" s="235">
        <v>14.6</v>
      </c>
    </row>
    <row r="7570" spans="2:8">
      <c r="B7570" s="235" t="s">
        <v>78</v>
      </c>
      <c r="C7570" s="235">
        <v>43519</v>
      </c>
      <c r="D7570" s="235">
        <v>4.4000000000000004</v>
      </c>
      <c r="E7570" s="235">
        <v>96</v>
      </c>
      <c r="F7570" s="235">
        <v>71</v>
      </c>
      <c r="G7570" s="235">
        <v>22.1</v>
      </c>
      <c r="H7570" s="235">
        <v>14.7</v>
      </c>
    </row>
    <row r="7571" spans="2:8">
      <c r="B7571" s="235" t="s">
        <v>78</v>
      </c>
      <c r="C7571" s="235">
        <v>43520</v>
      </c>
      <c r="D7571" s="235">
        <v>0.2</v>
      </c>
      <c r="E7571" s="235">
        <v>98</v>
      </c>
      <c r="F7571" s="235">
        <v>58</v>
      </c>
      <c r="G7571" s="235">
        <v>22.7</v>
      </c>
      <c r="H7571" s="235">
        <v>14.6</v>
      </c>
    </row>
    <row r="7572" spans="2:8">
      <c r="B7572" s="235" t="s">
        <v>78</v>
      </c>
      <c r="C7572" s="235">
        <v>43521</v>
      </c>
      <c r="D7572" s="235">
        <v>0</v>
      </c>
      <c r="E7572" s="235">
        <v>98</v>
      </c>
      <c r="F7572" s="235">
        <v>56</v>
      </c>
      <c r="G7572" s="235">
        <v>24.8</v>
      </c>
      <c r="H7572" s="235">
        <v>14.7</v>
      </c>
    </row>
    <row r="7573" spans="2:8">
      <c r="B7573" s="235" t="s">
        <v>78</v>
      </c>
      <c r="C7573" s="235">
        <v>43522</v>
      </c>
      <c r="D7573" s="235">
        <v>3.4</v>
      </c>
      <c r="E7573" s="235">
        <v>98</v>
      </c>
      <c r="F7573" s="235">
        <v>83</v>
      </c>
      <c r="G7573" s="235">
        <v>19.100000000000001</v>
      </c>
      <c r="H7573" s="235">
        <v>14.9</v>
      </c>
    </row>
    <row r="7574" spans="2:8">
      <c r="B7574" s="235" t="s">
        <v>78</v>
      </c>
      <c r="C7574" s="235">
        <v>43523</v>
      </c>
      <c r="D7574" s="235">
        <v>3.6</v>
      </c>
      <c r="E7574" s="235">
        <v>98</v>
      </c>
      <c r="F7574" s="235">
        <v>79</v>
      </c>
      <c r="G7574" s="235">
        <v>19.2</v>
      </c>
      <c r="H7574" s="235">
        <v>13.3</v>
      </c>
    </row>
    <row r="7575" spans="2:8">
      <c r="B7575" s="235" t="s">
        <v>78</v>
      </c>
      <c r="C7575" s="235">
        <v>43524</v>
      </c>
      <c r="D7575" s="235">
        <v>0.2</v>
      </c>
      <c r="E7575" s="235">
        <v>98</v>
      </c>
      <c r="F7575" s="235">
        <v>56</v>
      </c>
      <c r="G7575" s="235">
        <v>23.8</v>
      </c>
      <c r="H7575" s="235">
        <v>14.5</v>
      </c>
    </row>
    <row r="7576" spans="2:8">
      <c r="B7576" s="235" t="s">
        <v>78</v>
      </c>
      <c r="C7576" s="235">
        <v>43525</v>
      </c>
      <c r="D7576" s="235">
        <v>0</v>
      </c>
      <c r="E7576" s="235">
        <v>95</v>
      </c>
      <c r="F7576" s="235">
        <v>72</v>
      </c>
      <c r="G7576" s="235">
        <v>22.8</v>
      </c>
      <c r="H7576" s="235">
        <v>15.2</v>
      </c>
    </row>
    <row r="7577" spans="2:8">
      <c r="B7577" s="235" t="s">
        <v>78</v>
      </c>
      <c r="C7577" s="235">
        <v>43526</v>
      </c>
      <c r="D7577" s="235">
        <v>5.6</v>
      </c>
      <c r="E7577" s="235">
        <v>97</v>
      </c>
      <c r="F7577" s="235">
        <v>54</v>
      </c>
      <c r="G7577" s="235">
        <v>23.1</v>
      </c>
      <c r="H7577" s="235">
        <v>12.9</v>
      </c>
    </row>
    <row r="7578" spans="2:8">
      <c r="B7578" s="235" t="s">
        <v>78</v>
      </c>
      <c r="C7578" s="235">
        <v>43527</v>
      </c>
      <c r="D7578" s="235">
        <v>0.2</v>
      </c>
      <c r="E7578" s="235">
        <v>94</v>
      </c>
      <c r="F7578" s="235">
        <v>48</v>
      </c>
      <c r="G7578" s="235">
        <v>23.3</v>
      </c>
      <c r="H7578" s="235">
        <v>14.7</v>
      </c>
    </row>
    <row r="7579" spans="2:8">
      <c r="B7579" s="235" t="s">
        <v>78</v>
      </c>
      <c r="C7579" s="235">
        <v>43528</v>
      </c>
      <c r="D7579" s="235">
        <v>0</v>
      </c>
      <c r="E7579" s="235">
        <v>93</v>
      </c>
      <c r="F7579" s="235">
        <v>62</v>
      </c>
      <c r="G7579" s="235">
        <v>23.9</v>
      </c>
      <c r="H7579" s="235">
        <v>14.7</v>
      </c>
    </row>
    <row r="7580" spans="2:8">
      <c r="B7580" s="235" t="s">
        <v>78</v>
      </c>
      <c r="C7580" s="235">
        <v>43529</v>
      </c>
      <c r="D7580" s="235">
        <v>0</v>
      </c>
      <c r="E7580" s="235">
        <v>97</v>
      </c>
      <c r="F7580" s="235">
        <v>70</v>
      </c>
      <c r="G7580" s="235">
        <v>22.5</v>
      </c>
      <c r="H7580" s="235">
        <v>14.6</v>
      </c>
    </row>
    <row r="7581" spans="2:8">
      <c r="B7581" s="235" t="s">
        <v>78</v>
      </c>
      <c r="C7581" s="235">
        <v>43530</v>
      </c>
      <c r="D7581" s="235">
        <v>0</v>
      </c>
      <c r="E7581" s="235">
        <v>90</v>
      </c>
      <c r="F7581" s="235">
        <v>61</v>
      </c>
      <c r="G7581" s="235">
        <v>24.2</v>
      </c>
      <c r="H7581" s="235">
        <v>15.8</v>
      </c>
    </row>
    <row r="7582" spans="2:8">
      <c r="B7582" s="235" t="s">
        <v>78</v>
      </c>
      <c r="C7582" s="235">
        <v>43531</v>
      </c>
      <c r="D7582" s="235">
        <v>0</v>
      </c>
      <c r="E7582" s="235">
        <v>94</v>
      </c>
      <c r="F7582" s="235">
        <v>70</v>
      </c>
      <c r="G7582" s="235">
        <v>21.9</v>
      </c>
      <c r="H7582" s="235">
        <v>16.3</v>
      </c>
    </row>
    <row r="7583" spans="2:8">
      <c r="B7583" s="235" t="s">
        <v>78</v>
      </c>
      <c r="C7583" s="235">
        <v>43532</v>
      </c>
      <c r="D7583" s="235">
        <v>3.6</v>
      </c>
      <c r="E7583" s="235">
        <v>96</v>
      </c>
      <c r="F7583" s="235">
        <v>59</v>
      </c>
      <c r="G7583" s="235">
        <v>23.8</v>
      </c>
      <c r="H7583" s="235">
        <v>14.9</v>
      </c>
    </row>
    <row r="7584" spans="2:8">
      <c r="B7584" s="235" t="s">
        <v>78</v>
      </c>
      <c r="C7584" s="235">
        <v>43533</v>
      </c>
      <c r="D7584" s="235">
        <v>0</v>
      </c>
      <c r="E7584" s="235">
        <v>90</v>
      </c>
      <c r="F7584" s="235">
        <v>55</v>
      </c>
      <c r="G7584" s="235">
        <v>25.6</v>
      </c>
      <c r="H7584" s="235">
        <v>15.4</v>
      </c>
    </row>
    <row r="7585" spans="2:8">
      <c r="B7585" s="235" t="s">
        <v>78</v>
      </c>
      <c r="C7585" s="235">
        <v>43534</v>
      </c>
      <c r="D7585" s="235">
        <v>3</v>
      </c>
      <c r="E7585" s="235">
        <v>97</v>
      </c>
      <c r="F7585" s="235">
        <v>73</v>
      </c>
      <c r="G7585" s="235">
        <v>22.6</v>
      </c>
      <c r="H7585" s="235">
        <v>14.9</v>
      </c>
    </row>
    <row r="7586" spans="2:8">
      <c r="B7586" s="235" t="s">
        <v>78</v>
      </c>
      <c r="C7586" s="235">
        <v>43535</v>
      </c>
      <c r="D7586" s="235">
        <v>3</v>
      </c>
      <c r="E7586" s="235">
        <v>98</v>
      </c>
      <c r="F7586" s="235">
        <v>63</v>
      </c>
      <c r="G7586" s="235">
        <v>23.9</v>
      </c>
      <c r="H7586" s="235">
        <v>14.6</v>
      </c>
    </row>
    <row r="7587" spans="2:8">
      <c r="B7587" s="235" t="s">
        <v>78</v>
      </c>
      <c r="C7587" s="235">
        <v>43536</v>
      </c>
      <c r="D7587" s="235">
        <v>0</v>
      </c>
      <c r="E7587" s="235">
        <v>95</v>
      </c>
      <c r="F7587" s="235">
        <v>57</v>
      </c>
      <c r="G7587" s="235">
        <v>24.2</v>
      </c>
      <c r="H7587" s="235">
        <v>15.2</v>
      </c>
    </row>
    <row r="7588" spans="2:8">
      <c r="B7588" s="235" t="s">
        <v>78</v>
      </c>
      <c r="C7588" s="235">
        <v>43537</v>
      </c>
      <c r="D7588" s="235">
        <v>0</v>
      </c>
      <c r="E7588" s="235">
        <v>89</v>
      </c>
      <c r="F7588" s="235">
        <v>52</v>
      </c>
      <c r="G7588" s="235">
        <v>25.1</v>
      </c>
      <c r="H7588" s="235">
        <v>14.6</v>
      </c>
    </row>
    <row r="7589" spans="2:8">
      <c r="B7589" s="235" t="s">
        <v>78</v>
      </c>
      <c r="C7589" s="235">
        <v>43538</v>
      </c>
      <c r="D7589" s="235">
        <v>0</v>
      </c>
      <c r="E7589" s="235">
        <v>97</v>
      </c>
      <c r="F7589" s="235">
        <v>64</v>
      </c>
      <c r="G7589" s="235">
        <v>23.3</v>
      </c>
      <c r="H7589" s="235">
        <v>15.9</v>
      </c>
    </row>
    <row r="7590" spans="2:8">
      <c r="B7590" s="235" t="s">
        <v>78</v>
      </c>
      <c r="C7590" s="235">
        <v>43539</v>
      </c>
      <c r="D7590" s="235">
        <v>0.4</v>
      </c>
      <c r="E7590" s="235">
        <v>97</v>
      </c>
      <c r="F7590" s="235">
        <v>64</v>
      </c>
      <c r="G7590" s="235">
        <v>23.8</v>
      </c>
      <c r="H7590" s="235">
        <v>14.4</v>
      </c>
    </row>
    <row r="7591" spans="2:8">
      <c r="B7591" s="235" t="s">
        <v>78</v>
      </c>
      <c r="C7591" s="235">
        <v>43540</v>
      </c>
      <c r="D7591" s="235">
        <v>0.4</v>
      </c>
      <c r="E7591" s="235">
        <v>97</v>
      </c>
      <c r="F7591" s="235">
        <v>53</v>
      </c>
      <c r="G7591" s="235">
        <v>25.1</v>
      </c>
      <c r="H7591" s="235">
        <v>15.6</v>
      </c>
    </row>
    <row r="7592" spans="2:8">
      <c r="B7592" s="235" t="s">
        <v>78</v>
      </c>
      <c r="C7592" s="235">
        <v>43541</v>
      </c>
      <c r="D7592" s="235">
        <v>0</v>
      </c>
      <c r="E7592" s="235">
        <v>90</v>
      </c>
      <c r="F7592" s="235">
        <v>66</v>
      </c>
      <c r="G7592" s="235">
        <v>22.8</v>
      </c>
      <c r="H7592" s="235">
        <v>15.3</v>
      </c>
    </row>
    <row r="7593" spans="2:8">
      <c r="B7593" s="235" t="s">
        <v>78</v>
      </c>
      <c r="C7593" s="235">
        <v>43542</v>
      </c>
      <c r="D7593" s="235">
        <v>0</v>
      </c>
      <c r="E7593" s="235">
        <v>95</v>
      </c>
      <c r="F7593" s="235">
        <v>76</v>
      </c>
      <c r="G7593" s="235">
        <v>21.3</v>
      </c>
      <c r="H7593" s="235">
        <v>15.6</v>
      </c>
    </row>
    <row r="7594" spans="2:8">
      <c r="B7594" s="235" t="s">
        <v>78</v>
      </c>
      <c r="C7594" s="235">
        <v>43543</v>
      </c>
      <c r="D7594" s="235">
        <v>0</v>
      </c>
      <c r="E7594" s="235">
        <v>98</v>
      </c>
      <c r="F7594" s="235">
        <v>89</v>
      </c>
      <c r="G7594" s="235">
        <v>17.399999999999999</v>
      </c>
      <c r="H7594" s="235">
        <v>14.4</v>
      </c>
    </row>
    <row r="7595" spans="2:8">
      <c r="B7595" s="235" t="s">
        <v>78</v>
      </c>
      <c r="C7595" s="235">
        <v>43544</v>
      </c>
      <c r="D7595" s="235">
        <v>0</v>
      </c>
      <c r="E7595" s="235">
        <v>98</v>
      </c>
      <c r="F7595" s="235">
        <v>71</v>
      </c>
      <c r="G7595" s="235">
        <v>22</v>
      </c>
      <c r="H7595" s="235">
        <v>14</v>
      </c>
    </row>
    <row r="7596" spans="2:8">
      <c r="B7596" s="235" t="s">
        <v>78</v>
      </c>
      <c r="C7596" s="235">
        <v>43545</v>
      </c>
      <c r="D7596" s="235">
        <v>10.6</v>
      </c>
      <c r="E7596" s="235">
        <v>97</v>
      </c>
      <c r="F7596" s="235">
        <v>73</v>
      </c>
      <c r="G7596" s="235">
        <v>21.8</v>
      </c>
      <c r="H7596" s="235">
        <v>14.9</v>
      </c>
    </row>
    <row r="7597" spans="2:8">
      <c r="B7597" s="235" t="s">
        <v>78</v>
      </c>
      <c r="C7597" s="235">
        <v>43546</v>
      </c>
      <c r="D7597" s="235">
        <v>0.6</v>
      </c>
      <c r="E7597" s="235">
        <v>97</v>
      </c>
      <c r="F7597" s="235">
        <v>62</v>
      </c>
      <c r="G7597" s="235">
        <v>23.8</v>
      </c>
      <c r="H7597" s="235">
        <v>14.6</v>
      </c>
    </row>
    <row r="7598" spans="2:8">
      <c r="B7598" s="235" t="s">
        <v>78</v>
      </c>
      <c r="C7598" s="235">
        <v>43547</v>
      </c>
      <c r="D7598" s="235">
        <v>0</v>
      </c>
      <c r="E7598" s="235">
        <v>98</v>
      </c>
      <c r="F7598" s="235">
        <v>61</v>
      </c>
      <c r="G7598" s="235">
        <v>22.8</v>
      </c>
      <c r="H7598" s="235">
        <v>14.4</v>
      </c>
    </row>
    <row r="7599" spans="2:8">
      <c r="B7599" s="235" t="s">
        <v>78</v>
      </c>
      <c r="C7599" s="235">
        <v>43548</v>
      </c>
      <c r="D7599" s="235">
        <v>0</v>
      </c>
      <c r="E7599" s="235">
        <v>97</v>
      </c>
      <c r="F7599" s="235">
        <v>71</v>
      </c>
      <c r="G7599" s="235">
        <v>21.7</v>
      </c>
      <c r="H7599" s="235">
        <v>14.6</v>
      </c>
    </row>
    <row r="7600" spans="2:8">
      <c r="B7600" s="235" t="s">
        <v>78</v>
      </c>
      <c r="C7600" s="235">
        <v>43549</v>
      </c>
      <c r="D7600" s="235">
        <v>0</v>
      </c>
      <c r="E7600" s="235">
        <v>96</v>
      </c>
      <c r="F7600" s="235">
        <v>70</v>
      </c>
      <c r="G7600" s="235">
        <v>22.7</v>
      </c>
      <c r="H7600" s="235">
        <v>14</v>
      </c>
    </row>
    <row r="7601" spans="2:8">
      <c r="B7601" s="235" t="s">
        <v>78</v>
      </c>
      <c r="C7601" s="235">
        <v>43550</v>
      </c>
      <c r="D7601" s="235">
        <v>0</v>
      </c>
      <c r="E7601" s="235">
        <v>97</v>
      </c>
      <c r="F7601" s="235">
        <v>69</v>
      </c>
      <c r="G7601" s="235">
        <v>22.2</v>
      </c>
      <c r="H7601" s="235">
        <v>15.2</v>
      </c>
    </row>
    <row r="7602" spans="2:8">
      <c r="B7602" s="235" t="s">
        <v>78</v>
      </c>
      <c r="C7602" s="235">
        <v>43551</v>
      </c>
      <c r="D7602" s="235">
        <v>0</v>
      </c>
      <c r="E7602" s="235">
        <v>92</v>
      </c>
      <c r="F7602" s="235">
        <v>59</v>
      </c>
      <c r="G7602" s="235">
        <v>24.1</v>
      </c>
      <c r="H7602" s="235">
        <v>15.6</v>
      </c>
    </row>
    <row r="7603" spans="2:8">
      <c r="B7603" s="235" t="s">
        <v>78</v>
      </c>
      <c r="C7603" s="235">
        <v>43552</v>
      </c>
      <c r="D7603" s="235">
        <v>0</v>
      </c>
      <c r="E7603" s="235">
        <v>96</v>
      </c>
      <c r="F7603" s="235">
        <v>62</v>
      </c>
      <c r="G7603" s="235">
        <v>24.3</v>
      </c>
      <c r="H7603" s="235">
        <v>15.2</v>
      </c>
    </row>
    <row r="7604" spans="2:8">
      <c r="B7604" s="235" t="s">
        <v>78</v>
      </c>
      <c r="C7604" s="235">
        <v>43553</v>
      </c>
      <c r="D7604" s="235">
        <v>0</v>
      </c>
      <c r="E7604" s="235">
        <v>98</v>
      </c>
      <c r="F7604" s="235">
        <v>78</v>
      </c>
      <c r="G7604" s="235">
        <v>20.3</v>
      </c>
      <c r="H7604" s="235">
        <v>13.8</v>
      </c>
    </row>
    <row r="7605" spans="2:8">
      <c r="B7605" s="235" t="s">
        <v>78</v>
      </c>
      <c r="C7605" s="235">
        <v>43554</v>
      </c>
      <c r="D7605" s="235">
        <v>1.6</v>
      </c>
      <c r="E7605" s="235">
        <v>96</v>
      </c>
      <c r="F7605" s="235">
        <v>64</v>
      </c>
      <c r="G7605" s="235">
        <v>24.1</v>
      </c>
      <c r="H7605" s="235">
        <v>14.6</v>
      </c>
    </row>
    <row r="7606" spans="2:8">
      <c r="B7606" s="235" t="s">
        <v>78</v>
      </c>
      <c r="C7606" s="235">
        <v>43555</v>
      </c>
      <c r="D7606" s="235">
        <v>0</v>
      </c>
      <c r="E7606" s="235">
        <v>97</v>
      </c>
      <c r="F7606" s="235">
        <v>66</v>
      </c>
      <c r="G7606" s="235">
        <v>24.7</v>
      </c>
      <c r="H7606" s="235">
        <v>15.9</v>
      </c>
    </row>
    <row r="7607" spans="2:8">
      <c r="B7607" s="235" t="s">
        <v>78</v>
      </c>
      <c r="C7607" s="235">
        <v>43556</v>
      </c>
      <c r="D7607" s="235">
        <v>0.2</v>
      </c>
      <c r="E7607" s="235">
        <v>98</v>
      </c>
      <c r="F7607" s="235">
        <v>61</v>
      </c>
      <c r="G7607" s="235">
        <v>23.3</v>
      </c>
      <c r="H7607" s="235">
        <v>14.3</v>
      </c>
    </row>
    <row r="7608" spans="2:8">
      <c r="B7608" s="235" t="s">
        <v>78</v>
      </c>
      <c r="C7608" s="235">
        <v>43557</v>
      </c>
      <c r="D7608" s="235">
        <v>0</v>
      </c>
      <c r="E7608" s="235">
        <v>98</v>
      </c>
      <c r="F7608" s="235">
        <v>71</v>
      </c>
      <c r="G7608" s="235">
        <v>21.2</v>
      </c>
      <c r="H7608" s="235">
        <v>14.2</v>
      </c>
    </row>
    <row r="7609" spans="2:8">
      <c r="B7609" s="235" t="s">
        <v>78</v>
      </c>
      <c r="C7609" s="235">
        <v>43558</v>
      </c>
      <c r="D7609" s="235">
        <v>0</v>
      </c>
      <c r="E7609" s="235">
        <v>71</v>
      </c>
      <c r="F7609" s="235">
        <v>70</v>
      </c>
      <c r="G7609" s="235">
        <v>22.6</v>
      </c>
      <c r="H7609" s="235">
        <v>14.7</v>
      </c>
    </row>
    <row r="7610" spans="2:8">
      <c r="B7610" s="235" t="s">
        <v>78</v>
      </c>
      <c r="C7610" s="235">
        <v>43559</v>
      </c>
      <c r="D7610" s="235">
        <v>0</v>
      </c>
      <c r="E7610" s="235">
        <v>98</v>
      </c>
      <c r="F7610" s="235">
        <v>73</v>
      </c>
      <c r="G7610" s="235">
        <v>20.6</v>
      </c>
      <c r="H7610" s="235">
        <v>14.5</v>
      </c>
    </row>
    <row r="7611" spans="2:8">
      <c r="B7611" s="235" t="s">
        <v>78</v>
      </c>
      <c r="C7611" s="235">
        <v>43560</v>
      </c>
      <c r="D7611" s="235">
        <v>0</v>
      </c>
      <c r="E7611" s="235">
        <v>98</v>
      </c>
      <c r="F7611" s="235">
        <v>73</v>
      </c>
      <c r="G7611" s="235">
        <v>20.6</v>
      </c>
      <c r="H7611" s="235">
        <v>14.6</v>
      </c>
    </row>
    <row r="7612" spans="2:8">
      <c r="B7612" s="235" t="s">
        <v>78</v>
      </c>
      <c r="C7612" s="235">
        <v>43561</v>
      </c>
      <c r="D7612" s="235">
        <v>0</v>
      </c>
      <c r="E7612" s="235">
        <v>99</v>
      </c>
      <c r="F7612" s="235">
        <v>66</v>
      </c>
      <c r="G7612" s="235">
        <v>23.5</v>
      </c>
      <c r="H7612" s="235">
        <v>13.3</v>
      </c>
    </row>
    <row r="7613" spans="2:8">
      <c r="B7613" s="235" t="s">
        <v>78</v>
      </c>
      <c r="C7613" s="235">
        <v>43562</v>
      </c>
      <c r="D7613" s="235">
        <v>10.6</v>
      </c>
      <c r="E7613" s="235">
        <v>92</v>
      </c>
      <c r="F7613" s="235">
        <v>61</v>
      </c>
      <c r="G7613" s="235">
        <v>23.6</v>
      </c>
      <c r="H7613" s="235">
        <v>15.9</v>
      </c>
    </row>
    <row r="7614" spans="2:8">
      <c r="B7614" s="235" t="s">
        <v>78</v>
      </c>
      <c r="C7614" s="235">
        <v>43563</v>
      </c>
      <c r="D7614" s="235">
        <v>0.6</v>
      </c>
      <c r="E7614" s="235">
        <v>97</v>
      </c>
      <c r="F7614" s="235">
        <v>65</v>
      </c>
      <c r="G7614" s="235">
        <v>23.5</v>
      </c>
      <c r="H7614" s="235">
        <v>14.4</v>
      </c>
    </row>
    <row r="7615" spans="2:8">
      <c r="B7615" s="235" t="s">
        <v>78</v>
      </c>
      <c r="C7615" s="235">
        <v>43564</v>
      </c>
      <c r="D7615" s="235">
        <v>0</v>
      </c>
      <c r="E7615" s="235">
        <v>98</v>
      </c>
      <c r="F7615" s="235">
        <v>82</v>
      </c>
      <c r="G7615" s="235">
        <v>20.7</v>
      </c>
      <c r="H7615" s="235">
        <v>15.1</v>
      </c>
    </row>
    <row r="7616" spans="2:8">
      <c r="B7616" s="235" t="s">
        <v>78</v>
      </c>
      <c r="C7616" s="235">
        <v>43565</v>
      </c>
      <c r="D7616" s="235">
        <v>0</v>
      </c>
      <c r="E7616" s="235">
        <v>98</v>
      </c>
      <c r="F7616" s="235">
        <v>71</v>
      </c>
      <c r="G7616" s="235">
        <v>22.2</v>
      </c>
      <c r="H7616" s="235">
        <v>14</v>
      </c>
    </row>
    <row r="7617" spans="2:8">
      <c r="B7617" s="235" t="s">
        <v>78</v>
      </c>
      <c r="C7617" s="235">
        <v>43566</v>
      </c>
      <c r="D7617" s="235">
        <v>0</v>
      </c>
      <c r="E7617" s="235">
        <v>98</v>
      </c>
      <c r="F7617" s="235">
        <v>56</v>
      </c>
      <c r="G7617" s="235">
        <v>25.3</v>
      </c>
      <c r="H7617" s="235">
        <v>13.2</v>
      </c>
    </row>
    <row r="7618" spans="2:8">
      <c r="B7618" s="235" t="s">
        <v>78</v>
      </c>
      <c r="C7618" s="235">
        <v>43567</v>
      </c>
      <c r="D7618" s="235">
        <v>0</v>
      </c>
      <c r="E7618" s="235">
        <v>93</v>
      </c>
      <c r="F7618" s="235">
        <v>66</v>
      </c>
      <c r="G7618" s="235">
        <v>24.3</v>
      </c>
      <c r="H7618" s="235">
        <v>15.6</v>
      </c>
    </row>
    <row r="7619" spans="2:8">
      <c r="B7619" s="235" t="s">
        <v>78</v>
      </c>
      <c r="C7619" s="235">
        <v>43568</v>
      </c>
      <c r="D7619" s="235">
        <v>0</v>
      </c>
      <c r="E7619" s="235">
        <v>96</v>
      </c>
      <c r="F7619" s="235">
        <v>68</v>
      </c>
      <c r="G7619" s="235">
        <v>23.6</v>
      </c>
      <c r="H7619" s="235">
        <v>15.9</v>
      </c>
    </row>
    <row r="7620" spans="2:8">
      <c r="B7620" s="235" t="s">
        <v>78</v>
      </c>
      <c r="C7620" s="235">
        <v>43569</v>
      </c>
      <c r="D7620" s="235">
        <v>0</v>
      </c>
      <c r="E7620" s="235">
        <v>97</v>
      </c>
      <c r="F7620" s="235">
        <v>61</v>
      </c>
      <c r="G7620" s="235">
        <v>24.1</v>
      </c>
      <c r="H7620" s="235">
        <v>14.8</v>
      </c>
    </row>
    <row r="7621" spans="2:8">
      <c r="B7621" s="235" t="s">
        <v>78</v>
      </c>
      <c r="C7621" s="235">
        <v>43570</v>
      </c>
      <c r="D7621" s="235">
        <v>0</v>
      </c>
      <c r="E7621" s="235">
        <v>97</v>
      </c>
      <c r="F7621" s="235">
        <v>56</v>
      </c>
      <c r="G7621" s="235">
        <v>24.3</v>
      </c>
      <c r="H7621" s="235">
        <v>14.2</v>
      </c>
    </row>
    <row r="7622" spans="2:8">
      <c r="B7622" s="235" t="s">
        <v>78</v>
      </c>
      <c r="C7622" s="235">
        <v>43571</v>
      </c>
      <c r="D7622" s="235">
        <v>6.8</v>
      </c>
      <c r="E7622" s="235">
        <v>97</v>
      </c>
      <c r="F7622" s="235">
        <v>63</v>
      </c>
      <c r="G7622" s="235">
        <v>23.8</v>
      </c>
      <c r="H7622" s="235">
        <v>15.2</v>
      </c>
    </row>
    <row r="7623" spans="2:8">
      <c r="B7623" s="235" t="s">
        <v>78</v>
      </c>
      <c r="C7623" s="235">
        <v>43572</v>
      </c>
      <c r="D7623" s="235">
        <v>0</v>
      </c>
      <c r="E7623" s="235">
        <v>98</v>
      </c>
      <c r="F7623" s="235">
        <v>80</v>
      </c>
      <c r="G7623" s="235">
        <v>21.1</v>
      </c>
      <c r="H7623" s="235">
        <v>15.6</v>
      </c>
    </row>
    <row r="7624" spans="2:8">
      <c r="B7624" s="235" t="s">
        <v>78</v>
      </c>
      <c r="C7624" s="235">
        <v>43573</v>
      </c>
      <c r="D7624" s="235">
        <v>0</v>
      </c>
      <c r="E7624" s="235">
        <v>98</v>
      </c>
      <c r="F7624" s="235">
        <v>77</v>
      </c>
      <c r="G7624" s="235">
        <v>20.7</v>
      </c>
      <c r="H7624" s="235">
        <v>14.3</v>
      </c>
    </row>
    <row r="7625" spans="2:8">
      <c r="B7625" s="235" t="s">
        <v>78</v>
      </c>
      <c r="C7625" s="235">
        <v>43574</v>
      </c>
      <c r="D7625" s="235">
        <v>12.6</v>
      </c>
      <c r="E7625" s="235">
        <v>98</v>
      </c>
      <c r="F7625" s="235">
        <v>69</v>
      </c>
      <c r="G7625" s="235">
        <v>23</v>
      </c>
      <c r="H7625" s="235">
        <v>14.6</v>
      </c>
    </row>
    <row r="7626" spans="2:8">
      <c r="B7626" s="235" t="s">
        <v>78</v>
      </c>
      <c r="C7626" s="235">
        <v>43575</v>
      </c>
      <c r="D7626" s="235">
        <v>0</v>
      </c>
      <c r="E7626" s="235">
        <v>98</v>
      </c>
      <c r="F7626" s="235">
        <v>75</v>
      </c>
      <c r="G7626" s="235">
        <v>22.1</v>
      </c>
      <c r="H7626" s="235">
        <v>15.1</v>
      </c>
    </row>
    <row r="7627" spans="2:8">
      <c r="B7627" s="235" t="s">
        <v>78</v>
      </c>
      <c r="C7627" s="235">
        <v>43576</v>
      </c>
      <c r="D7627" s="235">
        <v>0</v>
      </c>
      <c r="E7627" s="235">
        <v>99</v>
      </c>
      <c r="F7627" s="235">
        <v>78</v>
      </c>
      <c r="G7627" s="235">
        <v>21.2</v>
      </c>
      <c r="H7627" s="235">
        <v>14.9</v>
      </c>
    </row>
    <row r="7628" spans="2:8">
      <c r="B7628" s="235" t="s">
        <v>78</v>
      </c>
      <c r="C7628" s="235">
        <v>43577</v>
      </c>
      <c r="D7628" s="235">
        <v>21.6</v>
      </c>
      <c r="E7628" s="235">
        <v>99</v>
      </c>
      <c r="F7628" s="235">
        <v>72</v>
      </c>
      <c r="G7628" s="235">
        <v>19.100000000000001</v>
      </c>
      <c r="H7628" s="235">
        <v>14.2</v>
      </c>
    </row>
    <row r="7629" spans="2:8">
      <c r="B7629" s="235" t="s">
        <v>78</v>
      </c>
      <c r="C7629" s="235">
        <v>43578</v>
      </c>
      <c r="D7629" s="235">
        <v>0</v>
      </c>
      <c r="E7629" s="235">
        <v>97</v>
      </c>
      <c r="F7629" s="235">
        <v>66</v>
      </c>
      <c r="G7629" s="235">
        <v>22.7</v>
      </c>
      <c r="H7629" s="235">
        <v>13.6</v>
      </c>
    </row>
    <row r="7630" spans="2:8">
      <c r="B7630" s="235" t="s">
        <v>78</v>
      </c>
      <c r="C7630" s="235">
        <v>43579</v>
      </c>
      <c r="D7630" s="235">
        <v>0</v>
      </c>
      <c r="E7630" s="235">
        <v>98</v>
      </c>
      <c r="F7630" s="235">
        <v>65</v>
      </c>
      <c r="G7630" s="235">
        <v>22.9</v>
      </c>
      <c r="H7630" s="235">
        <v>14.7</v>
      </c>
    </row>
    <row r="7631" spans="2:8">
      <c r="B7631" s="235" t="s">
        <v>78</v>
      </c>
      <c r="C7631" s="235">
        <v>43580</v>
      </c>
      <c r="D7631" s="235">
        <v>0</v>
      </c>
      <c r="E7631" s="235">
        <v>98</v>
      </c>
      <c r="F7631" s="235">
        <v>68</v>
      </c>
      <c r="G7631" s="235">
        <v>22.3</v>
      </c>
      <c r="H7631" s="235">
        <v>14.3</v>
      </c>
    </row>
    <row r="7632" spans="2:8">
      <c r="B7632" s="235" t="s">
        <v>78</v>
      </c>
      <c r="C7632" s="235">
        <v>43581</v>
      </c>
      <c r="D7632" s="235">
        <v>0</v>
      </c>
      <c r="E7632" s="235">
        <v>98</v>
      </c>
      <c r="F7632" s="235">
        <v>81</v>
      </c>
      <c r="G7632" s="235">
        <v>22.1</v>
      </c>
      <c r="H7632" s="235">
        <v>15.6</v>
      </c>
    </row>
    <row r="7633" spans="2:8">
      <c r="B7633" s="235" t="s">
        <v>78</v>
      </c>
      <c r="C7633" s="235">
        <v>43582</v>
      </c>
      <c r="D7633" s="235">
        <v>0</v>
      </c>
      <c r="E7633" s="235">
        <v>98</v>
      </c>
      <c r="F7633" s="235">
        <v>66</v>
      </c>
      <c r="G7633" s="235">
        <v>22.9</v>
      </c>
      <c r="H7633" s="235">
        <v>15.4</v>
      </c>
    </row>
    <row r="7634" spans="2:8">
      <c r="B7634" s="235" t="s">
        <v>78</v>
      </c>
      <c r="C7634" s="235">
        <v>43583</v>
      </c>
      <c r="D7634" s="235">
        <v>0.6</v>
      </c>
      <c r="E7634" s="235">
        <v>98</v>
      </c>
      <c r="F7634" s="235">
        <v>69</v>
      </c>
      <c r="G7634" s="235">
        <v>22.5</v>
      </c>
      <c r="H7634" s="235">
        <v>15.3</v>
      </c>
    </row>
    <row r="7635" spans="2:8">
      <c r="B7635" s="235" t="s">
        <v>78</v>
      </c>
      <c r="C7635" s="235">
        <v>43584</v>
      </c>
      <c r="D7635" s="235">
        <v>1.8</v>
      </c>
      <c r="E7635" s="235">
        <v>98</v>
      </c>
      <c r="F7635" s="235">
        <v>56</v>
      </c>
      <c r="G7635" s="235">
        <v>23.2</v>
      </c>
      <c r="H7635" s="235">
        <v>16.100000000000001</v>
      </c>
    </row>
    <row r="7636" spans="2:8">
      <c r="B7636" s="235" t="s">
        <v>78</v>
      </c>
      <c r="C7636" s="235">
        <v>43585</v>
      </c>
      <c r="D7636" s="235">
        <v>0</v>
      </c>
      <c r="E7636" s="235">
        <v>98</v>
      </c>
      <c r="F7636" s="235">
        <v>55</v>
      </c>
      <c r="G7636" s="235">
        <v>24.6</v>
      </c>
      <c r="H7636" s="235">
        <v>16.2</v>
      </c>
    </row>
    <row r="7637" spans="2:8">
      <c r="B7637" s="235" t="s">
        <v>78</v>
      </c>
      <c r="C7637" s="235">
        <v>43586</v>
      </c>
      <c r="D7637" s="235">
        <v>0</v>
      </c>
      <c r="E7637" s="235">
        <v>96</v>
      </c>
      <c r="F7637" s="235">
        <v>41</v>
      </c>
      <c r="G7637" s="235">
        <v>25.4</v>
      </c>
      <c r="H7637" s="235">
        <v>14.7</v>
      </c>
    </row>
    <row r="7638" spans="2:8">
      <c r="B7638" s="235" t="s">
        <v>78</v>
      </c>
      <c r="C7638" s="235">
        <v>43587</v>
      </c>
      <c r="D7638" s="235">
        <v>9.1999999999999993</v>
      </c>
      <c r="E7638" s="235">
        <v>91</v>
      </c>
      <c r="F7638" s="235">
        <v>48</v>
      </c>
      <c r="G7638" s="235">
        <v>24.5</v>
      </c>
      <c r="H7638" s="235">
        <v>15.3</v>
      </c>
    </row>
    <row r="7639" spans="2:8">
      <c r="B7639" s="235" t="s">
        <v>78</v>
      </c>
      <c r="C7639" s="235">
        <v>43588</v>
      </c>
      <c r="D7639" s="235">
        <v>2</v>
      </c>
      <c r="E7639" s="235">
        <v>95</v>
      </c>
      <c r="F7639" s="235">
        <v>57</v>
      </c>
      <c r="G7639" s="235">
        <v>23.8</v>
      </c>
      <c r="H7639" s="235">
        <v>15.4</v>
      </c>
    </row>
    <row r="7640" spans="2:8">
      <c r="B7640" s="235" t="s">
        <v>78</v>
      </c>
      <c r="C7640" s="235">
        <v>43589</v>
      </c>
      <c r="D7640" s="235">
        <v>0.6</v>
      </c>
      <c r="E7640" s="235">
        <v>98</v>
      </c>
      <c r="F7640" s="235">
        <v>60</v>
      </c>
      <c r="G7640" s="235">
        <v>23.8</v>
      </c>
      <c r="H7640" s="235">
        <v>16.399999999999999</v>
      </c>
    </row>
    <row r="7641" spans="2:8">
      <c r="B7641" s="235" t="s">
        <v>78</v>
      </c>
      <c r="C7641" s="235">
        <v>43590</v>
      </c>
      <c r="D7641" s="235">
        <v>0</v>
      </c>
      <c r="E7641" s="235">
        <v>93</v>
      </c>
      <c r="F7641" s="235">
        <v>46</v>
      </c>
      <c r="G7641" s="235">
        <v>26.3</v>
      </c>
      <c r="H7641" s="235">
        <v>16.2</v>
      </c>
    </row>
    <row r="7642" spans="2:8">
      <c r="B7642" s="235" t="s">
        <v>78</v>
      </c>
      <c r="C7642" s="235">
        <v>43591</v>
      </c>
      <c r="D7642" s="235">
        <v>10.8</v>
      </c>
      <c r="E7642" s="235">
        <v>95</v>
      </c>
      <c r="F7642" s="235">
        <v>51</v>
      </c>
      <c r="G7642" s="235">
        <v>25.5</v>
      </c>
      <c r="H7642" s="235">
        <v>16.399999999999999</v>
      </c>
    </row>
    <row r="7643" spans="2:8">
      <c r="B7643" s="235" t="s">
        <v>78</v>
      </c>
      <c r="C7643" s="235">
        <v>43592</v>
      </c>
      <c r="D7643" s="235">
        <v>0.2</v>
      </c>
      <c r="E7643" s="235">
        <v>97</v>
      </c>
      <c r="F7643" s="235">
        <v>54</v>
      </c>
      <c r="G7643" s="235">
        <v>24.7</v>
      </c>
      <c r="H7643" s="235">
        <v>16.3</v>
      </c>
    </row>
    <row r="7644" spans="2:8">
      <c r="B7644" s="235" t="s">
        <v>78</v>
      </c>
      <c r="C7644" s="235">
        <v>43593</v>
      </c>
      <c r="D7644" s="235">
        <v>0</v>
      </c>
      <c r="E7644" s="235">
        <v>98</v>
      </c>
      <c r="F7644" s="235">
        <v>81</v>
      </c>
      <c r="G7644" s="235">
        <v>18.100000000000001</v>
      </c>
      <c r="H7644" s="235">
        <v>15.2</v>
      </c>
    </row>
    <row r="7645" spans="2:8">
      <c r="B7645" s="235" t="s">
        <v>78</v>
      </c>
      <c r="C7645" s="235">
        <v>43594</v>
      </c>
      <c r="D7645" s="235">
        <v>0</v>
      </c>
      <c r="E7645" s="235">
        <v>98</v>
      </c>
      <c r="F7645" s="235">
        <v>79</v>
      </c>
      <c r="G7645" s="235">
        <v>22.1</v>
      </c>
      <c r="H7645" s="235">
        <v>14.4</v>
      </c>
    </row>
    <row r="7646" spans="2:8">
      <c r="B7646" s="235" t="s">
        <v>78</v>
      </c>
      <c r="C7646" s="235">
        <v>43595</v>
      </c>
      <c r="D7646" s="235">
        <v>0</v>
      </c>
      <c r="E7646" s="235">
        <v>99</v>
      </c>
      <c r="F7646" s="235">
        <v>80</v>
      </c>
      <c r="G7646" s="235">
        <v>19.399999999999999</v>
      </c>
      <c r="H7646" s="235">
        <v>14.2</v>
      </c>
    </row>
    <row r="7647" spans="2:8">
      <c r="B7647" s="235" t="s">
        <v>78</v>
      </c>
      <c r="C7647" s="235">
        <v>43596</v>
      </c>
      <c r="D7647" s="235">
        <v>0</v>
      </c>
      <c r="E7647" s="235">
        <v>99</v>
      </c>
      <c r="F7647" s="235">
        <v>74</v>
      </c>
      <c r="G7647" s="235">
        <v>22.1</v>
      </c>
      <c r="H7647" s="235">
        <v>15.4</v>
      </c>
    </row>
    <row r="7648" spans="2:8">
      <c r="B7648" s="235" t="s">
        <v>78</v>
      </c>
      <c r="C7648" s="235">
        <v>43597</v>
      </c>
      <c r="D7648" s="235">
        <v>4</v>
      </c>
      <c r="E7648" s="235">
        <v>99</v>
      </c>
      <c r="F7648" s="235">
        <v>62</v>
      </c>
      <c r="G7648" s="235">
        <v>23.6</v>
      </c>
      <c r="H7648" s="235">
        <v>14.2</v>
      </c>
    </row>
    <row r="7649" spans="2:8">
      <c r="B7649" s="235" t="s">
        <v>78</v>
      </c>
      <c r="C7649" s="235">
        <v>43598</v>
      </c>
      <c r="D7649" s="235">
        <v>0</v>
      </c>
      <c r="E7649" s="235">
        <v>98</v>
      </c>
      <c r="F7649" s="235">
        <v>74</v>
      </c>
      <c r="G7649" s="235">
        <v>22.1</v>
      </c>
      <c r="H7649" s="235">
        <v>14.8</v>
      </c>
    </row>
    <row r="7650" spans="2:8">
      <c r="B7650" s="235" t="s">
        <v>78</v>
      </c>
      <c r="C7650" s="235">
        <v>43599</v>
      </c>
      <c r="D7650" s="235">
        <v>0</v>
      </c>
      <c r="E7650" s="235">
        <v>98</v>
      </c>
      <c r="F7650" s="235">
        <v>68</v>
      </c>
      <c r="G7650" s="235">
        <v>23.7</v>
      </c>
      <c r="H7650" s="235">
        <v>13.8</v>
      </c>
    </row>
    <row r="7651" spans="2:8">
      <c r="B7651" s="235" t="s">
        <v>78</v>
      </c>
      <c r="C7651" s="235">
        <v>43600</v>
      </c>
      <c r="D7651" s="235">
        <v>0</v>
      </c>
      <c r="E7651" s="235">
        <v>98</v>
      </c>
      <c r="F7651" s="235">
        <v>78</v>
      </c>
      <c r="G7651" s="235">
        <v>20</v>
      </c>
      <c r="H7651" s="235">
        <v>14.9</v>
      </c>
    </row>
    <row r="7652" spans="2:8">
      <c r="B7652" s="235" t="s">
        <v>78</v>
      </c>
      <c r="C7652" s="235">
        <v>43601</v>
      </c>
      <c r="D7652" s="235">
        <v>0</v>
      </c>
      <c r="E7652" s="235">
        <v>98</v>
      </c>
      <c r="F7652" s="235">
        <v>67</v>
      </c>
      <c r="G7652" s="235">
        <v>23.4</v>
      </c>
      <c r="H7652" s="235">
        <v>14.7</v>
      </c>
    </row>
    <row r="7653" spans="2:8">
      <c r="B7653" s="235" t="s">
        <v>78</v>
      </c>
      <c r="C7653" s="235">
        <v>43602</v>
      </c>
      <c r="D7653" s="235">
        <v>0.2</v>
      </c>
      <c r="E7653" s="235">
        <v>99</v>
      </c>
      <c r="F7653" s="235">
        <v>70</v>
      </c>
      <c r="G7653" s="235">
        <v>21.3</v>
      </c>
      <c r="H7653" s="235">
        <v>14.8</v>
      </c>
    </row>
    <row r="7654" spans="2:8">
      <c r="B7654" s="235" t="s">
        <v>78</v>
      </c>
      <c r="C7654" s="235">
        <v>43603</v>
      </c>
      <c r="D7654" s="235">
        <v>2.6</v>
      </c>
      <c r="E7654" s="235">
        <v>99</v>
      </c>
      <c r="F7654" s="235">
        <v>76</v>
      </c>
      <c r="G7654" s="235">
        <v>22.6</v>
      </c>
      <c r="H7654" s="235">
        <v>14.1</v>
      </c>
    </row>
    <row r="7655" spans="2:8">
      <c r="B7655" s="235" t="s">
        <v>78</v>
      </c>
      <c r="C7655" s="235">
        <v>43604</v>
      </c>
      <c r="D7655" s="235">
        <v>0.2</v>
      </c>
      <c r="E7655" s="235">
        <v>98</v>
      </c>
      <c r="F7655" s="235">
        <v>80</v>
      </c>
      <c r="G7655" s="235">
        <v>20.2</v>
      </c>
      <c r="H7655" s="235">
        <v>14</v>
      </c>
    </row>
    <row r="7656" spans="2:8">
      <c r="B7656" s="235" t="s">
        <v>78</v>
      </c>
      <c r="C7656" s="235">
        <v>43605</v>
      </c>
      <c r="D7656" s="235">
        <v>0</v>
      </c>
      <c r="E7656" s="235">
        <v>99</v>
      </c>
      <c r="F7656" s="235">
        <v>71</v>
      </c>
      <c r="G7656" s="235">
        <v>22.2</v>
      </c>
      <c r="H7656" s="235">
        <v>14</v>
      </c>
    </row>
    <row r="7657" spans="2:8">
      <c r="B7657" s="235" t="s">
        <v>78</v>
      </c>
      <c r="C7657" s="235">
        <v>43606</v>
      </c>
      <c r="D7657" s="235">
        <v>1.2</v>
      </c>
      <c r="E7657" s="235">
        <v>99</v>
      </c>
      <c r="F7657" s="235">
        <v>67</v>
      </c>
      <c r="G7657" s="235">
        <v>22.2</v>
      </c>
      <c r="H7657" s="235">
        <v>14.7</v>
      </c>
    </row>
    <row r="7658" spans="2:8">
      <c r="B7658" s="235" t="s">
        <v>78</v>
      </c>
      <c r="C7658" s="235">
        <v>43607</v>
      </c>
      <c r="D7658" s="235">
        <v>0</v>
      </c>
      <c r="E7658" s="235">
        <v>98</v>
      </c>
      <c r="F7658" s="235">
        <v>65</v>
      </c>
      <c r="G7658" s="235">
        <v>23.3</v>
      </c>
      <c r="H7658" s="235">
        <v>15.2</v>
      </c>
    </row>
    <row r="7659" spans="2:8">
      <c r="B7659" s="235" t="s">
        <v>78</v>
      </c>
      <c r="C7659" s="235">
        <v>43608</v>
      </c>
      <c r="D7659" s="235">
        <v>7.6</v>
      </c>
      <c r="E7659" s="235">
        <v>99</v>
      </c>
      <c r="F7659" s="235">
        <v>85</v>
      </c>
      <c r="G7659" s="235">
        <v>20</v>
      </c>
      <c r="H7659" s="235">
        <v>14.9</v>
      </c>
    </row>
    <row r="7660" spans="2:8">
      <c r="B7660" s="235" t="s">
        <v>78</v>
      </c>
      <c r="C7660" s="235">
        <v>43609</v>
      </c>
      <c r="D7660" s="235">
        <v>0</v>
      </c>
      <c r="E7660" s="235">
        <v>99</v>
      </c>
      <c r="F7660" s="235">
        <v>73</v>
      </c>
      <c r="G7660" s="235">
        <v>22.4</v>
      </c>
      <c r="H7660" s="235">
        <v>14.3</v>
      </c>
    </row>
    <row r="7661" spans="2:8">
      <c r="B7661" s="235" t="s">
        <v>78</v>
      </c>
      <c r="C7661" s="235">
        <v>43610</v>
      </c>
      <c r="D7661" s="235">
        <v>0</v>
      </c>
      <c r="E7661" s="235">
        <v>99</v>
      </c>
      <c r="F7661" s="235">
        <v>83</v>
      </c>
      <c r="G7661" s="235">
        <v>20</v>
      </c>
      <c r="H7661" s="235">
        <v>13.6</v>
      </c>
    </row>
    <row r="7662" spans="2:8">
      <c r="B7662" s="235" t="s">
        <v>78</v>
      </c>
      <c r="C7662" s="235">
        <v>43611</v>
      </c>
      <c r="D7662" s="235">
        <v>0</v>
      </c>
      <c r="E7662" s="235">
        <v>98</v>
      </c>
      <c r="F7662" s="235">
        <v>77</v>
      </c>
      <c r="G7662" s="235">
        <v>21.7</v>
      </c>
      <c r="H7662" s="235">
        <v>13.5</v>
      </c>
    </row>
    <row r="7663" spans="2:8">
      <c r="B7663" s="235" t="s">
        <v>78</v>
      </c>
      <c r="C7663" s="235">
        <v>43612</v>
      </c>
      <c r="D7663" s="235">
        <v>14.2</v>
      </c>
      <c r="E7663" s="235">
        <v>99</v>
      </c>
      <c r="F7663" s="235">
        <v>67</v>
      </c>
      <c r="G7663" s="235">
        <v>22.4</v>
      </c>
      <c r="H7663" s="235">
        <v>14.3</v>
      </c>
    </row>
    <row r="7664" spans="2:8">
      <c r="B7664" s="235" t="s">
        <v>78</v>
      </c>
      <c r="C7664" s="235">
        <v>43613</v>
      </c>
      <c r="D7664" s="235">
        <v>1</v>
      </c>
      <c r="E7664" s="235">
        <v>99</v>
      </c>
      <c r="F7664" s="235">
        <v>84</v>
      </c>
      <c r="G7664" s="235">
        <v>20.7</v>
      </c>
      <c r="H7664" s="235">
        <v>14.3</v>
      </c>
    </row>
    <row r="7665" spans="2:8">
      <c r="B7665" s="235" t="s">
        <v>78</v>
      </c>
      <c r="C7665" s="235">
        <v>43614</v>
      </c>
      <c r="D7665" s="235">
        <v>0.2</v>
      </c>
      <c r="E7665" s="235">
        <v>99</v>
      </c>
      <c r="F7665" s="235">
        <v>68</v>
      </c>
      <c r="G7665" s="235">
        <v>21.6</v>
      </c>
      <c r="H7665" s="235">
        <v>14.1</v>
      </c>
    </row>
    <row r="7666" spans="2:8">
      <c r="B7666" s="235" t="s">
        <v>78</v>
      </c>
      <c r="C7666" s="235">
        <v>43615</v>
      </c>
      <c r="D7666" s="235">
        <v>3.2</v>
      </c>
      <c r="E7666" s="235">
        <v>99</v>
      </c>
      <c r="F7666" s="235">
        <v>85</v>
      </c>
      <c r="G7666" s="235">
        <v>16</v>
      </c>
      <c r="H7666" s="235">
        <v>14.1</v>
      </c>
    </row>
    <row r="7667" spans="2:8">
      <c r="B7667" s="235" t="s">
        <v>78</v>
      </c>
      <c r="C7667" s="235">
        <v>43616</v>
      </c>
      <c r="D7667" s="235">
        <v>3.2</v>
      </c>
      <c r="E7667" s="235">
        <v>99</v>
      </c>
      <c r="F7667" s="235">
        <v>81</v>
      </c>
      <c r="G7667" s="235">
        <v>20.9</v>
      </c>
      <c r="H7667" s="235">
        <v>14.2</v>
      </c>
    </row>
    <row r="7668" spans="2:8">
      <c r="B7668" s="235" t="s">
        <v>78</v>
      </c>
      <c r="C7668" s="235">
        <v>43617</v>
      </c>
      <c r="D7668" s="235">
        <v>15.2</v>
      </c>
      <c r="E7668" s="235">
        <v>99</v>
      </c>
      <c r="F7668" s="235">
        <v>75</v>
      </c>
      <c r="G7668" s="235">
        <v>20.9</v>
      </c>
      <c r="H7668" s="235">
        <v>14.3</v>
      </c>
    </row>
    <row r="7669" spans="2:8">
      <c r="B7669" s="235" t="s">
        <v>78</v>
      </c>
      <c r="C7669" s="235">
        <v>43618</v>
      </c>
      <c r="D7669" s="235">
        <v>0.8</v>
      </c>
      <c r="E7669" s="235">
        <v>97</v>
      </c>
      <c r="F7669" s="235">
        <v>69</v>
      </c>
      <c r="G7669" s="235">
        <v>22.9</v>
      </c>
      <c r="H7669" s="235">
        <v>13.8</v>
      </c>
    </row>
    <row r="7670" spans="2:8">
      <c r="B7670" s="235" t="s">
        <v>78</v>
      </c>
      <c r="C7670" s="235">
        <v>43619</v>
      </c>
      <c r="D7670" s="235">
        <v>9.4</v>
      </c>
      <c r="E7670" s="235">
        <v>98</v>
      </c>
      <c r="F7670" s="235">
        <v>62</v>
      </c>
      <c r="G7670" s="235">
        <v>23.7</v>
      </c>
      <c r="H7670" s="235">
        <v>14.8</v>
      </c>
    </row>
    <row r="7671" spans="2:8">
      <c r="B7671" s="235" t="s">
        <v>78</v>
      </c>
      <c r="C7671" s="235">
        <v>43620</v>
      </c>
      <c r="D7671" s="235">
        <v>0</v>
      </c>
      <c r="E7671" s="235">
        <v>97</v>
      </c>
      <c r="F7671" s="235">
        <v>50</v>
      </c>
      <c r="G7671" s="235">
        <v>18.100000000000001</v>
      </c>
      <c r="H7671" s="235">
        <v>15</v>
      </c>
    </row>
    <row r="7672" spans="2:8">
      <c r="B7672" s="235" t="s">
        <v>78</v>
      </c>
      <c r="C7672" s="235">
        <v>43621</v>
      </c>
      <c r="D7672" s="235">
        <v>0</v>
      </c>
      <c r="E7672" s="235">
        <v>97</v>
      </c>
      <c r="F7672" s="235">
        <v>71</v>
      </c>
      <c r="G7672" s="235">
        <v>22.1</v>
      </c>
      <c r="H7672" s="235">
        <v>15.1</v>
      </c>
    </row>
    <row r="7673" spans="2:8">
      <c r="B7673" s="235" t="s">
        <v>78</v>
      </c>
      <c r="C7673" s="235">
        <v>43622</v>
      </c>
      <c r="D7673" s="235">
        <v>0</v>
      </c>
      <c r="E7673" s="235">
        <v>98</v>
      </c>
      <c r="F7673" s="235">
        <v>79</v>
      </c>
      <c r="G7673" s="235">
        <v>18</v>
      </c>
      <c r="H7673" s="235">
        <v>14.7</v>
      </c>
    </row>
    <row r="7674" spans="2:8">
      <c r="B7674" s="235" t="s">
        <v>78</v>
      </c>
      <c r="C7674" s="235">
        <v>43623</v>
      </c>
      <c r="D7674" s="235">
        <v>18.600000000000001</v>
      </c>
      <c r="E7674" s="235">
        <v>99</v>
      </c>
      <c r="F7674" s="235">
        <v>88</v>
      </c>
      <c r="G7674" s="235">
        <v>19.100000000000001</v>
      </c>
      <c r="H7674" s="235">
        <v>14</v>
      </c>
    </row>
    <row r="7675" spans="2:8">
      <c r="B7675" s="235" t="s">
        <v>78</v>
      </c>
      <c r="C7675" s="235">
        <v>43624</v>
      </c>
      <c r="D7675" s="235">
        <v>0.2</v>
      </c>
      <c r="E7675" s="235">
        <v>99</v>
      </c>
      <c r="F7675" s="235">
        <v>70</v>
      </c>
      <c r="G7675" s="235">
        <v>23.8</v>
      </c>
      <c r="H7675" s="235">
        <v>13.1</v>
      </c>
    </row>
    <row r="7676" spans="2:8">
      <c r="B7676" s="235" t="s">
        <v>78</v>
      </c>
      <c r="C7676" s="235">
        <v>43625</v>
      </c>
      <c r="D7676" s="235">
        <v>3</v>
      </c>
      <c r="E7676" s="235">
        <v>98</v>
      </c>
      <c r="F7676" s="235">
        <v>58</v>
      </c>
      <c r="G7676" s="235">
        <v>23.7</v>
      </c>
      <c r="H7676" s="235">
        <v>15</v>
      </c>
    </row>
    <row r="7677" spans="2:8">
      <c r="B7677" s="235" t="s">
        <v>78</v>
      </c>
      <c r="C7677" s="235">
        <v>43626</v>
      </c>
      <c r="D7677" s="235">
        <v>6.8</v>
      </c>
      <c r="E7677" s="235">
        <v>98</v>
      </c>
      <c r="F7677" s="235">
        <v>75</v>
      </c>
      <c r="G7677" s="235">
        <v>17.7</v>
      </c>
      <c r="H7677" s="235">
        <v>14.7</v>
      </c>
    </row>
    <row r="7678" spans="2:8">
      <c r="B7678" s="235" t="s">
        <v>78</v>
      </c>
      <c r="C7678" s="235">
        <v>43627</v>
      </c>
      <c r="D7678" s="235">
        <v>0</v>
      </c>
      <c r="E7678" s="235">
        <v>99</v>
      </c>
      <c r="F7678" s="235">
        <v>64</v>
      </c>
      <c r="G7678" s="235">
        <v>20</v>
      </c>
      <c r="H7678" s="235">
        <v>14.7</v>
      </c>
    </row>
    <row r="7679" spans="2:8">
      <c r="B7679" s="235" t="s">
        <v>78</v>
      </c>
      <c r="C7679" s="235">
        <v>43628</v>
      </c>
      <c r="D7679" s="235">
        <v>2.4</v>
      </c>
      <c r="E7679" s="235">
        <v>99</v>
      </c>
      <c r="F7679" s="235">
        <v>77</v>
      </c>
      <c r="G7679" s="235">
        <v>16.600000000000001</v>
      </c>
      <c r="H7679" s="235">
        <v>14.9</v>
      </c>
    </row>
    <row r="7680" spans="2:8">
      <c r="B7680" s="235" t="s">
        <v>78</v>
      </c>
      <c r="C7680" s="235">
        <v>43629</v>
      </c>
      <c r="D7680" s="235">
        <v>3.8</v>
      </c>
      <c r="E7680" s="235">
        <v>99</v>
      </c>
      <c r="F7680" s="235">
        <v>72</v>
      </c>
      <c r="G7680" s="235">
        <v>22.6</v>
      </c>
      <c r="H7680" s="235">
        <v>14.1</v>
      </c>
    </row>
    <row r="7681" spans="2:8">
      <c r="B7681" s="235" t="s">
        <v>78</v>
      </c>
      <c r="C7681" s="235">
        <v>43630</v>
      </c>
      <c r="D7681" s="235">
        <v>39.200000000000003</v>
      </c>
      <c r="E7681" s="235">
        <v>98</v>
      </c>
      <c r="F7681" s="235">
        <v>71</v>
      </c>
      <c r="G7681" s="235">
        <v>21</v>
      </c>
      <c r="H7681" s="235">
        <v>14.4</v>
      </c>
    </row>
    <row r="7682" spans="2:8">
      <c r="B7682" s="235" t="s">
        <v>78</v>
      </c>
      <c r="C7682" s="235">
        <v>43631</v>
      </c>
      <c r="D7682" s="235">
        <v>5.4</v>
      </c>
      <c r="E7682" s="235">
        <v>99</v>
      </c>
      <c r="F7682" s="235">
        <v>73</v>
      </c>
      <c r="G7682" s="235">
        <v>23.2</v>
      </c>
      <c r="H7682" s="235">
        <v>15</v>
      </c>
    </row>
    <row r="7683" spans="2:8">
      <c r="B7683" s="235" t="s">
        <v>78</v>
      </c>
      <c r="C7683" s="235">
        <v>43632</v>
      </c>
      <c r="D7683" s="235">
        <v>0</v>
      </c>
      <c r="E7683" s="235">
        <v>97</v>
      </c>
      <c r="F7683" s="235">
        <v>61</v>
      </c>
      <c r="G7683" s="235">
        <v>23.1</v>
      </c>
      <c r="H7683" s="235">
        <v>14.6</v>
      </c>
    </row>
    <row r="7684" spans="2:8">
      <c r="B7684" s="235" t="s">
        <v>78</v>
      </c>
      <c r="C7684" s="235">
        <v>43633</v>
      </c>
      <c r="D7684" s="235">
        <v>0</v>
      </c>
      <c r="E7684" s="235">
        <v>93</v>
      </c>
      <c r="F7684" s="235">
        <v>55</v>
      </c>
      <c r="G7684" s="235">
        <v>17.5</v>
      </c>
      <c r="H7684" s="235">
        <v>15.3</v>
      </c>
    </row>
    <row r="7685" spans="2:8">
      <c r="B7685" s="235" t="s">
        <v>78</v>
      </c>
      <c r="C7685" s="235">
        <v>43634</v>
      </c>
      <c r="D7685" s="235">
        <v>0</v>
      </c>
      <c r="E7685" s="235">
        <v>89</v>
      </c>
      <c r="F7685" s="235">
        <v>54</v>
      </c>
      <c r="G7685" s="235">
        <v>24.3</v>
      </c>
      <c r="H7685" s="235">
        <v>15.9</v>
      </c>
    </row>
    <row r="7686" spans="2:8">
      <c r="B7686" s="235" t="s">
        <v>78</v>
      </c>
      <c r="C7686" s="235">
        <v>43635</v>
      </c>
      <c r="D7686" s="235">
        <v>0</v>
      </c>
      <c r="E7686" s="235">
        <v>92</v>
      </c>
      <c r="F7686" s="235">
        <v>55</v>
      </c>
      <c r="G7686" s="235">
        <v>24.5</v>
      </c>
      <c r="H7686" s="235">
        <v>16.399999999999999</v>
      </c>
    </row>
    <row r="7687" spans="2:8">
      <c r="B7687" s="235" t="s">
        <v>78</v>
      </c>
      <c r="C7687" s="235">
        <v>43636</v>
      </c>
      <c r="D7687" s="235">
        <v>0</v>
      </c>
      <c r="E7687" s="235">
        <v>96</v>
      </c>
      <c r="F7687" s="235">
        <v>64</v>
      </c>
      <c r="G7687" s="235">
        <v>21.9</v>
      </c>
      <c r="H7687" s="235">
        <v>15.5</v>
      </c>
    </row>
    <row r="7688" spans="2:8">
      <c r="B7688" s="235" t="s">
        <v>78</v>
      </c>
      <c r="C7688" s="235">
        <v>43637</v>
      </c>
      <c r="D7688" s="235">
        <v>0</v>
      </c>
      <c r="E7688" s="235">
        <v>79</v>
      </c>
      <c r="F7688" s="235">
        <v>51</v>
      </c>
      <c r="G7688" s="235">
        <v>24.7</v>
      </c>
      <c r="H7688" s="235">
        <v>16.100000000000001</v>
      </c>
    </row>
    <row r="7689" spans="2:8">
      <c r="B7689" s="235" t="s">
        <v>78</v>
      </c>
      <c r="C7689" s="235">
        <v>43638</v>
      </c>
      <c r="D7689" s="235">
        <v>0</v>
      </c>
      <c r="E7689" s="235">
        <v>85</v>
      </c>
      <c r="F7689" s="235">
        <v>55</v>
      </c>
      <c r="G7689" s="235">
        <v>23.8</v>
      </c>
      <c r="H7689" s="235">
        <v>16.399999999999999</v>
      </c>
    </row>
    <row r="7690" spans="2:8">
      <c r="B7690" s="235" t="s">
        <v>78</v>
      </c>
      <c r="C7690" s="235">
        <v>43639</v>
      </c>
      <c r="D7690" s="235">
        <v>0</v>
      </c>
      <c r="E7690" s="235">
        <v>94</v>
      </c>
      <c r="F7690" s="235">
        <v>57</v>
      </c>
      <c r="G7690" s="235">
        <v>22.8</v>
      </c>
      <c r="H7690" s="235">
        <v>16.3</v>
      </c>
    </row>
    <row r="7691" spans="2:8">
      <c r="B7691" s="235" t="s">
        <v>78</v>
      </c>
      <c r="C7691" s="235">
        <v>43640</v>
      </c>
      <c r="D7691" s="235">
        <v>0.4</v>
      </c>
      <c r="E7691" s="235">
        <v>99</v>
      </c>
      <c r="F7691" s="235">
        <v>68</v>
      </c>
      <c r="G7691" s="235">
        <v>23.4</v>
      </c>
      <c r="H7691" s="235">
        <v>15.2</v>
      </c>
    </row>
    <row r="7692" spans="2:8">
      <c r="B7692" s="235" t="s">
        <v>78</v>
      </c>
      <c r="C7692" s="235">
        <v>43641</v>
      </c>
      <c r="D7692" s="235">
        <v>0.2</v>
      </c>
      <c r="E7692" s="235">
        <v>99</v>
      </c>
      <c r="F7692" s="235">
        <v>64</v>
      </c>
      <c r="G7692" s="235">
        <v>23</v>
      </c>
      <c r="H7692" s="235">
        <v>14.2</v>
      </c>
    </row>
    <row r="7693" spans="2:8">
      <c r="B7693" s="235" t="s">
        <v>78</v>
      </c>
      <c r="C7693" s="235">
        <v>43642</v>
      </c>
      <c r="D7693" s="235">
        <v>0</v>
      </c>
      <c r="E7693" s="235">
        <v>96</v>
      </c>
      <c r="F7693" s="235">
        <v>61</v>
      </c>
      <c r="G7693" s="235">
        <v>21.4</v>
      </c>
      <c r="H7693" s="235">
        <v>15</v>
      </c>
    </row>
    <row r="7694" spans="2:8">
      <c r="B7694" s="235" t="s">
        <v>78</v>
      </c>
      <c r="C7694" s="235">
        <v>43643</v>
      </c>
      <c r="D7694" s="235">
        <v>0</v>
      </c>
      <c r="E7694" s="235">
        <v>98</v>
      </c>
      <c r="F7694" s="235">
        <v>69</v>
      </c>
      <c r="G7694" s="235">
        <v>22.8</v>
      </c>
      <c r="H7694" s="235">
        <v>15.7</v>
      </c>
    </row>
    <row r="7695" spans="2:8">
      <c r="B7695" s="235" t="s">
        <v>78</v>
      </c>
      <c r="C7695" s="235">
        <v>43644</v>
      </c>
      <c r="D7695" s="235">
        <v>0</v>
      </c>
      <c r="E7695" s="235">
        <v>91</v>
      </c>
      <c r="F7695" s="235">
        <v>59</v>
      </c>
      <c r="G7695" s="235">
        <v>23.5</v>
      </c>
      <c r="H7695" s="235">
        <v>15.8</v>
      </c>
    </row>
    <row r="7696" spans="2:8">
      <c r="B7696" s="235" t="s">
        <v>78</v>
      </c>
      <c r="C7696" s="235">
        <v>43645</v>
      </c>
      <c r="D7696" s="235">
        <v>0</v>
      </c>
      <c r="E7696" s="235">
        <v>94</v>
      </c>
      <c r="F7696" s="235">
        <v>54</v>
      </c>
      <c r="G7696" s="235">
        <v>23.7</v>
      </c>
      <c r="H7696" s="235">
        <v>14.7</v>
      </c>
    </row>
    <row r="7697" spans="2:8">
      <c r="B7697" s="235" t="s">
        <v>78</v>
      </c>
      <c r="C7697" s="235">
        <v>43646</v>
      </c>
      <c r="D7697" s="235">
        <v>0</v>
      </c>
      <c r="E7697" s="235">
        <v>96</v>
      </c>
      <c r="F7697" s="235">
        <v>55</v>
      </c>
      <c r="G7697" s="235">
        <v>24.2</v>
      </c>
      <c r="H7697" s="235">
        <v>14.1</v>
      </c>
    </row>
    <row r="7698" spans="2:8">
      <c r="B7698" s="235" t="s">
        <v>78</v>
      </c>
      <c r="C7698" s="235">
        <v>43647</v>
      </c>
      <c r="D7698" s="235">
        <v>1</v>
      </c>
      <c r="E7698" s="235">
        <v>98</v>
      </c>
      <c r="F7698" s="235">
        <v>70</v>
      </c>
      <c r="G7698" s="235">
        <v>23.6</v>
      </c>
      <c r="H7698" s="235">
        <v>13.6</v>
      </c>
    </row>
    <row r="7699" spans="2:8">
      <c r="B7699" s="235" t="s">
        <v>78</v>
      </c>
      <c r="C7699" s="235">
        <v>43648</v>
      </c>
      <c r="D7699" s="235">
        <v>5.4</v>
      </c>
      <c r="E7699" s="235">
        <v>98</v>
      </c>
      <c r="F7699" s="235">
        <v>71</v>
      </c>
      <c r="G7699" s="235">
        <v>19.899999999999999</v>
      </c>
      <c r="H7699" s="235">
        <v>14.3</v>
      </c>
    </row>
    <row r="7700" spans="2:8">
      <c r="B7700" s="235" t="s">
        <v>78</v>
      </c>
      <c r="C7700" s="235">
        <v>43649</v>
      </c>
      <c r="D7700" s="235">
        <v>5.2</v>
      </c>
      <c r="E7700" s="235">
        <v>99</v>
      </c>
      <c r="F7700" s="235">
        <v>73</v>
      </c>
      <c r="G7700" s="235">
        <v>21.4</v>
      </c>
      <c r="H7700" s="235">
        <v>13.8</v>
      </c>
    </row>
    <row r="7701" spans="2:8">
      <c r="B7701" s="235" t="s">
        <v>78</v>
      </c>
      <c r="C7701" s="235">
        <v>43650</v>
      </c>
      <c r="D7701" s="235">
        <v>2.8</v>
      </c>
      <c r="E7701" s="235">
        <v>97</v>
      </c>
      <c r="F7701" s="235">
        <v>64</v>
      </c>
      <c r="G7701" s="235">
        <v>23.2</v>
      </c>
      <c r="H7701" s="235">
        <v>14.6</v>
      </c>
    </row>
    <row r="7702" spans="2:8">
      <c r="B7702" s="235" t="s">
        <v>78</v>
      </c>
      <c r="C7702" s="235">
        <v>43651</v>
      </c>
      <c r="D7702" s="235">
        <v>4</v>
      </c>
      <c r="E7702" s="235">
        <v>97</v>
      </c>
      <c r="F7702" s="235">
        <v>67</v>
      </c>
      <c r="G7702" s="235">
        <v>24.4</v>
      </c>
      <c r="H7702" s="235">
        <v>13.3</v>
      </c>
    </row>
    <row r="7703" spans="2:8">
      <c r="B7703" s="235" t="s">
        <v>78</v>
      </c>
      <c r="C7703" s="235">
        <v>43652</v>
      </c>
      <c r="D7703" s="235">
        <v>0</v>
      </c>
      <c r="E7703" s="235">
        <v>92</v>
      </c>
      <c r="F7703" s="235">
        <v>48</v>
      </c>
      <c r="G7703" s="235">
        <v>23.9</v>
      </c>
      <c r="H7703" s="235">
        <v>13.6</v>
      </c>
    </row>
    <row r="7704" spans="2:8">
      <c r="B7704" s="235" t="s">
        <v>78</v>
      </c>
      <c r="C7704" s="235">
        <v>43653</v>
      </c>
      <c r="D7704" s="235">
        <v>0</v>
      </c>
      <c r="E7704" s="235">
        <v>94</v>
      </c>
      <c r="F7704" s="235">
        <v>43</v>
      </c>
      <c r="G7704" s="235">
        <v>23.9</v>
      </c>
      <c r="H7704" s="235">
        <v>14.4</v>
      </c>
    </row>
    <row r="7705" spans="2:8">
      <c r="B7705" s="235" t="s">
        <v>78</v>
      </c>
      <c r="C7705" s="235">
        <v>43654</v>
      </c>
      <c r="D7705" s="235">
        <v>0</v>
      </c>
      <c r="E7705" s="235">
        <v>92</v>
      </c>
      <c r="F7705" s="235">
        <v>49</v>
      </c>
      <c r="G7705" s="235">
        <v>22.7</v>
      </c>
      <c r="H7705" s="235">
        <v>14.7</v>
      </c>
    </row>
    <row r="7706" spans="2:8">
      <c r="B7706" s="235" t="s">
        <v>78</v>
      </c>
      <c r="C7706" s="235">
        <v>43655</v>
      </c>
      <c r="D7706" s="235">
        <v>0</v>
      </c>
      <c r="E7706" s="235">
        <v>98</v>
      </c>
      <c r="F7706" s="235">
        <v>65</v>
      </c>
      <c r="G7706" s="235">
        <v>19.7</v>
      </c>
      <c r="H7706" s="235">
        <v>14.7</v>
      </c>
    </row>
    <row r="7707" spans="2:8">
      <c r="B7707" s="235" t="s">
        <v>78</v>
      </c>
      <c r="C7707" s="235">
        <v>43656</v>
      </c>
      <c r="D7707" s="235">
        <v>0</v>
      </c>
      <c r="E7707" s="235">
        <v>98</v>
      </c>
      <c r="F7707" s="235">
        <v>58</v>
      </c>
      <c r="G7707" s="235">
        <v>22.9</v>
      </c>
      <c r="H7707" s="235">
        <v>14.1</v>
      </c>
    </row>
    <row r="7708" spans="2:8">
      <c r="B7708" s="235" t="s">
        <v>78</v>
      </c>
      <c r="C7708" s="235">
        <v>43657</v>
      </c>
      <c r="D7708" s="235">
        <v>9.1999999999999993</v>
      </c>
      <c r="E7708" s="235">
        <v>98</v>
      </c>
      <c r="F7708" s="235">
        <v>58</v>
      </c>
      <c r="G7708" s="235">
        <v>23.3</v>
      </c>
      <c r="H7708" s="235">
        <v>14.6</v>
      </c>
    </row>
    <row r="7709" spans="2:8">
      <c r="B7709" s="235" t="s">
        <v>78</v>
      </c>
      <c r="C7709" s="235">
        <v>43658</v>
      </c>
      <c r="D7709" s="235">
        <v>2</v>
      </c>
      <c r="E7709" s="235">
        <v>98</v>
      </c>
      <c r="F7709" s="235">
        <v>67</v>
      </c>
      <c r="G7709" s="235">
        <v>22.2</v>
      </c>
      <c r="H7709" s="235">
        <v>13.6</v>
      </c>
    </row>
    <row r="7710" spans="2:8">
      <c r="B7710" s="235" t="s">
        <v>78</v>
      </c>
      <c r="C7710" s="235">
        <v>43659</v>
      </c>
      <c r="D7710" s="235">
        <v>0.6</v>
      </c>
      <c r="E7710" s="235">
        <v>98</v>
      </c>
      <c r="F7710" s="235">
        <v>58</v>
      </c>
      <c r="G7710" s="235">
        <v>23.4</v>
      </c>
      <c r="H7710" s="235">
        <v>13.9</v>
      </c>
    </row>
    <row r="7711" spans="2:8">
      <c r="B7711" s="235" t="s">
        <v>78</v>
      </c>
      <c r="C7711" s="235">
        <v>43660</v>
      </c>
      <c r="D7711" s="235">
        <v>0</v>
      </c>
      <c r="E7711" s="235">
        <v>98</v>
      </c>
      <c r="F7711" s="235">
        <v>57</v>
      </c>
      <c r="G7711" s="235">
        <v>23.2</v>
      </c>
      <c r="H7711" s="235">
        <v>14.3</v>
      </c>
    </row>
    <row r="7712" spans="2:8">
      <c r="B7712" s="235" t="s">
        <v>78</v>
      </c>
      <c r="C7712" s="235">
        <v>43661</v>
      </c>
      <c r="D7712" s="235">
        <v>10.8</v>
      </c>
      <c r="E7712" s="235">
        <v>99</v>
      </c>
      <c r="F7712" s="235">
        <v>69</v>
      </c>
      <c r="G7712" s="235">
        <v>20.3</v>
      </c>
      <c r="H7712" s="235">
        <v>13.5</v>
      </c>
    </row>
    <row r="7713" spans="2:8">
      <c r="B7713" s="235" t="s">
        <v>78</v>
      </c>
      <c r="C7713" s="235">
        <v>43662</v>
      </c>
      <c r="D7713" s="235">
        <v>0.2</v>
      </c>
      <c r="E7713" s="235">
        <v>98</v>
      </c>
      <c r="F7713" s="235">
        <v>52</v>
      </c>
      <c r="G7713" s="235">
        <v>15</v>
      </c>
      <c r="H7713" s="235">
        <v>14</v>
      </c>
    </row>
    <row r="7714" spans="2:8">
      <c r="B7714" s="235" t="s">
        <v>78</v>
      </c>
      <c r="C7714" s="235">
        <v>43663</v>
      </c>
      <c r="D7714" s="235">
        <v>0</v>
      </c>
      <c r="E7714" s="235">
        <v>90</v>
      </c>
      <c r="F7714" s="235">
        <v>52</v>
      </c>
      <c r="G7714" s="235">
        <v>24.1</v>
      </c>
      <c r="H7714" s="235">
        <v>15.1</v>
      </c>
    </row>
    <row r="7715" spans="2:8">
      <c r="B7715" s="235" t="s">
        <v>78</v>
      </c>
      <c r="C7715" s="235">
        <v>43664</v>
      </c>
      <c r="D7715" s="235">
        <v>0</v>
      </c>
      <c r="E7715" s="235">
        <v>89</v>
      </c>
      <c r="F7715" s="235">
        <v>53</v>
      </c>
      <c r="G7715" s="235">
        <v>24.4</v>
      </c>
      <c r="H7715" s="235">
        <v>15.4</v>
      </c>
    </row>
    <row r="7716" spans="2:8">
      <c r="B7716" s="235" t="s">
        <v>78</v>
      </c>
      <c r="C7716" s="235">
        <v>43665</v>
      </c>
      <c r="D7716" s="235">
        <v>0</v>
      </c>
      <c r="E7716" s="235">
        <v>87</v>
      </c>
      <c r="F7716" s="235">
        <v>50</v>
      </c>
      <c r="G7716" s="235">
        <v>24.2</v>
      </c>
      <c r="H7716" s="235">
        <v>15.7</v>
      </c>
    </row>
    <row r="7717" spans="2:8">
      <c r="B7717" s="235" t="s">
        <v>78</v>
      </c>
      <c r="C7717" s="235">
        <v>43666</v>
      </c>
      <c r="D7717" s="235">
        <v>0</v>
      </c>
      <c r="E7717" s="235">
        <v>78</v>
      </c>
      <c r="F7717" s="235">
        <v>50</v>
      </c>
      <c r="G7717" s="235">
        <v>24.3</v>
      </c>
      <c r="H7717" s="235">
        <v>16.2</v>
      </c>
    </row>
    <row r="7718" spans="2:8">
      <c r="B7718" s="235" t="s">
        <v>78</v>
      </c>
      <c r="C7718" s="235">
        <v>43667</v>
      </c>
      <c r="D7718" s="235">
        <v>0</v>
      </c>
      <c r="E7718" s="235">
        <v>85</v>
      </c>
      <c r="F7718" s="235">
        <v>52</v>
      </c>
      <c r="G7718" s="235">
        <v>24.3</v>
      </c>
      <c r="H7718" s="235">
        <v>15.9</v>
      </c>
    </row>
    <row r="7719" spans="2:8">
      <c r="B7719" s="235" t="s">
        <v>78</v>
      </c>
      <c r="C7719" s="235">
        <v>43668</v>
      </c>
      <c r="D7719" s="235">
        <v>16</v>
      </c>
      <c r="E7719" s="235">
        <v>97</v>
      </c>
      <c r="F7719" s="235">
        <v>67</v>
      </c>
      <c r="G7719" s="235">
        <v>22.9</v>
      </c>
      <c r="H7719" s="235">
        <v>14.9</v>
      </c>
    </row>
    <row r="7720" spans="2:8">
      <c r="B7720" s="235" t="s">
        <v>78</v>
      </c>
      <c r="C7720" s="235">
        <v>43669</v>
      </c>
      <c r="D7720" s="235">
        <v>30.6</v>
      </c>
      <c r="E7720" s="235">
        <v>98</v>
      </c>
      <c r="F7720" s="235">
        <v>64</v>
      </c>
      <c r="G7720" s="235">
        <v>22.1</v>
      </c>
      <c r="H7720" s="235">
        <v>13.6</v>
      </c>
    </row>
    <row r="7721" spans="2:8">
      <c r="B7721" s="235" t="s">
        <v>78</v>
      </c>
      <c r="C7721" s="235">
        <v>43670</v>
      </c>
      <c r="D7721" s="235">
        <v>0.2</v>
      </c>
      <c r="E7721" s="235">
        <v>97</v>
      </c>
      <c r="F7721" s="235">
        <v>67</v>
      </c>
      <c r="G7721" s="235">
        <v>21.6</v>
      </c>
      <c r="H7721" s="235">
        <v>13.9</v>
      </c>
    </row>
    <row r="7722" spans="2:8">
      <c r="B7722" s="235" t="s">
        <v>78</v>
      </c>
      <c r="C7722" s="235">
        <v>43671</v>
      </c>
      <c r="D7722" s="235">
        <v>2.6</v>
      </c>
      <c r="E7722" s="235">
        <v>98</v>
      </c>
      <c r="F7722" s="235">
        <v>57</v>
      </c>
      <c r="G7722" s="235">
        <v>22.9</v>
      </c>
      <c r="H7722" s="235">
        <v>13.7</v>
      </c>
    </row>
    <row r="7723" spans="2:8">
      <c r="B7723" s="235" t="s">
        <v>78</v>
      </c>
      <c r="C7723" s="235">
        <v>43672</v>
      </c>
      <c r="D7723" s="235">
        <v>0.2</v>
      </c>
      <c r="E7723" s="235">
        <v>98</v>
      </c>
      <c r="F7723" s="235">
        <v>59</v>
      </c>
      <c r="G7723" s="235">
        <v>16.600000000000001</v>
      </c>
      <c r="H7723" s="235">
        <v>14.1</v>
      </c>
    </row>
    <row r="7724" spans="2:8">
      <c r="B7724" s="235" t="s">
        <v>78</v>
      </c>
      <c r="C7724" s="235">
        <v>43673</v>
      </c>
      <c r="D7724" s="235">
        <v>0</v>
      </c>
      <c r="E7724" s="235">
        <v>94</v>
      </c>
      <c r="F7724" s="235">
        <v>50</v>
      </c>
      <c r="G7724" s="235">
        <v>23.3</v>
      </c>
      <c r="H7724" s="235">
        <v>14.6</v>
      </c>
    </row>
    <row r="7725" spans="2:8">
      <c r="B7725" s="235" t="s">
        <v>78</v>
      </c>
      <c r="C7725" s="235">
        <v>43674</v>
      </c>
      <c r="D7725" s="235">
        <v>0</v>
      </c>
      <c r="E7725" s="235">
        <v>86</v>
      </c>
      <c r="F7725" s="235">
        <v>54</v>
      </c>
      <c r="G7725" s="235">
        <v>23.5</v>
      </c>
      <c r="H7725" s="235">
        <v>14.8</v>
      </c>
    </row>
    <row r="7726" spans="2:8">
      <c r="B7726" s="235" t="s">
        <v>78</v>
      </c>
      <c r="C7726" s="235">
        <v>43675</v>
      </c>
      <c r="D7726" s="235">
        <v>0</v>
      </c>
      <c r="E7726" s="235">
        <v>94</v>
      </c>
      <c r="F7726" s="235">
        <v>54</v>
      </c>
      <c r="G7726" s="235">
        <v>23.8</v>
      </c>
      <c r="H7726" s="235">
        <v>14.6</v>
      </c>
    </row>
    <row r="7727" spans="2:8">
      <c r="B7727" s="235" t="s">
        <v>78</v>
      </c>
      <c r="C7727" s="235">
        <v>43676</v>
      </c>
      <c r="D7727" s="235">
        <v>0</v>
      </c>
      <c r="E7727" s="235">
        <v>95</v>
      </c>
      <c r="F7727" s="235">
        <v>54</v>
      </c>
      <c r="G7727" s="235">
        <v>23.8</v>
      </c>
      <c r="H7727" s="235">
        <v>15.4</v>
      </c>
    </row>
    <row r="7728" spans="2:8">
      <c r="B7728" s="235" t="s">
        <v>78</v>
      </c>
      <c r="C7728" s="235">
        <v>43677</v>
      </c>
      <c r="D7728" s="235">
        <v>0</v>
      </c>
      <c r="E7728" s="235">
        <v>87</v>
      </c>
      <c r="F7728" s="235">
        <v>48</v>
      </c>
      <c r="G7728" s="235">
        <v>21.3</v>
      </c>
      <c r="H7728" s="235">
        <v>14.5</v>
      </c>
    </row>
    <row r="7729" spans="2:8">
      <c r="B7729" s="235" t="s">
        <v>78</v>
      </c>
      <c r="C7729" s="235">
        <v>43678</v>
      </c>
      <c r="D7729" s="235">
        <v>2.4</v>
      </c>
      <c r="E7729" s="235">
        <v>93</v>
      </c>
      <c r="F7729" s="235">
        <v>57</v>
      </c>
      <c r="G7729" s="235">
        <v>23.7</v>
      </c>
      <c r="H7729" s="235">
        <v>15.3</v>
      </c>
    </row>
    <row r="7730" spans="2:8">
      <c r="B7730" s="235" t="s">
        <v>78</v>
      </c>
      <c r="C7730" s="235">
        <v>43679</v>
      </c>
      <c r="D7730" s="235">
        <v>5.4</v>
      </c>
      <c r="E7730" s="235">
        <v>97</v>
      </c>
      <c r="F7730" s="235">
        <v>65</v>
      </c>
      <c r="G7730" s="235">
        <v>23.8</v>
      </c>
      <c r="H7730" s="235">
        <v>14.7</v>
      </c>
    </row>
    <row r="7731" spans="2:8">
      <c r="B7731" s="235" t="s">
        <v>78</v>
      </c>
      <c r="C7731" s="235">
        <v>43680</v>
      </c>
      <c r="D7731" s="235">
        <v>0.4</v>
      </c>
      <c r="E7731" s="235">
        <v>98</v>
      </c>
      <c r="F7731" s="235">
        <v>72</v>
      </c>
      <c r="G7731" s="235">
        <v>22.7</v>
      </c>
      <c r="H7731" s="235">
        <v>14</v>
      </c>
    </row>
    <row r="7732" spans="2:8">
      <c r="B7732" s="235" t="s">
        <v>78</v>
      </c>
      <c r="C7732" s="235">
        <v>43681</v>
      </c>
      <c r="D7732" s="235">
        <v>0</v>
      </c>
      <c r="E7732" s="235">
        <v>98</v>
      </c>
      <c r="F7732" s="235">
        <v>58</v>
      </c>
      <c r="G7732" s="235">
        <v>23.8</v>
      </c>
      <c r="H7732" s="235">
        <v>14.7</v>
      </c>
    </row>
    <row r="7733" spans="2:8">
      <c r="B7733" s="235" t="s">
        <v>78</v>
      </c>
      <c r="C7733" s="235">
        <v>43682</v>
      </c>
      <c r="D7733" s="235">
        <v>0</v>
      </c>
      <c r="E7733" s="235">
        <v>92</v>
      </c>
      <c r="F7733" s="235">
        <v>57</v>
      </c>
      <c r="G7733" s="235">
        <v>24.1</v>
      </c>
      <c r="H7733" s="235">
        <v>14.9</v>
      </c>
    </row>
    <row r="7734" spans="2:8">
      <c r="B7734" s="235" t="s">
        <v>78</v>
      </c>
      <c r="C7734" s="235">
        <v>43683</v>
      </c>
      <c r="D7734" s="235">
        <v>0.2</v>
      </c>
      <c r="E7734" s="235">
        <v>96</v>
      </c>
      <c r="F7734" s="235">
        <v>54</v>
      </c>
      <c r="G7734" s="235">
        <v>23.9</v>
      </c>
      <c r="H7734" s="235">
        <v>14.7</v>
      </c>
    </row>
    <row r="7735" spans="2:8">
      <c r="B7735" s="235" t="s">
        <v>78</v>
      </c>
      <c r="C7735" s="235">
        <v>43684</v>
      </c>
      <c r="D7735" s="235">
        <v>0</v>
      </c>
      <c r="E7735" s="235">
        <v>97</v>
      </c>
      <c r="F7735" s="235">
        <v>57</v>
      </c>
      <c r="G7735" s="235">
        <v>23.2</v>
      </c>
      <c r="H7735" s="235">
        <v>14.2</v>
      </c>
    </row>
    <row r="7736" spans="2:8">
      <c r="B7736" s="235" t="s">
        <v>78</v>
      </c>
      <c r="C7736" s="235">
        <v>43685</v>
      </c>
      <c r="D7736" s="235">
        <v>8.4</v>
      </c>
      <c r="E7736" s="235">
        <v>81</v>
      </c>
      <c r="F7736" s="235">
        <v>58</v>
      </c>
      <c r="G7736" s="235">
        <v>23.8</v>
      </c>
      <c r="H7736" s="235">
        <v>15.6</v>
      </c>
    </row>
    <row r="7737" spans="2:8">
      <c r="B7737" s="235" t="s">
        <v>78</v>
      </c>
      <c r="C7737" s="235">
        <v>43686</v>
      </c>
      <c r="D7737" s="235">
        <v>8.4</v>
      </c>
      <c r="E7737" s="235">
        <v>84</v>
      </c>
      <c r="F7737" s="235">
        <v>50</v>
      </c>
      <c r="G7737" s="235">
        <v>23.8</v>
      </c>
      <c r="H7737" s="235">
        <v>15.4</v>
      </c>
    </row>
    <row r="7738" spans="2:8">
      <c r="B7738" s="235" t="s">
        <v>78</v>
      </c>
      <c r="C7738" s="235">
        <v>43687</v>
      </c>
      <c r="D7738" s="235">
        <v>8.4</v>
      </c>
      <c r="E7738" s="235">
        <v>80</v>
      </c>
      <c r="F7738" s="235">
        <v>53</v>
      </c>
      <c r="G7738" s="235">
        <v>24.3</v>
      </c>
      <c r="H7738" s="235">
        <v>15.4</v>
      </c>
    </row>
    <row r="7739" spans="2:8">
      <c r="B7739" s="235" t="s">
        <v>78</v>
      </c>
      <c r="C7739" s="235">
        <v>43688</v>
      </c>
      <c r="D7739" s="235">
        <v>8.4</v>
      </c>
      <c r="E7739" s="235">
        <v>85</v>
      </c>
      <c r="F7739" s="235">
        <v>53</v>
      </c>
      <c r="G7739" s="235">
        <v>24.3</v>
      </c>
      <c r="H7739" s="235">
        <v>15.7</v>
      </c>
    </row>
    <row r="7740" spans="2:8">
      <c r="B7740" s="235" t="s">
        <v>78</v>
      </c>
      <c r="C7740" s="235">
        <v>43689</v>
      </c>
      <c r="D7740" s="235">
        <v>8.4</v>
      </c>
      <c r="E7740" s="235">
        <v>87</v>
      </c>
      <c r="F7740" s="235">
        <v>48</v>
      </c>
      <c r="G7740" s="235">
        <v>24.9</v>
      </c>
      <c r="H7740" s="235">
        <v>15.5</v>
      </c>
    </row>
    <row r="7741" spans="2:8">
      <c r="B7741" s="235" t="s">
        <v>78</v>
      </c>
      <c r="C7741" s="235">
        <v>43690</v>
      </c>
      <c r="D7741" s="235">
        <v>8.4</v>
      </c>
      <c r="E7741" s="235">
        <v>86</v>
      </c>
      <c r="F7741" s="235">
        <v>57</v>
      </c>
      <c r="G7741" s="235">
        <v>24.6</v>
      </c>
      <c r="H7741" s="235">
        <v>16.100000000000001</v>
      </c>
    </row>
    <row r="7742" spans="2:8">
      <c r="B7742" s="235" t="s">
        <v>78</v>
      </c>
      <c r="C7742" s="235">
        <v>43691</v>
      </c>
      <c r="D7742" s="235">
        <v>8.4</v>
      </c>
      <c r="E7742" s="235">
        <v>90</v>
      </c>
      <c r="F7742" s="235">
        <v>61</v>
      </c>
      <c r="G7742" s="235">
        <v>23.6</v>
      </c>
      <c r="H7742" s="235">
        <v>15.6</v>
      </c>
    </row>
    <row r="7743" spans="2:8">
      <c r="B7743" s="235" t="s">
        <v>78</v>
      </c>
      <c r="C7743" s="235">
        <v>43692</v>
      </c>
      <c r="D7743" s="235">
        <v>8.4</v>
      </c>
      <c r="E7743" s="235">
        <v>89</v>
      </c>
      <c r="F7743" s="235">
        <v>49</v>
      </c>
      <c r="G7743" s="235">
        <v>23.8</v>
      </c>
      <c r="H7743" s="235">
        <v>13.8</v>
      </c>
    </row>
    <row r="7744" spans="2:8">
      <c r="B7744" s="235" t="s">
        <v>78</v>
      </c>
      <c r="C7744" s="235">
        <v>43693</v>
      </c>
      <c r="D7744" s="235">
        <v>8.4</v>
      </c>
      <c r="E7744" s="235">
        <v>98</v>
      </c>
      <c r="F7744" s="235">
        <v>64</v>
      </c>
      <c r="G7744" s="235">
        <v>22.1</v>
      </c>
      <c r="H7744" s="235">
        <v>13.4</v>
      </c>
    </row>
    <row r="7745" spans="2:8">
      <c r="B7745" s="235" t="s">
        <v>78</v>
      </c>
      <c r="C7745" s="235">
        <v>43694</v>
      </c>
      <c r="D7745" s="235">
        <v>15.2</v>
      </c>
      <c r="E7745" s="235">
        <v>99</v>
      </c>
      <c r="F7745" s="235">
        <v>74</v>
      </c>
      <c r="G7745" s="235">
        <v>21</v>
      </c>
      <c r="H7745" s="235">
        <v>14</v>
      </c>
    </row>
    <row r="7746" spans="2:8">
      <c r="B7746" s="235" t="s">
        <v>78</v>
      </c>
      <c r="C7746" s="235">
        <v>43695</v>
      </c>
      <c r="D7746" s="235">
        <v>18</v>
      </c>
      <c r="E7746" s="235">
        <v>98</v>
      </c>
      <c r="F7746" s="235">
        <v>58</v>
      </c>
      <c r="G7746" s="235">
        <v>23.9</v>
      </c>
      <c r="H7746" s="235">
        <v>14.1</v>
      </c>
    </row>
    <row r="7747" spans="2:8">
      <c r="B7747" s="235" t="s">
        <v>78</v>
      </c>
      <c r="C7747" s="235">
        <v>43696</v>
      </c>
      <c r="D7747" s="235">
        <v>23.2</v>
      </c>
      <c r="E7747" s="235">
        <v>93</v>
      </c>
      <c r="F7747" s="235">
        <v>65</v>
      </c>
      <c r="G7747" s="235">
        <v>22.9</v>
      </c>
      <c r="H7747" s="235">
        <v>15.4</v>
      </c>
    </row>
    <row r="7748" spans="2:8">
      <c r="B7748" s="235" t="s">
        <v>78</v>
      </c>
      <c r="C7748" s="235">
        <v>43697</v>
      </c>
      <c r="D7748" s="235">
        <v>23.2</v>
      </c>
      <c r="E7748" s="235">
        <v>95</v>
      </c>
      <c r="F7748" s="235">
        <v>50</v>
      </c>
      <c r="G7748" s="235">
        <v>23.5</v>
      </c>
      <c r="H7748" s="235">
        <v>14.3</v>
      </c>
    </row>
    <row r="7749" spans="2:8">
      <c r="B7749" s="235" t="s">
        <v>78</v>
      </c>
      <c r="C7749" s="235">
        <v>43698</v>
      </c>
      <c r="D7749" s="235">
        <v>23.2</v>
      </c>
      <c r="E7749" s="235">
        <v>88</v>
      </c>
      <c r="F7749" s="235">
        <v>46</v>
      </c>
      <c r="G7749" s="235">
        <v>24.2</v>
      </c>
      <c r="H7749" s="235">
        <v>15.4</v>
      </c>
    </row>
    <row r="7750" spans="2:8">
      <c r="B7750" s="235" t="s">
        <v>78</v>
      </c>
      <c r="C7750" s="235">
        <v>43699</v>
      </c>
      <c r="D7750" s="235">
        <v>23.2</v>
      </c>
      <c r="E7750" s="235">
        <v>84</v>
      </c>
      <c r="F7750" s="235">
        <v>48</v>
      </c>
      <c r="G7750" s="235">
        <v>25</v>
      </c>
      <c r="H7750" s="235">
        <v>14</v>
      </c>
    </row>
    <row r="7751" spans="2:8">
      <c r="B7751" s="235" t="s">
        <v>78</v>
      </c>
      <c r="C7751" s="235">
        <v>43700</v>
      </c>
      <c r="D7751" s="235">
        <v>23.2</v>
      </c>
      <c r="E7751" s="235">
        <v>87</v>
      </c>
      <c r="F7751" s="235">
        <v>56</v>
      </c>
      <c r="G7751" s="235">
        <v>23.7</v>
      </c>
      <c r="H7751" s="235">
        <v>14.8</v>
      </c>
    </row>
    <row r="7752" spans="2:8">
      <c r="B7752" s="235" t="s">
        <v>78</v>
      </c>
      <c r="C7752" s="235">
        <v>43701</v>
      </c>
      <c r="D7752" s="235">
        <v>23.2</v>
      </c>
      <c r="E7752" s="235">
        <v>86</v>
      </c>
      <c r="F7752" s="235">
        <v>48</v>
      </c>
      <c r="G7752" s="235">
        <v>24</v>
      </c>
      <c r="H7752" s="235">
        <v>14.9</v>
      </c>
    </row>
    <row r="7753" spans="2:8">
      <c r="B7753" s="235" t="s">
        <v>78</v>
      </c>
      <c r="C7753" s="235">
        <v>43702</v>
      </c>
      <c r="D7753" s="235">
        <v>23.2</v>
      </c>
      <c r="E7753" s="235">
        <v>87</v>
      </c>
      <c r="F7753" s="235">
        <v>47</v>
      </c>
      <c r="G7753" s="235">
        <v>24.3</v>
      </c>
      <c r="H7753" s="235">
        <v>14.8</v>
      </c>
    </row>
    <row r="7754" spans="2:8">
      <c r="B7754" s="235" t="s">
        <v>78</v>
      </c>
      <c r="C7754" s="235">
        <v>43703</v>
      </c>
      <c r="D7754" s="235">
        <v>23.2</v>
      </c>
      <c r="E7754" s="235">
        <v>84</v>
      </c>
      <c r="F7754" s="235">
        <v>53</v>
      </c>
      <c r="G7754" s="235">
        <v>23.9</v>
      </c>
      <c r="H7754" s="235">
        <v>14.9</v>
      </c>
    </row>
    <row r="7755" spans="2:8">
      <c r="B7755" s="235" t="s">
        <v>78</v>
      </c>
      <c r="C7755" s="235">
        <v>43704</v>
      </c>
      <c r="D7755" s="235">
        <v>23.2</v>
      </c>
      <c r="E7755" s="235">
        <v>74</v>
      </c>
      <c r="F7755" s="235">
        <v>47</v>
      </c>
      <c r="G7755" s="235">
        <v>24.9</v>
      </c>
      <c r="H7755" s="235">
        <v>15.4</v>
      </c>
    </row>
    <row r="7756" spans="2:8">
      <c r="B7756" s="235" t="s">
        <v>78</v>
      </c>
      <c r="C7756" s="235">
        <v>43705</v>
      </c>
      <c r="D7756" s="235">
        <v>23.2</v>
      </c>
      <c r="E7756" s="235">
        <v>86</v>
      </c>
      <c r="F7756" s="235">
        <v>60</v>
      </c>
      <c r="G7756" s="235">
        <v>22.7</v>
      </c>
      <c r="H7756" s="235">
        <v>16</v>
      </c>
    </row>
    <row r="7757" spans="2:8">
      <c r="B7757" s="235" t="s">
        <v>78</v>
      </c>
      <c r="C7757" s="235">
        <v>43706</v>
      </c>
      <c r="D7757" s="235">
        <v>23.2</v>
      </c>
      <c r="E7757" s="235">
        <v>90</v>
      </c>
      <c r="F7757" s="235">
        <v>44</v>
      </c>
      <c r="G7757" s="235">
        <v>24.9</v>
      </c>
      <c r="H7757" s="235">
        <v>14.4</v>
      </c>
    </row>
    <row r="7758" spans="2:8">
      <c r="B7758" s="235" t="s">
        <v>78</v>
      </c>
      <c r="C7758" s="235">
        <v>43707</v>
      </c>
      <c r="D7758" s="235">
        <v>0</v>
      </c>
      <c r="E7758" s="235">
        <v>84</v>
      </c>
      <c r="F7758" s="235">
        <v>42</v>
      </c>
      <c r="G7758" s="235">
        <v>25.2</v>
      </c>
      <c r="H7758" s="235">
        <v>14.4</v>
      </c>
    </row>
    <row r="7759" spans="2:8">
      <c r="B7759" s="235" t="s">
        <v>78</v>
      </c>
      <c r="C7759" s="235">
        <v>43708</v>
      </c>
      <c r="D7759" s="235">
        <v>0</v>
      </c>
      <c r="E7759" s="235">
        <v>50</v>
      </c>
      <c r="F7759" s="235">
        <v>49</v>
      </c>
      <c r="G7759" s="235">
        <v>25.4</v>
      </c>
      <c r="H7759" s="235">
        <v>15.8</v>
      </c>
    </row>
    <row r="7760" spans="2:8">
      <c r="B7760" s="235" t="s">
        <v>78</v>
      </c>
      <c r="C7760" s="235">
        <v>43709</v>
      </c>
      <c r="D7760" s="235">
        <v>23.2</v>
      </c>
      <c r="E7760" s="235">
        <v>97</v>
      </c>
      <c r="F7760" s="235">
        <v>56</v>
      </c>
      <c r="G7760" s="235">
        <v>23.8</v>
      </c>
      <c r="H7760" s="235">
        <v>14.9</v>
      </c>
    </row>
    <row r="7761" spans="2:8">
      <c r="B7761" s="235" t="s">
        <v>78</v>
      </c>
      <c r="C7761" s="235">
        <v>43710</v>
      </c>
      <c r="D7761" s="235">
        <v>0.4</v>
      </c>
      <c r="E7761" s="235">
        <v>92</v>
      </c>
      <c r="F7761" s="235">
        <v>60</v>
      </c>
      <c r="G7761" s="235">
        <v>23.2</v>
      </c>
      <c r="H7761" s="235">
        <v>14.7</v>
      </c>
    </row>
    <row r="7762" spans="2:8">
      <c r="B7762" s="235" t="s">
        <v>78</v>
      </c>
      <c r="C7762" s="235">
        <v>43711</v>
      </c>
      <c r="D7762" s="235">
        <v>0.4</v>
      </c>
      <c r="E7762" s="235">
        <v>87</v>
      </c>
      <c r="F7762" s="235">
        <v>83</v>
      </c>
      <c r="G7762" s="235">
        <v>17.5</v>
      </c>
      <c r="H7762" s="235">
        <v>15.4</v>
      </c>
    </row>
    <row r="7763" spans="2:8">
      <c r="B7763" s="235" t="s">
        <v>78</v>
      </c>
      <c r="C7763" s="235">
        <v>43712</v>
      </c>
      <c r="D7763" s="235">
        <v>0</v>
      </c>
      <c r="E7763" s="235">
        <v>85</v>
      </c>
      <c r="F7763" s="235">
        <v>59</v>
      </c>
      <c r="G7763" s="235">
        <v>22.8</v>
      </c>
      <c r="H7763" s="235">
        <v>17.2</v>
      </c>
    </row>
    <row r="7764" spans="2:8">
      <c r="B7764" s="235" t="s">
        <v>78</v>
      </c>
      <c r="C7764" s="235">
        <v>43713</v>
      </c>
      <c r="D7764" s="235">
        <v>11.6</v>
      </c>
      <c r="E7764" s="235">
        <v>97</v>
      </c>
      <c r="F7764" s="235">
        <v>50</v>
      </c>
      <c r="G7764" s="235">
        <v>26.1</v>
      </c>
      <c r="H7764" s="235">
        <v>14.9</v>
      </c>
    </row>
    <row r="7765" spans="2:8">
      <c r="B7765" s="235" t="s">
        <v>78</v>
      </c>
      <c r="C7765" s="235">
        <v>43714</v>
      </c>
      <c r="D7765" s="235">
        <v>12</v>
      </c>
      <c r="E7765" s="235">
        <v>92</v>
      </c>
      <c r="F7765" s="235">
        <v>52</v>
      </c>
      <c r="G7765" s="235">
        <v>22.6</v>
      </c>
      <c r="H7765" s="235">
        <v>14.9</v>
      </c>
    </row>
    <row r="7766" spans="2:8">
      <c r="B7766" s="235" t="s">
        <v>78</v>
      </c>
      <c r="C7766" s="235">
        <v>43715</v>
      </c>
      <c r="D7766" s="235">
        <v>12</v>
      </c>
      <c r="E7766" s="235">
        <v>87</v>
      </c>
      <c r="F7766" s="235">
        <v>49</v>
      </c>
      <c r="G7766" s="235">
        <v>24.8</v>
      </c>
      <c r="H7766" s="235">
        <v>15.2</v>
      </c>
    </row>
    <row r="7767" spans="2:8">
      <c r="B7767" s="235" t="s">
        <v>78</v>
      </c>
      <c r="C7767" s="235">
        <v>43716</v>
      </c>
      <c r="D7767" s="235">
        <v>12</v>
      </c>
      <c r="E7767" s="235">
        <v>94</v>
      </c>
      <c r="F7767" s="235">
        <v>43</v>
      </c>
      <c r="G7767" s="235">
        <v>24.4</v>
      </c>
      <c r="H7767" s="235">
        <v>15.1</v>
      </c>
    </row>
    <row r="7768" spans="2:8">
      <c r="B7768" s="235" t="s">
        <v>78</v>
      </c>
      <c r="C7768" s="235">
        <v>43717</v>
      </c>
      <c r="D7768" s="235">
        <v>12</v>
      </c>
      <c r="E7768" s="235">
        <v>78</v>
      </c>
      <c r="F7768" s="235">
        <v>47</v>
      </c>
      <c r="G7768" s="235">
        <v>25.2</v>
      </c>
      <c r="H7768" s="235">
        <v>15.3</v>
      </c>
    </row>
    <row r="7769" spans="2:8">
      <c r="B7769" s="235" t="s">
        <v>78</v>
      </c>
      <c r="C7769" s="235">
        <v>43718</v>
      </c>
      <c r="D7769" s="235">
        <v>20.6</v>
      </c>
      <c r="E7769" s="235">
        <v>83</v>
      </c>
      <c r="F7769" s="235">
        <v>40</v>
      </c>
      <c r="G7769" s="235">
        <v>26.5</v>
      </c>
      <c r="H7769" s="235">
        <v>15.8</v>
      </c>
    </row>
    <row r="7770" spans="2:8">
      <c r="B7770" s="235" t="s">
        <v>78</v>
      </c>
      <c r="C7770" s="235">
        <v>43719</v>
      </c>
      <c r="D7770" s="235">
        <v>30.6</v>
      </c>
      <c r="E7770" s="235">
        <v>96</v>
      </c>
      <c r="F7770" s="235">
        <v>54</v>
      </c>
      <c r="G7770" s="235">
        <v>25.9</v>
      </c>
      <c r="H7770" s="235">
        <v>14.8</v>
      </c>
    </row>
    <row r="7771" spans="2:8">
      <c r="B7771" s="235" t="s">
        <v>78</v>
      </c>
      <c r="C7771" s="235">
        <v>43720</v>
      </c>
      <c r="D7771" s="235">
        <v>15.2</v>
      </c>
      <c r="E7771" s="235">
        <v>98</v>
      </c>
      <c r="F7771" s="235">
        <v>55</v>
      </c>
      <c r="G7771" s="235">
        <v>24.9</v>
      </c>
      <c r="H7771" s="235">
        <v>14.8</v>
      </c>
    </row>
    <row r="7772" spans="2:8">
      <c r="B7772" s="235" t="s">
        <v>78</v>
      </c>
      <c r="C7772" s="235">
        <v>43721</v>
      </c>
      <c r="D7772" s="235">
        <v>18.399999999999999</v>
      </c>
      <c r="E7772" s="235">
        <v>97</v>
      </c>
      <c r="F7772" s="235">
        <v>56</v>
      </c>
      <c r="G7772" s="235">
        <v>23.6</v>
      </c>
      <c r="H7772" s="235">
        <v>13.6</v>
      </c>
    </row>
    <row r="7773" spans="2:8">
      <c r="B7773" s="235" t="s">
        <v>78</v>
      </c>
      <c r="C7773" s="235">
        <v>43722</v>
      </c>
      <c r="D7773" s="235">
        <v>22.4</v>
      </c>
      <c r="E7773" s="235">
        <v>90</v>
      </c>
      <c r="F7773" s="235">
        <v>57</v>
      </c>
      <c r="G7773" s="235">
        <v>23.7</v>
      </c>
      <c r="H7773" s="235">
        <v>15.2</v>
      </c>
    </row>
    <row r="7774" spans="2:8">
      <c r="B7774" s="235" t="s">
        <v>78</v>
      </c>
      <c r="C7774" s="235">
        <v>43723</v>
      </c>
      <c r="D7774" s="235">
        <v>23</v>
      </c>
      <c r="E7774" s="235">
        <v>89</v>
      </c>
      <c r="F7774" s="235">
        <v>48</v>
      </c>
      <c r="G7774" s="235">
        <v>24.3</v>
      </c>
      <c r="H7774" s="235">
        <v>15.1</v>
      </c>
    </row>
    <row r="7775" spans="2:8">
      <c r="B7775" s="235" t="s">
        <v>78</v>
      </c>
      <c r="C7775" s="235">
        <v>43724</v>
      </c>
      <c r="D7775" s="235">
        <v>23</v>
      </c>
      <c r="E7775" s="235">
        <v>95</v>
      </c>
      <c r="F7775" s="235">
        <v>54</v>
      </c>
      <c r="G7775" s="235">
        <v>24.9</v>
      </c>
      <c r="H7775" s="235">
        <v>14.9</v>
      </c>
    </row>
    <row r="7776" spans="2:8">
      <c r="B7776" s="235" t="s">
        <v>78</v>
      </c>
      <c r="C7776" s="235">
        <v>43725</v>
      </c>
      <c r="D7776" s="235">
        <v>23</v>
      </c>
      <c r="E7776" s="235">
        <v>97</v>
      </c>
      <c r="F7776" s="235">
        <v>62</v>
      </c>
      <c r="G7776" s="235">
        <v>24.3</v>
      </c>
      <c r="H7776" s="235">
        <v>14.2</v>
      </c>
    </row>
    <row r="7777" spans="2:8">
      <c r="B7777" s="235" t="s">
        <v>78</v>
      </c>
      <c r="C7777" s="235">
        <v>43726</v>
      </c>
      <c r="D7777" s="235">
        <v>35.200000000000003</v>
      </c>
      <c r="E7777" s="235">
        <v>99</v>
      </c>
      <c r="F7777" s="235">
        <v>83</v>
      </c>
      <c r="G7777" s="235">
        <v>19.3</v>
      </c>
      <c r="H7777" s="235">
        <v>14.1</v>
      </c>
    </row>
    <row r="7778" spans="2:8">
      <c r="B7778" s="235" t="s">
        <v>78</v>
      </c>
      <c r="C7778" s="235">
        <v>43727</v>
      </c>
      <c r="D7778" s="235">
        <v>56.2</v>
      </c>
      <c r="E7778" s="235">
        <v>99</v>
      </c>
      <c r="F7778" s="235">
        <v>79</v>
      </c>
      <c r="G7778" s="235">
        <v>20.6</v>
      </c>
      <c r="H7778" s="235">
        <v>13.4</v>
      </c>
    </row>
    <row r="7779" spans="2:8">
      <c r="B7779" s="235" t="s">
        <v>78</v>
      </c>
      <c r="C7779" s="235">
        <v>43728</v>
      </c>
      <c r="D7779" s="235">
        <v>68.2</v>
      </c>
      <c r="E7779" s="235">
        <v>99</v>
      </c>
      <c r="F7779" s="235">
        <v>78</v>
      </c>
      <c r="G7779" s="235">
        <v>20.6</v>
      </c>
      <c r="H7779" s="235">
        <v>14.1</v>
      </c>
    </row>
    <row r="7780" spans="2:8">
      <c r="B7780" s="235" t="s">
        <v>78</v>
      </c>
      <c r="C7780" s="235">
        <v>43729</v>
      </c>
      <c r="D7780" s="235">
        <v>77.2</v>
      </c>
      <c r="E7780" s="235">
        <v>99</v>
      </c>
      <c r="F7780" s="235">
        <v>74</v>
      </c>
      <c r="G7780" s="235">
        <v>20.7</v>
      </c>
      <c r="H7780" s="235">
        <v>13.6</v>
      </c>
    </row>
    <row r="7781" spans="2:8">
      <c r="B7781" s="235" t="s">
        <v>78</v>
      </c>
      <c r="C7781" s="235">
        <v>43730</v>
      </c>
      <c r="D7781" s="235">
        <v>69.8</v>
      </c>
      <c r="E7781" s="235">
        <v>99</v>
      </c>
      <c r="F7781" s="235">
        <v>70</v>
      </c>
      <c r="G7781" s="235">
        <v>22.8</v>
      </c>
      <c r="H7781" s="235">
        <v>13.6</v>
      </c>
    </row>
    <row r="7782" spans="2:8">
      <c r="B7782" s="235" t="s">
        <v>78</v>
      </c>
      <c r="C7782" s="235">
        <v>43731</v>
      </c>
      <c r="D7782" s="235">
        <v>75</v>
      </c>
      <c r="E7782" s="235">
        <v>99</v>
      </c>
      <c r="F7782" s="235">
        <v>70</v>
      </c>
      <c r="G7782" s="235">
        <v>20.7</v>
      </c>
      <c r="H7782" s="235">
        <v>13.8</v>
      </c>
    </row>
    <row r="7783" spans="2:8">
      <c r="B7783" s="235" t="s">
        <v>78</v>
      </c>
      <c r="C7783" s="235">
        <v>43732</v>
      </c>
      <c r="D7783" s="235">
        <v>76.2</v>
      </c>
      <c r="E7783" s="235">
        <v>97</v>
      </c>
      <c r="F7783" s="235">
        <v>58</v>
      </c>
      <c r="G7783" s="235">
        <v>24.1</v>
      </c>
      <c r="H7783" s="235">
        <v>13.9</v>
      </c>
    </row>
    <row r="7784" spans="2:8">
      <c r="B7784" s="235" t="s">
        <v>78</v>
      </c>
      <c r="C7784" s="235">
        <v>43733</v>
      </c>
      <c r="D7784" s="235">
        <v>77</v>
      </c>
      <c r="E7784" s="235">
        <v>98</v>
      </c>
      <c r="F7784" s="235">
        <v>65</v>
      </c>
      <c r="G7784" s="235">
        <v>22.3</v>
      </c>
      <c r="H7784" s="235">
        <v>13.5</v>
      </c>
    </row>
    <row r="7785" spans="2:8">
      <c r="B7785" s="235" t="s">
        <v>78</v>
      </c>
      <c r="C7785" s="235">
        <v>43734</v>
      </c>
      <c r="D7785" s="235">
        <v>77.2</v>
      </c>
      <c r="E7785" s="235">
        <v>99</v>
      </c>
      <c r="F7785" s="235">
        <v>80</v>
      </c>
      <c r="G7785" s="235">
        <v>20.3</v>
      </c>
      <c r="H7785" s="235">
        <v>13.5</v>
      </c>
    </row>
    <row r="7786" spans="2:8">
      <c r="B7786" s="235" t="s">
        <v>78</v>
      </c>
      <c r="C7786" s="235">
        <v>43735</v>
      </c>
      <c r="D7786" s="235">
        <v>79.8</v>
      </c>
      <c r="E7786" s="235">
        <v>98</v>
      </c>
      <c r="F7786" s="235">
        <v>61</v>
      </c>
      <c r="G7786" s="235">
        <v>24.3</v>
      </c>
      <c r="H7786" s="235">
        <v>13.9</v>
      </c>
    </row>
    <row r="7787" spans="2:8">
      <c r="B7787" s="235" t="s">
        <v>78</v>
      </c>
      <c r="C7787" s="235">
        <v>43736</v>
      </c>
      <c r="D7787" s="235">
        <v>79.8</v>
      </c>
      <c r="E7787" s="235">
        <v>96</v>
      </c>
      <c r="F7787" s="235">
        <v>57</v>
      </c>
      <c r="G7787" s="235">
        <v>24.2</v>
      </c>
      <c r="H7787" s="235">
        <v>13.9</v>
      </c>
    </row>
    <row r="7788" spans="2:8">
      <c r="B7788" s="235" t="s">
        <v>78</v>
      </c>
      <c r="C7788" s="235">
        <v>43737</v>
      </c>
      <c r="D7788" s="235">
        <v>83.8</v>
      </c>
      <c r="E7788" s="235">
        <v>97</v>
      </c>
      <c r="F7788" s="235">
        <v>62</v>
      </c>
      <c r="G7788" s="235">
        <v>22.9</v>
      </c>
      <c r="H7788" s="235">
        <v>14.5</v>
      </c>
    </row>
    <row r="7789" spans="2:8">
      <c r="B7789" s="235" t="s">
        <v>78</v>
      </c>
      <c r="C7789" s="235">
        <v>43738</v>
      </c>
      <c r="D7789" s="235">
        <v>83.8</v>
      </c>
      <c r="E7789" s="235">
        <v>99</v>
      </c>
      <c r="F7789" s="235">
        <v>78</v>
      </c>
      <c r="G7789" s="235">
        <v>21.8</v>
      </c>
      <c r="H7789" s="235">
        <v>13.4</v>
      </c>
    </row>
    <row r="7790" spans="2:8">
      <c r="B7790" s="235" t="s">
        <v>78</v>
      </c>
      <c r="C7790" s="235">
        <v>43739</v>
      </c>
      <c r="D7790" s="235">
        <v>93.6</v>
      </c>
      <c r="E7790" s="235">
        <v>99</v>
      </c>
      <c r="F7790" s="235">
        <v>64</v>
      </c>
      <c r="G7790" s="235">
        <v>21.4</v>
      </c>
      <c r="H7790" s="235">
        <v>13.2</v>
      </c>
    </row>
    <row r="7791" spans="2:8">
      <c r="B7791" s="235" t="s">
        <v>78</v>
      </c>
      <c r="C7791" s="235">
        <v>43740</v>
      </c>
      <c r="D7791" s="235">
        <v>0</v>
      </c>
      <c r="E7791" s="235">
        <v>98</v>
      </c>
      <c r="F7791" s="235">
        <v>63</v>
      </c>
      <c r="G7791" s="235">
        <v>23.3</v>
      </c>
      <c r="H7791" s="235">
        <v>14.2</v>
      </c>
    </row>
    <row r="7792" spans="2:8">
      <c r="B7792" s="235" t="s">
        <v>78</v>
      </c>
      <c r="C7792" s="235">
        <v>43741</v>
      </c>
      <c r="D7792" s="235">
        <v>1.6</v>
      </c>
      <c r="E7792" s="235">
        <v>98</v>
      </c>
      <c r="F7792" s="235">
        <v>68</v>
      </c>
      <c r="G7792" s="235">
        <v>19.399999999999999</v>
      </c>
      <c r="H7792" s="235">
        <v>12.8</v>
      </c>
    </row>
    <row r="7793" spans="2:8">
      <c r="B7793" s="235" t="s">
        <v>78</v>
      </c>
      <c r="C7793" s="235">
        <v>43742</v>
      </c>
      <c r="D7793" s="235">
        <v>1.6</v>
      </c>
      <c r="E7793" s="235">
        <v>99</v>
      </c>
      <c r="F7793" s="235">
        <v>59</v>
      </c>
      <c r="G7793" s="235">
        <v>23.3</v>
      </c>
      <c r="H7793" s="235">
        <v>12.7</v>
      </c>
    </row>
    <row r="7794" spans="2:8">
      <c r="B7794" s="235" t="s">
        <v>78</v>
      </c>
      <c r="C7794" s="235">
        <v>43743</v>
      </c>
      <c r="D7794" s="235">
        <v>4.5999999999999996</v>
      </c>
      <c r="E7794" s="235">
        <v>98</v>
      </c>
      <c r="F7794" s="235">
        <v>58</v>
      </c>
      <c r="G7794" s="235">
        <v>22.4</v>
      </c>
      <c r="H7794" s="235">
        <v>13.9</v>
      </c>
    </row>
    <row r="7795" spans="2:8">
      <c r="B7795" s="235" t="s">
        <v>78</v>
      </c>
      <c r="C7795" s="235">
        <v>43744</v>
      </c>
      <c r="D7795" s="235">
        <v>12.6</v>
      </c>
      <c r="E7795" s="235">
        <v>98</v>
      </c>
      <c r="F7795" s="235">
        <v>57</v>
      </c>
      <c r="G7795" s="235">
        <v>23.9</v>
      </c>
      <c r="H7795" s="235">
        <v>14.1</v>
      </c>
    </row>
    <row r="7796" spans="2:8">
      <c r="B7796" s="235" t="s">
        <v>78</v>
      </c>
      <c r="C7796" s="235">
        <v>43745</v>
      </c>
      <c r="D7796" s="235">
        <v>12.6</v>
      </c>
      <c r="E7796" s="235">
        <v>97</v>
      </c>
      <c r="F7796" s="235">
        <v>56</v>
      </c>
      <c r="G7796" s="235">
        <v>24.2</v>
      </c>
      <c r="H7796" s="235">
        <v>11.9</v>
      </c>
    </row>
    <row r="7797" spans="2:8">
      <c r="B7797" s="235" t="s">
        <v>78</v>
      </c>
      <c r="C7797" s="235">
        <v>43746</v>
      </c>
      <c r="D7797" s="235">
        <v>14.4</v>
      </c>
      <c r="E7797" s="235">
        <v>98</v>
      </c>
      <c r="F7797" s="235">
        <v>66</v>
      </c>
      <c r="G7797" s="235">
        <v>21.8</v>
      </c>
      <c r="H7797" s="235">
        <v>14.3</v>
      </c>
    </row>
    <row r="7798" spans="2:8">
      <c r="B7798" s="235" t="s">
        <v>78</v>
      </c>
      <c r="C7798" s="235">
        <v>43747</v>
      </c>
      <c r="D7798" s="235">
        <v>17</v>
      </c>
      <c r="E7798" s="235">
        <v>98</v>
      </c>
      <c r="F7798" s="235">
        <v>61</v>
      </c>
      <c r="G7798" s="235">
        <v>22.8</v>
      </c>
      <c r="H7798" s="235">
        <v>13.7</v>
      </c>
    </row>
    <row r="7799" spans="2:8">
      <c r="B7799" s="235" t="s">
        <v>78</v>
      </c>
      <c r="C7799" s="235">
        <v>43748</v>
      </c>
      <c r="D7799" s="235">
        <v>20.6</v>
      </c>
      <c r="E7799" s="235">
        <v>98</v>
      </c>
      <c r="F7799" s="235">
        <v>75</v>
      </c>
      <c r="G7799" s="235">
        <v>21.4</v>
      </c>
      <c r="H7799" s="235">
        <v>14.2</v>
      </c>
    </row>
    <row r="7800" spans="2:8">
      <c r="B7800" s="235" t="s">
        <v>78</v>
      </c>
      <c r="C7800" s="235">
        <v>43749</v>
      </c>
      <c r="D7800" s="235">
        <v>20.6</v>
      </c>
      <c r="E7800" s="235">
        <v>99</v>
      </c>
      <c r="F7800" s="235">
        <v>76</v>
      </c>
      <c r="G7800" s="235">
        <v>20.100000000000001</v>
      </c>
      <c r="H7800" s="235">
        <v>13.9</v>
      </c>
    </row>
    <row r="7801" spans="2:8">
      <c r="B7801" s="235" t="s">
        <v>78</v>
      </c>
      <c r="C7801" s="235">
        <v>43750</v>
      </c>
      <c r="D7801" s="235">
        <v>30.6</v>
      </c>
      <c r="E7801" s="235">
        <v>99</v>
      </c>
      <c r="F7801" s="235">
        <v>64</v>
      </c>
      <c r="G7801" s="235">
        <v>22.6</v>
      </c>
      <c r="H7801" s="235">
        <v>13.7</v>
      </c>
    </row>
    <row r="7802" spans="2:8">
      <c r="B7802" s="235" t="s">
        <v>78</v>
      </c>
      <c r="C7802" s="235">
        <v>43751</v>
      </c>
      <c r="D7802" s="235">
        <v>30.6</v>
      </c>
      <c r="E7802" s="235">
        <v>99</v>
      </c>
      <c r="F7802" s="235">
        <v>65</v>
      </c>
      <c r="G7802" s="235">
        <v>22.4</v>
      </c>
      <c r="H7802" s="235">
        <v>13.4</v>
      </c>
    </row>
    <row r="7803" spans="2:8">
      <c r="B7803" s="235" t="s">
        <v>78</v>
      </c>
      <c r="C7803" s="235">
        <v>43752</v>
      </c>
      <c r="D7803" s="235">
        <v>40</v>
      </c>
      <c r="E7803" s="235">
        <v>99</v>
      </c>
      <c r="F7803" s="235">
        <v>66</v>
      </c>
      <c r="G7803" s="235">
        <v>23</v>
      </c>
      <c r="H7803" s="235">
        <v>14.6</v>
      </c>
    </row>
    <row r="7804" spans="2:8">
      <c r="B7804" s="235" t="s">
        <v>78</v>
      </c>
      <c r="C7804" s="235">
        <v>43753</v>
      </c>
      <c r="D7804" s="235">
        <v>40.799999999999997</v>
      </c>
      <c r="E7804" s="235">
        <v>97</v>
      </c>
      <c r="F7804" s="235">
        <v>58</v>
      </c>
      <c r="G7804" s="235">
        <v>24.1</v>
      </c>
      <c r="H7804" s="235">
        <v>13.2</v>
      </c>
    </row>
    <row r="7805" spans="2:8">
      <c r="B7805" s="235" t="s">
        <v>78</v>
      </c>
      <c r="C7805" s="235">
        <v>43754</v>
      </c>
      <c r="D7805" s="235">
        <v>54.4</v>
      </c>
      <c r="E7805" s="235">
        <v>98</v>
      </c>
      <c r="F7805" s="235">
        <v>70</v>
      </c>
      <c r="G7805" s="235">
        <v>22.8</v>
      </c>
      <c r="H7805" s="235">
        <v>13.1</v>
      </c>
    </row>
    <row r="7806" spans="2:8">
      <c r="B7806" s="235" t="s">
        <v>78</v>
      </c>
      <c r="C7806" s="235">
        <v>43755</v>
      </c>
      <c r="D7806" s="235">
        <v>54.6</v>
      </c>
      <c r="E7806" s="235">
        <v>99</v>
      </c>
      <c r="F7806" s="235">
        <v>81</v>
      </c>
      <c r="G7806" s="235">
        <v>21.3</v>
      </c>
      <c r="H7806" s="235">
        <v>14.2</v>
      </c>
    </row>
    <row r="7807" spans="2:8">
      <c r="B7807" s="235" t="s">
        <v>78</v>
      </c>
      <c r="C7807" s="235">
        <v>43756</v>
      </c>
      <c r="D7807" s="235">
        <v>56.6</v>
      </c>
      <c r="E7807" s="235">
        <v>98</v>
      </c>
      <c r="F7807" s="235">
        <v>78</v>
      </c>
      <c r="G7807" s="235">
        <v>21.2</v>
      </c>
      <c r="H7807" s="235">
        <v>13.7</v>
      </c>
    </row>
    <row r="7808" spans="2:8">
      <c r="B7808" s="235" t="s">
        <v>78</v>
      </c>
      <c r="C7808" s="235">
        <v>43757</v>
      </c>
      <c r="D7808" s="235">
        <v>70</v>
      </c>
      <c r="E7808" s="235">
        <v>98</v>
      </c>
      <c r="F7808" s="235">
        <v>70</v>
      </c>
      <c r="G7808" s="235">
        <v>21.6</v>
      </c>
      <c r="H7808" s="235">
        <v>12.8</v>
      </c>
    </row>
    <row r="7809" spans="2:8">
      <c r="B7809" s="235" t="s">
        <v>78</v>
      </c>
      <c r="C7809" s="235">
        <v>43758</v>
      </c>
      <c r="D7809" s="235">
        <v>71.2</v>
      </c>
      <c r="E7809" s="235">
        <v>99</v>
      </c>
      <c r="F7809" s="235">
        <v>74</v>
      </c>
      <c r="G7809" s="235">
        <v>22.9</v>
      </c>
      <c r="H7809" s="235">
        <v>14.2</v>
      </c>
    </row>
    <row r="7810" spans="2:8">
      <c r="B7810" s="235" t="s">
        <v>78</v>
      </c>
      <c r="C7810" s="235">
        <v>43759</v>
      </c>
      <c r="D7810" s="235">
        <v>90</v>
      </c>
      <c r="E7810" s="235">
        <v>99</v>
      </c>
      <c r="F7810" s="235">
        <v>83</v>
      </c>
      <c r="G7810" s="235">
        <v>20.8</v>
      </c>
      <c r="H7810" s="235">
        <v>13.8</v>
      </c>
    </row>
    <row r="7811" spans="2:8">
      <c r="B7811" s="235" t="s">
        <v>78</v>
      </c>
      <c r="C7811" s="235">
        <v>43760</v>
      </c>
      <c r="D7811" s="235">
        <v>91.6</v>
      </c>
      <c r="E7811" s="235">
        <v>99</v>
      </c>
      <c r="F7811" s="235">
        <v>73</v>
      </c>
      <c r="G7811" s="235">
        <v>20.8</v>
      </c>
      <c r="H7811" s="235">
        <v>13.2</v>
      </c>
    </row>
    <row r="7812" spans="2:8">
      <c r="B7812" s="235" t="s">
        <v>78</v>
      </c>
      <c r="C7812" s="235">
        <v>43761</v>
      </c>
      <c r="D7812" s="235">
        <v>11.2</v>
      </c>
      <c r="E7812" s="235">
        <v>99</v>
      </c>
      <c r="F7812" s="235">
        <v>69</v>
      </c>
      <c r="G7812" s="235">
        <v>21.6</v>
      </c>
      <c r="H7812" s="235">
        <v>13.3</v>
      </c>
    </row>
    <row r="7813" spans="2:8">
      <c r="B7813" s="235" t="s">
        <v>78</v>
      </c>
      <c r="C7813" s="235">
        <v>43762</v>
      </c>
      <c r="D7813" s="235">
        <v>11.8</v>
      </c>
      <c r="E7813" s="235">
        <v>99</v>
      </c>
      <c r="F7813" s="235">
        <v>79</v>
      </c>
      <c r="G7813" s="235">
        <v>19.600000000000001</v>
      </c>
      <c r="H7813" s="235">
        <v>13.2</v>
      </c>
    </row>
    <row r="7814" spans="2:8">
      <c r="B7814" s="235" t="s">
        <v>78</v>
      </c>
      <c r="C7814" s="235">
        <v>43763</v>
      </c>
      <c r="D7814" s="235">
        <v>16</v>
      </c>
      <c r="E7814" s="235">
        <v>97</v>
      </c>
      <c r="F7814" s="235">
        <v>74</v>
      </c>
      <c r="G7814" s="235">
        <v>21.1</v>
      </c>
      <c r="H7814" s="235">
        <v>14.3</v>
      </c>
    </row>
    <row r="7815" spans="2:8">
      <c r="B7815" s="235" t="s">
        <v>78</v>
      </c>
      <c r="C7815" s="235">
        <v>43764</v>
      </c>
      <c r="D7815" s="235">
        <v>117</v>
      </c>
      <c r="E7815" s="235">
        <v>99</v>
      </c>
      <c r="F7815" s="235">
        <v>70</v>
      </c>
      <c r="G7815" s="235">
        <v>22.7</v>
      </c>
      <c r="H7815" s="235">
        <v>14.1</v>
      </c>
    </row>
    <row r="7816" spans="2:8">
      <c r="B7816" s="235" t="s">
        <v>78</v>
      </c>
      <c r="C7816" s="235">
        <v>43765</v>
      </c>
      <c r="D7816" s="235">
        <v>12.8</v>
      </c>
      <c r="E7816" s="235">
        <v>99</v>
      </c>
      <c r="F7816" s="235">
        <v>68</v>
      </c>
      <c r="G7816" s="235">
        <v>23.2</v>
      </c>
      <c r="H7816" s="235">
        <v>13.1</v>
      </c>
    </row>
    <row r="7817" spans="2:8">
      <c r="B7817" s="235" t="s">
        <v>78</v>
      </c>
      <c r="C7817" s="235">
        <v>43766</v>
      </c>
      <c r="D7817" s="235">
        <v>140.19999999999999</v>
      </c>
      <c r="E7817" s="235">
        <v>98</v>
      </c>
      <c r="F7817" s="235">
        <v>68</v>
      </c>
      <c r="G7817" s="235">
        <v>22.4</v>
      </c>
      <c r="H7817" s="235">
        <v>13.9</v>
      </c>
    </row>
    <row r="7818" spans="2:8">
      <c r="B7818" s="235" t="s">
        <v>78</v>
      </c>
      <c r="C7818" s="235">
        <v>43767</v>
      </c>
      <c r="D7818" s="235">
        <v>140.19999999999999</v>
      </c>
      <c r="E7818" s="235">
        <v>98</v>
      </c>
      <c r="F7818" s="235">
        <v>52</v>
      </c>
      <c r="G7818" s="235">
        <v>24.7</v>
      </c>
      <c r="H7818" s="235">
        <v>14.3</v>
      </c>
    </row>
    <row r="7819" spans="2:8">
      <c r="B7819" s="235" t="s">
        <v>78</v>
      </c>
      <c r="C7819" s="235">
        <v>43768</v>
      </c>
      <c r="D7819" s="235">
        <v>144.4</v>
      </c>
      <c r="E7819" s="235">
        <v>99</v>
      </c>
      <c r="F7819" s="235">
        <v>62</v>
      </c>
      <c r="G7819" s="235">
        <v>23</v>
      </c>
      <c r="H7819" s="235">
        <v>13.1</v>
      </c>
    </row>
    <row r="7820" spans="2:8">
      <c r="B7820" s="235" t="s">
        <v>78</v>
      </c>
      <c r="C7820" s="235">
        <v>43769</v>
      </c>
      <c r="D7820" s="235">
        <v>157.19999999999999</v>
      </c>
      <c r="E7820" s="235">
        <v>97</v>
      </c>
      <c r="F7820" s="235">
        <v>63</v>
      </c>
      <c r="G7820" s="235">
        <v>22.2</v>
      </c>
      <c r="H7820" s="235">
        <v>13.9</v>
      </c>
    </row>
    <row r="7821" spans="2:8">
      <c r="B7821" s="235" t="s">
        <v>78</v>
      </c>
      <c r="C7821" s="235">
        <v>43770</v>
      </c>
      <c r="D7821" s="235">
        <v>6.8</v>
      </c>
      <c r="E7821" s="235">
        <v>98</v>
      </c>
      <c r="F7821" s="235">
        <v>67</v>
      </c>
      <c r="G7821" s="235">
        <v>16.899999999999999</v>
      </c>
      <c r="H7821" s="235">
        <v>13.7</v>
      </c>
    </row>
    <row r="7822" spans="2:8">
      <c r="B7822" s="235" t="s">
        <v>78</v>
      </c>
      <c r="C7822" s="235">
        <v>43771</v>
      </c>
      <c r="D7822" s="235">
        <v>0</v>
      </c>
      <c r="E7822" s="235">
        <v>99</v>
      </c>
      <c r="F7822" s="235">
        <v>64</v>
      </c>
      <c r="G7822" s="235">
        <v>24.3</v>
      </c>
      <c r="H7822" s="235">
        <v>14</v>
      </c>
    </row>
    <row r="7823" spans="2:8">
      <c r="B7823" s="235" t="s">
        <v>78</v>
      </c>
      <c r="C7823" s="235">
        <v>43772</v>
      </c>
      <c r="D7823" s="235">
        <v>1.4</v>
      </c>
      <c r="E7823" s="235">
        <v>99</v>
      </c>
      <c r="F7823" s="235">
        <v>75</v>
      </c>
      <c r="G7823" s="235">
        <v>22.6</v>
      </c>
      <c r="H7823" s="235">
        <v>14.4</v>
      </c>
    </row>
    <row r="7824" spans="2:8">
      <c r="B7824" s="235" t="s">
        <v>78</v>
      </c>
      <c r="C7824" s="235">
        <v>43773</v>
      </c>
      <c r="D7824" s="235">
        <v>0</v>
      </c>
      <c r="E7824" s="235">
        <v>97</v>
      </c>
      <c r="F7824" s="235">
        <v>97</v>
      </c>
      <c r="G7824" s="235">
        <v>15.9</v>
      </c>
      <c r="H7824" s="235">
        <v>15.9</v>
      </c>
    </row>
    <row r="7825" spans="2:8">
      <c r="B7825" s="235" t="s">
        <v>78</v>
      </c>
      <c r="C7825" s="235">
        <v>43774</v>
      </c>
      <c r="D7825" s="235">
        <v>1.2</v>
      </c>
      <c r="E7825" s="235">
        <v>97</v>
      </c>
      <c r="F7825" s="235">
        <v>87</v>
      </c>
      <c r="G7825" s="235">
        <v>18.3</v>
      </c>
      <c r="H7825" s="235">
        <v>15.9</v>
      </c>
    </row>
    <row r="7826" spans="2:8">
      <c r="B7826" s="235" t="s">
        <v>78</v>
      </c>
      <c r="C7826" s="235">
        <v>43775</v>
      </c>
      <c r="D7826" s="235">
        <v>0</v>
      </c>
      <c r="E7826" s="235">
        <v>99</v>
      </c>
      <c r="F7826" s="235">
        <v>94</v>
      </c>
      <c r="G7826" s="235">
        <v>22.8</v>
      </c>
      <c r="H7826" s="235">
        <v>14.8</v>
      </c>
    </row>
    <row r="7827" spans="2:8">
      <c r="B7827" s="235" t="s">
        <v>78</v>
      </c>
      <c r="C7827" s="235">
        <v>43776</v>
      </c>
      <c r="D7827" s="235">
        <v>6.4</v>
      </c>
      <c r="E7827" s="235">
        <v>96</v>
      </c>
      <c r="F7827" s="235">
        <v>66</v>
      </c>
      <c r="G7827" s="235">
        <v>23.7</v>
      </c>
      <c r="H7827" s="235">
        <v>15.3</v>
      </c>
    </row>
    <row r="7828" spans="2:8">
      <c r="B7828" s="235" t="s">
        <v>78</v>
      </c>
      <c r="C7828" s="235">
        <v>43777</v>
      </c>
      <c r="D7828" s="235">
        <v>6.4</v>
      </c>
      <c r="E7828" s="235">
        <v>97</v>
      </c>
      <c r="F7828" s="235">
        <v>68</v>
      </c>
      <c r="G7828" s="235">
        <v>23.3</v>
      </c>
      <c r="H7828" s="235">
        <v>15.1</v>
      </c>
    </row>
    <row r="7829" spans="2:8">
      <c r="B7829" s="235" t="s">
        <v>78</v>
      </c>
      <c r="C7829" s="235">
        <v>43778</v>
      </c>
      <c r="D7829" s="235">
        <v>10.6</v>
      </c>
      <c r="E7829" s="235">
        <v>97</v>
      </c>
      <c r="F7829" s="235">
        <v>82</v>
      </c>
      <c r="G7829" s="235">
        <v>19.3</v>
      </c>
      <c r="H7829" s="235">
        <v>14.2</v>
      </c>
    </row>
    <row r="7830" spans="2:8">
      <c r="B7830" s="235" t="s">
        <v>78</v>
      </c>
      <c r="C7830" s="235">
        <v>43779</v>
      </c>
      <c r="D7830" s="235">
        <v>10.8</v>
      </c>
      <c r="E7830" s="235">
        <v>98</v>
      </c>
      <c r="F7830" s="235">
        <v>73</v>
      </c>
      <c r="G7830" s="235">
        <v>22.4</v>
      </c>
      <c r="H7830" s="235">
        <v>13.9</v>
      </c>
    </row>
    <row r="7831" spans="2:8">
      <c r="B7831" s="235" t="s">
        <v>78</v>
      </c>
      <c r="C7831" s="235">
        <v>43780</v>
      </c>
      <c r="D7831" s="235">
        <v>23.6</v>
      </c>
      <c r="E7831" s="235">
        <v>99</v>
      </c>
      <c r="F7831" s="235">
        <v>68</v>
      </c>
      <c r="G7831" s="235">
        <v>23.1</v>
      </c>
      <c r="H7831" s="235">
        <v>15.8</v>
      </c>
    </row>
    <row r="7832" spans="2:8">
      <c r="B7832" s="235" t="s">
        <v>78</v>
      </c>
      <c r="C7832" s="235">
        <v>43781</v>
      </c>
      <c r="D7832" s="235">
        <v>42</v>
      </c>
      <c r="E7832" s="235">
        <v>99</v>
      </c>
      <c r="F7832" s="235">
        <v>97</v>
      </c>
      <c r="G7832" s="235">
        <v>16.600000000000001</v>
      </c>
      <c r="H7832" s="235">
        <v>14.8</v>
      </c>
    </row>
    <row r="7833" spans="2:8">
      <c r="B7833" s="235" t="s">
        <v>78</v>
      </c>
      <c r="C7833" s="235">
        <v>43782</v>
      </c>
      <c r="D7833" s="235">
        <v>43.8</v>
      </c>
      <c r="E7833" s="235">
        <v>99</v>
      </c>
      <c r="F7833" s="235">
        <v>97</v>
      </c>
      <c r="G7833" s="235">
        <v>18.3</v>
      </c>
      <c r="H7833" s="235">
        <v>14.3</v>
      </c>
    </row>
    <row r="7834" spans="2:8">
      <c r="B7834" s="235" t="s">
        <v>78</v>
      </c>
      <c r="C7834" s="235">
        <v>43783</v>
      </c>
      <c r="D7834" s="235">
        <v>45.4</v>
      </c>
      <c r="E7834" s="235">
        <v>97</v>
      </c>
      <c r="F7834" s="235">
        <v>82</v>
      </c>
      <c r="G7834" s="235">
        <v>20.8</v>
      </c>
      <c r="H7834" s="235">
        <v>14.3</v>
      </c>
    </row>
    <row r="7835" spans="2:8">
      <c r="B7835" s="235" t="s">
        <v>78</v>
      </c>
      <c r="C7835" s="235">
        <v>43784</v>
      </c>
      <c r="D7835" s="235">
        <v>17.8</v>
      </c>
      <c r="E7835" s="235">
        <v>99</v>
      </c>
      <c r="F7835" s="235">
        <v>74</v>
      </c>
      <c r="G7835" s="235">
        <v>22.3</v>
      </c>
      <c r="H7835" s="235">
        <v>14.2</v>
      </c>
    </row>
    <row r="7836" spans="2:8">
      <c r="B7836" s="235" t="s">
        <v>78</v>
      </c>
      <c r="C7836" s="235">
        <v>43785</v>
      </c>
      <c r="D7836" s="235">
        <v>0.59</v>
      </c>
      <c r="E7836" s="235">
        <v>99</v>
      </c>
      <c r="F7836" s="235">
        <v>69</v>
      </c>
      <c r="G7836" s="235">
        <v>22.7</v>
      </c>
      <c r="H7836" s="235">
        <v>13.6</v>
      </c>
    </row>
    <row r="7837" spans="2:8">
      <c r="B7837" s="235" t="s">
        <v>78</v>
      </c>
      <c r="C7837" s="235">
        <v>43786</v>
      </c>
      <c r="D7837" s="235">
        <v>3.4</v>
      </c>
      <c r="E7837" s="235">
        <v>99</v>
      </c>
      <c r="F7837" s="235">
        <v>76</v>
      </c>
      <c r="G7837" s="235">
        <v>22.2</v>
      </c>
      <c r="H7837" s="235">
        <v>14.7</v>
      </c>
    </row>
    <row r="7838" spans="2:8">
      <c r="B7838" s="235" t="s">
        <v>78</v>
      </c>
      <c r="C7838" s="235">
        <v>43787</v>
      </c>
      <c r="D7838" s="235">
        <v>11.1</v>
      </c>
      <c r="E7838" s="235">
        <v>99</v>
      </c>
      <c r="F7838" s="235">
        <v>68</v>
      </c>
      <c r="G7838" s="235">
        <v>22.8</v>
      </c>
      <c r="H7838" s="235">
        <v>14.8</v>
      </c>
    </row>
    <row r="7839" spans="2:8">
      <c r="B7839" s="235" t="s">
        <v>78</v>
      </c>
      <c r="C7839" s="235">
        <v>43788</v>
      </c>
      <c r="D7839" s="235">
        <v>4.4000000000000004</v>
      </c>
      <c r="E7839" s="235">
        <v>99</v>
      </c>
      <c r="F7839" s="235">
        <v>76</v>
      </c>
      <c r="G7839" s="235">
        <v>20.3</v>
      </c>
      <c r="H7839" s="235">
        <v>14.2</v>
      </c>
    </row>
    <row r="7840" spans="2:8">
      <c r="B7840" s="235" t="s">
        <v>78</v>
      </c>
      <c r="C7840" s="235">
        <v>43789</v>
      </c>
      <c r="D7840" s="235">
        <v>0</v>
      </c>
      <c r="E7840" s="235">
        <v>99</v>
      </c>
      <c r="F7840" s="235">
        <v>97</v>
      </c>
      <c r="G7840" s="235">
        <v>16</v>
      </c>
      <c r="H7840" s="235">
        <v>14</v>
      </c>
    </row>
    <row r="7841" spans="2:8">
      <c r="B7841" s="235" t="s">
        <v>78</v>
      </c>
      <c r="C7841" s="235">
        <v>43790</v>
      </c>
      <c r="D7841" s="235">
        <v>1.2</v>
      </c>
      <c r="E7841" s="235">
        <v>98</v>
      </c>
      <c r="F7841" s="235">
        <v>70</v>
      </c>
      <c r="G7841" s="235">
        <v>20</v>
      </c>
      <c r="H7841" s="235">
        <v>14</v>
      </c>
    </row>
    <row r="7842" spans="2:8">
      <c r="B7842" s="235" t="s">
        <v>78</v>
      </c>
      <c r="C7842" s="235">
        <v>43791</v>
      </c>
      <c r="D7842" s="235">
        <v>3.4</v>
      </c>
      <c r="E7842" s="235">
        <v>99</v>
      </c>
      <c r="F7842" s="235">
        <v>77</v>
      </c>
      <c r="G7842" s="235">
        <v>20.3</v>
      </c>
      <c r="H7842" s="235">
        <v>13.4</v>
      </c>
    </row>
    <row r="7843" spans="2:8">
      <c r="B7843" s="235" t="s">
        <v>78</v>
      </c>
      <c r="C7843" s="235">
        <v>43792</v>
      </c>
      <c r="D7843" s="235">
        <v>0.2</v>
      </c>
      <c r="E7843" s="235">
        <v>96</v>
      </c>
      <c r="F7843" s="235">
        <v>58</v>
      </c>
      <c r="G7843" s="235">
        <v>23.4</v>
      </c>
      <c r="H7843" s="235">
        <v>13.5</v>
      </c>
    </row>
    <row r="7844" spans="2:8">
      <c r="B7844" s="235" t="s">
        <v>78</v>
      </c>
      <c r="C7844" s="235">
        <v>43793</v>
      </c>
      <c r="D7844" s="235">
        <v>0.6</v>
      </c>
      <c r="E7844" s="235">
        <v>98</v>
      </c>
      <c r="F7844" s="235">
        <v>65</v>
      </c>
      <c r="G7844" s="235">
        <v>23.4</v>
      </c>
      <c r="H7844" s="235">
        <v>13.4</v>
      </c>
    </row>
    <row r="7845" spans="2:8">
      <c r="B7845" s="235" t="s">
        <v>78</v>
      </c>
      <c r="C7845" s="235">
        <v>43794</v>
      </c>
      <c r="D7845" s="235">
        <v>0</v>
      </c>
      <c r="E7845" s="235">
        <v>97</v>
      </c>
      <c r="F7845" s="235">
        <v>66</v>
      </c>
      <c r="G7845" s="235">
        <v>23.4</v>
      </c>
      <c r="H7845" s="235">
        <v>14.4</v>
      </c>
    </row>
    <row r="7846" spans="2:8">
      <c r="B7846" s="235" t="s">
        <v>78</v>
      </c>
      <c r="C7846" s="235">
        <v>43795</v>
      </c>
      <c r="D7846" s="235">
        <v>0</v>
      </c>
      <c r="E7846" s="235">
        <v>97</v>
      </c>
      <c r="F7846" s="235">
        <v>62</v>
      </c>
      <c r="G7846" s="235">
        <v>23.9</v>
      </c>
      <c r="H7846" s="235">
        <v>15.6</v>
      </c>
    </row>
    <row r="7847" spans="2:8">
      <c r="B7847" s="235" t="s">
        <v>78</v>
      </c>
      <c r="C7847" s="235">
        <v>43796</v>
      </c>
      <c r="D7847" s="235">
        <v>0</v>
      </c>
      <c r="E7847" s="235">
        <v>93</v>
      </c>
      <c r="F7847" s="235">
        <v>57</v>
      </c>
      <c r="G7847" s="235">
        <v>23.4</v>
      </c>
      <c r="H7847" s="235">
        <v>15.1</v>
      </c>
    </row>
    <row r="7848" spans="2:8">
      <c r="B7848" s="235" t="s">
        <v>78</v>
      </c>
      <c r="C7848" s="235">
        <v>43797</v>
      </c>
      <c r="D7848" s="235">
        <v>0</v>
      </c>
      <c r="E7848" s="235">
        <v>98</v>
      </c>
      <c r="F7848" s="235">
        <v>61</v>
      </c>
      <c r="G7848" s="235">
        <v>24.3</v>
      </c>
      <c r="H7848" s="235">
        <v>15.3</v>
      </c>
    </row>
    <row r="7849" spans="2:8">
      <c r="B7849" s="235" t="s">
        <v>78</v>
      </c>
      <c r="C7849" s="235">
        <v>43798</v>
      </c>
      <c r="D7849" s="235">
        <v>5</v>
      </c>
      <c r="E7849" s="235">
        <v>98</v>
      </c>
      <c r="F7849" s="235">
        <v>81</v>
      </c>
      <c r="G7849" s="235">
        <v>20.9</v>
      </c>
      <c r="H7849" s="235">
        <v>15.3</v>
      </c>
    </row>
    <row r="7850" spans="2:8">
      <c r="B7850" s="235" t="s">
        <v>78</v>
      </c>
      <c r="C7850" s="235">
        <v>43799</v>
      </c>
      <c r="D7850" s="235">
        <v>0.2</v>
      </c>
      <c r="E7850" s="235">
        <v>98</v>
      </c>
      <c r="F7850" s="235">
        <v>63</v>
      </c>
      <c r="G7850" s="235">
        <v>24.1</v>
      </c>
      <c r="H7850" s="235">
        <v>14.2</v>
      </c>
    </row>
    <row r="7851" spans="2:8">
      <c r="B7851" s="235" t="s">
        <v>78</v>
      </c>
      <c r="C7851" s="235">
        <v>43800</v>
      </c>
      <c r="D7851" s="235">
        <v>0.4</v>
      </c>
      <c r="E7851" s="235">
        <v>98</v>
      </c>
      <c r="F7851" s="235">
        <v>63</v>
      </c>
      <c r="G7851" s="235">
        <v>23.4</v>
      </c>
      <c r="H7851" s="235">
        <v>15.3</v>
      </c>
    </row>
    <row r="7852" spans="2:8">
      <c r="B7852" s="235" t="s">
        <v>78</v>
      </c>
      <c r="C7852" s="235">
        <v>43801</v>
      </c>
      <c r="D7852" s="235">
        <v>0</v>
      </c>
      <c r="E7852" s="235">
        <v>98</v>
      </c>
      <c r="F7852" s="235">
        <v>63</v>
      </c>
      <c r="G7852" s="235">
        <v>22.6</v>
      </c>
      <c r="H7852" s="235">
        <v>15.2</v>
      </c>
    </row>
    <row r="7853" spans="2:8">
      <c r="B7853" s="235" t="s">
        <v>78</v>
      </c>
      <c r="C7853" s="235">
        <v>43802</v>
      </c>
      <c r="D7853" s="235">
        <v>0</v>
      </c>
      <c r="E7853" s="235">
        <v>98</v>
      </c>
      <c r="F7853" s="235">
        <v>71</v>
      </c>
      <c r="G7853" s="235">
        <v>22.6</v>
      </c>
      <c r="H7853" s="235">
        <v>14.7</v>
      </c>
    </row>
    <row r="7854" spans="2:8">
      <c r="B7854" s="235" t="s">
        <v>78</v>
      </c>
      <c r="C7854" s="235">
        <v>43803</v>
      </c>
      <c r="D7854" s="235">
        <v>0</v>
      </c>
      <c r="E7854" s="235">
        <v>97</v>
      </c>
      <c r="F7854" s="235">
        <v>70</v>
      </c>
      <c r="G7854" s="235">
        <v>22.4</v>
      </c>
      <c r="H7854" s="235">
        <v>14.5</v>
      </c>
    </row>
    <row r="7855" spans="2:8">
      <c r="B7855" s="235" t="s">
        <v>78</v>
      </c>
      <c r="C7855" s="235">
        <v>43804</v>
      </c>
      <c r="D7855" s="235">
        <v>0.4</v>
      </c>
      <c r="E7855" s="235">
        <v>99</v>
      </c>
      <c r="F7855" s="235">
        <v>62</v>
      </c>
      <c r="G7855" s="235">
        <v>23.9</v>
      </c>
      <c r="H7855" s="235">
        <v>14</v>
      </c>
    </row>
    <row r="7856" spans="2:8">
      <c r="B7856" s="235" t="s">
        <v>78</v>
      </c>
      <c r="C7856" s="235">
        <v>43805</v>
      </c>
      <c r="D7856" s="235">
        <v>1.4</v>
      </c>
      <c r="E7856" s="235">
        <v>98</v>
      </c>
      <c r="F7856" s="235">
        <v>62</v>
      </c>
      <c r="G7856" s="235">
        <v>22.7</v>
      </c>
      <c r="H7856" s="235">
        <v>15.1</v>
      </c>
    </row>
    <row r="7857" spans="2:8">
      <c r="B7857" s="235" t="s">
        <v>78</v>
      </c>
      <c r="C7857" s="235">
        <v>43806</v>
      </c>
      <c r="D7857" s="235">
        <v>3</v>
      </c>
      <c r="E7857" s="235">
        <v>99</v>
      </c>
      <c r="F7857" s="235">
        <v>86</v>
      </c>
      <c r="G7857" s="235">
        <v>19.3</v>
      </c>
      <c r="H7857" s="235">
        <v>13.9</v>
      </c>
    </row>
    <row r="7858" spans="2:8">
      <c r="B7858" s="235" t="s">
        <v>78</v>
      </c>
      <c r="C7858" s="235">
        <v>43807</v>
      </c>
      <c r="D7858" s="235">
        <v>0.4</v>
      </c>
      <c r="E7858" s="235">
        <v>99</v>
      </c>
      <c r="F7858" s="235">
        <v>63</v>
      </c>
      <c r="G7858" s="235">
        <v>22.6</v>
      </c>
      <c r="H7858" s="235">
        <v>12.9</v>
      </c>
    </row>
    <row r="7859" spans="2:8">
      <c r="B7859" s="235" t="s">
        <v>78</v>
      </c>
      <c r="C7859" s="235">
        <v>43808</v>
      </c>
      <c r="D7859" s="235">
        <v>0</v>
      </c>
      <c r="E7859" s="235">
        <v>97</v>
      </c>
      <c r="F7859" s="235">
        <v>90</v>
      </c>
      <c r="G7859" s="235">
        <v>22.8</v>
      </c>
      <c r="H7859" s="235">
        <v>14</v>
      </c>
    </row>
    <row r="7860" spans="2:8">
      <c r="B7860" s="235" t="s">
        <v>78</v>
      </c>
      <c r="C7860" s="235">
        <v>43809</v>
      </c>
      <c r="D7860" s="235">
        <v>20.399999999999999</v>
      </c>
      <c r="E7860" s="235">
        <v>98</v>
      </c>
      <c r="F7860" s="235">
        <v>79</v>
      </c>
      <c r="G7860" s="235">
        <v>21.8</v>
      </c>
      <c r="H7860" s="235">
        <v>14.6</v>
      </c>
    </row>
    <row r="7861" spans="2:8">
      <c r="B7861" s="235" t="s">
        <v>78</v>
      </c>
      <c r="C7861" s="235">
        <v>43810</v>
      </c>
      <c r="D7861" s="235">
        <v>0.4</v>
      </c>
      <c r="E7861" s="235">
        <v>99</v>
      </c>
      <c r="F7861" s="235">
        <v>77</v>
      </c>
      <c r="G7861" s="235">
        <v>22</v>
      </c>
      <c r="H7861" s="235">
        <v>14.3</v>
      </c>
    </row>
    <row r="7862" spans="2:8">
      <c r="B7862" s="235" t="s">
        <v>78</v>
      </c>
      <c r="C7862" s="235">
        <v>43811</v>
      </c>
      <c r="D7862" s="235">
        <v>8.1999999999999993</v>
      </c>
      <c r="E7862" s="235">
        <v>92</v>
      </c>
      <c r="F7862" s="235">
        <v>68</v>
      </c>
      <c r="G7862" s="235">
        <v>21.3</v>
      </c>
      <c r="H7862" s="235">
        <v>15.2</v>
      </c>
    </row>
    <row r="7863" spans="2:8">
      <c r="B7863" s="235" t="s">
        <v>78</v>
      </c>
      <c r="C7863" s="235">
        <v>43812</v>
      </c>
      <c r="D7863" s="235">
        <v>7</v>
      </c>
      <c r="E7863" s="235">
        <v>99</v>
      </c>
      <c r="F7863" s="235">
        <v>92</v>
      </c>
      <c r="G7863" s="235">
        <v>20.100000000000001</v>
      </c>
      <c r="H7863" s="235">
        <v>13.5</v>
      </c>
    </row>
    <row r="7864" spans="2:8">
      <c r="B7864" s="235" t="s">
        <v>78</v>
      </c>
      <c r="C7864" s="235">
        <v>43813</v>
      </c>
      <c r="D7864" s="235">
        <v>5.6</v>
      </c>
      <c r="E7864" s="235">
        <v>99</v>
      </c>
      <c r="F7864" s="235">
        <v>77</v>
      </c>
      <c r="G7864" s="235">
        <v>20.9</v>
      </c>
      <c r="H7864" s="235">
        <v>14.2</v>
      </c>
    </row>
    <row r="7865" spans="2:8">
      <c r="B7865" s="235" t="s">
        <v>78</v>
      </c>
      <c r="C7865" s="235">
        <v>43814</v>
      </c>
      <c r="D7865" s="235">
        <v>17</v>
      </c>
      <c r="E7865" s="235">
        <v>99</v>
      </c>
      <c r="F7865" s="235">
        <v>69</v>
      </c>
      <c r="G7865" s="235">
        <v>22.6</v>
      </c>
      <c r="H7865" s="235">
        <v>12.9</v>
      </c>
    </row>
    <row r="7866" spans="2:8">
      <c r="B7866" s="235" t="s">
        <v>78</v>
      </c>
      <c r="C7866" s="235">
        <v>43815</v>
      </c>
      <c r="D7866" s="235">
        <v>0</v>
      </c>
      <c r="E7866" s="235">
        <v>97</v>
      </c>
      <c r="F7866" s="235">
        <v>69</v>
      </c>
      <c r="G7866" s="235">
        <v>22.2</v>
      </c>
      <c r="H7866" s="235">
        <v>15.1</v>
      </c>
    </row>
    <row r="7867" spans="2:8">
      <c r="B7867" s="235" t="s">
        <v>78</v>
      </c>
      <c r="C7867" s="235">
        <v>43816</v>
      </c>
      <c r="D7867" s="235">
        <v>7.4</v>
      </c>
      <c r="E7867" s="235">
        <v>98</v>
      </c>
      <c r="F7867" s="235">
        <v>71</v>
      </c>
      <c r="G7867" s="235">
        <v>21.3</v>
      </c>
      <c r="H7867" s="235">
        <v>14.8</v>
      </c>
    </row>
    <row r="7868" spans="2:8">
      <c r="B7868" s="235" t="s">
        <v>78</v>
      </c>
      <c r="C7868" s="235">
        <v>43817</v>
      </c>
      <c r="D7868" s="235">
        <v>0.2</v>
      </c>
      <c r="E7868" s="235">
        <v>99</v>
      </c>
      <c r="F7868" s="235">
        <v>78</v>
      </c>
      <c r="G7868" s="235">
        <v>21.4</v>
      </c>
      <c r="H7868" s="235">
        <v>13.5</v>
      </c>
    </row>
    <row r="7869" spans="2:8">
      <c r="B7869" s="235" t="s">
        <v>78</v>
      </c>
      <c r="C7869" s="235">
        <v>43818</v>
      </c>
      <c r="D7869" s="235">
        <v>0</v>
      </c>
      <c r="E7869" s="235">
        <v>98</v>
      </c>
      <c r="F7869" s="235">
        <v>59</v>
      </c>
      <c r="G7869" s="235">
        <v>23.1</v>
      </c>
      <c r="H7869" s="235">
        <v>14.7</v>
      </c>
    </row>
    <row r="7870" spans="2:8">
      <c r="B7870" s="235" t="s">
        <v>78</v>
      </c>
      <c r="C7870" s="235">
        <v>43819</v>
      </c>
      <c r="D7870" s="235">
        <v>4.8</v>
      </c>
      <c r="E7870" s="235">
        <v>98</v>
      </c>
      <c r="F7870" s="235">
        <v>84</v>
      </c>
      <c r="G7870" s="235">
        <v>23.7</v>
      </c>
      <c r="H7870" s="235">
        <v>15.4</v>
      </c>
    </row>
    <row r="7871" spans="2:8">
      <c r="B7871" s="235" t="s">
        <v>78</v>
      </c>
      <c r="C7871" s="235">
        <v>43820</v>
      </c>
      <c r="D7871" s="235">
        <v>0.2</v>
      </c>
      <c r="E7871" s="235">
        <v>98</v>
      </c>
      <c r="F7871" s="235">
        <v>68</v>
      </c>
      <c r="G7871" s="235">
        <v>22.4</v>
      </c>
      <c r="H7871" s="235">
        <v>14.9</v>
      </c>
    </row>
    <row r="7872" spans="2:8">
      <c r="B7872" s="235" t="s">
        <v>78</v>
      </c>
      <c r="C7872" s="235">
        <v>43821</v>
      </c>
      <c r="D7872" s="235">
        <v>0</v>
      </c>
      <c r="E7872" s="235">
        <v>99</v>
      </c>
      <c r="F7872" s="235">
        <v>71</v>
      </c>
      <c r="G7872" s="235">
        <v>22.8</v>
      </c>
      <c r="H7872" s="235">
        <v>15.8</v>
      </c>
    </row>
    <row r="7873" spans="2:8">
      <c r="B7873" s="235" t="s">
        <v>78</v>
      </c>
      <c r="C7873" s="235">
        <v>43822</v>
      </c>
      <c r="D7873" s="235">
        <v>0</v>
      </c>
      <c r="E7873" s="235">
        <v>98</v>
      </c>
      <c r="F7873" s="235">
        <v>63</v>
      </c>
      <c r="G7873" s="235">
        <v>22.8</v>
      </c>
      <c r="H7873" s="235">
        <v>15.4</v>
      </c>
    </row>
    <row r="7874" spans="2:8">
      <c r="B7874" s="235" t="s">
        <v>78</v>
      </c>
      <c r="C7874" s="235">
        <v>43823</v>
      </c>
      <c r="D7874" s="235">
        <v>0</v>
      </c>
      <c r="E7874" s="235">
        <v>97</v>
      </c>
      <c r="F7874" s="235">
        <v>67</v>
      </c>
      <c r="G7874" s="235">
        <v>22.8</v>
      </c>
      <c r="H7874" s="235">
        <v>14.6</v>
      </c>
    </row>
    <row r="7875" spans="2:8">
      <c r="B7875" s="235" t="s">
        <v>78</v>
      </c>
      <c r="C7875" s="235">
        <v>43824</v>
      </c>
      <c r="D7875" s="235">
        <v>0</v>
      </c>
      <c r="E7875" s="235">
        <v>98</v>
      </c>
      <c r="F7875" s="235">
        <v>66</v>
      </c>
      <c r="G7875" s="235">
        <v>24.3</v>
      </c>
      <c r="H7875" s="235">
        <v>15.8</v>
      </c>
    </row>
    <row r="7876" spans="2:8">
      <c r="B7876" s="235" t="s">
        <v>78</v>
      </c>
      <c r="C7876" s="235">
        <v>43825</v>
      </c>
      <c r="D7876" s="235">
        <v>0.6</v>
      </c>
      <c r="E7876" s="235">
        <v>95</v>
      </c>
      <c r="F7876" s="235">
        <v>61</v>
      </c>
      <c r="G7876" s="235">
        <v>24.6</v>
      </c>
      <c r="H7876" s="235">
        <v>14.6</v>
      </c>
    </row>
    <row r="7877" spans="2:8">
      <c r="B7877" s="235" t="s">
        <v>78</v>
      </c>
      <c r="C7877" s="235">
        <v>43826</v>
      </c>
      <c r="D7877" s="235">
        <v>0</v>
      </c>
      <c r="E7877" s="235">
        <v>97</v>
      </c>
      <c r="F7877" s="235">
        <v>68</v>
      </c>
      <c r="G7877" s="235">
        <v>22.8</v>
      </c>
      <c r="H7877" s="235">
        <v>15.6</v>
      </c>
    </row>
    <row r="7878" spans="2:8">
      <c r="B7878" s="235" t="s">
        <v>78</v>
      </c>
      <c r="C7878" s="235">
        <v>43827</v>
      </c>
      <c r="D7878" s="235">
        <v>0</v>
      </c>
      <c r="E7878" s="235">
        <v>99</v>
      </c>
      <c r="F7878" s="235">
        <v>56</v>
      </c>
      <c r="G7878" s="235">
        <v>24.3</v>
      </c>
      <c r="H7878" s="235">
        <v>14.8</v>
      </c>
    </row>
    <row r="7879" spans="2:8">
      <c r="B7879" s="235" t="s">
        <v>78</v>
      </c>
      <c r="C7879" s="235">
        <v>43828</v>
      </c>
      <c r="D7879" s="235">
        <v>0</v>
      </c>
      <c r="E7879" s="235">
        <v>97</v>
      </c>
      <c r="F7879" s="235">
        <v>68</v>
      </c>
      <c r="G7879" s="235">
        <v>17.2</v>
      </c>
      <c r="H7879" s="235">
        <v>15.7</v>
      </c>
    </row>
    <row r="7880" spans="2:8">
      <c r="B7880" s="235" t="s">
        <v>78</v>
      </c>
      <c r="C7880" s="235">
        <v>43829</v>
      </c>
      <c r="D7880" s="235">
        <v>0</v>
      </c>
      <c r="E7880" s="235">
        <v>0</v>
      </c>
      <c r="F7880" s="235">
        <v>0</v>
      </c>
      <c r="G7880" s="235">
        <v>0</v>
      </c>
      <c r="H7880" s="235">
        <v>0</v>
      </c>
    </row>
    <row r="7881" spans="2:8">
      <c r="B7881" s="235" t="s">
        <v>78</v>
      </c>
      <c r="C7881" s="235">
        <v>43830</v>
      </c>
      <c r="D7881" s="235">
        <v>0</v>
      </c>
      <c r="E7881" s="235">
        <v>0</v>
      </c>
      <c r="F7881" s="235">
        <v>0</v>
      </c>
      <c r="G7881" s="235">
        <v>0</v>
      </c>
      <c r="H7881" s="235">
        <v>0</v>
      </c>
    </row>
    <row r="7882" spans="2:8">
      <c r="B7882" s="235" t="s">
        <v>78</v>
      </c>
      <c r="C7882" s="235">
        <v>43831</v>
      </c>
      <c r="D7882" s="235">
        <v>8.8000000000000007</v>
      </c>
      <c r="E7882" s="235">
        <v>98</v>
      </c>
      <c r="F7882" s="235">
        <v>85</v>
      </c>
      <c r="G7882" s="235">
        <v>16.100000000000001</v>
      </c>
      <c r="H7882" s="235">
        <v>15.8</v>
      </c>
    </row>
    <row r="7883" spans="2:8">
      <c r="B7883" s="235" t="s">
        <v>78</v>
      </c>
      <c r="C7883" s="235">
        <v>43832</v>
      </c>
      <c r="D7883" s="235">
        <v>0.8</v>
      </c>
      <c r="E7883" s="235">
        <v>99</v>
      </c>
      <c r="F7883" s="235">
        <v>77</v>
      </c>
      <c r="G7883" s="235">
        <v>21.7</v>
      </c>
      <c r="H7883" s="235">
        <v>15.2</v>
      </c>
    </row>
    <row r="7884" spans="2:8">
      <c r="B7884" s="235" t="s">
        <v>78</v>
      </c>
      <c r="C7884" s="235">
        <v>43833</v>
      </c>
      <c r="D7884" s="235">
        <v>0</v>
      </c>
      <c r="E7884" s="235">
        <v>97</v>
      </c>
      <c r="F7884" s="235">
        <v>56</v>
      </c>
      <c r="G7884" s="235">
        <v>24.8</v>
      </c>
      <c r="H7884" s="235">
        <v>14.2</v>
      </c>
    </row>
    <row r="7885" spans="2:8">
      <c r="B7885" s="235" t="s">
        <v>78</v>
      </c>
      <c r="C7885" s="235">
        <v>43834</v>
      </c>
      <c r="D7885" s="235">
        <v>0</v>
      </c>
      <c r="E7885" s="235">
        <v>96</v>
      </c>
      <c r="F7885" s="235">
        <v>53</v>
      </c>
      <c r="G7885" s="235">
        <v>24.9</v>
      </c>
      <c r="H7885" s="235">
        <v>14.6</v>
      </c>
    </row>
    <row r="7886" spans="2:8">
      <c r="B7886" s="235" t="s">
        <v>78</v>
      </c>
      <c r="C7886" s="235">
        <v>43835</v>
      </c>
      <c r="D7886" s="235">
        <v>0</v>
      </c>
      <c r="E7886" s="235">
        <v>95</v>
      </c>
      <c r="F7886" s="235">
        <v>51</v>
      </c>
      <c r="G7886" s="235">
        <v>23.1</v>
      </c>
      <c r="H7886" s="235">
        <v>14.1</v>
      </c>
    </row>
    <row r="7887" spans="2:8">
      <c r="B7887" s="235" t="s">
        <v>78</v>
      </c>
      <c r="C7887" s="235">
        <v>43836</v>
      </c>
      <c r="D7887" s="235">
        <v>0</v>
      </c>
      <c r="E7887" s="235">
        <v>96</v>
      </c>
      <c r="F7887" s="235">
        <v>51</v>
      </c>
      <c r="G7887" s="235">
        <v>23.5</v>
      </c>
      <c r="H7887" s="235">
        <v>13.3</v>
      </c>
    </row>
    <row r="7888" spans="2:8">
      <c r="B7888" s="235" t="s">
        <v>78</v>
      </c>
      <c r="C7888" s="235">
        <v>43837</v>
      </c>
      <c r="D7888" s="235">
        <v>0</v>
      </c>
      <c r="E7888" s="235">
        <v>84</v>
      </c>
      <c r="F7888" s="235">
        <v>60</v>
      </c>
      <c r="G7888" s="235">
        <v>19.3</v>
      </c>
      <c r="H7888" s="235">
        <v>15.4</v>
      </c>
    </row>
    <row r="7889" spans="2:8">
      <c r="B7889" s="235" t="s">
        <v>78</v>
      </c>
      <c r="C7889" s="235">
        <v>43838</v>
      </c>
      <c r="D7889" s="235">
        <v>0</v>
      </c>
      <c r="E7889" s="235">
        <v>88</v>
      </c>
      <c r="F7889" s="235">
        <v>50</v>
      </c>
      <c r="G7889" s="235">
        <v>22.4</v>
      </c>
      <c r="H7889" s="235">
        <v>13.1</v>
      </c>
    </row>
    <row r="7890" spans="2:8">
      <c r="B7890" s="235" t="s">
        <v>78</v>
      </c>
      <c r="C7890" s="235">
        <v>43839</v>
      </c>
      <c r="D7890" s="235">
        <v>0</v>
      </c>
      <c r="E7890" s="235">
        <v>86</v>
      </c>
      <c r="F7890" s="235">
        <v>49</v>
      </c>
      <c r="G7890" s="235">
        <v>23.3</v>
      </c>
      <c r="H7890" s="235">
        <v>13.5</v>
      </c>
    </row>
    <row r="7891" spans="2:8">
      <c r="B7891" s="235" t="s">
        <v>78</v>
      </c>
      <c r="C7891" s="235">
        <v>43840</v>
      </c>
      <c r="D7891" s="235">
        <v>0</v>
      </c>
      <c r="E7891" s="235">
        <v>91</v>
      </c>
      <c r="F7891" s="235">
        <v>47</v>
      </c>
      <c r="G7891" s="235">
        <v>23.2</v>
      </c>
      <c r="H7891" s="235">
        <v>12.9</v>
      </c>
    </row>
    <row r="7892" spans="2:8">
      <c r="B7892" s="235" t="s">
        <v>78</v>
      </c>
      <c r="C7892" s="235">
        <v>43841</v>
      </c>
      <c r="D7892" s="235">
        <v>0</v>
      </c>
      <c r="E7892" s="235">
        <v>83</v>
      </c>
      <c r="F7892" s="235">
        <v>46</v>
      </c>
      <c r="G7892" s="235">
        <v>24.4</v>
      </c>
      <c r="H7892" s="235">
        <v>13.3</v>
      </c>
    </row>
    <row r="7893" spans="2:8">
      <c r="B7893" s="235" t="s">
        <v>78</v>
      </c>
      <c r="C7893" s="235">
        <v>43842</v>
      </c>
      <c r="D7893" s="235">
        <v>0</v>
      </c>
      <c r="E7893" s="235">
        <v>80</v>
      </c>
      <c r="F7893" s="235">
        <v>53</v>
      </c>
      <c r="G7893" s="235">
        <v>23.4</v>
      </c>
      <c r="H7893" s="235">
        <v>14.1</v>
      </c>
    </row>
    <row r="7894" spans="2:8">
      <c r="B7894" s="235" t="s">
        <v>78</v>
      </c>
      <c r="C7894" s="235">
        <v>43843</v>
      </c>
      <c r="D7894" s="235">
        <v>0</v>
      </c>
      <c r="E7894" s="235">
        <v>81</v>
      </c>
      <c r="F7894" s="235">
        <v>53</v>
      </c>
      <c r="G7894" s="235">
        <v>24.3</v>
      </c>
      <c r="H7894" s="235">
        <v>16.899999999999999</v>
      </c>
    </row>
    <row r="7895" spans="2:8">
      <c r="B7895" s="235" t="s">
        <v>78</v>
      </c>
      <c r="C7895" s="235">
        <v>43844</v>
      </c>
      <c r="D7895" s="235">
        <v>0</v>
      </c>
      <c r="E7895" s="235">
        <v>88</v>
      </c>
      <c r="F7895" s="235">
        <v>59</v>
      </c>
      <c r="G7895" s="235">
        <v>23.9</v>
      </c>
      <c r="H7895" s="235">
        <v>15.5</v>
      </c>
    </row>
    <row r="7896" spans="2:8">
      <c r="B7896" s="235" t="s">
        <v>78</v>
      </c>
      <c r="C7896" s="235">
        <v>43845</v>
      </c>
      <c r="D7896" s="235">
        <v>0</v>
      </c>
      <c r="E7896" s="235">
        <v>93</v>
      </c>
      <c r="F7896" s="235">
        <v>68</v>
      </c>
      <c r="G7896" s="235">
        <v>22.5</v>
      </c>
      <c r="H7896" s="235">
        <v>14.8</v>
      </c>
    </row>
    <row r="7897" spans="2:8">
      <c r="B7897" s="235" t="s">
        <v>78</v>
      </c>
      <c r="C7897" s="235">
        <v>43846</v>
      </c>
      <c r="D7897" s="235">
        <v>0</v>
      </c>
      <c r="E7897" s="235">
        <v>94</v>
      </c>
      <c r="F7897" s="235">
        <v>57</v>
      </c>
      <c r="G7897" s="235">
        <v>23.9</v>
      </c>
      <c r="H7897" s="235">
        <v>14.8</v>
      </c>
    </row>
    <row r="7898" spans="2:8">
      <c r="B7898" s="235" t="s">
        <v>78</v>
      </c>
      <c r="C7898" s="235">
        <v>43847</v>
      </c>
      <c r="D7898" s="235">
        <v>0</v>
      </c>
      <c r="E7898" s="235">
        <v>81</v>
      </c>
      <c r="F7898" s="235">
        <v>54</v>
      </c>
      <c r="G7898" s="235">
        <v>24.7</v>
      </c>
      <c r="H7898" s="235">
        <v>15.2</v>
      </c>
    </row>
    <row r="7899" spans="2:8">
      <c r="B7899" s="235" t="s">
        <v>78</v>
      </c>
      <c r="C7899" s="235">
        <v>43848</v>
      </c>
      <c r="D7899" s="235">
        <v>0</v>
      </c>
      <c r="E7899" s="235">
        <v>80</v>
      </c>
      <c r="F7899" s="235">
        <v>55</v>
      </c>
      <c r="G7899" s="235">
        <v>24.3</v>
      </c>
      <c r="H7899" s="235">
        <v>15.2</v>
      </c>
    </row>
    <row r="7900" spans="2:8">
      <c r="B7900" s="235" t="s">
        <v>78</v>
      </c>
      <c r="C7900" s="235">
        <v>43849</v>
      </c>
      <c r="D7900" s="235">
        <v>0</v>
      </c>
      <c r="E7900" s="235">
        <v>83</v>
      </c>
      <c r="F7900" s="235">
        <v>56</v>
      </c>
      <c r="G7900" s="235">
        <v>24.3</v>
      </c>
      <c r="H7900" s="235">
        <v>15.7</v>
      </c>
    </row>
    <row r="7901" spans="2:8">
      <c r="B7901" s="235" t="s">
        <v>78</v>
      </c>
      <c r="C7901" s="235">
        <v>43850</v>
      </c>
      <c r="D7901" s="235">
        <v>0</v>
      </c>
      <c r="E7901" s="235">
        <v>97</v>
      </c>
      <c r="F7901" s="235">
        <v>82</v>
      </c>
      <c r="G7901" s="235">
        <v>18.899999999999999</v>
      </c>
      <c r="H7901" s="235">
        <v>15.8</v>
      </c>
    </row>
    <row r="7902" spans="2:8">
      <c r="B7902" s="235" t="s">
        <v>78</v>
      </c>
      <c r="C7902" s="235">
        <v>43851</v>
      </c>
      <c r="D7902" s="235">
        <v>4.8</v>
      </c>
      <c r="E7902" s="235">
        <v>97</v>
      </c>
      <c r="F7902" s="235">
        <v>68</v>
      </c>
      <c r="G7902" s="235">
        <v>22.6</v>
      </c>
      <c r="H7902" s="235">
        <v>13.7</v>
      </c>
    </row>
    <row r="7903" spans="2:8">
      <c r="B7903" s="235" t="s">
        <v>78</v>
      </c>
      <c r="C7903" s="235">
        <v>43852</v>
      </c>
      <c r="D7903" s="235">
        <v>0.4</v>
      </c>
      <c r="E7903" s="235">
        <v>99</v>
      </c>
      <c r="F7903" s="235">
        <v>86</v>
      </c>
      <c r="G7903" s="235">
        <v>16.8</v>
      </c>
      <c r="H7903" s="235">
        <v>13.8</v>
      </c>
    </row>
    <row r="7904" spans="2:8">
      <c r="B7904" s="235" t="s">
        <v>78</v>
      </c>
      <c r="C7904" s="235">
        <v>43853</v>
      </c>
      <c r="D7904" s="235">
        <v>0</v>
      </c>
      <c r="E7904" s="235">
        <v>98</v>
      </c>
      <c r="F7904" s="235">
        <v>59</v>
      </c>
      <c r="G7904" s="235">
        <v>23.8</v>
      </c>
      <c r="H7904" s="235">
        <v>13</v>
      </c>
    </row>
    <row r="7905" spans="2:8">
      <c r="B7905" s="235" t="s">
        <v>78</v>
      </c>
      <c r="C7905" s="235">
        <v>43854</v>
      </c>
      <c r="D7905" s="235">
        <v>0</v>
      </c>
      <c r="E7905" s="235">
        <v>96</v>
      </c>
      <c r="F7905" s="235">
        <v>62</v>
      </c>
      <c r="G7905" s="235">
        <v>24.2</v>
      </c>
      <c r="H7905" s="235">
        <v>14.9</v>
      </c>
    </row>
    <row r="7906" spans="2:8">
      <c r="B7906" s="235" t="s">
        <v>78</v>
      </c>
      <c r="C7906" s="235">
        <v>43855</v>
      </c>
      <c r="D7906" s="235">
        <v>0</v>
      </c>
      <c r="E7906" s="235">
        <v>96</v>
      </c>
      <c r="F7906" s="235">
        <v>58</v>
      </c>
      <c r="G7906" s="235">
        <v>24.2</v>
      </c>
      <c r="H7906" s="235">
        <v>14.7</v>
      </c>
    </row>
    <row r="7907" spans="2:8">
      <c r="B7907" s="235" t="s">
        <v>78</v>
      </c>
      <c r="C7907" s="235">
        <v>43856</v>
      </c>
      <c r="D7907" s="235">
        <v>0.4</v>
      </c>
      <c r="E7907" s="235">
        <v>98</v>
      </c>
      <c r="F7907" s="235">
        <v>72</v>
      </c>
      <c r="G7907" s="235">
        <v>22.7</v>
      </c>
      <c r="H7907" s="235">
        <v>15.1</v>
      </c>
    </row>
    <row r="7908" spans="2:8">
      <c r="B7908" s="235" t="s">
        <v>78</v>
      </c>
      <c r="C7908" s="235">
        <v>43857</v>
      </c>
      <c r="D7908" s="235">
        <v>0.4</v>
      </c>
      <c r="E7908" s="235">
        <v>99</v>
      </c>
      <c r="F7908" s="235">
        <v>79</v>
      </c>
      <c r="G7908" s="235">
        <v>19.7</v>
      </c>
      <c r="H7908" s="235">
        <v>14.9</v>
      </c>
    </row>
    <row r="7909" spans="2:8">
      <c r="B7909" s="235" t="s">
        <v>78</v>
      </c>
      <c r="C7909" s="235">
        <v>43858</v>
      </c>
      <c r="D7909" s="235">
        <v>0</v>
      </c>
      <c r="E7909" s="235">
        <v>98</v>
      </c>
      <c r="F7909" s="235">
        <v>68</v>
      </c>
      <c r="G7909" s="235">
        <v>22.1</v>
      </c>
      <c r="H7909" s="235">
        <v>14.9</v>
      </c>
    </row>
    <row r="7910" spans="2:8">
      <c r="B7910" s="235" t="s">
        <v>78</v>
      </c>
      <c r="C7910" s="235">
        <v>43859</v>
      </c>
      <c r="D7910" s="235">
        <v>0</v>
      </c>
      <c r="E7910" s="235">
        <v>91</v>
      </c>
      <c r="F7910" s="235">
        <v>54</v>
      </c>
      <c r="G7910" s="235">
        <v>24.5</v>
      </c>
      <c r="H7910" s="235">
        <v>15.7</v>
      </c>
    </row>
    <row r="7911" spans="2:8">
      <c r="B7911" s="235" t="s">
        <v>78</v>
      </c>
      <c r="C7911" s="235">
        <v>43860</v>
      </c>
      <c r="D7911" s="235">
        <v>0</v>
      </c>
      <c r="E7911" s="235">
        <v>93</v>
      </c>
      <c r="F7911" s="235">
        <v>61</v>
      </c>
      <c r="G7911" s="235">
        <v>23.2</v>
      </c>
      <c r="H7911" s="235">
        <v>14.7</v>
      </c>
    </row>
    <row r="7912" spans="2:8">
      <c r="B7912" s="235" t="s">
        <v>78</v>
      </c>
      <c r="C7912" s="235">
        <v>43861</v>
      </c>
      <c r="D7912" s="235">
        <v>0</v>
      </c>
      <c r="E7912" s="235">
        <v>91</v>
      </c>
      <c r="F7912" s="235">
        <v>72</v>
      </c>
      <c r="G7912" s="235">
        <v>23.8</v>
      </c>
      <c r="H7912" s="235">
        <v>15.6</v>
      </c>
    </row>
    <row r="7913" spans="2:8">
      <c r="B7913" s="235" t="s">
        <v>78</v>
      </c>
      <c r="C7913" s="235">
        <v>43862</v>
      </c>
      <c r="D7913" s="235">
        <v>1</v>
      </c>
      <c r="E7913" s="235">
        <v>91</v>
      </c>
      <c r="F7913" s="235">
        <v>53</v>
      </c>
      <c r="G7913" s="235">
        <v>25.2</v>
      </c>
      <c r="H7913" s="235">
        <v>14.4</v>
      </c>
    </row>
    <row r="7914" spans="2:8">
      <c r="B7914" s="235" t="s">
        <v>78</v>
      </c>
      <c r="C7914" s="235">
        <v>43863</v>
      </c>
      <c r="D7914" s="235">
        <v>0.2</v>
      </c>
      <c r="E7914" s="235">
        <v>97</v>
      </c>
      <c r="F7914" s="235">
        <v>59</v>
      </c>
      <c r="G7914" s="235">
        <v>23.9</v>
      </c>
      <c r="H7914" s="235">
        <v>13.9</v>
      </c>
    </row>
    <row r="7915" spans="2:8">
      <c r="B7915" s="235" t="s">
        <v>78</v>
      </c>
      <c r="C7915" s="235">
        <v>43864</v>
      </c>
      <c r="D7915" s="235">
        <v>0</v>
      </c>
      <c r="E7915" s="235">
        <v>92</v>
      </c>
      <c r="F7915" s="235">
        <v>53</v>
      </c>
      <c r="G7915" s="235">
        <v>24.2</v>
      </c>
      <c r="H7915" s="235">
        <v>14.7</v>
      </c>
    </row>
    <row r="7916" spans="2:8">
      <c r="B7916" s="235" t="s">
        <v>78</v>
      </c>
      <c r="C7916" s="235">
        <v>43865</v>
      </c>
      <c r="D7916" s="235">
        <v>0</v>
      </c>
      <c r="E7916" s="235">
        <v>92</v>
      </c>
      <c r="F7916" s="235">
        <v>44</v>
      </c>
      <c r="G7916" s="235">
        <v>24.7</v>
      </c>
      <c r="H7916" s="235">
        <v>14.8</v>
      </c>
    </row>
    <row r="7917" spans="2:8">
      <c r="B7917" s="235" t="s">
        <v>78</v>
      </c>
      <c r="C7917" s="235">
        <v>43866</v>
      </c>
      <c r="D7917" s="235">
        <v>0</v>
      </c>
      <c r="E7917" s="235">
        <v>93</v>
      </c>
      <c r="F7917" s="235">
        <v>48</v>
      </c>
      <c r="G7917" s="235">
        <v>24.5</v>
      </c>
      <c r="H7917" s="235">
        <v>14.8</v>
      </c>
    </row>
    <row r="7918" spans="2:8">
      <c r="B7918" s="235" t="s">
        <v>78</v>
      </c>
      <c r="C7918" s="235">
        <v>43867</v>
      </c>
      <c r="D7918" s="235">
        <v>0</v>
      </c>
      <c r="E7918" s="235">
        <v>77</v>
      </c>
      <c r="F7918" s="235">
        <v>75</v>
      </c>
      <c r="G7918" s="235">
        <v>24.7</v>
      </c>
      <c r="H7918" s="235">
        <v>13.6</v>
      </c>
    </row>
    <row r="7919" spans="2:8">
      <c r="B7919" s="235" t="s">
        <v>78</v>
      </c>
      <c r="C7919" s="235">
        <v>43868</v>
      </c>
      <c r="D7919" s="235">
        <v>0</v>
      </c>
      <c r="E7919" s="235">
        <v>88</v>
      </c>
      <c r="F7919" s="235">
        <v>49</v>
      </c>
      <c r="G7919" s="235">
        <v>25.4</v>
      </c>
      <c r="H7919" s="235">
        <v>13.9</v>
      </c>
    </row>
    <row r="7920" spans="2:8">
      <c r="B7920" s="235" t="s">
        <v>78</v>
      </c>
      <c r="C7920" s="235">
        <v>43869</v>
      </c>
      <c r="D7920" s="235">
        <v>2.4</v>
      </c>
      <c r="E7920" s="235">
        <v>92</v>
      </c>
      <c r="F7920" s="235">
        <v>48</v>
      </c>
      <c r="G7920" s="235">
        <v>26.1</v>
      </c>
      <c r="H7920" s="235">
        <v>15</v>
      </c>
    </row>
    <row r="7921" spans="2:8">
      <c r="B7921" s="235" t="s">
        <v>78</v>
      </c>
      <c r="C7921" s="235">
        <v>43870</v>
      </c>
      <c r="D7921" s="235">
        <v>0</v>
      </c>
      <c r="E7921" s="235">
        <v>97</v>
      </c>
      <c r="F7921" s="235">
        <v>58</v>
      </c>
      <c r="G7921" s="235">
        <v>23.7</v>
      </c>
      <c r="H7921" s="235">
        <v>14</v>
      </c>
    </row>
    <row r="7922" spans="2:8">
      <c r="B7922" s="235" t="s">
        <v>78</v>
      </c>
      <c r="C7922" s="235">
        <v>43871</v>
      </c>
      <c r="D7922" s="235">
        <v>0</v>
      </c>
      <c r="E7922" s="235">
        <v>85</v>
      </c>
      <c r="F7922" s="235">
        <v>49</v>
      </c>
      <c r="G7922" s="235">
        <v>24.9</v>
      </c>
      <c r="H7922" s="235">
        <v>14.4</v>
      </c>
    </row>
    <row r="7923" spans="2:8">
      <c r="B7923" s="235" t="s">
        <v>78</v>
      </c>
      <c r="C7923" s="235">
        <v>43872</v>
      </c>
      <c r="D7923" s="235">
        <v>0</v>
      </c>
      <c r="E7923" s="235">
        <v>89</v>
      </c>
      <c r="F7923" s="235">
        <v>43</v>
      </c>
      <c r="G7923" s="235">
        <v>24.4</v>
      </c>
      <c r="H7923" s="235">
        <v>15.8</v>
      </c>
    </row>
    <row r="7924" spans="2:8">
      <c r="B7924" s="235" t="s">
        <v>78</v>
      </c>
      <c r="C7924" s="235">
        <v>43873</v>
      </c>
      <c r="D7924" s="235">
        <v>0</v>
      </c>
      <c r="E7924" s="235">
        <v>81</v>
      </c>
      <c r="F7924" s="235">
        <v>42</v>
      </c>
      <c r="G7924" s="235">
        <v>25</v>
      </c>
      <c r="H7924" s="235">
        <v>14.4</v>
      </c>
    </row>
    <row r="7925" spans="2:8">
      <c r="B7925" s="235" t="s">
        <v>78</v>
      </c>
      <c r="C7925" s="235">
        <v>43874</v>
      </c>
      <c r="D7925" s="235">
        <v>0</v>
      </c>
      <c r="E7925" s="235">
        <v>90</v>
      </c>
      <c r="F7925" s="235">
        <v>55</v>
      </c>
      <c r="G7925" s="235">
        <v>24.6</v>
      </c>
      <c r="H7925" s="235">
        <v>14.9</v>
      </c>
    </row>
    <row r="7926" spans="2:8">
      <c r="B7926" s="235" t="s">
        <v>78</v>
      </c>
      <c r="C7926" s="235">
        <v>43875</v>
      </c>
      <c r="D7926" s="235">
        <v>0</v>
      </c>
      <c r="E7926" s="235">
        <v>95</v>
      </c>
      <c r="F7926" s="235">
        <v>54</v>
      </c>
      <c r="G7926" s="235">
        <v>22.3</v>
      </c>
      <c r="H7926" s="235">
        <v>15.3</v>
      </c>
    </row>
    <row r="7927" spans="2:8">
      <c r="B7927" s="235" t="s">
        <v>78</v>
      </c>
      <c r="C7927" s="235">
        <v>43876</v>
      </c>
      <c r="D7927" s="235">
        <v>0</v>
      </c>
      <c r="E7927" s="235">
        <v>95</v>
      </c>
      <c r="F7927" s="235">
        <v>63</v>
      </c>
      <c r="G7927" s="235">
        <v>23.3</v>
      </c>
      <c r="H7927" s="235">
        <v>15.9</v>
      </c>
    </row>
    <row r="7928" spans="2:8">
      <c r="B7928" s="235" t="s">
        <v>78</v>
      </c>
      <c r="C7928" s="235">
        <v>43877</v>
      </c>
      <c r="D7928" s="235">
        <v>0</v>
      </c>
      <c r="E7928" s="235">
        <v>91</v>
      </c>
      <c r="F7928" s="235">
        <v>55</v>
      </c>
      <c r="G7928" s="235">
        <v>24.4</v>
      </c>
      <c r="H7928" s="235">
        <v>14.7</v>
      </c>
    </row>
    <row r="7929" spans="2:8">
      <c r="B7929" s="235" t="s">
        <v>78</v>
      </c>
      <c r="C7929" s="235">
        <v>43878</v>
      </c>
      <c r="D7929" s="235">
        <v>0</v>
      </c>
      <c r="E7929" s="235">
        <v>90</v>
      </c>
      <c r="F7929" s="235">
        <v>58</v>
      </c>
      <c r="G7929" s="235">
        <v>25.1</v>
      </c>
      <c r="H7929" s="235">
        <v>15.9</v>
      </c>
    </row>
    <row r="7930" spans="2:8">
      <c r="B7930" s="235" t="s">
        <v>78</v>
      </c>
      <c r="C7930" s="235">
        <v>43879</v>
      </c>
      <c r="D7930" s="235">
        <v>0</v>
      </c>
      <c r="E7930" s="235">
        <v>78</v>
      </c>
      <c r="F7930" s="235">
        <v>35</v>
      </c>
      <c r="G7930" s="235">
        <v>26.5</v>
      </c>
      <c r="H7930" s="235">
        <v>16.100000000000001</v>
      </c>
    </row>
    <row r="7931" spans="2:8">
      <c r="B7931" s="235" t="s">
        <v>78</v>
      </c>
      <c r="C7931" s="235">
        <v>43880</v>
      </c>
      <c r="D7931" s="235">
        <v>0</v>
      </c>
      <c r="E7931" s="235">
        <v>76</v>
      </c>
      <c r="F7931" s="235">
        <v>46</v>
      </c>
      <c r="G7931" s="235">
        <v>26.6</v>
      </c>
      <c r="H7931" s="235">
        <v>16.2</v>
      </c>
    </row>
    <row r="7932" spans="2:8">
      <c r="B7932" s="235" t="s">
        <v>78</v>
      </c>
      <c r="C7932" s="235">
        <v>43881</v>
      </c>
      <c r="D7932" s="235">
        <v>0</v>
      </c>
      <c r="E7932" s="235">
        <v>96</v>
      </c>
      <c r="F7932" s="235">
        <v>58</v>
      </c>
      <c r="G7932" s="235">
        <v>23.9</v>
      </c>
      <c r="H7932" s="235">
        <v>15.8</v>
      </c>
    </row>
    <row r="7933" spans="2:8">
      <c r="B7933" s="235" t="s">
        <v>78</v>
      </c>
      <c r="C7933" s="235">
        <v>43882</v>
      </c>
      <c r="D7933" s="235">
        <v>9.1999999999999993</v>
      </c>
      <c r="E7933" s="235">
        <v>98</v>
      </c>
      <c r="F7933" s="235">
        <v>63</v>
      </c>
      <c r="G7933" s="235">
        <v>25.1</v>
      </c>
      <c r="H7933" s="235">
        <v>15.1</v>
      </c>
    </row>
    <row r="7934" spans="2:8">
      <c r="B7934" s="235" t="s">
        <v>78</v>
      </c>
      <c r="C7934" s="235">
        <v>43883</v>
      </c>
      <c r="D7934" s="235">
        <v>20</v>
      </c>
      <c r="E7934" s="235">
        <v>98</v>
      </c>
      <c r="F7934" s="235">
        <v>74</v>
      </c>
      <c r="G7934" s="235">
        <v>22.1</v>
      </c>
      <c r="H7934" s="235">
        <v>13.7</v>
      </c>
    </row>
    <row r="7935" spans="2:8">
      <c r="B7935" s="235" t="s">
        <v>78</v>
      </c>
      <c r="C7935" s="235">
        <v>43884</v>
      </c>
      <c r="D7935" s="235">
        <v>0</v>
      </c>
      <c r="E7935" s="235">
        <v>98</v>
      </c>
      <c r="F7935" s="235">
        <v>66</v>
      </c>
      <c r="G7935" s="235">
        <v>23.1</v>
      </c>
      <c r="H7935" s="235">
        <v>14.7</v>
      </c>
    </row>
    <row r="7936" spans="2:8">
      <c r="B7936" s="235" t="s">
        <v>78</v>
      </c>
      <c r="C7936" s="235">
        <v>43885</v>
      </c>
      <c r="D7936" s="235">
        <v>12</v>
      </c>
      <c r="E7936" s="235">
        <v>97</v>
      </c>
      <c r="F7936" s="235">
        <v>65</v>
      </c>
      <c r="G7936" s="235">
        <v>23.7</v>
      </c>
      <c r="H7936" s="235">
        <v>14.9</v>
      </c>
    </row>
    <row r="7937" spans="2:8">
      <c r="B7937" s="235" t="s">
        <v>78</v>
      </c>
      <c r="C7937" s="235">
        <v>43886</v>
      </c>
      <c r="D7937" s="235">
        <v>2.2000000000000002</v>
      </c>
      <c r="E7937" s="235">
        <v>98</v>
      </c>
      <c r="F7937" s="235">
        <v>71</v>
      </c>
      <c r="G7937" s="235">
        <v>23.4</v>
      </c>
      <c r="H7937" s="235">
        <v>14.5</v>
      </c>
    </row>
    <row r="7938" spans="2:8">
      <c r="B7938" s="235" t="s">
        <v>78</v>
      </c>
      <c r="C7938" s="235">
        <v>43887</v>
      </c>
      <c r="D7938" s="235">
        <v>0.2</v>
      </c>
      <c r="E7938" s="235">
        <v>98</v>
      </c>
      <c r="F7938" s="235">
        <v>65</v>
      </c>
      <c r="G7938" s="235">
        <v>22</v>
      </c>
      <c r="H7938" s="235">
        <v>15</v>
      </c>
    </row>
    <row r="7939" spans="2:8">
      <c r="B7939" s="235" t="s">
        <v>78</v>
      </c>
      <c r="C7939" s="235">
        <v>43888</v>
      </c>
      <c r="D7939" s="235">
        <v>0</v>
      </c>
      <c r="E7939" s="235">
        <v>98</v>
      </c>
      <c r="F7939" s="235">
        <v>62</v>
      </c>
      <c r="G7939" s="235">
        <v>22.8</v>
      </c>
      <c r="H7939" s="235">
        <v>14.2</v>
      </c>
    </row>
    <row r="7940" spans="2:8">
      <c r="B7940" s="235" t="s">
        <v>78</v>
      </c>
      <c r="C7940" s="235">
        <v>43889</v>
      </c>
      <c r="D7940" s="235">
        <v>0</v>
      </c>
      <c r="E7940" s="235">
        <v>93</v>
      </c>
      <c r="F7940" s="235">
        <v>68</v>
      </c>
      <c r="G7940" s="235">
        <v>23.1</v>
      </c>
      <c r="H7940" s="235">
        <v>13.7</v>
      </c>
    </row>
    <row r="7941" spans="2:8">
      <c r="B7941" s="235" t="s">
        <v>78</v>
      </c>
      <c r="C7941" s="235">
        <v>43890</v>
      </c>
      <c r="D7941" s="235">
        <v>0</v>
      </c>
      <c r="E7941" s="235">
        <v>90</v>
      </c>
      <c r="F7941" s="235">
        <v>47</v>
      </c>
      <c r="G7941" s="235">
        <v>24.9</v>
      </c>
      <c r="H7941" s="235">
        <v>15.6</v>
      </c>
    </row>
    <row r="7942" spans="2:8">
      <c r="B7942" s="235" t="s">
        <v>78</v>
      </c>
      <c r="C7942" s="235">
        <v>43891</v>
      </c>
      <c r="D7942" s="235">
        <v>0</v>
      </c>
      <c r="E7942" s="235">
        <v>93</v>
      </c>
      <c r="F7942" s="235">
        <v>62</v>
      </c>
      <c r="G7942" s="235">
        <v>23.1</v>
      </c>
      <c r="H7942" s="235">
        <v>16.2</v>
      </c>
    </row>
    <row r="7943" spans="2:8">
      <c r="B7943" s="235" t="s">
        <v>78</v>
      </c>
      <c r="C7943" s="235">
        <v>43892</v>
      </c>
      <c r="D7943" s="235">
        <v>0</v>
      </c>
      <c r="E7943" s="235">
        <v>93</v>
      </c>
      <c r="F7943" s="235">
        <v>84</v>
      </c>
      <c r="G7943" s="235">
        <v>24.6</v>
      </c>
      <c r="H7943" s="235">
        <v>15.2</v>
      </c>
    </row>
    <row r="7944" spans="2:8">
      <c r="B7944" s="235" t="s">
        <v>78</v>
      </c>
      <c r="C7944" s="235">
        <v>43893</v>
      </c>
      <c r="D7944" s="235">
        <v>0</v>
      </c>
      <c r="E7944" s="235">
        <v>97</v>
      </c>
      <c r="F7944" s="235">
        <v>58</v>
      </c>
      <c r="G7944" s="235">
        <v>25.3</v>
      </c>
      <c r="H7944" s="235">
        <v>15.3</v>
      </c>
    </row>
    <row r="7945" spans="2:8">
      <c r="B7945" s="235" t="s">
        <v>78</v>
      </c>
      <c r="C7945" s="235">
        <v>43894</v>
      </c>
      <c r="D7945" s="235">
        <v>0</v>
      </c>
      <c r="E7945" s="235">
        <v>97</v>
      </c>
      <c r="F7945" s="235">
        <v>60</v>
      </c>
      <c r="G7945" s="235">
        <v>25.4</v>
      </c>
      <c r="H7945" s="235">
        <v>16.399999999999999</v>
      </c>
    </row>
    <row r="7946" spans="2:8">
      <c r="B7946" s="235" t="s">
        <v>78</v>
      </c>
      <c r="C7946" s="235">
        <v>43895</v>
      </c>
      <c r="D7946" s="235">
        <v>0</v>
      </c>
      <c r="E7946" s="235">
        <v>93</v>
      </c>
      <c r="F7946" s="235">
        <v>44</v>
      </c>
      <c r="G7946" s="235">
        <v>26.2</v>
      </c>
      <c r="H7946" s="235">
        <v>15.3</v>
      </c>
    </row>
    <row r="7947" spans="2:8">
      <c r="B7947" s="235" t="s">
        <v>78</v>
      </c>
      <c r="C7947" s="235">
        <v>43896</v>
      </c>
      <c r="D7947" s="235">
        <v>0</v>
      </c>
      <c r="E7947" s="235">
        <v>93</v>
      </c>
      <c r="F7947" s="235">
        <v>53</v>
      </c>
      <c r="G7947" s="235">
        <v>27.1</v>
      </c>
      <c r="H7947" s="235">
        <v>15.6</v>
      </c>
    </row>
    <row r="7948" spans="2:8">
      <c r="B7948" s="235" t="s">
        <v>78</v>
      </c>
      <c r="C7948" s="235">
        <v>43897</v>
      </c>
      <c r="D7948" s="235">
        <v>0</v>
      </c>
      <c r="E7948" s="235">
        <v>91</v>
      </c>
      <c r="F7948" s="235">
        <v>64</v>
      </c>
      <c r="G7948" s="235">
        <v>23.8</v>
      </c>
      <c r="H7948" s="235">
        <v>16.7</v>
      </c>
    </row>
    <row r="7949" spans="2:8">
      <c r="B7949" s="235" t="s">
        <v>78</v>
      </c>
      <c r="C7949" s="235">
        <v>43898</v>
      </c>
      <c r="D7949" s="235">
        <v>0</v>
      </c>
      <c r="E7949" s="235">
        <v>92</v>
      </c>
      <c r="F7949" s="235">
        <v>66</v>
      </c>
      <c r="G7949" s="235">
        <v>24.6</v>
      </c>
      <c r="H7949" s="235">
        <v>14.4</v>
      </c>
    </row>
    <row r="7950" spans="2:8">
      <c r="B7950" s="235" t="s">
        <v>78</v>
      </c>
      <c r="C7950" s="235">
        <v>43899</v>
      </c>
      <c r="D7950" s="235">
        <v>0</v>
      </c>
      <c r="E7950" s="235">
        <v>90</v>
      </c>
      <c r="F7950" s="235">
        <v>53</v>
      </c>
      <c r="G7950" s="235">
        <v>26.1</v>
      </c>
      <c r="H7950" s="235">
        <v>15.6</v>
      </c>
    </row>
    <row r="7951" spans="2:8">
      <c r="B7951" s="235" t="s">
        <v>78</v>
      </c>
      <c r="C7951" s="235">
        <v>43900</v>
      </c>
      <c r="D7951" s="235">
        <v>0</v>
      </c>
      <c r="E7951" s="235">
        <v>96</v>
      </c>
      <c r="F7951" s="235">
        <v>60</v>
      </c>
      <c r="G7951" s="235">
        <v>24.1</v>
      </c>
      <c r="H7951" s="235">
        <v>15.6</v>
      </c>
    </row>
    <row r="7952" spans="2:8">
      <c r="B7952" s="235" t="s">
        <v>78</v>
      </c>
      <c r="C7952" s="235">
        <v>43901</v>
      </c>
      <c r="D7952" s="235">
        <v>0</v>
      </c>
      <c r="E7952" s="235">
        <v>95</v>
      </c>
      <c r="F7952" s="235">
        <v>63</v>
      </c>
      <c r="G7952" s="235">
        <v>23.3</v>
      </c>
      <c r="H7952" s="235">
        <v>14</v>
      </c>
    </row>
    <row r="7953" spans="2:8">
      <c r="B7953" s="235" t="s">
        <v>78</v>
      </c>
      <c r="C7953" s="235">
        <v>43902</v>
      </c>
      <c r="D7953" s="235">
        <v>0</v>
      </c>
      <c r="E7953" s="235">
        <v>94</v>
      </c>
      <c r="F7953" s="235">
        <v>60</v>
      </c>
      <c r="G7953" s="235">
        <v>24.2</v>
      </c>
      <c r="H7953" s="235">
        <v>16.3</v>
      </c>
    </row>
    <row r="7954" spans="2:8">
      <c r="B7954" s="235" t="s">
        <v>78</v>
      </c>
      <c r="C7954" s="235">
        <v>43903</v>
      </c>
      <c r="D7954" s="235">
        <v>0.6</v>
      </c>
      <c r="E7954" s="235">
        <v>97</v>
      </c>
      <c r="F7954" s="235">
        <v>83</v>
      </c>
      <c r="G7954" s="235">
        <v>22.8</v>
      </c>
      <c r="H7954" s="235">
        <v>15.4</v>
      </c>
    </row>
    <row r="7955" spans="2:8">
      <c r="B7955" s="235" t="s">
        <v>78</v>
      </c>
      <c r="C7955" s="235">
        <v>43904</v>
      </c>
      <c r="D7955" s="235">
        <v>1.2</v>
      </c>
      <c r="E7955" s="235">
        <v>97</v>
      </c>
      <c r="F7955" s="235">
        <v>66</v>
      </c>
      <c r="G7955" s="235">
        <v>23.3</v>
      </c>
      <c r="H7955" s="235">
        <v>15.5</v>
      </c>
    </row>
    <row r="7956" spans="2:8">
      <c r="B7956" s="235" t="s">
        <v>78</v>
      </c>
      <c r="C7956" s="235">
        <v>43905</v>
      </c>
      <c r="D7956" s="235">
        <v>0.2</v>
      </c>
      <c r="E7956" s="235">
        <v>96</v>
      </c>
      <c r="F7956" s="235">
        <v>64</v>
      </c>
      <c r="G7956" s="235">
        <v>23.7</v>
      </c>
      <c r="H7956" s="235">
        <v>14.2</v>
      </c>
    </row>
    <row r="7957" spans="2:8">
      <c r="B7957" s="235" t="s">
        <v>78</v>
      </c>
      <c r="C7957" s="235">
        <v>43906</v>
      </c>
      <c r="D7957" s="235">
        <v>4.8</v>
      </c>
      <c r="E7957" s="235">
        <v>96</v>
      </c>
      <c r="F7957" s="235">
        <v>55</v>
      </c>
      <c r="G7957" s="235">
        <v>25.8</v>
      </c>
      <c r="H7957" s="235">
        <v>15.1</v>
      </c>
    </row>
    <row r="7958" spans="2:8">
      <c r="B7958" s="235" t="s">
        <v>78</v>
      </c>
      <c r="C7958" s="235">
        <v>43907</v>
      </c>
      <c r="D7958" s="235">
        <v>0</v>
      </c>
      <c r="E7958" s="235">
        <v>91</v>
      </c>
      <c r="F7958" s="235">
        <v>50</v>
      </c>
      <c r="G7958" s="235">
        <v>25.2</v>
      </c>
      <c r="H7958" s="235">
        <v>14.9</v>
      </c>
    </row>
    <row r="7959" spans="2:8">
      <c r="B7959" s="235" t="s">
        <v>78</v>
      </c>
      <c r="C7959" s="235">
        <v>43908</v>
      </c>
      <c r="D7959" s="235">
        <v>0</v>
      </c>
      <c r="E7959" s="235">
        <v>85</v>
      </c>
      <c r="F7959" s="235">
        <v>55</v>
      </c>
      <c r="G7959" s="235">
        <v>24.8</v>
      </c>
      <c r="H7959" s="235">
        <v>14.8</v>
      </c>
    </row>
    <row r="7960" spans="2:8">
      <c r="B7960" s="235" t="s">
        <v>78</v>
      </c>
      <c r="C7960" s="235">
        <v>43909</v>
      </c>
      <c r="D7960" s="235">
        <v>0</v>
      </c>
      <c r="E7960" s="235">
        <v>84</v>
      </c>
      <c r="F7960" s="235">
        <v>83</v>
      </c>
      <c r="G7960" s="235">
        <v>23.6</v>
      </c>
      <c r="H7960" s="235">
        <v>14.9</v>
      </c>
    </row>
    <row r="7961" spans="2:8">
      <c r="B7961" s="235" t="s">
        <v>78</v>
      </c>
      <c r="C7961" s="235">
        <v>43910</v>
      </c>
      <c r="D7961" s="235">
        <v>0.4</v>
      </c>
      <c r="E7961" s="235">
        <v>95</v>
      </c>
      <c r="F7961" s="235">
        <v>78</v>
      </c>
      <c r="G7961" s="235">
        <v>19</v>
      </c>
      <c r="H7961" s="235">
        <v>14.4</v>
      </c>
    </row>
    <row r="7962" spans="2:8">
      <c r="B7962" s="235" t="s">
        <v>78</v>
      </c>
      <c r="C7962" s="235">
        <v>43911</v>
      </c>
      <c r="D7962" s="235">
        <v>0</v>
      </c>
      <c r="E7962" s="235">
        <v>96</v>
      </c>
      <c r="F7962" s="235">
        <v>65</v>
      </c>
      <c r="G7962" s="235">
        <v>21.3</v>
      </c>
      <c r="H7962" s="235">
        <v>13.4</v>
      </c>
    </row>
    <row r="7963" spans="2:8">
      <c r="B7963" s="235" t="s">
        <v>78</v>
      </c>
      <c r="C7963" s="235">
        <v>43912</v>
      </c>
      <c r="D7963" s="235">
        <v>0</v>
      </c>
      <c r="E7963" s="235">
        <v>93</v>
      </c>
      <c r="F7963" s="235">
        <v>47</v>
      </c>
      <c r="G7963" s="235">
        <v>23.5</v>
      </c>
      <c r="H7963" s="235">
        <v>13.1</v>
      </c>
    </row>
    <row r="7964" spans="2:8">
      <c r="B7964" s="235" t="s">
        <v>78</v>
      </c>
      <c r="C7964" s="235">
        <v>43913</v>
      </c>
      <c r="D7964" s="235">
        <v>0</v>
      </c>
      <c r="E7964" s="235">
        <v>92</v>
      </c>
      <c r="F7964" s="235">
        <v>43</v>
      </c>
      <c r="G7964" s="235">
        <v>26.2</v>
      </c>
      <c r="H7964" s="235">
        <v>14.3</v>
      </c>
    </row>
    <row r="7965" spans="2:8">
      <c r="B7965" s="235" t="s">
        <v>78</v>
      </c>
      <c r="C7965" s="235">
        <v>43914</v>
      </c>
      <c r="D7965" s="235">
        <v>0</v>
      </c>
      <c r="E7965" s="235">
        <v>88</v>
      </c>
      <c r="F7965" s="235">
        <v>69</v>
      </c>
      <c r="G7965" s="235">
        <v>20.9</v>
      </c>
      <c r="H7965" s="235">
        <v>15.1</v>
      </c>
    </row>
    <row r="7966" spans="2:8">
      <c r="B7966" s="235" t="s">
        <v>78</v>
      </c>
      <c r="C7966" s="235">
        <v>43915</v>
      </c>
      <c r="D7966" s="235">
        <v>0</v>
      </c>
      <c r="E7966" s="235">
        <v>55</v>
      </c>
      <c r="F7966" s="235">
        <v>84</v>
      </c>
      <c r="G7966" s="235">
        <v>25.8</v>
      </c>
      <c r="H7966" s="235">
        <v>15.2</v>
      </c>
    </row>
    <row r="7967" spans="2:8">
      <c r="B7967" s="235" t="s">
        <v>78</v>
      </c>
      <c r="C7967" s="235">
        <v>43916</v>
      </c>
      <c r="D7967" s="235">
        <v>6.2</v>
      </c>
      <c r="E7967" s="235">
        <v>57</v>
      </c>
      <c r="F7967" s="235">
        <v>90</v>
      </c>
      <c r="G7967" s="235">
        <v>26.2</v>
      </c>
      <c r="H7967" s="235">
        <v>15.3</v>
      </c>
    </row>
    <row r="7968" spans="2:8">
      <c r="B7968" s="235" t="s">
        <v>78</v>
      </c>
      <c r="C7968" s="235">
        <v>43917</v>
      </c>
      <c r="D7968" s="235">
        <v>0</v>
      </c>
      <c r="E7968" s="235">
        <v>44</v>
      </c>
      <c r="F7968" s="235">
        <v>87</v>
      </c>
      <c r="G7968" s="235">
        <v>26</v>
      </c>
      <c r="H7968" s="235">
        <v>14.9</v>
      </c>
    </row>
    <row r="7969" spans="2:8">
      <c r="B7969" s="235" t="s">
        <v>78</v>
      </c>
      <c r="C7969" s="235">
        <v>43918</v>
      </c>
      <c r="D7969" s="235">
        <v>0</v>
      </c>
      <c r="E7969" s="235">
        <v>51</v>
      </c>
      <c r="F7969" s="235">
        <v>88</v>
      </c>
      <c r="G7969" s="235">
        <v>24.6</v>
      </c>
      <c r="H7969" s="235">
        <v>15.6</v>
      </c>
    </row>
    <row r="7970" spans="2:8">
      <c r="B7970" s="235" t="s">
        <v>78</v>
      </c>
      <c r="C7970" s="235">
        <v>43919</v>
      </c>
      <c r="D7970" s="235">
        <v>3.4</v>
      </c>
      <c r="E7970" s="235">
        <v>68</v>
      </c>
      <c r="F7970" s="235">
        <v>95</v>
      </c>
      <c r="G7970" s="235">
        <v>23.7</v>
      </c>
      <c r="H7970" s="235">
        <v>15.6</v>
      </c>
    </row>
    <row r="7971" spans="2:8">
      <c r="B7971" s="235" t="s">
        <v>78</v>
      </c>
      <c r="C7971" s="235">
        <v>43920</v>
      </c>
      <c r="D7971" s="235">
        <v>0</v>
      </c>
      <c r="E7971" s="235">
        <v>67</v>
      </c>
      <c r="F7971" s="235">
        <v>99</v>
      </c>
      <c r="G7971" s="235">
        <v>22.7</v>
      </c>
      <c r="H7971" s="235">
        <v>14.8</v>
      </c>
    </row>
    <row r="7972" spans="2:8">
      <c r="B7972" s="235" t="s">
        <v>78</v>
      </c>
      <c r="C7972" s="235">
        <v>43921</v>
      </c>
      <c r="D7972" s="235">
        <v>13.4</v>
      </c>
      <c r="E7972" s="235">
        <v>90</v>
      </c>
      <c r="F7972" s="235">
        <v>99</v>
      </c>
      <c r="G7972" s="235">
        <v>22.8</v>
      </c>
      <c r="H7972" s="235">
        <v>14.8</v>
      </c>
    </row>
    <row r="7973" spans="2:8">
      <c r="B7973" s="235" t="s">
        <v>78</v>
      </c>
      <c r="C7973" s="235">
        <v>43922</v>
      </c>
      <c r="D7973" s="235">
        <v>8.8000000000000007</v>
      </c>
      <c r="E7973" s="235">
        <v>99</v>
      </c>
      <c r="F7973" s="235">
        <v>81</v>
      </c>
      <c r="G7973" s="235">
        <v>19.2</v>
      </c>
      <c r="H7973" s="235">
        <v>14.2</v>
      </c>
    </row>
    <row r="7974" spans="2:8">
      <c r="B7974" s="235" t="s">
        <v>78</v>
      </c>
      <c r="C7974" s="235">
        <v>43923</v>
      </c>
      <c r="D7974" s="235">
        <v>4.5999999999999996</v>
      </c>
      <c r="E7974" s="235">
        <v>95</v>
      </c>
      <c r="F7974" s="235">
        <v>72</v>
      </c>
      <c r="G7974" s="235">
        <v>23</v>
      </c>
      <c r="H7974" s="235">
        <v>13.9</v>
      </c>
    </row>
    <row r="7975" spans="2:8">
      <c r="B7975" s="235" t="s">
        <v>78</v>
      </c>
      <c r="C7975" s="235">
        <v>43924</v>
      </c>
      <c r="D7975" s="235">
        <v>0.8</v>
      </c>
      <c r="E7975" s="235">
        <v>97</v>
      </c>
      <c r="F7975" s="235">
        <v>61</v>
      </c>
      <c r="G7975" s="235">
        <v>24.7</v>
      </c>
      <c r="H7975" s="235">
        <v>15.2</v>
      </c>
    </row>
    <row r="7976" spans="2:8">
      <c r="B7976" s="235" t="s">
        <v>78</v>
      </c>
      <c r="C7976" s="235">
        <v>43925</v>
      </c>
      <c r="D7976" s="235">
        <v>0</v>
      </c>
      <c r="E7976" s="235">
        <v>98</v>
      </c>
      <c r="F7976" s="235">
        <v>58</v>
      </c>
      <c r="G7976" s="235">
        <v>25.1</v>
      </c>
      <c r="H7976" s="235">
        <v>16.100000000000001</v>
      </c>
    </row>
    <row r="7977" spans="2:8">
      <c r="B7977" s="235" t="s">
        <v>78</v>
      </c>
      <c r="C7977" s="235">
        <v>43926</v>
      </c>
      <c r="D7977" s="235">
        <v>0</v>
      </c>
      <c r="E7977" s="235">
        <v>93</v>
      </c>
      <c r="F7977" s="235">
        <v>64</v>
      </c>
      <c r="G7977" s="235">
        <v>24.9</v>
      </c>
      <c r="H7977" s="235">
        <v>16.600000000000001</v>
      </c>
    </row>
    <row r="7978" spans="2:8">
      <c r="B7978" s="235" t="s">
        <v>78</v>
      </c>
      <c r="C7978" s="235">
        <v>43927</v>
      </c>
      <c r="D7978" s="235">
        <v>0</v>
      </c>
      <c r="E7978" s="235">
        <v>95</v>
      </c>
      <c r="F7978" s="235">
        <v>72</v>
      </c>
      <c r="G7978" s="235">
        <v>23.6</v>
      </c>
      <c r="H7978" s="235">
        <v>16.600000000000001</v>
      </c>
    </row>
    <row r="7979" spans="2:8">
      <c r="B7979" s="235" t="s">
        <v>78</v>
      </c>
      <c r="C7979" s="235">
        <v>43928</v>
      </c>
      <c r="D7979" s="235">
        <v>1</v>
      </c>
      <c r="E7979" s="235">
        <v>96</v>
      </c>
      <c r="F7979" s="235">
        <v>63</v>
      </c>
      <c r="G7979" s="235">
        <v>24.7</v>
      </c>
      <c r="H7979" s="235">
        <v>15.2</v>
      </c>
    </row>
    <row r="7980" spans="2:8">
      <c r="B7980" s="235" t="s">
        <v>78</v>
      </c>
      <c r="C7980" s="235">
        <v>43929</v>
      </c>
      <c r="D7980" s="235">
        <v>0</v>
      </c>
      <c r="E7980" s="235">
        <v>90</v>
      </c>
      <c r="F7980" s="235">
        <v>60</v>
      </c>
      <c r="G7980" s="235">
        <v>25</v>
      </c>
      <c r="H7980" s="235">
        <v>16.399999999999999</v>
      </c>
    </row>
    <row r="7981" spans="2:8">
      <c r="B7981" s="235" t="s">
        <v>78</v>
      </c>
      <c r="C7981" s="235">
        <v>43930</v>
      </c>
      <c r="D7981" s="235">
        <v>0</v>
      </c>
      <c r="E7981" s="235">
        <v>95</v>
      </c>
      <c r="F7981" s="235">
        <v>61</v>
      </c>
      <c r="G7981" s="235">
        <v>25.2</v>
      </c>
      <c r="H7981" s="235">
        <v>16.399999999999999</v>
      </c>
    </row>
    <row r="7982" spans="2:8">
      <c r="B7982" s="235" t="s">
        <v>78</v>
      </c>
      <c r="C7982" s="235">
        <v>43931</v>
      </c>
      <c r="D7982" s="235">
        <v>2.4</v>
      </c>
      <c r="E7982" s="235">
        <v>96</v>
      </c>
      <c r="F7982" s="235">
        <v>71</v>
      </c>
      <c r="G7982" s="235">
        <v>23.2</v>
      </c>
      <c r="H7982" s="235">
        <v>16.100000000000001</v>
      </c>
    </row>
    <row r="7983" spans="2:8">
      <c r="B7983" s="235" t="s">
        <v>78</v>
      </c>
      <c r="C7983" s="235">
        <v>43932</v>
      </c>
      <c r="D7983" s="235">
        <v>0.2</v>
      </c>
      <c r="E7983" s="235">
        <v>99</v>
      </c>
      <c r="F7983" s="235">
        <v>80</v>
      </c>
      <c r="G7983" s="235">
        <v>22.2</v>
      </c>
      <c r="H7983" s="235">
        <v>15.9</v>
      </c>
    </row>
    <row r="7984" spans="2:8">
      <c r="B7984" s="235" t="s">
        <v>78</v>
      </c>
      <c r="C7984" s="235">
        <v>43933</v>
      </c>
      <c r="D7984" s="235">
        <v>7.2</v>
      </c>
      <c r="E7984" s="235">
        <v>99</v>
      </c>
      <c r="F7984" s="235">
        <v>72</v>
      </c>
      <c r="G7984" s="235">
        <v>22.8</v>
      </c>
      <c r="H7984" s="235">
        <v>15.6</v>
      </c>
    </row>
    <row r="7985" spans="2:8">
      <c r="B7985" s="235" t="s">
        <v>78</v>
      </c>
      <c r="C7985" s="235">
        <v>43934</v>
      </c>
      <c r="D7985" s="235">
        <v>11.4</v>
      </c>
      <c r="E7985" s="235">
        <v>99</v>
      </c>
      <c r="F7985" s="235">
        <v>77</v>
      </c>
      <c r="G7985" s="235">
        <v>23.6</v>
      </c>
      <c r="H7985" s="235">
        <v>15.2</v>
      </c>
    </row>
    <row r="7986" spans="2:8">
      <c r="B7986" s="235" t="s">
        <v>78</v>
      </c>
      <c r="C7986" s="235">
        <v>43935</v>
      </c>
      <c r="D7986" s="235">
        <v>20.399999999999999</v>
      </c>
      <c r="E7986" s="235">
        <v>100</v>
      </c>
      <c r="F7986" s="235">
        <v>81</v>
      </c>
      <c r="G7986" s="235">
        <v>20.6</v>
      </c>
      <c r="H7986" s="235">
        <v>14.5</v>
      </c>
    </row>
    <row r="7987" spans="2:8">
      <c r="B7987" s="235" t="s">
        <v>78</v>
      </c>
      <c r="C7987" s="235">
        <v>43936</v>
      </c>
      <c r="D7987" s="235">
        <v>3</v>
      </c>
      <c r="E7987" s="235">
        <v>100</v>
      </c>
      <c r="F7987" s="235">
        <v>74</v>
      </c>
      <c r="G7987" s="235">
        <v>21.2</v>
      </c>
      <c r="H7987" s="235">
        <v>13.9</v>
      </c>
    </row>
    <row r="7988" spans="2:8">
      <c r="B7988" s="235" t="s">
        <v>78</v>
      </c>
      <c r="C7988" s="235">
        <v>43937</v>
      </c>
      <c r="D7988" s="235">
        <v>0</v>
      </c>
      <c r="E7988" s="235">
        <v>99</v>
      </c>
      <c r="F7988" s="235">
        <v>53</v>
      </c>
      <c r="G7988" s="235">
        <v>25.3</v>
      </c>
      <c r="H7988" s="235">
        <v>15.1</v>
      </c>
    </row>
    <row r="7989" spans="2:8">
      <c r="B7989" s="235" t="s">
        <v>78</v>
      </c>
      <c r="C7989" s="235">
        <v>43938</v>
      </c>
      <c r="D7989" s="235">
        <v>0</v>
      </c>
      <c r="E7989" s="235">
        <v>91</v>
      </c>
      <c r="F7989" s="235">
        <v>74</v>
      </c>
      <c r="G7989" s="235">
        <v>22.9</v>
      </c>
      <c r="H7989" s="235">
        <v>14.7</v>
      </c>
    </row>
    <row r="7990" spans="2:8">
      <c r="B7990" s="235" t="s">
        <v>78</v>
      </c>
      <c r="C7990" s="235">
        <v>43939</v>
      </c>
      <c r="D7990" s="235">
        <v>0.2</v>
      </c>
      <c r="E7990" s="235">
        <v>97</v>
      </c>
      <c r="F7990" s="235">
        <v>75</v>
      </c>
      <c r="G7990" s="235">
        <v>20.2</v>
      </c>
      <c r="H7990" s="235">
        <v>14.3</v>
      </c>
    </row>
    <row r="7991" spans="2:8">
      <c r="B7991" s="235" t="s">
        <v>78</v>
      </c>
      <c r="C7991" s="235">
        <v>43940</v>
      </c>
      <c r="D7991" s="235">
        <v>1.6</v>
      </c>
      <c r="E7991" s="235">
        <v>99</v>
      </c>
      <c r="F7991" s="235">
        <v>77</v>
      </c>
      <c r="G7991" s="235">
        <v>22.3</v>
      </c>
      <c r="H7991" s="235">
        <v>13.9</v>
      </c>
    </row>
    <row r="7992" spans="2:8">
      <c r="B7992" s="235" t="s">
        <v>78</v>
      </c>
      <c r="C7992" s="235">
        <v>43941</v>
      </c>
      <c r="D7992" s="235">
        <v>0.4</v>
      </c>
      <c r="E7992" s="235">
        <v>99</v>
      </c>
      <c r="F7992" s="235">
        <v>71</v>
      </c>
      <c r="G7992" s="235">
        <v>21.9</v>
      </c>
      <c r="H7992" s="235">
        <v>13.6</v>
      </c>
    </row>
    <row r="7993" spans="2:8">
      <c r="B7993" s="235" t="s">
        <v>78</v>
      </c>
      <c r="C7993" s="235">
        <v>43942</v>
      </c>
      <c r="D7993" s="235">
        <v>1.6</v>
      </c>
      <c r="E7993" s="235">
        <v>98</v>
      </c>
      <c r="F7993" s="235">
        <v>66</v>
      </c>
      <c r="G7993" s="235">
        <v>22.9</v>
      </c>
      <c r="H7993" s="235">
        <v>14.8</v>
      </c>
    </row>
    <row r="7994" spans="2:8">
      <c r="B7994" s="235" t="s">
        <v>78</v>
      </c>
      <c r="C7994" s="235">
        <v>43943</v>
      </c>
      <c r="D7994" s="235">
        <v>0.6</v>
      </c>
      <c r="E7994" s="235">
        <v>98</v>
      </c>
      <c r="F7994" s="235">
        <v>67</v>
      </c>
      <c r="G7994" s="235">
        <v>24.2</v>
      </c>
      <c r="H7994" s="235">
        <v>14.8</v>
      </c>
    </row>
    <row r="7995" spans="2:8">
      <c r="B7995" s="235" t="s">
        <v>78</v>
      </c>
      <c r="C7995" s="235">
        <v>43944</v>
      </c>
      <c r="D7995" s="235">
        <v>4.5999999999999996</v>
      </c>
      <c r="E7995" s="235">
        <v>99</v>
      </c>
      <c r="F7995" s="235">
        <v>73</v>
      </c>
      <c r="G7995" s="235">
        <v>22.8</v>
      </c>
      <c r="H7995" s="235">
        <v>13.7</v>
      </c>
    </row>
    <row r="7996" spans="2:8">
      <c r="B7996" s="235" t="s">
        <v>78</v>
      </c>
      <c r="C7996" s="235">
        <v>43945</v>
      </c>
      <c r="D7996" s="235">
        <v>0</v>
      </c>
      <c r="E7996" s="235">
        <v>97</v>
      </c>
      <c r="F7996" s="235">
        <v>69</v>
      </c>
      <c r="G7996" s="235">
        <v>22.5</v>
      </c>
      <c r="H7996" s="235">
        <v>14.4</v>
      </c>
    </row>
    <row r="7997" spans="2:8">
      <c r="B7997" s="235" t="s">
        <v>78</v>
      </c>
      <c r="C7997" s="235">
        <v>43946</v>
      </c>
      <c r="D7997" s="235">
        <v>0</v>
      </c>
      <c r="E7997" s="235">
        <v>99</v>
      </c>
      <c r="F7997" s="235">
        <v>60</v>
      </c>
      <c r="G7997" s="235">
        <v>23.2</v>
      </c>
      <c r="H7997" s="235">
        <v>14.5</v>
      </c>
    </row>
    <row r="7998" spans="2:8">
      <c r="B7998" s="235" t="s">
        <v>78</v>
      </c>
      <c r="C7998" s="235">
        <v>43947</v>
      </c>
      <c r="D7998" s="235">
        <v>0</v>
      </c>
      <c r="E7998" s="235">
        <v>91</v>
      </c>
      <c r="F7998" s="235">
        <v>62</v>
      </c>
      <c r="G7998" s="235">
        <v>24.3</v>
      </c>
      <c r="H7998" s="235">
        <v>16.8</v>
      </c>
    </row>
    <row r="7999" spans="2:8">
      <c r="B7999" s="235" t="s">
        <v>78</v>
      </c>
      <c r="C7999" s="235">
        <v>43948</v>
      </c>
      <c r="D7999" s="235">
        <v>2.6</v>
      </c>
      <c r="E7999" s="235">
        <v>97</v>
      </c>
      <c r="F7999" s="235">
        <v>68</v>
      </c>
      <c r="G7999" s="235">
        <v>22.9</v>
      </c>
      <c r="H7999" s="235">
        <v>15.9</v>
      </c>
    </row>
    <row r="8000" spans="2:8">
      <c r="B8000" s="235" t="s">
        <v>78</v>
      </c>
      <c r="C8000" s="235">
        <v>43949</v>
      </c>
      <c r="D8000" s="235">
        <v>0.8</v>
      </c>
      <c r="E8000" s="235">
        <v>98</v>
      </c>
      <c r="F8000" s="235">
        <v>88</v>
      </c>
      <c r="G8000" s="235">
        <v>0</v>
      </c>
      <c r="H8000" s="235">
        <v>0</v>
      </c>
    </row>
    <row r="8001" spans="2:8">
      <c r="B8001" s="235" t="s">
        <v>78</v>
      </c>
      <c r="C8001" s="235">
        <v>43950</v>
      </c>
      <c r="D8001" s="235">
        <v>0</v>
      </c>
      <c r="E8001" s="235">
        <v>92</v>
      </c>
      <c r="F8001" s="235">
        <v>71</v>
      </c>
      <c r="G8001" s="235">
        <v>24.3</v>
      </c>
      <c r="H8001" s="235">
        <v>16.100000000000001</v>
      </c>
    </row>
    <row r="8002" spans="2:8">
      <c r="B8002" s="235" t="s">
        <v>78</v>
      </c>
      <c r="C8002" s="235">
        <v>43951</v>
      </c>
      <c r="D8002" s="235">
        <v>11.8</v>
      </c>
      <c r="E8002" s="235">
        <v>99</v>
      </c>
      <c r="F8002" s="235">
        <v>79</v>
      </c>
      <c r="G8002" s="235">
        <v>22.9</v>
      </c>
      <c r="H8002" s="235">
        <v>15.3</v>
      </c>
    </row>
    <row r="8003" spans="2:8">
      <c r="B8003" s="235" t="s">
        <v>78</v>
      </c>
      <c r="C8003" s="235">
        <v>43952</v>
      </c>
      <c r="D8003" s="235">
        <v>0.8</v>
      </c>
      <c r="E8003" s="235">
        <v>98</v>
      </c>
      <c r="F8003" s="235">
        <v>83</v>
      </c>
      <c r="G8003" s="235">
        <v>19.100000000000001</v>
      </c>
      <c r="H8003" s="235">
        <v>14.8</v>
      </c>
    </row>
    <row r="8004" spans="2:8">
      <c r="B8004" s="235" t="s">
        <v>78</v>
      </c>
      <c r="C8004" s="235">
        <v>43953</v>
      </c>
      <c r="D8004" s="235">
        <v>0.2</v>
      </c>
      <c r="E8004" s="235">
        <v>97</v>
      </c>
      <c r="F8004" s="235">
        <v>89</v>
      </c>
      <c r="G8004" s="235">
        <v>25.6</v>
      </c>
      <c r="H8004" s="235">
        <v>14.6</v>
      </c>
    </row>
    <row r="8005" spans="2:8">
      <c r="B8005" s="235" t="s">
        <v>78</v>
      </c>
      <c r="C8005" s="235">
        <v>43954</v>
      </c>
      <c r="D8005" s="235">
        <v>0</v>
      </c>
      <c r="E8005" s="235">
        <v>94</v>
      </c>
      <c r="F8005" s="235">
        <v>63</v>
      </c>
      <c r="G8005" s="235">
        <v>24</v>
      </c>
      <c r="H8005" s="235">
        <v>16.2</v>
      </c>
    </row>
    <row r="8006" spans="2:8">
      <c r="B8006" s="235" t="s">
        <v>78</v>
      </c>
      <c r="C8006" s="235">
        <v>43955</v>
      </c>
      <c r="D8006" s="235">
        <v>0.2</v>
      </c>
      <c r="E8006" s="235">
        <v>98</v>
      </c>
      <c r="F8006" s="235">
        <v>63</v>
      </c>
      <c r="G8006" s="235">
        <v>24.4</v>
      </c>
      <c r="H8006" s="235">
        <v>15.1</v>
      </c>
    </row>
    <row r="8007" spans="2:8">
      <c r="B8007" s="235" t="s">
        <v>78</v>
      </c>
      <c r="C8007" s="235">
        <v>43956</v>
      </c>
      <c r="D8007" s="235">
        <v>0</v>
      </c>
      <c r="E8007" s="235">
        <v>96</v>
      </c>
      <c r="F8007" s="235">
        <v>57</v>
      </c>
      <c r="G8007" s="235">
        <v>24.6</v>
      </c>
      <c r="H8007" s="235">
        <v>15.1</v>
      </c>
    </row>
    <row r="8008" spans="2:8">
      <c r="B8008" s="235" t="s">
        <v>78</v>
      </c>
      <c r="C8008" s="235">
        <v>43957</v>
      </c>
      <c r="D8008" s="235">
        <v>0.2</v>
      </c>
      <c r="E8008" s="235">
        <v>99</v>
      </c>
      <c r="F8008" s="235">
        <v>59</v>
      </c>
      <c r="G8008" s="235">
        <v>23.1</v>
      </c>
      <c r="H8008" s="235">
        <v>16.100000000000001</v>
      </c>
    </row>
    <row r="8009" spans="2:8">
      <c r="B8009" s="235" t="s">
        <v>78</v>
      </c>
      <c r="C8009" s="235">
        <v>43958</v>
      </c>
      <c r="D8009" s="235">
        <v>0</v>
      </c>
      <c r="E8009" s="235">
        <v>98</v>
      </c>
      <c r="F8009" s="235">
        <v>68</v>
      </c>
      <c r="G8009" s="235">
        <v>23.8</v>
      </c>
      <c r="H8009" s="235">
        <v>16.5</v>
      </c>
    </row>
    <row r="8010" spans="2:8">
      <c r="B8010" s="235" t="s">
        <v>78</v>
      </c>
      <c r="C8010" s="235">
        <v>43959</v>
      </c>
      <c r="D8010" s="235">
        <v>0</v>
      </c>
      <c r="E8010" s="235">
        <v>96</v>
      </c>
      <c r="F8010" s="235">
        <v>70</v>
      </c>
      <c r="G8010" s="235">
        <v>23.7</v>
      </c>
      <c r="H8010" s="235">
        <v>15.7</v>
      </c>
    </row>
    <row r="8011" spans="2:8">
      <c r="B8011" s="235" t="s">
        <v>78</v>
      </c>
      <c r="C8011" s="235">
        <v>43960</v>
      </c>
      <c r="D8011" s="235">
        <v>0</v>
      </c>
      <c r="E8011" s="235">
        <v>97</v>
      </c>
      <c r="F8011" s="235">
        <v>55</v>
      </c>
      <c r="G8011" s="235">
        <v>25.5</v>
      </c>
      <c r="H8011" s="235">
        <v>16.600000000000001</v>
      </c>
    </row>
    <row r="8012" spans="2:8">
      <c r="B8012" s="235" t="s">
        <v>78</v>
      </c>
      <c r="C8012" s="235">
        <v>43961</v>
      </c>
      <c r="D8012" s="235">
        <v>0</v>
      </c>
      <c r="E8012" s="235">
        <v>94</v>
      </c>
      <c r="F8012" s="235">
        <v>60</v>
      </c>
      <c r="G8012" s="235">
        <v>24.8</v>
      </c>
      <c r="H8012" s="235">
        <v>15.7</v>
      </c>
    </row>
    <row r="8013" spans="2:8">
      <c r="B8013" s="235" t="s">
        <v>78</v>
      </c>
      <c r="C8013" s="235">
        <v>43962</v>
      </c>
      <c r="D8013" s="235">
        <v>24.6</v>
      </c>
      <c r="E8013" s="235">
        <v>99</v>
      </c>
      <c r="F8013" s="235">
        <v>72</v>
      </c>
      <c r="G8013" s="235">
        <v>22.9</v>
      </c>
      <c r="H8013" s="235">
        <v>14.7</v>
      </c>
    </row>
    <row r="8014" spans="2:8">
      <c r="B8014" s="235" t="s">
        <v>78</v>
      </c>
      <c r="C8014" s="235">
        <v>43963</v>
      </c>
      <c r="D8014" s="235">
        <v>5.2</v>
      </c>
      <c r="E8014" s="235">
        <v>98</v>
      </c>
      <c r="F8014" s="235">
        <v>63</v>
      </c>
      <c r="G8014" s="235">
        <v>25.1</v>
      </c>
      <c r="H8014" s="235">
        <v>14.8</v>
      </c>
    </row>
    <row r="8015" spans="2:8">
      <c r="B8015" s="235" t="s">
        <v>78</v>
      </c>
      <c r="C8015" s="235">
        <v>43964</v>
      </c>
      <c r="D8015" s="235">
        <v>0.4</v>
      </c>
      <c r="E8015" s="235">
        <v>99</v>
      </c>
      <c r="F8015" s="235">
        <v>73</v>
      </c>
      <c r="G8015" s="235">
        <v>21.3</v>
      </c>
      <c r="H8015" s="235">
        <v>14.6</v>
      </c>
    </row>
    <row r="8016" spans="2:8">
      <c r="B8016" s="235" t="s">
        <v>78</v>
      </c>
      <c r="C8016" s="235">
        <v>43965</v>
      </c>
      <c r="D8016" s="235">
        <v>6</v>
      </c>
      <c r="E8016" s="235">
        <v>99</v>
      </c>
      <c r="F8016" s="235">
        <v>64</v>
      </c>
      <c r="G8016" s="235">
        <v>23.8</v>
      </c>
      <c r="H8016" s="235">
        <v>15</v>
      </c>
    </row>
    <row r="8017" spans="2:8">
      <c r="B8017" s="235" t="s">
        <v>78</v>
      </c>
      <c r="C8017" s="235">
        <v>43966</v>
      </c>
      <c r="D8017" s="235">
        <v>0.8</v>
      </c>
      <c r="E8017" s="235">
        <v>98</v>
      </c>
      <c r="F8017" s="235">
        <v>74</v>
      </c>
      <c r="G8017" s="235">
        <v>23.8</v>
      </c>
      <c r="H8017" s="235">
        <v>14.8</v>
      </c>
    </row>
    <row r="8018" spans="2:8">
      <c r="B8018" s="235" t="s">
        <v>78</v>
      </c>
      <c r="C8018" s="235">
        <v>43967</v>
      </c>
      <c r="D8018" s="235">
        <v>0</v>
      </c>
      <c r="E8018" s="235">
        <v>98</v>
      </c>
      <c r="F8018" s="235">
        <v>65</v>
      </c>
      <c r="G8018" s="235">
        <v>23.8</v>
      </c>
      <c r="H8018" s="235">
        <v>15.8</v>
      </c>
    </row>
    <row r="8019" spans="2:8">
      <c r="B8019" s="235" t="s">
        <v>78</v>
      </c>
      <c r="C8019" s="235">
        <v>43968</v>
      </c>
      <c r="D8019" s="235">
        <v>0</v>
      </c>
      <c r="E8019" s="235">
        <v>97</v>
      </c>
      <c r="F8019" s="235">
        <v>64</v>
      </c>
      <c r="G8019" s="235">
        <v>24.7</v>
      </c>
      <c r="H8019" s="235">
        <v>16.3</v>
      </c>
    </row>
    <row r="8020" spans="2:8">
      <c r="B8020" s="235" t="s">
        <v>78</v>
      </c>
      <c r="C8020" s="235">
        <v>43969</v>
      </c>
      <c r="D8020" s="235">
        <v>0</v>
      </c>
      <c r="E8020" s="235">
        <v>96</v>
      </c>
      <c r="F8020" s="235">
        <v>71</v>
      </c>
      <c r="G8020" s="235">
        <v>23.3</v>
      </c>
      <c r="H8020" s="235">
        <v>15.5</v>
      </c>
    </row>
    <row r="8021" spans="2:8">
      <c r="B8021" s="235" t="s">
        <v>78</v>
      </c>
      <c r="C8021" s="235">
        <v>43970</v>
      </c>
      <c r="D8021" s="235">
        <v>0.4</v>
      </c>
      <c r="E8021" s="235">
        <v>99</v>
      </c>
      <c r="F8021" s="235">
        <v>74</v>
      </c>
      <c r="G8021" s="235">
        <v>21.6</v>
      </c>
      <c r="H8021" s="235">
        <v>15.4</v>
      </c>
    </row>
    <row r="8022" spans="2:8">
      <c r="B8022" s="235" t="s">
        <v>78</v>
      </c>
      <c r="C8022" s="235">
        <v>43971</v>
      </c>
      <c r="D8022" s="235">
        <v>17</v>
      </c>
      <c r="E8022" s="235">
        <v>99</v>
      </c>
      <c r="F8022" s="235">
        <v>55</v>
      </c>
      <c r="G8022" s="235">
        <v>24.9</v>
      </c>
      <c r="H8022" s="235">
        <v>14.3</v>
      </c>
    </row>
    <row r="8023" spans="2:8">
      <c r="B8023" s="235" t="s">
        <v>78</v>
      </c>
      <c r="C8023" s="235">
        <v>43972</v>
      </c>
      <c r="D8023" s="235">
        <v>0</v>
      </c>
      <c r="E8023" s="235">
        <v>99</v>
      </c>
      <c r="F8023" s="235">
        <v>62</v>
      </c>
      <c r="G8023" s="235">
        <v>24.1</v>
      </c>
      <c r="H8023" s="235">
        <v>15.6</v>
      </c>
    </row>
    <row r="8024" spans="2:8">
      <c r="B8024" s="235" t="s">
        <v>78</v>
      </c>
      <c r="C8024" s="235">
        <v>43973</v>
      </c>
      <c r="D8024" s="235">
        <v>0</v>
      </c>
      <c r="E8024" s="235">
        <v>98</v>
      </c>
      <c r="F8024" s="235">
        <v>77</v>
      </c>
      <c r="G8024" s="235">
        <v>23.3</v>
      </c>
      <c r="H8024" s="235">
        <v>15.6</v>
      </c>
    </row>
    <row r="8025" spans="2:8">
      <c r="B8025" s="235" t="s">
        <v>78</v>
      </c>
      <c r="C8025" s="235">
        <v>43974</v>
      </c>
      <c r="D8025" s="235">
        <v>0</v>
      </c>
      <c r="E8025" s="235">
        <v>96</v>
      </c>
      <c r="F8025" s="235">
        <v>68</v>
      </c>
      <c r="G8025" s="235">
        <v>34.1</v>
      </c>
      <c r="H8025" s="235">
        <v>15.3</v>
      </c>
    </row>
    <row r="8026" spans="2:8">
      <c r="B8026" s="235" t="s">
        <v>78</v>
      </c>
      <c r="C8026" s="235">
        <v>43975</v>
      </c>
      <c r="D8026" s="235">
        <v>0</v>
      </c>
      <c r="E8026" s="235">
        <v>97</v>
      </c>
      <c r="F8026" s="235">
        <v>68</v>
      </c>
      <c r="G8026" s="235">
        <v>23.8</v>
      </c>
      <c r="H8026" s="235">
        <v>15.6</v>
      </c>
    </row>
    <row r="8027" spans="2:8">
      <c r="B8027" s="235" t="s">
        <v>78</v>
      </c>
      <c r="C8027" s="235">
        <v>43976</v>
      </c>
      <c r="D8027" s="235">
        <v>0</v>
      </c>
      <c r="E8027" s="235">
        <v>96</v>
      </c>
      <c r="F8027" s="235">
        <v>75</v>
      </c>
      <c r="G8027" s="235">
        <v>23.9</v>
      </c>
      <c r="H8027" s="235">
        <v>15.4</v>
      </c>
    </row>
    <row r="8028" spans="2:8">
      <c r="B8028" s="235" t="s">
        <v>78</v>
      </c>
      <c r="C8028" s="235">
        <v>43977</v>
      </c>
      <c r="D8028" s="235">
        <v>0.2</v>
      </c>
      <c r="E8028" s="235">
        <v>95</v>
      </c>
      <c r="F8028" s="235">
        <v>63</v>
      </c>
      <c r="G8028" s="235">
        <v>24.7</v>
      </c>
      <c r="H8028" s="235">
        <v>15.7</v>
      </c>
    </row>
    <row r="8029" spans="2:8">
      <c r="B8029" s="235" t="s">
        <v>78</v>
      </c>
      <c r="C8029" s="235">
        <v>43978</v>
      </c>
      <c r="D8029" s="235">
        <v>0</v>
      </c>
      <c r="E8029" s="235">
        <v>98</v>
      </c>
      <c r="F8029" s="235">
        <v>81</v>
      </c>
      <c r="G8029" s="235">
        <v>21.8</v>
      </c>
      <c r="H8029" s="235">
        <v>15.6</v>
      </c>
    </row>
    <row r="8030" spans="2:8">
      <c r="B8030" s="235" t="s">
        <v>78</v>
      </c>
      <c r="C8030" s="235">
        <v>43979</v>
      </c>
      <c r="D8030" s="235">
        <v>0</v>
      </c>
      <c r="E8030" s="235">
        <v>99</v>
      </c>
      <c r="F8030" s="235">
        <v>80</v>
      </c>
      <c r="G8030" s="235">
        <v>19.3</v>
      </c>
      <c r="H8030" s="235">
        <v>14.8</v>
      </c>
    </row>
    <row r="8031" spans="2:8">
      <c r="B8031" s="235" t="s">
        <v>78</v>
      </c>
      <c r="C8031" s="235">
        <v>43980</v>
      </c>
      <c r="D8031" s="235">
        <v>3.2</v>
      </c>
      <c r="E8031" s="235">
        <v>99</v>
      </c>
      <c r="F8031" s="235">
        <v>81</v>
      </c>
      <c r="G8031" s="235">
        <v>21.3</v>
      </c>
      <c r="H8031" s="235">
        <v>14.5</v>
      </c>
    </row>
    <row r="8032" spans="2:8">
      <c r="B8032" s="235" t="s">
        <v>78</v>
      </c>
      <c r="C8032" s="235">
        <v>43981</v>
      </c>
      <c r="D8032" s="235">
        <v>3</v>
      </c>
      <c r="E8032" s="235">
        <v>99</v>
      </c>
      <c r="F8032" s="235">
        <v>89</v>
      </c>
      <c r="G8032" s="235">
        <v>18.8</v>
      </c>
      <c r="H8032" s="235">
        <v>15</v>
      </c>
    </row>
    <row r="8033" spans="2:8">
      <c r="B8033" s="235" t="s">
        <v>78</v>
      </c>
      <c r="C8033" s="235">
        <v>43982</v>
      </c>
      <c r="D8033" s="235">
        <v>5.4</v>
      </c>
      <c r="E8033" s="235">
        <v>99</v>
      </c>
      <c r="F8033" s="235">
        <v>76</v>
      </c>
      <c r="G8033" s="235">
        <v>22.3</v>
      </c>
      <c r="H8033" s="235">
        <v>13.7</v>
      </c>
    </row>
    <row r="8034" spans="2:8">
      <c r="B8034" s="235" t="s">
        <v>78</v>
      </c>
      <c r="C8034" s="235">
        <v>43983</v>
      </c>
      <c r="D8034" s="235">
        <v>0.6</v>
      </c>
      <c r="E8034" s="235">
        <v>99</v>
      </c>
      <c r="F8034" s="235">
        <v>73</v>
      </c>
      <c r="G8034" s="235">
        <v>21.8</v>
      </c>
      <c r="H8034" s="235">
        <v>14.7</v>
      </c>
    </row>
    <row r="8035" spans="2:8">
      <c r="B8035" s="235" t="s">
        <v>78</v>
      </c>
      <c r="C8035" s="235">
        <v>43984</v>
      </c>
      <c r="D8035" s="235">
        <v>1.4</v>
      </c>
      <c r="E8035" s="235">
        <v>99</v>
      </c>
      <c r="F8035" s="235">
        <v>76</v>
      </c>
      <c r="G8035" s="235">
        <v>21.5</v>
      </c>
      <c r="H8035" s="235">
        <v>14.9</v>
      </c>
    </row>
    <row r="8036" spans="2:8">
      <c r="B8036" s="235" t="s">
        <v>78</v>
      </c>
      <c r="C8036" s="235">
        <v>43985</v>
      </c>
      <c r="D8036" s="235">
        <v>22.6</v>
      </c>
      <c r="E8036" s="235">
        <v>100</v>
      </c>
      <c r="F8036" s="235">
        <v>93</v>
      </c>
      <c r="G8036" s="235">
        <v>17.3</v>
      </c>
      <c r="H8036" s="235">
        <v>13.9</v>
      </c>
    </row>
    <row r="8037" spans="2:8">
      <c r="B8037" s="235" t="s">
        <v>78</v>
      </c>
      <c r="C8037" s="235">
        <v>43986</v>
      </c>
      <c r="D8037" s="235">
        <v>0</v>
      </c>
      <c r="E8037" s="235">
        <v>99</v>
      </c>
      <c r="F8037" s="235">
        <v>60</v>
      </c>
      <c r="G8037" s="235">
        <v>25.3</v>
      </c>
      <c r="H8037" s="235">
        <v>13.2</v>
      </c>
    </row>
    <row r="8038" spans="2:8">
      <c r="B8038" s="235" t="s">
        <v>78</v>
      </c>
      <c r="C8038" s="235">
        <v>43987</v>
      </c>
      <c r="D8038" s="235">
        <v>0</v>
      </c>
      <c r="E8038" s="235">
        <v>99</v>
      </c>
      <c r="F8038" s="235">
        <v>78</v>
      </c>
      <c r="G8038" s="235">
        <v>22.6</v>
      </c>
      <c r="H8038" s="235">
        <v>15.6</v>
      </c>
    </row>
    <row r="8039" spans="2:8">
      <c r="B8039" s="235" t="s">
        <v>78</v>
      </c>
      <c r="C8039" s="235">
        <v>43988</v>
      </c>
      <c r="D8039" s="235">
        <v>0</v>
      </c>
      <c r="E8039" s="235">
        <v>99</v>
      </c>
      <c r="F8039" s="235">
        <v>70</v>
      </c>
      <c r="G8039" s="235">
        <v>22.6</v>
      </c>
      <c r="H8039" s="235">
        <v>15.9</v>
      </c>
    </row>
    <row r="8040" spans="2:8">
      <c r="B8040" s="235" t="s">
        <v>78</v>
      </c>
      <c r="C8040" s="235">
        <v>43989</v>
      </c>
      <c r="D8040" s="235">
        <v>0</v>
      </c>
      <c r="E8040" s="235">
        <v>94</v>
      </c>
      <c r="F8040" s="235">
        <v>59</v>
      </c>
      <c r="G8040" s="235">
        <v>23.7</v>
      </c>
      <c r="H8040" s="235">
        <v>14.7</v>
      </c>
    </row>
    <row r="8041" spans="2:8">
      <c r="B8041" s="235" t="s">
        <v>78</v>
      </c>
      <c r="C8041" s="235">
        <v>43990</v>
      </c>
      <c r="D8041" s="235">
        <v>0</v>
      </c>
      <c r="E8041" s="235">
        <v>60</v>
      </c>
      <c r="F8041" s="235">
        <v>94</v>
      </c>
      <c r="G8041" s="235">
        <v>24.9</v>
      </c>
      <c r="H8041" s="235">
        <v>15.4</v>
      </c>
    </row>
    <row r="8042" spans="2:8">
      <c r="B8042" s="235" t="s">
        <v>78</v>
      </c>
      <c r="C8042" s="235">
        <v>43991</v>
      </c>
      <c r="D8042" s="235">
        <v>0</v>
      </c>
      <c r="E8042" s="235">
        <v>99</v>
      </c>
      <c r="F8042" s="235">
        <v>75</v>
      </c>
      <c r="G8042" s="235">
        <v>21.7</v>
      </c>
      <c r="H8042" s="235">
        <v>15.2</v>
      </c>
    </row>
    <row r="8043" spans="2:8">
      <c r="B8043" s="235" t="s">
        <v>78</v>
      </c>
      <c r="C8043" s="235">
        <v>43992</v>
      </c>
      <c r="D8043" s="235">
        <v>8.4</v>
      </c>
      <c r="E8043" s="235">
        <v>99</v>
      </c>
      <c r="F8043" s="235">
        <v>84</v>
      </c>
      <c r="G8043" s="235">
        <v>20.2</v>
      </c>
      <c r="H8043" s="235">
        <v>14.7</v>
      </c>
    </row>
    <row r="8044" spans="2:8">
      <c r="B8044" s="235" t="s">
        <v>78</v>
      </c>
      <c r="C8044" s="235">
        <v>43993</v>
      </c>
      <c r="D8044" s="235">
        <v>21.4</v>
      </c>
      <c r="E8044" s="235">
        <v>99</v>
      </c>
      <c r="F8044" s="235">
        <v>75</v>
      </c>
      <c r="G8044" s="235">
        <v>20.9</v>
      </c>
      <c r="H8044" s="235">
        <v>13.6</v>
      </c>
    </row>
    <row r="8045" spans="2:8">
      <c r="B8045" s="235" t="s">
        <v>78</v>
      </c>
      <c r="C8045" s="235">
        <v>43994</v>
      </c>
      <c r="D8045" s="235">
        <v>5.6</v>
      </c>
      <c r="E8045" s="235">
        <v>99</v>
      </c>
      <c r="F8045" s="235">
        <v>81</v>
      </c>
      <c r="G8045" s="235">
        <v>19.100000000000001</v>
      </c>
      <c r="H8045" s="235">
        <v>14</v>
      </c>
    </row>
    <row r="8046" spans="2:8">
      <c r="B8046" s="235" t="s">
        <v>78</v>
      </c>
      <c r="C8046" s="235">
        <v>43995</v>
      </c>
      <c r="D8046" s="235">
        <v>0</v>
      </c>
      <c r="E8046" s="235">
        <v>99</v>
      </c>
      <c r="F8046" s="235">
        <v>71</v>
      </c>
      <c r="G8046" s="235">
        <v>22.7</v>
      </c>
      <c r="H8046" s="235">
        <v>13.9</v>
      </c>
    </row>
    <row r="8047" spans="2:8">
      <c r="B8047" s="235" t="s">
        <v>78</v>
      </c>
      <c r="C8047" s="235">
        <v>43996</v>
      </c>
      <c r="D8047" s="235">
        <v>0</v>
      </c>
      <c r="E8047" s="235">
        <v>99</v>
      </c>
      <c r="F8047" s="235">
        <v>79</v>
      </c>
      <c r="G8047" s="235">
        <v>22.8</v>
      </c>
      <c r="H8047" s="235">
        <v>14.6</v>
      </c>
    </row>
    <row r="8048" spans="2:8">
      <c r="B8048" s="235" t="s">
        <v>78</v>
      </c>
      <c r="C8048" s="235">
        <v>43997</v>
      </c>
      <c r="D8048" s="235">
        <v>0</v>
      </c>
      <c r="E8048" s="235">
        <v>98</v>
      </c>
      <c r="F8048" s="235">
        <v>86</v>
      </c>
      <c r="G8048" s="235">
        <v>22.6</v>
      </c>
      <c r="H8048" s="235">
        <v>15.1</v>
      </c>
    </row>
    <row r="8049" spans="2:8">
      <c r="B8049" s="235" t="s">
        <v>78</v>
      </c>
      <c r="C8049" s="235">
        <v>43998</v>
      </c>
      <c r="D8049" s="235">
        <v>19.8</v>
      </c>
      <c r="E8049" s="235">
        <v>99</v>
      </c>
      <c r="F8049" s="235">
        <v>73</v>
      </c>
      <c r="G8049" s="235">
        <v>23.3</v>
      </c>
      <c r="H8049" s="235">
        <v>14.1</v>
      </c>
    </row>
    <row r="8050" spans="2:8">
      <c r="B8050" s="235" t="s">
        <v>78</v>
      </c>
      <c r="C8050" s="235">
        <v>43999</v>
      </c>
      <c r="D8050" s="235">
        <v>5.2</v>
      </c>
      <c r="E8050" s="235">
        <v>99</v>
      </c>
      <c r="F8050" s="235">
        <v>79</v>
      </c>
      <c r="G8050" s="235">
        <v>18.3</v>
      </c>
      <c r="H8050" s="235">
        <v>13.9</v>
      </c>
    </row>
    <row r="8051" spans="2:8">
      <c r="B8051" s="235" t="s">
        <v>78</v>
      </c>
      <c r="C8051" s="235">
        <v>44000</v>
      </c>
      <c r="D8051" s="235">
        <v>0</v>
      </c>
      <c r="E8051" s="235">
        <v>99</v>
      </c>
      <c r="F8051" s="235">
        <v>86</v>
      </c>
      <c r="G8051" s="235">
        <v>20.7</v>
      </c>
      <c r="H8051" s="235">
        <v>13.7</v>
      </c>
    </row>
    <row r="8052" spans="2:8">
      <c r="B8052" s="235" t="s">
        <v>78</v>
      </c>
      <c r="C8052" s="235">
        <v>44001</v>
      </c>
      <c r="D8052" s="235">
        <v>0</v>
      </c>
      <c r="E8052" s="235">
        <v>98</v>
      </c>
      <c r="F8052" s="235">
        <v>73</v>
      </c>
      <c r="G8052" s="235">
        <v>22.5</v>
      </c>
      <c r="H8052" s="235">
        <v>14.4</v>
      </c>
    </row>
    <row r="8053" spans="2:8">
      <c r="B8053" s="235" t="s">
        <v>78</v>
      </c>
      <c r="C8053" s="235">
        <v>44002</v>
      </c>
      <c r="D8053" s="235">
        <v>3.8</v>
      </c>
      <c r="E8053" s="235">
        <v>100</v>
      </c>
      <c r="F8053" s="235">
        <v>63</v>
      </c>
      <c r="G8053" s="235">
        <v>23.1</v>
      </c>
      <c r="H8053" s="235">
        <v>14.6</v>
      </c>
    </row>
    <row r="8054" spans="2:8">
      <c r="B8054" s="235" t="s">
        <v>78</v>
      </c>
      <c r="C8054" s="235">
        <v>44003</v>
      </c>
      <c r="D8054" s="235">
        <v>0.6</v>
      </c>
      <c r="E8054" s="235">
        <v>99</v>
      </c>
      <c r="F8054" s="235">
        <v>59</v>
      </c>
      <c r="G8054" s="235">
        <v>23.1</v>
      </c>
      <c r="H8054" s="235">
        <v>14.4</v>
      </c>
    </row>
    <row r="8055" spans="2:8">
      <c r="B8055" s="235" t="s">
        <v>78</v>
      </c>
      <c r="C8055" s="235">
        <v>44004</v>
      </c>
      <c r="D8055" s="235">
        <v>0.4</v>
      </c>
      <c r="E8055" s="235">
        <v>97</v>
      </c>
      <c r="F8055" s="235">
        <v>60</v>
      </c>
      <c r="G8055" s="235">
        <v>23.9</v>
      </c>
      <c r="H8055" s="235">
        <v>14.8</v>
      </c>
    </row>
    <row r="8056" spans="2:8">
      <c r="B8056" s="235" t="s">
        <v>78</v>
      </c>
      <c r="C8056" s="235">
        <v>44005</v>
      </c>
      <c r="D8056" s="235">
        <v>2.4</v>
      </c>
      <c r="E8056" s="235">
        <v>97</v>
      </c>
      <c r="F8056" s="235">
        <v>56</v>
      </c>
      <c r="G8056" s="235">
        <v>23.7</v>
      </c>
      <c r="H8056" s="235">
        <v>14.8</v>
      </c>
    </row>
    <row r="8057" spans="2:8">
      <c r="B8057" s="235" t="s">
        <v>78</v>
      </c>
      <c r="C8057" s="235">
        <v>44006</v>
      </c>
      <c r="D8057" s="235">
        <v>4.8</v>
      </c>
      <c r="E8057" s="235">
        <v>98</v>
      </c>
      <c r="F8057" s="235">
        <v>56</v>
      </c>
      <c r="G8057" s="235">
        <v>23.3</v>
      </c>
      <c r="H8057" s="235">
        <v>14.3</v>
      </c>
    </row>
    <row r="8058" spans="2:8">
      <c r="B8058" s="235" t="s">
        <v>78</v>
      </c>
      <c r="C8058" s="235">
        <v>44007</v>
      </c>
      <c r="D8058" s="235">
        <v>0</v>
      </c>
      <c r="E8058" s="235">
        <v>96</v>
      </c>
      <c r="F8058" s="235">
        <v>65</v>
      </c>
      <c r="G8058" s="235">
        <v>22.9</v>
      </c>
      <c r="H8058" s="235">
        <v>14.6</v>
      </c>
    </row>
    <row r="8059" spans="2:8">
      <c r="B8059" s="235" t="s">
        <v>78</v>
      </c>
      <c r="C8059" s="235">
        <v>44008</v>
      </c>
      <c r="D8059" s="235">
        <v>3.8</v>
      </c>
      <c r="E8059" s="235">
        <v>98</v>
      </c>
      <c r="F8059" s="235">
        <v>70</v>
      </c>
      <c r="G8059" s="235">
        <v>22.1</v>
      </c>
      <c r="H8059" s="235">
        <v>14.4</v>
      </c>
    </row>
    <row r="8060" spans="2:8">
      <c r="B8060" s="235" t="s">
        <v>78</v>
      </c>
      <c r="C8060" s="235">
        <v>44009</v>
      </c>
      <c r="D8060" s="235">
        <v>5.4</v>
      </c>
      <c r="E8060" s="235">
        <v>96</v>
      </c>
      <c r="F8060" s="235">
        <v>70</v>
      </c>
      <c r="G8060" s="235">
        <v>23.8</v>
      </c>
      <c r="H8060" s="235">
        <v>14.7</v>
      </c>
    </row>
    <row r="8061" spans="2:8">
      <c r="B8061" s="235" t="s">
        <v>78</v>
      </c>
      <c r="C8061" s="235">
        <v>44010</v>
      </c>
      <c r="D8061" s="235">
        <v>7.8</v>
      </c>
      <c r="E8061" s="235">
        <v>99</v>
      </c>
      <c r="F8061" s="235">
        <v>66</v>
      </c>
      <c r="G8061" s="235">
        <v>19.2</v>
      </c>
      <c r="H8061" s="235">
        <v>13.3</v>
      </c>
    </row>
    <row r="8062" spans="2:8">
      <c r="B8062" s="235" t="s">
        <v>78</v>
      </c>
      <c r="C8062" s="235">
        <v>44011</v>
      </c>
      <c r="D8062" s="235">
        <v>0</v>
      </c>
      <c r="E8062" s="235">
        <v>99</v>
      </c>
      <c r="F8062" s="235">
        <v>78</v>
      </c>
      <c r="G8062" s="235">
        <v>22.8</v>
      </c>
      <c r="H8062" s="235">
        <v>14.2</v>
      </c>
    </row>
    <row r="8063" spans="2:8">
      <c r="B8063" s="235" t="s">
        <v>78</v>
      </c>
      <c r="C8063" s="235">
        <v>44012</v>
      </c>
      <c r="D8063" s="235">
        <v>1.4</v>
      </c>
      <c r="E8063" s="235">
        <v>98</v>
      </c>
      <c r="F8063" s="235">
        <v>71</v>
      </c>
      <c r="G8063" s="235">
        <v>24.1</v>
      </c>
      <c r="H8063" s="235">
        <v>14.3</v>
      </c>
    </row>
    <row r="8064" spans="2:8">
      <c r="B8064" s="235" t="s">
        <v>78</v>
      </c>
      <c r="C8064" s="235">
        <v>44013</v>
      </c>
      <c r="D8064" s="235">
        <v>34</v>
      </c>
      <c r="E8064" s="235">
        <v>99</v>
      </c>
      <c r="F8064" s="235">
        <v>75</v>
      </c>
      <c r="G8064" s="235">
        <v>22.7</v>
      </c>
      <c r="H8064" s="235">
        <v>13.6</v>
      </c>
    </row>
    <row r="8065" spans="2:8">
      <c r="B8065" s="235" t="s">
        <v>78</v>
      </c>
      <c r="C8065" s="235">
        <v>44014</v>
      </c>
      <c r="D8065" s="235">
        <v>10.199999999999999</v>
      </c>
      <c r="E8065" s="235">
        <v>100</v>
      </c>
      <c r="F8065" s="235">
        <v>75</v>
      </c>
      <c r="G8065" s="235">
        <v>21.4</v>
      </c>
      <c r="H8065" s="235">
        <v>14.2</v>
      </c>
    </row>
    <row r="8066" spans="2:8">
      <c r="B8066" s="235" t="s">
        <v>78</v>
      </c>
      <c r="C8066" s="235">
        <v>44015</v>
      </c>
      <c r="D8066" s="235">
        <v>1.8</v>
      </c>
      <c r="E8066" s="235">
        <v>99</v>
      </c>
      <c r="F8066" s="235">
        <v>74</v>
      </c>
      <c r="G8066" s="235">
        <v>21.2</v>
      </c>
      <c r="H8066" s="235">
        <v>14.6</v>
      </c>
    </row>
    <row r="8067" spans="2:8">
      <c r="B8067" s="235" t="s">
        <v>78</v>
      </c>
      <c r="C8067" s="235">
        <v>44016</v>
      </c>
      <c r="D8067" s="235">
        <v>18.2</v>
      </c>
      <c r="E8067" s="235">
        <v>99</v>
      </c>
      <c r="F8067" s="235">
        <v>84</v>
      </c>
      <c r="G8067" s="235">
        <v>19.899999999999999</v>
      </c>
      <c r="H8067" s="235">
        <v>13.1</v>
      </c>
    </row>
    <row r="8068" spans="2:8">
      <c r="B8068" s="235" t="s">
        <v>78</v>
      </c>
      <c r="C8068" s="235">
        <v>44017</v>
      </c>
      <c r="D8068" s="235">
        <v>1</v>
      </c>
      <c r="E8068" s="235">
        <v>99</v>
      </c>
      <c r="F8068" s="235">
        <v>77</v>
      </c>
      <c r="G8068" s="235">
        <v>21</v>
      </c>
      <c r="H8068" s="235">
        <v>13</v>
      </c>
    </row>
    <row r="8069" spans="2:8">
      <c r="B8069" s="235" t="s">
        <v>78</v>
      </c>
      <c r="C8069" s="235">
        <v>44018</v>
      </c>
      <c r="D8069" s="235">
        <v>2.6</v>
      </c>
      <c r="E8069" s="235">
        <v>99</v>
      </c>
      <c r="F8069" s="235">
        <v>76</v>
      </c>
      <c r="G8069" s="235">
        <v>21.2</v>
      </c>
      <c r="H8069" s="235">
        <v>14.1</v>
      </c>
    </row>
    <row r="8070" spans="2:8">
      <c r="B8070" s="235" t="s">
        <v>78</v>
      </c>
      <c r="C8070" s="235">
        <v>44019</v>
      </c>
      <c r="D8070" s="235">
        <v>22.8</v>
      </c>
      <c r="E8070" s="235">
        <v>99</v>
      </c>
      <c r="F8070" s="235">
        <v>66</v>
      </c>
      <c r="G8070" s="235">
        <v>22.5</v>
      </c>
      <c r="H8070" s="235">
        <v>13.5</v>
      </c>
    </row>
    <row r="8071" spans="2:8">
      <c r="B8071" s="235" t="s">
        <v>78</v>
      </c>
      <c r="C8071" s="235">
        <v>44020</v>
      </c>
      <c r="D8071" s="235">
        <v>23.4</v>
      </c>
      <c r="E8071" s="235">
        <v>100</v>
      </c>
      <c r="F8071" s="235">
        <v>69</v>
      </c>
      <c r="G8071" s="235">
        <v>21.8</v>
      </c>
      <c r="H8071" s="235">
        <v>13.3</v>
      </c>
    </row>
    <row r="8072" spans="2:8">
      <c r="B8072" s="235" t="s">
        <v>78</v>
      </c>
      <c r="C8072" s="235">
        <v>44021</v>
      </c>
      <c r="D8072" s="235">
        <v>3.4</v>
      </c>
      <c r="E8072" s="235">
        <v>99</v>
      </c>
      <c r="F8072" s="235">
        <v>57</v>
      </c>
      <c r="G8072" s="235">
        <v>23.4</v>
      </c>
      <c r="H8072" s="235">
        <v>11.9</v>
      </c>
    </row>
    <row r="8073" spans="2:8">
      <c r="B8073" s="235" t="s">
        <v>78</v>
      </c>
      <c r="C8073" s="235">
        <v>44022</v>
      </c>
      <c r="D8073" s="235">
        <v>11.4</v>
      </c>
      <c r="E8073" s="235">
        <v>99</v>
      </c>
      <c r="F8073" s="235">
        <v>74</v>
      </c>
      <c r="G8073" s="235">
        <v>21.6</v>
      </c>
      <c r="H8073" s="235">
        <v>14.3</v>
      </c>
    </row>
    <row r="8074" spans="2:8">
      <c r="B8074" s="235" t="s">
        <v>78</v>
      </c>
      <c r="C8074" s="235">
        <v>44023</v>
      </c>
      <c r="D8074" s="235">
        <v>7.4</v>
      </c>
      <c r="E8074" s="235">
        <v>100</v>
      </c>
      <c r="F8074" s="235">
        <v>83</v>
      </c>
      <c r="G8074" s="235">
        <v>19.899999999999999</v>
      </c>
      <c r="H8074" s="235">
        <v>14.1</v>
      </c>
    </row>
    <row r="8075" spans="2:8">
      <c r="B8075" s="235" t="s">
        <v>78</v>
      </c>
      <c r="C8075" s="235">
        <v>44024</v>
      </c>
      <c r="D8075" s="235">
        <v>0.2</v>
      </c>
      <c r="E8075" s="235">
        <v>100</v>
      </c>
      <c r="F8075" s="235">
        <v>71</v>
      </c>
      <c r="G8075" s="235">
        <v>22.1</v>
      </c>
      <c r="H8075" s="235">
        <v>13.9</v>
      </c>
    </row>
    <row r="8076" spans="2:8">
      <c r="B8076" s="235" t="s">
        <v>78</v>
      </c>
      <c r="C8076" s="235">
        <v>44025</v>
      </c>
      <c r="D8076" s="235">
        <v>1</v>
      </c>
      <c r="E8076" s="235">
        <v>98</v>
      </c>
      <c r="F8076" s="235">
        <v>60</v>
      </c>
      <c r="G8076" s="235">
        <v>23.3</v>
      </c>
      <c r="H8076" s="235">
        <v>13.3</v>
      </c>
    </row>
    <row r="8077" spans="2:8">
      <c r="B8077" s="235" t="s">
        <v>78</v>
      </c>
      <c r="C8077" s="235">
        <v>44026</v>
      </c>
      <c r="D8077" s="235">
        <v>2.8</v>
      </c>
      <c r="E8077" s="235">
        <v>99</v>
      </c>
      <c r="F8077" s="235">
        <v>63</v>
      </c>
      <c r="G8077" s="235">
        <v>21.9</v>
      </c>
      <c r="H8077" s="235">
        <v>12.8</v>
      </c>
    </row>
    <row r="8078" spans="2:8">
      <c r="B8078" s="235" t="s">
        <v>78</v>
      </c>
      <c r="C8078" s="235">
        <v>44027</v>
      </c>
      <c r="D8078" s="235">
        <v>0</v>
      </c>
      <c r="E8078" s="235">
        <v>94</v>
      </c>
      <c r="F8078" s="235">
        <v>54</v>
      </c>
      <c r="G8078" s="235">
        <v>22.5</v>
      </c>
      <c r="H8078" s="235">
        <v>14.8</v>
      </c>
    </row>
    <row r="8079" spans="2:8">
      <c r="B8079" s="235" t="s">
        <v>78</v>
      </c>
      <c r="C8079" s="235">
        <v>44028</v>
      </c>
      <c r="D8079" s="235">
        <v>0</v>
      </c>
      <c r="E8079" s="235">
        <v>97</v>
      </c>
      <c r="F8079" s="235">
        <v>64</v>
      </c>
      <c r="G8079" s="235">
        <v>22.3</v>
      </c>
      <c r="H8079" s="235">
        <v>14.4</v>
      </c>
    </row>
    <row r="8080" spans="2:8">
      <c r="B8080" s="235" t="s">
        <v>78</v>
      </c>
      <c r="C8080" s="235">
        <v>44029</v>
      </c>
      <c r="D8080" s="235">
        <v>0</v>
      </c>
      <c r="E8080" s="235">
        <v>97</v>
      </c>
      <c r="F8080" s="235">
        <v>87</v>
      </c>
      <c r="G8080" s="235">
        <v>21.2</v>
      </c>
      <c r="H8080" s="235">
        <v>13.4</v>
      </c>
    </row>
    <row r="8081" spans="2:8">
      <c r="B8081" s="235" t="s">
        <v>78</v>
      </c>
      <c r="C8081" s="235">
        <v>44030</v>
      </c>
      <c r="D8081" s="235">
        <v>0</v>
      </c>
      <c r="E8081" s="235">
        <v>94</v>
      </c>
      <c r="F8081" s="235">
        <v>51</v>
      </c>
      <c r="G8081" s="235">
        <v>24.2</v>
      </c>
      <c r="H8081" s="235">
        <v>14.9</v>
      </c>
    </row>
    <row r="8082" spans="2:8">
      <c r="B8082" s="235" t="s">
        <v>78</v>
      </c>
      <c r="C8082" s="235">
        <v>44031</v>
      </c>
      <c r="D8082" s="235">
        <v>0</v>
      </c>
      <c r="E8082" s="235">
        <v>95</v>
      </c>
      <c r="F8082" s="235">
        <v>59</v>
      </c>
      <c r="G8082" s="235">
        <v>23.6</v>
      </c>
      <c r="H8082" s="235">
        <v>14.6</v>
      </c>
    </row>
    <row r="8083" spans="2:8">
      <c r="B8083" s="235" t="s">
        <v>78</v>
      </c>
      <c r="C8083" s="235">
        <v>44032</v>
      </c>
      <c r="D8083" s="235">
        <v>0</v>
      </c>
      <c r="E8083" s="235">
        <v>98</v>
      </c>
      <c r="F8083" s="235">
        <v>68</v>
      </c>
      <c r="G8083" s="235">
        <v>22.6</v>
      </c>
      <c r="H8083" s="235">
        <v>14.8</v>
      </c>
    </row>
    <row r="8084" spans="2:8">
      <c r="B8084" s="235" t="s">
        <v>78</v>
      </c>
      <c r="C8084" s="235">
        <v>44033</v>
      </c>
      <c r="D8084" s="235">
        <v>5.6</v>
      </c>
      <c r="E8084" s="235">
        <v>99</v>
      </c>
      <c r="F8084" s="235">
        <v>77</v>
      </c>
      <c r="G8084" s="235">
        <v>22.9</v>
      </c>
      <c r="H8084" s="235">
        <v>14.2</v>
      </c>
    </row>
    <row r="8085" spans="2:8">
      <c r="B8085" s="235" t="s">
        <v>78</v>
      </c>
      <c r="C8085" s="235">
        <v>44034</v>
      </c>
      <c r="D8085" s="235">
        <v>2.4</v>
      </c>
      <c r="E8085" s="235">
        <v>98</v>
      </c>
      <c r="F8085" s="235">
        <v>76</v>
      </c>
      <c r="G8085" s="235">
        <v>22.2</v>
      </c>
      <c r="H8085" s="235">
        <v>13.4</v>
      </c>
    </row>
    <row r="8086" spans="2:8">
      <c r="B8086" s="235" t="s">
        <v>78</v>
      </c>
      <c r="C8086" s="235">
        <v>44035</v>
      </c>
      <c r="D8086" s="235">
        <v>15.6</v>
      </c>
      <c r="E8086" s="235">
        <v>99</v>
      </c>
      <c r="F8086" s="235">
        <v>75</v>
      </c>
      <c r="G8086" s="235">
        <v>22.6</v>
      </c>
      <c r="H8086" s="235">
        <v>14.1</v>
      </c>
    </row>
    <row r="8087" spans="2:8">
      <c r="B8087" s="235" t="s">
        <v>78</v>
      </c>
      <c r="C8087" s="235">
        <v>44036</v>
      </c>
      <c r="D8087" s="235">
        <v>6.4</v>
      </c>
      <c r="E8087" s="235">
        <v>100</v>
      </c>
      <c r="F8087" s="235">
        <v>85</v>
      </c>
      <c r="G8087" s="235">
        <v>21.8</v>
      </c>
      <c r="H8087" s="235">
        <v>13.4</v>
      </c>
    </row>
    <row r="8088" spans="2:8">
      <c r="B8088" s="235" t="s">
        <v>78</v>
      </c>
      <c r="C8088" s="235">
        <v>44037</v>
      </c>
      <c r="D8088" s="235">
        <v>0</v>
      </c>
      <c r="E8088" s="235">
        <v>78</v>
      </c>
      <c r="F8088" s="235">
        <v>99</v>
      </c>
      <c r="G8088" s="235">
        <v>20.3</v>
      </c>
      <c r="H8088" s="235">
        <v>13.2</v>
      </c>
    </row>
    <row r="8089" spans="2:8">
      <c r="B8089" s="235" t="s">
        <v>78</v>
      </c>
      <c r="C8089" s="235">
        <v>44038</v>
      </c>
      <c r="D8089" s="235">
        <v>0.8</v>
      </c>
      <c r="E8089" s="235">
        <v>74</v>
      </c>
      <c r="F8089" s="235">
        <v>100</v>
      </c>
      <c r="G8089" s="235">
        <v>21.8</v>
      </c>
      <c r="H8089" s="235">
        <v>13.7</v>
      </c>
    </row>
    <row r="8090" spans="2:8">
      <c r="B8090" s="235" t="s">
        <v>78</v>
      </c>
      <c r="C8090" s="235">
        <v>44039</v>
      </c>
      <c r="D8090" s="235">
        <v>26.4</v>
      </c>
      <c r="E8090" s="235">
        <v>65</v>
      </c>
      <c r="F8090" s="235">
        <v>100</v>
      </c>
      <c r="G8090" s="235">
        <v>22.6</v>
      </c>
      <c r="H8090" s="235">
        <v>14.1</v>
      </c>
    </row>
    <row r="8091" spans="2:8">
      <c r="B8091" s="235" t="s">
        <v>78</v>
      </c>
      <c r="C8091" s="235">
        <v>44040</v>
      </c>
      <c r="D8091" s="235">
        <v>5.4</v>
      </c>
      <c r="E8091" s="235">
        <v>61</v>
      </c>
      <c r="F8091" s="235">
        <v>100</v>
      </c>
      <c r="G8091" s="235">
        <v>24.3</v>
      </c>
      <c r="H8091" s="235">
        <v>13.7</v>
      </c>
    </row>
    <row r="8092" spans="2:8">
      <c r="B8092" s="235" t="s">
        <v>78</v>
      </c>
      <c r="C8092" s="235">
        <v>44041</v>
      </c>
      <c r="D8092" s="235">
        <v>2.4</v>
      </c>
      <c r="E8092" s="235">
        <v>64</v>
      </c>
      <c r="F8092" s="235">
        <v>98</v>
      </c>
      <c r="G8092" s="235">
        <v>24.2</v>
      </c>
      <c r="H8092" s="235">
        <v>13.7</v>
      </c>
    </row>
    <row r="8093" spans="2:8">
      <c r="B8093" s="235" t="s">
        <v>78</v>
      </c>
      <c r="C8093" s="235">
        <v>44042</v>
      </c>
      <c r="D8093" s="235">
        <v>0.2</v>
      </c>
      <c r="E8093" s="235">
        <v>71</v>
      </c>
      <c r="F8093" s="235">
        <v>97</v>
      </c>
      <c r="G8093" s="235">
        <v>23.1</v>
      </c>
      <c r="H8093" s="235">
        <v>14.6</v>
      </c>
    </row>
    <row r="8094" spans="2:8">
      <c r="B8094" s="235" t="s">
        <v>78</v>
      </c>
      <c r="C8094" s="235">
        <v>44043</v>
      </c>
      <c r="D8094" s="235">
        <v>0</v>
      </c>
      <c r="E8094" s="235">
        <v>74</v>
      </c>
      <c r="F8094" s="235">
        <v>98</v>
      </c>
      <c r="G8094" s="235">
        <v>21.9</v>
      </c>
      <c r="H8094" s="235">
        <v>14.8</v>
      </c>
    </row>
    <row r="8095" spans="2:8">
      <c r="B8095" s="235" t="s">
        <v>78</v>
      </c>
      <c r="C8095" s="235">
        <v>44044</v>
      </c>
      <c r="D8095" s="235">
        <v>0</v>
      </c>
      <c r="E8095" s="235">
        <v>98</v>
      </c>
      <c r="F8095" s="235">
        <v>53</v>
      </c>
      <c r="G8095" s="235">
        <v>23.5</v>
      </c>
      <c r="H8095" s="235">
        <v>14.2</v>
      </c>
    </row>
    <row r="8096" spans="2:8">
      <c r="B8096" s="235" t="s">
        <v>78</v>
      </c>
      <c r="C8096" s="235">
        <v>44045</v>
      </c>
      <c r="D8096" s="235">
        <v>0</v>
      </c>
      <c r="E8096" s="235">
        <v>94</v>
      </c>
      <c r="F8096" s="235">
        <v>47</v>
      </c>
      <c r="G8096" s="235">
        <v>23.3</v>
      </c>
      <c r="H8096" s="235">
        <v>14.7</v>
      </c>
    </row>
    <row r="8097" spans="2:8">
      <c r="B8097" s="235" t="s">
        <v>78</v>
      </c>
      <c r="C8097" s="235">
        <v>44046</v>
      </c>
      <c r="D8097" s="235">
        <v>0</v>
      </c>
      <c r="E8097" s="235">
        <v>89</v>
      </c>
      <c r="F8097" s="235">
        <v>57</v>
      </c>
      <c r="G8097" s="235">
        <v>23.2</v>
      </c>
      <c r="H8097" s="235">
        <v>14.9</v>
      </c>
    </row>
    <row r="8098" spans="2:8">
      <c r="B8098" s="235" t="s">
        <v>78</v>
      </c>
      <c r="C8098" s="235">
        <v>44047</v>
      </c>
      <c r="D8098" s="235">
        <v>0</v>
      </c>
      <c r="E8098" s="235">
        <v>95</v>
      </c>
      <c r="F8098" s="235">
        <v>63</v>
      </c>
      <c r="G8098" s="235">
        <v>23.4</v>
      </c>
      <c r="H8098" s="235">
        <v>15.6</v>
      </c>
    </row>
    <row r="8099" spans="2:8">
      <c r="B8099" s="235" t="s">
        <v>78</v>
      </c>
      <c r="C8099" s="235">
        <v>44048</v>
      </c>
      <c r="D8099" s="235">
        <v>0</v>
      </c>
      <c r="E8099" s="235">
        <v>94</v>
      </c>
      <c r="F8099" s="235">
        <v>65</v>
      </c>
      <c r="G8099" s="235">
        <v>21.9</v>
      </c>
      <c r="H8099" s="235">
        <v>14.8</v>
      </c>
    </row>
    <row r="8100" spans="2:8">
      <c r="B8100" s="235" t="s">
        <v>78</v>
      </c>
      <c r="C8100" s="235">
        <v>44049</v>
      </c>
      <c r="D8100" s="235">
        <v>0</v>
      </c>
      <c r="E8100" s="235">
        <v>98</v>
      </c>
      <c r="F8100" s="235">
        <v>68</v>
      </c>
      <c r="G8100" s="235">
        <v>22.5</v>
      </c>
      <c r="H8100" s="235">
        <v>13.9</v>
      </c>
    </row>
    <row r="8101" spans="2:8">
      <c r="B8101" s="235" t="s">
        <v>78</v>
      </c>
      <c r="C8101" s="235">
        <v>44050</v>
      </c>
      <c r="D8101" s="235">
        <v>0</v>
      </c>
      <c r="E8101" s="235">
        <v>96</v>
      </c>
      <c r="F8101" s="235">
        <v>60</v>
      </c>
      <c r="G8101" s="235">
        <v>24</v>
      </c>
      <c r="H8101" s="235">
        <v>14.7</v>
      </c>
    </row>
    <row r="8102" spans="2:8">
      <c r="B8102" s="235" t="s">
        <v>78</v>
      </c>
      <c r="C8102" s="235">
        <v>44051</v>
      </c>
      <c r="D8102" s="235">
        <v>0</v>
      </c>
      <c r="E8102" s="235">
        <v>87</v>
      </c>
      <c r="F8102" s="235">
        <v>59</v>
      </c>
      <c r="G8102" s="235">
        <v>24.3</v>
      </c>
      <c r="H8102" s="235">
        <v>15.6</v>
      </c>
    </row>
    <row r="8103" spans="2:8">
      <c r="B8103" s="235" t="s">
        <v>78</v>
      </c>
      <c r="C8103" s="235">
        <v>44052</v>
      </c>
      <c r="D8103" s="235">
        <v>0</v>
      </c>
      <c r="E8103" s="235">
        <v>89</v>
      </c>
      <c r="F8103" s="235">
        <v>58</v>
      </c>
      <c r="G8103" s="235">
        <v>24.1</v>
      </c>
      <c r="H8103" s="235">
        <v>15.6</v>
      </c>
    </row>
    <row r="8104" spans="2:8">
      <c r="B8104" s="235" t="s">
        <v>78</v>
      </c>
      <c r="C8104" s="235">
        <v>44053</v>
      </c>
      <c r="D8104" s="235">
        <v>0</v>
      </c>
      <c r="E8104" s="235">
        <v>95</v>
      </c>
      <c r="F8104" s="235">
        <v>59</v>
      </c>
      <c r="G8104" s="235">
        <v>24.9</v>
      </c>
      <c r="H8104" s="235">
        <v>15.3</v>
      </c>
    </row>
    <row r="8105" spans="2:8">
      <c r="B8105" s="235" t="s">
        <v>78</v>
      </c>
      <c r="C8105" s="235">
        <v>44054</v>
      </c>
      <c r="D8105" s="235">
        <v>2.2000000000000002</v>
      </c>
      <c r="E8105" s="235">
        <v>97</v>
      </c>
      <c r="F8105" s="235">
        <v>71</v>
      </c>
      <c r="G8105" s="235">
        <v>22.6</v>
      </c>
      <c r="H8105" s="235">
        <v>14.4</v>
      </c>
    </row>
    <row r="8106" spans="2:8">
      <c r="B8106" s="235" t="s">
        <v>78</v>
      </c>
      <c r="C8106" s="235">
        <v>44055</v>
      </c>
      <c r="D8106" s="235">
        <v>0.4</v>
      </c>
      <c r="E8106" s="235">
        <v>96</v>
      </c>
      <c r="F8106" s="235">
        <v>62</v>
      </c>
      <c r="G8106" s="235">
        <v>25.8</v>
      </c>
      <c r="H8106" s="235">
        <v>14.4</v>
      </c>
    </row>
    <row r="8107" spans="2:8">
      <c r="B8107" s="235" t="s">
        <v>78</v>
      </c>
      <c r="C8107" s="235">
        <v>44056</v>
      </c>
      <c r="D8107" s="235">
        <v>9</v>
      </c>
      <c r="E8107" s="235">
        <v>99</v>
      </c>
      <c r="F8107" s="235">
        <v>69</v>
      </c>
      <c r="G8107" s="235">
        <v>23</v>
      </c>
      <c r="H8107" s="235">
        <v>14.7</v>
      </c>
    </row>
    <row r="8108" spans="2:8">
      <c r="B8108" s="235" t="s">
        <v>78</v>
      </c>
      <c r="C8108" s="235">
        <v>44057</v>
      </c>
      <c r="D8108" s="235">
        <v>0</v>
      </c>
      <c r="E8108" s="235">
        <v>100</v>
      </c>
      <c r="F8108" s="235">
        <v>87</v>
      </c>
      <c r="G8108" s="235">
        <v>22.5</v>
      </c>
      <c r="H8108" s="235">
        <v>14.9</v>
      </c>
    </row>
    <row r="8109" spans="2:8">
      <c r="B8109" s="235" t="s">
        <v>78</v>
      </c>
      <c r="C8109" s="235">
        <v>44058</v>
      </c>
      <c r="D8109" s="235">
        <v>6</v>
      </c>
      <c r="E8109" s="235">
        <v>100</v>
      </c>
      <c r="F8109" s="235">
        <v>63</v>
      </c>
      <c r="G8109" s="235">
        <v>23.7</v>
      </c>
      <c r="H8109" s="235">
        <v>14.1</v>
      </c>
    </row>
    <row r="8110" spans="2:8">
      <c r="B8110" s="235" t="s">
        <v>78</v>
      </c>
      <c r="C8110" s="235">
        <v>44059</v>
      </c>
      <c r="D8110" s="235">
        <v>0</v>
      </c>
      <c r="E8110" s="235">
        <v>99</v>
      </c>
      <c r="F8110" s="235">
        <v>66</v>
      </c>
      <c r="G8110" s="235">
        <v>23.3</v>
      </c>
      <c r="H8110" s="235">
        <v>15.1</v>
      </c>
    </row>
    <row r="8111" spans="2:8">
      <c r="B8111" s="235" t="s">
        <v>78</v>
      </c>
      <c r="C8111" s="235">
        <v>44060</v>
      </c>
      <c r="D8111" s="235">
        <v>15.4</v>
      </c>
      <c r="E8111" s="235">
        <v>99</v>
      </c>
      <c r="F8111" s="235">
        <v>70</v>
      </c>
      <c r="G8111" s="235">
        <v>21.6</v>
      </c>
      <c r="H8111" s="235">
        <v>13.3</v>
      </c>
    </row>
    <row r="8112" spans="2:8">
      <c r="B8112" s="235" t="s">
        <v>78</v>
      </c>
      <c r="C8112" s="235">
        <v>44061</v>
      </c>
      <c r="D8112" s="235">
        <v>7.4</v>
      </c>
      <c r="E8112" s="235">
        <v>99</v>
      </c>
      <c r="F8112" s="235">
        <v>67</v>
      </c>
      <c r="G8112" s="235">
        <v>23.4</v>
      </c>
      <c r="H8112" s="235">
        <v>14.4</v>
      </c>
    </row>
    <row r="8113" spans="2:8">
      <c r="B8113" s="235" t="s">
        <v>78</v>
      </c>
      <c r="C8113" s="235">
        <v>44062</v>
      </c>
      <c r="D8113" s="235">
        <v>16</v>
      </c>
      <c r="E8113" s="235">
        <v>100</v>
      </c>
      <c r="F8113" s="235">
        <v>87</v>
      </c>
      <c r="G8113" s="235">
        <v>19.3</v>
      </c>
      <c r="H8113" s="235">
        <v>14.1</v>
      </c>
    </row>
    <row r="8114" spans="2:8">
      <c r="B8114" s="235" t="s">
        <v>78</v>
      </c>
      <c r="C8114" s="235">
        <v>44063</v>
      </c>
      <c r="D8114" s="235">
        <v>7</v>
      </c>
      <c r="E8114" s="235">
        <v>100</v>
      </c>
      <c r="F8114" s="235">
        <v>66</v>
      </c>
      <c r="G8114" s="235">
        <v>24.3</v>
      </c>
      <c r="H8114" s="235">
        <v>13.8</v>
      </c>
    </row>
    <row r="8115" spans="2:8">
      <c r="B8115" s="235" t="s">
        <v>78</v>
      </c>
      <c r="C8115" s="235">
        <v>44064</v>
      </c>
      <c r="D8115" s="235">
        <v>5</v>
      </c>
      <c r="E8115" s="235">
        <v>100</v>
      </c>
      <c r="F8115" s="235">
        <v>84</v>
      </c>
      <c r="G8115" s="235">
        <v>21.4</v>
      </c>
      <c r="H8115" s="235">
        <v>14.9</v>
      </c>
    </row>
    <row r="8116" spans="2:8">
      <c r="B8116" s="235" t="s">
        <v>78</v>
      </c>
      <c r="C8116" s="235">
        <v>44065</v>
      </c>
      <c r="D8116" s="235">
        <v>14.4</v>
      </c>
      <c r="E8116" s="235">
        <v>99</v>
      </c>
      <c r="F8116" s="235">
        <v>72</v>
      </c>
      <c r="G8116" s="235">
        <v>22.1</v>
      </c>
      <c r="H8116" s="235">
        <v>12.9</v>
      </c>
    </row>
    <row r="8117" spans="2:8">
      <c r="B8117" s="235" t="s">
        <v>78</v>
      </c>
      <c r="C8117" s="235">
        <v>44066</v>
      </c>
      <c r="D8117" s="235">
        <v>12.2</v>
      </c>
      <c r="E8117" s="235">
        <v>100</v>
      </c>
      <c r="F8117" s="235">
        <v>77</v>
      </c>
      <c r="G8117" s="235">
        <v>21.2</v>
      </c>
      <c r="H8117" s="235">
        <v>14.2</v>
      </c>
    </row>
    <row r="8118" spans="2:8">
      <c r="B8118" s="235" t="s">
        <v>78</v>
      </c>
      <c r="C8118" s="235">
        <v>44067</v>
      </c>
      <c r="D8118" s="235">
        <v>0.2</v>
      </c>
      <c r="E8118" s="235">
        <v>98</v>
      </c>
      <c r="F8118" s="235">
        <v>74</v>
      </c>
      <c r="G8118" s="235">
        <v>22.1</v>
      </c>
      <c r="H8118" s="235">
        <v>13.1</v>
      </c>
    </row>
    <row r="8119" spans="2:8">
      <c r="B8119" s="235" t="s">
        <v>78</v>
      </c>
      <c r="C8119" s="235">
        <v>44068</v>
      </c>
      <c r="D8119" s="235">
        <v>0.4</v>
      </c>
      <c r="E8119" s="235">
        <v>100</v>
      </c>
      <c r="F8119" s="235">
        <v>76</v>
      </c>
      <c r="G8119" s="235">
        <v>21.3</v>
      </c>
      <c r="H8119" s="235">
        <v>14.8</v>
      </c>
    </row>
    <row r="8120" spans="2:8">
      <c r="B8120" s="235" t="s">
        <v>78</v>
      </c>
      <c r="C8120" s="235">
        <v>44069</v>
      </c>
      <c r="D8120" s="235">
        <v>4.2</v>
      </c>
      <c r="E8120" s="235">
        <v>99</v>
      </c>
      <c r="F8120" s="235">
        <v>65</v>
      </c>
      <c r="G8120" s="235">
        <v>22.1</v>
      </c>
      <c r="H8120" s="235">
        <v>13.2</v>
      </c>
    </row>
    <row r="8121" spans="2:8">
      <c r="B8121" s="235" t="s">
        <v>78</v>
      </c>
      <c r="C8121" s="235">
        <v>44070</v>
      </c>
      <c r="D8121" s="235">
        <v>0.6</v>
      </c>
      <c r="E8121" s="235">
        <v>97</v>
      </c>
      <c r="F8121" s="235">
        <v>65</v>
      </c>
      <c r="G8121" s="235">
        <v>23.4</v>
      </c>
      <c r="H8121" s="235">
        <v>12.2</v>
      </c>
    </row>
    <row r="8122" spans="2:8">
      <c r="B8122" s="235" t="s">
        <v>78</v>
      </c>
      <c r="C8122" s="235">
        <v>44071</v>
      </c>
      <c r="D8122" s="235">
        <v>7.8</v>
      </c>
      <c r="E8122" s="235">
        <v>99</v>
      </c>
      <c r="F8122" s="235">
        <v>58</v>
      </c>
      <c r="G8122" s="235">
        <v>23.8</v>
      </c>
      <c r="H8122" s="235">
        <v>14.1</v>
      </c>
    </row>
    <row r="8123" spans="2:8">
      <c r="B8123" s="235" t="s">
        <v>78</v>
      </c>
      <c r="C8123" s="235">
        <v>44072</v>
      </c>
      <c r="D8123" s="235">
        <v>1.2</v>
      </c>
      <c r="E8123" s="235">
        <v>99</v>
      </c>
      <c r="F8123" s="235">
        <v>72</v>
      </c>
      <c r="G8123" s="235">
        <v>22</v>
      </c>
      <c r="H8123" s="235">
        <v>13.8</v>
      </c>
    </row>
    <row r="8124" spans="2:8">
      <c r="B8124" s="235" t="s">
        <v>78</v>
      </c>
      <c r="C8124" s="235">
        <v>44073</v>
      </c>
      <c r="D8124" s="235">
        <v>0</v>
      </c>
      <c r="E8124" s="235">
        <v>100</v>
      </c>
      <c r="F8124" s="235">
        <v>72</v>
      </c>
      <c r="G8124" s="235">
        <v>19.8</v>
      </c>
      <c r="H8124" s="235">
        <v>13.4</v>
      </c>
    </row>
    <row r="8125" spans="2:8">
      <c r="B8125" s="235" t="s">
        <v>78</v>
      </c>
      <c r="C8125" s="235">
        <v>44074</v>
      </c>
      <c r="D8125" s="235">
        <v>1.4</v>
      </c>
      <c r="E8125" s="235">
        <v>99</v>
      </c>
      <c r="F8125" s="235">
        <v>80</v>
      </c>
      <c r="G8125" s="235">
        <v>22.9</v>
      </c>
      <c r="H8125" s="235">
        <v>13.3</v>
      </c>
    </row>
    <row r="8126" spans="2:8">
      <c r="B8126" s="235" t="s">
        <v>78</v>
      </c>
      <c r="C8126" s="235">
        <v>44075</v>
      </c>
      <c r="D8126" s="235">
        <v>3.8</v>
      </c>
      <c r="E8126" s="235">
        <v>98</v>
      </c>
      <c r="F8126" s="235">
        <v>69</v>
      </c>
      <c r="G8126" s="235">
        <v>24</v>
      </c>
      <c r="H8126" s="235">
        <v>13.9</v>
      </c>
    </row>
    <row r="8127" spans="2:8">
      <c r="B8127" s="235" t="s">
        <v>78</v>
      </c>
      <c r="C8127" s="235">
        <v>44076</v>
      </c>
      <c r="D8127" s="235">
        <v>17.2</v>
      </c>
      <c r="E8127" s="235">
        <v>100</v>
      </c>
      <c r="F8127" s="235">
        <v>64</v>
      </c>
      <c r="G8127" s="235">
        <v>22.8</v>
      </c>
      <c r="H8127" s="235">
        <v>12.7</v>
      </c>
    </row>
    <row r="8128" spans="2:8">
      <c r="B8128" s="235" t="s">
        <v>78</v>
      </c>
      <c r="C8128" s="235">
        <v>44077</v>
      </c>
      <c r="D8128" s="235">
        <v>0.2</v>
      </c>
      <c r="E8128" s="235">
        <v>99</v>
      </c>
      <c r="F8128" s="235">
        <v>79</v>
      </c>
      <c r="G8128" s="235">
        <v>21.5</v>
      </c>
      <c r="H8128" s="235">
        <v>13.8</v>
      </c>
    </row>
    <row r="8129" spans="2:8">
      <c r="B8129" s="235" t="s">
        <v>78</v>
      </c>
      <c r="C8129" s="235">
        <v>44078</v>
      </c>
      <c r="D8129" s="235">
        <v>3.2</v>
      </c>
      <c r="E8129" s="235">
        <v>99</v>
      </c>
      <c r="F8129" s="235">
        <v>68</v>
      </c>
      <c r="G8129" s="235">
        <v>23.4</v>
      </c>
      <c r="H8129" s="235">
        <v>14.4</v>
      </c>
    </row>
    <row r="8130" spans="2:8">
      <c r="B8130" s="235" t="s">
        <v>78</v>
      </c>
      <c r="C8130" s="235">
        <v>44079</v>
      </c>
      <c r="D8130" s="235">
        <v>0</v>
      </c>
      <c r="E8130" s="235">
        <v>98</v>
      </c>
      <c r="F8130" s="235">
        <v>54</v>
      </c>
      <c r="G8130" s="235">
        <v>23.2</v>
      </c>
      <c r="H8130" s="235">
        <v>15.6</v>
      </c>
    </row>
    <row r="8131" spans="2:8">
      <c r="B8131" s="235" t="s">
        <v>78</v>
      </c>
      <c r="C8131" s="235">
        <v>44080</v>
      </c>
      <c r="D8131" s="235">
        <v>22.2</v>
      </c>
      <c r="E8131" s="235">
        <v>98</v>
      </c>
      <c r="F8131" s="235">
        <v>62</v>
      </c>
      <c r="G8131" s="235">
        <v>23.2</v>
      </c>
      <c r="H8131" s="235">
        <v>17</v>
      </c>
    </row>
    <row r="8132" spans="2:8">
      <c r="B8132" s="235" t="s">
        <v>78</v>
      </c>
      <c r="C8132" s="235">
        <v>44081</v>
      </c>
      <c r="D8132" s="235">
        <v>26.8</v>
      </c>
      <c r="E8132" s="235">
        <v>99</v>
      </c>
      <c r="F8132" s="235">
        <v>73</v>
      </c>
      <c r="G8132" s="235">
        <v>22</v>
      </c>
      <c r="H8132" s="235">
        <v>13.8</v>
      </c>
    </row>
    <row r="8133" spans="2:8">
      <c r="B8133" s="235" t="s">
        <v>78</v>
      </c>
      <c r="C8133" s="235">
        <v>44082</v>
      </c>
      <c r="D8133" s="235">
        <v>9.1999999999999993</v>
      </c>
      <c r="E8133" s="235">
        <v>100</v>
      </c>
      <c r="F8133" s="235">
        <v>82</v>
      </c>
      <c r="G8133" s="235">
        <v>19.399999999999999</v>
      </c>
      <c r="H8133" s="235">
        <v>14.7</v>
      </c>
    </row>
    <row r="8134" spans="2:8">
      <c r="B8134" s="235" t="s">
        <v>78</v>
      </c>
      <c r="C8134" s="235">
        <v>44083</v>
      </c>
      <c r="D8134" s="235">
        <v>0</v>
      </c>
      <c r="E8134" s="235">
        <v>98</v>
      </c>
      <c r="F8134" s="235">
        <v>66</v>
      </c>
      <c r="G8134" s="235">
        <v>21.7</v>
      </c>
      <c r="H8134" s="235">
        <v>13.2</v>
      </c>
    </row>
    <row r="8135" spans="2:8">
      <c r="B8135" s="235" t="s">
        <v>78</v>
      </c>
      <c r="C8135" s="235">
        <v>44084</v>
      </c>
      <c r="D8135" s="235">
        <v>4.2</v>
      </c>
      <c r="E8135" s="235">
        <v>99</v>
      </c>
      <c r="F8135" s="235">
        <v>64</v>
      </c>
      <c r="G8135" s="235">
        <v>23.6</v>
      </c>
      <c r="H8135" s="235">
        <v>14.1</v>
      </c>
    </row>
    <row r="8136" spans="2:8">
      <c r="B8136" s="235" t="s">
        <v>78</v>
      </c>
      <c r="C8136" s="235">
        <v>44085</v>
      </c>
      <c r="D8136" s="235">
        <v>1.8</v>
      </c>
      <c r="E8136" s="235">
        <v>99</v>
      </c>
      <c r="F8136" s="235">
        <v>88</v>
      </c>
      <c r="G8136" s="235">
        <v>19.100000000000001</v>
      </c>
      <c r="H8136" s="235">
        <v>14.2</v>
      </c>
    </row>
    <row r="8137" spans="2:8">
      <c r="B8137" s="235" t="s">
        <v>78</v>
      </c>
      <c r="C8137" s="235">
        <v>44086</v>
      </c>
      <c r="D8137" s="235">
        <v>0</v>
      </c>
      <c r="E8137" s="235">
        <v>89</v>
      </c>
      <c r="F8137" s="235">
        <v>89</v>
      </c>
      <c r="G8137" s="235">
        <v>22.6</v>
      </c>
      <c r="H8137" s="235">
        <v>14</v>
      </c>
    </row>
    <row r="8138" spans="2:8">
      <c r="B8138" s="235" t="s">
        <v>78</v>
      </c>
      <c r="C8138" s="235">
        <v>44087</v>
      </c>
      <c r="D8138" s="235">
        <v>0</v>
      </c>
      <c r="E8138" s="235">
        <v>89</v>
      </c>
      <c r="F8138" s="235">
        <v>89</v>
      </c>
      <c r="G8138" s="235">
        <v>23.5</v>
      </c>
      <c r="H8138" s="235">
        <v>14.4</v>
      </c>
    </row>
    <row r="8139" spans="2:8">
      <c r="B8139" s="235" t="s">
        <v>78</v>
      </c>
      <c r="C8139" s="235">
        <v>44088</v>
      </c>
      <c r="D8139" s="235">
        <v>0</v>
      </c>
      <c r="E8139" s="235">
        <v>89</v>
      </c>
      <c r="F8139" s="235">
        <v>89</v>
      </c>
      <c r="G8139" s="235">
        <v>18.3</v>
      </c>
      <c r="H8139" s="235">
        <v>18.3</v>
      </c>
    </row>
    <row r="8140" spans="2:8">
      <c r="B8140" s="235" t="s">
        <v>78</v>
      </c>
      <c r="C8140" s="235">
        <v>44089</v>
      </c>
      <c r="D8140" s="235">
        <v>10.6</v>
      </c>
      <c r="E8140" s="235">
        <v>98</v>
      </c>
      <c r="F8140" s="235">
        <v>56</v>
      </c>
      <c r="G8140" s="235">
        <v>24.4</v>
      </c>
      <c r="H8140" s="235">
        <v>13.4</v>
      </c>
    </row>
    <row r="8141" spans="2:8">
      <c r="B8141" s="235" t="s">
        <v>78</v>
      </c>
      <c r="C8141" s="235">
        <v>44090</v>
      </c>
      <c r="D8141" s="235">
        <v>10</v>
      </c>
      <c r="E8141" s="235">
        <v>98</v>
      </c>
      <c r="F8141" s="235">
        <v>67</v>
      </c>
      <c r="G8141" s="235">
        <v>22.7</v>
      </c>
      <c r="H8141" s="235">
        <v>12.1</v>
      </c>
    </row>
    <row r="8142" spans="2:8">
      <c r="B8142" s="235" t="s">
        <v>78</v>
      </c>
      <c r="C8142" s="235">
        <v>44091</v>
      </c>
      <c r="D8142" s="235">
        <v>5.4</v>
      </c>
      <c r="E8142" s="235">
        <v>98</v>
      </c>
      <c r="F8142" s="235">
        <v>81</v>
      </c>
      <c r="G8142" s="235">
        <v>21.9</v>
      </c>
      <c r="H8142" s="235">
        <v>13.6</v>
      </c>
    </row>
    <row r="8143" spans="2:8">
      <c r="B8143" s="235" t="s">
        <v>78</v>
      </c>
      <c r="C8143" s="235">
        <v>44092</v>
      </c>
      <c r="D8143" s="235">
        <v>4.8</v>
      </c>
      <c r="E8143" s="235">
        <v>100</v>
      </c>
      <c r="F8143" s="235">
        <v>79</v>
      </c>
      <c r="G8143" s="235">
        <v>21</v>
      </c>
      <c r="H8143" s="235">
        <v>14.2</v>
      </c>
    </row>
    <row r="8144" spans="2:8">
      <c r="B8144" s="235" t="s">
        <v>78</v>
      </c>
      <c r="C8144" s="235">
        <v>44093</v>
      </c>
      <c r="D8144" s="235">
        <v>15</v>
      </c>
      <c r="E8144" s="235">
        <v>99</v>
      </c>
      <c r="F8144" s="235">
        <v>66</v>
      </c>
      <c r="G8144" s="235">
        <v>23.9</v>
      </c>
      <c r="H8144" s="235">
        <v>13.8</v>
      </c>
    </row>
    <row r="8145" spans="2:8">
      <c r="B8145" s="235" t="s">
        <v>78</v>
      </c>
      <c r="C8145" s="235">
        <v>44094</v>
      </c>
      <c r="D8145" s="235">
        <v>10.4</v>
      </c>
      <c r="E8145" s="235">
        <v>100</v>
      </c>
      <c r="F8145" s="235">
        <v>73</v>
      </c>
      <c r="G8145" s="235">
        <v>23.2</v>
      </c>
      <c r="H8145" s="235">
        <v>14.2</v>
      </c>
    </row>
    <row r="8146" spans="2:8">
      <c r="B8146" s="235" t="s">
        <v>78</v>
      </c>
      <c r="C8146" s="235">
        <v>44095</v>
      </c>
      <c r="D8146" s="235">
        <v>0</v>
      </c>
      <c r="E8146" s="235">
        <v>99</v>
      </c>
      <c r="F8146" s="235">
        <v>75</v>
      </c>
      <c r="G8146" s="235">
        <v>21.4</v>
      </c>
      <c r="H8146" s="235">
        <v>14.3</v>
      </c>
    </row>
    <row r="8147" spans="2:8">
      <c r="B8147" s="235" t="s">
        <v>78</v>
      </c>
      <c r="C8147" s="235">
        <v>44096</v>
      </c>
      <c r="D8147" s="235">
        <v>0</v>
      </c>
      <c r="E8147" s="235">
        <v>98</v>
      </c>
      <c r="F8147" s="235">
        <v>58</v>
      </c>
      <c r="G8147" s="235">
        <v>25.7</v>
      </c>
      <c r="H8147" s="235">
        <v>14.2</v>
      </c>
    </row>
    <row r="8148" spans="2:8">
      <c r="B8148" s="235" t="s">
        <v>78</v>
      </c>
      <c r="C8148" s="235">
        <v>44097</v>
      </c>
      <c r="D8148" s="235">
        <v>0</v>
      </c>
      <c r="E8148" s="235">
        <v>98</v>
      </c>
      <c r="F8148" s="235">
        <v>64</v>
      </c>
      <c r="G8148" s="235">
        <v>22.9</v>
      </c>
      <c r="H8148" s="235">
        <v>15.3</v>
      </c>
    </row>
    <row r="8149" spans="2:8">
      <c r="B8149" s="235" t="s">
        <v>78</v>
      </c>
      <c r="C8149" s="235">
        <v>44098</v>
      </c>
      <c r="D8149" s="235">
        <v>0</v>
      </c>
      <c r="E8149" s="235">
        <v>99</v>
      </c>
      <c r="F8149" s="235">
        <v>61</v>
      </c>
      <c r="G8149" s="235">
        <v>23.6</v>
      </c>
      <c r="H8149" s="235">
        <v>15.2</v>
      </c>
    </row>
    <row r="8150" spans="2:8">
      <c r="B8150" s="235" t="s">
        <v>78</v>
      </c>
      <c r="C8150" s="235">
        <v>44099</v>
      </c>
      <c r="D8150" s="235">
        <v>0</v>
      </c>
      <c r="E8150" s="235">
        <v>100</v>
      </c>
      <c r="F8150" s="235">
        <v>64</v>
      </c>
      <c r="G8150" s="235">
        <v>23.6</v>
      </c>
      <c r="H8150" s="235">
        <v>14.7</v>
      </c>
    </row>
    <row r="8151" spans="2:8">
      <c r="B8151" s="235" t="s">
        <v>78</v>
      </c>
      <c r="C8151" s="235">
        <v>44100</v>
      </c>
      <c r="D8151" s="235">
        <v>2</v>
      </c>
      <c r="E8151" s="235">
        <v>100</v>
      </c>
      <c r="F8151" s="235">
        <v>55</v>
      </c>
      <c r="G8151" s="235">
        <v>22.3</v>
      </c>
      <c r="H8151" s="235">
        <v>13.2</v>
      </c>
    </row>
    <row r="8152" spans="2:8">
      <c r="B8152" s="235" t="s">
        <v>78</v>
      </c>
      <c r="C8152" s="235">
        <v>44101</v>
      </c>
      <c r="D8152" s="235">
        <v>13.6</v>
      </c>
      <c r="E8152" s="235">
        <v>99</v>
      </c>
      <c r="F8152" s="235">
        <v>69</v>
      </c>
      <c r="G8152" s="235">
        <v>23.1</v>
      </c>
      <c r="H8152" s="235">
        <v>12.2</v>
      </c>
    </row>
    <row r="8153" spans="2:8">
      <c r="B8153" s="235" t="s">
        <v>78</v>
      </c>
      <c r="C8153" s="235">
        <v>44102</v>
      </c>
      <c r="D8153" s="235">
        <v>0</v>
      </c>
      <c r="E8153" s="235">
        <v>99</v>
      </c>
      <c r="F8153" s="235">
        <v>64</v>
      </c>
      <c r="G8153" s="235">
        <v>23.3</v>
      </c>
      <c r="H8153" s="235">
        <v>13.5</v>
      </c>
    </row>
    <row r="8154" spans="2:8">
      <c r="B8154" s="235" t="s">
        <v>78</v>
      </c>
      <c r="C8154" s="235">
        <v>44103</v>
      </c>
      <c r="D8154" s="235">
        <v>2</v>
      </c>
      <c r="E8154" s="235">
        <v>98</v>
      </c>
      <c r="F8154" s="235">
        <v>58</v>
      </c>
      <c r="G8154" s="235">
        <v>23.8</v>
      </c>
      <c r="H8154" s="235">
        <v>14.2</v>
      </c>
    </row>
    <row r="8155" spans="2:8">
      <c r="B8155" s="235" t="s">
        <v>78</v>
      </c>
      <c r="C8155" s="235">
        <v>44104</v>
      </c>
      <c r="D8155" s="235">
        <v>3.4</v>
      </c>
      <c r="E8155" s="235">
        <v>98</v>
      </c>
      <c r="F8155" s="235">
        <v>71</v>
      </c>
      <c r="G8155" s="235">
        <v>23.8</v>
      </c>
      <c r="H8155" s="235">
        <v>14.6</v>
      </c>
    </row>
    <row r="8156" spans="2:8">
      <c r="B8156" s="235" t="s">
        <v>78</v>
      </c>
      <c r="C8156" s="235">
        <v>44105</v>
      </c>
      <c r="D8156" s="235">
        <v>4</v>
      </c>
      <c r="E8156" s="235">
        <v>99</v>
      </c>
      <c r="F8156" s="235">
        <v>57</v>
      </c>
      <c r="G8156" s="235">
        <v>23.8</v>
      </c>
      <c r="H8156" s="235">
        <v>14.2</v>
      </c>
    </row>
    <row r="8157" spans="2:8">
      <c r="B8157" s="235" t="s">
        <v>78</v>
      </c>
      <c r="C8157" s="235">
        <v>44106</v>
      </c>
      <c r="D8157" s="235">
        <v>12.6</v>
      </c>
      <c r="E8157" s="235">
        <v>99</v>
      </c>
      <c r="F8157" s="235">
        <v>74</v>
      </c>
      <c r="G8157" s="235">
        <v>22.1</v>
      </c>
      <c r="H8157" s="235">
        <v>12.8</v>
      </c>
    </row>
    <row r="8158" spans="2:8">
      <c r="B8158" s="235" t="s">
        <v>78</v>
      </c>
      <c r="C8158" s="235">
        <v>44107</v>
      </c>
      <c r="D8158" s="235">
        <v>0.8</v>
      </c>
      <c r="E8158" s="235">
        <v>100</v>
      </c>
      <c r="F8158" s="235">
        <v>75</v>
      </c>
      <c r="G8158" s="235">
        <v>20.3</v>
      </c>
      <c r="H8158" s="235">
        <v>14.2</v>
      </c>
    </row>
    <row r="8159" spans="2:8">
      <c r="B8159" s="235" t="s">
        <v>78</v>
      </c>
      <c r="C8159" s="235">
        <v>44108</v>
      </c>
      <c r="D8159" s="235">
        <v>21.2</v>
      </c>
      <c r="E8159" s="235">
        <v>99</v>
      </c>
      <c r="F8159" s="235">
        <v>75</v>
      </c>
      <c r="G8159" s="235">
        <v>21.7</v>
      </c>
      <c r="H8159" s="235">
        <v>13.6</v>
      </c>
    </row>
    <row r="8160" spans="2:8">
      <c r="B8160" s="235" t="s">
        <v>78</v>
      </c>
      <c r="C8160" s="235">
        <v>44109</v>
      </c>
      <c r="D8160" s="235">
        <v>10.4</v>
      </c>
      <c r="E8160" s="235">
        <v>100</v>
      </c>
      <c r="F8160" s="235">
        <v>80</v>
      </c>
      <c r="G8160" s="235">
        <v>20.8</v>
      </c>
      <c r="H8160" s="235">
        <v>12.9</v>
      </c>
    </row>
    <row r="8161" spans="2:8">
      <c r="B8161" s="235" t="s">
        <v>78</v>
      </c>
      <c r="C8161" s="235">
        <v>44110</v>
      </c>
      <c r="D8161" s="235">
        <v>9</v>
      </c>
      <c r="E8161" s="235">
        <v>99</v>
      </c>
      <c r="F8161" s="235">
        <v>71</v>
      </c>
      <c r="G8161" s="235">
        <v>22.5</v>
      </c>
      <c r="H8161" s="235">
        <v>13.2</v>
      </c>
    </row>
    <row r="8162" spans="2:8">
      <c r="B8162" s="235" t="s">
        <v>78</v>
      </c>
      <c r="C8162" s="235">
        <v>44111</v>
      </c>
      <c r="D8162" s="235">
        <v>2.6</v>
      </c>
      <c r="E8162" s="235">
        <v>99</v>
      </c>
      <c r="F8162" s="235">
        <v>76</v>
      </c>
      <c r="G8162" s="235">
        <v>21.9</v>
      </c>
      <c r="H8162" s="235">
        <v>14.6</v>
      </c>
    </row>
    <row r="8163" spans="2:8">
      <c r="B8163" s="235" t="s">
        <v>78</v>
      </c>
      <c r="C8163" s="235">
        <v>44112</v>
      </c>
      <c r="D8163" s="235">
        <v>4.2</v>
      </c>
      <c r="E8163" s="235">
        <v>100</v>
      </c>
      <c r="F8163" s="235">
        <v>60</v>
      </c>
      <c r="G8163" s="235">
        <v>23.4</v>
      </c>
      <c r="H8163" s="235">
        <v>13.7</v>
      </c>
    </row>
    <row r="8164" spans="2:8">
      <c r="B8164" s="235" t="s">
        <v>78</v>
      </c>
      <c r="C8164" s="235">
        <v>44113</v>
      </c>
      <c r="D8164" s="235">
        <v>9</v>
      </c>
      <c r="E8164" s="235">
        <v>98</v>
      </c>
      <c r="F8164" s="235">
        <v>58</v>
      </c>
      <c r="G8164" s="235">
        <v>22.8</v>
      </c>
      <c r="H8164" s="235">
        <v>13.9</v>
      </c>
    </row>
    <row r="8165" spans="2:8">
      <c r="B8165" s="235" t="s">
        <v>78</v>
      </c>
      <c r="C8165" s="235">
        <v>44114</v>
      </c>
      <c r="D8165" s="235">
        <v>0</v>
      </c>
      <c r="E8165" s="235">
        <v>96</v>
      </c>
      <c r="F8165" s="235">
        <v>53</v>
      </c>
      <c r="G8165" s="235">
        <v>24.3</v>
      </c>
      <c r="H8165" s="235">
        <v>14.9</v>
      </c>
    </row>
    <row r="8166" spans="2:8">
      <c r="B8166" s="235" t="s">
        <v>78</v>
      </c>
      <c r="C8166" s="235">
        <v>44115</v>
      </c>
      <c r="D8166" s="235">
        <v>0</v>
      </c>
      <c r="E8166" s="235">
        <v>97</v>
      </c>
      <c r="F8166" s="235">
        <v>54</v>
      </c>
      <c r="G8166" s="235">
        <v>24.6</v>
      </c>
      <c r="H8166" s="235">
        <v>14.4</v>
      </c>
    </row>
    <row r="8167" spans="2:8">
      <c r="B8167" s="235" t="s">
        <v>78</v>
      </c>
      <c r="C8167" s="235">
        <v>44116</v>
      </c>
      <c r="D8167" s="235">
        <v>0</v>
      </c>
      <c r="E8167" s="235">
        <v>99</v>
      </c>
      <c r="F8167" s="235">
        <v>63</v>
      </c>
      <c r="G8167" s="235">
        <v>24.8</v>
      </c>
      <c r="H8167" s="235">
        <v>14.7</v>
      </c>
    </row>
    <row r="8168" spans="2:8">
      <c r="B8168" s="235" t="s">
        <v>78</v>
      </c>
      <c r="C8168" s="235">
        <v>44117</v>
      </c>
      <c r="D8168" s="235">
        <v>38</v>
      </c>
      <c r="E8168" s="235">
        <v>95</v>
      </c>
      <c r="F8168" s="235">
        <v>88</v>
      </c>
      <c r="G8168" s="235">
        <v>19.399999999999999</v>
      </c>
      <c r="H8168" s="235">
        <v>14.7</v>
      </c>
    </row>
    <row r="8169" spans="2:8">
      <c r="B8169" s="235" t="s">
        <v>78</v>
      </c>
      <c r="C8169" s="235">
        <v>44118</v>
      </c>
      <c r="D8169" s="235">
        <v>0</v>
      </c>
      <c r="E8169" s="235">
        <v>99</v>
      </c>
      <c r="F8169" s="235">
        <v>68</v>
      </c>
      <c r="G8169" s="235">
        <v>23.5</v>
      </c>
      <c r="H8169" s="235">
        <v>13.2</v>
      </c>
    </row>
    <row r="8170" spans="2:8">
      <c r="B8170" s="235" t="s">
        <v>78</v>
      </c>
      <c r="C8170" s="235">
        <v>44119</v>
      </c>
      <c r="D8170" s="235">
        <v>0</v>
      </c>
      <c r="E8170" s="235">
        <v>99</v>
      </c>
      <c r="F8170" s="235">
        <v>65</v>
      </c>
      <c r="G8170" s="235">
        <v>24.4</v>
      </c>
      <c r="H8170" s="235">
        <v>14.8</v>
      </c>
    </row>
    <row r="8171" spans="2:8">
      <c r="B8171" s="235" t="s">
        <v>78</v>
      </c>
      <c r="C8171" s="235">
        <v>44120</v>
      </c>
      <c r="D8171" s="235">
        <v>5</v>
      </c>
      <c r="E8171" s="235">
        <v>99</v>
      </c>
      <c r="F8171" s="235">
        <v>65</v>
      </c>
      <c r="G8171" s="235">
        <v>23</v>
      </c>
      <c r="H8171" s="235">
        <v>14.1</v>
      </c>
    </row>
    <row r="8172" spans="2:8">
      <c r="B8172" s="235" t="s">
        <v>78</v>
      </c>
      <c r="C8172" s="235">
        <v>44121</v>
      </c>
      <c r="D8172" s="235">
        <v>0</v>
      </c>
      <c r="E8172" s="235">
        <v>99</v>
      </c>
      <c r="F8172" s="235">
        <v>75</v>
      </c>
      <c r="G8172" s="235">
        <v>21.8</v>
      </c>
      <c r="H8172" s="235">
        <v>15.3</v>
      </c>
    </row>
    <row r="8173" spans="2:8">
      <c r="B8173" s="235" t="s">
        <v>78</v>
      </c>
      <c r="C8173" s="235">
        <v>44122</v>
      </c>
      <c r="D8173" s="235">
        <v>0</v>
      </c>
      <c r="E8173" s="235">
        <v>99</v>
      </c>
      <c r="F8173" s="235">
        <v>71</v>
      </c>
      <c r="G8173" s="235">
        <v>22.8</v>
      </c>
      <c r="H8173" s="235">
        <v>14.8</v>
      </c>
    </row>
    <row r="8174" spans="2:8">
      <c r="B8174" s="235" t="s">
        <v>78</v>
      </c>
      <c r="C8174" s="235">
        <v>44123</v>
      </c>
      <c r="D8174" s="235">
        <v>2.2000000000000002</v>
      </c>
      <c r="E8174" s="235">
        <v>100</v>
      </c>
      <c r="F8174" s="235">
        <v>87</v>
      </c>
      <c r="G8174" s="235">
        <v>17.3</v>
      </c>
      <c r="H8174" s="235">
        <v>13.8</v>
      </c>
    </row>
    <row r="8175" spans="2:8">
      <c r="B8175" s="235" t="s">
        <v>78</v>
      </c>
      <c r="C8175" s="235">
        <v>44124</v>
      </c>
      <c r="D8175" s="235">
        <v>0</v>
      </c>
      <c r="E8175" s="235">
        <v>99</v>
      </c>
      <c r="F8175" s="235">
        <v>69</v>
      </c>
      <c r="G8175" s="235">
        <v>23.2</v>
      </c>
      <c r="H8175" s="235">
        <v>13.9</v>
      </c>
    </row>
    <row r="8176" spans="2:8">
      <c r="B8176" s="235" t="s">
        <v>78</v>
      </c>
      <c r="C8176" s="235">
        <v>44125</v>
      </c>
      <c r="D8176" s="235">
        <v>0.8</v>
      </c>
      <c r="E8176" s="235">
        <v>98</v>
      </c>
      <c r="F8176" s="235">
        <v>71</v>
      </c>
      <c r="G8176" s="235">
        <v>22.2</v>
      </c>
      <c r="H8176" s="235">
        <v>14.4</v>
      </c>
    </row>
    <row r="8177" spans="2:8">
      <c r="B8177" s="235" t="s">
        <v>78</v>
      </c>
      <c r="C8177" s="235">
        <v>44126</v>
      </c>
      <c r="D8177" s="235">
        <v>0.2</v>
      </c>
      <c r="E8177" s="235">
        <v>99</v>
      </c>
      <c r="F8177" s="235">
        <v>66</v>
      </c>
      <c r="G8177" s="235">
        <v>23.2</v>
      </c>
      <c r="H8177" s="235">
        <v>15.1</v>
      </c>
    </row>
    <row r="8178" spans="2:8">
      <c r="B8178" s="235" t="s">
        <v>78</v>
      </c>
      <c r="C8178" s="235">
        <v>44127</v>
      </c>
      <c r="D8178" s="235">
        <v>0</v>
      </c>
      <c r="E8178" s="235">
        <v>98</v>
      </c>
      <c r="F8178" s="235">
        <v>69</v>
      </c>
      <c r="G8178" s="235">
        <v>22.4</v>
      </c>
      <c r="H8178" s="235">
        <v>14.9</v>
      </c>
    </row>
    <row r="8179" spans="2:8">
      <c r="B8179" s="235" t="s">
        <v>78</v>
      </c>
      <c r="C8179" s="235">
        <v>44128</v>
      </c>
      <c r="D8179" s="235">
        <v>15.4</v>
      </c>
      <c r="E8179" s="235">
        <v>100</v>
      </c>
      <c r="F8179" s="235">
        <v>87</v>
      </c>
      <c r="G8179" s="235">
        <v>18.8</v>
      </c>
      <c r="H8179" s="235">
        <v>13.7</v>
      </c>
    </row>
    <row r="8180" spans="2:8">
      <c r="B8180" s="235" t="s">
        <v>78</v>
      </c>
      <c r="C8180" s="235">
        <v>44129</v>
      </c>
      <c r="D8180" s="235">
        <v>0.2</v>
      </c>
      <c r="E8180" s="235">
        <v>100</v>
      </c>
      <c r="F8180" s="235">
        <v>75</v>
      </c>
      <c r="G8180" s="235">
        <v>21.9</v>
      </c>
      <c r="H8180" s="235">
        <v>12.9</v>
      </c>
    </row>
    <row r="8181" spans="2:8">
      <c r="B8181" s="235" t="s">
        <v>78</v>
      </c>
      <c r="C8181" s="235">
        <v>44130</v>
      </c>
      <c r="D8181" s="235">
        <v>1.6</v>
      </c>
      <c r="E8181" s="235">
        <v>98</v>
      </c>
      <c r="F8181" s="235">
        <v>64</v>
      </c>
      <c r="G8181" s="235">
        <v>23.8</v>
      </c>
      <c r="H8181" s="235">
        <v>15.1</v>
      </c>
    </row>
    <row r="8182" spans="2:8">
      <c r="B8182" s="235" t="s">
        <v>78</v>
      </c>
      <c r="C8182" s="235">
        <v>44131</v>
      </c>
      <c r="D8182" s="235">
        <v>0.4</v>
      </c>
      <c r="E8182" s="235">
        <v>99</v>
      </c>
      <c r="F8182" s="235">
        <v>56</v>
      </c>
      <c r="G8182" s="235">
        <v>25.3</v>
      </c>
      <c r="H8182" s="235">
        <v>14.6</v>
      </c>
    </row>
    <row r="8183" spans="2:8">
      <c r="B8183" s="235" t="s">
        <v>78</v>
      </c>
      <c r="C8183" s="235">
        <v>44132</v>
      </c>
      <c r="D8183" s="235">
        <v>0</v>
      </c>
      <c r="E8183" s="235">
        <v>100</v>
      </c>
      <c r="F8183" s="235">
        <v>79</v>
      </c>
      <c r="G8183" s="235">
        <v>19.8</v>
      </c>
      <c r="H8183" s="235">
        <v>13.8</v>
      </c>
    </row>
    <row r="8184" spans="2:8">
      <c r="B8184" s="235" t="s">
        <v>78</v>
      </c>
      <c r="C8184" s="235">
        <v>44133</v>
      </c>
      <c r="D8184" s="235">
        <v>8</v>
      </c>
      <c r="E8184" s="235">
        <v>99</v>
      </c>
      <c r="F8184" s="235">
        <v>71</v>
      </c>
      <c r="G8184" s="235">
        <v>21.1</v>
      </c>
      <c r="H8184" s="235">
        <v>13.5</v>
      </c>
    </row>
    <row r="8185" spans="2:8">
      <c r="B8185" s="235" t="s">
        <v>78</v>
      </c>
      <c r="C8185" s="235">
        <v>44134</v>
      </c>
      <c r="D8185" s="235">
        <v>3.6</v>
      </c>
      <c r="E8185" s="235">
        <v>99</v>
      </c>
      <c r="F8185" s="235">
        <v>75</v>
      </c>
      <c r="G8185" s="235">
        <v>22.3</v>
      </c>
      <c r="H8185" s="235">
        <v>13.9</v>
      </c>
    </row>
    <row r="8186" spans="2:8">
      <c r="B8186" s="235" t="s">
        <v>78</v>
      </c>
      <c r="C8186" s="235">
        <v>44135</v>
      </c>
      <c r="D8186" s="235">
        <v>16.600000000000001</v>
      </c>
      <c r="E8186" s="235">
        <v>100</v>
      </c>
      <c r="F8186" s="235">
        <v>79</v>
      </c>
      <c r="G8186" s="235">
        <v>20.100000000000001</v>
      </c>
      <c r="H8186" s="235">
        <v>13.4</v>
      </c>
    </row>
    <row r="8187" spans="2:8">
      <c r="B8187" s="235" t="s">
        <v>78</v>
      </c>
      <c r="C8187" s="235">
        <v>44136</v>
      </c>
      <c r="D8187" s="235">
        <v>1.2</v>
      </c>
      <c r="E8187" s="235">
        <v>100</v>
      </c>
      <c r="F8187" s="235">
        <v>76</v>
      </c>
      <c r="G8187" s="235">
        <v>19.600000000000001</v>
      </c>
      <c r="H8187" s="235">
        <v>13.6</v>
      </c>
    </row>
    <row r="8188" spans="2:8">
      <c r="B8188" s="235" t="s">
        <v>78</v>
      </c>
      <c r="C8188" s="235">
        <v>44137</v>
      </c>
      <c r="D8188" s="235">
        <v>0</v>
      </c>
      <c r="E8188" s="235">
        <v>99</v>
      </c>
      <c r="F8188" s="235">
        <v>63</v>
      </c>
      <c r="G8188" s="235">
        <v>22.4</v>
      </c>
      <c r="H8188" s="235">
        <v>14</v>
      </c>
    </row>
    <row r="8189" spans="2:8">
      <c r="B8189" s="235" t="s">
        <v>78</v>
      </c>
      <c r="C8189" s="235">
        <v>44138</v>
      </c>
      <c r="D8189" s="235">
        <v>0</v>
      </c>
      <c r="E8189" s="235">
        <v>96</v>
      </c>
      <c r="F8189" s="235">
        <v>73</v>
      </c>
      <c r="G8189" s="235">
        <v>21.4</v>
      </c>
      <c r="H8189" s="235">
        <v>14.1</v>
      </c>
    </row>
    <row r="8190" spans="2:8">
      <c r="B8190" s="235" t="s">
        <v>78</v>
      </c>
      <c r="C8190" s="235">
        <v>44139</v>
      </c>
      <c r="D8190" s="235">
        <v>11</v>
      </c>
      <c r="E8190" s="235">
        <v>99</v>
      </c>
      <c r="F8190" s="235">
        <v>66</v>
      </c>
      <c r="G8190" s="235">
        <v>23.9</v>
      </c>
      <c r="H8190" s="235">
        <v>14.4</v>
      </c>
    </row>
    <row r="8191" spans="2:8">
      <c r="B8191" s="235" t="s">
        <v>78</v>
      </c>
      <c r="C8191" s="235">
        <v>44140</v>
      </c>
      <c r="D8191" s="235">
        <v>0.2</v>
      </c>
      <c r="E8191" s="235">
        <v>100</v>
      </c>
      <c r="F8191" s="235">
        <v>75</v>
      </c>
      <c r="G8191" s="235">
        <v>20.7</v>
      </c>
      <c r="H8191" s="235">
        <v>14.1</v>
      </c>
    </row>
    <row r="8192" spans="2:8">
      <c r="B8192" s="235" t="s">
        <v>78</v>
      </c>
      <c r="C8192" s="235">
        <v>44141</v>
      </c>
      <c r="D8192" s="235">
        <v>13</v>
      </c>
      <c r="E8192" s="235">
        <v>100</v>
      </c>
      <c r="F8192" s="235">
        <v>82</v>
      </c>
      <c r="G8192" s="235">
        <v>19.2</v>
      </c>
      <c r="H8192" s="235">
        <v>13.2</v>
      </c>
    </row>
    <row r="8193" spans="2:8">
      <c r="B8193" s="235" t="s">
        <v>78</v>
      </c>
      <c r="C8193" s="235">
        <v>44142</v>
      </c>
      <c r="D8193" s="235">
        <v>0</v>
      </c>
      <c r="E8193" s="235">
        <v>99</v>
      </c>
      <c r="F8193" s="235">
        <v>41</v>
      </c>
      <c r="G8193" s="235">
        <v>24.9</v>
      </c>
      <c r="H8193" s="235">
        <v>13.8</v>
      </c>
    </row>
    <row r="8194" spans="2:8">
      <c r="B8194" s="235" t="s">
        <v>78</v>
      </c>
      <c r="C8194" s="235">
        <v>44143</v>
      </c>
      <c r="D8194" s="235">
        <v>0</v>
      </c>
      <c r="E8194" s="235">
        <v>96</v>
      </c>
      <c r="F8194" s="235">
        <v>80</v>
      </c>
      <c r="G8194" s="235">
        <v>21.4</v>
      </c>
      <c r="H8194" s="235">
        <v>14.9</v>
      </c>
    </row>
    <row r="8195" spans="2:8">
      <c r="B8195" s="235" t="s">
        <v>78</v>
      </c>
      <c r="C8195" s="235">
        <v>44144</v>
      </c>
      <c r="D8195" s="235">
        <v>2.4</v>
      </c>
      <c r="E8195" s="235">
        <v>100</v>
      </c>
      <c r="F8195" s="235">
        <v>64</v>
      </c>
      <c r="G8195" s="235">
        <v>22.8</v>
      </c>
      <c r="H8195" s="235">
        <v>14.6</v>
      </c>
    </row>
    <row r="8196" spans="2:8">
      <c r="B8196" s="235" t="s">
        <v>78</v>
      </c>
      <c r="C8196" s="235">
        <v>44145</v>
      </c>
      <c r="D8196" s="235">
        <v>5.6</v>
      </c>
      <c r="E8196" s="235">
        <v>100</v>
      </c>
      <c r="F8196" s="235">
        <v>79</v>
      </c>
      <c r="G8196" s="235">
        <v>21.1</v>
      </c>
      <c r="H8196" s="235">
        <v>13.8</v>
      </c>
    </row>
    <row r="8197" spans="2:8">
      <c r="B8197" s="235" t="s">
        <v>78</v>
      </c>
      <c r="C8197" s="235">
        <v>44146</v>
      </c>
      <c r="D8197" s="235">
        <v>5.6</v>
      </c>
      <c r="E8197" s="235">
        <v>99</v>
      </c>
      <c r="F8197" s="235">
        <v>86</v>
      </c>
      <c r="G8197" s="235">
        <v>18.8</v>
      </c>
      <c r="H8197" s="235">
        <v>13.4</v>
      </c>
    </row>
    <row r="8198" spans="2:8">
      <c r="B8198" s="235" t="s">
        <v>78</v>
      </c>
      <c r="C8198" s="235">
        <v>44147</v>
      </c>
      <c r="D8198" s="235">
        <v>5.2</v>
      </c>
      <c r="E8198" s="235">
        <v>100</v>
      </c>
      <c r="F8198" s="235">
        <v>86</v>
      </c>
      <c r="G8198" s="235">
        <v>19.899999999999999</v>
      </c>
      <c r="H8198" s="235">
        <v>14.2</v>
      </c>
    </row>
    <row r="8199" spans="2:8">
      <c r="B8199" s="235" t="s">
        <v>78</v>
      </c>
      <c r="C8199" s="235">
        <v>44148</v>
      </c>
      <c r="D8199" s="235">
        <v>8.1999999999999993</v>
      </c>
      <c r="E8199" s="235">
        <v>100</v>
      </c>
      <c r="F8199" s="235">
        <v>78</v>
      </c>
      <c r="G8199" s="235">
        <v>20.3</v>
      </c>
      <c r="H8199" s="235">
        <v>13.4</v>
      </c>
    </row>
    <row r="8200" spans="2:8">
      <c r="B8200" s="235" t="s">
        <v>78</v>
      </c>
      <c r="C8200" s="235">
        <v>44149</v>
      </c>
      <c r="D8200" s="235">
        <v>5.6</v>
      </c>
      <c r="E8200" s="235">
        <v>100</v>
      </c>
      <c r="F8200" s="235">
        <v>99</v>
      </c>
      <c r="G8200" s="235">
        <v>18.2</v>
      </c>
      <c r="H8200" s="235">
        <v>14.1</v>
      </c>
    </row>
    <row r="8201" spans="2:8">
      <c r="B8201" s="235" t="s">
        <v>78</v>
      </c>
      <c r="C8201" s="235">
        <v>44150</v>
      </c>
      <c r="D8201" s="235">
        <v>1.2</v>
      </c>
      <c r="E8201" s="235">
        <v>100</v>
      </c>
      <c r="F8201" s="235">
        <v>99</v>
      </c>
      <c r="G8201" s="235">
        <v>20</v>
      </c>
      <c r="H8201" s="235">
        <v>13.4</v>
      </c>
    </row>
    <row r="8202" spans="2:8">
      <c r="B8202" s="235" t="s">
        <v>78</v>
      </c>
      <c r="C8202" s="235">
        <v>44151</v>
      </c>
      <c r="D8202" s="235">
        <v>4.2</v>
      </c>
      <c r="E8202" s="235">
        <v>99</v>
      </c>
      <c r="F8202" s="235">
        <v>74</v>
      </c>
      <c r="G8202" s="235">
        <v>21.7</v>
      </c>
      <c r="H8202" s="235">
        <v>13.8</v>
      </c>
    </row>
    <row r="8203" spans="2:8">
      <c r="B8203" s="235" t="s">
        <v>78</v>
      </c>
      <c r="C8203" s="235">
        <v>44152</v>
      </c>
      <c r="D8203" s="235">
        <v>2.8</v>
      </c>
      <c r="E8203" s="235">
        <v>100</v>
      </c>
      <c r="F8203" s="235">
        <v>83</v>
      </c>
      <c r="G8203" s="235">
        <v>19</v>
      </c>
      <c r="H8203" s="235">
        <v>13.6</v>
      </c>
    </row>
    <row r="8204" spans="2:8">
      <c r="B8204" s="235" t="s">
        <v>78</v>
      </c>
      <c r="C8204" s="235">
        <v>44153</v>
      </c>
      <c r="D8204" s="235">
        <v>9</v>
      </c>
      <c r="E8204" s="235">
        <v>100</v>
      </c>
      <c r="F8204" s="235">
        <v>62</v>
      </c>
      <c r="G8204" s="235">
        <v>22.9</v>
      </c>
      <c r="H8204" s="235">
        <v>14.1</v>
      </c>
    </row>
    <row r="8205" spans="2:8">
      <c r="B8205" s="235" t="s">
        <v>78</v>
      </c>
      <c r="C8205" s="235">
        <v>44154</v>
      </c>
      <c r="D8205" s="235">
        <v>0.6</v>
      </c>
      <c r="E8205" s="235">
        <v>99</v>
      </c>
      <c r="F8205" s="235">
        <v>67</v>
      </c>
      <c r="G8205" s="235">
        <v>22.2</v>
      </c>
      <c r="H8205" s="235">
        <v>14.1</v>
      </c>
    </row>
    <row r="8206" spans="2:8">
      <c r="B8206" s="235" t="s">
        <v>78</v>
      </c>
      <c r="C8206" s="235">
        <v>44155</v>
      </c>
      <c r="D8206" s="235">
        <v>3.6</v>
      </c>
      <c r="E8206" s="235">
        <v>100</v>
      </c>
      <c r="F8206" s="235">
        <v>76</v>
      </c>
      <c r="G8206" s="235">
        <v>22.1</v>
      </c>
      <c r="H8206" s="235">
        <v>14.4</v>
      </c>
    </row>
    <row r="8207" spans="2:8">
      <c r="B8207" s="235" t="s">
        <v>78</v>
      </c>
      <c r="C8207" s="235">
        <v>44156</v>
      </c>
      <c r="D8207" s="235">
        <v>1</v>
      </c>
      <c r="E8207" s="235">
        <v>100</v>
      </c>
      <c r="F8207" s="235">
        <v>67</v>
      </c>
      <c r="G8207" s="235">
        <v>22.2</v>
      </c>
      <c r="H8207" s="235">
        <v>13.6</v>
      </c>
    </row>
    <row r="8208" spans="2:8">
      <c r="B8208" s="235" t="s">
        <v>78</v>
      </c>
      <c r="C8208" s="235">
        <v>44157</v>
      </c>
      <c r="D8208" s="235">
        <v>6.6</v>
      </c>
      <c r="E8208" s="235">
        <v>99</v>
      </c>
      <c r="F8208" s="235">
        <v>61</v>
      </c>
      <c r="G8208" s="235">
        <v>23.5</v>
      </c>
      <c r="H8208" s="235">
        <v>14</v>
      </c>
    </row>
    <row r="8209" spans="2:8">
      <c r="B8209" s="235" t="s">
        <v>78</v>
      </c>
      <c r="C8209" s="235">
        <v>44158</v>
      </c>
      <c r="D8209" s="235">
        <v>0</v>
      </c>
      <c r="E8209" s="235">
        <v>97</v>
      </c>
      <c r="F8209" s="235">
        <v>56</v>
      </c>
      <c r="G8209" s="235">
        <v>24.2</v>
      </c>
      <c r="H8209" s="235">
        <v>14.3</v>
      </c>
    </row>
    <row r="8210" spans="2:8">
      <c r="B8210" s="235" t="s">
        <v>78</v>
      </c>
      <c r="C8210" s="235">
        <v>44159</v>
      </c>
      <c r="D8210" s="235">
        <v>0.8</v>
      </c>
      <c r="E8210" s="235">
        <v>100</v>
      </c>
      <c r="F8210" s="235">
        <v>72</v>
      </c>
      <c r="G8210" s="235">
        <v>23.8</v>
      </c>
      <c r="H8210" s="235">
        <v>14.8</v>
      </c>
    </row>
    <row r="8211" spans="2:8">
      <c r="B8211" s="235" t="s">
        <v>78</v>
      </c>
      <c r="C8211" s="235">
        <v>44160</v>
      </c>
      <c r="D8211" s="235">
        <v>1.4</v>
      </c>
      <c r="E8211" s="235">
        <v>100</v>
      </c>
      <c r="F8211" s="235">
        <v>99</v>
      </c>
      <c r="G8211" s="235">
        <v>17.100000000000001</v>
      </c>
      <c r="H8211" s="235">
        <v>14.7</v>
      </c>
    </row>
    <row r="8212" spans="2:8">
      <c r="B8212" s="235" t="s">
        <v>78</v>
      </c>
      <c r="C8212" s="235">
        <v>44161</v>
      </c>
      <c r="D8212" s="235">
        <v>0</v>
      </c>
      <c r="E8212" s="235">
        <v>100</v>
      </c>
      <c r="F8212" s="235">
        <v>68</v>
      </c>
      <c r="G8212" s="235">
        <v>22.6</v>
      </c>
      <c r="H8212" s="235">
        <v>14.7</v>
      </c>
    </row>
    <row r="8213" spans="2:8">
      <c r="B8213" s="235" t="s">
        <v>78</v>
      </c>
      <c r="C8213" s="235">
        <v>44162</v>
      </c>
      <c r="D8213" s="235">
        <v>18.2</v>
      </c>
      <c r="E8213" s="235">
        <v>100</v>
      </c>
      <c r="F8213" s="235">
        <v>83</v>
      </c>
      <c r="G8213" s="235">
        <v>18.5</v>
      </c>
      <c r="H8213" s="235">
        <v>14.5</v>
      </c>
    </row>
    <row r="8214" spans="2:8">
      <c r="B8214" s="235" t="s">
        <v>78</v>
      </c>
      <c r="C8214" s="235">
        <v>44163</v>
      </c>
      <c r="D8214" s="235">
        <v>1.2</v>
      </c>
      <c r="E8214" s="235">
        <v>98</v>
      </c>
      <c r="F8214" s="235">
        <v>68</v>
      </c>
      <c r="G8214" s="235">
        <v>23.1</v>
      </c>
      <c r="H8214" s="235">
        <v>13.1</v>
      </c>
    </row>
    <row r="8215" spans="2:8">
      <c r="B8215" s="235" t="s">
        <v>78</v>
      </c>
      <c r="C8215" s="235">
        <v>44164</v>
      </c>
      <c r="D8215" s="235">
        <v>8.8000000000000007</v>
      </c>
      <c r="E8215" s="235">
        <v>98</v>
      </c>
      <c r="F8215" s="235">
        <v>66</v>
      </c>
      <c r="G8215" s="235">
        <v>23.2</v>
      </c>
      <c r="H8215" s="235">
        <v>14.1</v>
      </c>
    </row>
    <row r="8216" spans="2:8">
      <c r="B8216" s="235" t="s">
        <v>78</v>
      </c>
      <c r="C8216" s="235">
        <v>44165</v>
      </c>
      <c r="D8216" s="235">
        <v>12.6</v>
      </c>
      <c r="E8216" s="235">
        <v>100</v>
      </c>
      <c r="F8216" s="235">
        <v>95</v>
      </c>
      <c r="G8216" s="235">
        <v>19.399999999999999</v>
      </c>
      <c r="H8216" s="235">
        <v>14.2</v>
      </c>
    </row>
    <row r="8217" spans="2:8">
      <c r="B8217" s="235" t="s">
        <v>78</v>
      </c>
      <c r="C8217" s="235">
        <v>44166</v>
      </c>
      <c r="D8217" s="235">
        <v>1.8</v>
      </c>
      <c r="E8217" s="235">
        <v>100</v>
      </c>
      <c r="F8217" s="235">
        <v>79</v>
      </c>
      <c r="G8217" s="235">
        <v>23.3</v>
      </c>
      <c r="H8217" s="235">
        <v>15</v>
      </c>
    </row>
    <row r="8218" spans="2:8">
      <c r="B8218" s="235" t="s">
        <v>78</v>
      </c>
      <c r="C8218" s="235">
        <v>44167</v>
      </c>
      <c r="D8218" s="235">
        <v>10.6</v>
      </c>
      <c r="E8218" s="235">
        <v>100</v>
      </c>
      <c r="F8218" s="235">
        <v>82</v>
      </c>
      <c r="G8218" s="235">
        <v>22.3</v>
      </c>
      <c r="H8218" s="235">
        <v>15</v>
      </c>
    </row>
    <row r="8219" spans="2:8">
      <c r="B8219" s="235" t="s">
        <v>78</v>
      </c>
      <c r="C8219" s="235">
        <v>44168</v>
      </c>
      <c r="D8219" s="235">
        <v>6.4</v>
      </c>
      <c r="E8219" s="235">
        <v>100</v>
      </c>
      <c r="F8219" s="235">
        <v>97</v>
      </c>
      <c r="G8219" s="235">
        <v>23.7</v>
      </c>
      <c r="H8219" s="235">
        <v>13.2</v>
      </c>
    </row>
    <row r="8220" spans="2:8">
      <c r="B8220" s="235" t="s">
        <v>78</v>
      </c>
      <c r="C8220" s="235">
        <v>44169</v>
      </c>
      <c r="D8220" s="235">
        <v>0</v>
      </c>
      <c r="E8220" s="235">
        <v>99</v>
      </c>
      <c r="F8220" s="235">
        <v>68</v>
      </c>
      <c r="G8220" s="235">
        <v>23.2</v>
      </c>
      <c r="H8220" s="235">
        <v>13.7</v>
      </c>
    </row>
    <row r="8221" spans="2:8">
      <c r="B8221" s="235" t="s">
        <v>78</v>
      </c>
      <c r="C8221" s="235">
        <v>44170</v>
      </c>
      <c r="D8221" s="235">
        <v>0.6</v>
      </c>
      <c r="E8221" s="235">
        <v>100</v>
      </c>
      <c r="F8221" s="235">
        <v>62</v>
      </c>
      <c r="G8221" s="235">
        <v>22.9</v>
      </c>
      <c r="H8221" s="235">
        <v>14.4</v>
      </c>
    </row>
    <row r="8222" spans="2:8">
      <c r="B8222" s="235" t="s">
        <v>78</v>
      </c>
      <c r="C8222" s="235">
        <v>44171</v>
      </c>
      <c r="D8222" s="235">
        <v>2</v>
      </c>
      <c r="E8222" s="235">
        <v>99</v>
      </c>
      <c r="F8222" s="235">
        <v>63</v>
      </c>
      <c r="G8222" s="235">
        <v>22.6</v>
      </c>
      <c r="H8222" s="235">
        <v>14.1</v>
      </c>
    </row>
    <row r="8223" spans="2:8">
      <c r="B8223" s="235" t="s">
        <v>78</v>
      </c>
      <c r="C8223" s="235">
        <v>44172</v>
      </c>
      <c r="D8223" s="235">
        <v>0.4</v>
      </c>
      <c r="E8223" s="235">
        <v>100</v>
      </c>
      <c r="F8223" s="235">
        <v>63</v>
      </c>
      <c r="G8223" s="235">
        <v>22.8</v>
      </c>
      <c r="H8223" s="235">
        <v>14.6</v>
      </c>
    </row>
    <row r="8224" spans="2:8">
      <c r="B8224" s="235" t="s">
        <v>78</v>
      </c>
      <c r="C8224" s="235">
        <v>44173</v>
      </c>
      <c r="D8224" s="235">
        <v>0</v>
      </c>
      <c r="E8224" s="235">
        <v>100</v>
      </c>
      <c r="F8224" s="235">
        <v>69</v>
      </c>
      <c r="G8224" s="235">
        <v>23.4</v>
      </c>
      <c r="H8224" s="235">
        <v>14.8</v>
      </c>
    </row>
    <row r="8225" spans="2:8">
      <c r="B8225" s="235" t="s">
        <v>78</v>
      </c>
      <c r="C8225" s="235">
        <v>44174</v>
      </c>
      <c r="D8225" s="235">
        <v>0</v>
      </c>
      <c r="E8225" s="235">
        <v>100</v>
      </c>
      <c r="F8225" s="235">
        <v>68</v>
      </c>
      <c r="G8225" s="235">
        <v>22.7</v>
      </c>
      <c r="H8225" s="235">
        <v>15.1</v>
      </c>
    </row>
    <row r="8226" spans="2:8">
      <c r="B8226" s="235" t="s">
        <v>78</v>
      </c>
      <c r="C8226" s="235">
        <v>44175</v>
      </c>
      <c r="D8226" s="235">
        <v>3.8</v>
      </c>
      <c r="E8226" s="235">
        <v>99</v>
      </c>
      <c r="F8226" s="235">
        <v>57</v>
      </c>
      <c r="G8226" s="235">
        <v>24.1</v>
      </c>
      <c r="H8226" s="235">
        <v>14.3</v>
      </c>
    </row>
    <row r="8227" spans="2:8">
      <c r="B8227" s="235" t="s">
        <v>78</v>
      </c>
      <c r="C8227" s="235">
        <v>44176</v>
      </c>
      <c r="D8227" s="235">
        <v>4.5999999999999996</v>
      </c>
      <c r="E8227" s="235">
        <v>100</v>
      </c>
      <c r="F8227" s="235">
        <v>75</v>
      </c>
      <c r="G8227" s="235">
        <v>21.4</v>
      </c>
      <c r="H8227" s="235">
        <v>14.8</v>
      </c>
    </row>
    <row r="8228" spans="2:8">
      <c r="B8228" s="235" t="s">
        <v>78</v>
      </c>
      <c r="C8228" s="235">
        <v>44177</v>
      </c>
      <c r="D8228" s="235">
        <v>6</v>
      </c>
      <c r="E8228" s="235">
        <v>100</v>
      </c>
      <c r="F8228" s="235">
        <v>63</v>
      </c>
      <c r="G8228" s="235">
        <v>22.4</v>
      </c>
      <c r="H8228" s="235">
        <v>14.7</v>
      </c>
    </row>
    <row r="8229" spans="2:8">
      <c r="B8229" s="235" t="s">
        <v>78</v>
      </c>
      <c r="C8229" s="235">
        <v>44178</v>
      </c>
      <c r="D8229" s="235">
        <v>0</v>
      </c>
      <c r="E8229" s="235">
        <v>99</v>
      </c>
      <c r="F8229" s="235">
        <v>59</v>
      </c>
      <c r="G8229" s="235">
        <v>23.4</v>
      </c>
      <c r="H8229" s="235">
        <v>13.1</v>
      </c>
    </row>
    <row r="8230" spans="2:8">
      <c r="B8230" s="235" t="s">
        <v>78</v>
      </c>
      <c r="C8230" s="235">
        <v>44179</v>
      </c>
      <c r="D8230" s="235">
        <v>0</v>
      </c>
      <c r="E8230" s="235">
        <v>98</v>
      </c>
      <c r="F8230" s="235">
        <v>57</v>
      </c>
      <c r="G8230" s="235">
        <v>23.4</v>
      </c>
      <c r="H8230" s="235">
        <v>13.9</v>
      </c>
    </row>
    <row r="8231" spans="2:8">
      <c r="B8231" s="235" t="s">
        <v>78</v>
      </c>
      <c r="C8231" s="235">
        <v>44180</v>
      </c>
      <c r="D8231" s="235">
        <v>0</v>
      </c>
      <c r="E8231" s="235">
        <v>98</v>
      </c>
      <c r="F8231" s="235">
        <v>70</v>
      </c>
      <c r="G8231" s="235">
        <v>23.2</v>
      </c>
      <c r="H8231" s="235">
        <v>14.3</v>
      </c>
    </row>
    <row r="8232" spans="2:8">
      <c r="B8232" s="235" t="s">
        <v>78</v>
      </c>
      <c r="C8232" s="235">
        <v>44181</v>
      </c>
      <c r="D8232" s="235">
        <v>23</v>
      </c>
      <c r="E8232" s="235">
        <v>100</v>
      </c>
      <c r="F8232" s="235">
        <v>66</v>
      </c>
      <c r="G8232" s="235">
        <v>22.3</v>
      </c>
      <c r="H8232" s="235">
        <v>14.1</v>
      </c>
    </row>
    <row r="8233" spans="2:8">
      <c r="B8233" s="235" t="s">
        <v>78</v>
      </c>
      <c r="C8233" s="235">
        <v>44182</v>
      </c>
      <c r="D8233" s="235">
        <v>2</v>
      </c>
      <c r="E8233" s="235">
        <v>99</v>
      </c>
      <c r="F8233" s="235">
        <v>67</v>
      </c>
      <c r="G8233" s="235">
        <v>23.4</v>
      </c>
      <c r="H8233" s="235">
        <v>14</v>
      </c>
    </row>
    <row r="8234" spans="2:8">
      <c r="B8234" s="235" t="s">
        <v>78</v>
      </c>
      <c r="C8234" s="235">
        <v>44183</v>
      </c>
      <c r="D8234" s="235">
        <v>10</v>
      </c>
      <c r="E8234" s="235">
        <v>100</v>
      </c>
      <c r="F8234" s="235">
        <v>72</v>
      </c>
      <c r="G8234" s="235">
        <v>22.1</v>
      </c>
      <c r="H8234" s="235">
        <v>14.3</v>
      </c>
    </row>
    <row r="8235" spans="2:8">
      <c r="B8235" s="235" t="s">
        <v>78</v>
      </c>
      <c r="C8235" s="235">
        <v>44184</v>
      </c>
      <c r="D8235" s="235">
        <v>0</v>
      </c>
      <c r="E8235" s="235">
        <v>100</v>
      </c>
      <c r="F8235" s="235">
        <v>68</v>
      </c>
      <c r="G8235" s="235">
        <v>23.2</v>
      </c>
      <c r="H8235" s="235">
        <v>14</v>
      </c>
    </row>
    <row r="8236" spans="2:8">
      <c r="B8236" s="235" t="s">
        <v>78</v>
      </c>
      <c r="C8236" s="235">
        <v>44185</v>
      </c>
      <c r="D8236" s="235">
        <v>0</v>
      </c>
      <c r="E8236" s="235">
        <v>100</v>
      </c>
      <c r="F8236" s="235">
        <v>92</v>
      </c>
      <c r="G8236" s="235">
        <v>17.8</v>
      </c>
      <c r="H8236" s="235">
        <v>13.9</v>
      </c>
    </row>
    <row r="8237" spans="2:8">
      <c r="B8237" s="235" t="s">
        <v>78</v>
      </c>
      <c r="C8237" s="235">
        <v>44186</v>
      </c>
      <c r="D8237" s="235">
        <v>10</v>
      </c>
      <c r="E8237" s="235">
        <v>100</v>
      </c>
      <c r="F8237" s="235">
        <v>63</v>
      </c>
      <c r="G8237" s="235">
        <v>23.7</v>
      </c>
      <c r="H8237" s="235">
        <v>14.4</v>
      </c>
    </row>
    <row r="8238" spans="2:8">
      <c r="B8238" s="235" t="s">
        <v>78</v>
      </c>
      <c r="C8238" s="235">
        <v>44187</v>
      </c>
      <c r="D8238" s="235">
        <v>0</v>
      </c>
      <c r="E8238" s="235">
        <v>96</v>
      </c>
      <c r="F8238" s="235">
        <v>68</v>
      </c>
      <c r="G8238" s="235">
        <v>23.4</v>
      </c>
      <c r="H8238" s="235">
        <v>15.1</v>
      </c>
    </row>
    <row r="8239" spans="2:8">
      <c r="B8239" s="235" t="s">
        <v>78</v>
      </c>
      <c r="C8239" s="235">
        <v>44188</v>
      </c>
      <c r="D8239" s="235">
        <v>0</v>
      </c>
      <c r="E8239" s="235">
        <v>99</v>
      </c>
      <c r="F8239" s="235">
        <v>58</v>
      </c>
      <c r="G8239" s="235">
        <v>25.4</v>
      </c>
      <c r="H8239" s="235">
        <v>13.6</v>
      </c>
    </row>
    <row r="8240" spans="2:8">
      <c r="B8240" s="235" t="s">
        <v>78</v>
      </c>
      <c r="C8240" s="235">
        <v>44189</v>
      </c>
      <c r="D8240" s="235">
        <v>0</v>
      </c>
      <c r="E8240" s="235">
        <v>97</v>
      </c>
      <c r="F8240" s="235">
        <v>67</v>
      </c>
      <c r="G8240" s="235">
        <v>21.9</v>
      </c>
      <c r="H8240" s="235">
        <v>15.1</v>
      </c>
    </row>
    <row r="8241" spans="2:8">
      <c r="B8241" s="235" t="s">
        <v>78</v>
      </c>
      <c r="C8241" s="235">
        <v>44190</v>
      </c>
      <c r="D8241" s="235">
        <v>39.299999999999997</v>
      </c>
      <c r="E8241" s="235">
        <v>100</v>
      </c>
      <c r="F8241" s="235">
        <v>75</v>
      </c>
      <c r="G8241" s="235">
        <v>21.6</v>
      </c>
      <c r="H8241" s="235">
        <v>14.1</v>
      </c>
    </row>
    <row r="8242" spans="2:8">
      <c r="B8242" s="235" t="s">
        <v>78</v>
      </c>
      <c r="C8242" s="235">
        <v>44191</v>
      </c>
      <c r="D8242" s="235">
        <v>2.2999999999999998</v>
      </c>
      <c r="E8242" s="235">
        <v>100</v>
      </c>
      <c r="F8242" s="235">
        <v>81</v>
      </c>
      <c r="G8242" s="235">
        <v>20.5</v>
      </c>
      <c r="H8242" s="235">
        <v>13.4</v>
      </c>
    </row>
    <row r="8243" spans="2:8">
      <c r="B8243" s="235" t="s">
        <v>78</v>
      </c>
      <c r="C8243" s="235">
        <v>44192</v>
      </c>
      <c r="D8243" s="235">
        <v>21</v>
      </c>
      <c r="E8243" s="235">
        <v>100</v>
      </c>
      <c r="F8243" s="235">
        <v>76</v>
      </c>
      <c r="G8243" s="235">
        <v>19.899999999999999</v>
      </c>
      <c r="H8243" s="235">
        <v>13.7</v>
      </c>
    </row>
    <row r="8244" spans="2:8">
      <c r="B8244" s="235" t="s">
        <v>78</v>
      </c>
      <c r="C8244" s="235">
        <v>44193</v>
      </c>
      <c r="D8244" s="235">
        <v>2.5</v>
      </c>
      <c r="E8244" s="235">
        <v>100</v>
      </c>
      <c r="F8244" s="235">
        <v>60</v>
      </c>
      <c r="G8244" s="235">
        <v>23.3</v>
      </c>
      <c r="H8244" s="235">
        <v>13.2</v>
      </c>
    </row>
    <row r="8245" spans="2:8">
      <c r="B8245" s="235" t="s">
        <v>78</v>
      </c>
      <c r="C8245" s="235">
        <v>44194</v>
      </c>
      <c r="D8245" s="235">
        <v>0</v>
      </c>
      <c r="E8245" s="235">
        <v>99</v>
      </c>
      <c r="F8245" s="235">
        <v>76</v>
      </c>
      <c r="G8245" s="235">
        <v>21.2</v>
      </c>
      <c r="H8245" s="235">
        <v>14.2</v>
      </c>
    </row>
    <row r="8246" spans="2:8">
      <c r="B8246" s="235" t="s">
        <v>78</v>
      </c>
      <c r="C8246" s="235">
        <v>44195</v>
      </c>
      <c r="D8246" s="235">
        <v>0</v>
      </c>
      <c r="E8246" s="235">
        <v>100</v>
      </c>
      <c r="F8246" s="235">
        <v>67</v>
      </c>
      <c r="G8246" s="235">
        <v>21.7</v>
      </c>
      <c r="H8246" s="235">
        <v>14.3</v>
      </c>
    </row>
    <row r="8247" spans="2:8">
      <c r="B8247" s="235" t="s">
        <v>78</v>
      </c>
      <c r="C8247" s="235">
        <v>44196</v>
      </c>
      <c r="D8247" s="235">
        <v>0</v>
      </c>
      <c r="E8247" s="235">
        <v>99</v>
      </c>
      <c r="F8247" s="235">
        <v>76</v>
      </c>
      <c r="G8247" s="235">
        <v>18.899999999999999</v>
      </c>
      <c r="H8247" s="235">
        <v>13.7</v>
      </c>
    </row>
    <row r="8248" spans="2:8">
      <c r="B8248" s="235" t="s">
        <v>78</v>
      </c>
      <c r="C8248" s="235">
        <v>44197</v>
      </c>
      <c r="D8248" s="235">
        <v>0</v>
      </c>
      <c r="E8248" s="235">
        <v>98</v>
      </c>
      <c r="F8248" s="235">
        <v>66</v>
      </c>
      <c r="G8248" s="235">
        <v>21</v>
      </c>
      <c r="H8248" s="235">
        <v>13.5</v>
      </c>
    </row>
    <row r="8249" spans="2:8">
      <c r="B8249" s="235" t="s">
        <v>78</v>
      </c>
      <c r="C8249" s="235">
        <v>44198</v>
      </c>
      <c r="D8249" s="235">
        <v>0</v>
      </c>
      <c r="E8249" s="235">
        <v>98</v>
      </c>
      <c r="F8249" s="235">
        <v>66</v>
      </c>
      <c r="G8249" s="235">
        <v>22.9</v>
      </c>
      <c r="H8249" s="235">
        <v>14.4</v>
      </c>
    </row>
    <row r="8250" spans="2:8">
      <c r="B8250" s="235" t="s">
        <v>78</v>
      </c>
      <c r="C8250" s="235">
        <v>44199</v>
      </c>
      <c r="D8250" s="235">
        <v>0</v>
      </c>
      <c r="E8250" s="235">
        <v>100</v>
      </c>
      <c r="F8250" s="235">
        <v>66</v>
      </c>
      <c r="G8250" s="235">
        <v>23.9</v>
      </c>
      <c r="H8250" s="235">
        <v>13.9</v>
      </c>
    </row>
    <row r="8251" spans="2:8">
      <c r="B8251" s="235" t="s">
        <v>78</v>
      </c>
      <c r="C8251" s="235">
        <v>44200</v>
      </c>
      <c r="D8251" s="235">
        <v>27</v>
      </c>
      <c r="E8251" s="235">
        <v>100</v>
      </c>
      <c r="F8251" s="235">
        <v>46</v>
      </c>
      <c r="G8251" s="235">
        <v>24.6</v>
      </c>
      <c r="H8251" s="235">
        <v>13.7</v>
      </c>
    </row>
    <row r="8252" spans="2:8">
      <c r="B8252" s="235" t="s">
        <v>78</v>
      </c>
      <c r="C8252" s="235">
        <v>44201</v>
      </c>
      <c r="D8252" s="235">
        <v>0</v>
      </c>
      <c r="E8252" s="235">
        <v>98</v>
      </c>
      <c r="F8252" s="235">
        <v>65</v>
      </c>
      <c r="G8252" s="235">
        <v>22.6</v>
      </c>
      <c r="H8252" s="235">
        <v>13.9</v>
      </c>
    </row>
    <row r="8253" spans="2:8">
      <c r="B8253" s="235" t="s">
        <v>78</v>
      </c>
      <c r="C8253" s="235">
        <v>44202</v>
      </c>
      <c r="D8253" s="235">
        <v>3</v>
      </c>
      <c r="E8253" s="235">
        <v>100</v>
      </c>
      <c r="F8253" s="235">
        <v>78</v>
      </c>
      <c r="G8253" s="235">
        <v>19.3</v>
      </c>
      <c r="H8253" s="235">
        <v>12.7</v>
      </c>
    </row>
    <row r="8254" spans="2:8">
      <c r="B8254" s="235" t="s">
        <v>78</v>
      </c>
      <c r="C8254" s="235">
        <v>44203</v>
      </c>
      <c r="D8254" s="235">
        <v>0</v>
      </c>
      <c r="E8254" s="235">
        <v>99</v>
      </c>
      <c r="F8254" s="235">
        <v>67</v>
      </c>
      <c r="G8254" s="235">
        <v>21.9</v>
      </c>
      <c r="H8254" s="235">
        <v>13.4</v>
      </c>
    </row>
    <row r="8255" spans="2:8">
      <c r="B8255" s="235" t="s">
        <v>78</v>
      </c>
      <c r="C8255" s="235">
        <v>44204</v>
      </c>
      <c r="D8255" s="235">
        <v>4</v>
      </c>
      <c r="E8255" s="235">
        <v>100</v>
      </c>
      <c r="F8255" s="235">
        <v>80</v>
      </c>
      <c r="G8255" s="235">
        <v>20.5</v>
      </c>
      <c r="H8255" s="235">
        <v>13.8</v>
      </c>
    </row>
    <row r="8256" spans="2:8">
      <c r="B8256" s="235" t="s">
        <v>78</v>
      </c>
      <c r="C8256" s="235">
        <v>44205</v>
      </c>
      <c r="D8256" s="235">
        <v>0</v>
      </c>
      <c r="E8256" s="235">
        <v>100</v>
      </c>
      <c r="F8256" s="235">
        <v>74</v>
      </c>
      <c r="G8256" s="235">
        <v>22.8</v>
      </c>
      <c r="H8256" s="235">
        <v>13.1</v>
      </c>
    </row>
    <row r="8257" spans="2:8">
      <c r="B8257" s="235" t="s">
        <v>78</v>
      </c>
      <c r="C8257" s="235">
        <v>44206</v>
      </c>
      <c r="D8257" s="235">
        <v>0</v>
      </c>
      <c r="E8257" s="235">
        <v>100</v>
      </c>
      <c r="F8257" s="235">
        <v>59</v>
      </c>
      <c r="G8257" s="235">
        <v>24.3</v>
      </c>
      <c r="H8257" s="235">
        <v>13.1</v>
      </c>
    </row>
    <row r="8258" spans="2:8">
      <c r="B8258" s="235" t="s">
        <v>78</v>
      </c>
      <c r="C8258" s="235">
        <v>44207</v>
      </c>
      <c r="D8258" s="235">
        <v>0</v>
      </c>
      <c r="E8258" s="235">
        <v>98</v>
      </c>
      <c r="F8258" s="235">
        <v>70</v>
      </c>
      <c r="G8258" s="235">
        <v>23.3</v>
      </c>
      <c r="H8258" s="235">
        <v>15.3</v>
      </c>
    </row>
    <row r="8259" spans="2:8">
      <c r="B8259" s="235" t="s">
        <v>78</v>
      </c>
      <c r="C8259" s="235">
        <v>44208</v>
      </c>
      <c r="D8259" s="235">
        <v>14</v>
      </c>
      <c r="E8259" s="235">
        <v>100</v>
      </c>
      <c r="F8259" s="235">
        <v>56</v>
      </c>
      <c r="G8259" s="235">
        <v>22.7</v>
      </c>
      <c r="H8259" s="235">
        <v>14.1</v>
      </c>
    </row>
    <row r="8260" spans="2:8">
      <c r="B8260" s="235" t="s">
        <v>78</v>
      </c>
      <c r="C8260" s="235">
        <v>44209</v>
      </c>
      <c r="D8260" s="235">
        <v>8</v>
      </c>
      <c r="E8260" s="235">
        <v>99</v>
      </c>
      <c r="F8260" s="235">
        <v>62</v>
      </c>
      <c r="G8260" s="235">
        <v>24.9</v>
      </c>
      <c r="H8260" s="235">
        <v>14</v>
      </c>
    </row>
    <row r="8261" spans="2:8">
      <c r="B8261" s="235" t="s">
        <v>78</v>
      </c>
      <c r="C8261" s="235">
        <v>44210</v>
      </c>
      <c r="D8261" s="235">
        <v>1</v>
      </c>
      <c r="E8261" s="235">
        <v>98</v>
      </c>
      <c r="F8261" s="235">
        <v>78</v>
      </c>
      <c r="G8261" s="235">
        <v>23.4</v>
      </c>
      <c r="H8261" s="235">
        <v>13.5</v>
      </c>
    </row>
    <row r="8262" spans="2:8">
      <c r="B8262" s="235" t="s">
        <v>78</v>
      </c>
      <c r="C8262" s="235">
        <v>44211</v>
      </c>
      <c r="D8262" s="235">
        <v>0</v>
      </c>
      <c r="E8262" s="235">
        <v>98</v>
      </c>
      <c r="F8262" s="235">
        <v>62</v>
      </c>
      <c r="G8262" s="235">
        <v>22.4</v>
      </c>
      <c r="H8262" s="235">
        <v>14.1</v>
      </c>
    </row>
    <row r="8263" spans="2:8">
      <c r="B8263" s="235" t="s">
        <v>78</v>
      </c>
      <c r="C8263" s="235">
        <v>44212</v>
      </c>
      <c r="D8263" s="235">
        <v>0</v>
      </c>
      <c r="E8263" s="235">
        <v>99</v>
      </c>
      <c r="F8263" s="235">
        <v>63</v>
      </c>
      <c r="G8263" s="235">
        <v>24</v>
      </c>
      <c r="H8263" s="235">
        <v>13.9</v>
      </c>
    </row>
    <row r="8264" spans="2:8">
      <c r="B8264" s="235" t="s">
        <v>78</v>
      </c>
      <c r="C8264" s="235">
        <v>44213</v>
      </c>
      <c r="D8264" s="235">
        <v>0</v>
      </c>
      <c r="E8264" s="235">
        <v>94</v>
      </c>
      <c r="F8264" s="235">
        <v>62</v>
      </c>
      <c r="G8264" s="235">
        <v>23.7</v>
      </c>
      <c r="H8264" s="235">
        <v>15.2</v>
      </c>
    </row>
    <row r="8265" spans="2:8">
      <c r="B8265" s="235" t="s">
        <v>78</v>
      </c>
      <c r="C8265" s="235">
        <v>44214</v>
      </c>
      <c r="D8265" s="235">
        <v>0</v>
      </c>
      <c r="E8265" s="235">
        <v>82</v>
      </c>
      <c r="F8265" s="235">
        <v>82</v>
      </c>
      <c r="G8265" s="235">
        <v>24.5</v>
      </c>
      <c r="H8265" s="235">
        <v>14.3</v>
      </c>
    </row>
    <row r="8266" spans="2:8">
      <c r="B8266" s="235" t="s">
        <v>78</v>
      </c>
      <c r="C8266" s="235">
        <v>44215</v>
      </c>
      <c r="D8266" s="235">
        <v>0</v>
      </c>
      <c r="E8266" s="235">
        <v>83</v>
      </c>
      <c r="F8266" s="235">
        <v>59</v>
      </c>
      <c r="G8266" s="235">
        <v>23.7</v>
      </c>
      <c r="H8266" s="235">
        <v>15.4</v>
      </c>
    </row>
    <row r="8267" spans="2:8">
      <c r="B8267" s="235" t="s">
        <v>78</v>
      </c>
      <c r="C8267" s="235">
        <v>44216</v>
      </c>
      <c r="D8267" s="235">
        <v>0</v>
      </c>
      <c r="E8267" s="235">
        <v>93</v>
      </c>
      <c r="F8267" s="235">
        <v>55</v>
      </c>
      <c r="G8267" s="235">
        <v>23.7</v>
      </c>
      <c r="H8267" s="235">
        <v>13.1</v>
      </c>
    </row>
    <row r="8268" spans="2:8">
      <c r="B8268" s="235" t="s">
        <v>78</v>
      </c>
      <c r="C8268" s="235">
        <v>44217</v>
      </c>
      <c r="D8268" s="235">
        <v>0</v>
      </c>
      <c r="E8268" s="235">
        <v>97</v>
      </c>
      <c r="F8268" s="235">
        <v>58</v>
      </c>
      <c r="G8268" s="235">
        <v>23.3</v>
      </c>
      <c r="H8268" s="235">
        <v>14.2</v>
      </c>
    </row>
    <row r="8269" spans="2:8">
      <c r="B8269" s="235" t="s">
        <v>78</v>
      </c>
      <c r="C8269" s="235">
        <v>44218</v>
      </c>
      <c r="D8269" s="235">
        <v>0</v>
      </c>
      <c r="E8269" s="235">
        <v>99</v>
      </c>
      <c r="F8269" s="235">
        <v>59</v>
      </c>
      <c r="G8269" s="235">
        <v>23.2</v>
      </c>
      <c r="H8269" s="235">
        <v>14.5</v>
      </c>
    </row>
    <row r="8270" spans="2:8">
      <c r="B8270" s="235" t="s">
        <v>78</v>
      </c>
      <c r="C8270" s="235">
        <v>44219</v>
      </c>
      <c r="D8270" s="235">
        <v>40</v>
      </c>
      <c r="E8270" s="235">
        <v>100</v>
      </c>
      <c r="F8270" s="235">
        <v>70</v>
      </c>
      <c r="G8270" s="235">
        <v>23.4</v>
      </c>
      <c r="H8270" s="235">
        <v>13.8</v>
      </c>
    </row>
    <row r="8271" spans="2:8">
      <c r="B8271" s="235" t="s">
        <v>78</v>
      </c>
      <c r="C8271" s="235">
        <v>44220</v>
      </c>
      <c r="D8271" s="235">
        <v>4</v>
      </c>
      <c r="E8271" s="235">
        <v>98</v>
      </c>
      <c r="F8271" s="235">
        <v>65</v>
      </c>
      <c r="G8271" s="235">
        <v>23.2</v>
      </c>
      <c r="H8271" s="235">
        <v>13.7</v>
      </c>
    </row>
    <row r="8272" spans="2:8">
      <c r="B8272" s="235" t="s">
        <v>78</v>
      </c>
      <c r="C8272" s="235">
        <v>44221</v>
      </c>
      <c r="D8272" s="235">
        <v>0</v>
      </c>
      <c r="E8272" s="235">
        <v>98</v>
      </c>
      <c r="F8272" s="235">
        <v>60</v>
      </c>
      <c r="G8272" s="235">
        <v>23.6</v>
      </c>
      <c r="H8272" s="235">
        <v>14.3</v>
      </c>
    </row>
    <row r="8273" spans="2:8">
      <c r="B8273" s="235" t="s">
        <v>78</v>
      </c>
      <c r="C8273" s="235">
        <v>44222</v>
      </c>
      <c r="D8273" s="235">
        <v>0</v>
      </c>
      <c r="E8273" s="235">
        <v>97</v>
      </c>
      <c r="F8273" s="235">
        <v>63</v>
      </c>
      <c r="G8273" s="235">
        <v>24.2</v>
      </c>
      <c r="H8273" s="235">
        <v>15.2</v>
      </c>
    </row>
    <row r="8274" spans="2:8">
      <c r="B8274" s="235" t="s">
        <v>78</v>
      </c>
      <c r="C8274" s="235">
        <v>44223</v>
      </c>
      <c r="D8274" s="235">
        <v>0</v>
      </c>
      <c r="E8274" s="235">
        <v>99</v>
      </c>
      <c r="F8274" s="235">
        <v>60</v>
      </c>
      <c r="G8274" s="235">
        <v>24.3</v>
      </c>
      <c r="H8274" s="235">
        <v>13.7</v>
      </c>
    </row>
    <row r="8275" spans="2:8">
      <c r="B8275" s="235" t="s">
        <v>78</v>
      </c>
      <c r="C8275" s="235">
        <v>44224</v>
      </c>
      <c r="D8275" s="235">
        <v>0</v>
      </c>
      <c r="E8275" s="235">
        <v>94</v>
      </c>
      <c r="F8275" s="235">
        <v>65</v>
      </c>
      <c r="G8275" s="235">
        <v>23.6</v>
      </c>
      <c r="H8275" s="235">
        <v>15.2</v>
      </c>
    </row>
    <row r="8276" spans="2:8">
      <c r="B8276" s="235" t="s">
        <v>78</v>
      </c>
      <c r="C8276" s="235">
        <v>44225</v>
      </c>
      <c r="D8276" s="235">
        <v>0</v>
      </c>
      <c r="E8276" s="235">
        <v>92</v>
      </c>
      <c r="F8276" s="235">
        <v>67</v>
      </c>
      <c r="G8276" s="235">
        <v>22.1</v>
      </c>
      <c r="H8276" s="235">
        <v>13.6</v>
      </c>
    </row>
    <row r="8277" spans="2:8">
      <c r="B8277" s="235" t="s">
        <v>78</v>
      </c>
      <c r="C8277" s="235">
        <v>44226</v>
      </c>
      <c r="D8277" s="235">
        <v>0</v>
      </c>
      <c r="E8277" s="235">
        <v>46</v>
      </c>
      <c r="F8277" s="235">
        <v>95</v>
      </c>
      <c r="G8277" s="235">
        <v>24.4</v>
      </c>
      <c r="H8277" s="235">
        <v>13.1</v>
      </c>
    </row>
    <row r="8278" spans="2:8">
      <c r="B8278" s="235" t="s">
        <v>78</v>
      </c>
      <c r="C8278" s="235">
        <v>44227</v>
      </c>
      <c r="D8278" s="235">
        <v>0</v>
      </c>
      <c r="E8278" s="235">
        <v>51</v>
      </c>
      <c r="F8278" s="235">
        <v>87</v>
      </c>
      <c r="G8278" s="235">
        <v>24.6</v>
      </c>
      <c r="H8278" s="235">
        <v>14.3</v>
      </c>
    </row>
    <row r="8279" spans="2:8">
      <c r="B8279" s="235" t="s">
        <v>78</v>
      </c>
      <c r="C8279" s="235">
        <v>44228</v>
      </c>
      <c r="D8279" s="235">
        <v>0</v>
      </c>
      <c r="E8279" s="235">
        <v>88</v>
      </c>
      <c r="F8279" s="235">
        <v>58</v>
      </c>
      <c r="G8279" s="235">
        <v>23.9</v>
      </c>
      <c r="H8279" s="235">
        <v>14.8</v>
      </c>
    </row>
    <row r="8280" spans="2:8">
      <c r="B8280" s="235" t="s">
        <v>78</v>
      </c>
      <c r="C8280" s="235">
        <v>44229</v>
      </c>
      <c r="D8280" s="235">
        <v>0</v>
      </c>
      <c r="E8280" s="235">
        <v>98</v>
      </c>
      <c r="F8280" s="235">
        <v>54</v>
      </c>
      <c r="G8280" s="235">
        <v>25.2</v>
      </c>
      <c r="H8280" s="235">
        <v>15.3</v>
      </c>
    </row>
    <row r="8281" spans="2:8">
      <c r="B8281" s="235" t="s">
        <v>78</v>
      </c>
      <c r="C8281" s="235">
        <v>44230</v>
      </c>
      <c r="D8281" s="235">
        <v>11</v>
      </c>
      <c r="E8281" s="235">
        <v>57</v>
      </c>
      <c r="F8281" s="235">
        <v>61</v>
      </c>
      <c r="G8281" s="235">
        <v>24.5</v>
      </c>
      <c r="H8281" s="235">
        <v>15.6</v>
      </c>
    </row>
    <row r="8282" spans="2:8">
      <c r="B8282" s="235" t="s">
        <v>78</v>
      </c>
      <c r="C8282" s="235">
        <v>44231</v>
      </c>
      <c r="D8282" s="235">
        <v>0</v>
      </c>
      <c r="E8282" s="235">
        <v>95</v>
      </c>
      <c r="F8282" s="235">
        <v>57</v>
      </c>
      <c r="G8282" s="235">
        <v>24.7</v>
      </c>
      <c r="H8282" s="235">
        <v>15.3</v>
      </c>
    </row>
    <row r="8283" spans="2:8">
      <c r="B8283" s="235" t="s">
        <v>78</v>
      </c>
      <c r="C8283" s="235">
        <v>44232</v>
      </c>
      <c r="D8283" s="235">
        <v>0</v>
      </c>
      <c r="E8283" s="235">
        <v>95</v>
      </c>
      <c r="F8283" s="235">
        <v>83</v>
      </c>
      <c r="G8283" s="235">
        <v>19.5</v>
      </c>
      <c r="H8283" s="235">
        <v>15.2</v>
      </c>
    </row>
    <row r="8284" spans="2:8">
      <c r="B8284" s="235" t="s">
        <v>78</v>
      </c>
      <c r="C8284" s="235">
        <v>44233</v>
      </c>
      <c r="D8284" s="235">
        <v>0</v>
      </c>
      <c r="E8284" s="235">
        <v>57</v>
      </c>
      <c r="F8284" s="235">
        <v>99</v>
      </c>
      <c r="G8284" s="235">
        <v>24.8</v>
      </c>
      <c r="H8284" s="235">
        <v>13.4</v>
      </c>
    </row>
    <row r="8285" spans="2:8">
      <c r="B8285" s="235" t="s">
        <v>78</v>
      </c>
      <c r="C8285" s="235">
        <v>44234</v>
      </c>
      <c r="D8285" s="235">
        <v>0</v>
      </c>
      <c r="E8285" s="235">
        <v>65</v>
      </c>
      <c r="F8285" s="235">
        <v>96</v>
      </c>
      <c r="G8285" s="235">
        <v>24.4</v>
      </c>
      <c r="H8285" s="235">
        <v>14.7</v>
      </c>
    </row>
    <row r="8286" spans="2:8">
      <c r="B8286" s="235" t="s">
        <v>78</v>
      </c>
      <c r="C8286" s="235">
        <v>44235</v>
      </c>
      <c r="D8286" s="235">
        <v>0.5</v>
      </c>
      <c r="E8286" s="235">
        <v>60</v>
      </c>
      <c r="F8286" s="235">
        <v>100</v>
      </c>
      <c r="G8286" s="235">
        <v>25.3</v>
      </c>
      <c r="H8286" s="235">
        <v>15.7</v>
      </c>
    </row>
    <row r="8287" spans="2:8">
      <c r="B8287" s="235" t="s">
        <v>78</v>
      </c>
      <c r="C8287" s="235">
        <v>44236</v>
      </c>
      <c r="D8287" s="235">
        <v>7</v>
      </c>
      <c r="E8287" s="235">
        <v>63</v>
      </c>
      <c r="F8287" s="235">
        <v>100</v>
      </c>
      <c r="G8287" s="235">
        <v>22.6</v>
      </c>
      <c r="H8287" s="235">
        <v>14.3</v>
      </c>
    </row>
    <row r="8288" spans="2:8">
      <c r="B8288" s="235" t="s">
        <v>78</v>
      </c>
      <c r="C8288" s="235">
        <v>44237</v>
      </c>
      <c r="D8288" s="235">
        <v>5</v>
      </c>
      <c r="E8288" s="235">
        <v>54</v>
      </c>
      <c r="F8288" s="235">
        <v>97</v>
      </c>
      <c r="G8288" s="235">
        <v>24</v>
      </c>
      <c r="H8288" s="235">
        <v>13.8</v>
      </c>
    </row>
    <row r="8289" spans="2:8">
      <c r="B8289" s="235" t="s">
        <v>78</v>
      </c>
      <c r="C8289" s="235">
        <v>44238</v>
      </c>
      <c r="D8289" s="235">
        <v>0</v>
      </c>
      <c r="E8289" s="235">
        <v>58</v>
      </c>
      <c r="F8289" s="235">
        <v>95</v>
      </c>
      <c r="G8289" s="235">
        <v>24.1</v>
      </c>
      <c r="H8289" s="235">
        <v>14.5</v>
      </c>
    </row>
    <row r="8290" spans="2:8">
      <c r="B8290" s="235" t="s">
        <v>78</v>
      </c>
      <c r="C8290" s="235">
        <v>44239</v>
      </c>
      <c r="D8290" s="235">
        <v>4</v>
      </c>
      <c r="E8290" s="235">
        <v>82</v>
      </c>
      <c r="F8290" s="235">
        <v>99</v>
      </c>
      <c r="G8290" s="235">
        <v>17.100000000000001</v>
      </c>
      <c r="H8290" s="235">
        <v>14.3</v>
      </c>
    </row>
    <row r="8291" spans="2:8">
      <c r="B8291" s="235" t="s">
        <v>78</v>
      </c>
      <c r="C8291" s="235">
        <v>44240</v>
      </c>
      <c r="D8291" s="235">
        <v>0</v>
      </c>
      <c r="E8291" s="235">
        <v>70</v>
      </c>
      <c r="F8291" s="235">
        <v>97</v>
      </c>
      <c r="G8291" s="235">
        <v>20.7</v>
      </c>
      <c r="H8291" s="235">
        <v>14.2</v>
      </c>
    </row>
    <row r="8292" spans="2:8">
      <c r="B8292" s="235" t="s">
        <v>78</v>
      </c>
      <c r="C8292" s="235">
        <v>44241</v>
      </c>
      <c r="D8292" s="235">
        <v>0</v>
      </c>
      <c r="E8292" s="235">
        <v>67</v>
      </c>
      <c r="F8292" s="235">
        <v>99</v>
      </c>
      <c r="G8292" s="235">
        <v>23.3</v>
      </c>
      <c r="H8292" s="235">
        <v>14</v>
      </c>
    </row>
    <row r="8293" spans="2:8">
      <c r="B8293" s="235" t="s">
        <v>78</v>
      </c>
      <c r="C8293" s="235">
        <v>44242</v>
      </c>
      <c r="D8293" s="235">
        <v>9</v>
      </c>
      <c r="E8293" s="235">
        <v>71</v>
      </c>
      <c r="F8293" s="235">
        <v>99</v>
      </c>
      <c r="G8293" s="235">
        <v>21.8</v>
      </c>
      <c r="H8293" s="235">
        <v>14.2</v>
      </c>
    </row>
    <row r="8294" spans="2:8">
      <c r="B8294" s="235" t="s">
        <v>78</v>
      </c>
      <c r="C8294" s="235">
        <v>44243</v>
      </c>
      <c r="D8294" s="235">
        <v>0</v>
      </c>
      <c r="E8294" s="235">
        <v>56</v>
      </c>
      <c r="F8294" s="235">
        <v>99</v>
      </c>
      <c r="G8294" s="235">
        <v>25.2</v>
      </c>
      <c r="H8294" s="235">
        <v>14.5</v>
      </c>
    </row>
    <row r="8295" spans="2:8">
      <c r="B8295" s="235" t="s">
        <v>78</v>
      </c>
      <c r="C8295" s="235">
        <v>44244</v>
      </c>
      <c r="D8295" s="235">
        <v>0</v>
      </c>
      <c r="E8295" s="235">
        <v>63</v>
      </c>
      <c r="F8295" s="235">
        <v>98</v>
      </c>
      <c r="G8295" s="235">
        <v>22.2</v>
      </c>
      <c r="H8295" s="235">
        <v>14.3</v>
      </c>
    </row>
    <row r="8296" spans="2:8">
      <c r="B8296" s="235" t="s">
        <v>78</v>
      </c>
      <c r="C8296" s="235">
        <v>44245</v>
      </c>
      <c r="D8296" s="235">
        <v>21</v>
      </c>
      <c r="E8296" s="235">
        <v>75</v>
      </c>
      <c r="F8296" s="235">
        <v>100</v>
      </c>
      <c r="G8296" s="235">
        <v>19.8</v>
      </c>
      <c r="H8296" s="235">
        <v>13.1</v>
      </c>
    </row>
    <row r="8297" spans="2:8">
      <c r="B8297" s="235" t="s">
        <v>78</v>
      </c>
      <c r="C8297" s="235">
        <v>44246</v>
      </c>
      <c r="D8297" s="235">
        <v>9</v>
      </c>
      <c r="E8297" s="235">
        <v>95</v>
      </c>
      <c r="F8297" s="235">
        <v>99</v>
      </c>
      <c r="G8297" s="235">
        <v>15</v>
      </c>
      <c r="H8297" s="235">
        <v>13.4</v>
      </c>
    </row>
    <row r="8298" spans="2:8">
      <c r="B8298" s="235" t="s">
        <v>78</v>
      </c>
      <c r="C8298" s="235">
        <v>44247</v>
      </c>
      <c r="D8298" s="235">
        <v>0</v>
      </c>
      <c r="E8298" s="235">
        <v>99</v>
      </c>
      <c r="F8298" s="235">
        <v>99</v>
      </c>
      <c r="G8298" s="235">
        <v>13.5</v>
      </c>
      <c r="H8298" s="235">
        <v>13.5</v>
      </c>
    </row>
    <row r="8299" spans="2:8">
      <c r="B8299" s="235" t="s">
        <v>78</v>
      </c>
      <c r="C8299" s="235">
        <v>44248</v>
      </c>
      <c r="D8299" s="235">
        <v>0</v>
      </c>
      <c r="E8299" s="235">
        <v>99</v>
      </c>
      <c r="F8299" s="235">
        <v>99</v>
      </c>
      <c r="G8299" s="235">
        <v>13.5</v>
      </c>
      <c r="H8299" s="235">
        <v>13.5</v>
      </c>
    </row>
    <row r="8300" spans="2:8">
      <c r="B8300" s="235" t="s">
        <v>78</v>
      </c>
      <c r="C8300" s="235">
        <v>44249</v>
      </c>
      <c r="D8300" s="235">
        <v>15</v>
      </c>
      <c r="E8300" s="235">
        <v>99</v>
      </c>
      <c r="F8300" s="235">
        <v>71</v>
      </c>
      <c r="G8300" s="235">
        <v>21.7</v>
      </c>
      <c r="H8300" s="235">
        <v>13.5</v>
      </c>
    </row>
    <row r="8301" spans="2:8">
      <c r="B8301" s="235" t="s">
        <v>78</v>
      </c>
      <c r="C8301" s="235">
        <v>44250</v>
      </c>
      <c r="D8301" s="235">
        <v>17</v>
      </c>
      <c r="E8301" s="235">
        <v>100</v>
      </c>
      <c r="F8301" s="235">
        <v>73</v>
      </c>
      <c r="G8301" s="235">
        <v>21.6</v>
      </c>
      <c r="H8301" s="235">
        <v>14.3</v>
      </c>
    </row>
    <row r="8302" spans="2:8">
      <c r="B8302" s="235" t="s">
        <v>78</v>
      </c>
      <c r="C8302" s="235">
        <v>44251</v>
      </c>
      <c r="D8302" s="235">
        <v>0</v>
      </c>
      <c r="E8302" s="235">
        <v>95</v>
      </c>
      <c r="F8302" s="235">
        <v>62</v>
      </c>
      <c r="G8302" s="235">
        <v>24.4</v>
      </c>
      <c r="H8302" s="235">
        <v>14.7</v>
      </c>
    </row>
    <row r="8303" spans="2:8">
      <c r="B8303" s="235" t="s">
        <v>78</v>
      </c>
      <c r="C8303" s="235">
        <v>44252</v>
      </c>
      <c r="D8303" s="235">
        <v>0</v>
      </c>
      <c r="E8303" s="235">
        <v>94</v>
      </c>
      <c r="F8303" s="235">
        <v>62</v>
      </c>
      <c r="G8303" s="235">
        <v>24.2</v>
      </c>
      <c r="H8303" s="235">
        <v>14.8</v>
      </c>
    </row>
    <row r="8304" spans="2:8">
      <c r="B8304" s="235" t="s">
        <v>78</v>
      </c>
      <c r="C8304" s="235">
        <v>44253</v>
      </c>
      <c r="D8304" s="235">
        <v>0</v>
      </c>
      <c r="E8304" s="235">
        <v>99</v>
      </c>
      <c r="F8304" s="235">
        <v>85</v>
      </c>
      <c r="G8304" s="235">
        <v>20.3</v>
      </c>
      <c r="H8304" s="235">
        <v>15.2</v>
      </c>
    </row>
    <row r="8305" spans="2:8">
      <c r="B8305" s="235" t="s">
        <v>78</v>
      </c>
      <c r="C8305" s="235">
        <v>44254</v>
      </c>
      <c r="D8305" s="235">
        <v>0</v>
      </c>
      <c r="E8305" s="235">
        <v>98</v>
      </c>
      <c r="F8305" s="235">
        <v>64</v>
      </c>
      <c r="G8305" s="235">
        <v>23.6</v>
      </c>
      <c r="H8305" s="235">
        <v>14.3</v>
      </c>
    </row>
    <row r="8306" spans="2:8">
      <c r="B8306" s="235" t="s">
        <v>78</v>
      </c>
      <c r="C8306" s="235">
        <v>44255</v>
      </c>
      <c r="D8306" s="235">
        <v>0</v>
      </c>
      <c r="E8306" s="235">
        <v>98</v>
      </c>
      <c r="F8306" s="235">
        <v>73</v>
      </c>
      <c r="G8306" s="235">
        <v>23.2</v>
      </c>
      <c r="H8306" s="235">
        <v>14.6</v>
      </c>
    </row>
    <row r="8307" spans="2:8">
      <c r="B8307" s="235" t="s">
        <v>78</v>
      </c>
      <c r="C8307" s="235">
        <v>44256</v>
      </c>
      <c r="D8307" s="235">
        <v>0</v>
      </c>
      <c r="E8307" s="235">
        <v>100</v>
      </c>
      <c r="F8307" s="235">
        <v>77</v>
      </c>
      <c r="G8307" s="235">
        <v>21.7</v>
      </c>
      <c r="H8307" s="235">
        <v>14.4</v>
      </c>
    </row>
    <row r="8308" spans="2:8">
      <c r="B8308" s="235" t="s">
        <v>78</v>
      </c>
      <c r="C8308" s="235">
        <v>44257</v>
      </c>
      <c r="D8308" s="235">
        <v>39</v>
      </c>
      <c r="E8308" s="235">
        <v>97</v>
      </c>
      <c r="F8308" s="235">
        <v>70</v>
      </c>
      <c r="G8308" s="235">
        <v>23.3</v>
      </c>
      <c r="H8308" s="235">
        <v>14.2</v>
      </c>
    </row>
    <row r="8309" spans="2:8">
      <c r="B8309" s="235" t="s">
        <v>78</v>
      </c>
      <c r="C8309" s="235">
        <v>44258</v>
      </c>
      <c r="D8309" s="235">
        <v>2</v>
      </c>
      <c r="E8309" s="235">
        <v>99</v>
      </c>
      <c r="F8309" s="235">
        <v>79</v>
      </c>
      <c r="G8309" s="235">
        <v>20.100000000000001</v>
      </c>
      <c r="H8309" s="235">
        <v>12.9</v>
      </c>
    </row>
    <row r="8310" spans="2:8">
      <c r="B8310" s="235" t="s">
        <v>78</v>
      </c>
      <c r="C8310" s="235">
        <v>44259</v>
      </c>
      <c r="D8310" s="235">
        <v>11</v>
      </c>
      <c r="E8310" s="235">
        <v>99</v>
      </c>
      <c r="F8310" s="235">
        <v>79</v>
      </c>
      <c r="G8310" s="235">
        <v>19.5</v>
      </c>
      <c r="H8310" s="235">
        <v>13.1</v>
      </c>
    </row>
    <row r="8311" spans="2:8">
      <c r="B8311" s="235" t="s">
        <v>78</v>
      </c>
      <c r="C8311" s="235">
        <v>44260</v>
      </c>
      <c r="D8311" s="235">
        <v>3</v>
      </c>
      <c r="E8311" s="235">
        <v>99</v>
      </c>
      <c r="F8311" s="235">
        <v>75</v>
      </c>
      <c r="G8311" s="235">
        <v>19.600000000000001</v>
      </c>
      <c r="H8311" s="235">
        <v>14</v>
      </c>
    </row>
    <row r="8312" spans="2:8">
      <c r="B8312" s="235" t="s">
        <v>78</v>
      </c>
      <c r="C8312" s="235">
        <v>44261</v>
      </c>
      <c r="D8312" s="235">
        <v>0</v>
      </c>
      <c r="E8312" s="235">
        <v>99</v>
      </c>
      <c r="F8312" s="235">
        <v>72</v>
      </c>
      <c r="G8312" s="235">
        <v>23.6</v>
      </c>
      <c r="H8312" s="235">
        <v>14.6</v>
      </c>
    </row>
    <row r="8313" spans="2:8">
      <c r="B8313" s="235" t="s">
        <v>78</v>
      </c>
      <c r="C8313" s="235">
        <v>44262</v>
      </c>
      <c r="D8313" s="235">
        <v>0</v>
      </c>
      <c r="E8313" s="235">
        <v>98</v>
      </c>
      <c r="F8313" s="235">
        <v>67</v>
      </c>
      <c r="G8313" s="235">
        <v>23.4</v>
      </c>
      <c r="H8313" s="235">
        <v>14.2</v>
      </c>
    </row>
    <row r="8314" spans="2:8">
      <c r="B8314" s="235" t="s">
        <v>78</v>
      </c>
      <c r="C8314" s="235">
        <v>44263</v>
      </c>
      <c r="D8314" s="235">
        <v>70</v>
      </c>
      <c r="E8314" s="235">
        <v>99</v>
      </c>
      <c r="F8314" s="235">
        <v>69</v>
      </c>
      <c r="G8314" s="235">
        <v>21.4</v>
      </c>
      <c r="H8314" s="235">
        <v>14.8</v>
      </c>
    </row>
    <row r="8315" spans="2:8">
      <c r="B8315" s="235" t="s">
        <v>78</v>
      </c>
      <c r="C8315" s="235">
        <v>44264</v>
      </c>
      <c r="D8315" s="235">
        <v>7</v>
      </c>
      <c r="E8315" s="235">
        <v>100</v>
      </c>
      <c r="F8315" s="235">
        <v>71</v>
      </c>
      <c r="G8315" s="235">
        <v>22.9</v>
      </c>
      <c r="H8315" s="235">
        <v>14.3</v>
      </c>
    </row>
    <row r="8316" spans="2:8">
      <c r="B8316" s="235" t="s">
        <v>78</v>
      </c>
      <c r="C8316" s="235">
        <v>44265</v>
      </c>
      <c r="D8316" s="235">
        <v>21</v>
      </c>
      <c r="E8316" s="235">
        <v>100</v>
      </c>
      <c r="F8316" s="235">
        <v>79</v>
      </c>
      <c r="G8316" s="235">
        <v>21.6</v>
      </c>
      <c r="H8316" s="235">
        <v>13.8</v>
      </c>
    </row>
    <row r="8317" spans="2:8">
      <c r="B8317" s="235" t="s">
        <v>78</v>
      </c>
      <c r="C8317" s="235">
        <v>44266</v>
      </c>
      <c r="D8317" s="235">
        <v>0</v>
      </c>
      <c r="E8317" s="235">
        <v>100</v>
      </c>
      <c r="F8317" s="235">
        <v>80</v>
      </c>
      <c r="G8317" s="235">
        <v>19.3</v>
      </c>
      <c r="H8317" s="235">
        <v>13.4</v>
      </c>
    </row>
    <row r="8318" spans="2:8">
      <c r="B8318" s="235" t="s">
        <v>78</v>
      </c>
      <c r="C8318" s="235">
        <v>44267</v>
      </c>
      <c r="D8318" s="235">
        <v>7</v>
      </c>
      <c r="E8318" s="235">
        <v>100</v>
      </c>
      <c r="F8318" s="235">
        <v>95</v>
      </c>
      <c r="G8318" s="235">
        <v>14.9</v>
      </c>
      <c r="H8318" s="235">
        <v>13.1</v>
      </c>
    </row>
    <row r="8319" spans="2:8">
      <c r="B8319" s="235" t="s">
        <v>78</v>
      </c>
      <c r="C8319" s="235">
        <v>44268</v>
      </c>
      <c r="D8319" s="235">
        <v>0</v>
      </c>
      <c r="E8319" s="235">
        <v>99</v>
      </c>
      <c r="F8319" s="235">
        <v>78</v>
      </c>
      <c r="G8319" s="235">
        <v>19.3</v>
      </c>
      <c r="H8319" s="235">
        <v>13.1</v>
      </c>
    </row>
    <row r="8320" spans="2:8">
      <c r="B8320" s="235" t="s">
        <v>78</v>
      </c>
      <c r="C8320" s="235">
        <v>44269</v>
      </c>
      <c r="D8320" s="235">
        <v>0</v>
      </c>
      <c r="E8320" s="235">
        <v>100</v>
      </c>
      <c r="F8320" s="235">
        <v>72</v>
      </c>
      <c r="G8320" s="235">
        <v>21.9</v>
      </c>
      <c r="H8320" s="235">
        <v>13.8</v>
      </c>
    </row>
    <row r="8321" spans="2:8">
      <c r="B8321" s="235" t="s">
        <v>78</v>
      </c>
      <c r="C8321" s="235">
        <v>44270</v>
      </c>
      <c r="D8321" s="235">
        <v>7</v>
      </c>
      <c r="E8321" s="235">
        <v>100</v>
      </c>
      <c r="F8321" s="235">
        <v>75</v>
      </c>
      <c r="G8321" s="235">
        <v>22.4</v>
      </c>
      <c r="H8321" s="235">
        <v>13.2</v>
      </c>
    </row>
    <row r="8322" spans="2:8">
      <c r="B8322" s="235" t="s">
        <v>78</v>
      </c>
      <c r="C8322" s="235">
        <v>44271</v>
      </c>
      <c r="D8322" s="235">
        <v>9</v>
      </c>
      <c r="E8322" s="235">
        <v>99</v>
      </c>
      <c r="F8322" s="235">
        <v>59</v>
      </c>
      <c r="G8322" s="235">
        <v>23.4</v>
      </c>
      <c r="H8322" s="235">
        <v>12.7</v>
      </c>
    </row>
    <row r="8323" spans="2:8">
      <c r="B8323" s="235" t="s">
        <v>78</v>
      </c>
      <c r="C8323" s="235">
        <v>44272</v>
      </c>
      <c r="D8323" s="235">
        <v>30</v>
      </c>
      <c r="E8323" s="235">
        <v>100</v>
      </c>
      <c r="F8323" s="235">
        <v>67</v>
      </c>
      <c r="G8323" s="235">
        <v>22.4</v>
      </c>
      <c r="H8323" s="235">
        <v>12.7</v>
      </c>
    </row>
    <row r="8324" spans="2:8">
      <c r="B8324" s="235" t="s">
        <v>78</v>
      </c>
      <c r="C8324" s="235">
        <v>44273</v>
      </c>
      <c r="D8324" s="235">
        <v>12</v>
      </c>
      <c r="E8324" s="235">
        <v>100</v>
      </c>
      <c r="F8324" s="235">
        <v>78</v>
      </c>
      <c r="G8324" s="235">
        <v>20.8</v>
      </c>
      <c r="H8324" s="235">
        <v>13.3</v>
      </c>
    </row>
    <row r="8325" spans="2:8">
      <c r="B8325" s="235" t="s">
        <v>78</v>
      </c>
      <c r="C8325" s="235">
        <v>44274</v>
      </c>
      <c r="D8325" s="235">
        <v>5</v>
      </c>
      <c r="E8325" s="235">
        <v>100</v>
      </c>
      <c r="F8325" s="235">
        <v>69</v>
      </c>
      <c r="G8325" s="235">
        <v>22.3</v>
      </c>
      <c r="H8325" s="235">
        <v>13.2</v>
      </c>
    </row>
    <row r="8326" spans="2:8">
      <c r="B8326" s="235" t="s">
        <v>78</v>
      </c>
      <c r="C8326" s="235">
        <v>44275</v>
      </c>
      <c r="D8326" s="235">
        <v>0</v>
      </c>
      <c r="E8326" s="235">
        <v>99</v>
      </c>
      <c r="F8326" s="235">
        <v>81</v>
      </c>
      <c r="G8326" s="235">
        <v>19.7</v>
      </c>
      <c r="H8326" s="235">
        <v>12.9</v>
      </c>
    </row>
    <row r="8327" spans="2:8">
      <c r="B8327" s="235" t="s">
        <v>78</v>
      </c>
      <c r="C8327" s="235">
        <v>44276</v>
      </c>
      <c r="D8327" s="235">
        <v>0</v>
      </c>
      <c r="E8327" s="235">
        <v>98</v>
      </c>
      <c r="F8327" s="235">
        <v>71</v>
      </c>
      <c r="G8327" s="235">
        <v>22.4</v>
      </c>
      <c r="H8327" s="235">
        <v>13.7</v>
      </c>
    </row>
    <row r="8328" spans="2:8">
      <c r="B8328" s="235" t="s">
        <v>78</v>
      </c>
      <c r="C8328" s="235">
        <v>44277</v>
      </c>
      <c r="D8328" s="235">
        <v>10</v>
      </c>
      <c r="E8328" s="235">
        <v>100</v>
      </c>
      <c r="F8328" s="235">
        <v>81</v>
      </c>
      <c r="G8328" s="235">
        <v>19</v>
      </c>
      <c r="H8328" s="235">
        <v>13.6</v>
      </c>
    </row>
    <row r="8329" spans="2:8">
      <c r="B8329" s="235" t="s">
        <v>78</v>
      </c>
      <c r="C8329" s="235">
        <v>44278</v>
      </c>
      <c r="D8329" s="235">
        <v>35</v>
      </c>
      <c r="E8329" s="235">
        <v>100</v>
      </c>
      <c r="F8329" s="235">
        <v>77</v>
      </c>
      <c r="G8329" s="235">
        <v>20.399999999999999</v>
      </c>
      <c r="H8329" s="235">
        <v>13.4</v>
      </c>
    </row>
    <row r="8330" spans="2:8">
      <c r="B8330" s="235" t="s">
        <v>78</v>
      </c>
      <c r="C8330" s="235">
        <v>44279</v>
      </c>
      <c r="D8330" s="235">
        <v>40</v>
      </c>
      <c r="E8330" s="235">
        <v>100</v>
      </c>
      <c r="F8330" s="235">
        <v>71</v>
      </c>
      <c r="G8330" s="235">
        <v>23.1</v>
      </c>
      <c r="H8330" s="235">
        <v>13.7</v>
      </c>
    </row>
    <row r="8331" spans="2:8">
      <c r="B8331" s="235" t="s">
        <v>78</v>
      </c>
      <c r="C8331" s="235">
        <v>44280</v>
      </c>
      <c r="D8331" s="235">
        <v>0</v>
      </c>
      <c r="E8331" s="235">
        <v>100</v>
      </c>
      <c r="F8331" s="235">
        <v>70</v>
      </c>
      <c r="G8331" s="235">
        <v>22.9</v>
      </c>
      <c r="H8331" s="235">
        <v>14.2</v>
      </c>
    </row>
    <row r="8332" spans="2:8">
      <c r="B8332" s="235" t="s">
        <v>78</v>
      </c>
      <c r="C8332" s="235">
        <v>44281</v>
      </c>
      <c r="D8332" s="235">
        <v>0</v>
      </c>
      <c r="E8332" s="235">
        <v>99</v>
      </c>
      <c r="F8332" s="235">
        <v>76</v>
      </c>
      <c r="G8332" s="235">
        <v>21.1</v>
      </c>
      <c r="H8332" s="235">
        <v>14.5</v>
      </c>
    </row>
    <row r="8333" spans="2:8">
      <c r="B8333" s="235" t="s">
        <v>78</v>
      </c>
      <c r="C8333" s="235">
        <v>44282</v>
      </c>
      <c r="D8333" s="235">
        <v>0</v>
      </c>
      <c r="E8333" s="235">
        <v>100</v>
      </c>
      <c r="F8333" s="235">
        <v>96</v>
      </c>
      <c r="G8333" s="235">
        <v>14.6</v>
      </c>
      <c r="H8333" s="235">
        <v>12.9</v>
      </c>
    </row>
    <row r="8334" spans="2:8">
      <c r="B8334" s="235" t="s">
        <v>78</v>
      </c>
      <c r="C8334" s="235">
        <v>44283</v>
      </c>
      <c r="D8334" s="235">
        <v>0</v>
      </c>
      <c r="E8334" s="235">
        <v>97</v>
      </c>
      <c r="F8334" s="235">
        <v>97</v>
      </c>
      <c r="G8334" s="235">
        <v>14.6</v>
      </c>
      <c r="H8334" s="235">
        <v>14.6</v>
      </c>
    </row>
    <row r="8335" spans="2:8">
      <c r="B8335" s="235" t="s">
        <v>78</v>
      </c>
      <c r="C8335" s="235">
        <v>44284</v>
      </c>
      <c r="D8335" s="235">
        <v>10</v>
      </c>
      <c r="E8335" s="235">
        <v>98</v>
      </c>
      <c r="F8335" s="235">
        <v>73</v>
      </c>
      <c r="G8335" s="235">
        <v>22.6</v>
      </c>
      <c r="H8335" s="235">
        <v>14.6</v>
      </c>
    </row>
    <row r="8336" spans="2:8">
      <c r="B8336" s="235" t="s">
        <v>78</v>
      </c>
      <c r="C8336" s="235">
        <v>44285</v>
      </c>
      <c r="D8336" s="235">
        <v>0</v>
      </c>
      <c r="E8336" s="235">
        <v>96</v>
      </c>
      <c r="F8336" s="235">
        <v>57</v>
      </c>
      <c r="G8336" s="235">
        <v>25</v>
      </c>
      <c r="H8336" s="235">
        <v>13.8</v>
      </c>
    </row>
    <row r="8337" spans="2:8">
      <c r="B8337" s="235" t="s">
        <v>78</v>
      </c>
      <c r="C8337" s="235">
        <v>44286</v>
      </c>
      <c r="D8337" s="235">
        <v>0</v>
      </c>
      <c r="E8337" s="235">
        <v>90</v>
      </c>
      <c r="F8337" s="235">
        <v>64</v>
      </c>
      <c r="G8337" s="235">
        <v>25.6</v>
      </c>
      <c r="H8337" s="235">
        <v>16.100000000000001</v>
      </c>
    </row>
    <row r="8338" spans="2:8">
      <c r="B8338" s="235" t="s">
        <v>78</v>
      </c>
      <c r="C8338" s="235">
        <v>44287</v>
      </c>
      <c r="D8338" s="235">
        <v>0</v>
      </c>
      <c r="E8338" s="235">
        <v>100</v>
      </c>
      <c r="F8338" s="235">
        <v>81</v>
      </c>
      <c r="G8338" s="235">
        <v>21</v>
      </c>
      <c r="H8338" s="235">
        <v>15.8</v>
      </c>
    </row>
    <row r="8339" spans="2:8">
      <c r="B8339" s="235" t="s">
        <v>78</v>
      </c>
      <c r="C8339" s="235">
        <v>44288</v>
      </c>
      <c r="D8339" s="235">
        <v>0</v>
      </c>
      <c r="E8339" s="235">
        <v>100</v>
      </c>
      <c r="F8339" s="235">
        <v>67</v>
      </c>
      <c r="G8339" s="235">
        <v>22.8</v>
      </c>
      <c r="H8339" s="235">
        <v>14.8</v>
      </c>
    </row>
    <row r="8340" spans="2:8">
      <c r="B8340" s="235" t="s">
        <v>78</v>
      </c>
      <c r="C8340" s="235">
        <v>44289</v>
      </c>
      <c r="D8340" s="235">
        <v>0</v>
      </c>
      <c r="E8340" s="235">
        <v>99</v>
      </c>
      <c r="F8340" s="235">
        <v>69</v>
      </c>
      <c r="G8340" s="235">
        <v>24.1</v>
      </c>
      <c r="H8340" s="235">
        <v>13.6</v>
      </c>
    </row>
    <row r="8341" spans="2:8">
      <c r="B8341" s="235" t="s">
        <v>78</v>
      </c>
      <c r="C8341" s="235">
        <v>44290</v>
      </c>
      <c r="D8341" s="235">
        <v>0</v>
      </c>
      <c r="E8341" s="235">
        <v>99</v>
      </c>
      <c r="F8341" s="235">
        <v>68</v>
      </c>
      <c r="G8341" s="235">
        <v>23.4</v>
      </c>
      <c r="H8341" s="235">
        <v>14.6</v>
      </c>
    </row>
    <row r="8342" spans="2:8">
      <c r="B8342" s="235" t="s">
        <v>78</v>
      </c>
      <c r="C8342" s="235">
        <v>44291</v>
      </c>
      <c r="D8342" s="235">
        <v>28</v>
      </c>
      <c r="E8342" s="235">
        <v>100</v>
      </c>
      <c r="F8342" s="235">
        <v>70</v>
      </c>
      <c r="G8342" s="235">
        <v>24.2</v>
      </c>
      <c r="H8342" s="235">
        <v>12.5</v>
      </c>
    </row>
    <row r="8343" spans="2:8">
      <c r="B8343" s="235" t="s">
        <v>78</v>
      </c>
      <c r="C8343" s="235">
        <v>44292</v>
      </c>
      <c r="D8343" s="235">
        <v>32</v>
      </c>
      <c r="E8343" s="235">
        <v>100</v>
      </c>
      <c r="F8343" s="235">
        <v>64</v>
      </c>
      <c r="G8343" s="235">
        <v>24.5</v>
      </c>
      <c r="H8343" s="235">
        <v>13.1</v>
      </c>
    </row>
    <row r="8344" spans="2:8">
      <c r="B8344" s="235" t="s">
        <v>78</v>
      </c>
      <c r="C8344" s="235">
        <v>44293</v>
      </c>
      <c r="D8344" s="235">
        <v>0</v>
      </c>
      <c r="E8344" s="235">
        <v>99</v>
      </c>
      <c r="F8344" s="235">
        <v>65</v>
      </c>
      <c r="G8344" s="235">
        <v>23.6</v>
      </c>
      <c r="H8344" s="235">
        <v>14.8</v>
      </c>
    </row>
    <row r="8345" spans="2:8">
      <c r="B8345" s="235" t="s">
        <v>78</v>
      </c>
      <c r="C8345" s="235">
        <v>44294</v>
      </c>
      <c r="D8345" s="235">
        <v>0</v>
      </c>
      <c r="E8345" s="235">
        <v>100</v>
      </c>
      <c r="F8345" s="235">
        <v>71</v>
      </c>
      <c r="G8345" s="235">
        <v>23.9</v>
      </c>
      <c r="H8345" s="235">
        <v>14.8</v>
      </c>
    </row>
    <row r="8346" spans="2:8">
      <c r="B8346" s="235" t="s">
        <v>78</v>
      </c>
      <c r="C8346" s="235">
        <v>44295</v>
      </c>
      <c r="D8346" s="235">
        <v>23</v>
      </c>
      <c r="E8346" s="235">
        <v>100</v>
      </c>
      <c r="F8346" s="235">
        <v>89</v>
      </c>
      <c r="G8346" s="235">
        <v>17.5</v>
      </c>
      <c r="H8346" s="235">
        <v>14.9</v>
      </c>
    </row>
    <row r="8347" spans="2:8">
      <c r="B8347" s="235" t="s">
        <v>78</v>
      </c>
      <c r="C8347" s="235">
        <v>44296</v>
      </c>
      <c r="D8347" s="235">
        <v>0</v>
      </c>
      <c r="E8347" s="235">
        <v>100</v>
      </c>
      <c r="F8347" s="235">
        <v>69</v>
      </c>
      <c r="G8347" s="235">
        <v>23.3</v>
      </c>
      <c r="H8347" s="235">
        <v>14.6</v>
      </c>
    </row>
    <row r="8348" spans="2:8">
      <c r="B8348" s="235" t="s">
        <v>78</v>
      </c>
      <c r="C8348" s="235">
        <v>44297</v>
      </c>
      <c r="D8348" s="235">
        <v>0</v>
      </c>
      <c r="E8348" s="235">
        <v>100</v>
      </c>
      <c r="F8348" s="235">
        <v>60</v>
      </c>
      <c r="G8348" s="235">
        <v>24.7</v>
      </c>
      <c r="H8348" s="235">
        <v>15.2</v>
      </c>
    </row>
    <row r="8349" spans="2:8">
      <c r="B8349" s="235" t="s">
        <v>78</v>
      </c>
      <c r="C8349" s="235">
        <v>44298</v>
      </c>
      <c r="D8349" s="235">
        <v>2</v>
      </c>
      <c r="E8349" s="235">
        <v>98</v>
      </c>
      <c r="F8349" s="235">
        <v>62</v>
      </c>
      <c r="G8349" s="235">
        <v>23.3</v>
      </c>
      <c r="H8349" s="235">
        <v>15.7</v>
      </c>
    </row>
    <row r="8350" spans="2:8">
      <c r="B8350" s="235" t="s">
        <v>78</v>
      </c>
      <c r="C8350" s="235">
        <v>44299</v>
      </c>
      <c r="D8350" s="235">
        <v>0</v>
      </c>
      <c r="E8350" s="235">
        <v>96</v>
      </c>
      <c r="F8350" s="235">
        <v>62</v>
      </c>
      <c r="G8350" s="235">
        <v>24.2</v>
      </c>
      <c r="H8350" s="235">
        <v>14.6</v>
      </c>
    </row>
    <row r="8351" spans="2:8">
      <c r="B8351" s="235" t="s">
        <v>78</v>
      </c>
      <c r="C8351" s="235">
        <v>44300</v>
      </c>
      <c r="D8351" s="235">
        <v>0</v>
      </c>
      <c r="E8351" s="235">
        <v>97</v>
      </c>
      <c r="F8351" s="235">
        <v>70</v>
      </c>
      <c r="G8351" s="235">
        <v>23.6</v>
      </c>
      <c r="H8351" s="235">
        <v>15.4</v>
      </c>
    </row>
    <row r="8352" spans="2:8">
      <c r="B8352" s="235" t="s">
        <v>78</v>
      </c>
      <c r="C8352" s="235">
        <v>44301</v>
      </c>
      <c r="D8352" s="235">
        <v>0</v>
      </c>
      <c r="E8352" s="235">
        <v>100</v>
      </c>
      <c r="F8352" s="235">
        <v>71</v>
      </c>
      <c r="G8352" s="235">
        <v>23.2</v>
      </c>
      <c r="H8352" s="235">
        <v>15.1</v>
      </c>
    </row>
    <row r="8353" spans="2:8">
      <c r="B8353" s="235" t="s">
        <v>78</v>
      </c>
      <c r="C8353" s="235">
        <v>44302</v>
      </c>
      <c r="D8353" s="235">
        <v>21</v>
      </c>
      <c r="E8353" s="235">
        <v>100</v>
      </c>
      <c r="F8353" s="235">
        <v>84</v>
      </c>
      <c r="G8353" s="235">
        <v>21.6</v>
      </c>
      <c r="H8353" s="235">
        <v>14.7</v>
      </c>
    </row>
    <row r="8354" spans="2:8">
      <c r="B8354" s="235" t="s">
        <v>78</v>
      </c>
      <c r="C8354" s="235">
        <v>44303</v>
      </c>
      <c r="D8354" s="235">
        <v>0</v>
      </c>
      <c r="E8354" s="235">
        <v>100</v>
      </c>
      <c r="F8354" s="235">
        <v>58</v>
      </c>
      <c r="G8354" s="235">
        <v>24.7</v>
      </c>
      <c r="H8354" s="235">
        <v>14.4</v>
      </c>
    </row>
    <row r="8355" spans="2:8">
      <c r="B8355" s="235" t="s">
        <v>78</v>
      </c>
      <c r="C8355" s="235">
        <v>44304</v>
      </c>
      <c r="D8355" s="235">
        <v>0</v>
      </c>
      <c r="E8355" s="235">
        <v>100</v>
      </c>
      <c r="F8355" s="235">
        <v>65</v>
      </c>
      <c r="G8355" s="235">
        <v>23.9</v>
      </c>
      <c r="H8355" s="235">
        <v>14.7</v>
      </c>
    </row>
    <row r="8356" spans="2:8">
      <c r="B8356" s="235" t="s">
        <v>78</v>
      </c>
      <c r="C8356" s="235">
        <v>44305</v>
      </c>
      <c r="D8356" s="235">
        <v>10</v>
      </c>
      <c r="E8356" s="235">
        <v>100</v>
      </c>
      <c r="F8356" s="235">
        <v>53</v>
      </c>
      <c r="G8356" s="235">
        <v>23.1</v>
      </c>
      <c r="H8356" s="235">
        <v>14.4</v>
      </c>
    </row>
    <row r="8357" spans="2:8">
      <c r="B8357" s="235" t="s">
        <v>78</v>
      </c>
      <c r="C8357" s="235">
        <v>44306</v>
      </c>
      <c r="D8357" s="235">
        <v>35</v>
      </c>
      <c r="E8357" s="235">
        <v>99</v>
      </c>
      <c r="F8357" s="235">
        <v>60</v>
      </c>
      <c r="G8357" s="235">
        <v>23.8</v>
      </c>
      <c r="H8357" s="235">
        <v>14.8</v>
      </c>
    </row>
    <row r="8358" spans="2:8">
      <c r="B8358" s="235" t="s">
        <v>78</v>
      </c>
      <c r="C8358" s="235">
        <v>44307</v>
      </c>
      <c r="D8358" s="235">
        <v>0</v>
      </c>
      <c r="E8358" s="235">
        <v>97</v>
      </c>
      <c r="F8358" s="235">
        <v>67</v>
      </c>
      <c r="G8358" s="235">
        <v>22.3</v>
      </c>
      <c r="H8358" s="235">
        <v>14.4</v>
      </c>
    </row>
    <row r="8359" spans="2:8">
      <c r="B8359" s="235" t="s">
        <v>78</v>
      </c>
      <c r="C8359" s="235">
        <v>44308</v>
      </c>
      <c r="D8359" s="235">
        <v>0</v>
      </c>
      <c r="E8359" s="235">
        <v>99</v>
      </c>
      <c r="F8359" s="235">
        <v>61</v>
      </c>
      <c r="G8359" s="235">
        <v>24.7</v>
      </c>
      <c r="H8359" s="235">
        <v>14.8</v>
      </c>
    </row>
    <row r="8360" spans="2:8">
      <c r="B8360" s="235" t="s">
        <v>78</v>
      </c>
      <c r="C8360" s="235">
        <v>44309</v>
      </c>
      <c r="D8360" s="235">
        <v>5</v>
      </c>
      <c r="E8360" s="235">
        <v>99</v>
      </c>
      <c r="F8360" s="235">
        <v>92</v>
      </c>
      <c r="G8360" s="235">
        <v>17.600000000000001</v>
      </c>
      <c r="H8360" s="235">
        <v>15.4</v>
      </c>
    </row>
    <row r="8361" spans="2:8">
      <c r="B8361" s="235" t="s">
        <v>78</v>
      </c>
      <c r="C8361" s="235">
        <v>44310</v>
      </c>
      <c r="D8361" s="235">
        <v>0</v>
      </c>
      <c r="E8361" s="235">
        <v>100</v>
      </c>
      <c r="F8361" s="235">
        <v>66</v>
      </c>
      <c r="G8361" s="235">
        <v>24.2</v>
      </c>
      <c r="H8361" s="235">
        <v>14.3</v>
      </c>
    </row>
    <row r="8362" spans="2:8">
      <c r="B8362" s="235" t="s">
        <v>78</v>
      </c>
      <c r="C8362" s="235">
        <v>44311</v>
      </c>
      <c r="D8362" s="235">
        <v>0</v>
      </c>
      <c r="E8362" s="235">
        <v>100</v>
      </c>
      <c r="F8362" s="235">
        <v>60</v>
      </c>
      <c r="G8362" s="235">
        <v>26.3</v>
      </c>
      <c r="H8362" s="235">
        <v>15.6</v>
      </c>
    </row>
    <row r="8363" spans="2:8">
      <c r="B8363" s="235" t="s">
        <v>78</v>
      </c>
      <c r="C8363" s="235">
        <v>44312</v>
      </c>
      <c r="D8363" s="235">
        <v>8</v>
      </c>
      <c r="E8363" s="235">
        <v>100</v>
      </c>
      <c r="F8363" s="235">
        <v>75</v>
      </c>
      <c r="G8363" s="235">
        <v>23</v>
      </c>
      <c r="H8363" s="235">
        <v>15</v>
      </c>
    </row>
    <row r="8364" spans="2:8">
      <c r="B8364" s="235" t="s">
        <v>78</v>
      </c>
      <c r="C8364" s="235">
        <v>44313</v>
      </c>
      <c r="D8364" s="235">
        <v>4</v>
      </c>
      <c r="E8364" s="235">
        <v>100</v>
      </c>
      <c r="F8364" s="235">
        <v>83</v>
      </c>
      <c r="G8364" s="235">
        <v>19.600000000000001</v>
      </c>
      <c r="H8364" s="235">
        <v>14.5</v>
      </c>
    </row>
    <row r="8365" spans="2:8">
      <c r="B8365" s="235" t="s">
        <v>78</v>
      </c>
      <c r="C8365" s="235">
        <v>44314</v>
      </c>
      <c r="D8365" s="235">
        <v>0</v>
      </c>
      <c r="E8365" s="235">
        <v>100</v>
      </c>
      <c r="F8365" s="235">
        <v>80</v>
      </c>
      <c r="G8365" s="235">
        <v>19.8</v>
      </c>
      <c r="H8365" s="235">
        <v>14.1</v>
      </c>
    </row>
    <row r="8366" spans="2:8">
      <c r="B8366" s="235" t="s">
        <v>78</v>
      </c>
      <c r="C8366" s="235">
        <v>44315</v>
      </c>
      <c r="D8366" s="235">
        <v>14</v>
      </c>
      <c r="E8366" s="235">
        <v>100</v>
      </c>
      <c r="F8366" s="235">
        <v>82</v>
      </c>
      <c r="G8366" s="235">
        <v>21.1</v>
      </c>
      <c r="H8366" s="235">
        <v>14.1</v>
      </c>
    </row>
    <row r="8367" spans="2:8">
      <c r="B8367" s="235" t="s">
        <v>78</v>
      </c>
      <c r="C8367" s="235">
        <v>44316</v>
      </c>
      <c r="D8367" s="235">
        <v>11</v>
      </c>
      <c r="E8367" s="235">
        <v>100</v>
      </c>
      <c r="F8367" s="235">
        <v>83</v>
      </c>
      <c r="G8367" s="235">
        <v>19</v>
      </c>
      <c r="H8367" s="235">
        <v>13.6</v>
      </c>
    </row>
    <row r="8368" spans="2:8">
      <c r="B8368" s="235" t="s">
        <v>78</v>
      </c>
      <c r="C8368" s="235">
        <v>44317</v>
      </c>
      <c r="D8368" s="235">
        <v>0</v>
      </c>
      <c r="E8368" s="235">
        <v>99</v>
      </c>
      <c r="F8368" s="235">
        <v>82</v>
      </c>
      <c r="G8368" s="235">
        <v>19.7</v>
      </c>
      <c r="H8368" s="235">
        <v>13.2</v>
      </c>
    </row>
    <row r="8369" spans="2:8">
      <c r="B8369" s="235" t="s">
        <v>78</v>
      </c>
      <c r="C8369" s="235">
        <v>44318</v>
      </c>
      <c r="D8369" s="235">
        <v>0</v>
      </c>
      <c r="E8369" s="235">
        <v>100</v>
      </c>
      <c r="F8369" s="235">
        <v>73</v>
      </c>
      <c r="G8369" s="235">
        <v>21.4</v>
      </c>
      <c r="H8369" s="235">
        <v>14</v>
      </c>
    </row>
    <row r="8370" spans="2:8">
      <c r="B8370" s="235" t="s">
        <v>78</v>
      </c>
      <c r="C8370" s="235">
        <v>44319</v>
      </c>
      <c r="D8370" s="235">
        <v>9</v>
      </c>
      <c r="E8370" s="235">
        <v>100</v>
      </c>
      <c r="F8370" s="235">
        <v>75</v>
      </c>
      <c r="G8370" s="235">
        <v>20.9</v>
      </c>
      <c r="H8370" s="235">
        <v>13.2</v>
      </c>
    </row>
    <row r="8371" spans="2:8">
      <c r="B8371" s="235" t="s">
        <v>78</v>
      </c>
      <c r="C8371" s="235">
        <v>44320</v>
      </c>
      <c r="D8371" s="235">
        <v>11</v>
      </c>
      <c r="E8371" s="235">
        <v>100</v>
      </c>
      <c r="F8371" s="235">
        <v>70</v>
      </c>
      <c r="G8371" s="235">
        <v>23.1</v>
      </c>
      <c r="H8371" s="235">
        <v>12.9</v>
      </c>
    </row>
    <row r="8372" spans="2:8">
      <c r="B8372" s="235" t="s">
        <v>78</v>
      </c>
      <c r="C8372" s="235">
        <v>44321</v>
      </c>
      <c r="D8372" s="235">
        <v>0</v>
      </c>
      <c r="E8372" s="235">
        <v>99</v>
      </c>
      <c r="F8372" s="235">
        <v>73</v>
      </c>
      <c r="G8372" s="235">
        <v>22.4</v>
      </c>
      <c r="H8372" s="235">
        <v>14.5</v>
      </c>
    </row>
    <row r="8373" spans="2:8">
      <c r="B8373" s="235" t="s">
        <v>78</v>
      </c>
      <c r="C8373" s="235">
        <v>44322</v>
      </c>
      <c r="D8373" s="235">
        <v>4</v>
      </c>
      <c r="E8373" s="235">
        <v>100</v>
      </c>
      <c r="F8373" s="235">
        <v>66</v>
      </c>
      <c r="G8373" s="235">
        <v>23.2</v>
      </c>
      <c r="H8373" s="235">
        <v>14.8</v>
      </c>
    </row>
    <row r="8374" spans="2:8">
      <c r="B8374" s="235" t="s">
        <v>78</v>
      </c>
      <c r="C8374" s="235">
        <v>44323</v>
      </c>
      <c r="D8374" s="235">
        <v>0</v>
      </c>
      <c r="E8374" s="235">
        <v>100</v>
      </c>
      <c r="F8374" s="235">
        <v>70</v>
      </c>
      <c r="G8374" s="235">
        <v>24.2</v>
      </c>
      <c r="H8374" s="235">
        <v>14.1</v>
      </c>
    </row>
    <row r="8375" spans="2:8">
      <c r="B8375" s="235" t="s">
        <v>78</v>
      </c>
      <c r="C8375" s="235">
        <v>44324</v>
      </c>
      <c r="D8375" s="235">
        <v>0</v>
      </c>
      <c r="E8375" s="235">
        <v>100</v>
      </c>
      <c r="F8375" s="235">
        <v>74</v>
      </c>
      <c r="G8375" s="235">
        <v>23.3</v>
      </c>
      <c r="H8375" s="235">
        <v>14.7</v>
      </c>
    </row>
    <row r="8376" spans="2:8">
      <c r="B8376" s="235" t="s">
        <v>78</v>
      </c>
      <c r="C8376" s="235">
        <v>44325</v>
      </c>
      <c r="D8376" s="235">
        <v>0</v>
      </c>
      <c r="E8376" s="235">
        <v>100</v>
      </c>
      <c r="F8376" s="235">
        <v>77</v>
      </c>
      <c r="G8376" s="235">
        <v>24.4</v>
      </c>
      <c r="H8376" s="235">
        <v>13.8</v>
      </c>
    </row>
    <row r="8377" spans="2:8">
      <c r="B8377" s="235" t="s">
        <v>78</v>
      </c>
      <c r="C8377" s="235">
        <v>44326</v>
      </c>
      <c r="D8377" s="235">
        <v>30</v>
      </c>
      <c r="E8377" s="235">
        <v>100</v>
      </c>
      <c r="F8377" s="235">
        <v>62</v>
      </c>
      <c r="G8377" s="235">
        <v>22.6</v>
      </c>
      <c r="H8377" s="235">
        <v>15.1</v>
      </c>
    </row>
    <row r="8378" spans="2:8">
      <c r="B8378" s="235" t="s">
        <v>78</v>
      </c>
      <c r="C8378" s="235">
        <v>44327</v>
      </c>
      <c r="D8378" s="235">
        <v>0</v>
      </c>
      <c r="E8378" s="235">
        <v>100</v>
      </c>
      <c r="F8378" s="235">
        <v>58</v>
      </c>
      <c r="G8378" s="235">
        <v>24.7</v>
      </c>
      <c r="H8378" s="235">
        <v>14.4</v>
      </c>
    </row>
    <row r="8379" spans="2:8">
      <c r="B8379" s="235" t="s">
        <v>78</v>
      </c>
      <c r="C8379" s="235">
        <v>44328</v>
      </c>
      <c r="D8379" s="235">
        <v>0</v>
      </c>
      <c r="E8379" s="235">
        <v>99</v>
      </c>
      <c r="F8379" s="235">
        <v>57</v>
      </c>
      <c r="G8379" s="235">
        <v>25.1</v>
      </c>
      <c r="H8379" s="235">
        <v>15.8</v>
      </c>
    </row>
    <row r="8380" spans="2:8">
      <c r="B8380" s="235" t="s">
        <v>78</v>
      </c>
      <c r="C8380" s="235">
        <v>44329</v>
      </c>
      <c r="D8380" s="235">
        <v>0</v>
      </c>
      <c r="E8380" s="235">
        <v>100</v>
      </c>
      <c r="F8380" s="235">
        <v>58</v>
      </c>
      <c r="G8380" s="235">
        <v>26.5</v>
      </c>
      <c r="H8380" s="235">
        <v>15.4</v>
      </c>
    </row>
    <row r="8381" spans="2:8">
      <c r="B8381" s="235" t="s">
        <v>78</v>
      </c>
      <c r="C8381" s="235">
        <v>44330</v>
      </c>
      <c r="D8381" s="235">
        <v>0</v>
      </c>
      <c r="E8381" s="235">
        <v>100</v>
      </c>
      <c r="F8381" s="235">
        <v>94</v>
      </c>
      <c r="G8381" s="235">
        <v>17.899999999999999</v>
      </c>
      <c r="H8381" s="235">
        <v>16.100000000000001</v>
      </c>
    </row>
    <row r="8382" spans="2:8">
      <c r="B8382" s="235" t="s">
        <v>78</v>
      </c>
      <c r="C8382" s="235">
        <v>44331</v>
      </c>
      <c r="D8382" s="235">
        <v>0</v>
      </c>
      <c r="E8382" s="235">
        <v>99</v>
      </c>
      <c r="F8382" s="235">
        <v>56</v>
      </c>
      <c r="G8382" s="235">
        <v>17.5</v>
      </c>
      <c r="H8382" s="235">
        <v>15.1</v>
      </c>
    </row>
    <row r="8383" spans="2:8">
      <c r="B8383" s="235" t="s">
        <v>78</v>
      </c>
      <c r="C8383" s="235">
        <v>44332</v>
      </c>
      <c r="D8383" s="235">
        <v>0</v>
      </c>
      <c r="E8383" s="235">
        <v>100</v>
      </c>
      <c r="F8383" s="235">
        <v>62</v>
      </c>
      <c r="G8383" s="235">
        <v>25.6</v>
      </c>
      <c r="H8383" s="235">
        <v>14.6</v>
      </c>
    </row>
    <row r="8384" spans="2:8">
      <c r="B8384" s="235" t="s">
        <v>78</v>
      </c>
      <c r="C8384" s="235">
        <v>44333</v>
      </c>
      <c r="D8384" s="235">
        <v>0</v>
      </c>
      <c r="E8384" s="235">
        <v>100</v>
      </c>
      <c r="F8384" s="235">
        <v>72</v>
      </c>
      <c r="G8384" s="235">
        <v>22.4</v>
      </c>
      <c r="H8384" s="235">
        <v>13.7</v>
      </c>
    </row>
    <row r="8385" spans="2:8">
      <c r="B8385" s="235" t="s">
        <v>78</v>
      </c>
      <c r="C8385" s="235">
        <v>44334</v>
      </c>
      <c r="D8385" s="235">
        <v>73</v>
      </c>
      <c r="E8385" s="235">
        <v>100</v>
      </c>
      <c r="F8385" s="235">
        <v>69</v>
      </c>
      <c r="G8385" s="235">
        <v>23.7</v>
      </c>
      <c r="H8385" s="235">
        <v>13.9</v>
      </c>
    </row>
    <row r="8386" spans="2:8">
      <c r="B8386" s="235" t="s">
        <v>78</v>
      </c>
      <c r="C8386" s="235">
        <v>44335</v>
      </c>
      <c r="D8386" s="235">
        <v>0</v>
      </c>
      <c r="E8386" s="235">
        <v>100</v>
      </c>
      <c r="F8386" s="235">
        <v>71</v>
      </c>
      <c r="G8386" s="235">
        <v>22.2</v>
      </c>
      <c r="H8386" s="235">
        <v>12.8</v>
      </c>
    </row>
    <row r="8387" spans="2:8">
      <c r="B8387" s="235" t="s">
        <v>78</v>
      </c>
      <c r="C8387" s="235">
        <v>44336</v>
      </c>
      <c r="D8387" s="235">
        <v>0</v>
      </c>
      <c r="E8387" s="235">
        <v>99</v>
      </c>
      <c r="F8387" s="235">
        <v>65</v>
      </c>
      <c r="G8387" s="235">
        <v>24.3</v>
      </c>
      <c r="H8387" s="235">
        <v>14.2</v>
      </c>
    </row>
    <row r="8388" spans="2:8">
      <c r="B8388" s="235" t="s">
        <v>78</v>
      </c>
      <c r="C8388" s="235">
        <v>44337</v>
      </c>
      <c r="D8388" s="235">
        <v>0</v>
      </c>
      <c r="E8388" s="235">
        <v>98</v>
      </c>
      <c r="F8388" s="235">
        <v>73</v>
      </c>
      <c r="G8388" s="235">
        <v>24.6</v>
      </c>
      <c r="H8388" s="235">
        <v>15.3</v>
      </c>
    </row>
    <row r="8389" spans="2:8">
      <c r="B8389" s="235" t="s">
        <v>78</v>
      </c>
      <c r="C8389" s="235">
        <v>44338</v>
      </c>
      <c r="D8389" s="235">
        <v>0</v>
      </c>
      <c r="E8389" s="235">
        <v>100</v>
      </c>
      <c r="F8389" s="235">
        <v>68</v>
      </c>
      <c r="G8389" s="235">
        <v>23.9</v>
      </c>
      <c r="H8389" s="235">
        <v>14.8</v>
      </c>
    </row>
    <row r="8390" spans="2:8">
      <c r="B8390" s="235" t="s">
        <v>78</v>
      </c>
      <c r="C8390" s="235">
        <v>44339</v>
      </c>
      <c r="D8390" s="235">
        <v>0</v>
      </c>
      <c r="E8390" s="235">
        <v>100</v>
      </c>
      <c r="F8390" s="235">
        <v>75</v>
      </c>
      <c r="G8390" s="235">
        <v>23.3</v>
      </c>
      <c r="H8390" s="235">
        <v>14.3</v>
      </c>
    </row>
    <row r="8391" spans="2:8">
      <c r="B8391" s="235" t="s">
        <v>78</v>
      </c>
      <c r="C8391" s="235">
        <v>44340</v>
      </c>
      <c r="D8391" s="235">
        <v>8</v>
      </c>
      <c r="E8391" s="235">
        <v>98</v>
      </c>
      <c r="F8391" s="235">
        <v>70</v>
      </c>
      <c r="G8391" s="235">
        <v>23.6</v>
      </c>
      <c r="H8391" s="235">
        <v>15.4</v>
      </c>
    </row>
    <row r="8392" spans="2:8">
      <c r="B8392" s="235" t="s">
        <v>78</v>
      </c>
      <c r="C8392" s="235">
        <v>44341</v>
      </c>
      <c r="D8392" s="235">
        <v>16</v>
      </c>
      <c r="E8392" s="235">
        <v>99</v>
      </c>
      <c r="F8392" s="235">
        <v>64</v>
      </c>
      <c r="G8392" s="235">
        <v>24.4</v>
      </c>
      <c r="H8392" s="235">
        <v>14.8</v>
      </c>
    </row>
    <row r="8393" spans="2:8">
      <c r="B8393" s="235" t="s">
        <v>78</v>
      </c>
      <c r="C8393" s="235">
        <v>44342</v>
      </c>
      <c r="D8393" s="235">
        <v>16</v>
      </c>
      <c r="E8393" s="235">
        <v>99</v>
      </c>
      <c r="F8393" s="235">
        <v>64</v>
      </c>
      <c r="G8393" s="235">
        <v>23.9</v>
      </c>
      <c r="H8393" s="235">
        <v>16.8</v>
      </c>
    </row>
    <row r="8394" spans="2:8">
      <c r="B8394" s="235" t="s">
        <v>78</v>
      </c>
      <c r="C8394" s="235">
        <v>44343</v>
      </c>
      <c r="D8394" s="235">
        <v>5</v>
      </c>
      <c r="E8394" s="235">
        <v>100</v>
      </c>
      <c r="F8394" s="235">
        <v>78</v>
      </c>
      <c r="G8394" s="235">
        <v>22.6</v>
      </c>
      <c r="H8394" s="235">
        <v>15.4</v>
      </c>
    </row>
    <row r="8395" spans="2:8">
      <c r="B8395" s="235" t="s">
        <v>78</v>
      </c>
      <c r="C8395" s="235">
        <v>44344</v>
      </c>
      <c r="D8395" s="235">
        <v>0</v>
      </c>
      <c r="E8395" s="235">
        <v>100</v>
      </c>
      <c r="F8395" s="235">
        <v>90</v>
      </c>
      <c r="G8395" s="235">
        <v>19.600000000000001</v>
      </c>
      <c r="H8395" s="235">
        <v>15.6</v>
      </c>
    </row>
    <row r="8396" spans="2:8">
      <c r="B8396" s="235" t="s">
        <v>78</v>
      </c>
      <c r="C8396" s="235">
        <v>44345</v>
      </c>
      <c r="D8396" s="235">
        <v>0</v>
      </c>
      <c r="E8396" s="235">
        <v>100</v>
      </c>
      <c r="F8396" s="235">
        <v>85</v>
      </c>
      <c r="G8396" s="235">
        <v>20.2</v>
      </c>
      <c r="H8396" s="235">
        <v>14.4</v>
      </c>
    </row>
    <row r="8397" spans="2:8">
      <c r="B8397" s="235" t="s">
        <v>78</v>
      </c>
      <c r="C8397" s="235">
        <v>44346</v>
      </c>
      <c r="D8397" s="235">
        <v>0</v>
      </c>
      <c r="E8397" s="235">
        <v>100</v>
      </c>
      <c r="F8397" s="235">
        <v>73</v>
      </c>
      <c r="G8397" s="235">
        <v>21.8</v>
      </c>
      <c r="H8397" s="235">
        <v>14.6</v>
      </c>
    </row>
    <row r="8398" spans="2:8">
      <c r="B8398" s="235" t="s">
        <v>78</v>
      </c>
      <c r="C8398" s="235">
        <v>44347</v>
      </c>
      <c r="D8398" s="235">
        <v>50</v>
      </c>
      <c r="E8398" s="235">
        <v>100</v>
      </c>
      <c r="F8398" s="235">
        <v>66</v>
      </c>
      <c r="G8398" s="235">
        <v>23.2</v>
      </c>
      <c r="H8398" s="235">
        <v>15</v>
      </c>
    </row>
    <row r="8399" spans="2:8">
      <c r="B8399" s="235" t="s">
        <v>78</v>
      </c>
      <c r="C8399" s="235">
        <v>44348</v>
      </c>
      <c r="D8399" s="235">
        <v>65</v>
      </c>
      <c r="E8399" s="235">
        <v>100</v>
      </c>
      <c r="F8399" s="235">
        <v>76</v>
      </c>
      <c r="G8399" s="235">
        <v>22</v>
      </c>
      <c r="H8399" s="235">
        <v>13.4</v>
      </c>
    </row>
    <row r="8400" spans="2:8">
      <c r="B8400" s="235" t="s">
        <v>78</v>
      </c>
      <c r="C8400" s="235">
        <v>44349</v>
      </c>
      <c r="D8400" s="235">
        <v>0</v>
      </c>
      <c r="E8400" s="235">
        <v>100</v>
      </c>
      <c r="F8400" s="235">
        <v>75</v>
      </c>
      <c r="G8400" s="235">
        <v>21.9</v>
      </c>
      <c r="H8400" s="235">
        <v>13.9</v>
      </c>
    </row>
    <row r="8401" spans="2:8">
      <c r="B8401" s="235" t="s">
        <v>78</v>
      </c>
      <c r="C8401" s="235">
        <v>44350</v>
      </c>
      <c r="D8401" s="235">
        <v>0</v>
      </c>
      <c r="E8401" s="235">
        <v>99</v>
      </c>
      <c r="F8401" s="235">
        <v>65</v>
      </c>
      <c r="G8401" s="235">
        <v>24.6</v>
      </c>
      <c r="H8401" s="235">
        <v>14.9</v>
      </c>
    </row>
    <row r="8402" spans="2:8">
      <c r="B8402" s="235" t="s">
        <v>78</v>
      </c>
      <c r="C8402" s="235">
        <v>44351</v>
      </c>
      <c r="D8402" s="235">
        <v>2</v>
      </c>
      <c r="E8402" s="235">
        <v>98</v>
      </c>
      <c r="F8402" s="235">
        <v>66</v>
      </c>
      <c r="G8402" s="235">
        <v>24.7</v>
      </c>
      <c r="H8402" s="235">
        <v>14.8</v>
      </c>
    </row>
    <row r="8403" spans="2:8">
      <c r="B8403" s="235" t="s">
        <v>78</v>
      </c>
      <c r="C8403" s="235">
        <v>44352</v>
      </c>
      <c r="D8403" s="235">
        <v>0</v>
      </c>
      <c r="E8403" s="235">
        <v>100</v>
      </c>
      <c r="F8403" s="235">
        <v>76</v>
      </c>
      <c r="G8403" s="235">
        <v>22.4</v>
      </c>
      <c r="H8403" s="235">
        <v>15.1</v>
      </c>
    </row>
    <row r="8404" spans="2:8">
      <c r="B8404" s="235" t="s">
        <v>78</v>
      </c>
      <c r="C8404" s="235">
        <v>44353</v>
      </c>
      <c r="D8404" s="235">
        <v>0</v>
      </c>
      <c r="E8404" s="235">
        <v>100</v>
      </c>
      <c r="F8404" s="235">
        <v>67</v>
      </c>
      <c r="G8404" s="235">
        <v>24.9</v>
      </c>
      <c r="H8404" s="235">
        <v>15.1</v>
      </c>
    </row>
    <row r="8405" spans="2:8">
      <c r="B8405" s="235" t="s">
        <v>78</v>
      </c>
      <c r="C8405" s="235">
        <v>44354</v>
      </c>
      <c r="D8405" s="235">
        <v>0</v>
      </c>
      <c r="E8405" s="235">
        <v>100</v>
      </c>
      <c r="F8405" s="235">
        <v>80</v>
      </c>
      <c r="G8405" s="235">
        <v>21.5</v>
      </c>
      <c r="H8405" s="235">
        <v>14.5</v>
      </c>
    </row>
    <row r="8406" spans="2:8">
      <c r="B8406" s="235" t="s">
        <v>78</v>
      </c>
      <c r="C8406" s="235">
        <v>44355</v>
      </c>
      <c r="D8406" s="235">
        <v>40</v>
      </c>
      <c r="E8406" s="235">
        <v>100</v>
      </c>
      <c r="F8406" s="235">
        <v>85</v>
      </c>
      <c r="G8406" s="235">
        <v>19.399999999999999</v>
      </c>
      <c r="H8406" s="235">
        <v>14.2</v>
      </c>
    </row>
    <row r="8407" spans="2:8">
      <c r="B8407" s="235" t="s">
        <v>78</v>
      </c>
      <c r="C8407" s="235">
        <v>44356</v>
      </c>
      <c r="D8407" s="235">
        <v>22</v>
      </c>
      <c r="E8407" s="235">
        <v>100</v>
      </c>
      <c r="F8407" s="235">
        <v>92</v>
      </c>
      <c r="G8407" s="235">
        <v>17.899999999999999</v>
      </c>
      <c r="H8407" s="235">
        <v>13.4</v>
      </c>
    </row>
    <row r="8408" spans="2:8">
      <c r="B8408" s="235" t="s">
        <v>78</v>
      </c>
      <c r="C8408" s="235">
        <v>44357</v>
      </c>
      <c r="D8408" s="235">
        <v>10</v>
      </c>
      <c r="E8408" s="235">
        <v>100</v>
      </c>
      <c r="F8408" s="235">
        <v>72</v>
      </c>
      <c r="G8408" s="235">
        <v>21.8</v>
      </c>
      <c r="H8408" s="235">
        <v>14.2</v>
      </c>
    </row>
    <row r="8409" spans="2:8">
      <c r="B8409" s="235" t="s">
        <v>78</v>
      </c>
      <c r="C8409" s="235">
        <v>44358</v>
      </c>
      <c r="D8409" s="235">
        <v>0</v>
      </c>
      <c r="E8409" s="235">
        <v>100</v>
      </c>
      <c r="F8409" s="235">
        <v>59</v>
      </c>
      <c r="G8409" s="235">
        <v>24.7</v>
      </c>
      <c r="H8409" s="235">
        <v>15.2</v>
      </c>
    </row>
    <row r="8410" spans="2:8">
      <c r="B8410" s="235" t="s">
        <v>78</v>
      </c>
      <c r="C8410" s="235">
        <v>44359</v>
      </c>
      <c r="D8410" s="235">
        <v>0</v>
      </c>
      <c r="E8410" s="235">
        <v>100</v>
      </c>
      <c r="F8410" s="235">
        <v>77</v>
      </c>
      <c r="G8410" s="235">
        <v>22.4</v>
      </c>
      <c r="H8410" s="235">
        <v>14.2</v>
      </c>
    </row>
    <row r="8411" spans="2:8">
      <c r="B8411" s="235" t="s">
        <v>78</v>
      </c>
      <c r="C8411" s="235">
        <v>44360</v>
      </c>
      <c r="D8411" s="235">
        <v>0</v>
      </c>
      <c r="E8411" s="235">
        <v>100</v>
      </c>
      <c r="F8411" s="235">
        <v>83</v>
      </c>
      <c r="G8411" s="235">
        <v>19.600000000000001</v>
      </c>
      <c r="H8411" s="235">
        <v>14.4</v>
      </c>
    </row>
    <row r="8412" spans="2:8">
      <c r="B8412" s="235" t="s">
        <v>78</v>
      </c>
      <c r="C8412" s="235">
        <v>44361</v>
      </c>
      <c r="D8412" s="235">
        <v>0</v>
      </c>
      <c r="E8412" s="235">
        <v>100</v>
      </c>
      <c r="F8412" s="235">
        <v>71</v>
      </c>
      <c r="G8412" s="235">
        <v>22.6</v>
      </c>
      <c r="H8412" s="235">
        <v>18.899999999999999</v>
      </c>
    </row>
    <row r="8413" spans="2:8">
      <c r="B8413" s="235" t="s">
        <v>78</v>
      </c>
      <c r="C8413" s="235">
        <v>44362</v>
      </c>
      <c r="D8413" s="235">
        <v>30</v>
      </c>
      <c r="E8413" s="235">
        <v>100</v>
      </c>
      <c r="F8413" s="235">
        <v>73</v>
      </c>
      <c r="G8413" s="235">
        <v>22.7</v>
      </c>
      <c r="H8413" s="235">
        <v>18.7</v>
      </c>
    </row>
    <row r="8414" spans="2:8">
      <c r="B8414" s="235" t="s">
        <v>78</v>
      </c>
      <c r="C8414" s="235">
        <v>44363</v>
      </c>
      <c r="D8414" s="235">
        <v>11</v>
      </c>
      <c r="E8414" s="235">
        <v>100</v>
      </c>
      <c r="F8414" s="235">
        <v>60</v>
      </c>
      <c r="G8414" s="235">
        <v>24</v>
      </c>
      <c r="H8414" s="235">
        <v>14.8</v>
      </c>
    </row>
    <row r="8415" spans="2:8">
      <c r="B8415" s="235" t="s">
        <v>78</v>
      </c>
      <c r="C8415" s="235">
        <v>44364</v>
      </c>
      <c r="D8415" s="235">
        <v>0</v>
      </c>
      <c r="E8415" s="235">
        <v>98</v>
      </c>
      <c r="F8415" s="235">
        <v>61</v>
      </c>
      <c r="G8415" s="235">
        <v>22.7</v>
      </c>
      <c r="H8415" s="235">
        <v>14.6</v>
      </c>
    </row>
    <row r="8416" spans="2:8">
      <c r="B8416" s="235" t="s">
        <v>78</v>
      </c>
      <c r="C8416" s="235">
        <v>44365</v>
      </c>
      <c r="D8416" s="235">
        <v>40</v>
      </c>
      <c r="E8416" s="235">
        <v>95</v>
      </c>
      <c r="F8416" s="235">
        <v>70</v>
      </c>
      <c r="G8416" s="235">
        <v>22.6</v>
      </c>
      <c r="H8416" s="235">
        <v>15.7</v>
      </c>
    </row>
    <row r="8417" spans="2:8">
      <c r="B8417" s="235" t="s">
        <v>78</v>
      </c>
      <c r="C8417" s="235">
        <v>44366</v>
      </c>
      <c r="D8417" s="235">
        <v>0</v>
      </c>
      <c r="E8417" s="235">
        <v>98</v>
      </c>
      <c r="F8417" s="235">
        <v>93</v>
      </c>
      <c r="G8417" s="235">
        <v>16.399999999999999</v>
      </c>
      <c r="H8417" s="235">
        <v>14.6</v>
      </c>
    </row>
    <row r="8418" spans="2:8">
      <c r="B8418" s="235" t="s">
        <v>78</v>
      </c>
      <c r="C8418" s="235">
        <v>44367</v>
      </c>
      <c r="D8418" s="235">
        <v>0</v>
      </c>
      <c r="E8418" s="235">
        <v>93</v>
      </c>
      <c r="F8418" s="235">
        <v>93</v>
      </c>
      <c r="G8418" s="235">
        <v>14.7</v>
      </c>
      <c r="H8418" s="235">
        <v>14.7</v>
      </c>
    </row>
    <row r="8419" spans="2:8">
      <c r="B8419" s="235" t="s">
        <v>78</v>
      </c>
      <c r="C8419" s="235">
        <v>44368</v>
      </c>
      <c r="D8419" s="235">
        <v>10</v>
      </c>
      <c r="E8419" s="235">
        <v>93</v>
      </c>
      <c r="F8419" s="235">
        <v>69</v>
      </c>
      <c r="G8419" s="235">
        <v>22.6</v>
      </c>
      <c r="H8419" s="235">
        <v>14.7</v>
      </c>
    </row>
    <row r="8420" spans="2:8">
      <c r="B8420" s="235" t="s">
        <v>78</v>
      </c>
      <c r="C8420" s="235">
        <v>44369</v>
      </c>
      <c r="D8420" s="235">
        <v>0</v>
      </c>
      <c r="E8420" s="235">
        <v>100</v>
      </c>
      <c r="F8420" s="235">
        <v>80</v>
      </c>
      <c r="G8420" s="235">
        <v>19.8</v>
      </c>
      <c r="H8420" s="235">
        <v>13.9</v>
      </c>
    </row>
    <row r="8421" spans="2:8">
      <c r="B8421" s="235" t="s">
        <v>78</v>
      </c>
      <c r="C8421" s="235">
        <v>44370</v>
      </c>
      <c r="D8421" s="235">
        <v>10</v>
      </c>
      <c r="E8421" s="235">
        <v>100</v>
      </c>
      <c r="F8421" s="235">
        <v>70</v>
      </c>
      <c r="G8421" s="235">
        <v>23.3</v>
      </c>
      <c r="H8421" s="235">
        <v>13.1</v>
      </c>
    </row>
    <row r="8422" spans="2:8">
      <c r="B8422" s="235" t="s">
        <v>78</v>
      </c>
      <c r="C8422" s="235">
        <v>44371</v>
      </c>
      <c r="D8422" s="235">
        <v>30</v>
      </c>
      <c r="E8422" s="235">
        <v>100</v>
      </c>
      <c r="F8422" s="235">
        <v>75</v>
      </c>
      <c r="G8422" s="235">
        <v>22</v>
      </c>
      <c r="H8422" s="235">
        <v>13.1</v>
      </c>
    </row>
    <row r="8423" spans="2:8">
      <c r="B8423" s="235" t="s">
        <v>78</v>
      </c>
      <c r="C8423" s="235">
        <v>44372</v>
      </c>
      <c r="D8423" s="235">
        <v>30</v>
      </c>
      <c r="E8423" s="235">
        <v>100</v>
      </c>
      <c r="F8423" s="235">
        <v>80</v>
      </c>
      <c r="G8423" s="235">
        <v>20.5</v>
      </c>
      <c r="H8423" s="235">
        <v>13.3</v>
      </c>
    </row>
    <row r="8424" spans="2:8">
      <c r="B8424" s="235" t="s">
        <v>78</v>
      </c>
      <c r="C8424" s="235">
        <v>44373</v>
      </c>
      <c r="D8424" s="235">
        <v>0</v>
      </c>
      <c r="E8424" s="235">
        <v>100</v>
      </c>
      <c r="F8424" s="235">
        <v>77</v>
      </c>
      <c r="G8424" s="235">
        <v>21.6</v>
      </c>
      <c r="H8424" s="235">
        <v>13.3</v>
      </c>
    </row>
    <row r="8425" spans="2:8">
      <c r="B8425" s="235" t="s">
        <v>78</v>
      </c>
      <c r="C8425" s="235">
        <v>44374</v>
      </c>
      <c r="D8425" s="235">
        <v>0</v>
      </c>
      <c r="E8425" s="235">
        <v>100</v>
      </c>
      <c r="F8425" s="235">
        <v>70</v>
      </c>
      <c r="G8425" s="235">
        <v>22.3</v>
      </c>
      <c r="H8425" s="235">
        <v>14.1</v>
      </c>
    </row>
    <row r="8426" spans="2:8">
      <c r="B8426" s="235" t="s">
        <v>78</v>
      </c>
      <c r="C8426" s="235">
        <v>44375</v>
      </c>
      <c r="D8426" s="235">
        <v>56</v>
      </c>
      <c r="E8426" s="235">
        <v>100</v>
      </c>
      <c r="F8426" s="235">
        <v>65</v>
      </c>
      <c r="G8426" s="235">
        <v>22.8</v>
      </c>
      <c r="H8426" s="235">
        <v>12.8</v>
      </c>
    </row>
    <row r="8427" spans="2:8">
      <c r="B8427" s="235" t="s">
        <v>78</v>
      </c>
      <c r="C8427" s="235">
        <v>44376</v>
      </c>
      <c r="D8427" s="235">
        <v>0</v>
      </c>
      <c r="E8427" s="235">
        <v>96</v>
      </c>
      <c r="F8427" s="235">
        <v>60</v>
      </c>
      <c r="G8427" s="235">
        <v>23.3</v>
      </c>
      <c r="H8427" s="235">
        <v>14.5</v>
      </c>
    </row>
    <row r="8428" spans="2:8">
      <c r="B8428" s="235" t="s">
        <v>78</v>
      </c>
      <c r="C8428" s="235">
        <v>44377</v>
      </c>
      <c r="D8428" s="235">
        <v>0</v>
      </c>
      <c r="E8428" s="235">
        <v>99</v>
      </c>
      <c r="F8428" s="235">
        <v>66</v>
      </c>
      <c r="G8428" s="235">
        <v>22.3</v>
      </c>
      <c r="H8428" s="235">
        <v>15</v>
      </c>
    </row>
    <row r="8429" spans="2:8">
      <c r="B8429" s="235" t="s">
        <v>78</v>
      </c>
      <c r="C8429" s="235">
        <v>44378</v>
      </c>
      <c r="D8429" s="235">
        <v>12</v>
      </c>
      <c r="E8429" s="235">
        <v>100</v>
      </c>
      <c r="F8429" s="235">
        <v>75</v>
      </c>
      <c r="G8429" s="235">
        <v>19.8</v>
      </c>
      <c r="H8429" s="235">
        <v>14.1</v>
      </c>
    </row>
    <row r="8430" spans="2:8">
      <c r="B8430" s="235" t="s">
        <v>78</v>
      </c>
      <c r="C8430" s="235">
        <v>44379</v>
      </c>
      <c r="D8430" s="235">
        <v>5</v>
      </c>
      <c r="E8430" s="235">
        <v>100</v>
      </c>
      <c r="F8430" s="235">
        <v>83</v>
      </c>
      <c r="G8430" s="235">
        <v>21.2</v>
      </c>
      <c r="H8430" s="235">
        <v>13.9</v>
      </c>
    </row>
    <row r="8431" spans="2:8">
      <c r="B8431" s="235" t="s">
        <v>78</v>
      </c>
      <c r="C8431" s="235">
        <v>44380</v>
      </c>
      <c r="D8431" s="235">
        <v>0</v>
      </c>
      <c r="E8431" s="235">
        <v>100</v>
      </c>
      <c r="F8431" s="235">
        <v>81</v>
      </c>
      <c r="G8431" s="235">
        <v>22.5</v>
      </c>
      <c r="H8431" s="235">
        <v>15</v>
      </c>
    </row>
    <row r="8432" spans="2:8">
      <c r="B8432" s="235" t="s">
        <v>78</v>
      </c>
      <c r="C8432" s="235">
        <v>44381</v>
      </c>
      <c r="D8432" s="235">
        <v>0</v>
      </c>
      <c r="E8432" s="235">
        <v>100</v>
      </c>
      <c r="F8432" s="235">
        <v>63</v>
      </c>
      <c r="G8432" s="235">
        <v>22.4</v>
      </c>
      <c r="H8432" s="235">
        <v>14.7</v>
      </c>
    </row>
    <row r="8433" spans="2:8">
      <c r="B8433" s="235" t="s">
        <v>78</v>
      </c>
      <c r="C8433" s="235">
        <v>44382</v>
      </c>
      <c r="D8433" s="235">
        <v>0</v>
      </c>
      <c r="E8433" s="235">
        <v>100</v>
      </c>
      <c r="F8433" s="235">
        <v>76</v>
      </c>
      <c r="G8433" s="235">
        <v>21.6</v>
      </c>
      <c r="H8433" s="235">
        <v>14.9</v>
      </c>
    </row>
    <row r="8434" spans="2:8">
      <c r="B8434" s="235" t="s">
        <v>78</v>
      </c>
      <c r="C8434" s="235">
        <v>44383</v>
      </c>
      <c r="D8434" s="235">
        <v>10</v>
      </c>
      <c r="E8434" s="235">
        <v>100</v>
      </c>
      <c r="F8434" s="235">
        <v>56</v>
      </c>
      <c r="G8434" s="235">
        <v>24.4</v>
      </c>
      <c r="H8434" s="235">
        <v>14.7</v>
      </c>
    </row>
    <row r="8435" spans="2:8">
      <c r="B8435" s="235" t="s">
        <v>78</v>
      </c>
      <c r="C8435" s="235">
        <v>44384</v>
      </c>
      <c r="D8435" s="235">
        <v>0</v>
      </c>
      <c r="E8435" s="235">
        <v>97</v>
      </c>
      <c r="F8435" s="235">
        <v>63</v>
      </c>
      <c r="G8435" s="235">
        <v>23.1</v>
      </c>
      <c r="H8435" s="235">
        <v>14.6</v>
      </c>
    </row>
    <row r="8436" spans="2:8">
      <c r="B8436" s="235" t="s">
        <v>78</v>
      </c>
      <c r="C8436" s="235">
        <v>44385</v>
      </c>
      <c r="D8436" s="235">
        <v>0</v>
      </c>
      <c r="E8436" s="235">
        <v>99</v>
      </c>
      <c r="F8436" s="235">
        <v>58</v>
      </c>
      <c r="G8436" s="235">
        <v>24.3</v>
      </c>
      <c r="H8436" s="235">
        <v>15.1</v>
      </c>
    </row>
    <row r="8437" spans="2:8">
      <c r="B8437" s="235" t="s">
        <v>78</v>
      </c>
      <c r="C8437" s="235">
        <v>44386</v>
      </c>
      <c r="D8437" s="235">
        <v>3</v>
      </c>
      <c r="E8437" s="235">
        <v>100</v>
      </c>
      <c r="F8437" s="235">
        <v>77</v>
      </c>
      <c r="G8437" s="235">
        <v>19.5</v>
      </c>
      <c r="H8437" s="235">
        <v>15.4</v>
      </c>
    </row>
    <row r="8438" spans="2:8">
      <c r="B8438" s="235" t="s">
        <v>78</v>
      </c>
      <c r="C8438" s="235">
        <v>44387</v>
      </c>
      <c r="D8438" s="235">
        <v>0</v>
      </c>
      <c r="E8438" s="235">
        <v>100</v>
      </c>
      <c r="F8438" s="235">
        <v>81</v>
      </c>
      <c r="G8438" s="235">
        <v>22.1</v>
      </c>
      <c r="H8438" s="235">
        <v>14.6</v>
      </c>
    </row>
    <row r="8439" spans="2:8">
      <c r="B8439" s="235" t="s">
        <v>78</v>
      </c>
      <c r="C8439" s="235">
        <v>44388</v>
      </c>
      <c r="D8439" s="235">
        <v>0</v>
      </c>
      <c r="E8439" s="235">
        <v>100</v>
      </c>
      <c r="F8439" s="235">
        <v>100</v>
      </c>
      <c r="G8439" s="235">
        <v>15.3</v>
      </c>
      <c r="H8439" s="235">
        <v>15.3</v>
      </c>
    </row>
    <row r="8440" spans="2:8">
      <c r="B8440" s="235" t="s">
        <v>78</v>
      </c>
      <c r="C8440" s="235">
        <v>44389</v>
      </c>
      <c r="D8440" s="235">
        <v>94</v>
      </c>
      <c r="E8440" s="235">
        <v>100</v>
      </c>
      <c r="F8440" s="235">
        <v>69</v>
      </c>
      <c r="G8440" s="235">
        <v>22.9</v>
      </c>
      <c r="H8440" s="235">
        <v>14.5</v>
      </c>
    </row>
    <row r="8441" spans="2:8">
      <c r="B8441" s="235" t="s">
        <v>78</v>
      </c>
      <c r="C8441" s="235">
        <v>44390</v>
      </c>
      <c r="D8441" s="235">
        <v>0</v>
      </c>
      <c r="E8441" s="235">
        <v>97</v>
      </c>
      <c r="F8441" s="235">
        <v>86</v>
      </c>
      <c r="G8441" s="235">
        <v>16.7</v>
      </c>
      <c r="H8441" s="235">
        <v>15.1</v>
      </c>
    </row>
    <row r="8442" spans="2:8">
      <c r="B8442" s="235" t="s">
        <v>78</v>
      </c>
      <c r="C8442" s="235">
        <v>44391</v>
      </c>
      <c r="D8442" s="235">
        <v>0</v>
      </c>
      <c r="E8442" s="235">
        <v>0</v>
      </c>
      <c r="F8442" s="235">
        <v>0</v>
      </c>
      <c r="G8442" s="235">
        <v>0</v>
      </c>
      <c r="H8442" s="235">
        <v>0</v>
      </c>
    </row>
    <row r="8443" spans="2:8">
      <c r="B8443" s="235" t="s">
        <v>78</v>
      </c>
      <c r="C8443" s="235">
        <v>44392</v>
      </c>
      <c r="D8443" s="235">
        <v>2</v>
      </c>
      <c r="E8443" s="235">
        <v>0</v>
      </c>
      <c r="F8443" s="235">
        <v>0</v>
      </c>
      <c r="G8443" s="235">
        <v>0</v>
      </c>
      <c r="H8443" s="235">
        <v>0</v>
      </c>
    </row>
    <row r="8444" spans="2:8">
      <c r="B8444" s="235" t="s">
        <v>78</v>
      </c>
      <c r="C8444" s="235">
        <v>44393</v>
      </c>
      <c r="D8444" s="235">
        <v>0</v>
      </c>
      <c r="E8444" s="235">
        <v>0</v>
      </c>
      <c r="F8444" s="235">
        <v>0</v>
      </c>
      <c r="G8444" s="235">
        <v>0</v>
      </c>
      <c r="H8444" s="235">
        <v>0</v>
      </c>
    </row>
    <row r="8445" spans="2:8">
      <c r="B8445" s="235" t="s">
        <v>78</v>
      </c>
      <c r="C8445" s="235">
        <v>44394</v>
      </c>
      <c r="D8445" s="235">
        <v>0</v>
      </c>
      <c r="E8445" s="235">
        <v>0</v>
      </c>
      <c r="F8445" s="235">
        <v>0</v>
      </c>
      <c r="G8445" s="235">
        <v>0</v>
      </c>
      <c r="H8445" s="235">
        <v>0</v>
      </c>
    </row>
    <row r="8446" spans="2:8">
      <c r="B8446" s="235" t="s">
        <v>78</v>
      </c>
      <c r="C8446" s="235">
        <v>44395</v>
      </c>
      <c r="D8446" s="235">
        <v>0</v>
      </c>
      <c r="E8446" s="235">
        <v>0</v>
      </c>
      <c r="F8446" s="235">
        <v>0</v>
      </c>
      <c r="G8446" s="235">
        <v>0</v>
      </c>
      <c r="H8446" s="235">
        <v>0</v>
      </c>
    </row>
    <row r="8447" spans="2:8">
      <c r="B8447" s="235" t="s">
        <v>78</v>
      </c>
      <c r="C8447" s="235">
        <v>44396</v>
      </c>
      <c r="D8447" s="235">
        <v>26</v>
      </c>
      <c r="E8447" s="235">
        <v>0</v>
      </c>
      <c r="F8447" s="235">
        <v>0</v>
      </c>
      <c r="G8447" s="235">
        <v>0</v>
      </c>
      <c r="H8447" s="235">
        <v>0</v>
      </c>
    </row>
    <row r="8448" spans="2:8">
      <c r="B8448" s="235" t="s">
        <v>78</v>
      </c>
      <c r="C8448" s="235">
        <v>44397</v>
      </c>
      <c r="D8448" s="235">
        <v>0</v>
      </c>
      <c r="E8448" s="235">
        <v>0</v>
      </c>
      <c r="F8448" s="235">
        <v>0</v>
      </c>
      <c r="G8448" s="235">
        <v>0</v>
      </c>
      <c r="H8448" s="235">
        <v>0</v>
      </c>
    </row>
    <row r="8449" spans="2:8">
      <c r="B8449" s="235" t="s">
        <v>78</v>
      </c>
      <c r="C8449" s="235">
        <v>44398</v>
      </c>
      <c r="D8449" s="235">
        <v>0</v>
      </c>
      <c r="E8449" s="235">
        <v>0</v>
      </c>
      <c r="F8449" s="235">
        <v>0</v>
      </c>
      <c r="G8449" s="235">
        <v>0</v>
      </c>
      <c r="H8449" s="235">
        <v>0</v>
      </c>
    </row>
    <row r="8450" spans="2:8">
      <c r="B8450" s="235" t="s">
        <v>78</v>
      </c>
      <c r="C8450" s="235">
        <v>44399</v>
      </c>
      <c r="D8450" s="235">
        <v>0</v>
      </c>
      <c r="E8450" s="235">
        <v>0</v>
      </c>
      <c r="F8450" s="235">
        <v>0</v>
      </c>
      <c r="G8450" s="235">
        <v>0</v>
      </c>
      <c r="H8450" s="235">
        <v>0</v>
      </c>
    </row>
    <row r="8451" spans="2:8">
      <c r="B8451" s="235" t="s">
        <v>78</v>
      </c>
      <c r="C8451" s="235">
        <v>44400</v>
      </c>
      <c r="D8451" s="235">
        <v>0</v>
      </c>
      <c r="E8451" s="235">
        <v>0</v>
      </c>
      <c r="F8451" s="235">
        <v>0</v>
      </c>
      <c r="G8451" s="235">
        <v>0</v>
      </c>
      <c r="H8451" s="235">
        <v>0</v>
      </c>
    </row>
    <row r="8452" spans="2:8">
      <c r="B8452" s="235" t="s">
        <v>78</v>
      </c>
      <c r="C8452" s="235">
        <v>44401</v>
      </c>
      <c r="D8452" s="235">
        <v>0</v>
      </c>
      <c r="E8452" s="235">
        <v>0</v>
      </c>
      <c r="F8452" s="235">
        <v>0</v>
      </c>
      <c r="G8452" s="235">
        <v>0</v>
      </c>
      <c r="H8452" s="235">
        <v>0</v>
      </c>
    </row>
    <row r="8453" spans="2:8">
      <c r="B8453" s="235" t="s">
        <v>78</v>
      </c>
      <c r="C8453" s="235">
        <v>44402</v>
      </c>
      <c r="D8453" s="235">
        <v>0</v>
      </c>
      <c r="E8453" s="235">
        <v>0</v>
      </c>
      <c r="F8453" s="235">
        <v>0</v>
      </c>
      <c r="G8453" s="235">
        <v>0</v>
      </c>
      <c r="H8453" s="235">
        <v>0</v>
      </c>
    </row>
    <row r="8454" spans="2:8">
      <c r="B8454" s="235" t="s">
        <v>78</v>
      </c>
      <c r="C8454" s="235">
        <v>44403</v>
      </c>
      <c r="D8454" s="235">
        <v>17</v>
      </c>
      <c r="E8454" s="235">
        <v>0</v>
      </c>
      <c r="F8454" s="235">
        <v>0</v>
      </c>
      <c r="G8454" s="235">
        <v>0</v>
      </c>
      <c r="H8454" s="235">
        <v>0</v>
      </c>
    </row>
    <row r="8455" spans="2:8">
      <c r="B8455" s="235" t="s">
        <v>78</v>
      </c>
      <c r="C8455" s="235">
        <v>44404</v>
      </c>
      <c r="D8455" s="235">
        <v>13</v>
      </c>
      <c r="E8455" s="235">
        <v>0</v>
      </c>
      <c r="F8455" s="235">
        <v>0</v>
      </c>
      <c r="G8455" s="235">
        <v>0</v>
      </c>
      <c r="H8455" s="235">
        <v>0</v>
      </c>
    </row>
    <row r="8456" spans="2:8">
      <c r="B8456" s="235" t="s">
        <v>78</v>
      </c>
      <c r="C8456" s="235">
        <v>44405</v>
      </c>
      <c r="D8456" s="235">
        <v>0</v>
      </c>
      <c r="E8456" s="235">
        <v>0</v>
      </c>
      <c r="F8456" s="235">
        <v>0</v>
      </c>
      <c r="G8456" s="235">
        <v>0</v>
      </c>
      <c r="H8456" s="235">
        <v>0</v>
      </c>
    </row>
    <row r="8457" spans="2:8">
      <c r="B8457" s="235" t="s">
        <v>78</v>
      </c>
      <c r="C8457" s="235">
        <v>44406</v>
      </c>
      <c r="D8457" s="235">
        <v>0</v>
      </c>
      <c r="E8457" s="235">
        <v>0</v>
      </c>
      <c r="F8457" s="235">
        <v>0</v>
      </c>
      <c r="G8457" s="235">
        <v>0</v>
      </c>
      <c r="H8457" s="235">
        <v>0</v>
      </c>
    </row>
    <row r="8458" spans="2:8">
      <c r="B8458" s="235" t="s">
        <v>78</v>
      </c>
      <c r="C8458" s="235">
        <v>44407</v>
      </c>
      <c r="D8458" s="235">
        <v>7</v>
      </c>
      <c r="E8458" s="235">
        <v>0</v>
      </c>
      <c r="F8458" s="235">
        <v>0</v>
      </c>
      <c r="G8458" s="235">
        <v>0</v>
      </c>
      <c r="H8458" s="235">
        <v>0</v>
      </c>
    </row>
    <row r="8459" spans="2:8">
      <c r="B8459" s="235" t="s">
        <v>78</v>
      </c>
      <c r="C8459" s="235">
        <v>44408</v>
      </c>
      <c r="D8459" s="235">
        <v>0</v>
      </c>
      <c r="E8459" s="235">
        <v>0</v>
      </c>
      <c r="F8459" s="235">
        <v>0</v>
      </c>
      <c r="G8459" s="235">
        <v>0</v>
      </c>
      <c r="H8459" s="235">
        <v>0</v>
      </c>
    </row>
    <row r="8460" spans="2:8">
      <c r="B8460" s="235" t="s">
        <v>78</v>
      </c>
      <c r="C8460" s="235">
        <v>44409</v>
      </c>
      <c r="D8460" s="235">
        <v>0</v>
      </c>
      <c r="E8460" s="235">
        <v>0</v>
      </c>
      <c r="F8460" s="235">
        <v>0</v>
      </c>
      <c r="G8460" s="235">
        <v>0</v>
      </c>
      <c r="H8460" s="235">
        <v>0</v>
      </c>
    </row>
    <row r="8461" spans="2:8">
      <c r="B8461" s="235" t="s">
        <v>78</v>
      </c>
      <c r="C8461" s="235">
        <v>44410</v>
      </c>
      <c r="D8461" s="235">
        <v>1</v>
      </c>
      <c r="E8461" s="235">
        <v>0</v>
      </c>
      <c r="F8461" s="235">
        <v>0</v>
      </c>
      <c r="G8461" s="235">
        <v>0</v>
      </c>
      <c r="H8461" s="235">
        <v>0</v>
      </c>
    </row>
    <row r="8462" spans="2:8">
      <c r="B8462" s="235" t="s">
        <v>78</v>
      </c>
      <c r="C8462" s="235">
        <v>44411</v>
      </c>
      <c r="D8462" s="235">
        <v>0</v>
      </c>
      <c r="E8462" s="235">
        <v>0</v>
      </c>
      <c r="F8462" s="235">
        <v>0</v>
      </c>
      <c r="G8462" s="235">
        <v>0</v>
      </c>
      <c r="H8462" s="235">
        <v>0</v>
      </c>
    </row>
    <row r="8463" spans="2:8">
      <c r="B8463" s="235" t="s">
        <v>78</v>
      </c>
      <c r="C8463" s="235">
        <v>44412</v>
      </c>
      <c r="D8463" s="235">
        <v>0</v>
      </c>
      <c r="E8463" s="235">
        <v>0</v>
      </c>
      <c r="F8463" s="235">
        <v>0</v>
      </c>
      <c r="G8463" s="235">
        <v>0</v>
      </c>
      <c r="H8463" s="235">
        <v>0</v>
      </c>
    </row>
    <row r="8464" spans="2:8">
      <c r="B8464" s="235" t="s">
        <v>78</v>
      </c>
      <c r="C8464" s="235">
        <v>44413</v>
      </c>
      <c r="D8464" s="235">
        <v>0</v>
      </c>
      <c r="E8464" s="235">
        <v>0</v>
      </c>
      <c r="F8464" s="235">
        <v>0</v>
      </c>
      <c r="G8464" s="235">
        <v>0</v>
      </c>
      <c r="H8464" s="235">
        <v>0</v>
      </c>
    </row>
    <row r="8465" spans="2:8">
      <c r="B8465" s="235" t="s">
        <v>78</v>
      </c>
      <c r="C8465" s="235">
        <v>44414</v>
      </c>
      <c r="D8465" s="235">
        <v>0</v>
      </c>
      <c r="E8465" s="235">
        <v>0</v>
      </c>
      <c r="F8465" s="235">
        <v>0</v>
      </c>
      <c r="G8465" s="235">
        <v>0</v>
      </c>
      <c r="H8465" s="235">
        <v>0</v>
      </c>
    </row>
    <row r="8466" spans="2:8">
      <c r="B8466" s="235" t="s">
        <v>78</v>
      </c>
      <c r="C8466" s="235">
        <v>44415</v>
      </c>
      <c r="D8466" s="235">
        <v>0</v>
      </c>
      <c r="E8466" s="235">
        <v>0</v>
      </c>
      <c r="F8466" s="235">
        <v>0</v>
      </c>
      <c r="G8466" s="235">
        <v>0</v>
      </c>
      <c r="H8466" s="235">
        <v>0</v>
      </c>
    </row>
    <row r="8467" spans="2:8">
      <c r="B8467" s="235" t="s">
        <v>78</v>
      </c>
      <c r="C8467" s="235">
        <v>44416</v>
      </c>
      <c r="D8467" s="235">
        <v>0</v>
      </c>
      <c r="E8467" s="235">
        <v>0</v>
      </c>
      <c r="F8467" s="235">
        <v>0</v>
      </c>
      <c r="G8467" s="235">
        <v>0</v>
      </c>
      <c r="H8467" s="235">
        <v>0</v>
      </c>
    </row>
    <row r="8468" spans="2:8">
      <c r="B8468" s="235" t="s">
        <v>78</v>
      </c>
      <c r="C8468" s="235">
        <v>44417</v>
      </c>
      <c r="D8468" s="235">
        <v>38</v>
      </c>
      <c r="E8468" s="235">
        <v>0</v>
      </c>
      <c r="F8468" s="235">
        <v>0</v>
      </c>
      <c r="G8468" s="235">
        <v>0</v>
      </c>
      <c r="H8468" s="235">
        <v>0</v>
      </c>
    </row>
    <row r="8469" spans="2:8">
      <c r="B8469" s="235" t="s">
        <v>78</v>
      </c>
      <c r="C8469" s="235">
        <v>44418</v>
      </c>
      <c r="D8469" s="235">
        <v>24</v>
      </c>
      <c r="E8469" s="235">
        <v>0</v>
      </c>
      <c r="F8469" s="235">
        <v>0</v>
      </c>
      <c r="G8469" s="235">
        <v>0</v>
      </c>
      <c r="H8469" s="235">
        <v>0</v>
      </c>
    </row>
    <row r="8470" spans="2:8">
      <c r="B8470" s="235" t="s">
        <v>78</v>
      </c>
      <c r="C8470" s="235">
        <v>44419</v>
      </c>
      <c r="D8470" s="235">
        <v>8</v>
      </c>
      <c r="E8470" s="235">
        <v>0</v>
      </c>
      <c r="F8470" s="235">
        <v>0</v>
      </c>
      <c r="G8470" s="235">
        <v>0</v>
      </c>
      <c r="H8470" s="235">
        <v>0</v>
      </c>
    </row>
    <row r="8471" spans="2:8">
      <c r="B8471" s="235" t="s">
        <v>78</v>
      </c>
      <c r="C8471" s="235">
        <v>44420</v>
      </c>
      <c r="D8471" s="235">
        <v>6</v>
      </c>
      <c r="E8471" s="235">
        <v>0</v>
      </c>
      <c r="F8471" s="235">
        <v>0</v>
      </c>
      <c r="G8471" s="235">
        <v>0</v>
      </c>
      <c r="H8471" s="235">
        <v>0</v>
      </c>
    </row>
    <row r="8472" spans="2:8">
      <c r="B8472" s="235" t="s">
        <v>78</v>
      </c>
      <c r="C8472" s="235">
        <v>44421</v>
      </c>
      <c r="D8472" s="235">
        <v>17</v>
      </c>
      <c r="E8472" s="235">
        <v>0</v>
      </c>
      <c r="F8472" s="235">
        <v>0</v>
      </c>
      <c r="G8472" s="235">
        <v>0</v>
      </c>
      <c r="H8472" s="235">
        <v>0</v>
      </c>
    </row>
    <row r="8473" spans="2:8">
      <c r="B8473" s="235" t="s">
        <v>78</v>
      </c>
      <c r="C8473" s="235">
        <v>44422</v>
      </c>
      <c r="D8473" s="235">
        <v>0</v>
      </c>
      <c r="E8473" s="235">
        <v>0</v>
      </c>
      <c r="F8473" s="235">
        <v>0</v>
      </c>
      <c r="G8473" s="235">
        <v>0</v>
      </c>
      <c r="H8473" s="235">
        <v>0</v>
      </c>
    </row>
    <row r="8474" spans="2:8">
      <c r="B8474" s="235" t="s">
        <v>78</v>
      </c>
      <c r="C8474" s="235">
        <v>44423</v>
      </c>
      <c r="D8474" s="235">
        <v>0</v>
      </c>
      <c r="E8474" s="235">
        <v>0</v>
      </c>
      <c r="F8474" s="235">
        <v>0</v>
      </c>
      <c r="G8474" s="235">
        <v>0</v>
      </c>
      <c r="H8474" s="235">
        <v>0</v>
      </c>
    </row>
    <row r="8475" spans="2:8">
      <c r="B8475" s="235" t="s">
        <v>78</v>
      </c>
      <c r="C8475" s="235">
        <v>44424</v>
      </c>
      <c r="D8475" s="235">
        <v>0</v>
      </c>
      <c r="E8475" s="235">
        <v>0</v>
      </c>
      <c r="F8475" s="235">
        <v>0</v>
      </c>
      <c r="G8475" s="235">
        <v>0</v>
      </c>
      <c r="H8475" s="235">
        <v>0</v>
      </c>
    </row>
    <row r="8476" spans="2:8">
      <c r="B8476" s="235" t="s">
        <v>78</v>
      </c>
      <c r="C8476" s="235">
        <v>44425</v>
      </c>
      <c r="D8476" s="235">
        <v>62</v>
      </c>
      <c r="E8476" s="235">
        <v>0</v>
      </c>
      <c r="F8476" s="235">
        <v>0</v>
      </c>
      <c r="G8476" s="235">
        <v>0</v>
      </c>
      <c r="H8476" s="235">
        <v>0</v>
      </c>
    </row>
    <row r="8477" spans="2:8">
      <c r="B8477" s="235" t="s">
        <v>78</v>
      </c>
      <c r="C8477" s="235">
        <v>44426</v>
      </c>
      <c r="D8477" s="235">
        <v>16</v>
      </c>
      <c r="E8477" s="235">
        <v>0</v>
      </c>
      <c r="F8477" s="235">
        <v>0</v>
      </c>
      <c r="G8477" s="235">
        <v>0</v>
      </c>
      <c r="H8477" s="235">
        <v>0</v>
      </c>
    </row>
    <row r="8478" spans="2:8">
      <c r="B8478" s="235" t="s">
        <v>78</v>
      </c>
      <c r="C8478" s="235">
        <v>44427</v>
      </c>
      <c r="D8478" s="235">
        <v>26</v>
      </c>
      <c r="E8478" s="235">
        <v>0</v>
      </c>
      <c r="F8478" s="235">
        <v>0</v>
      </c>
      <c r="G8478" s="235">
        <v>0</v>
      </c>
      <c r="H8478" s="235">
        <v>0</v>
      </c>
    </row>
    <row r="8479" spans="2:8">
      <c r="B8479" s="235" t="s">
        <v>78</v>
      </c>
      <c r="C8479" s="235">
        <v>44428</v>
      </c>
      <c r="D8479" s="235">
        <v>16</v>
      </c>
      <c r="E8479" s="235">
        <v>0</v>
      </c>
      <c r="F8479" s="235">
        <v>0</v>
      </c>
      <c r="G8479" s="235">
        <v>0</v>
      </c>
      <c r="H8479" s="235">
        <v>0</v>
      </c>
    </row>
    <row r="8480" spans="2:8">
      <c r="B8480" s="235" t="s">
        <v>78</v>
      </c>
      <c r="C8480" s="235">
        <v>44429</v>
      </c>
      <c r="D8480" s="235">
        <v>0</v>
      </c>
      <c r="E8480" s="235">
        <v>0</v>
      </c>
      <c r="F8480" s="235">
        <v>0</v>
      </c>
      <c r="G8480" s="235">
        <v>0</v>
      </c>
      <c r="H8480" s="235">
        <v>0</v>
      </c>
    </row>
    <row r="8481" spans="2:8">
      <c r="B8481" s="235" t="s">
        <v>78</v>
      </c>
      <c r="C8481" s="235">
        <v>44430</v>
      </c>
      <c r="D8481" s="235">
        <v>0</v>
      </c>
      <c r="E8481" s="235">
        <v>0</v>
      </c>
      <c r="F8481" s="235">
        <v>0</v>
      </c>
      <c r="G8481" s="235">
        <v>0</v>
      </c>
      <c r="H8481" s="235">
        <v>0</v>
      </c>
    </row>
    <row r="8482" spans="2:8">
      <c r="B8482" s="235" t="s">
        <v>78</v>
      </c>
      <c r="C8482" s="235">
        <v>44431</v>
      </c>
      <c r="D8482" s="235">
        <v>10</v>
      </c>
      <c r="E8482" s="235">
        <v>0</v>
      </c>
      <c r="F8482" s="235">
        <v>0</v>
      </c>
      <c r="G8482" s="235">
        <v>0</v>
      </c>
      <c r="H8482" s="235">
        <v>0</v>
      </c>
    </row>
    <row r="8483" spans="2:8">
      <c r="B8483" s="235" t="s">
        <v>78</v>
      </c>
      <c r="C8483" s="235">
        <v>44432</v>
      </c>
      <c r="D8483" s="235">
        <v>1</v>
      </c>
      <c r="E8483" s="235">
        <v>0</v>
      </c>
      <c r="F8483" s="235">
        <v>0</v>
      </c>
      <c r="G8483" s="235">
        <v>0</v>
      </c>
      <c r="H8483" s="235">
        <v>0</v>
      </c>
    </row>
    <row r="8484" spans="2:8">
      <c r="B8484" s="235" t="s">
        <v>78</v>
      </c>
      <c r="C8484" s="235">
        <v>44433</v>
      </c>
      <c r="D8484" s="235">
        <v>13</v>
      </c>
      <c r="E8484" s="235">
        <v>0</v>
      </c>
      <c r="F8484" s="235">
        <v>0</v>
      </c>
      <c r="G8484" s="235">
        <v>0</v>
      </c>
      <c r="H8484" s="235">
        <v>0</v>
      </c>
    </row>
    <row r="8485" spans="2:8">
      <c r="B8485" s="235" t="s">
        <v>78</v>
      </c>
      <c r="C8485" s="235">
        <v>44434</v>
      </c>
      <c r="D8485" s="235">
        <v>19</v>
      </c>
      <c r="E8485" s="235">
        <v>0</v>
      </c>
      <c r="F8485" s="235">
        <v>0</v>
      </c>
      <c r="G8485" s="235">
        <v>0</v>
      </c>
      <c r="H8485" s="235">
        <v>0</v>
      </c>
    </row>
    <row r="8486" spans="2:8">
      <c r="B8486" s="235" t="s">
        <v>78</v>
      </c>
      <c r="C8486" s="235">
        <v>44435</v>
      </c>
      <c r="D8486" s="235">
        <v>4</v>
      </c>
      <c r="E8486" s="235">
        <v>0</v>
      </c>
      <c r="F8486" s="235">
        <v>0</v>
      </c>
      <c r="G8486" s="235">
        <v>0</v>
      </c>
      <c r="H8486" s="235">
        <v>0</v>
      </c>
    </row>
    <row r="8487" spans="2:8">
      <c r="B8487" s="235" t="s">
        <v>78</v>
      </c>
      <c r="C8487" s="235">
        <v>44436</v>
      </c>
      <c r="D8487" s="235">
        <v>0</v>
      </c>
      <c r="E8487" s="235">
        <v>0</v>
      </c>
      <c r="F8487" s="235">
        <v>0</v>
      </c>
      <c r="G8487" s="235">
        <v>0</v>
      </c>
      <c r="H8487" s="235">
        <v>0</v>
      </c>
    </row>
    <row r="8488" spans="2:8">
      <c r="B8488" s="235" t="s">
        <v>78</v>
      </c>
      <c r="C8488" s="235">
        <v>44437</v>
      </c>
      <c r="D8488" s="235">
        <v>0</v>
      </c>
      <c r="E8488" s="235">
        <v>0</v>
      </c>
      <c r="F8488" s="235">
        <v>0</v>
      </c>
      <c r="G8488" s="235">
        <v>0</v>
      </c>
      <c r="H8488" s="235">
        <v>0</v>
      </c>
    </row>
    <row r="8489" spans="2:8">
      <c r="B8489" s="235" t="s">
        <v>78</v>
      </c>
      <c r="C8489" s="235">
        <v>44438</v>
      </c>
      <c r="D8489" s="235">
        <v>18</v>
      </c>
      <c r="E8489" s="235">
        <v>0</v>
      </c>
      <c r="F8489" s="235">
        <v>0</v>
      </c>
      <c r="G8489" s="235">
        <v>0</v>
      </c>
      <c r="H8489" s="235">
        <v>0</v>
      </c>
    </row>
    <row r="8490" spans="2:8">
      <c r="B8490" s="235" t="s">
        <v>78</v>
      </c>
      <c r="C8490" s="235">
        <v>44439</v>
      </c>
      <c r="D8490" s="235">
        <v>16</v>
      </c>
      <c r="E8490" s="235">
        <v>0</v>
      </c>
      <c r="F8490" s="235">
        <v>0</v>
      </c>
      <c r="G8490" s="235">
        <v>0</v>
      </c>
      <c r="H8490" s="235">
        <v>0</v>
      </c>
    </row>
    <row r="8491" spans="2:8">
      <c r="B8491" s="235" t="s">
        <v>78</v>
      </c>
      <c r="C8491" s="235">
        <v>44440</v>
      </c>
      <c r="D8491" s="235">
        <v>4</v>
      </c>
      <c r="E8491" s="235">
        <v>0</v>
      </c>
      <c r="F8491" s="235">
        <v>0</v>
      </c>
      <c r="G8491" s="235">
        <v>0</v>
      </c>
      <c r="H8491" s="235">
        <v>0</v>
      </c>
    </row>
    <row r="8492" spans="2:8">
      <c r="B8492" s="235" t="s">
        <v>78</v>
      </c>
      <c r="C8492" s="235">
        <v>44441</v>
      </c>
      <c r="D8492" s="235">
        <v>0</v>
      </c>
      <c r="E8492" s="235">
        <v>0</v>
      </c>
      <c r="F8492" s="235">
        <v>0</v>
      </c>
      <c r="G8492" s="235">
        <v>0</v>
      </c>
      <c r="H8492" s="235">
        <v>0</v>
      </c>
    </row>
    <row r="8493" spans="2:8">
      <c r="B8493" s="235" t="s">
        <v>78</v>
      </c>
      <c r="C8493" s="235">
        <v>44442</v>
      </c>
      <c r="D8493" s="235">
        <v>0</v>
      </c>
      <c r="E8493" s="235">
        <v>0</v>
      </c>
      <c r="F8493" s="235">
        <v>0</v>
      </c>
      <c r="G8493" s="235">
        <v>0</v>
      </c>
      <c r="H8493" s="235">
        <v>0</v>
      </c>
    </row>
    <row r="8494" spans="2:8">
      <c r="B8494" s="235" t="s">
        <v>78</v>
      </c>
      <c r="C8494" s="235">
        <v>44443</v>
      </c>
      <c r="D8494" s="235">
        <v>0</v>
      </c>
      <c r="E8494" s="235">
        <v>0</v>
      </c>
      <c r="F8494" s="235">
        <v>0</v>
      </c>
      <c r="G8494" s="235">
        <v>0</v>
      </c>
      <c r="H8494" s="235">
        <v>0</v>
      </c>
    </row>
    <row r="8495" spans="2:8">
      <c r="B8495" s="235" t="s">
        <v>78</v>
      </c>
      <c r="C8495" s="235">
        <v>44444</v>
      </c>
      <c r="D8495" s="235">
        <v>0</v>
      </c>
      <c r="E8495" s="235">
        <v>0</v>
      </c>
      <c r="F8495" s="235">
        <v>0</v>
      </c>
      <c r="G8495" s="235">
        <v>0</v>
      </c>
      <c r="H8495" s="235">
        <v>0</v>
      </c>
    </row>
    <row r="8496" spans="2:8">
      <c r="B8496" s="235" t="s">
        <v>78</v>
      </c>
      <c r="C8496" s="235">
        <v>44445</v>
      </c>
      <c r="D8496" s="235">
        <v>40</v>
      </c>
      <c r="E8496" s="235">
        <v>0</v>
      </c>
      <c r="F8496" s="235">
        <v>0</v>
      </c>
      <c r="G8496" s="235">
        <v>0</v>
      </c>
      <c r="H8496" s="235">
        <v>0</v>
      </c>
    </row>
    <row r="8497" spans="2:8">
      <c r="B8497" s="235" t="s">
        <v>78</v>
      </c>
      <c r="C8497" s="235">
        <v>44446</v>
      </c>
      <c r="D8497" s="235">
        <v>18</v>
      </c>
      <c r="E8497" s="235">
        <v>0</v>
      </c>
      <c r="F8497" s="235">
        <v>0</v>
      </c>
      <c r="G8497" s="235">
        <v>0</v>
      </c>
      <c r="H8497" s="235">
        <v>0</v>
      </c>
    </row>
    <row r="8498" spans="2:8">
      <c r="B8498" s="235" t="s">
        <v>78</v>
      </c>
      <c r="C8498" s="235">
        <v>44447</v>
      </c>
      <c r="D8498" s="235">
        <v>10</v>
      </c>
      <c r="E8498" s="235">
        <v>0</v>
      </c>
      <c r="F8498" s="235">
        <v>0</v>
      </c>
      <c r="G8498" s="235">
        <v>0</v>
      </c>
      <c r="H8498" s="235">
        <v>0</v>
      </c>
    </row>
    <row r="8499" spans="2:8">
      <c r="B8499" s="235" t="s">
        <v>78</v>
      </c>
      <c r="C8499" s="235">
        <v>44448</v>
      </c>
      <c r="D8499" s="235">
        <v>0</v>
      </c>
      <c r="E8499" s="235">
        <v>0</v>
      </c>
      <c r="F8499" s="235">
        <v>0</v>
      </c>
      <c r="G8499" s="235">
        <v>0</v>
      </c>
      <c r="H8499" s="235">
        <v>0</v>
      </c>
    </row>
    <row r="8500" spans="2:8">
      <c r="B8500" s="235" t="s">
        <v>78</v>
      </c>
      <c r="C8500" s="235">
        <v>44449</v>
      </c>
      <c r="D8500" s="235">
        <v>2</v>
      </c>
      <c r="E8500" s="235">
        <v>0</v>
      </c>
      <c r="F8500" s="235">
        <v>0</v>
      </c>
      <c r="G8500" s="235">
        <v>0</v>
      </c>
      <c r="H8500" s="235">
        <v>0</v>
      </c>
    </row>
    <row r="8501" spans="2:8">
      <c r="B8501" s="235" t="s">
        <v>78</v>
      </c>
      <c r="C8501" s="235">
        <v>44450</v>
      </c>
      <c r="D8501" s="235">
        <v>0</v>
      </c>
      <c r="E8501" s="235">
        <v>0</v>
      </c>
      <c r="F8501" s="235">
        <v>0</v>
      </c>
      <c r="G8501" s="235">
        <v>0</v>
      </c>
      <c r="H8501" s="235">
        <v>0</v>
      </c>
    </row>
    <row r="8502" spans="2:8">
      <c r="B8502" s="235" t="s">
        <v>78</v>
      </c>
      <c r="C8502" s="235">
        <v>44451</v>
      </c>
      <c r="D8502" s="235">
        <v>0</v>
      </c>
      <c r="E8502" s="235">
        <v>0</v>
      </c>
      <c r="F8502" s="235">
        <v>0</v>
      </c>
      <c r="G8502" s="235">
        <v>0</v>
      </c>
      <c r="H8502" s="235">
        <v>0</v>
      </c>
    </row>
    <row r="8503" spans="2:8">
      <c r="B8503" s="235" t="s">
        <v>78</v>
      </c>
      <c r="C8503" s="235">
        <v>44452</v>
      </c>
      <c r="D8503" s="235">
        <v>0</v>
      </c>
      <c r="E8503" s="235">
        <v>0</v>
      </c>
      <c r="F8503" s="235">
        <v>0</v>
      </c>
      <c r="G8503" s="235">
        <v>0</v>
      </c>
      <c r="H8503" s="235">
        <v>0</v>
      </c>
    </row>
    <row r="8504" spans="2:8">
      <c r="B8504" s="235" t="s">
        <v>78</v>
      </c>
      <c r="C8504" s="235">
        <v>44453</v>
      </c>
      <c r="D8504" s="235">
        <v>1</v>
      </c>
      <c r="E8504" s="235">
        <v>0</v>
      </c>
      <c r="F8504" s="235">
        <v>0</v>
      </c>
      <c r="G8504" s="235">
        <v>0</v>
      </c>
      <c r="H8504" s="235">
        <v>0</v>
      </c>
    </row>
    <row r="8505" spans="2:8">
      <c r="B8505" s="235" t="s">
        <v>78</v>
      </c>
      <c r="C8505" s="235">
        <v>44454</v>
      </c>
      <c r="D8505" s="235">
        <v>28</v>
      </c>
      <c r="E8505" s="235">
        <v>0</v>
      </c>
      <c r="F8505" s="235">
        <v>0</v>
      </c>
      <c r="G8505" s="235">
        <v>0</v>
      </c>
      <c r="H8505" s="235">
        <v>0</v>
      </c>
    </row>
    <row r="8506" spans="2:8">
      <c r="B8506" s="235" t="s">
        <v>78</v>
      </c>
      <c r="C8506" s="235">
        <v>44455</v>
      </c>
      <c r="D8506" s="235">
        <v>0</v>
      </c>
      <c r="E8506" s="235">
        <v>0</v>
      </c>
      <c r="F8506" s="235">
        <v>0</v>
      </c>
      <c r="G8506" s="235">
        <v>0</v>
      </c>
      <c r="H8506" s="235">
        <v>0</v>
      </c>
    </row>
    <row r="8507" spans="2:8">
      <c r="B8507" s="235" t="s">
        <v>78</v>
      </c>
      <c r="C8507" s="235">
        <v>44456</v>
      </c>
      <c r="D8507" s="235">
        <v>0</v>
      </c>
      <c r="E8507" s="235">
        <v>0</v>
      </c>
      <c r="F8507" s="235">
        <v>0</v>
      </c>
      <c r="G8507" s="235">
        <v>0</v>
      </c>
      <c r="H8507" s="235">
        <v>0</v>
      </c>
    </row>
    <row r="8508" spans="2:8">
      <c r="B8508" s="235" t="s">
        <v>78</v>
      </c>
      <c r="C8508" s="235">
        <v>44457</v>
      </c>
      <c r="D8508" s="235">
        <v>0</v>
      </c>
      <c r="E8508" s="235">
        <v>0</v>
      </c>
      <c r="F8508" s="235">
        <v>0</v>
      </c>
      <c r="G8508" s="235">
        <v>0</v>
      </c>
      <c r="H8508" s="235">
        <v>0</v>
      </c>
    </row>
    <row r="8509" spans="2:8">
      <c r="B8509" s="235" t="s">
        <v>78</v>
      </c>
      <c r="C8509" s="235">
        <v>44458</v>
      </c>
      <c r="D8509" s="235">
        <v>0</v>
      </c>
      <c r="E8509" s="235">
        <v>0</v>
      </c>
      <c r="F8509" s="235">
        <v>0</v>
      </c>
      <c r="G8509" s="235">
        <v>0</v>
      </c>
      <c r="H8509" s="235">
        <v>0</v>
      </c>
    </row>
    <row r="8510" spans="2:8">
      <c r="B8510" s="235" t="s">
        <v>78</v>
      </c>
      <c r="C8510" s="235">
        <v>44459</v>
      </c>
      <c r="D8510" s="235">
        <v>19</v>
      </c>
      <c r="E8510" s="235">
        <v>0</v>
      </c>
      <c r="F8510" s="235">
        <v>0</v>
      </c>
      <c r="G8510" s="235">
        <v>0</v>
      </c>
      <c r="H8510" s="235">
        <v>0</v>
      </c>
    </row>
    <row r="8511" spans="2:8">
      <c r="B8511" s="235" t="s">
        <v>78</v>
      </c>
      <c r="C8511" s="235">
        <v>44460</v>
      </c>
      <c r="D8511" s="235">
        <v>0</v>
      </c>
      <c r="E8511" s="235">
        <v>0</v>
      </c>
      <c r="F8511" s="235">
        <v>0</v>
      </c>
      <c r="G8511" s="235">
        <v>0</v>
      </c>
      <c r="H8511" s="235">
        <v>0</v>
      </c>
    </row>
    <row r="8512" spans="2:8">
      <c r="B8512" s="235" t="s">
        <v>78</v>
      </c>
      <c r="C8512" s="235">
        <v>44461</v>
      </c>
      <c r="D8512" s="235">
        <v>0</v>
      </c>
      <c r="E8512" s="235">
        <v>0</v>
      </c>
      <c r="F8512" s="235">
        <v>0</v>
      </c>
      <c r="G8512" s="235">
        <v>0</v>
      </c>
      <c r="H8512" s="235">
        <v>0</v>
      </c>
    </row>
    <row r="8513" spans="2:8">
      <c r="B8513" s="235" t="s">
        <v>78</v>
      </c>
      <c r="C8513" s="235">
        <v>44462</v>
      </c>
      <c r="D8513" s="235">
        <v>50</v>
      </c>
      <c r="E8513" s="235">
        <v>0</v>
      </c>
      <c r="F8513" s="235">
        <v>0</v>
      </c>
      <c r="G8513" s="235">
        <v>0</v>
      </c>
      <c r="H8513" s="235">
        <v>0</v>
      </c>
    </row>
    <row r="8514" spans="2:8">
      <c r="B8514" s="235" t="s">
        <v>78</v>
      </c>
      <c r="C8514" s="235">
        <v>44463</v>
      </c>
      <c r="D8514" s="235">
        <v>1</v>
      </c>
      <c r="E8514" s="235">
        <v>0</v>
      </c>
      <c r="F8514" s="235">
        <v>0</v>
      </c>
      <c r="G8514" s="235">
        <v>0</v>
      </c>
      <c r="H8514" s="235">
        <v>0</v>
      </c>
    </row>
    <row r="8515" spans="2:8">
      <c r="B8515" s="235" t="s">
        <v>78</v>
      </c>
      <c r="C8515" s="235">
        <v>44464</v>
      </c>
      <c r="D8515" s="235">
        <v>0</v>
      </c>
      <c r="E8515" s="235">
        <v>0</v>
      </c>
      <c r="F8515" s="235">
        <v>0</v>
      </c>
      <c r="G8515" s="235">
        <v>0</v>
      </c>
      <c r="H8515" s="235">
        <v>0</v>
      </c>
    </row>
    <row r="8516" spans="2:8">
      <c r="B8516" s="235" t="s">
        <v>78</v>
      </c>
      <c r="C8516" s="235">
        <v>44465</v>
      </c>
      <c r="D8516" s="235">
        <v>0</v>
      </c>
      <c r="E8516" s="235">
        <v>0</v>
      </c>
      <c r="F8516" s="235">
        <v>0</v>
      </c>
      <c r="G8516" s="235">
        <v>0</v>
      </c>
      <c r="H8516" s="235">
        <v>0</v>
      </c>
    </row>
    <row r="8517" spans="2:8">
      <c r="B8517" s="235" t="s">
        <v>78</v>
      </c>
      <c r="C8517" s="235">
        <v>44466</v>
      </c>
      <c r="D8517" s="235">
        <v>0</v>
      </c>
      <c r="E8517" s="235">
        <v>0</v>
      </c>
      <c r="F8517" s="235">
        <v>0</v>
      </c>
      <c r="G8517" s="235">
        <v>0</v>
      </c>
      <c r="H8517" s="235">
        <v>0</v>
      </c>
    </row>
    <row r="8518" spans="2:8">
      <c r="B8518" s="235" t="s">
        <v>78</v>
      </c>
      <c r="C8518" s="235">
        <v>44467</v>
      </c>
      <c r="D8518" s="235">
        <v>1</v>
      </c>
      <c r="E8518" s="235">
        <v>0</v>
      </c>
      <c r="F8518" s="235">
        <v>0</v>
      </c>
      <c r="G8518" s="235">
        <v>0</v>
      </c>
      <c r="H8518" s="235">
        <v>0</v>
      </c>
    </row>
    <row r="8519" spans="2:8">
      <c r="B8519" s="235" t="s">
        <v>78</v>
      </c>
      <c r="C8519" s="235">
        <v>44468</v>
      </c>
      <c r="D8519" s="235">
        <v>21</v>
      </c>
      <c r="E8519" s="235">
        <v>0</v>
      </c>
      <c r="F8519" s="235">
        <v>0</v>
      </c>
      <c r="G8519" s="235">
        <v>0</v>
      </c>
      <c r="H8519" s="235">
        <v>0</v>
      </c>
    </row>
    <row r="8520" spans="2:8">
      <c r="B8520" s="235" t="s">
        <v>78</v>
      </c>
      <c r="C8520" s="235">
        <v>44469</v>
      </c>
      <c r="D8520" s="235">
        <v>34</v>
      </c>
      <c r="E8520" s="235">
        <v>0</v>
      </c>
      <c r="F8520" s="235">
        <v>0</v>
      </c>
      <c r="G8520" s="235">
        <v>0</v>
      </c>
      <c r="H8520" s="235">
        <v>0</v>
      </c>
    </row>
    <row r="8521" spans="2:8">
      <c r="B8521" s="235" t="s">
        <v>78</v>
      </c>
      <c r="C8521" s="235">
        <v>44470</v>
      </c>
      <c r="D8521" s="235">
        <v>0</v>
      </c>
      <c r="E8521" s="235">
        <v>0</v>
      </c>
      <c r="F8521" s="235">
        <v>0</v>
      </c>
      <c r="G8521" s="235">
        <v>0</v>
      </c>
      <c r="H8521" s="235">
        <v>0</v>
      </c>
    </row>
    <row r="8522" spans="2:8">
      <c r="B8522" s="235" t="s">
        <v>78</v>
      </c>
      <c r="C8522" s="235">
        <v>44471</v>
      </c>
      <c r="D8522" s="235">
        <v>0</v>
      </c>
      <c r="E8522" s="235">
        <v>0</v>
      </c>
      <c r="F8522" s="235">
        <v>0</v>
      </c>
      <c r="G8522" s="235">
        <v>0</v>
      </c>
      <c r="H8522" s="235">
        <v>0</v>
      </c>
    </row>
    <row r="8523" spans="2:8">
      <c r="B8523" s="235" t="s">
        <v>78</v>
      </c>
      <c r="C8523" s="235">
        <v>44472</v>
      </c>
      <c r="D8523" s="235">
        <v>0</v>
      </c>
      <c r="E8523" s="235">
        <v>0</v>
      </c>
      <c r="F8523" s="235">
        <v>0</v>
      </c>
      <c r="G8523" s="235">
        <v>0</v>
      </c>
      <c r="H8523" s="235">
        <v>0</v>
      </c>
    </row>
    <row r="8524" spans="2:8">
      <c r="B8524" s="235" t="s">
        <v>78</v>
      </c>
      <c r="C8524" s="235">
        <v>44473</v>
      </c>
      <c r="D8524" s="235">
        <v>4</v>
      </c>
      <c r="E8524" s="235">
        <v>0</v>
      </c>
      <c r="F8524" s="235">
        <v>0</v>
      </c>
      <c r="G8524" s="235">
        <v>0</v>
      </c>
      <c r="H8524" s="235">
        <v>0</v>
      </c>
    </row>
    <row r="8525" spans="2:8">
      <c r="B8525" s="235" t="s">
        <v>78</v>
      </c>
      <c r="C8525" s="235">
        <v>44474</v>
      </c>
      <c r="D8525" s="235">
        <v>18</v>
      </c>
      <c r="E8525" s="235">
        <v>0</v>
      </c>
      <c r="F8525" s="235">
        <v>0</v>
      </c>
      <c r="G8525" s="235">
        <v>0</v>
      </c>
      <c r="H8525" s="235">
        <v>0</v>
      </c>
    </row>
    <row r="8526" spans="2:8">
      <c r="B8526" s="235" t="s">
        <v>78</v>
      </c>
      <c r="C8526" s="235">
        <v>44475</v>
      </c>
      <c r="D8526" s="235">
        <v>0</v>
      </c>
      <c r="E8526" s="235">
        <v>0</v>
      </c>
      <c r="F8526" s="235">
        <v>0</v>
      </c>
      <c r="G8526" s="235">
        <v>0</v>
      </c>
      <c r="H8526" s="235">
        <v>0</v>
      </c>
    </row>
    <row r="8527" spans="2:8">
      <c r="B8527" s="235" t="s">
        <v>78</v>
      </c>
      <c r="C8527" s="235">
        <v>44476</v>
      </c>
      <c r="D8527" s="235">
        <v>0</v>
      </c>
      <c r="E8527" s="235">
        <v>0</v>
      </c>
      <c r="F8527" s="235">
        <v>0</v>
      </c>
      <c r="G8527" s="235">
        <v>0</v>
      </c>
      <c r="H8527" s="235">
        <v>0</v>
      </c>
    </row>
    <row r="8528" spans="2:8">
      <c r="B8528" s="235" t="s">
        <v>78</v>
      </c>
      <c r="C8528" s="235">
        <v>44477</v>
      </c>
      <c r="D8528" s="235">
        <v>5</v>
      </c>
      <c r="E8528" s="235">
        <v>0</v>
      </c>
      <c r="F8528" s="235">
        <v>0</v>
      </c>
      <c r="G8528" s="235">
        <v>0</v>
      </c>
      <c r="H8528" s="235">
        <v>0</v>
      </c>
    </row>
    <row r="8529" spans="2:8">
      <c r="B8529" s="235" t="s">
        <v>78</v>
      </c>
      <c r="C8529" s="235">
        <v>44478</v>
      </c>
      <c r="D8529" s="235">
        <v>0</v>
      </c>
      <c r="E8529" s="235">
        <v>0</v>
      </c>
      <c r="F8529" s="235">
        <v>0</v>
      </c>
      <c r="G8529" s="235">
        <v>0</v>
      </c>
      <c r="H8529" s="235">
        <v>0</v>
      </c>
    </row>
    <row r="8530" spans="2:8">
      <c r="B8530" s="235" t="s">
        <v>78</v>
      </c>
      <c r="C8530" s="235">
        <v>44479</v>
      </c>
      <c r="D8530" s="235">
        <v>0</v>
      </c>
      <c r="E8530" s="235">
        <v>0</v>
      </c>
      <c r="F8530" s="235">
        <v>0</v>
      </c>
      <c r="G8530" s="235">
        <v>0</v>
      </c>
      <c r="H8530" s="235">
        <v>0</v>
      </c>
    </row>
    <row r="8531" spans="2:8">
      <c r="B8531" s="235" t="s">
        <v>78</v>
      </c>
      <c r="C8531" s="235">
        <v>44480</v>
      </c>
      <c r="D8531" s="235">
        <v>85</v>
      </c>
      <c r="E8531" s="235">
        <v>0</v>
      </c>
      <c r="F8531" s="235">
        <v>0</v>
      </c>
      <c r="G8531" s="235">
        <v>0</v>
      </c>
      <c r="H8531" s="235">
        <v>0</v>
      </c>
    </row>
    <row r="8532" spans="2:8">
      <c r="B8532" s="235" t="s">
        <v>78</v>
      </c>
      <c r="C8532" s="235">
        <v>44481</v>
      </c>
      <c r="D8532" s="235">
        <v>2</v>
      </c>
      <c r="E8532" s="235">
        <v>0</v>
      </c>
      <c r="F8532" s="235">
        <v>0</v>
      </c>
      <c r="G8532" s="235">
        <v>0</v>
      </c>
      <c r="H8532" s="235">
        <v>0</v>
      </c>
    </row>
    <row r="8533" spans="2:8">
      <c r="B8533" s="235" t="s">
        <v>78</v>
      </c>
      <c r="C8533" s="235">
        <v>44482</v>
      </c>
      <c r="D8533" s="235">
        <v>12</v>
      </c>
      <c r="E8533" s="235">
        <v>0</v>
      </c>
      <c r="F8533" s="235">
        <v>0</v>
      </c>
      <c r="G8533" s="235">
        <v>0</v>
      </c>
      <c r="H8533" s="235">
        <v>0</v>
      </c>
    </row>
    <row r="8534" spans="2:8">
      <c r="B8534" s="235" t="s">
        <v>78</v>
      </c>
      <c r="C8534" s="235">
        <v>44483</v>
      </c>
      <c r="D8534" s="235">
        <v>0</v>
      </c>
      <c r="E8534" s="235">
        <v>0</v>
      </c>
      <c r="F8534" s="235">
        <v>0</v>
      </c>
      <c r="G8534" s="235">
        <v>0</v>
      </c>
      <c r="H8534" s="235">
        <v>0</v>
      </c>
    </row>
    <row r="8535" spans="2:8">
      <c r="B8535" s="235" t="s">
        <v>78</v>
      </c>
      <c r="C8535" s="235">
        <v>44484</v>
      </c>
      <c r="D8535" s="235">
        <v>4</v>
      </c>
      <c r="E8535" s="235">
        <v>0</v>
      </c>
      <c r="F8535" s="235">
        <v>0</v>
      </c>
      <c r="G8535" s="235">
        <v>0</v>
      </c>
      <c r="H8535" s="235">
        <v>0</v>
      </c>
    </row>
    <row r="8536" spans="2:8">
      <c r="B8536" s="235" t="s">
        <v>78</v>
      </c>
      <c r="C8536" s="235">
        <v>44485</v>
      </c>
      <c r="D8536" s="235">
        <v>0</v>
      </c>
      <c r="E8536" s="235">
        <v>0</v>
      </c>
      <c r="F8536" s="235">
        <v>0</v>
      </c>
      <c r="G8536" s="235">
        <v>0</v>
      </c>
      <c r="H8536" s="235">
        <v>0</v>
      </c>
    </row>
    <row r="8537" spans="2:8">
      <c r="B8537" s="235" t="s">
        <v>78</v>
      </c>
      <c r="C8537" s="235">
        <v>44486</v>
      </c>
      <c r="D8537" s="235">
        <v>0</v>
      </c>
      <c r="E8537" s="235">
        <v>0</v>
      </c>
      <c r="F8537" s="235">
        <v>0</v>
      </c>
      <c r="G8537" s="235">
        <v>0</v>
      </c>
      <c r="H8537" s="235">
        <v>0</v>
      </c>
    </row>
    <row r="8538" spans="2:8">
      <c r="B8538" s="235" t="s">
        <v>78</v>
      </c>
      <c r="C8538" s="235">
        <v>44487</v>
      </c>
      <c r="D8538" s="235">
        <v>0</v>
      </c>
      <c r="E8538" s="235">
        <v>0</v>
      </c>
      <c r="F8538" s="235">
        <v>0</v>
      </c>
      <c r="G8538" s="235">
        <v>0</v>
      </c>
      <c r="H8538" s="235">
        <v>0</v>
      </c>
    </row>
    <row r="8539" spans="2:8">
      <c r="B8539" s="235" t="s">
        <v>78</v>
      </c>
      <c r="C8539" s="235">
        <v>44488</v>
      </c>
      <c r="D8539" s="235">
        <v>0</v>
      </c>
      <c r="E8539" s="235">
        <v>0</v>
      </c>
      <c r="F8539" s="235">
        <v>0</v>
      </c>
      <c r="G8539" s="235">
        <v>0</v>
      </c>
      <c r="H8539" s="235">
        <v>0</v>
      </c>
    </row>
    <row r="8540" spans="2:8">
      <c r="B8540" s="235" t="s">
        <v>78</v>
      </c>
      <c r="C8540" s="235">
        <v>44489</v>
      </c>
      <c r="D8540" s="235">
        <v>39</v>
      </c>
      <c r="E8540" s="235">
        <v>0</v>
      </c>
      <c r="F8540" s="235">
        <v>0</v>
      </c>
      <c r="G8540" s="235">
        <v>0</v>
      </c>
      <c r="H8540" s="235">
        <v>0</v>
      </c>
    </row>
    <row r="8541" spans="2:8">
      <c r="B8541" s="235" t="s">
        <v>78</v>
      </c>
      <c r="C8541" s="235">
        <v>44490</v>
      </c>
      <c r="D8541" s="235">
        <v>0</v>
      </c>
      <c r="E8541" s="235">
        <v>0</v>
      </c>
      <c r="F8541" s="235">
        <v>0</v>
      </c>
      <c r="G8541" s="235">
        <v>0</v>
      </c>
      <c r="H8541" s="235">
        <v>0</v>
      </c>
    </row>
    <row r="8542" spans="2:8">
      <c r="B8542" s="235" t="s">
        <v>78</v>
      </c>
      <c r="C8542" s="235">
        <v>44491</v>
      </c>
      <c r="D8542" s="235">
        <v>21</v>
      </c>
      <c r="E8542" s="235">
        <v>0</v>
      </c>
      <c r="F8542" s="235">
        <v>0</v>
      </c>
      <c r="G8542" s="235">
        <v>0</v>
      </c>
      <c r="H8542" s="235">
        <v>0</v>
      </c>
    </row>
    <row r="8543" spans="2:8">
      <c r="B8543" s="235" t="s">
        <v>78</v>
      </c>
      <c r="C8543" s="235">
        <v>44492</v>
      </c>
      <c r="D8543" s="235">
        <v>0</v>
      </c>
      <c r="E8543" s="235">
        <v>0</v>
      </c>
      <c r="F8543" s="235">
        <v>0</v>
      </c>
      <c r="G8543" s="235">
        <v>0</v>
      </c>
      <c r="H8543" s="235">
        <v>0</v>
      </c>
    </row>
    <row r="8544" spans="2:8">
      <c r="B8544" s="235" t="s">
        <v>78</v>
      </c>
      <c r="C8544" s="235">
        <v>44493</v>
      </c>
      <c r="D8544" s="235">
        <v>0</v>
      </c>
      <c r="E8544" s="235">
        <v>0</v>
      </c>
      <c r="F8544" s="235">
        <v>0</v>
      </c>
      <c r="G8544" s="235">
        <v>0</v>
      </c>
      <c r="H8544" s="235">
        <v>0</v>
      </c>
    </row>
    <row r="8545" spans="2:8">
      <c r="B8545" s="235" t="s">
        <v>78</v>
      </c>
      <c r="C8545" s="235">
        <v>44494</v>
      </c>
      <c r="D8545" s="235">
        <v>5</v>
      </c>
      <c r="E8545" s="235">
        <v>0</v>
      </c>
      <c r="F8545" s="235">
        <v>0</v>
      </c>
      <c r="G8545" s="235">
        <v>0</v>
      </c>
      <c r="H8545" s="235">
        <v>0</v>
      </c>
    </row>
    <row r="8546" spans="2:8">
      <c r="B8546" s="235" t="s">
        <v>78</v>
      </c>
      <c r="C8546" s="235">
        <v>44495</v>
      </c>
      <c r="D8546" s="235">
        <v>15</v>
      </c>
      <c r="E8546" s="235">
        <v>0</v>
      </c>
      <c r="F8546" s="235">
        <v>0</v>
      </c>
      <c r="G8546" s="235">
        <v>0</v>
      </c>
      <c r="H8546" s="235">
        <v>0</v>
      </c>
    </row>
    <row r="8547" spans="2:8">
      <c r="B8547" s="235" t="s">
        <v>78</v>
      </c>
      <c r="C8547" s="235">
        <v>44496</v>
      </c>
      <c r="D8547" s="235">
        <v>24</v>
      </c>
      <c r="E8547" s="235">
        <v>0</v>
      </c>
      <c r="F8547" s="235">
        <v>0</v>
      </c>
      <c r="G8547" s="235">
        <v>0</v>
      </c>
      <c r="H8547" s="235">
        <v>0</v>
      </c>
    </row>
    <row r="8548" spans="2:8">
      <c r="B8548" s="235" t="s">
        <v>78</v>
      </c>
      <c r="C8548" s="235">
        <v>44497</v>
      </c>
      <c r="D8548" s="235">
        <v>0</v>
      </c>
      <c r="E8548" s="235">
        <v>0</v>
      </c>
      <c r="F8548" s="235">
        <v>0</v>
      </c>
      <c r="G8548" s="235">
        <v>0</v>
      </c>
      <c r="H8548" s="235">
        <v>0</v>
      </c>
    </row>
    <row r="8549" spans="2:8">
      <c r="B8549" s="235" t="s">
        <v>78</v>
      </c>
      <c r="C8549" s="235">
        <v>44498</v>
      </c>
      <c r="D8549" s="235">
        <v>20</v>
      </c>
      <c r="E8549" s="235">
        <v>0</v>
      </c>
      <c r="F8549" s="235">
        <v>0</v>
      </c>
      <c r="G8549" s="235">
        <v>0</v>
      </c>
      <c r="H8549" s="235">
        <v>0</v>
      </c>
    </row>
    <row r="8550" spans="2:8">
      <c r="B8550" s="235" t="s">
        <v>78</v>
      </c>
      <c r="C8550" s="235">
        <v>44499</v>
      </c>
      <c r="D8550" s="235">
        <v>0</v>
      </c>
      <c r="E8550" s="235">
        <v>0</v>
      </c>
      <c r="F8550" s="235">
        <v>0</v>
      </c>
      <c r="G8550" s="235">
        <v>0</v>
      </c>
      <c r="H8550" s="235">
        <v>0</v>
      </c>
    </row>
    <row r="8551" spans="2:8">
      <c r="B8551" s="235" t="s">
        <v>78</v>
      </c>
      <c r="C8551" s="235">
        <v>44500</v>
      </c>
      <c r="D8551" s="235">
        <v>0</v>
      </c>
      <c r="E8551" s="235">
        <v>0</v>
      </c>
      <c r="F8551" s="235">
        <v>0</v>
      </c>
      <c r="G8551" s="235">
        <v>0</v>
      </c>
      <c r="H8551" s="235">
        <v>0</v>
      </c>
    </row>
    <row r="8552" spans="2:8">
      <c r="B8552" s="235" t="s">
        <v>78</v>
      </c>
      <c r="C8552" s="235">
        <v>44501</v>
      </c>
      <c r="D8552" s="235">
        <v>0</v>
      </c>
      <c r="E8552" s="235">
        <v>0</v>
      </c>
      <c r="F8552" s="235">
        <v>0</v>
      </c>
      <c r="G8552" s="235">
        <v>0</v>
      </c>
      <c r="H8552" s="235">
        <v>0</v>
      </c>
    </row>
    <row r="8553" spans="2:8">
      <c r="B8553" s="235" t="s">
        <v>78</v>
      </c>
      <c r="C8553" s="235">
        <v>44502</v>
      </c>
      <c r="D8553" s="235">
        <v>30</v>
      </c>
      <c r="E8553" s="235">
        <v>0</v>
      </c>
      <c r="F8553" s="235">
        <v>0</v>
      </c>
      <c r="G8553" s="235">
        <v>0</v>
      </c>
      <c r="H8553" s="235">
        <v>0</v>
      </c>
    </row>
    <row r="8554" spans="2:8">
      <c r="B8554" s="235" t="s">
        <v>78</v>
      </c>
      <c r="C8554" s="235">
        <v>44503</v>
      </c>
      <c r="D8554" s="235">
        <v>7</v>
      </c>
      <c r="E8554" s="235">
        <v>0</v>
      </c>
      <c r="F8554" s="235">
        <v>0</v>
      </c>
      <c r="G8554" s="235">
        <v>0</v>
      </c>
      <c r="H8554" s="235">
        <v>0</v>
      </c>
    </row>
    <row r="8555" spans="2:8">
      <c r="B8555" s="235" t="s">
        <v>78</v>
      </c>
      <c r="C8555" s="235">
        <v>44504</v>
      </c>
      <c r="D8555" s="235">
        <v>14</v>
      </c>
      <c r="E8555" s="235">
        <v>0</v>
      </c>
      <c r="F8555" s="235">
        <v>0</v>
      </c>
      <c r="G8555" s="235">
        <v>0</v>
      </c>
      <c r="H8555" s="235">
        <v>0</v>
      </c>
    </row>
    <row r="8556" spans="2:8">
      <c r="B8556" s="235" t="s">
        <v>78</v>
      </c>
      <c r="C8556" s="235">
        <v>44505</v>
      </c>
      <c r="D8556" s="235">
        <v>11</v>
      </c>
      <c r="E8556" s="235">
        <v>0</v>
      </c>
      <c r="F8556" s="235">
        <v>0</v>
      </c>
      <c r="G8556" s="235">
        <v>0</v>
      </c>
      <c r="H8556" s="235">
        <v>0</v>
      </c>
    </row>
    <row r="8557" spans="2:8">
      <c r="B8557" s="235" t="s">
        <v>78</v>
      </c>
      <c r="C8557" s="235">
        <v>44506</v>
      </c>
      <c r="D8557" s="235">
        <v>0</v>
      </c>
      <c r="E8557" s="235">
        <v>0</v>
      </c>
      <c r="F8557" s="235">
        <v>0</v>
      </c>
      <c r="G8557" s="235">
        <v>0</v>
      </c>
      <c r="H8557" s="235">
        <v>0</v>
      </c>
    </row>
    <row r="8558" spans="2:8">
      <c r="B8558" s="235" t="s">
        <v>78</v>
      </c>
      <c r="C8558" s="235">
        <v>44507</v>
      </c>
      <c r="D8558" s="235">
        <v>0</v>
      </c>
      <c r="E8558" s="235">
        <v>0</v>
      </c>
      <c r="F8558" s="235">
        <v>0</v>
      </c>
      <c r="G8558" s="235">
        <v>0</v>
      </c>
      <c r="H8558" s="235">
        <v>0</v>
      </c>
    </row>
    <row r="8559" spans="2:8">
      <c r="B8559" s="235" t="s">
        <v>78</v>
      </c>
      <c r="C8559" s="235">
        <v>44508</v>
      </c>
      <c r="D8559" s="235">
        <v>15</v>
      </c>
      <c r="E8559" s="235">
        <v>0</v>
      </c>
      <c r="F8559" s="235">
        <v>0</v>
      </c>
      <c r="G8559" s="235">
        <v>0</v>
      </c>
      <c r="H8559" s="235">
        <v>0</v>
      </c>
    </row>
    <row r="8560" spans="2:8">
      <c r="B8560" s="235" t="s">
        <v>78</v>
      </c>
      <c r="C8560" s="235">
        <v>44509</v>
      </c>
      <c r="D8560" s="235">
        <v>20</v>
      </c>
      <c r="E8560" s="235">
        <v>0</v>
      </c>
      <c r="F8560" s="235">
        <v>0</v>
      </c>
      <c r="G8560" s="235">
        <v>0</v>
      </c>
      <c r="H8560" s="235">
        <v>0</v>
      </c>
    </row>
    <row r="8561" spans="2:8">
      <c r="B8561" s="235" t="s">
        <v>78</v>
      </c>
      <c r="C8561" s="235">
        <v>44510</v>
      </c>
      <c r="D8561" s="235">
        <v>6</v>
      </c>
      <c r="E8561" s="235">
        <v>0</v>
      </c>
      <c r="F8561" s="235">
        <v>0</v>
      </c>
      <c r="G8561" s="235">
        <v>0</v>
      </c>
      <c r="H8561" s="235">
        <v>0</v>
      </c>
    </row>
    <row r="8562" spans="2:8">
      <c r="B8562" s="235" t="s">
        <v>78</v>
      </c>
      <c r="C8562" s="235">
        <v>44511</v>
      </c>
      <c r="D8562" s="235">
        <v>2</v>
      </c>
      <c r="E8562" s="235">
        <v>0</v>
      </c>
      <c r="F8562" s="235">
        <v>0</v>
      </c>
      <c r="G8562" s="235">
        <v>0</v>
      </c>
      <c r="H8562" s="235">
        <v>0</v>
      </c>
    </row>
    <row r="8563" spans="2:8">
      <c r="B8563" s="235" t="s">
        <v>78</v>
      </c>
      <c r="C8563" s="235">
        <v>44512</v>
      </c>
      <c r="D8563" s="235">
        <v>0</v>
      </c>
      <c r="E8563" s="235">
        <v>0</v>
      </c>
      <c r="F8563" s="235">
        <v>0</v>
      </c>
      <c r="G8563" s="235">
        <v>0</v>
      </c>
      <c r="H8563" s="235">
        <v>0</v>
      </c>
    </row>
    <row r="8564" spans="2:8">
      <c r="B8564" s="235" t="s">
        <v>78</v>
      </c>
      <c r="C8564" s="235">
        <v>44513</v>
      </c>
      <c r="D8564" s="235">
        <v>0</v>
      </c>
      <c r="E8564" s="235">
        <v>0</v>
      </c>
      <c r="F8564" s="235">
        <v>0</v>
      </c>
      <c r="G8564" s="235">
        <v>0</v>
      </c>
      <c r="H8564" s="235">
        <v>0</v>
      </c>
    </row>
    <row r="8565" spans="2:8">
      <c r="B8565" s="235" t="s">
        <v>78</v>
      </c>
      <c r="C8565" s="235">
        <v>44514</v>
      </c>
      <c r="D8565" s="235">
        <v>0</v>
      </c>
      <c r="E8565" s="235">
        <v>0</v>
      </c>
      <c r="F8565" s="235">
        <v>0</v>
      </c>
      <c r="G8565" s="235">
        <v>0</v>
      </c>
      <c r="H8565" s="235">
        <v>0</v>
      </c>
    </row>
    <row r="8566" spans="2:8">
      <c r="B8566" s="235" t="s">
        <v>78</v>
      </c>
      <c r="C8566" s="235">
        <v>44515</v>
      </c>
      <c r="D8566" s="235">
        <v>0</v>
      </c>
      <c r="E8566" s="235">
        <v>0</v>
      </c>
      <c r="F8566" s="235">
        <v>0</v>
      </c>
      <c r="G8566" s="235">
        <v>0</v>
      </c>
      <c r="H8566" s="235">
        <v>0</v>
      </c>
    </row>
    <row r="8567" spans="2:8">
      <c r="B8567" s="235" t="s">
        <v>78</v>
      </c>
      <c r="C8567" s="235">
        <v>44516</v>
      </c>
      <c r="D8567" s="235">
        <v>56</v>
      </c>
      <c r="E8567" s="235">
        <v>0</v>
      </c>
      <c r="F8567" s="235">
        <v>0</v>
      </c>
      <c r="G8567" s="235">
        <v>0</v>
      </c>
      <c r="H8567" s="235">
        <v>0</v>
      </c>
    </row>
    <row r="8568" spans="2:8">
      <c r="B8568" s="235" t="s">
        <v>78</v>
      </c>
      <c r="C8568" s="235">
        <v>44517</v>
      </c>
      <c r="D8568" s="235">
        <v>4</v>
      </c>
      <c r="E8568" s="235">
        <v>0</v>
      </c>
      <c r="F8568" s="235">
        <v>0</v>
      </c>
      <c r="G8568" s="235">
        <v>0</v>
      </c>
      <c r="H8568" s="235">
        <v>0</v>
      </c>
    </row>
    <row r="8569" spans="2:8">
      <c r="B8569" s="235" t="s">
        <v>78</v>
      </c>
      <c r="C8569" s="235">
        <v>44519</v>
      </c>
      <c r="D8569" s="235">
        <v>4</v>
      </c>
      <c r="E8569" s="235">
        <v>0</v>
      </c>
      <c r="F8569" s="235">
        <v>0</v>
      </c>
      <c r="G8569" s="235">
        <v>0</v>
      </c>
      <c r="H8569" s="235">
        <v>0</v>
      </c>
    </row>
    <row r="8570" spans="2:8">
      <c r="B8570" s="235" t="s">
        <v>78</v>
      </c>
      <c r="C8570" s="235">
        <v>44520</v>
      </c>
      <c r="D8570" s="235">
        <v>0</v>
      </c>
      <c r="E8570" s="235">
        <v>0</v>
      </c>
      <c r="F8570" s="235">
        <v>0</v>
      </c>
      <c r="G8570" s="235">
        <v>0</v>
      </c>
      <c r="H8570" s="235">
        <v>0</v>
      </c>
    </row>
    <row r="8571" spans="2:8">
      <c r="B8571" s="235" t="s">
        <v>78</v>
      </c>
      <c r="C8571" s="235">
        <v>44521</v>
      </c>
      <c r="D8571" s="235">
        <v>0</v>
      </c>
      <c r="E8571" s="235">
        <v>0</v>
      </c>
      <c r="F8571" s="235">
        <v>0</v>
      </c>
      <c r="G8571" s="235">
        <v>0</v>
      </c>
      <c r="H8571" s="235">
        <v>0</v>
      </c>
    </row>
    <row r="8572" spans="2:8">
      <c r="B8572" s="235" t="s">
        <v>78</v>
      </c>
      <c r="C8572" s="235">
        <v>44522</v>
      </c>
      <c r="D8572" s="235">
        <v>30</v>
      </c>
      <c r="E8572" s="235">
        <v>0</v>
      </c>
      <c r="F8572" s="235">
        <v>0</v>
      </c>
      <c r="G8572" s="235">
        <v>0</v>
      </c>
      <c r="H8572" s="235">
        <v>0</v>
      </c>
    </row>
    <row r="8573" spans="2:8">
      <c r="B8573" s="235" t="s">
        <v>78</v>
      </c>
      <c r="C8573" s="235">
        <v>44523</v>
      </c>
      <c r="D8573" s="235">
        <v>44</v>
      </c>
      <c r="E8573" s="235">
        <v>0</v>
      </c>
      <c r="F8573" s="235">
        <v>0</v>
      </c>
      <c r="G8573" s="235">
        <v>0</v>
      </c>
      <c r="H8573" s="235">
        <v>0</v>
      </c>
    </row>
    <row r="8574" spans="2:8">
      <c r="B8574" s="235" t="s">
        <v>78</v>
      </c>
      <c r="C8574" s="235">
        <v>44524</v>
      </c>
      <c r="D8574" s="235">
        <v>12</v>
      </c>
      <c r="E8574" s="235">
        <v>0</v>
      </c>
      <c r="F8574" s="235">
        <v>0</v>
      </c>
      <c r="G8574" s="235">
        <v>0</v>
      </c>
      <c r="H8574" s="235">
        <v>0</v>
      </c>
    </row>
    <row r="8575" spans="2:8">
      <c r="B8575" s="235" t="s">
        <v>78</v>
      </c>
      <c r="C8575" s="235">
        <v>44518</v>
      </c>
      <c r="D8575" s="235">
        <v>0</v>
      </c>
      <c r="E8575" s="235">
        <v>0</v>
      </c>
      <c r="F8575" s="235">
        <v>0</v>
      </c>
      <c r="G8575" s="235">
        <v>0</v>
      </c>
      <c r="H8575" s="235">
        <v>0</v>
      </c>
    </row>
    <row r="8576" spans="2:8">
      <c r="B8576" s="235" t="s">
        <v>78</v>
      </c>
      <c r="C8576" s="235">
        <v>44525</v>
      </c>
      <c r="D8576" s="235">
        <v>0</v>
      </c>
      <c r="E8576" s="235">
        <v>0</v>
      </c>
      <c r="F8576" s="235">
        <v>0</v>
      </c>
      <c r="G8576" s="235">
        <v>0</v>
      </c>
      <c r="H8576" s="235">
        <v>0</v>
      </c>
    </row>
    <row r="8577" spans="2:8">
      <c r="B8577" s="235" t="s">
        <v>78</v>
      </c>
      <c r="C8577" s="235">
        <v>44526</v>
      </c>
      <c r="D8577" s="235">
        <v>0</v>
      </c>
      <c r="E8577" s="235">
        <v>0</v>
      </c>
      <c r="F8577" s="235">
        <v>0</v>
      </c>
      <c r="G8577" s="235">
        <v>0</v>
      </c>
      <c r="H8577" s="235">
        <v>0</v>
      </c>
    </row>
    <row r="8578" spans="2:8">
      <c r="B8578" s="235" t="s">
        <v>78</v>
      </c>
      <c r="C8578" s="235">
        <v>44527</v>
      </c>
      <c r="D8578" s="235">
        <v>0</v>
      </c>
      <c r="E8578" s="235">
        <v>0</v>
      </c>
      <c r="F8578" s="235">
        <v>0</v>
      </c>
      <c r="G8578" s="235">
        <v>0</v>
      </c>
      <c r="H8578" s="235">
        <v>0</v>
      </c>
    </row>
    <row r="8579" spans="2:8">
      <c r="B8579" s="235" t="s">
        <v>78</v>
      </c>
      <c r="C8579" s="235">
        <v>44529</v>
      </c>
      <c r="D8579" s="235">
        <v>80</v>
      </c>
      <c r="E8579" s="235">
        <v>0</v>
      </c>
      <c r="F8579" s="235">
        <v>0</v>
      </c>
      <c r="G8579" s="235">
        <v>0</v>
      </c>
      <c r="H8579" s="235">
        <v>0</v>
      </c>
    </row>
    <row r="8580" spans="2:8">
      <c r="B8580" s="235" t="s">
        <v>78</v>
      </c>
      <c r="C8580" s="235">
        <v>44528</v>
      </c>
      <c r="D8580" s="235">
        <v>0</v>
      </c>
      <c r="E8580" s="235">
        <v>0</v>
      </c>
      <c r="F8580" s="235">
        <v>0</v>
      </c>
      <c r="G8580" s="235">
        <v>0</v>
      </c>
      <c r="H8580" s="235">
        <v>0</v>
      </c>
    </row>
    <row r="8581" spans="2:8">
      <c r="B8581" s="235" t="s">
        <v>78</v>
      </c>
      <c r="C8581" s="235">
        <v>44530</v>
      </c>
      <c r="D8581" s="235">
        <v>8</v>
      </c>
      <c r="E8581" s="235">
        <v>0</v>
      </c>
      <c r="F8581" s="235">
        <v>0</v>
      </c>
      <c r="G8581" s="235">
        <v>0</v>
      </c>
      <c r="H8581" s="235">
        <v>0</v>
      </c>
    </row>
    <row r="8582" spans="2:8">
      <c r="B8582" s="235" t="s">
        <v>78</v>
      </c>
      <c r="C8582" s="235">
        <v>44531</v>
      </c>
      <c r="D8582" s="235">
        <v>10</v>
      </c>
      <c r="E8582" s="235">
        <v>0</v>
      </c>
      <c r="F8582" s="235">
        <v>0</v>
      </c>
      <c r="G8582" s="235">
        <v>0</v>
      </c>
      <c r="H8582" s="235">
        <v>0</v>
      </c>
    </row>
    <row r="8583" spans="2:8">
      <c r="B8583" s="235" t="s">
        <v>78</v>
      </c>
      <c r="C8583" s="235">
        <v>44532</v>
      </c>
      <c r="D8583" s="235">
        <v>10</v>
      </c>
      <c r="E8583" s="235">
        <v>0</v>
      </c>
      <c r="F8583" s="235">
        <v>0</v>
      </c>
      <c r="G8583" s="235">
        <v>0</v>
      </c>
      <c r="H8583" s="235">
        <v>0</v>
      </c>
    </row>
    <row r="8584" spans="2:8">
      <c r="B8584" s="235" t="s">
        <v>78</v>
      </c>
      <c r="C8584" s="235">
        <v>44533</v>
      </c>
      <c r="D8584" s="235">
        <v>0</v>
      </c>
      <c r="E8584" s="235">
        <v>0</v>
      </c>
      <c r="F8584" s="235">
        <v>0</v>
      </c>
      <c r="G8584" s="235">
        <v>0</v>
      </c>
      <c r="H8584" s="235">
        <v>0</v>
      </c>
    </row>
    <row r="8585" spans="2:8">
      <c r="B8585" s="235" t="s">
        <v>78</v>
      </c>
      <c r="C8585" s="235">
        <v>44534</v>
      </c>
      <c r="D8585" s="235">
        <v>0</v>
      </c>
      <c r="E8585" s="235">
        <v>0</v>
      </c>
      <c r="F8585" s="235">
        <v>0</v>
      </c>
      <c r="G8585" s="235">
        <v>0</v>
      </c>
      <c r="H8585" s="235">
        <v>0</v>
      </c>
    </row>
    <row r="8586" spans="2:8">
      <c r="B8586" s="235" t="s">
        <v>78</v>
      </c>
      <c r="C8586" s="235">
        <v>44535</v>
      </c>
      <c r="D8586" s="235">
        <v>0</v>
      </c>
      <c r="E8586" s="235">
        <v>0</v>
      </c>
      <c r="F8586" s="235">
        <v>0</v>
      </c>
      <c r="G8586" s="235">
        <v>0</v>
      </c>
      <c r="H8586" s="235">
        <v>0</v>
      </c>
    </row>
    <row r="8587" spans="2:8">
      <c r="B8587" s="235" t="s">
        <v>78</v>
      </c>
      <c r="C8587" s="235">
        <v>44536</v>
      </c>
      <c r="D8587" s="235">
        <v>0</v>
      </c>
      <c r="E8587" s="235">
        <v>0</v>
      </c>
      <c r="F8587" s="235">
        <v>0</v>
      </c>
      <c r="G8587" s="235">
        <v>0</v>
      </c>
      <c r="H8587" s="235">
        <v>0</v>
      </c>
    </row>
    <row r="8588" spans="2:8">
      <c r="B8588" s="235" t="s">
        <v>78</v>
      </c>
      <c r="C8588" s="235">
        <v>44537</v>
      </c>
      <c r="D8588" s="235">
        <v>0</v>
      </c>
      <c r="E8588" s="235">
        <v>0</v>
      </c>
      <c r="F8588" s="235">
        <v>0</v>
      </c>
      <c r="G8588" s="235">
        <v>0</v>
      </c>
      <c r="H8588" s="235">
        <v>0</v>
      </c>
    </row>
    <row r="8589" spans="2:8">
      <c r="B8589" s="235" t="s">
        <v>78</v>
      </c>
      <c r="C8589" s="235">
        <v>44538</v>
      </c>
      <c r="D8589" s="235">
        <v>0</v>
      </c>
      <c r="E8589" s="235">
        <v>0</v>
      </c>
      <c r="F8589" s="235">
        <v>0</v>
      </c>
      <c r="G8589" s="235">
        <v>0</v>
      </c>
      <c r="H8589" s="235">
        <v>0</v>
      </c>
    </row>
    <row r="8590" spans="2:8">
      <c r="B8590" s="235" t="s">
        <v>78</v>
      </c>
      <c r="C8590" s="235">
        <v>44539</v>
      </c>
      <c r="D8590" s="235">
        <v>0</v>
      </c>
      <c r="E8590" s="235">
        <v>0</v>
      </c>
      <c r="F8590" s="235">
        <v>0</v>
      </c>
      <c r="G8590" s="235">
        <v>0</v>
      </c>
      <c r="H8590" s="235">
        <v>0</v>
      </c>
    </row>
    <row r="8591" spans="2:8">
      <c r="B8591" s="235" t="s">
        <v>78</v>
      </c>
      <c r="C8591" s="235">
        <v>44540</v>
      </c>
      <c r="D8591" s="235">
        <v>16</v>
      </c>
      <c r="E8591" s="235">
        <v>0</v>
      </c>
      <c r="F8591" s="235">
        <v>0</v>
      </c>
      <c r="G8591" s="235">
        <v>0</v>
      </c>
      <c r="H8591" s="235">
        <v>0</v>
      </c>
    </row>
    <row r="8592" spans="2:8">
      <c r="B8592" s="235" t="s">
        <v>78</v>
      </c>
      <c r="C8592" s="235">
        <v>44541</v>
      </c>
      <c r="D8592" s="235">
        <v>0</v>
      </c>
      <c r="E8592" s="235">
        <v>0</v>
      </c>
      <c r="F8592" s="235">
        <v>0</v>
      </c>
      <c r="G8592" s="235">
        <v>0</v>
      </c>
      <c r="H8592" s="235">
        <v>0</v>
      </c>
    </row>
    <row r="8593" spans="2:8">
      <c r="B8593" s="235" t="s">
        <v>78</v>
      </c>
      <c r="C8593" s="235">
        <v>44542</v>
      </c>
      <c r="D8593" s="235">
        <v>0</v>
      </c>
      <c r="E8593" s="235">
        <v>0</v>
      </c>
      <c r="F8593" s="235">
        <v>0</v>
      </c>
      <c r="G8593" s="235">
        <v>0</v>
      </c>
      <c r="H8593" s="235">
        <v>0</v>
      </c>
    </row>
    <row r="8594" spans="2:8">
      <c r="B8594" s="235" t="s">
        <v>78</v>
      </c>
      <c r="C8594" s="235">
        <v>44543</v>
      </c>
      <c r="D8594" s="235">
        <v>22</v>
      </c>
      <c r="E8594" s="235">
        <v>0</v>
      </c>
      <c r="F8594" s="235">
        <v>0</v>
      </c>
      <c r="G8594" s="235">
        <v>0</v>
      </c>
      <c r="H8594" s="235">
        <v>0</v>
      </c>
    </row>
    <row r="8595" spans="2:8">
      <c r="B8595" s="235" t="s">
        <v>78</v>
      </c>
      <c r="C8595" s="235">
        <v>44544</v>
      </c>
      <c r="D8595" s="235">
        <v>0</v>
      </c>
      <c r="E8595" s="235">
        <v>0</v>
      </c>
      <c r="F8595" s="235">
        <v>0</v>
      </c>
      <c r="G8595" s="235">
        <v>0</v>
      </c>
      <c r="H8595" s="235">
        <v>0</v>
      </c>
    </row>
    <row r="8596" spans="2:8">
      <c r="B8596" s="235" t="s">
        <v>78</v>
      </c>
      <c r="C8596" s="235">
        <v>44545</v>
      </c>
      <c r="D8596" s="235">
        <v>10</v>
      </c>
      <c r="E8596" s="235">
        <v>0</v>
      </c>
      <c r="F8596" s="235">
        <v>0</v>
      </c>
      <c r="G8596" s="235">
        <v>0</v>
      </c>
      <c r="H8596" s="235">
        <v>0</v>
      </c>
    </row>
    <row r="8597" spans="2:8">
      <c r="B8597" s="235" t="s">
        <v>78</v>
      </c>
      <c r="C8597" s="235">
        <v>44546</v>
      </c>
      <c r="D8597" s="235">
        <v>4</v>
      </c>
      <c r="E8597" s="235">
        <v>0</v>
      </c>
      <c r="F8597" s="235">
        <v>0</v>
      </c>
      <c r="G8597" s="235">
        <v>0</v>
      </c>
      <c r="H8597" s="235">
        <v>0</v>
      </c>
    </row>
    <row r="8598" spans="2:8">
      <c r="B8598" s="235" t="s">
        <v>78</v>
      </c>
      <c r="C8598" s="235">
        <v>44547</v>
      </c>
      <c r="D8598" s="235">
        <v>0</v>
      </c>
      <c r="E8598" s="235">
        <v>0</v>
      </c>
      <c r="F8598" s="235">
        <v>0</v>
      </c>
      <c r="G8598" s="235">
        <v>0</v>
      </c>
      <c r="H8598" s="235">
        <v>0</v>
      </c>
    </row>
    <row r="8599" spans="2:8">
      <c r="B8599" s="235" t="s">
        <v>78</v>
      </c>
      <c r="C8599" s="235">
        <v>44548</v>
      </c>
      <c r="D8599" s="235">
        <v>0</v>
      </c>
      <c r="E8599" s="235">
        <v>0</v>
      </c>
      <c r="F8599" s="235">
        <v>0</v>
      </c>
      <c r="G8599" s="235">
        <v>0</v>
      </c>
      <c r="H8599" s="235">
        <v>0</v>
      </c>
    </row>
    <row r="8600" spans="2:8">
      <c r="B8600" s="235" t="s">
        <v>78</v>
      </c>
      <c r="C8600" s="235">
        <v>44549</v>
      </c>
      <c r="D8600" s="235">
        <v>0</v>
      </c>
      <c r="E8600" s="235">
        <v>0</v>
      </c>
      <c r="F8600" s="235">
        <v>0</v>
      </c>
      <c r="G8600" s="235">
        <v>0</v>
      </c>
      <c r="H8600" s="235">
        <v>0</v>
      </c>
    </row>
    <row r="8601" spans="2:8">
      <c r="B8601" s="235" t="s">
        <v>78</v>
      </c>
      <c r="C8601" s="235">
        <v>44550</v>
      </c>
      <c r="D8601" s="235">
        <v>5</v>
      </c>
      <c r="E8601" s="235">
        <v>0</v>
      </c>
      <c r="F8601" s="235">
        <v>0</v>
      </c>
      <c r="G8601" s="235">
        <v>0</v>
      </c>
      <c r="H8601" s="235">
        <v>0</v>
      </c>
    </row>
    <row r="8602" spans="2:8">
      <c r="B8602" s="235" t="s">
        <v>78</v>
      </c>
      <c r="C8602" s="235">
        <v>44551</v>
      </c>
      <c r="D8602" s="235">
        <v>9</v>
      </c>
      <c r="E8602" s="235">
        <v>0</v>
      </c>
      <c r="F8602" s="235">
        <v>0</v>
      </c>
      <c r="G8602" s="235">
        <v>0</v>
      </c>
      <c r="H8602" s="235">
        <v>0</v>
      </c>
    </row>
    <row r="8603" spans="2:8">
      <c r="B8603" s="235" t="s">
        <v>78</v>
      </c>
      <c r="C8603" s="235">
        <v>44552</v>
      </c>
      <c r="D8603" s="235">
        <v>11</v>
      </c>
      <c r="E8603" s="235">
        <v>0</v>
      </c>
      <c r="F8603" s="235">
        <v>0</v>
      </c>
      <c r="G8603" s="235">
        <v>0</v>
      </c>
      <c r="H8603" s="235">
        <v>0</v>
      </c>
    </row>
    <row r="8604" spans="2:8">
      <c r="B8604" s="235" t="s">
        <v>78</v>
      </c>
      <c r="C8604" s="235">
        <v>44553</v>
      </c>
      <c r="D8604" s="235">
        <v>0</v>
      </c>
      <c r="E8604" s="235">
        <v>0</v>
      </c>
      <c r="F8604" s="235">
        <v>0</v>
      </c>
      <c r="G8604" s="235">
        <v>0</v>
      </c>
      <c r="H8604" s="235">
        <v>0</v>
      </c>
    </row>
    <row r="8605" spans="2:8">
      <c r="B8605" s="235" t="s">
        <v>78</v>
      </c>
      <c r="C8605" s="235">
        <v>44554</v>
      </c>
      <c r="D8605" s="235">
        <v>1</v>
      </c>
      <c r="E8605" s="235">
        <v>0</v>
      </c>
      <c r="F8605" s="235">
        <v>0</v>
      </c>
      <c r="G8605" s="235">
        <v>0</v>
      </c>
      <c r="H8605" s="235">
        <v>0</v>
      </c>
    </row>
    <row r="8606" spans="2:8">
      <c r="B8606" s="235" t="s">
        <v>78</v>
      </c>
      <c r="C8606" s="235">
        <v>44555</v>
      </c>
      <c r="D8606" s="235">
        <v>0</v>
      </c>
      <c r="E8606" s="235">
        <v>0</v>
      </c>
      <c r="F8606" s="235">
        <v>0</v>
      </c>
      <c r="G8606" s="235">
        <v>0</v>
      </c>
      <c r="H8606" s="235">
        <v>0</v>
      </c>
    </row>
    <row r="8607" spans="2:8">
      <c r="B8607" s="235" t="s">
        <v>78</v>
      </c>
      <c r="C8607" s="235">
        <v>44556</v>
      </c>
      <c r="D8607" s="235">
        <v>0</v>
      </c>
      <c r="E8607" s="235">
        <v>0</v>
      </c>
      <c r="F8607" s="235">
        <v>0</v>
      </c>
      <c r="G8607" s="235">
        <v>0</v>
      </c>
      <c r="H8607" s="235">
        <v>0</v>
      </c>
    </row>
    <row r="8608" spans="2:8">
      <c r="B8608" s="235" t="s">
        <v>78</v>
      </c>
      <c r="C8608" s="235">
        <v>44557</v>
      </c>
      <c r="D8608" s="235">
        <v>30</v>
      </c>
      <c r="E8608" s="235">
        <v>0</v>
      </c>
      <c r="F8608" s="235">
        <v>0</v>
      </c>
      <c r="G8608" s="235">
        <v>0</v>
      </c>
      <c r="H8608" s="235">
        <v>0</v>
      </c>
    </row>
    <row r="8609" spans="2:8">
      <c r="B8609" s="235" t="s">
        <v>78</v>
      </c>
      <c r="C8609" s="235">
        <v>44558</v>
      </c>
      <c r="D8609" s="235">
        <v>8</v>
      </c>
      <c r="E8609" s="235">
        <v>0</v>
      </c>
      <c r="F8609" s="235">
        <v>0</v>
      </c>
      <c r="G8609" s="235">
        <v>0</v>
      </c>
      <c r="H8609" s="235">
        <v>0</v>
      </c>
    </row>
    <row r="8610" spans="2:8">
      <c r="B8610" s="235" t="s">
        <v>78</v>
      </c>
      <c r="C8610" s="235">
        <v>44559</v>
      </c>
      <c r="D8610" s="235">
        <v>1</v>
      </c>
      <c r="E8610" s="235">
        <v>0</v>
      </c>
      <c r="F8610" s="235">
        <v>0</v>
      </c>
      <c r="G8610" s="235">
        <v>0</v>
      </c>
      <c r="H8610" s="235">
        <v>0</v>
      </c>
    </row>
    <row r="8611" spans="2:8">
      <c r="B8611" s="235" t="s">
        <v>78</v>
      </c>
      <c r="C8611" s="235">
        <v>44560</v>
      </c>
      <c r="D8611" s="235">
        <v>2</v>
      </c>
      <c r="E8611" s="235">
        <v>0</v>
      </c>
      <c r="F8611" s="235">
        <v>0</v>
      </c>
      <c r="G8611" s="235">
        <v>0</v>
      </c>
      <c r="H8611" s="235">
        <v>0</v>
      </c>
    </row>
    <row r="8612" spans="2:8">
      <c r="B8612" s="235" t="s">
        <v>78</v>
      </c>
      <c r="C8612" s="235">
        <v>44561</v>
      </c>
      <c r="D8612" s="235">
        <v>0</v>
      </c>
      <c r="E8612" s="235">
        <v>0</v>
      </c>
      <c r="F8612" s="235">
        <v>0</v>
      </c>
      <c r="G8612" s="235">
        <v>0</v>
      </c>
      <c r="H8612" s="235">
        <v>0</v>
      </c>
    </row>
    <row r="8613" spans="2:8">
      <c r="B8613" s="235" t="s">
        <v>78</v>
      </c>
      <c r="C8613" s="235">
        <v>44564</v>
      </c>
      <c r="D8613" s="235">
        <v>38</v>
      </c>
      <c r="E8613" s="235">
        <v>0</v>
      </c>
      <c r="F8613" s="235">
        <v>0</v>
      </c>
      <c r="G8613" s="235">
        <v>0</v>
      </c>
      <c r="H8613" s="235">
        <v>0</v>
      </c>
    </row>
    <row r="8614" spans="2:8">
      <c r="B8614" s="235" t="s">
        <v>78</v>
      </c>
      <c r="C8614" s="235">
        <v>44565</v>
      </c>
      <c r="D8614" s="235">
        <v>0</v>
      </c>
      <c r="E8614" s="235">
        <v>0</v>
      </c>
      <c r="F8614" s="235">
        <v>0</v>
      </c>
      <c r="G8614" s="235">
        <v>0</v>
      </c>
      <c r="H8614" s="235">
        <v>0</v>
      </c>
    </row>
    <row r="8615" spans="2:8">
      <c r="B8615" s="235" t="s">
        <v>78</v>
      </c>
      <c r="C8615" s="235">
        <v>44566</v>
      </c>
      <c r="D8615" s="235">
        <v>3</v>
      </c>
      <c r="E8615" s="235">
        <v>0</v>
      </c>
      <c r="F8615" s="235">
        <v>0</v>
      </c>
      <c r="G8615" s="235">
        <v>0</v>
      </c>
      <c r="H8615" s="235">
        <v>0</v>
      </c>
    </row>
    <row r="8616" spans="2:8">
      <c r="B8616" s="235" t="s">
        <v>78</v>
      </c>
      <c r="C8616" s="235">
        <v>44567</v>
      </c>
      <c r="D8616" s="235">
        <v>4</v>
      </c>
      <c r="E8616" s="235">
        <v>0</v>
      </c>
      <c r="F8616" s="235">
        <v>0</v>
      </c>
      <c r="G8616" s="235">
        <v>0</v>
      </c>
      <c r="H8616" s="235">
        <v>0</v>
      </c>
    </row>
    <row r="8617" spans="2:8">
      <c r="B8617" s="235" t="s">
        <v>78</v>
      </c>
      <c r="C8617" s="235">
        <v>44568</v>
      </c>
      <c r="D8617" s="235">
        <v>50</v>
      </c>
      <c r="E8617" s="235">
        <v>0</v>
      </c>
      <c r="F8617" s="235">
        <v>0</v>
      </c>
      <c r="G8617" s="235">
        <v>0</v>
      </c>
      <c r="H8617" s="235">
        <v>0</v>
      </c>
    </row>
    <row r="8618" spans="2:8">
      <c r="B8618" s="235" t="s">
        <v>78</v>
      </c>
      <c r="C8618" s="235">
        <v>44569</v>
      </c>
      <c r="D8618" s="235">
        <v>0</v>
      </c>
      <c r="E8618" s="235">
        <v>0</v>
      </c>
      <c r="F8618" s="235">
        <v>0</v>
      </c>
      <c r="G8618" s="235">
        <v>0</v>
      </c>
      <c r="H8618" s="235">
        <v>0</v>
      </c>
    </row>
    <row r="8619" spans="2:8">
      <c r="B8619" s="235" t="s">
        <v>78</v>
      </c>
      <c r="C8619" s="235">
        <v>44570</v>
      </c>
      <c r="D8619" s="235">
        <v>0</v>
      </c>
      <c r="E8619" s="235">
        <v>0</v>
      </c>
      <c r="F8619" s="235">
        <v>0</v>
      </c>
      <c r="G8619" s="235">
        <v>0</v>
      </c>
      <c r="H8619" s="235">
        <v>0</v>
      </c>
    </row>
    <row r="8620" spans="2:8">
      <c r="B8620" s="235" t="s">
        <v>78</v>
      </c>
      <c r="C8620" s="235">
        <v>44571</v>
      </c>
      <c r="D8620" s="235">
        <v>0</v>
      </c>
      <c r="E8620" s="235">
        <v>0</v>
      </c>
      <c r="F8620" s="235">
        <v>0</v>
      </c>
      <c r="G8620" s="235">
        <v>0</v>
      </c>
      <c r="H8620" s="235">
        <v>0</v>
      </c>
    </row>
    <row r="8621" spans="2:8">
      <c r="B8621" s="235" t="s">
        <v>78</v>
      </c>
      <c r="C8621" s="235">
        <v>44572</v>
      </c>
      <c r="D8621" s="235">
        <v>6</v>
      </c>
      <c r="E8621" s="235">
        <v>0</v>
      </c>
      <c r="F8621" s="235">
        <v>0</v>
      </c>
      <c r="G8621" s="235">
        <v>0</v>
      </c>
      <c r="H8621" s="235">
        <v>0</v>
      </c>
    </row>
    <row r="8622" spans="2:8">
      <c r="B8622" s="235" t="s">
        <v>78</v>
      </c>
      <c r="C8622" s="235">
        <v>44573</v>
      </c>
      <c r="D8622" s="235">
        <v>0</v>
      </c>
      <c r="E8622" s="235">
        <v>0</v>
      </c>
      <c r="F8622" s="235">
        <v>0</v>
      </c>
      <c r="G8622" s="235">
        <v>0</v>
      </c>
      <c r="H8622" s="235">
        <v>0</v>
      </c>
    </row>
    <row r="8623" spans="2:8">
      <c r="B8623" s="235" t="s">
        <v>78</v>
      </c>
      <c r="C8623" s="235">
        <v>44574</v>
      </c>
      <c r="D8623" s="235">
        <v>2</v>
      </c>
      <c r="E8623" s="235">
        <v>0</v>
      </c>
      <c r="F8623" s="235">
        <v>0</v>
      </c>
      <c r="G8623" s="235">
        <v>0</v>
      </c>
      <c r="H8623" s="235">
        <v>0</v>
      </c>
    </row>
    <row r="8624" spans="2:8">
      <c r="B8624" s="235" t="s">
        <v>78</v>
      </c>
      <c r="C8624" s="235">
        <v>44575</v>
      </c>
      <c r="D8624" s="235">
        <v>0</v>
      </c>
      <c r="E8624" s="235">
        <v>0</v>
      </c>
      <c r="F8624" s="235">
        <v>0</v>
      </c>
      <c r="G8624" s="235">
        <v>0</v>
      </c>
      <c r="H8624" s="235">
        <v>0</v>
      </c>
    </row>
    <row r="8625" spans="2:8">
      <c r="B8625" s="235" t="s">
        <v>78</v>
      </c>
      <c r="C8625" s="235">
        <v>44576</v>
      </c>
      <c r="D8625" s="235">
        <v>0</v>
      </c>
      <c r="E8625" s="235">
        <v>0</v>
      </c>
      <c r="F8625" s="235">
        <v>0</v>
      </c>
      <c r="G8625" s="235">
        <v>0</v>
      </c>
      <c r="H8625" s="235">
        <v>0</v>
      </c>
    </row>
    <row r="8626" spans="2:8">
      <c r="B8626" s="235" t="s">
        <v>78</v>
      </c>
      <c r="C8626" s="235">
        <v>44577</v>
      </c>
      <c r="D8626" s="235">
        <v>0</v>
      </c>
      <c r="E8626" s="235">
        <v>0</v>
      </c>
      <c r="F8626" s="235">
        <v>0</v>
      </c>
      <c r="G8626" s="235">
        <v>0</v>
      </c>
      <c r="H8626" s="235">
        <v>0</v>
      </c>
    </row>
    <row r="8627" spans="2:8">
      <c r="B8627" s="235" t="s">
        <v>78</v>
      </c>
      <c r="C8627" s="235">
        <v>44578</v>
      </c>
      <c r="D8627" s="235">
        <v>1</v>
      </c>
      <c r="E8627" s="235">
        <v>0</v>
      </c>
      <c r="F8627" s="235">
        <v>0</v>
      </c>
      <c r="G8627" s="235">
        <v>0</v>
      </c>
      <c r="H8627" s="235">
        <v>0</v>
      </c>
    </row>
    <row r="8628" spans="2:8">
      <c r="B8628" s="235" t="s">
        <v>78</v>
      </c>
      <c r="C8628" s="235">
        <v>44579</v>
      </c>
      <c r="D8628" s="235">
        <v>0</v>
      </c>
      <c r="E8628" s="235">
        <v>0</v>
      </c>
      <c r="F8628" s="235">
        <v>0</v>
      </c>
      <c r="G8628" s="235">
        <v>0</v>
      </c>
      <c r="H8628" s="235">
        <v>0</v>
      </c>
    </row>
    <row r="8629" spans="2:8">
      <c r="B8629" s="235" t="s">
        <v>78</v>
      </c>
      <c r="C8629" s="235">
        <v>44580</v>
      </c>
      <c r="D8629" s="235">
        <v>0</v>
      </c>
      <c r="E8629" s="235">
        <v>0</v>
      </c>
      <c r="F8629" s="235">
        <v>0</v>
      </c>
      <c r="G8629" s="235">
        <v>0</v>
      </c>
      <c r="H8629" s="235">
        <v>0</v>
      </c>
    </row>
    <row r="8630" spans="2:8">
      <c r="B8630" s="235" t="s">
        <v>78</v>
      </c>
      <c r="C8630" s="235">
        <v>44581</v>
      </c>
      <c r="D8630" s="235">
        <v>0</v>
      </c>
      <c r="E8630" s="235">
        <v>0</v>
      </c>
      <c r="F8630" s="235">
        <v>0</v>
      </c>
      <c r="G8630" s="235">
        <v>0</v>
      </c>
      <c r="H8630" s="235">
        <v>0</v>
      </c>
    </row>
    <row r="8631" spans="2:8">
      <c r="B8631" s="235" t="s">
        <v>78</v>
      </c>
      <c r="C8631" s="235">
        <v>44613</v>
      </c>
      <c r="D8631" s="235">
        <v>0</v>
      </c>
      <c r="E8631" s="235">
        <v>0</v>
      </c>
      <c r="F8631" s="235">
        <v>0</v>
      </c>
      <c r="G8631" s="235">
        <v>0</v>
      </c>
      <c r="H8631" s="235">
        <v>0</v>
      </c>
    </row>
    <row r="8632" spans="2:8">
      <c r="B8632" s="235" t="s">
        <v>78</v>
      </c>
      <c r="C8632" s="235">
        <v>44614</v>
      </c>
      <c r="D8632" s="235">
        <v>0</v>
      </c>
      <c r="E8632" s="235">
        <v>0</v>
      </c>
      <c r="F8632" s="235">
        <v>0</v>
      </c>
      <c r="G8632" s="235">
        <v>0</v>
      </c>
      <c r="H8632" s="235">
        <v>0</v>
      </c>
    </row>
    <row r="8633" spans="2:8">
      <c r="B8633" s="235" t="s">
        <v>78</v>
      </c>
      <c r="C8633" s="235">
        <v>44615</v>
      </c>
      <c r="D8633" s="235">
        <v>0</v>
      </c>
      <c r="E8633" s="235">
        <v>0</v>
      </c>
      <c r="F8633" s="235">
        <v>0</v>
      </c>
      <c r="G8633" s="235">
        <v>0</v>
      </c>
      <c r="H8633" s="235">
        <v>0</v>
      </c>
    </row>
    <row r="8634" spans="2:8">
      <c r="B8634" s="235" t="s">
        <v>78</v>
      </c>
      <c r="C8634" s="235">
        <v>44616</v>
      </c>
      <c r="D8634" s="235">
        <v>10</v>
      </c>
      <c r="E8634" s="235">
        <v>0</v>
      </c>
      <c r="F8634" s="235">
        <v>0</v>
      </c>
      <c r="G8634" s="235">
        <v>0</v>
      </c>
      <c r="H8634" s="235">
        <v>0</v>
      </c>
    </row>
    <row r="8635" spans="2:8">
      <c r="B8635" s="235" t="s">
        <v>78</v>
      </c>
      <c r="C8635" s="235">
        <v>44582</v>
      </c>
      <c r="D8635" s="235">
        <v>0</v>
      </c>
      <c r="E8635" s="235">
        <v>0</v>
      </c>
      <c r="F8635" s="235">
        <v>0</v>
      </c>
      <c r="G8635" s="235">
        <v>0</v>
      </c>
      <c r="H8635" s="235">
        <v>0</v>
      </c>
    </row>
    <row r="8636" spans="2:8">
      <c r="B8636" s="235" t="s">
        <v>78</v>
      </c>
      <c r="C8636" s="235">
        <v>44583</v>
      </c>
      <c r="D8636" s="235">
        <v>0</v>
      </c>
      <c r="E8636" s="235">
        <v>0</v>
      </c>
      <c r="F8636" s="235">
        <v>0</v>
      </c>
      <c r="G8636" s="235">
        <v>0</v>
      </c>
      <c r="H8636" s="235">
        <v>0</v>
      </c>
    </row>
    <row r="8637" spans="2:8">
      <c r="B8637" s="235" t="s">
        <v>78</v>
      </c>
      <c r="C8637" s="235">
        <v>44584</v>
      </c>
      <c r="D8637" s="235">
        <v>0</v>
      </c>
      <c r="E8637" s="235">
        <v>0</v>
      </c>
      <c r="F8637" s="235">
        <v>0</v>
      </c>
      <c r="G8637" s="235">
        <v>0</v>
      </c>
      <c r="H8637" s="235">
        <v>0</v>
      </c>
    </row>
    <row r="8638" spans="2:8">
      <c r="B8638" s="235" t="s">
        <v>78</v>
      </c>
      <c r="C8638" s="235">
        <v>44585</v>
      </c>
      <c r="D8638" s="235">
        <v>10</v>
      </c>
      <c r="E8638" s="235">
        <v>0</v>
      </c>
      <c r="F8638" s="235">
        <v>0</v>
      </c>
      <c r="G8638" s="235">
        <v>0</v>
      </c>
      <c r="H8638" s="235">
        <v>0</v>
      </c>
    </row>
    <row r="8639" spans="2:8">
      <c r="B8639" s="235" t="s">
        <v>78</v>
      </c>
      <c r="C8639" s="235">
        <v>44586</v>
      </c>
      <c r="D8639" s="235">
        <v>0</v>
      </c>
      <c r="E8639" s="235">
        <v>0</v>
      </c>
      <c r="F8639" s="235">
        <v>0</v>
      </c>
      <c r="G8639" s="235">
        <v>0</v>
      </c>
      <c r="H8639" s="235">
        <v>0</v>
      </c>
    </row>
    <row r="8640" spans="2:8">
      <c r="B8640" s="235" t="s">
        <v>78</v>
      </c>
      <c r="C8640" s="235">
        <v>44587</v>
      </c>
      <c r="D8640" s="235">
        <v>1</v>
      </c>
      <c r="E8640" s="235">
        <v>0</v>
      </c>
      <c r="F8640" s="235">
        <v>0</v>
      </c>
      <c r="G8640" s="235">
        <v>0</v>
      </c>
      <c r="H8640" s="235">
        <v>0</v>
      </c>
    </row>
    <row r="8641" spans="2:8">
      <c r="B8641" s="235" t="s">
        <v>78</v>
      </c>
      <c r="C8641" s="235">
        <v>44588</v>
      </c>
      <c r="D8641" s="235">
        <v>1</v>
      </c>
      <c r="E8641" s="235">
        <v>0</v>
      </c>
      <c r="F8641" s="235">
        <v>0</v>
      </c>
      <c r="G8641" s="235">
        <v>0</v>
      </c>
      <c r="H8641" s="235">
        <v>0</v>
      </c>
    </row>
    <row r="8642" spans="2:8">
      <c r="B8642" s="235" t="s">
        <v>78</v>
      </c>
      <c r="C8642" s="235">
        <v>44589</v>
      </c>
      <c r="D8642" s="235">
        <v>0</v>
      </c>
      <c r="E8642" s="235">
        <v>0</v>
      </c>
      <c r="F8642" s="235">
        <v>0</v>
      </c>
      <c r="G8642" s="235">
        <v>0</v>
      </c>
      <c r="H8642" s="235">
        <v>0</v>
      </c>
    </row>
    <row r="8643" spans="2:8">
      <c r="B8643" s="235" t="s">
        <v>78</v>
      </c>
      <c r="C8643" s="235">
        <v>44590</v>
      </c>
      <c r="D8643" s="235">
        <v>0</v>
      </c>
      <c r="E8643" s="235">
        <v>0</v>
      </c>
      <c r="F8643" s="235">
        <v>0</v>
      </c>
      <c r="G8643" s="235">
        <v>0</v>
      </c>
      <c r="H8643" s="235">
        <v>0</v>
      </c>
    </row>
    <row r="8644" spans="2:8">
      <c r="B8644" s="235" t="s">
        <v>78</v>
      </c>
      <c r="C8644" s="235">
        <v>44591</v>
      </c>
      <c r="D8644" s="235">
        <v>0</v>
      </c>
      <c r="E8644" s="235">
        <v>0</v>
      </c>
      <c r="F8644" s="235">
        <v>0</v>
      </c>
      <c r="G8644" s="235">
        <v>0</v>
      </c>
      <c r="H8644" s="235">
        <v>0</v>
      </c>
    </row>
    <row r="8645" spans="2:8">
      <c r="B8645" s="235" t="s">
        <v>78</v>
      </c>
      <c r="C8645" s="235">
        <v>44592</v>
      </c>
      <c r="D8645" s="235">
        <v>0</v>
      </c>
      <c r="E8645" s="235">
        <v>0</v>
      </c>
      <c r="F8645" s="235">
        <v>0</v>
      </c>
      <c r="G8645" s="235">
        <v>0</v>
      </c>
      <c r="H8645" s="235">
        <v>0</v>
      </c>
    </row>
    <row r="8646" spans="2:8">
      <c r="B8646" s="235" t="s">
        <v>78</v>
      </c>
      <c r="C8646" s="235">
        <v>44593</v>
      </c>
      <c r="D8646" s="235">
        <v>0</v>
      </c>
      <c r="E8646" s="235">
        <v>0</v>
      </c>
      <c r="F8646" s="235">
        <v>0</v>
      </c>
      <c r="G8646" s="235">
        <v>0</v>
      </c>
      <c r="H8646" s="235">
        <v>0</v>
      </c>
    </row>
    <row r="8647" spans="2:8">
      <c r="B8647" s="235" t="s">
        <v>78</v>
      </c>
      <c r="C8647" s="235">
        <v>44594</v>
      </c>
      <c r="D8647" s="235">
        <v>0</v>
      </c>
      <c r="E8647" s="235">
        <v>0</v>
      </c>
      <c r="F8647" s="235">
        <v>0</v>
      </c>
      <c r="G8647" s="235">
        <v>0</v>
      </c>
      <c r="H8647" s="235">
        <v>0</v>
      </c>
    </row>
    <row r="8648" spans="2:8">
      <c r="B8648" s="235" t="s">
        <v>78</v>
      </c>
      <c r="C8648" s="235">
        <v>44595</v>
      </c>
      <c r="D8648" s="235">
        <v>0</v>
      </c>
      <c r="E8648" s="235">
        <v>0</v>
      </c>
      <c r="F8648" s="235">
        <v>0</v>
      </c>
      <c r="G8648" s="235">
        <v>0</v>
      </c>
      <c r="H8648" s="235">
        <v>0</v>
      </c>
    </row>
    <row r="8649" spans="2:8">
      <c r="B8649" s="235" t="s">
        <v>78</v>
      </c>
      <c r="C8649" s="235">
        <v>44596</v>
      </c>
      <c r="D8649" s="235">
        <v>7</v>
      </c>
      <c r="E8649" s="235">
        <v>0</v>
      </c>
      <c r="F8649" s="235">
        <v>0</v>
      </c>
      <c r="G8649" s="235">
        <v>0</v>
      </c>
      <c r="H8649" s="235">
        <v>0</v>
      </c>
    </row>
    <row r="8650" spans="2:8">
      <c r="B8650" s="235" t="s">
        <v>78</v>
      </c>
      <c r="C8650" s="235">
        <v>44597</v>
      </c>
      <c r="D8650" s="235">
        <v>0</v>
      </c>
      <c r="E8650" s="235">
        <v>0</v>
      </c>
      <c r="F8650" s="235">
        <v>0</v>
      </c>
      <c r="G8650" s="235">
        <v>0</v>
      </c>
      <c r="H8650" s="235">
        <v>0</v>
      </c>
    </row>
    <row r="8651" spans="2:8">
      <c r="B8651" s="235" t="s">
        <v>78</v>
      </c>
      <c r="C8651" s="235">
        <v>44598</v>
      </c>
      <c r="D8651" s="235">
        <v>0</v>
      </c>
      <c r="E8651" s="235">
        <v>0</v>
      </c>
      <c r="F8651" s="235">
        <v>0</v>
      </c>
      <c r="G8651" s="235">
        <v>0</v>
      </c>
      <c r="H8651" s="235">
        <v>0</v>
      </c>
    </row>
    <row r="8652" spans="2:8">
      <c r="B8652" s="235" t="s">
        <v>78</v>
      </c>
      <c r="C8652" s="235">
        <v>44599</v>
      </c>
      <c r="D8652" s="235">
        <v>15</v>
      </c>
      <c r="E8652" s="235">
        <v>0</v>
      </c>
      <c r="F8652" s="235">
        <v>0</v>
      </c>
      <c r="G8652" s="235">
        <v>0</v>
      </c>
      <c r="H8652" s="235">
        <v>0</v>
      </c>
    </row>
    <row r="8653" spans="2:8">
      <c r="B8653" s="235" t="s">
        <v>78</v>
      </c>
      <c r="C8653" s="235">
        <v>44600</v>
      </c>
      <c r="D8653" s="235">
        <v>12</v>
      </c>
      <c r="E8653" s="235">
        <v>0</v>
      </c>
      <c r="F8653" s="235">
        <v>0</v>
      </c>
      <c r="G8653" s="235">
        <v>0</v>
      </c>
      <c r="H8653" s="235">
        <v>0</v>
      </c>
    </row>
    <row r="8654" spans="2:8">
      <c r="B8654" s="235" t="s">
        <v>78</v>
      </c>
      <c r="C8654" s="235">
        <v>44601</v>
      </c>
      <c r="D8654" s="235">
        <v>0</v>
      </c>
      <c r="E8654" s="235">
        <v>0</v>
      </c>
      <c r="F8654" s="235">
        <v>0</v>
      </c>
      <c r="G8654" s="235">
        <v>0</v>
      </c>
      <c r="H8654" s="235">
        <v>0</v>
      </c>
    </row>
    <row r="8655" spans="2:8">
      <c r="B8655" s="235" t="s">
        <v>78</v>
      </c>
      <c r="C8655" s="235">
        <v>44602</v>
      </c>
      <c r="D8655" s="235">
        <v>4</v>
      </c>
      <c r="E8655" s="235">
        <v>0</v>
      </c>
      <c r="F8655" s="235">
        <v>0</v>
      </c>
      <c r="G8655" s="235">
        <v>0</v>
      </c>
      <c r="H8655" s="235">
        <v>0</v>
      </c>
    </row>
    <row r="8656" spans="2:8">
      <c r="B8656" s="235" t="s">
        <v>78</v>
      </c>
      <c r="C8656" s="235">
        <v>44603</v>
      </c>
      <c r="D8656" s="235">
        <v>0</v>
      </c>
      <c r="E8656" s="235">
        <v>0</v>
      </c>
      <c r="F8656" s="235">
        <v>0</v>
      </c>
      <c r="G8656" s="235">
        <v>0</v>
      </c>
      <c r="H8656" s="235">
        <v>0</v>
      </c>
    </row>
    <row r="8657" spans="2:8">
      <c r="B8657" s="235" t="s">
        <v>78</v>
      </c>
      <c r="C8657" s="235">
        <v>44604</v>
      </c>
      <c r="D8657" s="235">
        <v>0</v>
      </c>
      <c r="E8657" s="235">
        <v>0</v>
      </c>
      <c r="F8657" s="235">
        <v>0</v>
      </c>
      <c r="G8657" s="235">
        <v>0</v>
      </c>
      <c r="H8657" s="235">
        <v>0</v>
      </c>
    </row>
    <row r="8658" spans="2:8">
      <c r="B8658" s="235" t="s">
        <v>78</v>
      </c>
      <c r="C8658" s="235">
        <v>44605</v>
      </c>
      <c r="D8658" s="235">
        <v>0</v>
      </c>
      <c r="E8658" s="235">
        <v>0</v>
      </c>
      <c r="F8658" s="235">
        <v>0</v>
      </c>
      <c r="G8658" s="235">
        <v>0</v>
      </c>
      <c r="H8658" s="235">
        <v>0</v>
      </c>
    </row>
    <row r="8659" spans="2:8">
      <c r="B8659" s="235" t="s">
        <v>78</v>
      </c>
      <c r="C8659" s="235">
        <v>44606</v>
      </c>
      <c r="D8659" s="235">
        <v>14</v>
      </c>
      <c r="E8659" s="235">
        <v>0</v>
      </c>
      <c r="F8659" s="235">
        <v>0</v>
      </c>
      <c r="G8659" s="235">
        <v>0</v>
      </c>
      <c r="H8659" s="235">
        <v>0</v>
      </c>
    </row>
    <row r="8660" spans="2:8">
      <c r="B8660" s="235" t="s">
        <v>78</v>
      </c>
      <c r="C8660" s="235">
        <v>44607</v>
      </c>
      <c r="D8660" s="235">
        <v>0</v>
      </c>
      <c r="E8660" s="235">
        <v>0</v>
      </c>
      <c r="F8660" s="235">
        <v>0</v>
      </c>
      <c r="G8660" s="235">
        <v>0</v>
      </c>
      <c r="H8660" s="235">
        <v>0</v>
      </c>
    </row>
    <row r="8661" spans="2:8">
      <c r="B8661" s="235" t="s">
        <v>78</v>
      </c>
      <c r="C8661" s="235">
        <v>44608</v>
      </c>
      <c r="D8661" s="235">
        <v>0</v>
      </c>
      <c r="E8661" s="235">
        <v>0</v>
      </c>
      <c r="F8661" s="235">
        <v>0</v>
      </c>
      <c r="G8661" s="235">
        <v>0</v>
      </c>
      <c r="H8661" s="235">
        <v>0</v>
      </c>
    </row>
    <row r="8662" spans="2:8">
      <c r="B8662" s="235" t="s">
        <v>78</v>
      </c>
      <c r="C8662" s="235">
        <v>44609</v>
      </c>
      <c r="D8662" s="235">
        <v>9</v>
      </c>
      <c r="E8662" s="235">
        <v>0</v>
      </c>
      <c r="F8662" s="235">
        <v>0</v>
      </c>
      <c r="G8662" s="235">
        <v>0</v>
      </c>
      <c r="H8662" s="235">
        <v>0</v>
      </c>
    </row>
    <row r="8663" spans="2:8">
      <c r="B8663" s="235" t="s">
        <v>78</v>
      </c>
      <c r="C8663" s="235">
        <v>44610</v>
      </c>
      <c r="D8663" s="235">
        <v>24</v>
      </c>
      <c r="E8663" s="235">
        <v>0</v>
      </c>
      <c r="F8663" s="235">
        <v>0</v>
      </c>
      <c r="G8663" s="235">
        <v>0</v>
      </c>
      <c r="H8663" s="235">
        <v>0</v>
      </c>
    </row>
    <row r="8664" spans="2:8">
      <c r="B8664" s="235" t="s">
        <v>78</v>
      </c>
      <c r="C8664" s="235">
        <v>44611</v>
      </c>
      <c r="D8664" s="235">
        <v>0</v>
      </c>
      <c r="E8664" s="235">
        <v>0</v>
      </c>
      <c r="F8664" s="235">
        <v>0</v>
      </c>
      <c r="G8664" s="235">
        <v>0</v>
      </c>
      <c r="H8664" s="235">
        <v>0</v>
      </c>
    </row>
    <row r="8665" spans="2:8">
      <c r="B8665" s="235" t="s">
        <v>78</v>
      </c>
      <c r="C8665" s="235">
        <v>44612</v>
      </c>
      <c r="D8665" s="235">
        <v>0</v>
      </c>
      <c r="E8665" s="235">
        <v>0</v>
      </c>
      <c r="F8665" s="235">
        <v>0</v>
      </c>
      <c r="G8665" s="235">
        <v>0</v>
      </c>
      <c r="H8665" s="235">
        <v>0</v>
      </c>
    </row>
    <row r="8666" spans="2:8">
      <c r="B8666" s="235" t="s">
        <v>78</v>
      </c>
      <c r="C8666" s="235">
        <v>44613</v>
      </c>
      <c r="D8666" s="235">
        <v>8</v>
      </c>
      <c r="E8666" s="235">
        <v>0</v>
      </c>
      <c r="F8666" s="235">
        <v>0</v>
      </c>
      <c r="G8666" s="235">
        <v>0</v>
      </c>
      <c r="H8666" s="235">
        <v>0</v>
      </c>
    </row>
    <row r="8667" spans="2:8">
      <c r="B8667" s="235" t="s">
        <v>78</v>
      </c>
      <c r="C8667" s="235">
        <v>44614</v>
      </c>
      <c r="D8667" s="235">
        <v>0</v>
      </c>
      <c r="E8667" s="235">
        <v>0</v>
      </c>
      <c r="F8667" s="235">
        <v>0</v>
      </c>
      <c r="G8667" s="235">
        <v>0</v>
      </c>
      <c r="H8667" s="235">
        <v>0</v>
      </c>
    </row>
    <row r="8668" spans="2:8">
      <c r="B8668" s="235" t="s">
        <v>78</v>
      </c>
      <c r="C8668" s="235">
        <v>44615</v>
      </c>
      <c r="D8668" s="235">
        <v>3</v>
      </c>
      <c r="E8668" s="235">
        <v>0</v>
      </c>
      <c r="F8668" s="235">
        <v>0</v>
      </c>
      <c r="G8668" s="235">
        <v>0</v>
      </c>
      <c r="H8668" s="235">
        <v>0</v>
      </c>
    </row>
    <row r="8669" spans="2:8">
      <c r="B8669" s="235" t="s">
        <v>78</v>
      </c>
      <c r="C8669" s="235">
        <v>44616</v>
      </c>
      <c r="D8669" s="235">
        <v>1</v>
      </c>
      <c r="E8669" s="235">
        <v>0</v>
      </c>
      <c r="F8669" s="235">
        <v>0</v>
      </c>
      <c r="G8669" s="235">
        <v>0</v>
      </c>
      <c r="H8669" s="235">
        <v>0</v>
      </c>
    </row>
    <row r="8670" spans="2:8">
      <c r="B8670" s="235" t="s">
        <v>78</v>
      </c>
      <c r="C8670" s="235">
        <v>44617</v>
      </c>
      <c r="D8670" s="235">
        <v>2</v>
      </c>
      <c r="E8670" s="235">
        <v>0</v>
      </c>
      <c r="F8670" s="235">
        <v>0</v>
      </c>
      <c r="G8670" s="235">
        <v>0</v>
      </c>
      <c r="H8670" s="235">
        <v>0</v>
      </c>
    </row>
    <row r="8671" spans="2:8">
      <c r="B8671" s="235" t="s">
        <v>78</v>
      </c>
      <c r="C8671" s="235">
        <v>44618</v>
      </c>
      <c r="D8671" s="235">
        <v>0</v>
      </c>
      <c r="E8671" s="235">
        <v>0</v>
      </c>
      <c r="F8671" s="235">
        <v>0</v>
      </c>
      <c r="G8671" s="235">
        <v>0</v>
      </c>
      <c r="H8671" s="235">
        <v>0</v>
      </c>
    </row>
    <row r="8672" spans="2:8">
      <c r="B8672" s="235" t="s">
        <v>78</v>
      </c>
      <c r="C8672" s="235">
        <v>44619</v>
      </c>
      <c r="D8672" s="235">
        <v>0</v>
      </c>
      <c r="E8672" s="235">
        <v>0</v>
      </c>
      <c r="F8672" s="235">
        <v>0</v>
      </c>
      <c r="G8672" s="235">
        <v>0</v>
      </c>
      <c r="H8672" s="235">
        <v>0</v>
      </c>
    </row>
    <row r="8673" spans="2:8">
      <c r="B8673" s="235" t="s">
        <v>78</v>
      </c>
      <c r="C8673" s="235">
        <v>44620</v>
      </c>
      <c r="D8673" s="235">
        <v>43</v>
      </c>
      <c r="E8673" s="235">
        <v>0</v>
      </c>
      <c r="F8673" s="235">
        <v>0</v>
      </c>
      <c r="G8673" s="235">
        <v>0</v>
      </c>
      <c r="H8673" s="235">
        <v>0</v>
      </c>
    </row>
    <row r="8674" spans="2:8">
      <c r="B8674" s="235" t="s">
        <v>78</v>
      </c>
      <c r="C8674" s="235">
        <v>44621</v>
      </c>
      <c r="D8674" s="235">
        <v>20</v>
      </c>
      <c r="E8674" s="235">
        <v>0</v>
      </c>
      <c r="F8674" s="235">
        <v>0</v>
      </c>
      <c r="G8674" s="235">
        <v>0</v>
      </c>
      <c r="H8674" s="235">
        <v>0</v>
      </c>
    </row>
    <row r="8675" spans="2:8">
      <c r="B8675" s="235" t="s">
        <v>78</v>
      </c>
      <c r="C8675" s="235">
        <v>44622</v>
      </c>
      <c r="D8675" s="235">
        <v>14</v>
      </c>
      <c r="E8675" s="235">
        <v>0</v>
      </c>
      <c r="F8675" s="235">
        <v>0</v>
      </c>
      <c r="G8675" s="235">
        <v>0</v>
      </c>
      <c r="H8675" s="235">
        <v>0</v>
      </c>
    </row>
    <row r="8676" spans="2:8">
      <c r="B8676" s="235" t="s">
        <v>78</v>
      </c>
      <c r="C8676" s="235">
        <v>44623</v>
      </c>
      <c r="D8676" s="235">
        <v>1</v>
      </c>
      <c r="E8676" s="235">
        <v>0</v>
      </c>
      <c r="F8676" s="235">
        <v>0</v>
      </c>
      <c r="G8676" s="235">
        <v>0</v>
      </c>
      <c r="H8676" s="235">
        <v>0</v>
      </c>
    </row>
    <row r="8677" spans="2:8">
      <c r="B8677" s="235" t="s">
        <v>78</v>
      </c>
      <c r="C8677" s="235">
        <v>44624</v>
      </c>
      <c r="D8677" s="235">
        <v>1</v>
      </c>
      <c r="E8677" s="235">
        <v>0</v>
      </c>
      <c r="F8677" s="235">
        <v>0</v>
      </c>
      <c r="G8677" s="235">
        <v>0</v>
      </c>
      <c r="H8677" s="235">
        <v>0</v>
      </c>
    </row>
    <row r="8678" spans="2:8">
      <c r="B8678" s="235" t="s">
        <v>78</v>
      </c>
      <c r="C8678" s="235">
        <v>44625</v>
      </c>
      <c r="D8678" s="235">
        <v>0</v>
      </c>
      <c r="E8678" s="235">
        <v>0</v>
      </c>
      <c r="F8678" s="235">
        <v>0</v>
      </c>
      <c r="G8678" s="235">
        <v>0</v>
      </c>
      <c r="H8678" s="235">
        <v>0</v>
      </c>
    </row>
    <row r="8679" spans="2:8">
      <c r="B8679" s="235" t="s">
        <v>78</v>
      </c>
      <c r="C8679" s="235">
        <v>44626</v>
      </c>
      <c r="D8679" s="235">
        <v>0</v>
      </c>
      <c r="E8679" s="235">
        <v>0</v>
      </c>
      <c r="F8679" s="235">
        <v>0</v>
      </c>
      <c r="G8679" s="235">
        <v>0</v>
      </c>
      <c r="H8679" s="235">
        <v>0</v>
      </c>
    </row>
    <row r="8680" spans="2:8">
      <c r="B8680" s="235" t="s">
        <v>78</v>
      </c>
      <c r="C8680" s="235">
        <v>44627</v>
      </c>
      <c r="D8680" s="235">
        <v>30</v>
      </c>
      <c r="E8680" s="235">
        <v>0</v>
      </c>
      <c r="F8680" s="235">
        <v>0</v>
      </c>
      <c r="G8680" s="235">
        <v>0</v>
      </c>
      <c r="H8680" s="235">
        <v>0</v>
      </c>
    </row>
    <row r="8681" spans="2:8">
      <c r="B8681" s="235" t="s">
        <v>78</v>
      </c>
      <c r="C8681" s="235">
        <v>44628</v>
      </c>
      <c r="D8681" s="235">
        <v>15</v>
      </c>
      <c r="E8681" s="235">
        <v>0</v>
      </c>
      <c r="F8681" s="235">
        <v>0</v>
      </c>
      <c r="G8681" s="235">
        <v>0</v>
      </c>
      <c r="H8681" s="235">
        <v>0</v>
      </c>
    </row>
    <row r="8682" spans="2:8">
      <c r="B8682" s="235" t="s">
        <v>78</v>
      </c>
      <c r="C8682" s="235">
        <v>44630</v>
      </c>
      <c r="D8682" s="235">
        <v>0</v>
      </c>
      <c r="E8682" s="235">
        <v>0</v>
      </c>
      <c r="F8682" s="235">
        <v>0</v>
      </c>
      <c r="G8682" s="235">
        <v>0</v>
      </c>
      <c r="H8682" s="235">
        <v>0</v>
      </c>
    </row>
    <row r="8683" spans="2:8">
      <c r="B8683" s="235" t="s">
        <v>78</v>
      </c>
      <c r="C8683" s="235">
        <v>44631</v>
      </c>
      <c r="D8683" s="235">
        <v>0</v>
      </c>
      <c r="E8683" s="235">
        <v>0</v>
      </c>
      <c r="F8683" s="235">
        <v>0</v>
      </c>
      <c r="G8683" s="235">
        <v>0</v>
      </c>
      <c r="H8683" s="235">
        <v>0</v>
      </c>
    </row>
    <row r="8684" spans="2:8">
      <c r="B8684" s="235" t="s">
        <v>78</v>
      </c>
      <c r="C8684" s="235">
        <v>44632</v>
      </c>
      <c r="D8684" s="235">
        <v>0</v>
      </c>
      <c r="E8684" s="235">
        <v>0</v>
      </c>
      <c r="F8684" s="235">
        <v>0</v>
      </c>
      <c r="G8684" s="235">
        <v>0</v>
      </c>
      <c r="H8684" s="235">
        <v>0</v>
      </c>
    </row>
    <row r="8685" spans="2:8">
      <c r="B8685" s="235" t="s">
        <v>78</v>
      </c>
      <c r="C8685" s="235">
        <v>44633</v>
      </c>
      <c r="D8685" s="235">
        <v>0</v>
      </c>
      <c r="E8685" s="235">
        <v>0</v>
      </c>
      <c r="F8685" s="235">
        <v>0</v>
      </c>
      <c r="G8685" s="235">
        <v>0</v>
      </c>
      <c r="H8685" s="235">
        <v>0</v>
      </c>
    </row>
    <row r="8686" spans="2:8">
      <c r="B8686" s="235" t="s">
        <v>78</v>
      </c>
      <c r="C8686" s="235">
        <v>44634</v>
      </c>
      <c r="D8686" s="235">
        <v>0</v>
      </c>
      <c r="E8686" s="235">
        <v>0</v>
      </c>
      <c r="F8686" s="235">
        <v>0</v>
      </c>
      <c r="G8686" s="235">
        <v>0</v>
      </c>
      <c r="H8686" s="235">
        <v>0</v>
      </c>
    </row>
    <row r="8687" spans="2:8">
      <c r="B8687" s="235" t="s">
        <v>78</v>
      </c>
      <c r="C8687" s="235">
        <v>44635</v>
      </c>
      <c r="D8687" s="235">
        <v>2</v>
      </c>
      <c r="E8687" s="235">
        <v>0</v>
      </c>
      <c r="F8687" s="235">
        <v>0</v>
      </c>
      <c r="G8687" s="235">
        <v>0</v>
      </c>
      <c r="H8687" s="235">
        <v>0</v>
      </c>
    </row>
    <row r="8688" spans="2:8">
      <c r="B8688" s="235" t="s">
        <v>78</v>
      </c>
      <c r="C8688" s="235">
        <v>44636</v>
      </c>
      <c r="D8688" s="235">
        <v>19</v>
      </c>
      <c r="E8688" s="235">
        <v>0</v>
      </c>
      <c r="F8688" s="235">
        <v>0</v>
      </c>
      <c r="G8688" s="235">
        <v>0</v>
      </c>
      <c r="H8688" s="235">
        <v>0</v>
      </c>
    </row>
    <row r="8689" spans="2:8">
      <c r="B8689" s="235" t="s">
        <v>78</v>
      </c>
      <c r="C8689" s="235">
        <v>44637</v>
      </c>
      <c r="D8689" s="235">
        <v>11</v>
      </c>
      <c r="E8689" s="235">
        <v>0</v>
      </c>
      <c r="F8689" s="235">
        <v>0</v>
      </c>
      <c r="G8689" s="235">
        <v>0</v>
      </c>
      <c r="H8689" s="235">
        <v>0</v>
      </c>
    </row>
    <row r="8690" spans="2:8">
      <c r="B8690" s="235" t="s">
        <v>78</v>
      </c>
      <c r="C8690" s="235">
        <v>44638</v>
      </c>
      <c r="D8690" s="235">
        <v>0</v>
      </c>
      <c r="E8690" s="235">
        <v>0</v>
      </c>
      <c r="F8690" s="235">
        <v>0</v>
      </c>
      <c r="G8690" s="235">
        <v>0</v>
      </c>
      <c r="H8690" s="235">
        <v>0</v>
      </c>
    </row>
    <row r="8691" spans="2:8">
      <c r="B8691" s="235" t="s">
        <v>78</v>
      </c>
      <c r="C8691" s="235">
        <v>44639</v>
      </c>
      <c r="D8691" s="235">
        <v>0</v>
      </c>
      <c r="E8691" s="235">
        <v>0</v>
      </c>
      <c r="F8691" s="235">
        <v>0</v>
      </c>
      <c r="G8691" s="235">
        <v>0</v>
      </c>
      <c r="H8691" s="235">
        <v>0</v>
      </c>
    </row>
    <row r="8692" spans="2:8">
      <c r="B8692" s="235" t="s">
        <v>78</v>
      </c>
      <c r="C8692" s="235">
        <v>44640</v>
      </c>
      <c r="D8692" s="235">
        <v>0</v>
      </c>
      <c r="E8692" s="235">
        <v>0</v>
      </c>
      <c r="F8692" s="235">
        <v>0</v>
      </c>
      <c r="G8692" s="235">
        <v>0</v>
      </c>
      <c r="H8692" s="235">
        <v>0</v>
      </c>
    </row>
    <row r="8693" spans="2:8">
      <c r="B8693" s="235" t="s">
        <v>78</v>
      </c>
      <c r="C8693" s="235">
        <v>44641</v>
      </c>
      <c r="D8693" s="235">
        <v>0</v>
      </c>
      <c r="E8693" s="235">
        <v>0</v>
      </c>
      <c r="F8693" s="235">
        <v>0</v>
      </c>
      <c r="G8693" s="235">
        <v>0</v>
      </c>
      <c r="H8693" s="235">
        <v>0</v>
      </c>
    </row>
    <row r="8694" spans="2:8">
      <c r="B8694" s="235" t="s">
        <v>78</v>
      </c>
      <c r="C8694" s="235">
        <v>44642</v>
      </c>
      <c r="D8694" s="235">
        <v>58</v>
      </c>
      <c r="E8694" s="235">
        <v>0</v>
      </c>
      <c r="F8694" s="235">
        <v>0</v>
      </c>
      <c r="G8694" s="235">
        <v>0</v>
      </c>
      <c r="H8694" s="235">
        <v>0</v>
      </c>
    </row>
    <row r="8695" spans="2:8">
      <c r="B8695" s="235" t="s">
        <v>78</v>
      </c>
      <c r="C8695" s="235">
        <v>44643</v>
      </c>
      <c r="D8695" s="235">
        <v>8</v>
      </c>
      <c r="E8695" s="235">
        <v>0</v>
      </c>
      <c r="F8695" s="235">
        <v>0</v>
      </c>
      <c r="G8695" s="235">
        <v>0</v>
      </c>
      <c r="H8695" s="235">
        <v>0</v>
      </c>
    </row>
    <row r="8696" spans="2:8">
      <c r="B8696" s="235" t="s">
        <v>78</v>
      </c>
      <c r="C8696" s="235">
        <v>44644</v>
      </c>
      <c r="D8696" s="235">
        <v>15</v>
      </c>
      <c r="E8696" s="235">
        <v>0</v>
      </c>
      <c r="F8696" s="235">
        <v>0</v>
      </c>
      <c r="G8696" s="235">
        <v>0</v>
      </c>
      <c r="H8696" s="235">
        <v>0</v>
      </c>
    </row>
    <row r="8697" spans="2:8">
      <c r="B8697" s="235" t="s">
        <v>78</v>
      </c>
      <c r="C8697" s="235">
        <v>44645</v>
      </c>
      <c r="D8697" s="235">
        <v>0</v>
      </c>
      <c r="E8697" s="235">
        <v>0</v>
      </c>
      <c r="F8697" s="235">
        <v>0</v>
      </c>
      <c r="G8697" s="235">
        <v>0</v>
      </c>
      <c r="H8697" s="235">
        <v>0</v>
      </c>
    </row>
    <row r="8698" spans="2:8">
      <c r="B8698" s="235" t="s">
        <v>78</v>
      </c>
      <c r="C8698" s="235">
        <v>44646</v>
      </c>
      <c r="D8698" s="235">
        <v>0</v>
      </c>
      <c r="E8698" s="235">
        <v>0</v>
      </c>
      <c r="F8698" s="235">
        <v>0</v>
      </c>
      <c r="G8698" s="235">
        <v>0</v>
      </c>
      <c r="H8698" s="235">
        <v>0</v>
      </c>
    </row>
    <row r="8699" spans="2:8">
      <c r="B8699" s="235" t="s">
        <v>78</v>
      </c>
      <c r="C8699" s="235">
        <v>44647</v>
      </c>
      <c r="D8699" s="235">
        <v>0</v>
      </c>
      <c r="E8699" s="235">
        <v>0</v>
      </c>
      <c r="F8699" s="235">
        <v>0</v>
      </c>
      <c r="G8699" s="235">
        <v>0</v>
      </c>
      <c r="H8699" s="235">
        <v>0</v>
      </c>
    </row>
    <row r="8700" spans="2:8">
      <c r="B8700" s="235" t="s">
        <v>78</v>
      </c>
      <c r="C8700" s="235">
        <v>44648</v>
      </c>
      <c r="D8700" s="235">
        <v>65</v>
      </c>
      <c r="E8700" s="235">
        <v>0</v>
      </c>
      <c r="F8700" s="235">
        <v>0</v>
      </c>
      <c r="G8700" s="235">
        <v>0</v>
      </c>
      <c r="H8700" s="235">
        <v>0</v>
      </c>
    </row>
    <row r="8701" spans="2:8">
      <c r="B8701" s="235" t="s">
        <v>78</v>
      </c>
      <c r="C8701" s="235">
        <v>44649</v>
      </c>
      <c r="D8701" s="235">
        <v>25</v>
      </c>
      <c r="E8701" s="235">
        <v>0</v>
      </c>
      <c r="F8701" s="235">
        <v>0</v>
      </c>
      <c r="G8701" s="235">
        <v>0</v>
      </c>
      <c r="H8701" s="235">
        <v>0</v>
      </c>
    </row>
    <row r="8702" spans="2:8">
      <c r="B8702" s="235" t="s">
        <v>78</v>
      </c>
      <c r="C8702" s="235">
        <v>44650</v>
      </c>
      <c r="D8702" s="235">
        <v>49</v>
      </c>
      <c r="E8702" s="235">
        <v>0</v>
      </c>
      <c r="F8702" s="235">
        <v>0</v>
      </c>
      <c r="G8702" s="235">
        <v>0</v>
      </c>
      <c r="H8702" s="235">
        <v>0</v>
      </c>
    </row>
    <row r="8703" spans="2:8">
      <c r="B8703" s="235" t="s">
        <v>78</v>
      </c>
      <c r="C8703" s="235">
        <v>44651</v>
      </c>
      <c r="D8703" s="235">
        <v>2</v>
      </c>
      <c r="E8703" s="235">
        <v>0</v>
      </c>
      <c r="F8703" s="235">
        <v>0</v>
      </c>
      <c r="G8703" s="235">
        <v>0</v>
      </c>
      <c r="H8703" s="235">
        <v>0</v>
      </c>
    </row>
    <row r="8704" spans="2:8">
      <c r="B8704" s="235" t="s">
        <v>78</v>
      </c>
      <c r="C8704" s="235">
        <v>44655</v>
      </c>
      <c r="D8704" s="235">
        <v>8</v>
      </c>
      <c r="E8704" s="235">
        <v>0</v>
      </c>
      <c r="F8704" s="235">
        <v>0</v>
      </c>
      <c r="G8704" s="235">
        <v>0</v>
      </c>
      <c r="H8704" s="235">
        <v>0</v>
      </c>
    </row>
    <row r="8705" spans="2:8">
      <c r="B8705" s="235" t="s">
        <v>78</v>
      </c>
      <c r="C8705" s="235">
        <v>44656</v>
      </c>
      <c r="D8705" s="235">
        <v>20</v>
      </c>
      <c r="E8705" s="235">
        <v>0</v>
      </c>
      <c r="F8705" s="235">
        <v>0</v>
      </c>
      <c r="G8705" s="235">
        <v>0</v>
      </c>
      <c r="H8705" s="235">
        <v>0</v>
      </c>
    </row>
    <row r="8706" spans="2:8">
      <c r="B8706" s="235" t="s">
        <v>78</v>
      </c>
      <c r="C8706" s="235">
        <v>44657</v>
      </c>
      <c r="D8706" s="235">
        <v>6</v>
      </c>
      <c r="E8706" s="235">
        <v>0</v>
      </c>
      <c r="F8706" s="235">
        <v>0</v>
      </c>
      <c r="G8706" s="235">
        <v>0</v>
      </c>
      <c r="H8706" s="235">
        <v>0</v>
      </c>
    </row>
    <row r="8707" spans="2:8">
      <c r="B8707" s="235" t="s">
        <v>78</v>
      </c>
      <c r="C8707" s="235">
        <v>44658</v>
      </c>
      <c r="D8707" s="235">
        <v>43</v>
      </c>
      <c r="E8707" s="235">
        <v>0</v>
      </c>
      <c r="F8707" s="235">
        <v>0</v>
      </c>
      <c r="G8707" s="235">
        <v>0</v>
      </c>
      <c r="H8707" s="235">
        <v>0</v>
      </c>
    </row>
    <row r="8708" spans="2:8">
      <c r="B8708" s="235" t="s">
        <v>78</v>
      </c>
      <c r="C8708" s="235">
        <v>44652</v>
      </c>
      <c r="D8708" s="235">
        <v>0</v>
      </c>
      <c r="E8708" s="235">
        <v>0</v>
      </c>
      <c r="F8708" s="235">
        <v>0</v>
      </c>
      <c r="G8708" s="235">
        <v>0</v>
      </c>
      <c r="H8708" s="235">
        <v>0</v>
      </c>
    </row>
    <row r="8709" spans="2:8">
      <c r="B8709" s="235" t="s">
        <v>78</v>
      </c>
      <c r="C8709" s="235">
        <v>44653</v>
      </c>
      <c r="D8709" s="235">
        <v>1</v>
      </c>
      <c r="E8709" s="235">
        <v>0</v>
      </c>
      <c r="F8709" s="235">
        <v>0</v>
      </c>
      <c r="G8709" s="235">
        <v>0</v>
      </c>
      <c r="H8709" s="235">
        <v>0</v>
      </c>
    </row>
    <row r="8710" spans="2:8">
      <c r="B8710" s="235" t="s">
        <v>78</v>
      </c>
      <c r="C8710" s="235">
        <v>44654</v>
      </c>
      <c r="D8710" s="235">
        <v>0</v>
      </c>
      <c r="E8710" s="235">
        <v>0</v>
      </c>
      <c r="F8710" s="235">
        <v>0</v>
      </c>
      <c r="G8710" s="235">
        <v>0</v>
      </c>
      <c r="H8710" s="235">
        <v>0</v>
      </c>
    </row>
    <row r="8711" spans="2:8">
      <c r="B8711" s="235" t="s">
        <v>78</v>
      </c>
      <c r="C8711" s="235">
        <v>44659</v>
      </c>
      <c r="D8711" s="235">
        <v>10</v>
      </c>
      <c r="E8711" s="235">
        <v>0</v>
      </c>
      <c r="F8711" s="235">
        <v>0</v>
      </c>
      <c r="G8711" s="235">
        <v>0</v>
      </c>
      <c r="H8711" s="235">
        <v>0</v>
      </c>
    </row>
    <row r="8712" spans="2:8">
      <c r="B8712" s="235" t="s">
        <v>78</v>
      </c>
      <c r="C8712" s="235">
        <v>44660</v>
      </c>
      <c r="D8712" s="235">
        <v>0</v>
      </c>
      <c r="E8712" s="235">
        <v>0</v>
      </c>
      <c r="F8712" s="235">
        <v>0</v>
      </c>
      <c r="G8712" s="235">
        <v>0</v>
      </c>
      <c r="H8712" s="235">
        <v>0</v>
      </c>
    </row>
    <row r="8713" spans="2:8">
      <c r="B8713" s="235" t="s">
        <v>78</v>
      </c>
      <c r="C8713" s="235">
        <v>44661</v>
      </c>
      <c r="D8713" s="235">
        <v>0</v>
      </c>
      <c r="E8713" s="235">
        <v>0</v>
      </c>
      <c r="F8713" s="235">
        <v>0</v>
      </c>
      <c r="G8713" s="235">
        <v>0</v>
      </c>
      <c r="H8713" s="235">
        <v>0</v>
      </c>
    </row>
    <row r="8714" spans="2:8">
      <c r="B8714" s="235" t="s">
        <v>78</v>
      </c>
      <c r="C8714" s="235">
        <v>44662</v>
      </c>
      <c r="D8714" s="235">
        <v>29</v>
      </c>
      <c r="E8714" s="235">
        <v>0</v>
      </c>
      <c r="F8714" s="235">
        <v>0</v>
      </c>
      <c r="G8714" s="235">
        <v>0</v>
      </c>
      <c r="H8714" s="235">
        <v>0</v>
      </c>
    </row>
    <row r="8715" spans="2:8">
      <c r="B8715" s="235" t="s">
        <v>78</v>
      </c>
      <c r="C8715" s="235">
        <v>44663</v>
      </c>
      <c r="D8715" s="235">
        <v>0</v>
      </c>
      <c r="E8715" s="235">
        <v>0</v>
      </c>
      <c r="F8715" s="235">
        <v>0</v>
      </c>
      <c r="G8715" s="235">
        <v>0</v>
      </c>
      <c r="H8715" s="235">
        <v>0</v>
      </c>
    </row>
    <row r="8716" spans="2:8">
      <c r="B8716" s="235" t="s">
        <v>78</v>
      </c>
      <c r="C8716" s="235">
        <v>44664</v>
      </c>
      <c r="D8716" s="235">
        <v>7</v>
      </c>
      <c r="E8716" s="235">
        <v>63</v>
      </c>
      <c r="F8716" s="235">
        <v>54</v>
      </c>
      <c r="G8716" s="235">
        <v>19</v>
      </c>
      <c r="H8716" s="235">
        <v>13</v>
      </c>
    </row>
    <row r="8717" spans="2:8">
      <c r="B8717" s="235" t="s">
        <v>78</v>
      </c>
      <c r="C8717" s="235">
        <v>44665</v>
      </c>
      <c r="D8717" s="235">
        <v>0</v>
      </c>
      <c r="E8717" s="235">
        <v>0</v>
      </c>
      <c r="F8717" s="235">
        <v>0</v>
      </c>
      <c r="G8717" s="235">
        <v>0</v>
      </c>
      <c r="H8717" s="235">
        <v>0</v>
      </c>
    </row>
    <row r="8718" spans="2:8">
      <c r="B8718" s="235" t="s">
        <v>78</v>
      </c>
      <c r="C8718" s="235">
        <v>44666</v>
      </c>
      <c r="D8718" s="235">
        <v>0</v>
      </c>
      <c r="E8718" s="235">
        <v>0</v>
      </c>
      <c r="F8718" s="235">
        <v>0</v>
      </c>
      <c r="G8718" s="235">
        <v>0</v>
      </c>
      <c r="H8718" s="235">
        <v>0</v>
      </c>
    </row>
    <row r="8719" spans="2:8">
      <c r="B8719" s="235" t="s">
        <v>78</v>
      </c>
      <c r="C8719" s="235">
        <v>44667</v>
      </c>
      <c r="D8719" s="235">
        <v>0</v>
      </c>
      <c r="E8719" s="235">
        <v>0</v>
      </c>
      <c r="F8719" s="235">
        <v>0</v>
      </c>
      <c r="G8719" s="235">
        <v>0</v>
      </c>
      <c r="H8719" s="235">
        <v>0</v>
      </c>
    </row>
    <row r="8720" spans="2:8">
      <c r="B8720" s="235" t="s">
        <v>78</v>
      </c>
      <c r="C8720" s="235">
        <v>44668</v>
      </c>
      <c r="D8720" s="235">
        <v>0</v>
      </c>
      <c r="E8720" s="235">
        <v>0</v>
      </c>
      <c r="F8720" s="235">
        <v>0</v>
      </c>
      <c r="G8720" s="235">
        <v>0</v>
      </c>
      <c r="H8720" s="235">
        <v>0</v>
      </c>
    </row>
    <row r="8721" spans="2:8">
      <c r="B8721" s="235" t="s">
        <v>78</v>
      </c>
      <c r="C8721" s="235">
        <v>44669</v>
      </c>
      <c r="D8721" s="235">
        <v>66</v>
      </c>
      <c r="E8721" s="235">
        <v>83</v>
      </c>
      <c r="F8721" s="235">
        <v>70</v>
      </c>
      <c r="G8721" s="235">
        <v>11</v>
      </c>
      <c r="H8721" s="235">
        <v>8</v>
      </c>
    </row>
    <row r="8722" spans="2:8">
      <c r="B8722" s="235" t="s">
        <v>78</v>
      </c>
      <c r="C8722" s="235">
        <v>44670</v>
      </c>
      <c r="D8722" s="235">
        <v>4</v>
      </c>
      <c r="E8722" s="235">
        <v>71</v>
      </c>
      <c r="F8722" s="235">
        <v>64</v>
      </c>
      <c r="G8722" s="235">
        <v>21</v>
      </c>
      <c r="H8722" s="235">
        <v>14</v>
      </c>
    </row>
    <row r="8723" spans="2:8">
      <c r="B8723" s="235" t="s">
        <v>78</v>
      </c>
      <c r="C8723" s="235">
        <v>44671</v>
      </c>
      <c r="D8723" s="235">
        <v>30</v>
      </c>
      <c r="E8723" s="235">
        <v>73</v>
      </c>
      <c r="F8723" s="235">
        <v>64</v>
      </c>
      <c r="G8723" s="235">
        <v>19</v>
      </c>
      <c r="H8723" s="235">
        <v>14</v>
      </c>
    </row>
    <row r="8724" spans="2:8">
      <c r="B8724" s="235" t="s">
        <v>78</v>
      </c>
      <c r="C8724" s="235">
        <v>44672</v>
      </c>
      <c r="D8724" s="235">
        <v>0</v>
      </c>
      <c r="E8724" s="235">
        <v>60</v>
      </c>
      <c r="F8724" s="235">
        <v>54</v>
      </c>
      <c r="G8724" s="235">
        <v>14</v>
      </c>
      <c r="H8724" s="235">
        <v>18</v>
      </c>
    </row>
    <row r="8725" spans="2:8">
      <c r="B8725" s="235" t="s">
        <v>78</v>
      </c>
      <c r="C8725" s="235">
        <v>44673</v>
      </c>
      <c r="D8725" s="235">
        <v>5</v>
      </c>
      <c r="E8725" s="235">
        <v>70</v>
      </c>
      <c r="F8725" s="235">
        <v>63</v>
      </c>
      <c r="G8725" s="235">
        <v>19</v>
      </c>
      <c r="H8725" s="235">
        <v>13</v>
      </c>
    </row>
    <row r="8726" spans="2:8">
      <c r="B8726" s="235" t="s">
        <v>78</v>
      </c>
      <c r="C8726" s="235">
        <v>44674</v>
      </c>
      <c r="D8726" s="235">
        <v>0</v>
      </c>
      <c r="E8726" s="235">
        <v>0</v>
      </c>
      <c r="F8726" s="235">
        <v>0</v>
      </c>
      <c r="G8726" s="235">
        <v>0</v>
      </c>
      <c r="H8726" s="235">
        <v>0</v>
      </c>
    </row>
    <row r="8727" spans="2:8">
      <c r="B8727" s="235" t="s">
        <v>78</v>
      </c>
      <c r="C8727" s="235">
        <v>44675</v>
      </c>
      <c r="D8727" s="235">
        <v>0</v>
      </c>
      <c r="E8727" s="235">
        <v>0</v>
      </c>
      <c r="F8727" s="235">
        <v>0</v>
      </c>
      <c r="G8727" s="235">
        <v>0</v>
      </c>
      <c r="H8727" s="235">
        <v>0</v>
      </c>
    </row>
    <row r="8728" spans="2:8">
      <c r="B8728" s="235" t="s">
        <v>78</v>
      </c>
      <c r="C8728" s="235">
        <v>44676</v>
      </c>
      <c r="D8728" s="235">
        <v>32</v>
      </c>
      <c r="E8728" s="235">
        <v>88</v>
      </c>
      <c r="F8728" s="235">
        <v>51</v>
      </c>
      <c r="G8728" s="235">
        <v>22</v>
      </c>
      <c r="H8728" s="235">
        <v>11</v>
      </c>
    </row>
    <row r="8729" spans="2:8">
      <c r="B8729" s="235" t="s">
        <v>78</v>
      </c>
      <c r="C8729" s="235">
        <v>44677</v>
      </c>
      <c r="D8729" s="235">
        <v>28</v>
      </c>
      <c r="E8729" s="235">
        <v>78</v>
      </c>
      <c r="F8729" s="235">
        <v>49</v>
      </c>
      <c r="G8729" s="235">
        <v>22</v>
      </c>
      <c r="H8729" s="235">
        <v>10</v>
      </c>
    </row>
    <row r="8730" spans="2:8">
      <c r="B8730" s="235" t="s">
        <v>78</v>
      </c>
      <c r="C8730" s="235">
        <v>44678</v>
      </c>
      <c r="D8730" s="235">
        <v>5</v>
      </c>
      <c r="E8730" s="235">
        <v>99</v>
      </c>
      <c r="F8730" s="235">
        <v>54</v>
      </c>
      <c r="G8730" s="235">
        <v>26</v>
      </c>
      <c r="H8730" s="235">
        <v>12</v>
      </c>
    </row>
    <row r="8731" spans="2:8">
      <c r="B8731" s="235" t="s">
        <v>78</v>
      </c>
      <c r="C8731" s="235">
        <v>44679</v>
      </c>
      <c r="D8731" s="235">
        <v>51</v>
      </c>
      <c r="E8731" s="235">
        <v>100</v>
      </c>
      <c r="F8731" s="235">
        <v>54</v>
      </c>
      <c r="G8731" s="235">
        <v>26</v>
      </c>
      <c r="H8731" s="235">
        <v>12</v>
      </c>
    </row>
    <row r="8732" spans="2:8">
      <c r="B8732" s="235" t="s">
        <v>78</v>
      </c>
      <c r="C8732" s="235">
        <v>44680</v>
      </c>
      <c r="D8732" s="235">
        <v>2</v>
      </c>
      <c r="E8732" s="235">
        <v>77</v>
      </c>
      <c r="F8732" s="235">
        <v>31</v>
      </c>
      <c r="G8732" s="235">
        <v>26</v>
      </c>
      <c r="H8732" s="235">
        <v>10</v>
      </c>
    </row>
    <row r="8733" spans="2:8">
      <c r="B8733" s="235" t="s">
        <v>78</v>
      </c>
      <c r="C8733" s="235">
        <v>44681</v>
      </c>
      <c r="D8733" s="235">
        <v>0</v>
      </c>
      <c r="E8733" s="235">
        <v>0</v>
      </c>
      <c r="F8733" s="235">
        <v>0</v>
      </c>
      <c r="G8733" s="235">
        <v>0</v>
      </c>
      <c r="H8733" s="235">
        <v>0</v>
      </c>
    </row>
    <row r="8734" spans="2:8">
      <c r="B8734" s="235" t="s">
        <v>78</v>
      </c>
      <c r="C8734" s="235">
        <v>44682</v>
      </c>
      <c r="D8734" s="235">
        <v>0</v>
      </c>
      <c r="E8734" s="235">
        <v>0</v>
      </c>
      <c r="F8734" s="235">
        <v>0</v>
      </c>
      <c r="G8734" s="235">
        <v>0</v>
      </c>
      <c r="H8734" s="235">
        <v>0</v>
      </c>
    </row>
    <row r="8735" spans="2:8">
      <c r="B8735" s="235" t="s">
        <v>78</v>
      </c>
      <c r="C8735" s="235">
        <v>44683</v>
      </c>
      <c r="D8735" s="235">
        <v>0</v>
      </c>
      <c r="E8735" s="235">
        <v>102</v>
      </c>
      <c r="F8735" s="235">
        <v>56</v>
      </c>
      <c r="G8735" s="235">
        <v>30</v>
      </c>
      <c r="H8735" s="235">
        <v>16</v>
      </c>
    </row>
    <row r="8736" spans="2:8">
      <c r="B8736" s="235" t="s">
        <v>78</v>
      </c>
      <c r="C8736" s="235">
        <v>44684</v>
      </c>
      <c r="D8736" s="235">
        <v>0</v>
      </c>
      <c r="E8736" s="235">
        <v>100</v>
      </c>
      <c r="F8736" s="235">
        <v>54</v>
      </c>
      <c r="G8736" s="235">
        <v>26</v>
      </c>
      <c r="H8736" s="235">
        <v>12</v>
      </c>
    </row>
    <row r="8737" spans="2:8">
      <c r="B8737" s="235" t="s">
        <v>78</v>
      </c>
      <c r="C8737" s="235">
        <v>44685</v>
      </c>
      <c r="D8737" s="235">
        <v>0</v>
      </c>
      <c r="E8737" s="235">
        <v>102</v>
      </c>
      <c r="F8737" s="235">
        <v>45</v>
      </c>
      <c r="G8737" s="235">
        <v>32</v>
      </c>
      <c r="H8737" s="235">
        <v>13</v>
      </c>
    </row>
    <row r="8738" spans="2:8">
      <c r="B8738" s="235" t="s">
        <v>78</v>
      </c>
      <c r="C8738" s="235">
        <v>44686</v>
      </c>
      <c r="D8738" s="235">
        <v>19</v>
      </c>
      <c r="E8738" s="235">
        <v>82</v>
      </c>
      <c r="F8738" s="235">
        <v>80</v>
      </c>
      <c r="G8738" s="235">
        <v>22</v>
      </c>
      <c r="H8738" s="235">
        <v>20</v>
      </c>
    </row>
    <row r="8739" spans="2:8">
      <c r="B8739" s="235" t="s">
        <v>78</v>
      </c>
      <c r="C8739" s="235">
        <v>44687</v>
      </c>
      <c r="D8739" s="235">
        <v>2</v>
      </c>
      <c r="E8739" s="235">
        <v>100</v>
      </c>
      <c r="F8739" s="235">
        <v>68</v>
      </c>
      <c r="G8739" s="235">
        <v>23</v>
      </c>
      <c r="H8739" s="235">
        <v>15</v>
      </c>
    </row>
    <row r="8740" spans="2:8">
      <c r="B8740" s="235" t="s">
        <v>78</v>
      </c>
      <c r="C8740" s="235">
        <v>44688</v>
      </c>
      <c r="D8740" s="235">
        <v>0</v>
      </c>
      <c r="E8740" s="235">
        <v>0</v>
      </c>
      <c r="F8740" s="235">
        <v>0</v>
      </c>
      <c r="G8740" s="235">
        <v>0</v>
      </c>
      <c r="H8740" s="235">
        <v>0</v>
      </c>
    </row>
    <row r="8741" spans="2:8">
      <c r="B8741" s="235" t="s">
        <v>78</v>
      </c>
      <c r="C8741" s="235">
        <v>44689</v>
      </c>
      <c r="D8741" s="235">
        <v>0</v>
      </c>
      <c r="E8741" s="235">
        <v>0</v>
      </c>
      <c r="F8741" s="235">
        <v>0</v>
      </c>
      <c r="G8741" s="235">
        <v>0</v>
      </c>
      <c r="H8741" s="235">
        <v>0</v>
      </c>
    </row>
    <row r="8742" spans="2:8">
      <c r="B8742" s="235" t="s">
        <v>78</v>
      </c>
      <c r="C8742" s="235">
        <v>44690</v>
      </c>
      <c r="D8742" s="235">
        <v>28</v>
      </c>
      <c r="E8742" s="235">
        <v>100</v>
      </c>
      <c r="F8742" s="235">
        <v>58</v>
      </c>
      <c r="G8742" s="235">
        <v>26</v>
      </c>
      <c r="H8742" s="235">
        <v>14</v>
      </c>
    </row>
    <row r="8743" spans="2:8">
      <c r="B8743" s="235" t="s">
        <v>78</v>
      </c>
      <c r="C8743" s="235">
        <v>44691</v>
      </c>
      <c r="D8743" s="235">
        <v>23</v>
      </c>
      <c r="E8743" s="235">
        <v>103</v>
      </c>
      <c r="F8743" s="235">
        <v>58</v>
      </c>
      <c r="G8743" s="235">
        <v>26</v>
      </c>
      <c r="H8743" s="235">
        <v>14</v>
      </c>
    </row>
    <row r="8744" spans="2:8">
      <c r="B8744" s="235" t="s">
        <v>78</v>
      </c>
      <c r="C8744" s="235">
        <v>44692</v>
      </c>
      <c r="D8744" s="235">
        <v>2</v>
      </c>
      <c r="E8744" s="235">
        <v>89</v>
      </c>
      <c r="F8744" s="235">
        <v>57</v>
      </c>
      <c r="G8744" s="235">
        <v>25</v>
      </c>
      <c r="H8744" s="235">
        <v>19</v>
      </c>
    </row>
    <row r="8745" spans="2:8">
      <c r="B8745" s="235" t="s">
        <v>78</v>
      </c>
      <c r="C8745" s="235">
        <v>44693</v>
      </c>
      <c r="D8745" s="235">
        <v>10</v>
      </c>
      <c r="E8745" s="235">
        <v>104</v>
      </c>
      <c r="F8745" s="235">
        <v>58</v>
      </c>
      <c r="G8745" s="235">
        <v>26</v>
      </c>
      <c r="H8745" s="235">
        <v>14</v>
      </c>
    </row>
    <row r="8746" spans="2:8">
      <c r="B8746" s="235" t="s">
        <v>78</v>
      </c>
      <c r="C8746" s="235">
        <v>44694</v>
      </c>
      <c r="D8746" s="235">
        <v>2</v>
      </c>
      <c r="E8746" s="235">
        <v>99</v>
      </c>
      <c r="F8746" s="235">
        <v>64</v>
      </c>
      <c r="G8746" s="235">
        <v>24</v>
      </c>
      <c r="H8746" s="235">
        <v>16</v>
      </c>
    </row>
    <row r="8747" spans="2:8">
      <c r="B8747" s="235" t="s">
        <v>78</v>
      </c>
      <c r="C8747" s="235">
        <v>44695</v>
      </c>
      <c r="D8747" s="235">
        <v>0</v>
      </c>
      <c r="E8747" s="235">
        <v>0</v>
      </c>
      <c r="F8747" s="235">
        <v>0</v>
      </c>
      <c r="G8747" s="235">
        <v>0</v>
      </c>
      <c r="H8747" s="235">
        <v>0</v>
      </c>
    </row>
    <row r="8748" spans="2:8">
      <c r="B8748" s="235" t="s">
        <v>78</v>
      </c>
      <c r="C8748" s="235">
        <v>44696</v>
      </c>
      <c r="D8748" s="235">
        <v>0</v>
      </c>
      <c r="E8748" s="235">
        <v>0</v>
      </c>
      <c r="F8748" s="235">
        <v>0</v>
      </c>
      <c r="G8748" s="235">
        <v>0</v>
      </c>
      <c r="H8748" s="235">
        <v>0</v>
      </c>
    </row>
    <row r="8749" spans="2:8">
      <c r="B8749" s="235" t="s">
        <v>78</v>
      </c>
      <c r="C8749" s="235">
        <v>44697</v>
      </c>
      <c r="D8749" s="235">
        <v>2</v>
      </c>
      <c r="E8749" s="235">
        <v>101</v>
      </c>
      <c r="F8749" s="235">
        <v>49</v>
      </c>
      <c r="G8749" s="235">
        <v>29</v>
      </c>
      <c r="H8749" s="235">
        <v>14</v>
      </c>
    </row>
    <row r="8750" spans="2:8">
      <c r="B8750" s="235" t="s">
        <v>78</v>
      </c>
      <c r="C8750" s="235">
        <v>44698</v>
      </c>
      <c r="D8750" s="235">
        <v>3</v>
      </c>
      <c r="E8750" s="235">
        <v>93</v>
      </c>
      <c r="F8750" s="235">
        <v>49</v>
      </c>
      <c r="G8750" s="235">
        <v>18</v>
      </c>
      <c r="H8750" s="235">
        <v>14</v>
      </c>
    </row>
    <row r="8751" spans="2:8">
      <c r="B8751" s="235" t="s">
        <v>78</v>
      </c>
      <c r="C8751" s="235">
        <v>44699</v>
      </c>
      <c r="D8751" s="235">
        <v>40</v>
      </c>
      <c r="E8751" s="235">
        <v>84</v>
      </c>
      <c r="F8751" s="235">
        <v>47</v>
      </c>
      <c r="G8751" s="235">
        <v>16</v>
      </c>
      <c r="H8751" s="235">
        <v>11</v>
      </c>
    </row>
    <row r="8752" spans="2:8">
      <c r="B8752" s="235" t="s">
        <v>78</v>
      </c>
      <c r="C8752" s="235">
        <v>44700</v>
      </c>
      <c r="D8752" s="235">
        <v>6</v>
      </c>
      <c r="E8752" s="235">
        <v>100</v>
      </c>
      <c r="F8752" s="235">
        <v>49.5</v>
      </c>
      <c r="G8752" s="235">
        <v>29.9</v>
      </c>
      <c r="H8752" s="235">
        <v>14.7</v>
      </c>
    </row>
    <row r="8753" spans="2:8">
      <c r="B8753" s="235" t="s">
        <v>78</v>
      </c>
      <c r="C8753" s="235">
        <v>44701</v>
      </c>
      <c r="D8753" s="235">
        <v>27</v>
      </c>
      <c r="E8753" s="235">
        <v>99</v>
      </c>
      <c r="F8753" s="235">
        <v>48.5</v>
      </c>
      <c r="G8753" s="235">
        <v>14.7</v>
      </c>
      <c r="H8753" s="235">
        <v>13</v>
      </c>
    </row>
    <row r="8754" spans="2:8">
      <c r="B8754" s="235" t="s">
        <v>78</v>
      </c>
      <c r="C8754" s="235">
        <v>44704</v>
      </c>
      <c r="D8754" s="235">
        <v>3</v>
      </c>
      <c r="E8754" s="235">
        <v>100</v>
      </c>
      <c r="F8754" s="235">
        <v>57.2</v>
      </c>
      <c r="G8754" s="235">
        <v>27</v>
      </c>
      <c r="H8754" s="235">
        <v>12.6</v>
      </c>
    </row>
    <row r="8755" spans="2:8">
      <c r="B8755" s="235" t="s">
        <v>78</v>
      </c>
      <c r="C8755" s="235">
        <v>44705</v>
      </c>
      <c r="D8755" s="235">
        <v>0</v>
      </c>
      <c r="E8755" s="235">
        <v>87.7</v>
      </c>
      <c r="F8755" s="235">
        <v>86.3</v>
      </c>
      <c r="G8755" s="235">
        <v>18</v>
      </c>
      <c r="H8755" s="235">
        <v>17</v>
      </c>
    </row>
    <row r="8756" spans="2:8">
      <c r="B8756" s="235" t="s">
        <v>2499</v>
      </c>
      <c r="C8756" s="235">
        <v>44378</v>
      </c>
      <c r="D8756" s="235">
        <v>6</v>
      </c>
      <c r="E8756" s="235">
        <v>96</v>
      </c>
      <c r="F8756" s="235">
        <v>95</v>
      </c>
      <c r="G8756" s="235">
        <v>20</v>
      </c>
      <c r="H8756" s="235">
        <v>20</v>
      </c>
    </row>
    <row r="8757" spans="2:8">
      <c r="B8757" s="235" t="s">
        <v>2499</v>
      </c>
      <c r="C8757" s="235">
        <v>44379</v>
      </c>
      <c r="D8757" s="235">
        <v>5</v>
      </c>
      <c r="E8757" s="235">
        <v>97</v>
      </c>
      <c r="F8757" s="235">
        <v>97</v>
      </c>
      <c r="G8757" s="235">
        <v>20.8</v>
      </c>
      <c r="H8757" s="235">
        <v>20.6</v>
      </c>
    </row>
    <row r="8758" spans="2:8">
      <c r="B8758" s="235" t="s">
        <v>2499</v>
      </c>
      <c r="C8758" s="235">
        <v>44383</v>
      </c>
      <c r="D8758" s="235">
        <v>0</v>
      </c>
      <c r="E8758" s="235">
        <v>92</v>
      </c>
      <c r="F8758" s="235">
        <v>91</v>
      </c>
      <c r="G8758" s="235">
        <v>23.1</v>
      </c>
      <c r="H8758" s="235">
        <v>23.1</v>
      </c>
    </row>
    <row r="8759" spans="2:8">
      <c r="B8759" s="235" t="s">
        <v>2499</v>
      </c>
      <c r="C8759" s="235">
        <v>44384</v>
      </c>
      <c r="D8759" s="235">
        <v>0</v>
      </c>
      <c r="E8759" s="235">
        <v>97</v>
      </c>
      <c r="F8759" s="235">
        <v>97</v>
      </c>
      <c r="G8759" s="235">
        <v>22</v>
      </c>
      <c r="H8759" s="235">
        <v>21.9</v>
      </c>
    </row>
    <row r="8760" spans="2:8">
      <c r="B8760" s="235" t="s">
        <v>2499</v>
      </c>
      <c r="C8760" s="235">
        <v>44385</v>
      </c>
      <c r="D8760" s="235">
        <v>0</v>
      </c>
      <c r="E8760" s="235">
        <v>97</v>
      </c>
      <c r="F8760" s="235">
        <v>97</v>
      </c>
      <c r="G8760" s="235">
        <v>21.9</v>
      </c>
      <c r="H8760" s="235">
        <v>21.9</v>
      </c>
    </row>
    <row r="8761" spans="2:8">
      <c r="B8761" s="235" t="s">
        <v>2499</v>
      </c>
      <c r="C8761" s="235">
        <v>44386</v>
      </c>
      <c r="D8761" s="235">
        <v>6</v>
      </c>
      <c r="E8761" s="235">
        <v>93</v>
      </c>
      <c r="F8761" s="235">
        <v>92</v>
      </c>
      <c r="G8761" s="235">
        <v>25.3</v>
      </c>
      <c r="H8761" s="235">
        <v>25.2</v>
      </c>
    </row>
    <row r="8762" spans="2:8">
      <c r="B8762" s="235" t="s">
        <v>2499</v>
      </c>
      <c r="C8762" s="235">
        <v>44390</v>
      </c>
      <c r="D8762" s="235">
        <v>48</v>
      </c>
      <c r="E8762" s="235">
        <v>92</v>
      </c>
      <c r="F8762" s="235">
        <v>91</v>
      </c>
      <c r="G8762" s="235">
        <v>23.8</v>
      </c>
      <c r="H8762" s="235">
        <v>23.6</v>
      </c>
    </row>
    <row r="8763" spans="2:8">
      <c r="B8763" s="235" t="s">
        <v>2499</v>
      </c>
      <c r="C8763" s="235">
        <v>44391</v>
      </c>
      <c r="D8763" s="235">
        <v>0</v>
      </c>
      <c r="E8763" s="235">
        <v>92</v>
      </c>
      <c r="F8763" s="235">
        <v>92</v>
      </c>
      <c r="G8763" s="235">
        <v>22.4</v>
      </c>
      <c r="H8763" s="235">
        <v>22.4</v>
      </c>
    </row>
    <row r="8764" spans="2:8">
      <c r="B8764" s="235" t="s">
        <v>2499</v>
      </c>
      <c r="C8764" s="235">
        <v>44392</v>
      </c>
      <c r="D8764" s="235">
        <v>0</v>
      </c>
      <c r="E8764" s="235">
        <v>92</v>
      </c>
      <c r="F8764" s="235">
        <v>92</v>
      </c>
      <c r="G8764" s="235">
        <v>23.2</v>
      </c>
      <c r="H8764" s="235">
        <v>23.2</v>
      </c>
    </row>
    <row r="8765" spans="2:8">
      <c r="B8765" s="235" t="s">
        <v>2499</v>
      </c>
      <c r="C8765" s="235">
        <v>44393</v>
      </c>
      <c r="D8765" s="235">
        <v>0</v>
      </c>
      <c r="E8765" s="235">
        <v>92</v>
      </c>
      <c r="F8765" s="235">
        <v>89</v>
      </c>
      <c r="G8765" s="235">
        <v>22.8</v>
      </c>
      <c r="H8765" s="235">
        <v>22.7</v>
      </c>
    </row>
    <row r="8766" spans="2:8">
      <c r="B8766" s="235" t="s">
        <v>2499</v>
      </c>
      <c r="C8766" s="235">
        <v>44397</v>
      </c>
      <c r="D8766" s="235">
        <v>18</v>
      </c>
      <c r="E8766" s="235">
        <v>87</v>
      </c>
      <c r="F8766" s="235">
        <v>87</v>
      </c>
      <c r="G8766" s="235">
        <v>22.3</v>
      </c>
      <c r="H8766" s="235">
        <v>22.3</v>
      </c>
    </row>
    <row r="8767" spans="2:8">
      <c r="B8767" s="235" t="s">
        <v>2499</v>
      </c>
      <c r="C8767" s="235">
        <v>44398</v>
      </c>
      <c r="D8767" s="235">
        <v>0</v>
      </c>
      <c r="E8767" s="235">
        <v>77</v>
      </c>
      <c r="F8767" s="235">
        <v>76</v>
      </c>
      <c r="G8767" s="235">
        <v>28.4</v>
      </c>
      <c r="H8767" s="235">
        <v>28.5</v>
      </c>
    </row>
    <row r="8768" spans="2:8">
      <c r="B8768" s="235" t="s">
        <v>2499</v>
      </c>
      <c r="C8768" s="235">
        <v>44399</v>
      </c>
      <c r="D8768" s="235">
        <v>0</v>
      </c>
      <c r="E8768" s="235">
        <v>94</v>
      </c>
      <c r="F8768" s="235">
        <v>90</v>
      </c>
      <c r="G8768" s="235">
        <v>22.3</v>
      </c>
      <c r="H8768" s="235">
        <v>22.7</v>
      </c>
    </row>
    <row r="8769" spans="2:8">
      <c r="B8769" s="235" t="s">
        <v>2499</v>
      </c>
      <c r="C8769" s="235">
        <v>44400</v>
      </c>
      <c r="D8769" s="235">
        <v>0</v>
      </c>
      <c r="E8769" s="235">
        <v>32</v>
      </c>
      <c r="F8769" s="235">
        <v>32</v>
      </c>
      <c r="G8769" s="235">
        <v>27</v>
      </c>
      <c r="H8769" s="235">
        <v>19</v>
      </c>
    </row>
    <row r="8770" spans="2:8">
      <c r="B8770" s="235" t="s">
        <v>2499</v>
      </c>
      <c r="C8770" s="235">
        <v>44403</v>
      </c>
      <c r="D8770" s="235">
        <v>14</v>
      </c>
      <c r="E8770" s="235">
        <v>90</v>
      </c>
      <c r="F8770" s="235">
        <v>87</v>
      </c>
      <c r="G8770" s="235">
        <v>24.7</v>
      </c>
      <c r="H8770" s="235">
        <v>24.6</v>
      </c>
    </row>
    <row r="8771" spans="2:8">
      <c r="B8771" s="235" t="s">
        <v>2499</v>
      </c>
      <c r="C8771" s="235">
        <v>44404</v>
      </c>
      <c r="D8771" s="235">
        <v>6</v>
      </c>
      <c r="E8771" s="235">
        <v>98</v>
      </c>
      <c r="F8771" s="235">
        <v>98</v>
      </c>
      <c r="G8771" s="235">
        <v>22.7</v>
      </c>
      <c r="H8771" s="235">
        <v>22.6</v>
      </c>
    </row>
    <row r="8772" spans="2:8">
      <c r="B8772" s="235" t="s">
        <v>2499</v>
      </c>
      <c r="C8772" s="235">
        <v>44405</v>
      </c>
      <c r="D8772" s="235">
        <v>8</v>
      </c>
      <c r="E8772" s="235">
        <v>87</v>
      </c>
      <c r="F8772" s="235">
        <v>84</v>
      </c>
      <c r="G8772" s="235">
        <v>26.6</v>
      </c>
      <c r="H8772" s="235">
        <v>26.4</v>
      </c>
    </row>
    <row r="8773" spans="2:8">
      <c r="B8773" s="235" t="s">
        <v>2499</v>
      </c>
      <c r="C8773" s="235">
        <v>44406</v>
      </c>
      <c r="D8773" s="235">
        <v>0</v>
      </c>
      <c r="E8773" s="235">
        <v>93</v>
      </c>
      <c r="F8773" s="235">
        <v>93</v>
      </c>
      <c r="G8773" s="235">
        <v>23.6</v>
      </c>
      <c r="H8773" s="235">
        <v>23.4</v>
      </c>
    </row>
    <row r="8774" spans="2:8">
      <c r="B8774" s="235" t="s">
        <v>2499</v>
      </c>
      <c r="C8774" s="235">
        <v>44407</v>
      </c>
      <c r="D8774" s="235">
        <v>5</v>
      </c>
      <c r="E8774" s="235">
        <v>78</v>
      </c>
      <c r="F8774" s="235">
        <v>75</v>
      </c>
      <c r="G8774" s="235">
        <v>27.5</v>
      </c>
      <c r="H8774" s="235">
        <v>27.3</v>
      </c>
    </row>
    <row r="8775" spans="2:8">
      <c r="B8775" s="235" t="s">
        <v>2499</v>
      </c>
      <c r="C8775" s="235">
        <v>44410</v>
      </c>
      <c r="D8775" s="235">
        <v>6</v>
      </c>
      <c r="E8775" s="235">
        <v>67</v>
      </c>
      <c r="F8775" s="235">
        <v>58</v>
      </c>
      <c r="G8775" s="235">
        <v>32.4</v>
      </c>
      <c r="H8775" s="235">
        <v>32.299999999999997</v>
      </c>
    </row>
    <row r="8776" spans="2:8">
      <c r="B8776" s="235" t="s">
        <v>2499</v>
      </c>
      <c r="C8776" s="235">
        <v>44411</v>
      </c>
      <c r="D8776" s="235">
        <v>0</v>
      </c>
      <c r="E8776" s="235">
        <v>87</v>
      </c>
      <c r="F8776" s="235">
        <v>84</v>
      </c>
      <c r="G8776" s="235">
        <v>24.4</v>
      </c>
      <c r="H8776" s="235">
        <v>24.1</v>
      </c>
    </row>
    <row r="8777" spans="2:8">
      <c r="B8777" s="235" t="s">
        <v>2499</v>
      </c>
      <c r="C8777" s="235">
        <v>44412</v>
      </c>
      <c r="D8777" s="235">
        <v>0</v>
      </c>
      <c r="E8777" s="235">
        <v>81</v>
      </c>
      <c r="F8777" s="235">
        <v>80</v>
      </c>
      <c r="G8777" s="235">
        <v>27</v>
      </c>
      <c r="H8777" s="235">
        <v>27</v>
      </c>
    </row>
    <row r="8778" spans="2:8">
      <c r="B8778" s="235" t="s">
        <v>2499</v>
      </c>
      <c r="C8778" s="235">
        <v>44413</v>
      </c>
      <c r="D8778" s="235">
        <v>0</v>
      </c>
      <c r="E8778" s="235">
        <v>95</v>
      </c>
      <c r="F8778" s="235">
        <v>94</v>
      </c>
      <c r="G8778" s="235">
        <v>21.2</v>
      </c>
      <c r="H8778" s="235">
        <v>21.1</v>
      </c>
    </row>
    <row r="8779" spans="2:8">
      <c r="B8779" s="235" t="s">
        <v>2499</v>
      </c>
      <c r="C8779" s="235">
        <v>44417</v>
      </c>
      <c r="D8779" s="235">
        <v>5</v>
      </c>
      <c r="E8779" s="235">
        <v>90</v>
      </c>
      <c r="F8779" s="235">
        <v>89</v>
      </c>
      <c r="G8779" s="235">
        <v>24.5</v>
      </c>
      <c r="H8779" s="235">
        <v>24.4</v>
      </c>
    </row>
    <row r="8780" spans="2:8">
      <c r="B8780" s="235" t="s">
        <v>2499</v>
      </c>
      <c r="C8780" s="235">
        <v>44418</v>
      </c>
      <c r="D8780" s="235">
        <v>22</v>
      </c>
      <c r="E8780" s="235">
        <v>100</v>
      </c>
      <c r="F8780" s="235">
        <v>99</v>
      </c>
      <c r="G8780" s="235">
        <v>21.5</v>
      </c>
      <c r="H8780" s="235">
        <v>21.4</v>
      </c>
    </row>
    <row r="8781" spans="2:8">
      <c r="B8781" s="235" t="s">
        <v>2499</v>
      </c>
      <c r="C8781" s="235">
        <v>44419</v>
      </c>
      <c r="D8781" s="235">
        <v>10</v>
      </c>
      <c r="E8781" s="235">
        <v>89</v>
      </c>
      <c r="F8781" s="235">
        <v>87</v>
      </c>
      <c r="G8781" s="235">
        <v>25.8</v>
      </c>
      <c r="H8781" s="235">
        <v>25.6</v>
      </c>
    </row>
    <row r="8782" spans="2:8">
      <c r="B8782" s="235" t="s">
        <v>2499</v>
      </c>
      <c r="C8782" s="235">
        <v>44420</v>
      </c>
      <c r="D8782" s="235">
        <v>6</v>
      </c>
      <c r="E8782" s="235">
        <v>96</v>
      </c>
      <c r="F8782" s="235">
        <v>95</v>
      </c>
      <c r="G8782" s="235">
        <v>22.7</v>
      </c>
      <c r="H8782" s="235">
        <v>22.5</v>
      </c>
    </row>
    <row r="8783" spans="2:8">
      <c r="B8783" s="235" t="s">
        <v>2499</v>
      </c>
      <c r="C8783" s="235">
        <v>44421</v>
      </c>
      <c r="D8783" s="235">
        <v>18</v>
      </c>
      <c r="E8783" s="235">
        <v>100</v>
      </c>
      <c r="F8783" s="235">
        <v>100</v>
      </c>
      <c r="G8783" s="235">
        <v>20.399999999999999</v>
      </c>
      <c r="H8783" s="235">
        <v>20.5</v>
      </c>
    </row>
    <row r="8784" spans="2:8">
      <c r="B8784" s="235" t="s">
        <v>2499</v>
      </c>
      <c r="C8784" s="235">
        <v>44425</v>
      </c>
      <c r="D8784" s="235">
        <v>40</v>
      </c>
      <c r="E8784" s="235">
        <v>86</v>
      </c>
      <c r="F8784" s="235">
        <v>85</v>
      </c>
      <c r="G8784" s="235">
        <v>25.9</v>
      </c>
      <c r="H8784" s="235">
        <v>25.4</v>
      </c>
    </row>
    <row r="8785" spans="2:8">
      <c r="B8785" s="235" t="s">
        <v>2499</v>
      </c>
      <c r="C8785" s="235">
        <v>44426</v>
      </c>
      <c r="D8785" s="235">
        <v>18</v>
      </c>
      <c r="E8785" s="235">
        <v>85</v>
      </c>
      <c r="F8785" s="235">
        <v>64</v>
      </c>
      <c r="G8785" s="235">
        <v>28.4</v>
      </c>
      <c r="H8785" s="235">
        <v>28</v>
      </c>
    </row>
    <row r="8786" spans="2:8">
      <c r="B8786" s="235" t="s">
        <v>2499</v>
      </c>
      <c r="C8786" s="235">
        <v>44427</v>
      </c>
      <c r="D8786" s="235">
        <v>30</v>
      </c>
      <c r="E8786" s="235">
        <v>88</v>
      </c>
      <c r="F8786" s="235">
        <v>83</v>
      </c>
      <c r="G8786" s="235">
        <v>24.7</v>
      </c>
      <c r="H8786" s="235">
        <v>24.3</v>
      </c>
    </row>
    <row r="8787" spans="2:8">
      <c r="B8787" s="235" t="s">
        <v>2499</v>
      </c>
      <c r="C8787" s="235">
        <v>44428</v>
      </c>
      <c r="D8787" s="235">
        <v>40</v>
      </c>
      <c r="E8787" s="235">
        <v>86</v>
      </c>
      <c r="F8787" s="235">
        <v>86</v>
      </c>
      <c r="G8787" s="235">
        <v>24.8</v>
      </c>
      <c r="H8787" s="235">
        <v>23.9</v>
      </c>
    </row>
    <row r="8788" spans="2:8">
      <c r="B8788" s="235" t="s">
        <v>2499</v>
      </c>
      <c r="C8788" s="235">
        <v>44431</v>
      </c>
      <c r="D8788" s="235">
        <v>20</v>
      </c>
      <c r="E8788" s="235">
        <v>82</v>
      </c>
      <c r="F8788" s="235">
        <v>82</v>
      </c>
      <c r="G8788" s="235">
        <v>28.4</v>
      </c>
      <c r="H8788" s="235">
        <v>28.3</v>
      </c>
    </row>
    <row r="8789" spans="2:8">
      <c r="B8789" s="235" t="s">
        <v>2499</v>
      </c>
      <c r="C8789" s="235">
        <v>44432</v>
      </c>
      <c r="D8789" s="235">
        <v>0</v>
      </c>
      <c r="E8789" s="235">
        <v>96</v>
      </c>
      <c r="F8789" s="235">
        <v>95</v>
      </c>
      <c r="G8789" s="235">
        <v>22.3</v>
      </c>
      <c r="H8789" s="235">
        <v>22.2</v>
      </c>
    </row>
    <row r="8790" spans="2:8">
      <c r="B8790" s="235" t="s">
        <v>2499</v>
      </c>
      <c r="C8790" s="235">
        <v>44433</v>
      </c>
      <c r="D8790" s="235">
        <v>80</v>
      </c>
      <c r="E8790" s="235">
        <v>93</v>
      </c>
      <c r="F8790" s="235">
        <v>91</v>
      </c>
      <c r="G8790" s="235">
        <v>23.9</v>
      </c>
      <c r="H8790" s="235">
        <v>24.5</v>
      </c>
    </row>
    <row r="8791" spans="2:8">
      <c r="B8791" s="235" t="s">
        <v>2499</v>
      </c>
      <c r="C8791" s="235">
        <v>44434</v>
      </c>
      <c r="D8791" s="235">
        <v>10</v>
      </c>
      <c r="E8791" s="235">
        <v>85</v>
      </c>
      <c r="F8791" s="235">
        <v>84</v>
      </c>
      <c r="G8791" s="235">
        <v>26.2</v>
      </c>
      <c r="H8791" s="235">
        <v>25.1</v>
      </c>
    </row>
    <row r="8792" spans="2:8">
      <c r="B8792" s="235" t="s">
        <v>2499</v>
      </c>
      <c r="C8792" s="235">
        <v>44435</v>
      </c>
      <c r="D8792" s="235">
        <v>5</v>
      </c>
      <c r="E8792" s="235">
        <v>82</v>
      </c>
      <c r="F8792" s="235">
        <v>81</v>
      </c>
      <c r="G8792" s="235">
        <v>28.2</v>
      </c>
      <c r="H8792" s="235">
        <v>28</v>
      </c>
    </row>
    <row r="8793" spans="2:8">
      <c r="B8793" s="235" t="s">
        <v>2499</v>
      </c>
      <c r="C8793" s="235">
        <v>44438</v>
      </c>
      <c r="D8793" s="235">
        <v>22</v>
      </c>
      <c r="E8793" s="235">
        <v>98</v>
      </c>
      <c r="F8793" s="235">
        <v>97</v>
      </c>
      <c r="G8793" s="235">
        <v>21.6</v>
      </c>
      <c r="H8793" s="235">
        <v>21.4</v>
      </c>
    </row>
    <row r="8794" spans="2:8">
      <c r="B8794" s="235" t="s">
        <v>2499</v>
      </c>
      <c r="C8794" s="235">
        <v>44439</v>
      </c>
      <c r="D8794" s="235">
        <v>40</v>
      </c>
      <c r="E8794" s="235">
        <v>91</v>
      </c>
      <c r="F8794" s="235">
        <v>90</v>
      </c>
      <c r="G8794" s="235">
        <v>23</v>
      </c>
      <c r="H8794" s="235">
        <v>22.9</v>
      </c>
    </row>
    <row r="8795" spans="2:8">
      <c r="B8795" s="235" t="s">
        <v>2499</v>
      </c>
      <c r="C8795" s="235">
        <v>44440</v>
      </c>
      <c r="D8795" s="235">
        <v>4</v>
      </c>
      <c r="E8795" s="235">
        <v>83</v>
      </c>
      <c r="F8795" s="235">
        <v>82</v>
      </c>
      <c r="G8795" s="235">
        <v>26.6</v>
      </c>
      <c r="H8795" s="235">
        <v>26.4</v>
      </c>
    </row>
    <row r="8796" spans="2:8">
      <c r="B8796" s="235" t="s">
        <v>2499</v>
      </c>
      <c r="C8796" s="235">
        <v>44441</v>
      </c>
      <c r="D8796" s="235">
        <v>3</v>
      </c>
      <c r="E8796" s="235">
        <v>75</v>
      </c>
      <c r="F8796" s="235">
        <v>69</v>
      </c>
      <c r="G8796" s="235">
        <v>31.9</v>
      </c>
      <c r="H8796" s="235">
        <v>31.2</v>
      </c>
    </row>
    <row r="8797" spans="2:8">
      <c r="B8797" s="235" t="s">
        <v>2499</v>
      </c>
      <c r="C8797" s="235">
        <v>44442</v>
      </c>
      <c r="D8797" s="235">
        <v>0</v>
      </c>
      <c r="E8797" s="235">
        <v>69</v>
      </c>
      <c r="F8797" s="235">
        <v>67</v>
      </c>
      <c r="G8797" s="235">
        <v>32.5</v>
      </c>
      <c r="H8797" s="235">
        <v>32</v>
      </c>
    </row>
    <row r="8798" spans="2:8">
      <c r="B8798" s="235" t="s">
        <v>2499</v>
      </c>
      <c r="C8798" s="235">
        <v>44445</v>
      </c>
      <c r="D8798" s="235">
        <v>70</v>
      </c>
      <c r="E8798" s="235">
        <v>74</v>
      </c>
      <c r="F8798" s="235">
        <v>72</v>
      </c>
      <c r="G8798" s="235">
        <v>28.9</v>
      </c>
      <c r="H8798" s="235">
        <v>28.6</v>
      </c>
    </row>
    <row r="8799" spans="2:8">
      <c r="B8799" s="235" t="s">
        <v>2499</v>
      </c>
      <c r="C8799" s="235">
        <v>44446</v>
      </c>
      <c r="D8799" s="235">
        <v>18</v>
      </c>
      <c r="E8799" s="235">
        <v>95</v>
      </c>
      <c r="F8799" s="235">
        <v>85</v>
      </c>
      <c r="G8799" s="235">
        <v>26.3</v>
      </c>
      <c r="H8799" s="235">
        <v>24.2</v>
      </c>
    </row>
    <row r="8800" spans="2:8">
      <c r="B8800" s="235" t="s">
        <v>2499</v>
      </c>
      <c r="C8800" s="235">
        <v>44447</v>
      </c>
      <c r="D8800" s="235">
        <v>10</v>
      </c>
      <c r="E8800" s="235">
        <v>89</v>
      </c>
      <c r="F8800" s="235">
        <v>88</v>
      </c>
      <c r="G8800" s="235">
        <v>26.4</v>
      </c>
      <c r="H8800" s="235">
        <v>25.8</v>
      </c>
    </row>
    <row r="8801" spans="2:8">
      <c r="B8801" s="235" t="s">
        <v>2499</v>
      </c>
      <c r="C8801" s="235">
        <v>44448</v>
      </c>
      <c r="D8801" s="235">
        <v>0</v>
      </c>
      <c r="E8801" s="235">
        <v>75</v>
      </c>
      <c r="F8801" s="235">
        <v>74</v>
      </c>
      <c r="G8801" s="235">
        <v>30</v>
      </c>
      <c r="H8801" s="235">
        <v>29.9</v>
      </c>
    </row>
    <row r="8802" spans="2:8">
      <c r="B8802" s="235" t="s">
        <v>2499</v>
      </c>
      <c r="C8802" s="235">
        <v>44449</v>
      </c>
      <c r="D8802" s="235">
        <v>3</v>
      </c>
      <c r="E8802" s="235">
        <v>64</v>
      </c>
      <c r="F8802" s="235">
        <v>63</v>
      </c>
      <c r="G8802" s="235">
        <v>32</v>
      </c>
      <c r="H8802" s="235">
        <v>31.8</v>
      </c>
    </row>
    <row r="8803" spans="2:8">
      <c r="B8803" s="235" t="s">
        <v>2499</v>
      </c>
      <c r="C8803" s="235">
        <v>44452</v>
      </c>
      <c r="D8803" s="235">
        <v>14</v>
      </c>
      <c r="E8803" s="235">
        <v>63</v>
      </c>
      <c r="F8803" s="235">
        <v>62</v>
      </c>
      <c r="G8803" s="235">
        <v>32.299999999999997</v>
      </c>
      <c r="H8803" s="235">
        <v>31</v>
      </c>
    </row>
    <row r="8804" spans="2:8">
      <c r="B8804" s="235" t="s">
        <v>2499</v>
      </c>
      <c r="C8804" s="235">
        <v>44453</v>
      </c>
      <c r="D8804" s="235">
        <v>6</v>
      </c>
      <c r="E8804" s="235">
        <v>82</v>
      </c>
      <c r="F8804" s="235">
        <v>81</v>
      </c>
      <c r="G8804" s="235">
        <v>25.9</v>
      </c>
      <c r="H8804" s="235">
        <v>25.6</v>
      </c>
    </row>
    <row r="8805" spans="2:8">
      <c r="B8805" s="235" t="s">
        <v>2499</v>
      </c>
      <c r="C8805" s="235">
        <v>44454</v>
      </c>
      <c r="D8805" s="235">
        <v>20</v>
      </c>
      <c r="E8805" s="235">
        <v>82</v>
      </c>
      <c r="F8805" s="235">
        <v>82</v>
      </c>
      <c r="G8805" s="235">
        <v>28.5</v>
      </c>
      <c r="H8805" s="235">
        <v>28.1</v>
      </c>
    </row>
    <row r="8806" spans="2:8">
      <c r="B8806" s="235" t="s">
        <v>2499</v>
      </c>
      <c r="C8806" s="235">
        <v>44455</v>
      </c>
      <c r="D8806" s="235">
        <v>0</v>
      </c>
      <c r="E8806" s="235">
        <v>75</v>
      </c>
      <c r="F8806" s="235">
        <v>74</v>
      </c>
      <c r="G8806" s="235">
        <v>30</v>
      </c>
      <c r="H8806" s="235">
        <v>29.9</v>
      </c>
    </row>
    <row r="8807" spans="2:8">
      <c r="B8807" s="235" t="s">
        <v>2499</v>
      </c>
      <c r="C8807" s="235">
        <v>44456</v>
      </c>
      <c r="D8807" s="235">
        <v>0</v>
      </c>
      <c r="E8807" s="235">
        <v>75</v>
      </c>
      <c r="F8807" s="235">
        <v>75</v>
      </c>
      <c r="G8807" s="235">
        <v>30.1</v>
      </c>
      <c r="H8807" s="235">
        <v>29.4</v>
      </c>
    </row>
    <row r="8808" spans="2:8">
      <c r="B8808" s="235" t="s">
        <v>2499</v>
      </c>
      <c r="C8808" s="235">
        <v>44459</v>
      </c>
      <c r="D8808" s="235">
        <v>0</v>
      </c>
      <c r="E8808" s="235">
        <v>68</v>
      </c>
      <c r="F8808" s="235">
        <v>66</v>
      </c>
      <c r="G8808" s="235">
        <v>33</v>
      </c>
      <c r="H8808" s="235">
        <v>32</v>
      </c>
    </row>
    <row r="8809" spans="2:8">
      <c r="B8809" s="235" t="s">
        <v>2499</v>
      </c>
      <c r="C8809" s="235">
        <v>44462</v>
      </c>
      <c r="D8809" s="235">
        <v>30</v>
      </c>
      <c r="E8809" s="235">
        <v>76</v>
      </c>
      <c r="F8809" s="235">
        <v>74</v>
      </c>
      <c r="G8809" s="235">
        <v>27.4</v>
      </c>
      <c r="H8809" s="235">
        <v>27.1</v>
      </c>
    </row>
    <row r="8810" spans="2:8">
      <c r="B8810" s="235" t="s">
        <v>2499</v>
      </c>
      <c r="C8810" s="235">
        <v>44460</v>
      </c>
      <c r="D8810" s="235">
        <v>2</v>
      </c>
      <c r="E8810" s="235">
        <v>72</v>
      </c>
      <c r="F8810" s="235">
        <v>68</v>
      </c>
      <c r="G8810" s="235">
        <v>32</v>
      </c>
      <c r="H8810" s="235">
        <v>31</v>
      </c>
    </row>
    <row r="8811" spans="2:8">
      <c r="B8811" s="235" t="s">
        <v>2499</v>
      </c>
      <c r="C8811" s="235">
        <v>44461</v>
      </c>
      <c r="D8811" s="235">
        <v>0</v>
      </c>
      <c r="E8811" s="235">
        <v>68</v>
      </c>
      <c r="F8811" s="235">
        <v>66</v>
      </c>
      <c r="G8811" s="235">
        <v>33</v>
      </c>
      <c r="H8811" s="235">
        <v>32</v>
      </c>
    </row>
    <row r="8812" spans="2:8">
      <c r="B8812" s="235" t="s">
        <v>2499</v>
      </c>
      <c r="C8812" s="235">
        <v>44463</v>
      </c>
      <c r="D8812" s="235">
        <v>0</v>
      </c>
      <c r="E8812" s="235">
        <v>99</v>
      </c>
      <c r="F8812" s="235">
        <v>99</v>
      </c>
      <c r="G8812" s="235">
        <v>21.1</v>
      </c>
      <c r="H8812" s="235">
        <v>21</v>
      </c>
    </row>
    <row r="8813" spans="2:8">
      <c r="B8813" s="235" t="s">
        <v>2499</v>
      </c>
      <c r="C8813" s="235">
        <v>44466</v>
      </c>
      <c r="D8813" s="235">
        <v>0</v>
      </c>
      <c r="E8813" s="235">
        <v>75</v>
      </c>
      <c r="F8813" s="235">
        <v>74</v>
      </c>
      <c r="G8813" s="235">
        <v>30</v>
      </c>
      <c r="H8813" s="235">
        <v>29</v>
      </c>
    </row>
    <row r="8814" spans="2:8">
      <c r="B8814" s="235" t="s">
        <v>2499</v>
      </c>
      <c r="C8814" s="235">
        <v>44467</v>
      </c>
      <c r="D8814" s="235">
        <v>5</v>
      </c>
      <c r="E8814" s="235">
        <v>85</v>
      </c>
      <c r="F8814" s="235">
        <v>85</v>
      </c>
      <c r="G8814" s="235">
        <v>25.5</v>
      </c>
      <c r="H8814" s="235">
        <v>25.2</v>
      </c>
    </row>
    <row r="8815" spans="2:8">
      <c r="B8815" s="235" t="s">
        <v>2499</v>
      </c>
      <c r="C8815" s="235">
        <v>44468</v>
      </c>
      <c r="D8815" s="235">
        <v>15</v>
      </c>
      <c r="E8815" s="235">
        <v>63</v>
      </c>
      <c r="F8815" s="235">
        <v>62</v>
      </c>
      <c r="G8815" s="235">
        <v>32.5</v>
      </c>
      <c r="H8815" s="235">
        <v>31.1</v>
      </c>
    </row>
    <row r="8816" spans="2:8">
      <c r="B8816" s="235" t="s">
        <v>2499</v>
      </c>
      <c r="C8816" s="235">
        <v>44469</v>
      </c>
      <c r="D8816" s="235">
        <v>24</v>
      </c>
      <c r="E8816" s="235">
        <v>92</v>
      </c>
      <c r="F8816" s="235">
        <v>80</v>
      </c>
      <c r="G8816" s="235">
        <v>30</v>
      </c>
      <c r="H8816" s="235">
        <v>20</v>
      </c>
    </row>
    <row r="8817" spans="2:8">
      <c r="B8817" s="235" t="s">
        <v>2499</v>
      </c>
      <c r="C8817" s="235">
        <v>44470</v>
      </c>
      <c r="D8817" s="235">
        <v>0</v>
      </c>
      <c r="E8817" s="235">
        <v>74</v>
      </c>
      <c r="F8817" s="235">
        <v>73</v>
      </c>
      <c r="G8817" s="235">
        <v>30</v>
      </c>
      <c r="H8817" s="235">
        <v>29</v>
      </c>
    </row>
    <row r="8818" spans="2:8">
      <c r="B8818" s="235" t="s">
        <v>2499</v>
      </c>
      <c r="C8818" s="235">
        <v>44473</v>
      </c>
      <c r="D8818" s="235">
        <v>10</v>
      </c>
      <c r="E8818" s="235">
        <v>88.89</v>
      </c>
      <c r="F8818" s="235">
        <v>87.5</v>
      </c>
      <c r="G8818" s="235">
        <v>26</v>
      </c>
      <c r="H8818" s="235">
        <v>25.8</v>
      </c>
    </row>
    <row r="8819" spans="2:8">
      <c r="B8819" s="235" t="s">
        <v>2499</v>
      </c>
      <c r="C8819" s="235">
        <v>44474</v>
      </c>
      <c r="D8819" s="235">
        <v>30</v>
      </c>
      <c r="E8819" s="235">
        <v>81.8</v>
      </c>
      <c r="F8819" s="235">
        <v>81.099999999999994</v>
      </c>
      <c r="G8819" s="235">
        <v>27.1</v>
      </c>
      <c r="H8819" s="235">
        <v>26.9</v>
      </c>
    </row>
    <row r="8820" spans="2:8">
      <c r="B8820" s="235" t="s">
        <v>2499</v>
      </c>
      <c r="C8820" s="235">
        <v>44475</v>
      </c>
      <c r="D8820" s="235">
        <v>0</v>
      </c>
      <c r="E8820" s="235">
        <v>74</v>
      </c>
      <c r="F8820" s="235">
        <v>73</v>
      </c>
      <c r="G8820" s="235">
        <v>30</v>
      </c>
      <c r="H8820" s="235">
        <v>29</v>
      </c>
    </row>
    <row r="8821" spans="2:8">
      <c r="B8821" s="235" t="s">
        <v>2499</v>
      </c>
      <c r="C8821" s="235">
        <v>44476</v>
      </c>
      <c r="D8821" s="235">
        <v>7</v>
      </c>
      <c r="E8821" s="235">
        <v>100</v>
      </c>
      <c r="F8821" s="235">
        <v>98.5</v>
      </c>
      <c r="G8821" s="235">
        <v>22.6</v>
      </c>
      <c r="H8821" s="235">
        <v>22.1</v>
      </c>
    </row>
    <row r="8822" spans="2:8">
      <c r="B8822" s="235" t="s">
        <v>2499</v>
      </c>
      <c r="C8822" s="235">
        <v>44477</v>
      </c>
      <c r="D8822" s="235">
        <v>5</v>
      </c>
      <c r="E8822" s="235">
        <v>85</v>
      </c>
      <c r="F8822" s="235">
        <v>84</v>
      </c>
      <c r="G8822" s="235">
        <v>25.8</v>
      </c>
      <c r="H8822" s="235">
        <v>25.2</v>
      </c>
    </row>
    <row r="8823" spans="2:8">
      <c r="B8823" s="235" t="s">
        <v>2499</v>
      </c>
      <c r="C8823" s="235">
        <v>44480</v>
      </c>
      <c r="D8823" s="235">
        <v>14</v>
      </c>
      <c r="E8823" s="235">
        <v>62.8</v>
      </c>
      <c r="F8823" s="235">
        <v>61</v>
      </c>
      <c r="G8823" s="235">
        <v>31</v>
      </c>
      <c r="H8823" s="235">
        <v>30.7</v>
      </c>
    </row>
    <row r="8824" spans="2:8">
      <c r="B8824" s="235" t="s">
        <v>2499</v>
      </c>
      <c r="C8824" s="235">
        <v>44480</v>
      </c>
      <c r="D8824" s="235">
        <v>8</v>
      </c>
      <c r="E8824" s="235">
        <v>74</v>
      </c>
      <c r="F8824" s="235">
        <v>73</v>
      </c>
      <c r="G8824" s="235">
        <v>30.1</v>
      </c>
      <c r="H8824" s="235">
        <v>29.8</v>
      </c>
    </row>
    <row r="8825" spans="2:8">
      <c r="B8825" s="235" t="s">
        <v>2499</v>
      </c>
      <c r="C8825" s="235">
        <v>44481</v>
      </c>
      <c r="D8825" s="235">
        <v>0</v>
      </c>
      <c r="E8825" s="235">
        <v>75</v>
      </c>
      <c r="F8825" s="235">
        <v>74</v>
      </c>
      <c r="G8825" s="235">
        <v>28.1</v>
      </c>
      <c r="H8825" s="235">
        <v>30</v>
      </c>
    </row>
    <row r="8826" spans="2:8">
      <c r="B8826" s="235" t="s">
        <v>2499</v>
      </c>
      <c r="C8826" s="235">
        <v>44482</v>
      </c>
      <c r="D8826" s="235">
        <v>0</v>
      </c>
      <c r="E8826" s="235">
        <v>74</v>
      </c>
      <c r="F8826" s="235">
        <v>73</v>
      </c>
      <c r="G8826" s="235">
        <v>29</v>
      </c>
      <c r="H8826" s="235">
        <v>30</v>
      </c>
    </row>
    <row r="8827" spans="2:8">
      <c r="B8827" s="235" t="s">
        <v>2499</v>
      </c>
      <c r="C8827" s="235">
        <v>44486</v>
      </c>
      <c r="D8827" s="235">
        <v>70</v>
      </c>
      <c r="E8827" s="235">
        <v>74</v>
      </c>
      <c r="F8827" s="235">
        <v>71</v>
      </c>
      <c r="G8827" s="235">
        <v>28.6</v>
      </c>
      <c r="H8827" s="235">
        <v>28.9</v>
      </c>
    </row>
    <row r="8828" spans="2:8">
      <c r="B8828" s="235" t="s">
        <v>2499</v>
      </c>
      <c r="C8828" s="235">
        <v>44489</v>
      </c>
      <c r="D8828" s="235">
        <v>18</v>
      </c>
      <c r="E8828" s="235">
        <v>87</v>
      </c>
      <c r="F8828" s="235">
        <v>86</v>
      </c>
      <c r="G8828" s="235">
        <v>26</v>
      </c>
      <c r="H8828" s="235">
        <v>24</v>
      </c>
    </row>
    <row r="8829" spans="2:8">
      <c r="B8829" s="235" t="s">
        <v>2499</v>
      </c>
      <c r="C8829" s="235">
        <v>44491</v>
      </c>
      <c r="D8829" s="235">
        <v>15</v>
      </c>
      <c r="E8829" s="235">
        <v>63</v>
      </c>
      <c r="F8829" s="235">
        <v>62</v>
      </c>
      <c r="G8829" s="235">
        <v>32</v>
      </c>
      <c r="H8829" s="235">
        <v>31</v>
      </c>
    </row>
    <row r="8830" spans="2:8">
      <c r="B8830" s="235" t="s">
        <v>2499</v>
      </c>
      <c r="C8830" s="235">
        <v>44492</v>
      </c>
      <c r="D8830" s="235">
        <v>50</v>
      </c>
      <c r="E8830" s="235">
        <v>93</v>
      </c>
      <c r="F8830" s="235">
        <v>91</v>
      </c>
      <c r="G8830" s="235">
        <v>25</v>
      </c>
      <c r="H8830" s="235">
        <v>24</v>
      </c>
    </row>
    <row r="8831" spans="2:8">
      <c r="B8831" s="235" t="s">
        <v>2499</v>
      </c>
      <c r="C8831" s="235">
        <v>44496</v>
      </c>
      <c r="D8831" s="235">
        <v>20</v>
      </c>
      <c r="E8831" s="235">
        <v>89.7</v>
      </c>
      <c r="F8831" s="235">
        <v>89.6</v>
      </c>
      <c r="G8831" s="235">
        <v>23</v>
      </c>
      <c r="H8831" s="235">
        <v>22.9</v>
      </c>
    </row>
    <row r="8832" spans="2:8">
      <c r="B8832" s="235" t="s">
        <v>2499</v>
      </c>
      <c r="C8832" s="235">
        <v>44508</v>
      </c>
      <c r="D8832" s="235">
        <v>10</v>
      </c>
      <c r="E8832" s="235">
        <v>88</v>
      </c>
      <c r="F8832" s="235">
        <v>86</v>
      </c>
      <c r="G8832" s="235">
        <v>25.6</v>
      </c>
      <c r="H8832" s="235">
        <v>25</v>
      </c>
    </row>
    <row r="8833" spans="2:8">
      <c r="B8833" s="235" t="s">
        <v>2499</v>
      </c>
      <c r="C8833" s="235">
        <v>44508</v>
      </c>
      <c r="D8833" s="235">
        <v>12</v>
      </c>
      <c r="E8833" s="235">
        <v>62</v>
      </c>
      <c r="F8833" s="235">
        <v>61</v>
      </c>
      <c r="G8833" s="235">
        <v>30</v>
      </c>
      <c r="H8833" s="235">
        <v>31</v>
      </c>
    </row>
    <row r="8834" spans="2:8">
      <c r="B8834" s="235" t="s">
        <v>2499</v>
      </c>
      <c r="C8834" s="235">
        <v>44509</v>
      </c>
      <c r="D8834" s="235">
        <v>30</v>
      </c>
      <c r="E8834" s="235">
        <v>81</v>
      </c>
      <c r="F8834" s="235">
        <v>80</v>
      </c>
      <c r="G8834" s="235">
        <v>27.3</v>
      </c>
      <c r="H8834" s="235">
        <v>26.9</v>
      </c>
    </row>
    <row r="8835" spans="2:8">
      <c r="B8835" s="235" t="s">
        <v>2499</v>
      </c>
      <c r="C8835" s="235">
        <v>44622</v>
      </c>
      <c r="D8835" s="235">
        <v>14</v>
      </c>
      <c r="E8835" s="235">
        <v>0</v>
      </c>
      <c r="F8835" s="235">
        <v>0</v>
      </c>
      <c r="G8835" s="235">
        <v>0</v>
      </c>
      <c r="H8835" s="235">
        <v>0</v>
      </c>
    </row>
    <row r="8836" spans="2:8">
      <c r="B8836" s="235" t="s">
        <v>2499</v>
      </c>
      <c r="C8836" s="235">
        <v>44663</v>
      </c>
      <c r="D8836" s="235">
        <v>18</v>
      </c>
      <c r="E8836" s="235">
        <v>91</v>
      </c>
      <c r="F8836" s="235">
        <v>60</v>
      </c>
      <c r="G8836" s="235">
        <v>35</v>
      </c>
      <c r="H8836" s="235">
        <v>19</v>
      </c>
    </row>
    <row r="8837" spans="2:8">
      <c r="B8837" s="235" t="s">
        <v>2499</v>
      </c>
      <c r="C8837" s="235">
        <v>44664</v>
      </c>
      <c r="D8837" s="235">
        <v>0</v>
      </c>
      <c r="E8837" s="235">
        <v>91</v>
      </c>
      <c r="F8837" s="235">
        <v>70</v>
      </c>
      <c r="G8837" s="235">
        <v>35</v>
      </c>
      <c r="H8837" s="235">
        <v>19</v>
      </c>
    </row>
    <row r="8838" spans="2:8">
      <c r="B8838" s="235" t="s">
        <v>2499</v>
      </c>
      <c r="C8838" s="235">
        <v>44665</v>
      </c>
      <c r="D8838" s="235">
        <v>0</v>
      </c>
      <c r="E8838" s="235">
        <v>91</v>
      </c>
      <c r="F8838" s="235">
        <v>60</v>
      </c>
      <c r="G8838" s="235">
        <v>35</v>
      </c>
      <c r="H8838" s="235">
        <v>19</v>
      </c>
    </row>
    <row r="8839" spans="2:8">
      <c r="B8839" s="235" t="s">
        <v>2499</v>
      </c>
      <c r="C8839" s="235">
        <v>44666</v>
      </c>
      <c r="D8839" s="235">
        <v>0</v>
      </c>
      <c r="E8839" s="235">
        <v>91</v>
      </c>
      <c r="F8839" s="235">
        <v>75</v>
      </c>
      <c r="G8839" s="235">
        <v>35</v>
      </c>
      <c r="H8839" s="235">
        <v>19</v>
      </c>
    </row>
    <row r="8840" spans="2:8">
      <c r="B8840" s="235" t="s">
        <v>2499</v>
      </c>
      <c r="C8840" s="235">
        <v>44667</v>
      </c>
      <c r="D8840" s="235">
        <v>0</v>
      </c>
      <c r="E8840" s="235">
        <v>91</v>
      </c>
      <c r="F8840" s="235">
        <v>60</v>
      </c>
      <c r="G8840" s="235">
        <v>35</v>
      </c>
      <c r="H8840" s="235">
        <v>19</v>
      </c>
    </row>
    <row r="8841" spans="2:8">
      <c r="B8841" s="235" t="s">
        <v>2499</v>
      </c>
      <c r="C8841" s="235">
        <v>44668</v>
      </c>
      <c r="D8841" s="235">
        <v>0</v>
      </c>
      <c r="E8841" s="235">
        <v>91</v>
      </c>
      <c r="F8841" s="235">
        <v>60</v>
      </c>
      <c r="G8841" s="235">
        <v>35</v>
      </c>
      <c r="H8841" s="235">
        <v>19</v>
      </c>
    </row>
    <row r="8842" spans="2:8">
      <c r="B8842" s="235" t="s">
        <v>2499</v>
      </c>
      <c r="C8842" s="235">
        <v>44669</v>
      </c>
      <c r="D8842" s="235">
        <v>0</v>
      </c>
      <c r="E8842" s="235">
        <v>91</v>
      </c>
      <c r="F8842" s="235">
        <v>60</v>
      </c>
      <c r="G8842" s="235">
        <v>35</v>
      </c>
      <c r="H8842" s="235">
        <v>19</v>
      </c>
    </row>
    <row r="8843" spans="2:8">
      <c r="B8843" s="235" t="s">
        <v>2499</v>
      </c>
      <c r="C8843" s="235">
        <v>44670</v>
      </c>
      <c r="D8843" s="235">
        <v>0</v>
      </c>
      <c r="E8843" s="235">
        <v>91</v>
      </c>
      <c r="F8843" s="235">
        <v>75</v>
      </c>
      <c r="G8843" s="235">
        <v>35</v>
      </c>
      <c r="H8843" s="235">
        <v>19</v>
      </c>
    </row>
    <row r="8844" spans="2:8">
      <c r="B8844" s="235" t="s">
        <v>2499</v>
      </c>
      <c r="C8844" s="235">
        <v>44671</v>
      </c>
      <c r="D8844" s="235">
        <v>0</v>
      </c>
      <c r="E8844" s="235">
        <v>91</v>
      </c>
      <c r="F8844" s="235">
        <v>60</v>
      </c>
      <c r="G8844" s="235">
        <v>35</v>
      </c>
      <c r="H8844" s="235">
        <v>19</v>
      </c>
    </row>
    <row r="8845" spans="2:8">
      <c r="B8845" s="235" t="s">
        <v>2499</v>
      </c>
      <c r="C8845" s="235">
        <v>44672</v>
      </c>
      <c r="D8845" s="235">
        <v>0</v>
      </c>
      <c r="E8845" s="235">
        <v>91</v>
      </c>
      <c r="F8845" s="235">
        <v>68</v>
      </c>
      <c r="G8845" s="235">
        <v>35</v>
      </c>
      <c r="H8845" s="235">
        <v>19</v>
      </c>
    </row>
    <row r="8846" spans="2:8">
      <c r="B8846" s="235" t="s">
        <v>2499</v>
      </c>
      <c r="C8846" s="235">
        <v>44673</v>
      </c>
      <c r="D8846" s="235">
        <v>7</v>
      </c>
      <c r="E8846" s="235">
        <v>91</v>
      </c>
      <c r="F8846" s="235">
        <v>60</v>
      </c>
      <c r="G8846" s="235">
        <v>35</v>
      </c>
      <c r="H8846" s="235">
        <v>19</v>
      </c>
    </row>
    <row r="8847" spans="2:8">
      <c r="B8847" s="235" t="s">
        <v>2499</v>
      </c>
      <c r="C8847" s="235">
        <v>44674</v>
      </c>
      <c r="D8847" s="235">
        <v>0</v>
      </c>
      <c r="E8847" s="235">
        <v>91</v>
      </c>
      <c r="F8847" s="235">
        <v>75</v>
      </c>
      <c r="G8847" s="235">
        <v>35</v>
      </c>
      <c r="H8847" s="235">
        <v>19</v>
      </c>
    </row>
    <row r="8848" spans="2:8">
      <c r="B8848" s="235" t="s">
        <v>2499</v>
      </c>
      <c r="C8848" s="235">
        <v>44675</v>
      </c>
      <c r="D8848" s="235">
        <v>0</v>
      </c>
      <c r="E8848" s="235">
        <v>91</v>
      </c>
      <c r="F8848" s="235">
        <v>60</v>
      </c>
      <c r="G8848" s="235">
        <v>35</v>
      </c>
      <c r="H8848" s="235">
        <v>19</v>
      </c>
    </row>
    <row r="8849" spans="2:8">
      <c r="B8849" s="235" t="s">
        <v>2499</v>
      </c>
      <c r="C8849" s="235">
        <v>44676</v>
      </c>
      <c r="D8849" s="235">
        <v>70</v>
      </c>
      <c r="E8849" s="235">
        <v>91</v>
      </c>
      <c r="F8849" s="235">
        <v>60</v>
      </c>
      <c r="G8849" s="235">
        <v>35</v>
      </c>
      <c r="H8849" s="235">
        <v>19</v>
      </c>
    </row>
    <row r="8850" spans="2:8">
      <c r="B8850" s="235" t="s">
        <v>2499</v>
      </c>
      <c r="C8850" s="235">
        <v>44677</v>
      </c>
      <c r="D8850" s="235">
        <v>0</v>
      </c>
      <c r="E8850" s="235">
        <v>91</v>
      </c>
      <c r="F8850" s="235">
        <v>60</v>
      </c>
      <c r="G8850" s="235">
        <v>35</v>
      </c>
      <c r="H8850" s="235">
        <v>19</v>
      </c>
    </row>
    <row r="8851" spans="2:8">
      <c r="B8851" s="235" t="s">
        <v>2499</v>
      </c>
      <c r="C8851" s="235">
        <v>44678</v>
      </c>
      <c r="D8851" s="235">
        <v>0</v>
      </c>
      <c r="E8851" s="235">
        <v>91</v>
      </c>
      <c r="F8851" s="235">
        <v>60</v>
      </c>
      <c r="G8851" s="235">
        <v>35</v>
      </c>
      <c r="H8851" s="235">
        <v>19</v>
      </c>
    </row>
    <row r="8852" spans="2:8">
      <c r="B8852" s="235" t="s">
        <v>2499</v>
      </c>
      <c r="C8852" s="235">
        <v>44679</v>
      </c>
      <c r="D8852" s="235">
        <v>34</v>
      </c>
      <c r="E8852" s="235">
        <v>91</v>
      </c>
      <c r="F8852" s="235">
        <v>60</v>
      </c>
      <c r="G8852" s="235">
        <v>35</v>
      </c>
      <c r="H8852" s="235">
        <v>19</v>
      </c>
    </row>
    <row r="8853" spans="2:8">
      <c r="B8853" s="235" t="s">
        <v>2499</v>
      </c>
      <c r="C8853" s="235">
        <v>44680</v>
      </c>
      <c r="D8853" s="235">
        <v>0</v>
      </c>
      <c r="E8853" s="235">
        <v>91</v>
      </c>
      <c r="F8853" s="235">
        <v>68</v>
      </c>
      <c r="G8853" s="235">
        <v>35</v>
      </c>
      <c r="H8853" s="235">
        <v>19</v>
      </c>
    </row>
    <row r="8854" spans="2:8">
      <c r="B8854" s="235" t="s">
        <v>2499</v>
      </c>
      <c r="C8854" s="235">
        <v>44681</v>
      </c>
      <c r="D8854" s="235">
        <v>0</v>
      </c>
      <c r="E8854" s="235">
        <v>91</v>
      </c>
      <c r="F8854" s="235">
        <v>75</v>
      </c>
      <c r="G8854" s="235">
        <v>35</v>
      </c>
      <c r="H8854" s="235">
        <v>19</v>
      </c>
    </row>
    <row r="8855" spans="2:8">
      <c r="B8855" s="235" t="s">
        <v>2499</v>
      </c>
      <c r="C8855" s="235">
        <v>44682</v>
      </c>
      <c r="D8855" s="235">
        <v>0</v>
      </c>
      <c r="E8855" s="235">
        <v>91</v>
      </c>
      <c r="F8855" s="235">
        <v>65</v>
      </c>
      <c r="G8855" s="235">
        <v>35</v>
      </c>
      <c r="H8855" s="235">
        <v>20</v>
      </c>
    </row>
    <row r="8856" spans="2:8">
      <c r="B8856" s="235" t="s">
        <v>2499</v>
      </c>
      <c r="C8856" s="235">
        <v>44683</v>
      </c>
      <c r="D8856" s="235">
        <v>0</v>
      </c>
      <c r="E8856" s="235">
        <v>91</v>
      </c>
      <c r="F8856" s="235">
        <v>71</v>
      </c>
      <c r="G8856" s="235">
        <v>35</v>
      </c>
      <c r="H8856" s="235">
        <v>20</v>
      </c>
    </row>
    <row r="8857" spans="2:8">
      <c r="B8857" s="235" t="s">
        <v>2499</v>
      </c>
      <c r="C8857" s="235">
        <v>44684</v>
      </c>
      <c r="D8857" s="235">
        <v>0</v>
      </c>
      <c r="E8857" s="235">
        <v>91</v>
      </c>
      <c r="F8857" s="235">
        <v>65</v>
      </c>
      <c r="G8857" s="235">
        <v>35</v>
      </c>
      <c r="H8857" s="235">
        <v>20</v>
      </c>
    </row>
    <row r="8858" spans="2:8">
      <c r="B8858" s="235" t="s">
        <v>2499</v>
      </c>
      <c r="C8858" s="235">
        <v>44685</v>
      </c>
      <c r="D8858" s="235">
        <v>0</v>
      </c>
      <c r="E8858" s="235">
        <v>91</v>
      </c>
      <c r="F8858" s="235">
        <v>72</v>
      </c>
      <c r="G8858" s="235">
        <v>35</v>
      </c>
      <c r="H8858" s="235">
        <v>20</v>
      </c>
    </row>
    <row r="8859" spans="2:8">
      <c r="B8859" s="235" t="s">
        <v>2499</v>
      </c>
      <c r="C8859" s="235">
        <v>44686</v>
      </c>
      <c r="D8859" s="235">
        <v>12</v>
      </c>
      <c r="E8859" s="235">
        <v>91</v>
      </c>
      <c r="F8859" s="235">
        <v>72</v>
      </c>
      <c r="G8859" s="235">
        <v>35</v>
      </c>
      <c r="H8859" s="235">
        <v>20</v>
      </c>
    </row>
    <row r="8860" spans="2:8">
      <c r="B8860" s="235" t="s">
        <v>2499</v>
      </c>
      <c r="C8860" s="235">
        <v>44687</v>
      </c>
      <c r="D8860" s="235">
        <v>0</v>
      </c>
      <c r="E8860" s="235">
        <v>91</v>
      </c>
      <c r="F8860" s="235">
        <v>70</v>
      </c>
      <c r="G8860" s="235">
        <v>35</v>
      </c>
      <c r="H8860" s="235">
        <v>20</v>
      </c>
    </row>
    <row r="8861" spans="2:8">
      <c r="B8861" s="235" t="s">
        <v>2499</v>
      </c>
      <c r="C8861" s="235">
        <v>44688</v>
      </c>
      <c r="D8861" s="235">
        <v>22</v>
      </c>
      <c r="E8861" s="235">
        <v>91</v>
      </c>
      <c r="F8861" s="235">
        <v>70</v>
      </c>
      <c r="G8861" s="235">
        <v>35</v>
      </c>
      <c r="H8861" s="235">
        <v>20</v>
      </c>
    </row>
    <row r="8862" spans="2:8">
      <c r="B8862" s="235" t="s">
        <v>2499</v>
      </c>
      <c r="C8862" s="235">
        <v>44689</v>
      </c>
      <c r="D8862" s="235">
        <v>0</v>
      </c>
      <c r="E8862" s="235">
        <v>91</v>
      </c>
      <c r="F8862" s="235">
        <v>70</v>
      </c>
      <c r="G8862" s="235">
        <v>35</v>
      </c>
      <c r="H8862" s="235">
        <v>20</v>
      </c>
    </row>
    <row r="8863" spans="2:8">
      <c r="B8863" s="235" t="s">
        <v>2499</v>
      </c>
      <c r="C8863" s="235">
        <v>44690</v>
      </c>
      <c r="D8863" s="235">
        <v>22</v>
      </c>
      <c r="E8863" s="235">
        <v>95</v>
      </c>
      <c r="F8863" s="235">
        <v>75</v>
      </c>
      <c r="G8863" s="235">
        <v>34</v>
      </c>
      <c r="H8863" s="235">
        <v>20</v>
      </c>
    </row>
    <row r="8864" spans="2:8">
      <c r="B8864" s="235" t="s">
        <v>2499</v>
      </c>
      <c r="C8864" s="235">
        <v>44691</v>
      </c>
      <c r="D8864" s="235">
        <v>10</v>
      </c>
      <c r="E8864" s="235">
        <v>95</v>
      </c>
      <c r="F8864" s="235">
        <v>75</v>
      </c>
      <c r="G8864" s="235">
        <v>34</v>
      </c>
      <c r="H8864" s="235">
        <v>20</v>
      </c>
    </row>
    <row r="8865" spans="2:8">
      <c r="B8865" s="235" t="s">
        <v>2499</v>
      </c>
      <c r="C8865" s="235">
        <v>44692</v>
      </c>
      <c r="D8865" s="235">
        <v>0</v>
      </c>
      <c r="E8865" s="235">
        <v>95</v>
      </c>
      <c r="F8865" s="235">
        <v>75</v>
      </c>
      <c r="G8865" s="235">
        <v>34</v>
      </c>
      <c r="H8865" s="235">
        <v>20</v>
      </c>
    </row>
    <row r="8866" spans="2:8">
      <c r="B8866" s="235" t="s">
        <v>2499</v>
      </c>
      <c r="C8866" s="235">
        <v>44693</v>
      </c>
      <c r="D8866" s="235">
        <v>0</v>
      </c>
      <c r="E8866" s="235">
        <v>80</v>
      </c>
      <c r="F8866" s="235">
        <v>65</v>
      </c>
      <c r="G8866" s="235">
        <v>34</v>
      </c>
      <c r="H8866" s="235">
        <v>18</v>
      </c>
    </row>
    <row r="8867" spans="2:8">
      <c r="B8867" s="235" t="s">
        <v>2499</v>
      </c>
      <c r="C8867" s="235">
        <v>44694</v>
      </c>
      <c r="D8867" s="235">
        <v>0</v>
      </c>
      <c r="E8867" s="235">
        <v>80</v>
      </c>
      <c r="F8867" s="235">
        <v>65</v>
      </c>
      <c r="G8867" s="235">
        <v>34</v>
      </c>
      <c r="H8867" s="235">
        <v>18</v>
      </c>
    </row>
    <row r="8868" spans="2:8">
      <c r="B8868" s="235" t="s">
        <v>2499</v>
      </c>
      <c r="C8868" s="235">
        <v>44695</v>
      </c>
      <c r="D8868" s="235">
        <v>0</v>
      </c>
      <c r="E8868" s="235">
        <v>80</v>
      </c>
      <c r="F8868" s="235">
        <v>65</v>
      </c>
      <c r="G8868" s="235">
        <v>34</v>
      </c>
      <c r="H8868" s="235">
        <v>18</v>
      </c>
    </row>
    <row r="8869" spans="2:8">
      <c r="B8869" s="235" t="s">
        <v>2499</v>
      </c>
      <c r="C8869" s="235">
        <v>44696</v>
      </c>
      <c r="D8869" s="235">
        <v>0</v>
      </c>
      <c r="E8869" s="235">
        <v>80</v>
      </c>
      <c r="F8869" s="235">
        <v>65</v>
      </c>
      <c r="G8869" s="235">
        <v>34</v>
      </c>
      <c r="H8869" s="235">
        <v>18</v>
      </c>
    </row>
    <row r="8870" spans="2:8">
      <c r="B8870" s="235" t="s">
        <v>2499</v>
      </c>
      <c r="C8870" s="235">
        <v>44697</v>
      </c>
      <c r="D8870" s="235">
        <v>0</v>
      </c>
      <c r="E8870" s="235">
        <v>80</v>
      </c>
      <c r="F8870" s="235">
        <v>65</v>
      </c>
      <c r="G8870" s="235">
        <v>34</v>
      </c>
      <c r="H8870" s="235">
        <v>18</v>
      </c>
    </row>
    <row r="8871" spans="2:8">
      <c r="B8871" s="235" t="s">
        <v>2499</v>
      </c>
      <c r="C8871" s="235">
        <v>44698</v>
      </c>
      <c r="D8871" s="235">
        <v>0</v>
      </c>
      <c r="E8871" s="235">
        <v>80</v>
      </c>
      <c r="F8871" s="235">
        <v>65</v>
      </c>
      <c r="G8871" s="235">
        <v>34</v>
      </c>
      <c r="H8871" s="235">
        <v>18</v>
      </c>
    </row>
    <row r="8872" spans="2:8">
      <c r="B8872" s="235" t="s">
        <v>2499</v>
      </c>
      <c r="C8872" s="235">
        <v>44699</v>
      </c>
      <c r="D8872" s="235">
        <v>38</v>
      </c>
      <c r="E8872" s="235">
        <v>92</v>
      </c>
      <c r="F8872" s="235">
        <v>78</v>
      </c>
      <c r="G8872" s="235">
        <v>34</v>
      </c>
      <c r="H8872" s="235">
        <v>18</v>
      </c>
    </row>
    <row r="8873" spans="2:8">
      <c r="B8873" s="235" t="s">
        <v>2499</v>
      </c>
      <c r="C8873" s="235">
        <v>44700</v>
      </c>
      <c r="D8873" s="235">
        <v>5</v>
      </c>
      <c r="E8873" s="235">
        <v>80</v>
      </c>
      <c r="F8873" s="235">
        <v>65</v>
      </c>
      <c r="G8873" s="235">
        <v>34</v>
      </c>
      <c r="H8873" s="235">
        <v>18</v>
      </c>
    </row>
    <row r="8874" spans="2:8">
      <c r="B8874" s="235" t="s">
        <v>2499</v>
      </c>
      <c r="C8874" s="235">
        <v>44701</v>
      </c>
      <c r="D8874" s="235">
        <v>20</v>
      </c>
      <c r="E8874" s="235">
        <v>92</v>
      </c>
      <c r="F8874" s="235">
        <v>66</v>
      </c>
      <c r="G8874" s="235">
        <v>34</v>
      </c>
      <c r="H8874" s="235">
        <v>18</v>
      </c>
    </row>
    <row r="8875" spans="2:8">
      <c r="B8875" s="235" t="s">
        <v>2499</v>
      </c>
      <c r="C8875" s="235">
        <v>44702</v>
      </c>
      <c r="D8875" s="235">
        <v>0</v>
      </c>
      <c r="E8875" s="235">
        <v>80</v>
      </c>
      <c r="F8875" s="235">
        <v>65</v>
      </c>
      <c r="G8875" s="235">
        <v>34</v>
      </c>
      <c r="H8875" s="235">
        <v>18</v>
      </c>
    </row>
    <row r="8876" spans="2:8">
      <c r="B8876" s="235" t="s">
        <v>2499</v>
      </c>
      <c r="C8876" s="235">
        <v>44703</v>
      </c>
      <c r="D8876" s="235">
        <v>0</v>
      </c>
      <c r="E8876" s="235">
        <v>80</v>
      </c>
      <c r="F8876" s="235">
        <v>65</v>
      </c>
      <c r="G8876" s="235">
        <v>34</v>
      </c>
      <c r="H8876" s="235">
        <v>18</v>
      </c>
    </row>
    <row r="8877" spans="2:8">
      <c r="B8877" s="235" t="s">
        <v>2499</v>
      </c>
      <c r="C8877" s="235">
        <v>44704</v>
      </c>
      <c r="D8877" s="235">
        <v>0</v>
      </c>
      <c r="E8877" s="235">
        <v>80</v>
      </c>
      <c r="F8877" s="235">
        <v>65</v>
      </c>
      <c r="G8877" s="235">
        <v>34</v>
      </c>
      <c r="H8877" s="235">
        <v>18</v>
      </c>
    </row>
    <row r="8878" spans="2:8">
      <c r="B8878" s="235" t="s">
        <v>2499</v>
      </c>
      <c r="C8878" s="235">
        <v>44510</v>
      </c>
      <c r="D8878" s="235">
        <v>12</v>
      </c>
      <c r="E8878" s="235">
        <v>91</v>
      </c>
      <c r="F8878" s="235">
        <v>26</v>
      </c>
      <c r="G8878" s="235">
        <v>36</v>
      </c>
      <c r="H8878" s="235">
        <v>20</v>
      </c>
    </row>
    <row r="8879" spans="2:8">
      <c r="B8879" s="235" t="s">
        <v>2499</v>
      </c>
      <c r="C8879" s="235">
        <v>44511</v>
      </c>
      <c r="D8879" s="235">
        <v>0</v>
      </c>
      <c r="E8879" s="235">
        <v>91</v>
      </c>
      <c r="F8879" s="235">
        <v>26</v>
      </c>
      <c r="G8879" s="235">
        <v>36</v>
      </c>
      <c r="H8879" s="235">
        <v>20</v>
      </c>
    </row>
    <row r="8880" spans="2:8">
      <c r="B8880" s="235" t="s">
        <v>2499</v>
      </c>
      <c r="C8880" s="235">
        <v>44512</v>
      </c>
      <c r="D8880" s="235">
        <v>0</v>
      </c>
      <c r="E8880" s="235">
        <v>91</v>
      </c>
      <c r="F8880" s="235">
        <v>26</v>
      </c>
      <c r="G8880" s="235">
        <v>36</v>
      </c>
      <c r="H8880" s="235">
        <v>20</v>
      </c>
    </row>
    <row r="8881" spans="2:8">
      <c r="B8881" s="235" t="s">
        <v>2499</v>
      </c>
      <c r="C8881" s="235">
        <v>44513</v>
      </c>
      <c r="D8881" s="235">
        <v>7</v>
      </c>
      <c r="E8881" s="235">
        <v>91</v>
      </c>
      <c r="F8881" s="235">
        <v>26</v>
      </c>
      <c r="G8881" s="235">
        <v>36</v>
      </c>
      <c r="H8881" s="235">
        <v>20</v>
      </c>
    </row>
    <row r="8882" spans="2:8">
      <c r="B8882" s="235" t="s">
        <v>2499</v>
      </c>
      <c r="C8882" s="235">
        <v>44514</v>
      </c>
      <c r="D8882" s="235">
        <v>0</v>
      </c>
      <c r="E8882" s="235">
        <v>91</v>
      </c>
      <c r="F8882" s="235">
        <v>26</v>
      </c>
      <c r="G8882" s="235">
        <v>36</v>
      </c>
      <c r="H8882" s="235">
        <v>20</v>
      </c>
    </row>
    <row r="8883" spans="2:8">
      <c r="B8883" s="235" t="s">
        <v>2499</v>
      </c>
      <c r="C8883" s="235">
        <v>44515</v>
      </c>
      <c r="D8883" s="235">
        <v>0</v>
      </c>
      <c r="E8883" s="235">
        <v>91</v>
      </c>
      <c r="F8883" s="235">
        <v>26</v>
      </c>
      <c r="G8883" s="235">
        <v>36</v>
      </c>
      <c r="H8883" s="235">
        <v>20</v>
      </c>
    </row>
    <row r="8884" spans="2:8">
      <c r="B8884" s="235" t="s">
        <v>2499</v>
      </c>
      <c r="C8884" s="235">
        <v>44516</v>
      </c>
      <c r="D8884" s="235">
        <v>22</v>
      </c>
      <c r="E8884" s="235">
        <v>91</v>
      </c>
      <c r="F8884" s="235">
        <v>26</v>
      </c>
      <c r="G8884" s="235">
        <v>36</v>
      </c>
      <c r="H8884" s="235">
        <v>20</v>
      </c>
    </row>
    <row r="8885" spans="2:8">
      <c r="B8885" s="235" t="s">
        <v>2499</v>
      </c>
      <c r="C8885" s="235">
        <v>44517</v>
      </c>
      <c r="D8885" s="235">
        <v>5</v>
      </c>
      <c r="E8885" s="235">
        <v>91</v>
      </c>
      <c r="F8885" s="235">
        <v>26</v>
      </c>
      <c r="G8885" s="235">
        <v>36</v>
      </c>
      <c r="H8885" s="235">
        <v>20</v>
      </c>
    </row>
    <row r="8886" spans="2:8">
      <c r="B8886" s="235" t="s">
        <v>2499</v>
      </c>
      <c r="C8886" s="235">
        <v>44518</v>
      </c>
      <c r="D8886" s="235">
        <v>18</v>
      </c>
      <c r="E8886" s="235">
        <v>91</v>
      </c>
      <c r="F8886" s="235">
        <v>26</v>
      </c>
      <c r="G8886" s="235">
        <v>36</v>
      </c>
      <c r="H8886" s="235">
        <v>20</v>
      </c>
    </row>
    <row r="8887" spans="2:8">
      <c r="B8887" s="235" t="s">
        <v>2499</v>
      </c>
      <c r="C8887" s="235">
        <v>44519</v>
      </c>
      <c r="D8887" s="235">
        <v>0</v>
      </c>
      <c r="E8887" s="235">
        <v>91</v>
      </c>
      <c r="F8887" s="235">
        <v>26</v>
      </c>
      <c r="G8887" s="235">
        <v>36</v>
      </c>
      <c r="H8887" s="235">
        <v>20</v>
      </c>
    </row>
    <row r="8888" spans="2:8">
      <c r="B8888" s="235" t="s">
        <v>2499</v>
      </c>
      <c r="C8888" s="235">
        <v>44520</v>
      </c>
      <c r="D8888" s="235">
        <v>0</v>
      </c>
      <c r="E8888" s="235">
        <v>91</v>
      </c>
      <c r="F8888" s="235">
        <v>26</v>
      </c>
      <c r="G8888" s="235">
        <v>36</v>
      </c>
      <c r="H8888" s="235">
        <v>20</v>
      </c>
    </row>
    <row r="8889" spans="2:8">
      <c r="B8889" s="235" t="s">
        <v>2499</v>
      </c>
      <c r="C8889" s="235">
        <v>44521</v>
      </c>
      <c r="D8889" s="235">
        <v>0</v>
      </c>
      <c r="E8889" s="235">
        <v>91</v>
      </c>
      <c r="F8889" s="235">
        <v>26</v>
      </c>
      <c r="G8889" s="235">
        <v>36</v>
      </c>
      <c r="H8889" s="235">
        <v>20</v>
      </c>
    </row>
    <row r="8890" spans="2:8">
      <c r="B8890" s="235" t="s">
        <v>2499</v>
      </c>
      <c r="C8890" s="235">
        <v>44522</v>
      </c>
      <c r="D8890" s="235">
        <v>0</v>
      </c>
      <c r="E8890" s="235">
        <v>85</v>
      </c>
      <c r="F8890" s="235">
        <v>60</v>
      </c>
      <c r="G8890" s="235">
        <v>35</v>
      </c>
      <c r="H8890" s="235">
        <v>19</v>
      </c>
    </row>
    <row r="8891" spans="2:8">
      <c r="B8891" s="235" t="s">
        <v>2499</v>
      </c>
      <c r="C8891" s="235">
        <v>44523</v>
      </c>
      <c r="D8891" s="235">
        <v>41</v>
      </c>
      <c r="E8891" s="235">
        <v>85</v>
      </c>
      <c r="F8891" s="235">
        <v>60</v>
      </c>
      <c r="G8891" s="235">
        <v>35</v>
      </c>
      <c r="H8891" s="235">
        <v>19</v>
      </c>
    </row>
    <row r="8892" spans="2:8">
      <c r="B8892" s="235" t="s">
        <v>2499</v>
      </c>
      <c r="C8892" s="235">
        <v>44524</v>
      </c>
      <c r="D8892" s="235">
        <v>10</v>
      </c>
      <c r="E8892" s="235">
        <v>85</v>
      </c>
      <c r="F8892" s="235">
        <v>60</v>
      </c>
      <c r="G8892" s="235">
        <v>35</v>
      </c>
      <c r="H8892" s="235">
        <v>19</v>
      </c>
    </row>
    <row r="8893" spans="2:8">
      <c r="B8893" s="235" t="s">
        <v>2499</v>
      </c>
      <c r="C8893" s="235">
        <v>44525</v>
      </c>
      <c r="D8893" s="235">
        <v>30</v>
      </c>
      <c r="E8893" s="235">
        <v>85</v>
      </c>
      <c r="F8893" s="235">
        <v>60</v>
      </c>
      <c r="G8893" s="235">
        <v>35</v>
      </c>
      <c r="H8893" s="235">
        <v>19</v>
      </c>
    </row>
    <row r="8894" spans="2:8">
      <c r="B8894" s="235" t="s">
        <v>2499</v>
      </c>
      <c r="C8894" s="235">
        <v>44526</v>
      </c>
      <c r="D8894" s="235">
        <v>24</v>
      </c>
      <c r="E8894" s="235">
        <v>85</v>
      </c>
      <c r="F8894" s="235">
        <v>60</v>
      </c>
      <c r="G8894" s="235">
        <v>35</v>
      </c>
      <c r="H8894" s="235">
        <v>19</v>
      </c>
    </row>
    <row r="8895" spans="2:8">
      <c r="B8895" s="235" t="s">
        <v>2499</v>
      </c>
      <c r="C8895" s="235">
        <v>44527</v>
      </c>
      <c r="D8895" s="235">
        <v>29</v>
      </c>
      <c r="E8895" s="235">
        <v>85</v>
      </c>
      <c r="F8895" s="235">
        <v>60</v>
      </c>
      <c r="G8895" s="235">
        <v>35</v>
      </c>
      <c r="H8895" s="235">
        <v>19</v>
      </c>
    </row>
    <row r="8896" spans="2:8">
      <c r="B8896" s="235" t="s">
        <v>2499</v>
      </c>
      <c r="C8896" s="235">
        <v>44528</v>
      </c>
      <c r="D8896" s="235">
        <v>0</v>
      </c>
      <c r="E8896" s="235">
        <v>85</v>
      </c>
      <c r="F8896" s="235">
        <v>60</v>
      </c>
      <c r="G8896" s="235">
        <v>35</v>
      </c>
      <c r="H8896" s="235">
        <v>19</v>
      </c>
    </row>
    <row r="8897" spans="2:8">
      <c r="B8897" s="235" t="s">
        <v>2499</v>
      </c>
      <c r="C8897" s="235">
        <v>44529</v>
      </c>
      <c r="D8897" s="235">
        <v>0</v>
      </c>
      <c r="E8897" s="235">
        <v>90</v>
      </c>
      <c r="F8897" s="235">
        <v>60</v>
      </c>
      <c r="G8897" s="235">
        <v>35</v>
      </c>
      <c r="H8897" s="235">
        <v>19</v>
      </c>
    </row>
    <row r="8898" spans="2:8">
      <c r="B8898" s="235" t="s">
        <v>2499</v>
      </c>
      <c r="C8898" s="235">
        <v>44530</v>
      </c>
      <c r="D8898" s="235">
        <v>7</v>
      </c>
      <c r="E8898" s="235">
        <v>90</v>
      </c>
      <c r="F8898" s="235">
        <v>60</v>
      </c>
      <c r="G8898" s="235">
        <v>35</v>
      </c>
      <c r="H8898" s="235">
        <v>19</v>
      </c>
    </row>
    <row r="8899" spans="2:8">
      <c r="B8899" s="235" t="s">
        <v>2499</v>
      </c>
      <c r="C8899" s="235">
        <v>44531</v>
      </c>
      <c r="D8899" s="235">
        <v>7</v>
      </c>
      <c r="E8899" s="235">
        <v>90</v>
      </c>
      <c r="F8899" s="235">
        <v>60</v>
      </c>
      <c r="G8899" s="235">
        <v>35</v>
      </c>
      <c r="H8899" s="235">
        <v>19</v>
      </c>
    </row>
    <row r="8900" spans="2:8">
      <c r="B8900" s="235" t="s">
        <v>2499</v>
      </c>
      <c r="C8900" s="235">
        <v>44532</v>
      </c>
      <c r="D8900" s="235">
        <v>4</v>
      </c>
      <c r="E8900" s="235">
        <v>90</v>
      </c>
      <c r="F8900" s="235">
        <v>60</v>
      </c>
      <c r="G8900" s="235">
        <v>35</v>
      </c>
      <c r="H8900" s="235">
        <v>19</v>
      </c>
    </row>
    <row r="8901" spans="2:8">
      <c r="B8901" s="235" t="s">
        <v>2499</v>
      </c>
      <c r="C8901" s="235">
        <v>44533</v>
      </c>
      <c r="D8901" s="235">
        <v>0</v>
      </c>
      <c r="E8901" s="235">
        <v>90</v>
      </c>
      <c r="F8901" s="235">
        <v>60</v>
      </c>
      <c r="G8901" s="235">
        <v>35</v>
      </c>
      <c r="H8901" s="235">
        <v>19</v>
      </c>
    </row>
    <row r="8902" spans="2:8">
      <c r="B8902" s="235" t="s">
        <v>2499</v>
      </c>
      <c r="C8902" s="235">
        <v>44534</v>
      </c>
      <c r="D8902" s="235">
        <v>22</v>
      </c>
      <c r="E8902" s="235">
        <v>90</v>
      </c>
      <c r="F8902" s="235">
        <v>60</v>
      </c>
      <c r="G8902" s="235">
        <v>35</v>
      </c>
      <c r="H8902" s="235">
        <v>19</v>
      </c>
    </row>
    <row r="8903" spans="2:8">
      <c r="B8903" s="235" t="s">
        <v>2499</v>
      </c>
      <c r="C8903" s="235">
        <v>44535</v>
      </c>
      <c r="D8903" s="235">
        <v>0</v>
      </c>
      <c r="E8903" s="235">
        <v>90</v>
      </c>
      <c r="F8903" s="235">
        <v>60</v>
      </c>
      <c r="G8903" s="235">
        <v>35</v>
      </c>
      <c r="H8903" s="235">
        <v>19</v>
      </c>
    </row>
    <row r="8904" spans="2:8">
      <c r="B8904" s="235" t="s">
        <v>2499</v>
      </c>
      <c r="C8904" s="235">
        <v>44536</v>
      </c>
      <c r="D8904" s="235">
        <v>0</v>
      </c>
      <c r="E8904" s="235">
        <v>90</v>
      </c>
      <c r="F8904" s="235">
        <v>60</v>
      </c>
      <c r="G8904" s="235">
        <v>35</v>
      </c>
      <c r="H8904" s="235">
        <v>19</v>
      </c>
    </row>
    <row r="8905" spans="2:8">
      <c r="B8905" s="235" t="s">
        <v>2499</v>
      </c>
      <c r="C8905" s="235">
        <v>44537</v>
      </c>
      <c r="D8905" s="235">
        <v>0</v>
      </c>
      <c r="E8905" s="235">
        <v>90</v>
      </c>
      <c r="F8905" s="235">
        <v>60</v>
      </c>
      <c r="G8905" s="235">
        <v>35</v>
      </c>
      <c r="H8905" s="235">
        <v>19</v>
      </c>
    </row>
    <row r="8906" spans="2:8">
      <c r="B8906" s="235" t="s">
        <v>2499</v>
      </c>
      <c r="C8906" s="235">
        <v>44538</v>
      </c>
      <c r="D8906" s="235">
        <v>0</v>
      </c>
      <c r="E8906" s="235">
        <v>90</v>
      </c>
      <c r="F8906" s="235">
        <v>60</v>
      </c>
      <c r="G8906" s="235">
        <v>35</v>
      </c>
      <c r="H8906" s="235">
        <v>19</v>
      </c>
    </row>
    <row r="8907" spans="2:8">
      <c r="B8907" s="235" t="s">
        <v>2499</v>
      </c>
      <c r="C8907" s="235">
        <v>44539</v>
      </c>
      <c r="D8907" s="235">
        <v>0</v>
      </c>
      <c r="E8907" s="235">
        <v>90</v>
      </c>
      <c r="F8907" s="235">
        <v>60</v>
      </c>
      <c r="G8907" s="235">
        <v>35</v>
      </c>
      <c r="H8907" s="235">
        <v>19</v>
      </c>
    </row>
    <row r="8908" spans="2:8">
      <c r="B8908" s="235" t="s">
        <v>2499</v>
      </c>
      <c r="C8908" s="235">
        <v>44540</v>
      </c>
      <c r="D8908" s="235">
        <v>0</v>
      </c>
      <c r="E8908" s="235">
        <v>90</v>
      </c>
      <c r="F8908" s="235">
        <v>60</v>
      </c>
      <c r="G8908" s="235">
        <v>35</v>
      </c>
      <c r="H8908" s="235">
        <v>19</v>
      </c>
    </row>
    <row r="8909" spans="2:8">
      <c r="B8909" s="235" t="s">
        <v>2499</v>
      </c>
      <c r="C8909" s="235">
        <v>44541</v>
      </c>
      <c r="D8909" s="235">
        <v>0</v>
      </c>
      <c r="E8909" s="235">
        <v>90</v>
      </c>
      <c r="F8909" s="235">
        <v>60</v>
      </c>
      <c r="G8909" s="235">
        <v>35</v>
      </c>
      <c r="H8909" s="235">
        <v>19</v>
      </c>
    </row>
    <row r="8910" spans="2:8">
      <c r="B8910" s="235" t="s">
        <v>2499</v>
      </c>
      <c r="C8910" s="235">
        <v>44542</v>
      </c>
      <c r="D8910" s="235">
        <v>0</v>
      </c>
      <c r="E8910" s="235">
        <v>90</v>
      </c>
      <c r="F8910" s="235">
        <v>60</v>
      </c>
      <c r="G8910" s="235">
        <v>35</v>
      </c>
      <c r="H8910" s="235">
        <v>19</v>
      </c>
    </row>
    <row r="8911" spans="2:8">
      <c r="B8911" s="235" t="s">
        <v>2499</v>
      </c>
      <c r="C8911" s="235">
        <v>44543</v>
      </c>
      <c r="D8911" s="235">
        <v>0</v>
      </c>
      <c r="E8911" s="235">
        <v>90</v>
      </c>
      <c r="F8911" s="235">
        <v>60</v>
      </c>
      <c r="G8911" s="235">
        <v>35</v>
      </c>
      <c r="H8911" s="235">
        <v>19</v>
      </c>
    </row>
    <row r="8912" spans="2:8">
      <c r="B8912" s="235" t="s">
        <v>2499</v>
      </c>
      <c r="C8912" s="235">
        <v>44544</v>
      </c>
      <c r="D8912" s="235">
        <v>0</v>
      </c>
      <c r="E8912" s="235">
        <v>90</v>
      </c>
      <c r="F8912" s="235">
        <v>60</v>
      </c>
      <c r="G8912" s="235">
        <v>35</v>
      </c>
      <c r="H8912" s="235">
        <v>19</v>
      </c>
    </row>
    <row r="8913" spans="2:8">
      <c r="B8913" s="235" t="s">
        <v>2499</v>
      </c>
      <c r="C8913" s="235">
        <v>44545</v>
      </c>
      <c r="D8913" s="235">
        <v>40</v>
      </c>
      <c r="E8913" s="235">
        <v>90</v>
      </c>
      <c r="F8913" s="235">
        <v>60</v>
      </c>
      <c r="G8913" s="235">
        <v>35</v>
      </c>
      <c r="H8913" s="235">
        <v>19</v>
      </c>
    </row>
    <row r="8914" spans="2:8">
      <c r="B8914" s="235" t="s">
        <v>2499</v>
      </c>
      <c r="C8914" s="235">
        <v>44546</v>
      </c>
      <c r="D8914" s="235">
        <v>0</v>
      </c>
      <c r="E8914" s="235">
        <v>90</v>
      </c>
      <c r="F8914" s="235">
        <v>60</v>
      </c>
      <c r="G8914" s="235">
        <v>35</v>
      </c>
      <c r="H8914" s="235">
        <v>19</v>
      </c>
    </row>
    <row r="8915" spans="2:8">
      <c r="B8915" s="235" t="s">
        <v>2499</v>
      </c>
      <c r="C8915" s="235">
        <v>44547</v>
      </c>
      <c r="D8915" s="235">
        <v>0</v>
      </c>
      <c r="E8915" s="235">
        <v>90</v>
      </c>
      <c r="F8915" s="235">
        <v>60</v>
      </c>
      <c r="G8915" s="235">
        <v>35</v>
      </c>
      <c r="H8915" s="235">
        <v>19</v>
      </c>
    </row>
    <row r="8916" spans="2:8">
      <c r="B8916" s="235" t="s">
        <v>2499</v>
      </c>
      <c r="C8916" s="235">
        <v>44548</v>
      </c>
      <c r="D8916" s="235">
        <v>0</v>
      </c>
      <c r="E8916" s="235">
        <v>90</v>
      </c>
      <c r="F8916" s="235">
        <v>60</v>
      </c>
      <c r="G8916" s="235">
        <v>35</v>
      </c>
      <c r="H8916" s="235">
        <v>19</v>
      </c>
    </row>
    <row r="8917" spans="2:8">
      <c r="B8917" s="235" t="s">
        <v>2499</v>
      </c>
      <c r="C8917" s="235">
        <v>44549</v>
      </c>
      <c r="D8917" s="235">
        <v>0</v>
      </c>
      <c r="E8917" s="235">
        <v>90</v>
      </c>
      <c r="F8917" s="235">
        <v>60</v>
      </c>
      <c r="G8917" s="235">
        <v>35</v>
      </c>
      <c r="H8917" s="235">
        <v>19</v>
      </c>
    </row>
    <row r="8918" spans="2:8">
      <c r="B8918" s="235" t="s">
        <v>2499</v>
      </c>
      <c r="C8918" s="235">
        <v>44550</v>
      </c>
      <c r="D8918" s="235">
        <v>0</v>
      </c>
      <c r="E8918" s="235">
        <v>90</v>
      </c>
      <c r="F8918" s="235">
        <v>60</v>
      </c>
      <c r="G8918" s="235">
        <v>35</v>
      </c>
      <c r="H8918" s="235">
        <v>19</v>
      </c>
    </row>
    <row r="8919" spans="2:8">
      <c r="B8919" s="235" t="s">
        <v>2499</v>
      </c>
      <c r="C8919" s="235">
        <v>44551</v>
      </c>
      <c r="D8919" s="235">
        <v>0</v>
      </c>
      <c r="E8919" s="235">
        <v>90</v>
      </c>
      <c r="F8919" s="235">
        <v>60</v>
      </c>
      <c r="G8919" s="235">
        <v>35</v>
      </c>
      <c r="H8919" s="235">
        <v>19</v>
      </c>
    </row>
    <row r="8920" spans="2:8">
      <c r="B8920" s="235" t="s">
        <v>2499</v>
      </c>
      <c r="C8920" s="235">
        <v>44552</v>
      </c>
      <c r="D8920" s="235">
        <v>8</v>
      </c>
      <c r="E8920" s="235">
        <v>90</v>
      </c>
      <c r="F8920" s="235">
        <v>60</v>
      </c>
      <c r="G8920" s="235">
        <v>35</v>
      </c>
      <c r="H8920" s="235">
        <v>19</v>
      </c>
    </row>
    <row r="8921" spans="2:8">
      <c r="B8921" s="235" t="s">
        <v>2499</v>
      </c>
      <c r="C8921" s="235">
        <v>44553</v>
      </c>
      <c r="D8921" s="235">
        <v>0</v>
      </c>
      <c r="E8921" s="235">
        <v>90</v>
      </c>
      <c r="F8921" s="235">
        <v>60</v>
      </c>
      <c r="G8921" s="235">
        <v>35</v>
      </c>
      <c r="H8921" s="235">
        <v>19</v>
      </c>
    </row>
    <row r="8922" spans="2:8">
      <c r="B8922" s="235" t="s">
        <v>2499</v>
      </c>
      <c r="C8922" s="235">
        <v>44554</v>
      </c>
      <c r="D8922" s="235">
        <v>0</v>
      </c>
      <c r="E8922" s="235">
        <v>90</v>
      </c>
      <c r="F8922" s="235">
        <v>60</v>
      </c>
      <c r="G8922" s="235">
        <v>35</v>
      </c>
      <c r="H8922" s="235">
        <v>19</v>
      </c>
    </row>
    <row r="8923" spans="2:8">
      <c r="B8923" s="235" t="s">
        <v>2499</v>
      </c>
      <c r="C8923" s="235">
        <v>44555</v>
      </c>
      <c r="D8923" s="235">
        <v>0</v>
      </c>
      <c r="E8923" s="235">
        <v>90</v>
      </c>
      <c r="F8923" s="235">
        <v>60</v>
      </c>
      <c r="G8923" s="235">
        <v>35</v>
      </c>
      <c r="H8923" s="235">
        <v>19</v>
      </c>
    </row>
    <row r="8924" spans="2:8">
      <c r="B8924" s="235" t="s">
        <v>2499</v>
      </c>
      <c r="C8924" s="235">
        <v>44556</v>
      </c>
      <c r="D8924" s="235">
        <v>0</v>
      </c>
      <c r="E8924" s="235">
        <v>90</v>
      </c>
      <c r="F8924" s="235">
        <v>60</v>
      </c>
      <c r="G8924" s="235">
        <v>35</v>
      </c>
      <c r="H8924" s="235">
        <v>19</v>
      </c>
    </row>
    <row r="8925" spans="2:8">
      <c r="B8925" s="235" t="s">
        <v>2499</v>
      </c>
      <c r="C8925" s="235">
        <v>44557</v>
      </c>
      <c r="D8925" s="235">
        <v>50</v>
      </c>
      <c r="E8925" s="235">
        <v>90</v>
      </c>
      <c r="F8925" s="235">
        <v>60</v>
      </c>
      <c r="G8925" s="235">
        <v>35</v>
      </c>
      <c r="H8925" s="235">
        <v>19</v>
      </c>
    </row>
    <row r="8926" spans="2:8">
      <c r="B8926" s="235" t="s">
        <v>2499</v>
      </c>
      <c r="C8926" s="235">
        <v>44558</v>
      </c>
      <c r="D8926" s="235">
        <v>7</v>
      </c>
      <c r="E8926" s="235">
        <v>90</v>
      </c>
      <c r="F8926" s="235">
        <v>60</v>
      </c>
      <c r="G8926" s="235">
        <v>35</v>
      </c>
      <c r="H8926" s="235">
        <v>19</v>
      </c>
    </row>
    <row r="8927" spans="2:8">
      <c r="B8927" s="235" t="s">
        <v>2499</v>
      </c>
      <c r="C8927" s="235">
        <v>44559</v>
      </c>
      <c r="D8927" s="235">
        <v>0</v>
      </c>
      <c r="E8927" s="235">
        <v>90</v>
      </c>
      <c r="F8927" s="235">
        <v>60</v>
      </c>
      <c r="G8927" s="235">
        <v>35</v>
      </c>
      <c r="H8927" s="235">
        <v>19</v>
      </c>
    </row>
    <row r="8928" spans="2:8">
      <c r="B8928" s="235" t="s">
        <v>2499</v>
      </c>
      <c r="C8928" s="235">
        <v>44560</v>
      </c>
      <c r="D8928" s="235">
        <v>0</v>
      </c>
      <c r="E8928" s="235">
        <v>90</v>
      </c>
      <c r="F8928" s="235">
        <v>60</v>
      </c>
      <c r="G8928" s="235">
        <v>35</v>
      </c>
      <c r="H8928" s="235">
        <v>19</v>
      </c>
    </row>
    <row r="8929" spans="2:8">
      <c r="B8929" s="235" t="s">
        <v>2499</v>
      </c>
      <c r="C8929" s="235">
        <v>44561</v>
      </c>
      <c r="D8929" s="235">
        <v>0</v>
      </c>
      <c r="E8929" s="235">
        <v>90</v>
      </c>
      <c r="F8929" s="235">
        <v>60</v>
      </c>
      <c r="G8929" s="235">
        <v>35</v>
      </c>
      <c r="H8929" s="235">
        <v>19</v>
      </c>
    </row>
    <row r="8930" spans="2:8">
      <c r="B8930" s="235" t="s">
        <v>2499</v>
      </c>
      <c r="C8930" s="235">
        <v>44562</v>
      </c>
      <c r="D8930" s="235">
        <v>0</v>
      </c>
      <c r="E8930" s="235">
        <v>90</v>
      </c>
      <c r="F8930" s="235">
        <v>60</v>
      </c>
      <c r="G8930" s="235">
        <v>35</v>
      </c>
      <c r="H8930" s="235">
        <v>19</v>
      </c>
    </row>
    <row r="8931" spans="2:8">
      <c r="B8931" s="235" t="s">
        <v>2499</v>
      </c>
      <c r="C8931" s="235">
        <v>44563</v>
      </c>
      <c r="D8931" s="235">
        <v>0</v>
      </c>
      <c r="E8931" s="235">
        <v>90</v>
      </c>
      <c r="F8931" s="235">
        <v>60</v>
      </c>
      <c r="G8931" s="235">
        <v>35</v>
      </c>
      <c r="H8931" s="235">
        <v>19</v>
      </c>
    </row>
    <row r="8932" spans="2:8">
      <c r="B8932" s="235" t="s">
        <v>2499</v>
      </c>
      <c r="C8932" s="235">
        <v>44564</v>
      </c>
      <c r="D8932" s="235">
        <v>0</v>
      </c>
      <c r="E8932" s="235">
        <v>90</v>
      </c>
      <c r="F8932" s="235">
        <v>60</v>
      </c>
      <c r="G8932" s="235">
        <v>35</v>
      </c>
      <c r="H8932" s="235">
        <v>19</v>
      </c>
    </row>
    <row r="8933" spans="2:8">
      <c r="B8933" s="235" t="s">
        <v>2499</v>
      </c>
      <c r="C8933" s="235">
        <v>44565</v>
      </c>
      <c r="D8933" s="235">
        <v>70</v>
      </c>
      <c r="E8933" s="235">
        <v>91</v>
      </c>
      <c r="F8933" s="235">
        <v>71</v>
      </c>
      <c r="G8933" s="235">
        <v>34</v>
      </c>
      <c r="H8933" s="235">
        <v>19</v>
      </c>
    </row>
    <row r="8934" spans="2:8">
      <c r="B8934" s="235" t="s">
        <v>2499</v>
      </c>
      <c r="C8934" s="235">
        <v>44566</v>
      </c>
      <c r="D8934" s="235">
        <v>0</v>
      </c>
      <c r="E8934" s="235">
        <v>90</v>
      </c>
      <c r="F8934" s="235">
        <v>60</v>
      </c>
      <c r="G8934" s="235">
        <v>35</v>
      </c>
      <c r="H8934" s="235">
        <v>19</v>
      </c>
    </row>
    <row r="8935" spans="2:8">
      <c r="B8935" s="235" t="s">
        <v>2499</v>
      </c>
      <c r="C8935" s="235">
        <v>44567</v>
      </c>
      <c r="D8935" s="235">
        <v>7</v>
      </c>
      <c r="E8935" s="235">
        <v>90</v>
      </c>
      <c r="F8935" s="235">
        <v>60</v>
      </c>
      <c r="G8935" s="235">
        <v>35</v>
      </c>
      <c r="H8935" s="235">
        <v>19</v>
      </c>
    </row>
    <row r="8936" spans="2:8">
      <c r="B8936" s="235" t="s">
        <v>2499</v>
      </c>
      <c r="C8936" s="235">
        <v>44568</v>
      </c>
      <c r="D8936" s="235">
        <v>20</v>
      </c>
      <c r="E8936" s="235">
        <v>91</v>
      </c>
      <c r="F8936" s="235">
        <v>70</v>
      </c>
      <c r="G8936" s="235">
        <v>34</v>
      </c>
      <c r="H8936" s="235">
        <v>19</v>
      </c>
    </row>
    <row r="8937" spans="2:8">
      <c r="B8937" s="235" t="s">
        <v>2499</v>
      </c>
      <c r="C8937" s="235">
        <v>44569</v>
      </c>
      <c r="D8937" s="235">
        <v>0</v>
      </c>
      <c r="E8937" s="235">
        <v>90</v>
      </c>
      <c r="F8937" s="235">
        <v>60</v>
      </c>
      <c r="G8937" s="235">
        <v>35</v>
      </c>
      <c r="H8937" s="235">
        <v>19</v>
      </c>
    </row>
    <row r="8938" spans="2:8">
      <c r="B8938" s="235" t="s">
        <v>2499</v>
      </c>
      <c r="C8938" s="235">
        <v>44570</v>
      </c>
      <c r="D8938" s="235">
        <v>0</v>
      </c>
      <c r="E8938" s="235">
        <v>90</v>
      </c>
      <c r="F8938" s="235">
        <v>60</v>
      </c>
      <c r="G8938" s="235">
        <v>35</v>
      </c>
      <c r="H8938" s="235">
        <v>19</v>
      </c>
    </row>
    <row r="8939" spans="2:8">
      <c r="B8939" s="235" t="s">
        <v>2499</v>
      </c>
      <c r="C8939" s="235">
        <v>44571</v>
      </c>
      <c r="D8939" s="235">
        <v>0</v>
      </c>
      <c r="E8939" s="235">
        <v>90</v>
      </c>
      <c r="F8939" s="235">
        <v>60</v>
      </c>
      <c r="G8939" s="235">
        <v>35</v>
      </c>
      <c r="H8939" s="235">
        <v>19</v>
      </c>
    </row>
    <row r="8940" spans="2:8">
      <c r="B8940" s="235" t="s">
        <v>2499</v>
      </c>
      <c r="C8940" s="235">
        <v>44572</v>
      </c>
      <c r="D8940" s="235">
        <v>0</v>
      </c>
      <c r="E8940" s="235">
        <v>90</v>
      </c>
      <c r="F8940" s="235">
        <v>60</v>
      </c>
      <c r="G8940" s="235">
        <v>35</v>
      </c>
      <c r="H8940" s="235">
        <v>19</v>
      </c>
    </row>
    <row r="8941" spans="2:8">
      <c r="B8941" s="235" t="s">
        <v>2499</v>
      </c>
      <c r="C8941" s="235">
        <v>44573</v>
      </c>
      <c r="D8941" s="235">
        <v>0</v>
      </c>
      <c r="E8941" s="235">
        <v>90</v>
      </c>
      <c r="F8941" s="235">
        <v>60</v>
      </c>
      <c r="G8941" s="235">
        <v>35</v>
      </c>
      <c r="H8941" s="235">
        <v>19</v>
      </c>
    </row>
    <row r="8942" spans="2:8">
      <c r="B8942" s="235" t="s">
        <v>2499</v>
      </c>
      <c r="C8942" s="235">
        <v>44574</v>
      </c>
      <c r="D8942" s="235">
        <v>0</v>
      </c>
      <c r="E8942" s="235">
        <v>90</v>
      </c>
      <c r="F8942" s="235">
        <v>60</v>
      </c>
      <c r="G8942" s="235">
        <v>35</v>
      </c>
      <c r="H8942" s="235">
        <v>19</v>
      </c>
    </row>
    <row r="8943" spans="2:8">
      <c r="B8943" s="235" t="s">
        <v>2499</v>
      </c>
      <c r="C8943" s="235">
        <v>44575</v>
      </c>
      <c r="D8943" s="235">
        <v>0</v>
      </c>
      <c r="E8943" s="235">
        <v>90</v>
      </c>
      <c r="F8943" s="235">
        <v>60</v>
      </c>
      <c r="G8943" s="235">
        <v>35</v>
      </c>
      <c r="H8943" s="235">
        <v>19</v>
      </c>
    </row>
    <row r="8944" spans="2:8">
      <c r="B8944" s="235" t="s">
        <v>2499</v>
      </c>
      <c r="C8944" s="235">
        <v>44576</v>
      </c>
      <c r="D8944" s="235">
        <v>0</v>
      </c>
      <c r="E8944" s="235">
        <v>90</v>
      </c>
      <c r="F8944" s="235">
        <v>60</v>
      </c>
      <c r="G8944" s="235">
        <v>35</v>
      </c>
      <c r="H8944" s="235">
        <v>19</v>
      </c>
    </row>
    <row r="8945" spans="2:8">
      <c r="B8945" s="235" t="s">
        <v>2499</v>
      </c>
      <c r="C8945" s="235">
        <v>44577</v>
      </c>
      <c r="D8945" s="235">
        <v>0</v>
      </c>
      <c r="E8945" s="235">
        <v>90</v>
      </c>
      <c r="F8945" s="235">
        <v>60</v>
      </c>
      <c r="G8945" s="235">
        <v>35</v>
      </c>
      <c r="H8945" s="235">
        <v>19</v>
      </c>
    </row>
    <row r="8946" spans="2:8">
      <c r="B8946" s="235" t="s">
        <v>2499</v>
      </c>
      <c r="C8946" s="235">
        <v>44578</v>
      </c>
      <c r="D8946" s="235">
        <v>0</v>
      </c>
      <c r="E8946" s="235">
        <v>90</v>
      </c>
      <c r="F8946" s="235">
        <v>60</v>
      </c>
      <c r="G8946" s="235">
        <v>35</v>
      </c>
      <c r="H8946" s="235">
        <v>19</v>
      </c>
    </row>
    <row r="8947" spans="2:8">
      <c r="B8947" s="235" t="s">
        <v>2499</v>
      </c>
      <c r="C8947" s="235">
        <v>44579</v>
      </c>
      <c r="D8947" s="235">
        <v>0</v>
      </c>
      <c r="E8947" s="235">
        <v>90</v>
      </c>
      <c r="F8947" s="235">
        <v>60</v>
      </c>
      <c r="G8947" s="235">
        <v>35</v>
      </c>
      <c r="H8947" s="235">
        <v>19</v>
      </c>
    </row>
    <row r="8948" spans="2:8">
      <c r="B8948" s="235" t="s">
        <v>2499</v>
      </c>
      <c r="C8948" s="235">
        <v>44580</v>
      </c>
      <c r="D8948" s="235">
        <v>0</v>
      </c>
      <c r="E8948" s="235">
        <v>90</v>
      </c>
      <c r="F8948" s="235">
        <v>60</v>
      </c>
      <c r="G8948" s="235">
        <v>35</v>
      </c>
      <c r="H8948" s="235">
        <v>19</v>
      </c>
    </row>
    <row r="8949" spans="2:8">
      <c r="B8949" s="235" t="s">
        <v>2499</v>
      </c>
      <c r="C8949" s="235">
        <v>44581</v>
      </c>
      <c r="D8949" s="235">
        <v>0</v>
      </c>
      <c r="E8949" s="235">
        <v>90</v>
      </c>
      <c r="F8949" s="235">
        <v>60</v>
      </c>
      <c r="G8949" s="235">
        <v>35</v>
      </c>
      <c r="H8949" s="235">
        <v>19</v>
      </c>
    </row>
    <row r="8950" spans="2:8">
      <c r="B8950" s="235" t="s">
        <v>2499</v>
      </c>
      <c r="C8950" s="235">
        <v>44582</v>
      </c>
      <c r="D8950" s="235">
        <v>0</v>
      </c>
      <c r="E8950" s="235">
        <v>90</v>
      </c>
      <c r="F8950" s="235">
        <v>60</v>
      </c>
      <c r="G8950" s="235">
        <v>35</v>
      </c>
      <c r="H8950" s="235">
        <v>19</v>
      </c>
    </row>
    <row r="8951" spans="2:8">
      <c r="B8951" s="235" t="s">
        <v>2499</v>
      </c>
      <c r="C8951" s="235">
        <v>44583</v>
      </c>
      <c r="D8951" s="235">
        <v>0</v>
      </c>
      <c r="E8951" s="235">
        <v>90</v>
      </c>
      <c r="F8951" s="235">
        <v>60</v>
      </c>
      <c r="G8951" s="235">
        <v>35</v>
      </c>
      <c r="H8951" s="235">
        <v>19</v>
      </c>
    </row>
    <row r="8952" spans="2:8">
      <c r="B8952" s="235" t="s">
        <v>2499</v>
      </c>
      <c r="C8952" s="235">
        <v>44584</v>
      </c>
      <c r="D8952" s="235">
        <v>0</v>
      </c>
      <c r="E8952" s="235">
        <v>90</v>
      </c>
      <c r="F8952" s="235">
        <v>60</v>
      </c>
      <c r="G8952" s="235">
        <v>35</v>
      </c>
      <c r="H8952" s="235">
        <v>19</v>
      </c>
    </row>
    <row r="8953" spans="2:8">
      <c r="B8953" s="235" t="s">
        <v>2499</v>
      </c>
      <c r="C8953" s="235">
        <v>44585</v>
      </c>
      <c r="D8953" s="235">
        <v>0</v>
      </c>
      <c r="E8953" s="235">
        <v>90</v>
      </c>
      <c r="F8953" s="235">
        <v>60</v>
      </c>
      <c r="G8953" s="235">
        <v>35</v>
      </c>
      <c r="H8953" s="235">
        <v>19</v>
      </c>
    </row>
    <row r="8954" spans="2:8">
      <c r="B8954" s="235" t="s">
        <v>2499</v>
      </c>
      <c r="C8954" s="235">
        <v>44586</v>
      </c>
      <c r="D8954" s="235">
        <v>0</v>
      </c>
      <c r="E8954" s="235">
        <v>90</v>
      </c>
      <c r="F8954" s="235">
        <v>60</v>
      </c>
      <c r="G8954" s="235">
        <v>35</v>
      </c>
      <c r="H8954" s="235">
        <v>19</v>
      </c>
    </row>
    <row r="8955" spans="2:8">
      <c r="B8955" s="235" t="s">
        <v>2499</v>
      </c>
      <c r="C8955" s="235">
        <v>44587</v>
      </c>
      <c r="D8955" s="235">
        <v>0</v>
      </c>
      <c r="E8955" s="235">
        <v>90</v>
      </c>
      <c r="F8955" s="235">
        <v>60</v>
      </c>
      <c r="G8955" s="235">
        <v>35</v>
      </c>
      <c r="H8955" s="235">
        <v>19</v>
      </c>
    </row>
    <row r="8956" spans="2:8">
      <c r="B8956" s="235" t="s">
        <v>2499</v>
      </c>
      <c r="C8956" s="235">
        <v>44588</v>
      </c>
      <c r="D8956" s="235">
        <v>0</v>
      </c>
      <c r="E8956" s="235">
        <v>90</v>
      </c>
      <c r="F8956" s="235">
        <v>60</v>
      </c>
      <c r="G8956" s="235">
        <v>35</v>
      </c>
      <c r="H8956" s="235">
        <v>19</v>
      </c>
    </row>
    <row r="8957" spans="2:8">
      <c r="B8957" s="235" t="s">
        <v>2499</v>
      </c>
      <c r="C8957" s="235">
        <v>44589</v>
      </c>
      <c r="D8957" s="235">
        <v>0</v>
      </c>
      <c r="E8957" s="235">
        <v>90</v>
      </c>
      <c r="F8957" s="235">
        <v>60</v>
      </c>
      <c r="G8957" s="235">
        <v>35</v>
      </c>
      <c r="H8957" s="235">
        <v>19</v>
      </c>
    </row>
    <row r="8958" spans="2:8">
      <c r="B8958" s="235" t="s">
        <v>2499</v>
      </c>
      <c r="C8958" s="235">
        <v>44590</v>
      </c>
      <c r="D8958" s="235">
        <v>0</v>
      </c>
      <c r="E8958" s="235">
        <v>90</v>
      </c>
      <c r="F8958" s="235">
        <v>60</v>
      </c>
      <c r="G8958" s="235">
        <v>35</v>
      </c>
      <c r="H8958" s="235">
        <v>19</v>
      </c>
    </row>
    <row r="8959" spans="2:8">
      <c r="B8959" s="235" t="s">
        <v>2499</v>
      </c>
      <c r="C8959" s="235">
        <v>44591</v>
      </c>
      <c r="D8959" s="235">
        <v>0</v>
      </c>
      <c r="E8959" s="235">
        <v>90</v>
      </c>
      <c r="F8959" s="235">
        <v>60</v>
      </c>
      <c r="G8959" s="235">
        <v>35</v>
      </c>
      <c r="H8959" s="235">
        <v>19</v>
      </c>
    </row>
    <row r="8960" spans="2:8">
      <c r="B8960" s="235" t="s">
        <v>2499</v>
      </c>
      <c r="C8960" s="235">
        <v>44592</v>
      </c>
      <c r="D8960" s="235">
        <v>0</v>
      </c>
      <c r="E8960" s="235">
        <v>90</v>
      </c>
      <c r="F8960" s="235">
        <v>60</v>
      </c>
      <c r="G8960" s="235">
        <v>35</v>
      </c>
      <c r="H8960" s="235">
        <v>19</v>
      </c>
    </row>
    <row r="8961" spans="2:8">
      <c r="B8961" s="235" t="s">
        <v>2499</v>
      </c>
      <c r="C8961" s="235">
        <v>44593</v>
      </c>
      <c r="D8961" s="235">
        <v>0</v>
      </c>
      <c r="E8961" s="235">
        <v>90</v>
      </c>
      <c r="F8961" s="235">
        <v>60</v>
      </c>
      <c r="G8961" s="235">
        <v>35</v>
      </c>
      <c r="H8961" s="235">
        <v>19</v>
      </c>
    </row>
    <row r="8962" spans="2:8">
      <c r="B8962" s="235" t="s">
        <v>2499</v>
      </c>
      <c r="C8962" s="235">
        <v>44594</v>
      </c>
      <c r="D8962" s="235">
        <v>0</v>
      </c>
      <c r="E8962" s="235">
        <v>90</v>
      </c>
      <c r="F8962" s="235">
        <v>60</v>
      </c>
      <c r="G8962" s="235">
        <v>35</v>
      </c>
      <c r="H8962" s="235">
        <v>19</v>
      </c>
    </row>
    <row r="8963" spans="2:8">
      <c r="B8963" s="235" t="s">
        <v>2499</v>
      </c>
      <c r="C8963" s="235">
        <v>44595</v>
      </c>
      <c r="D8963" s="235">
        <v>0</v>
      </c>
      <c r="E8963" s="235">
        <v>90</v>
      </c>
      <c r="F8963" s="235">
        <v>60</v>
      </c>
      <c r="G8963" s="235">
        <v>35</v>
      </c>
      <c r="H8963" s="235">
        <v>19</v>
      </c>
    </row>
    <row r="8964" spans="2:8">
      <c r="B8964" s="235" t="s">
        <v>2499</v>
      </c>
      <c r="C8964" s="235">
        <v>44596</v>
      </c>
      <c r="D8964" s="235">
        <v>0</v>
      </c>
      <c r="E8964" s="235">
        <v>90</v>
      </c>
      <c r="F8964" s="235">
        <v>60</v>
      </c>
      <c r="G8964" s="235">
        <v>35</v>
      </c>
      <c r="H8964" s="235">
        <v>19</v>
      </c>
    </row>
    <row r="8965" spans="2:8">
      <c r="B8965" s="235" t="s">
        <v>2499</v>
      </c>
      <c r="C8965" s="235">
        <v>44597</v>
      </c>
      <c r="D8965" s="235">
        <v>0</v>
      </c>
      <c r="E8965" s="235">
        <v>90</v>
      </c>
      <c r="F8965" s="235">
        <v>60</v>
      </c>
      <c r="G8965" s="235">
        <v>35</v>
      </c>
      <c r="H8965" s="235">
        <v>19</v>
      </c>
    </row>
    <row r="8966" spans="2:8">
      <c r="B8966" s="235" t="s">
        <v>2499</v>
      </c>
      <c r="C8966" s="235">
        <v>44598</v>
      </c>
      <c r="D8966" s="235">
        <v>0</v>
      </c>
      <c r="E8966" s="235">
        <v>90</v>
      </c>
      <c r="F8966" s="235">
        <v>60</v>
      </c>
      <c r="G8966" s="235">
        <v>35</v>
      </c>
      <c r="H8966" s="235">
        <v>19</v>
      </c>
    </row>
    <row r="8967" spans="2:8">
      <c r="B8967" s="235" t="s">
        <v>2499</v>
      </c>
      <c r="C8967" s="235">
        <v>44599</v>
      </c>
      <c r="D8967" s="235">
        <v>20</v>
      </c>
      <c r="E8967" s="235">
        <v>90</v>
      </c>
      <c r="F8967" s="235">
        <v>60</v>
      </c>
      <c r="G8967" s="235">
        <v>35</v>
      </c>
      <c r="H8967" s="235">
        <v>19</v>
      </c>
    </row>
    <row r="8968" spans="2:8">
      <c r="B8968" s="235" t="s">
        <v>2499</v>
      </c>
      <c r="C8968" s="235">
        <v>44600</v>
      </c>
      <c r="D8968" s="235">
        <v>10</v>
      </c>
      <c r="E8968" s="235">
        <v>90</v>
      </c>
      <c r="F8968" s="235">
        <v>60</v>
      </c>
      <c r="G8968" s="235">
        <v>35</v>
      </c>
      <c r="H8968" s="235">
        <v>19</v>
      </c>
    </row>
    <row r="8969" spans="2:8">
      <c r="B8969" s="235" t="s">
        <v>2499</v>
      </c>
      <c r="C8969" s="235">
        <v>44601</v>
      </c>
      <c r="D8969" s="235">
        <v>3</v>
      </c>
      <c r="E8969" s="235">
        <v>90</v>
      </c>
      <c r="F8969" s="235">
        <v>60</v>
      </c>
      <c r="G8969" s="235">
        <v>35</v>
      </c>
      <c r="H8969" s="235">
        <v>19</v>
      </c>
    </row>
    <row r="8970" spans="2:8">
      <c r="B8970" s="235" t="s">
        <v>2499</v>
      </c>
      <c r="C8970" s="235">
        <v>44602</v>
      </c>
      <c r="D8970" s="235">
        <v>0</v>
      </c>
      <c r="E8970" s="235">
        <v>90</v>
      </c>
      <c r="F8970" s="235">
        <v>60</v>
      </c>
      <c r="G8970" s="235">
        <v>35</v>
      </c>
      <c r="H8970" s="235">
        <v>19</v>
      </c>
    </row>
    <row r="8971" spans="2:8">
      <c r="B8971" s="235" t="s">
        <v>2499</v>
      </c>
      <c r="C8971" s="235">
        <v>44603</v>
      </c>
      <c r="D8971" s="235">
        <v>0</v>
      </c>
      <c r="E8971" s="235">
        <v>90</v>
      </c>
      <c r="F8971" s="235">
        <v>60</v>
      </c>
      <c r="G8971" s="235">
        <v>35</v>
      </c>
      <c r="H8971" s="235">
        <v>19</v>
      </c>
    </row>
    <row r="8972" spans="2:8">
      <c r="B8972" s="235" t="s">
        <v>2499</v>
      </c>
      <c r="C8972" s="235">
        <v>44604</v>
      </c>
      <c r="D8972" s="235">
        <v>0</v>
      </c>
      <c r="E8972" s="235">
        <v>90</v>
      </c>
      <c r="F8972" s="235">
        <v>60</v>
      </c>
      <c r="G8972" s="235">
        <v>35</v>
      </c>
      <c r="H8972" s="235">
        <v>19</v>
      </c>
    </row>
    <row r="8973" spans="2:8">
      <c r="B8973" s="235" t="s">
        <v>2499</v>
      </c>
      <c r="C8973" s="235">
        <v>44605</v>
      </c>
      <c r="D8973" s="235">
        <v>0</v>
      </c>
      <c r="E8973" s="235">
        <v>90</v>
      </c>
      <c r="F8973" s="235">
        <v>60</v>
      </c>
      <c r="G8973" s="235">
        <v>35</v>
      </c>
      <c r="H8973" s="235">
        <v>19</v>
      </c>
    </row>
    <row r="8974" spans="2:8">
      <c r="B8974" s="235" t="s">
        <v>2499</v>
      </c>
      <c r="C8974" s="235">
        <v>44606</v>
      </c>
      <c r="D8974" s="235">
        <v>10</v>
      </c>
      <c r="E8974" s="235">
        <v>90</v>
      </c>
      <c r="F8974" s="235">
        <v>60</v>
      </c>
      <c r="G8974" s="235">
        <v>35</v>
      </c>
      <c r="H8974" s="235">
        <v>19</v>
      </c>
    </row>
    <row r="8975" spans="2:8">
      <c r="B8975" s="235" t="s">
        <v>2499</v>
      </c>
      <c r="C8975" s="235">
        <v>44607</v>
      </c>
      <c r="D8975" s="235">
        <v>11</v>
      </c>
      <c r="E8975" s="235">
        <v>90</v>
      </c>
      <c r="F8975" s="235">
        <v>60</v>
      </c>
      <c r="G8975" s="235">
        <v>35</v>
      </c>
      <c r="H8975" s="235">
        <v>19</v>
      </c>
    </row>
    <row r="8976" spans="2:8">
      <c r="B8976" s="235" t="s">
        <v>2499</v>
      </c>
      <c r="C8976" s="235">
        <v>44608</v>
      </c>
      <c r="D8976" s="235">
        <v>0</v>
      </c>
      <c r="E8976" s="235">
        <v>90</v>
      </c>
      <c r="F8976" s="235">
        <v>60</v>
      </c>
      <c r="G8976" s="235">
        <v>35</v>
      </c>
      <c r="H8976" s="235">
        <v>19</v>
      </c>
    </row>
    <row r="8977" spans="2:8">
      <c r="B8977" s="235" t="s">
        <v>2499</v>
      </c>
      <c r="C8977" s="235">
        <v>44609</v>
      </c>
      <c r="D8977" s="235">
        <v>0</v>
      </c>
      <c r="E8977" s="235">
        <v>90</v>
      </c>
      <c r="F8977" s="235">
        <v>60</v>
      </c>
      <c r="G8977" s="235">
        <v>35</v>
      </c>
      <c r="H8977" s="235">
        <v>19</v>
      </c>
    </row>
    <row r="8978" spans="2:8">
      <c r="B8978" s="235" t="s">
        <v>2499</v>
      </c>
      <c r="C8978" s="235">
        <v>44610</v>
      </c>
      <c r="D8978" s="235">
        <v>0</v>
      </c>
      <c r="E8978" s="235">
        <v>90</v>
      </c>
      <c r="F8978" s="235">
        <v>60</v>
      </c>
      <c r="G8978" s="235">
        <v>35</v>
      </c>
      <c r="H8978" s="235">
        <v>19</v>
      </c>
    </row>
    <row r="8979" spans="2:8">
      <c r="B8979" s="235" t="s">
        <v>2499</v>
      </c>
      <c r="C8979" s="235">
        <v>44611</v>
      </c>
      <c r="D8979" s="235">
        <v>0</v>
      </c>
      <c r="E8979" s="235">
        <v>90</v>
      </c>
      <c r="F8979" s="235">
        <v>60</v>
      </c>
      <c r="G8979" s="235">
        <v>35</v>
      </c>
      <c r="H8979" s="235">
        <v>19</v>
      </c>
    </row>
    <row r="8980" spans="2:8">
      <c r="B8980" s="235" t="s">
        <v>2499</v>
      </c>
      <c r="C8980" s="235">
        <v>44612</v>
      </c>
      <c r="D8980" s="235">
        <v>0</v>
      </c>
      <c r="E8980" s="235">
        <v>90</v>
      </c>
      <c r="F8980" s="235">
        <v>60</v>
      </c>
      <c r="G8980" s="235">
        <v>35</v>
      </c>
      <c r="H8980" s="235">
        <v>19</v>
      </c>
    </row>
    <row r="8981" spans="2:8">
      <c r="B8981" s="235" t="s">
        <v>2499</v>
      </c>
      <c r="C8981" s="235">
        <v>44613</v>
      </c>
      <c r="D8981" s="235">
        <v>0</v>
      </c>
      <c r="E8981" s="235">
        <v>90</v>
      </c>
      <c r="F8981" s="235">
        <v>60</v>
      </c>
      <c r="G8981" s="235">
        <v>35</v>
      </c>
      <c r="H8981" s="235">
        <v>19</v>
      </c>
    </row>
    <row r="8982" spans="2:8">
      <c r="B8982" s="235" t="s">
        <v>2499</v>
      </c>
      <c r="C8982" s="235">
        <v>44614</v>
      </c>
      <c r="D8982" s="235">
        <v>0</v>
      </c>
      <c r="E8982" s="235">
        <v>90</v>
      </c>
      <c r="F8982" s="235">
        <v>60</v>
      </c>
      <c r="G8982" s="235">
        <v>35</v>
      </c>
      <c r="H8982" s="235">
        <v>19</v>
      </c>
    </row>
    <row r="8983" spans="2:8">
      <c r="B8983" s="235" t="s">
        <v>2499</v>
      </c>
      <c r="C8983" s="235">
        <v>44615</v>
      </c>
      <c r="D8983" s="235">
        <v>0</v>
      </c>
      <c r="E8983" s="235">
        <v>90</v>
      </c>
      <c r="F8983" s="235">
        <v>60</v>
      </c>
      <c r="G8983" s="235">
        <v>35</v>
      </c>
      <c r="H8983" s="235">
        <v>19</v>
      </c>
    </row>
    <row r="8984" spans="2:8">
      <c r="B8984" s="235" t="s">
        <v>2499</v>
      </c>
      <c r="C8984" s="235">
        <v>44616</v>
      </c>
      <c r="D8984" s="235">
        <v>17</v>
      </c>
      <c r="E8984" s="235">
        <v>90</v>
      </c>
      <c r="F8984" s="235">
        <v>60</v>
      </c>
      <c r="G8984" s="235">
        <v>35</v>
      </c>
      <c r="H8984" s="235">
        <v>19</v>
      </c>
    </row>
    <row r="8985" spans="2:8">
      <c r="B8985" s="235" t="s">
        <v>2499</v>
      </c>
      <c r="C8985" s="235">
        <v>44617</v>
      </c>
      <c r="D8985" s="235">
        <v>0</v>
      </c>
      <c r="E8985" s="235">
        <v>90</v>
      </c>
      <c r="F8985" s="235">
        <v>60</v>
      </c>
      <c r="G8985" s="235">
        <v>35</v>
      </c>
      <c r="H8985" s="235">
        <v>19</v>
      </c>
    </row>
    <row r="8986" spans="2:8">
      <c r="B8986" s="235" t="s">
        <v>2499</v>
      </c>
      <c r="C8986" s="235">
        <v>44618</v>
      </c>
      <c r="D8986" s="235">
        <v>0</v>
      </c>
      <c r="E8986" s="235">
        <v>90</v>
      </c>
      <c r="F8986" s="235">
        <v>60</v>
      </c>
      <c r="G8986" s="235">
        <v>35</v>
      </c>
      <c r="H8986" s="235">
        <v>19</v>
      </c>
    </row>
    <row r="8987" spans="2:8">
      <c r="B8987" s="235" t="s">
        <v>2499</v>
      </c>
      <c r="C8987" s="235">
        <v>44619</v>
      </c>
      <c r="D8987" s="235">
        <v>0</v>
      </c>
      <c r="E8987" s="235">
        <v>90</v>
      </c>
      <c r="F8987" s="235">
        <v>60</v>
      </c>
      <c r="G8987" s="235">
        <v>35</v>
      </c>
      <c r="H8987" s="235">
        <v>19</v>
      </c>
    </row>
    <row r="8988" spans="2:8">
      <c r="B8988" s="235" t="s">
        <v>2499</v>
      </c>
      <c r="C8988" s="235">
        <v>44620</v>
      </c>
      <c r="D8988" s="235">
        <v>30</v>
      </c>
      <c r="E8988" s="235">
        <v>90</v>
      </c>
      <c r="F8988" s="235">
        <v>60</v>
      </c>
      <c r="G8988" s="235">
        <v>35</v>
      </c>
      <c r="H8988" s="235">
        <v>19</v>
      </c>
    </row>
    <row r="8989" spans="2:8">
      <c r="B8989" s="235" t="s">
        <v>2499</v>
      </c>
      <c r="C8989" s="235">
        <v>44621</v>
      </c>
      <c r="D8989" s="235">
        <v>10</v>
      </c>
      <c r="E8989" s="235">
        <v>90</v>
      </c>
      <c r="F8989" s="235">
        <v>60</v>
      </c>
      <c r="G8989" s="235">
        <v>35</v>
      </c>
      <c r="H8989" s="235">
        <v>19</v>
      </c>
    </row>
    <row r="8990" spans="2:8">
      <c r="B8990" s="235" t="s">
        <v>2499</v>
      </c>
      <c r="C8990" s="235">
        <v>44622</v>
      </c>
      <c r="D8990" s="235">
        <v>0</v>
      </c>
      <c r="E8990" s="235">
        <v>90</v>
      </c>
      <c r="F8990" s="235">
        <v>60</v>
      </c>
      <c r="G8990" s="235">
        <v>35</v>
      </c>
      <c r="H8990" s="235">
        <v>19</v>
      </c>
    </row>
    <row r="8991" spans="2:8">
      <c r="B8991" s="235" t="s">
        <v>2499</v>
      </c>
      <c r="C8991" s="235">
        <v>44623</v>
      </c>
      <c r="D8991" s="235">
        <v>4</v>
      </c>
      <c r="E8991" s="235">
        <v>90</v>
      </c>
      <c r="F8991" s="235">
        <v>60</v>
      </c>
      <c r="G8991" s="235">
        <v>35</v>
      </c>
      <c r="H8991" s="235">
        <v>19</v>
      </c>
    </row>
    <row r="8992" spans="2:8">
      <c r="B8992" s="235" t="s">
        <v>2499</v>
      </c>
      <c r="C8992" s="235">
        <v>44624</v>
      </c>
      <c r="D8992" s="235">
        <v>0</v>
      </c>
      <c r="E8992" s="235">
        <v>90</v>
      </c>
      <c r="F8992" s="235">
        <v>60</v>
      </c>
      <c r="G8992" s="235">
        <v>35</v>
      </c>
      <c r="H8992" s="235">
        <v>19</v>
      </c>
    </row>
    <row r="8993" spans="2:8">
      <c r="B8993" s="235" t="s">
        <v>2499</v>
      </c>
      <c r="C8993" s="235">
        <v>44625</v>
      </c>
      <c r="D8993" s="235">
        <v>0</v>
      </c>
      <c r="E8993" s="235">
        <v>90</v>
      </c>
      <c r="F8993" s="235">
        <v>60</v>
      </c>
      <c r="G8993" s="235">
        <v>35</v>
      </c>
      <c r="H8993" s="235">
        <v>19</v>
      </c>
    </row>
    <row r="8994" spans="2:8">
      <c r="B8994" s="235" t="s">
        <v>2499</v>
      </c>
      <c r="C8994" s="235">
        <v>44626</v>
      </c>
      <c r="D8994" s="235">
        <v>22</v>
      </c>
      <c r="E8994" s="235">
        <v>90</v>
      </c>
      <c r="F8994" s="235">
        <v>60</v>
      </c>
      <c r="G8994" s="235">
        <v>35</v>
      </c>
      <c r="H8994" s="235">
        <v>19</v>
      </c>
    </row>
    <row r="8995" spans="2:8">
      <c r="B8995" s="235" t="s">
        <v>2499</v>
      </c>
      <c r="C8995" s="235">
        <v>44627</v>
      </c>
      <c r="D8995" s="235">
        <v>3</v>
      </c>
      <c r="E8995" s="235">
        <v>90</v>
      </c>
      <c r="F8995" s="235">
        <v>60</v>
      </c>
      <c r="G8995" s="235">
        <v>35</v>
      </c>
      <c r="H8995" s="235">
        <v>19</v>
      </c>
    </row>
    <row r="8996" spans="2:8">
      <c r="B8996" s="235" t="s">
        <v>2499</v>
      </c>
      <c r="C8996" s="235">
        <v>44628</v>
      </c>
      <c r="D8996" s="235">
        <v>0</v>
      </c>
      <c r="E8996" s="235">
        <v>90</v>
      </c>
      <c r="F8996" s="235">
        <v>60</v>
      </c>
      <c r="G8996" s="235">
        <v>35</v>
      </c>
      <c r="H8996" s="235">
        <v>19</v>
      </c>
    </row>
    <row r="8997" spans="2:8">
      <c r="B8997" s="235" t="s">
        <v>2499</v>
      </c>
      <c r="C8997" s="235">
        <v>44629</v>
      </c>
      <c r="D8997" s="235">
        <v>0</v>
      </c>
      <c r="E8997" s="235">
        <v>90</v>
      </c>
      <c r="F8997" s="235">
        <v>60</v>
      </c>
      <c r="G8997" s="235">
        <v>35</v>
      </c>
      <c r="H8997" s="235">
        <v>19</v>
      </c>
    </row>
    <row r="8998" spans="2:8">
      <c r="B8998" s="235" t="s">
        <v>2499</v>
      </c>
      <c r="C8998" s="235">
        <v>44630</v>
      </c>
      <c r="D8998" s="235">
        <v>0</v>
      </c>
      <c r="E8998" s="235">
        <v>90</v>
      </c>
      <c r="F8998" s="235">
        <v>60</v>
      </c>
      <c r="G8998" s="235">
        <v>35</v>
      </c>
      <c r="H8998" s="235">
        <v>19</v>
      </c>
    </row>
    <row r="8999" spans="2:8">
      <c r="B8999" s="235" t="s">
        <v>2499</v>
      </c>
      <c r="C8999" s="235">
        <v>44631</v>
      </c>
      <c r="D8999" s="235">
        <v>0</v>
      </c>
      <c r="E8999" s="235">
        <v>90</v>
      </c>
      <c r="F8999" s="235">
        <v>60</v>
      </c>
      <c r="G8999" s="235">
        <v>35</v>
      </c>
      <c r="H8999" s="235">
        <v>19</v>
      </c>
    </row>
    <row r="9000" spans="2:8">
      <c r="B9000" s="235" t="s">
        <v>2499</v>
      </c>
      <c r="C9000" s="235">
        <v>44632</v>
      </c>
      <c r="D9000" s="235">
        <v>0</v>
      </c>
      <c r="E9000" s="235">
        <v>90</v>
      </c>
      <c r="F9000" s="235">
        <v>60</v>
      </c>
      <c r="G9000" s="235">
        <v>35</v>
      </c>
      <c r="H9000" s="235">
        <v>19</v>
      </c>
    </row>
    <row r="9001" spans="2:8">
      <c r="B9001" s="235" t="s">
        <v>2499</v>
      </c>
      <c r="C9001" s="235">
        <v>44633</v>
      </c>
      <c r="D9001" s="235">
        <v>0</v>
      </c>
      <c r="E9001" s="235">
        <v>90</v>
      </c>
      <c r="F9001" s="235">
        <v>60</v>
      </c>
      <c r="G9001" s="235">
        <v>35</v>
      </c>
      <c r="H9001" s="235">
        <v>19</v>
      </c>
    </row>
    <row r="9002" spans="2:8">
      <c r="B9002" s="235" t="s">
        <v>2499</v>
      </c>
      <c r="C9002" s="235">
        <v>44634</v>
      </c>
      <c r="D9002" s="235">
        <v>3</v>
      </c>
      <c r="E9002" s="235">
        <v>90</v>
      </c>
      <c r="F9002" s="235">
        <v>60</v>
      </c>
      <c r="G9002" s="235">
        <v>35</v>
      </c>
      <c r="H9002" s="235">
        <v>19</v>
      </c>
    </row>
    <row r="9003" spans="2:8">
      <c r="B9003" s="235" t="s">
        <v>2499</v>
      </c>
      <c r="C9003" s="235">
        <v>44635</v>
      </c>
      <c r="D9003" s="235">
        <v>4</v>
      </c>
      <c r="E9003" s="235">
        <v>90</v>
      </c>
      <c r="F9003" s="235">
        <v>60</v>
      </c>
      <c r="G9003" s="235">
        <v>35</v>
      </c>
      <c r="H9003" s="235">
        <v>19</v>
      </c>
    </row>
    <row r="9004" spans="2:8">
      <c r="B9004" s="235" t="s">
        <v>2499</v>
      </c>
      <c r="C9004" s="235">
        <v>44636</v>
      </c>
      <c r="D9004" s="235">
        <v>14</v>
      </c>
      <c r="E9004" s="235">
        <v>90</v>
      </c>
      <c r="F9004" s="235">
        <v>60</v>
      </c>
      <c r="G9004" s="235">
        <v>35</v>
      </c>
      <c r="H9004" s="235">
        <v>19</v>
      </c>
    </row>
    <row r="9005" spans="2:8">
      <c r="B9005" s="235" t="s">
        <v>2499</v>
      </c>
      <c r="C9005" s="235">
        <v>44637</v>
      </c>
      <c r="D9005" s="235">
        <v>24</v>
      </c>
      <c r="E9005" s="235">
        <v>90</v>
      </c>
      <c r="F9005" s="235">
        <v>60</v>
      </c>
      <c r="G9005" s="235">
        <v>35</v>
      </c>
      <c r="H9005" s="235">
        <v>19</v>
      </c>
    </row>
    <row r="9006" spans="2:8">
      <c r="B9006" s="235" t="s">
        <v>2499</v>
      </c>
      <c r="C9006" s="235">
        <v>44638</v>
      </c>
      <c r="D9006" s="235">
        <v>0</v>
      </c>
      <c r="E9006" s="235">
        <v>90</v>
      </c>
      <c r="F9006" s="235">
        <v>60</v>
      </c>
      <c r="G9006" s="235">
        <v>35</v>
      </c>
      <c r="H9006" s="235">
        <v>19</v>
      </c>
    </row>
    <row r="9007" spans="2:8">
      <c r="B9007" s="235" t="s">
        <v>2499</v>
      </c>
      <c r="C9007" s="235">
        <v>44639</v>
      </c>
      <c r="D9007" s="235">
        <v>0</v>
      </c>
      <c r="E9007" s="235">
        <v>90</v>
      </c>
      <c r="F9007" s="235">
        <v>60</v>
      </c>
      <c r="G9007" s="235">
        <v>35</v>
      </c>
      <c r="H9007" s="235">
        <v>19</v>
      </c>
    </row>
    <row r="9008" spans="2:8">
      <c r="B9008" s="235" t="s">
        <v>2499</v>
      </c>
      <c r="C9008" s="235">
        <v>44640</v>
      </c>
      <c r="D9008" s="235">
        <v>0</v>
      </c>
      <c r="E9008" s="235">
        <v>90</v>
      </c>
      <c r="F9008" s="235">
        <v>60</v>
      </c>
      <c r="G9008" s="235">
        <v>35</v>
      </c>
      <c r="H9008" s="235">
        <v>19</v>
      </c>
    </row>
    <row r="9009" spans="2:8">
      <c r="B9009" s="235" t="s">
        <v>2499</v>
      </c>
      <c r="C9009" s="235">
        <v>44641</v>
      </c>
      <c r="D9009" s="235">
        <v>0</v>
      </c>
      <c r="E9009" s="235">
        <v>90</v>
      </c>
      <c r="F9009" s="235">
        <v>60</v>
      </c>
      <c r="G9009" s="235">
        <v>35</v>
      </c>
      <c r="H9009" s="235">
        <v>19</v>
      </c>
    </row>
    <row r="9010" spans="2:8">
      <c r="B9010" s="235" t="s">
        <v>2499</v>
      </c>
      <c r="C9010" s="235">
        <v>44642</v>
      </c>
      <c r="D9010" s="235">
        <v>30</v>
      </c>
      <c r="E9010" s="235">
        <v>90</v>
      </c>
      <c r="F9010" s="235">
        <v>60</v>
      </c>
      <c r="G9010" s="235">
        <v>35</v>
      </c>
      <c r="H9010" s="235">
        <v>19</v>
      </c>
    </row>
    <row r="9011" spans="2:8">
      <c r="B9011" s="235" t="s">
        <v>2499</v>
      </c>
      <c r="C9011" s="235">
        <v>44643</v>
      </c>
      <c r="D9011" s="235">
        <v>0</v>
      </c>
      <c r="E9011" s="235">
        <v>90</v>
      </c>
      <c r="F9011" s="235">
        <v>60</v>
      </c>
      <c r="G9011" s="235">
        <v>35</v>
      </c>
      <c r="H9011" s="235">
        <v>19</v>
      </c>
    </row>
    <row r="9012" spans="2:8">
      <c r="B9012" s="235" t="s">
        <v>2499</v>
      </c>
      <c r="C9012" s="235">
        <v>44644</v>
      </c>
      <c r="D9012" s="235">
        <v>0</v>
      </c>
      <c r="E9012" s="235">
        <v>90</v>
      </c>
      <c r="F9012" s="235">
        <v>60</v>
      </c>
      <c r="G9012" s="235">
        <v>35</v>
      </c>
      <c r="H9012" s="235">
        <v>19</v>
      </c>
    </row>
    <row r="9013" spans="2:8">
      <c r="B9013" s="235" t="s">
        <v>2499</v>
      </c>
      <c r="C9013" s="235">
        <v>44645</v>
      </c>
      <c r="D9013" s="235">
        <v>40</v>
      </c>
      <c r="E9013" s="235">
        <v>90</v>
      </c>
      <c r="F9013" s="235">
        <v>60</v>
      </c>
      <c r="G9013" s="235">
        <v>35</v>
      </c>
      <c r="H9013" s="235">
        <v>19</v>
      </c>
    </row>
    <row r="9014" spans="2:8">
      <c r="B9014" s="235" t="s">
        <v>2499</v>
      </c>
      <c r="C9014" s="235">
        <v>44646</v>
      </c>
      <c r="D9014" s="235">
        <v>0</v>
      </c>
      <c r="E9014" s="235">
        <v>90</v>
      </c>
      <c r="F9014" s="235">
        <v>60</v>
      </c>
      <c r="G9014" s="235">
        <v>35</v>
      </c>
      <c r="H9014" s="235">
        <v>19</v>
      </c>
    </row>
    <row r="9015" spans="2:8">
      <c r="B9015" s="235" t="s">
        <v>2499</v>
      </c>
      <c r="C9015" s="235">
        <v>44647</v>
      </c>
      <c r="D9015" s="235">
        <v>0</v>
      </c>
      <c r="E9015" s="235">
        <v>90</v>
      </c>
      <c r="F9015" s="235">
        <v>60</v>
      </c>
      <c r="G9015" s="235">
        <v>35</v>
      </c>
      <c r="H9015" s="235">
        <v>19</v>
      </c>
    </row>
    <row r="9016" spans="2:8">
      <c r="B9016" s="235" t="s">
        <v>2499</v>
      </c>
      <c r="C9016" s="235">
        <v>44648</v>
      </c>
      <c r="D9016" s="235">
        <v>0</v>
      </c>
      <c r="E9016" s="235">
        <v>90</v>
      </c>
      <c r="F9016" s="235">
        <v>60</v>
      </c>
      <c r="G9016" s="235">
        <v>35</v>
      </c>
      <c r="H9016" s="235">
        <v>19</v>
      </c>
    </row>
    <row r="9017" spans="2:8">
      <c r="B9017" s="235" t="s">
        <v>2499</v>
      </c>
      <c r="C9017" s="235">
        <v>44649</v>
      </c>
      <c r="D9017" s="235">
        <v>15</v>
      </c>
      <c r="E9017" s="235">
        <v>90</v>
      </c>
      <c r="F9017" s="235">
        <v>60</v>
      </c>
      <c r="G9017" s="235">
        <v>35</v>
      </c>
      <c r="H9017" s="235">
        <v>19</v>
      </c>
    </row>
    <row r="9018" spans="2:8">
      <c r="B9018" s="235" t="s">
        <v>2499</v>
      </c>
      <c r="C9018" s="235">
        <v>44650</v>
      </c>
      <c r="D9018" s="235">
        <v>24</v>
      </c>
      <c r="E9018" s="235">
        <v>90</v>
      </c>
      <c r="F9018" s="235">
        <v>60</v>
      </c>
      <c r="G9018" s="235">
        <v>35</v>
      </c>
      <c r="H9018" s="235">
        <v>19</v>
      </c>
    </row>
    <row r="9019" spans="2:8">
      <c r="B9019" s="235" t="s">
        <v>2499</v>
      </c>
      <c r="C9019" s="235">
        <v>44651</v>
      </c>
      <c r="D9019" s="235">
        <v>0</v>
      </c>
      <c r="E9019" s="235">
        <v>90</v>
      </c>
      <c r="F9019" s="235">
        <v>60</v>
      </c>
      <c r="G9019" s="235">
        <v>35</v>
      </c>
      <c r="H9019" s="235">
        <v>19</v>
      </c>
    </row>
    <row r="9020" spans="2:8">
      <c r="B9020" s="235" t="s">
        <v>2499</v>
      </c>
      <c r="C9020" s="235">
        <v>44652</v>
      </c>
      <c r="D9020" s="235">
        <v>15</v>
      </c>
      <c r="E9020" s="235">
        <v>91</v>
      </c>
      <c r="F9020" s="235">
        <v>75</v>
      </c>
      <c r="G9020" s="235">
        <v>35</v>
      </c>
      <c r="H9020" s="235">
        <v>19</v>
      </c>
    </row>
    <row r="9021" spans="2:8">
      <c r="B9021" s="235" t="s">
        <v>2499</v>
      </c>
      <c r="C9021" s="235">
        <v>44653</v>
      </c>
      <c r="D9021" s="235">
        <v>0</v>
      </c>
      <c r="E9021" s="235">
        <v>91</v>
      </c>
      <c r="F9021" s="235">
        <v>68</v>
      </c>
      <c r="G9021" s="235">
        <v>35</v>
      </c>
      <c r="H9021" s="235">
        <v>19</v>
      </c>
    </row>
    <row r="9022" spans="2:8">
      <c r="B9022" s="235" t="s">
        <v>2499</v>
      </c>
      <c r="C9022" s="235">
        <v>44654</v>
      </c>
      <c r="D9022" s="235">
        <v>0</v>
      </c>
      <c r="E9022" s="235">
        <v>91</v>
      </c>
      <c r="F9022" s="235">
        <v>68</v>
      </c>
      <c r="G9022" s="235">
        <v>35</v>
      </c>
      <c r="H9022" s="235">
        <v>19</v>
      </c>
    </row>
    <row r="9023" spans="2:8">
      <c r="B9023" s="235" t="s">
        <v>2499</v>
      </c>
      <c r="C9023" s="235">
        <v>44655</v>
      </c>
      <c r="D9023" s="235">
        <v>14</v>
      </c>
      <c r="E9023" s="235">
        <v>91</v>
      </c>
      <c r="F9023" s="235">
        <v>75</v>
      </c>
      <c r="G9023" s="235">
        <v>35</v>
      </c>
      <c r="H9023" s="235">
        <v>19</v>
      </c>
    </row>
    <row r="9024" spans="2:8">
      <c r="B9024" s="235" t="s">
        <v>2499</v>
      </c>
      <c r="C9024" s="235">
        <v>44656</v>
      </c>
      <c r="D9024" s="235">
        <v>40</v>
      </c>
      <c r="E9024" s="235">
        <v>91</v>
      </c>
      <c r="F9024" s="235">
        <v>55</v>
      </c>
      <c r="G9024" s="235">
        <v>35</v>
      </c>
      <c r="H9024" s="235">
        <v>19</v>
      </c>
    </row>
    <row r="9025" spans="2:8">
      <c r="B9025" s="235" t="s">
        <v>2499</v>
      </c>
      <c r="C9025" s="235">
        <v>44657</v>
      </c>
      <c r="D9025" s="235">
        <v>0</v>
      </c>
      <c r="E9025" s="235">
        <v>91</v>
      </c>
      <c r="F9025" s="235">
        <v>60</v>
      </c>
      <c r="G9025" s="235">
        <v>35</v>
      </c>
      <c r="H9025" s="235">
        <v>19</v>
      </c>
    </row>
    <row r="9026" spans="2:8">
      <c r="B9026" s="235" t="s">
        <v>2499</v>
      </c>
      <c r="C9026" s="235">
        <v>44658</v>
      </c>
      <c r="D9026" s="235">
        <v>80</v>
      </c>
      <c r="E9026" s="235">
        <v>91</v>
      </c>
      <c r="F9026" s="235">
        <v>60</v>
      </c>
      <c r="G9026" s="235">
        <v>35</v>
      </c>
      <c r="H9026" s="235">
        <v>19</v>
      </c>
    </row>
    <row r="9027" spans="2:8">
      <c r="B9027" s="235" t="s">
        <v>2499</v>
      </c>
      <c r="C9027" s="235">
        <v>44659</v>
      </c>
      <c r="D9027" s="235">
        <v>8</v>
      </c>
      <c r="E9027" s="235">
        <v>91</v>
      </c>
      <c r="F9027" s="235">
        <v>60</v>
      </c>
      <c r="G9027" s="235">
        <v>35</v>
      </c>
      <c r="H9027" s="235">
        <v>19</v>
      </c>
    </row>
    <row r="9028" spans="2:8">
      <c r="B9028" s="235" t="s">
        <v>2499</v>
      </c>
      <c r="C9028" s="235">
        <v>44660</v>
      </c>
      <c r="D9028" s="235">
        <v>0</v>
      </c>
      <c r="E9028" s="235">
        <v>91</v>
      </c>
      <c r="F9028" s="235">
        <v>60</v>
      </c>
      <c r="G9028" s="235">
        <v>35</v>
      </c>
      <c r="H9028" s="235">
        <v>19</v>
      </c>
    </row>
    <row r="9029" spans="2:8">
      <c r="B9029" s="235" t="s">
        <v>2499</v>
      </c>
      <c r="C9029" s="235">
        <v>44661</v>
      </c>
      <c r="D9029" s="235">
        <v>0</v>
      </c>
      <c r="E9029" s="235">
        <v>91</v>
      </c>
      <c r="F9029" s="235">
        <v>60</v>
      </c>
      <c r="G9029" s="235">
        <v>35</v>
      </c>
      <c r="H9029" s="235">
        <v>19</v>
      </c>
    </row>
    <row r="9030" spans="2:8">
      <c r="B9030" s="235" t="s">
        <v>2499</v>
      </c>
      <c r="C9030" s="235">
        <v>44662</v>
      </c>
      <c r="D9030" s="235">
        <v>0</v>
      </c>
      <c r="E9030" s="235">
        <v>91</v>
      </c>
      <c r="F9030" s="235">
        <v>75</v>
      </c>
      <c r="G9030" s="235">
        <v>35</v>
      </c>
      <c r="H9030" s="235">
        <v>19</v>
      </c>
    </row>
    <row r="9031" spans="2:8">
      <c r="B9031" s="235" t="s">
        <v>95</v>
      </c>
      <c r="C9031" s="235">
        <v>43922</v>
      </c>
      <c r="D9031" s="235">
        <v>43</v>
      </c>
      <c r="E9031" s="235">
        <v>0</v>
      </c>
      <c r="F9031" s="235">
        <v>0</v>
      </c>
      <c r="G9031" s="235">
        <v>0</v>
      </c>
      <c r="H9031" s="235">
        <v>0</v>
      </c>
    </row>
    <row r="9032" spans="2:8">
      <c r="B9032" s="235" t="s">
        <v>95</v>
      </c>
      <c r="C9032" s="235">
        <v>43952</v>
      </c>
      <c r="D9032" s="235">
        <v>112</v>
      </c>
      <c r="E9032" s="235">
        <v>0</v>
      </c>
      <c r="F9032" s="235">
        <v>0</v>
      </c>
      <c r="G9032" s="235">
        <v>0</v>
      </c>
      <c r="H9032" s="235">
        <v>0</v>
      </c>
    </row>
    <row r="9033" spans="2:8">
      <c r="B9033" s="235" t="s">
        <v>95</v>
      </c>
      <c r="C9033" s="235">
        <v>43983</v>
      </c>
      <c r="D9033" s="235">
        <v>192</v>
      </c>
      <c r="E9033" s="235">
        <v>0</v>
      </c>
      <c r="F9033" s="235">
        <v>0</v>
      </c>
      <c r="G9033" s="235">
        <v>0</v>
      </c>
      <c r="H9033" s="235">
        <v>0</v>
      </c>
    </row>
    <row r="9034" spans="2:8">
      <c r="B9034" s="235" t="s">
        <v>95</v>
      </c>
      <c r="C9034" s="235">
        <v>44013</v>
      </c>
      <c r="D9034" s="235">
        <v>265</v>
      </c>
      <c r="E9034" s="235">
        <v>0</v>
      </c>
      <c r="F9034" s="235">
        <v>0</v>
      </c>
      <c r="G9034" s="235">
        <v>0</v>
      </c>
      <c r="H9034" s="235">
        <v>0</v>
      </c>
    </row>
    <row r="9035" spans="2:8">
      <c r="B9035" s="235" t="s">
        <v>95</v>
      </c>
      <c r="C9035" s="235">
        <v>44044</v>
      </c>
      <c r="D9035" s="235">
        <v>385</v>
      </c>
      <c r="E9035" s="235">
        <v>0</v>
      </c>
      <c r="F9035" s="235">
        <v>0</v>
      </c>
      <c r="G9035" s="235">
        <v>0</v>
      </c>
      <c r="H9035" s="235">
        <v>0</v>
      </c>
    </row>
    <row r="9036" spans="2:8">
      <c r="B9036" s="235" t="s">
        <v>95</v>
      </c>
      <c r="C9036" s="235">
        <v>44075</v>
      </c>
      <c r="D9036" s="235">
        <v>140</v>
      </c>
      <c r="E9036" s="235">
        <v>0</v>
      </c>
      <c r="F9036" s="235">
        <v>0</v>
      </c>
      <c r="G9036" s="235">
        <v>0</v>
      </c>
      <c r="H9036" s="235">
        <v>0</v>
      </c>
    </row>
    <row r="9037" spans="2:8">
      <c r="B9037" s="235" t="s">
        <v>95</v>
      </c>
      <c r="C9037" s="235">
        <v>44105</v>
      </c>
      <c r="D9037" s="235">
        <v>223</v>
      </c>
      <c r="E9037" s="235">
        <v>0</v>
      </c>
      <c r="F9037" s="235">
        <v>0</v>
      </c>
      <c r="G9037" s="235">
        <v>0</v>
      </c>
      <c r="H9037" s="235">
        <v>0</v>
      </c>
    </row>
    <row r="9038" spans="2:8">
      <c r="B9038" s="235" t="s">
        <v>95</v>
      </c>
      <c r="C9038" s="235">
        <v>44136</v>
      </c>
      <c r="D9038" s="235">
        <v>246</v>
      </c>
      <c r="E9038" s="235">
        <v>0</v>
      </c>
      <c r="F9038" s="235">
        <v>0</v>
      </c>
      <c r="G9038" s="235">
        <v>0</v>
      </c>
      <c r="H9038" s="235">
        <v>0</v>
      </c>
    </row>
    <row r="9039" spans="2:8">
      <c r="B9039" s="235" t="s">
        <v>95</v>
      </c>
      <c r="C9039" s="235">
        <v>44166</v>
      </c>
      <c r="D9039" s="235">
        <v>151</v>
      </c>
      <c r="E9039" s="235">
        <v>0</v>
      </c>
      <c r="F9039" s="235">
        <v>0</v>
      </c>
      <c r="G9039" s="235">
        <v>0</v>
      </c>
      <c r="H9039" s="235">
        <v>0</v>
      </c>
    </row>
    <row r="9040" spans="2:8">
      <c r="B9040" s="235" t="s">
        <v>95</v>
      </c>
      <c r="C9040" s="235">
        <v>44197</v>
      </c>
      <c r="D9040" s="235">
        <v>99</v>
      </c>
      <c r="E9040" s="235">
        <v>0</v>
      </c>
      <c r="F9040" s="235">
        <v>0</v>
      </c>
      <c r="G9040" s="235">
        <v>0</v>
      </c>
      <c r="H9040" s="235">
        <v>0</v>
      </c>
    </row>
    <row r="9041" spans="2:8">
      <c r="B9041" s="235" t="s">
        <v>95</v>
      </c>
      <c r="C9041" s="235">
        <v>44228</v>
      </c>
      <c r="D9041" s="235">
        <v>201</v>
      </c>
      <c r="E9041" s="235">
        <v>0</v>
      </c>
      <c r="F9041" s="235">
        <v>0</v>
      </c>
      <c r="G9041" s="235">
        <v>0</v>
      </c>
      <c r="H9041" s="235">
        <v>0</v>
      </c>
    </row>
    <row r="9042" spans="2:8">
      <c r="B9042" s="235" t="s">
        <v>95</v>
      </c>
      <c r="C9042" s="235">
        <v>44256</v>
      </c>
      <c r="D9042" s="235">
        <v>332</v>
      </c>
      <c r="E9042" s="235">
        <v>0</v>
      </c>
      <c r="F9042" s="235">
        <v>0</v>
      </c>
      <c r="G9042" s="235">
        <v>0</v>
      </c>
      <c r="H9042" s="235">
        <v>0</v>
      </c>
    </row>
    <row r="9043" spans="2:8">
      <c r="B9043" s="235" t="s">
        <v>95</v>
      </c>
      <c r="C9043" s="235">
        <v>44319</v>
      </c>
      <c r="D9043" s="235">
        <v>16</v>
      </c>
      <c r="E9043" s="235">
        <v>0</v>
      </c>
      <c r="F9043" s="235">
        <v>0</v>
      </c>
      <c r="G9043" s="235">
        <v>0</v>
      </c>
      <c r="H9043" s="235">
        <v>0</v>
      </c>
    </row>
    <row r="9044" spans="2:8">
      <c r="B9044" s="235" t="s">
        <v>95</v>
      </c>
      <c r="C9044" s="235">
        <v>44320</v>
      </c>
      <c r="D9044" s="235">
        <v>2</v>
      </c>
      <c r="E9044" s="235">
        <v>0</v>
      </c>
      <c r="F9044" s="235">
        <v>0</v>
      </c>
      <c r="G9044" s="235">
        <v>0</v>
      </c>
      <c r="H9044" s="235">
        <v>0</v>
      </c>
    </row>
    <row r="9045" spans="2:8">
      <c r="B9045" s="235" t="s">
        <v>95</v>
      </c>
      <c r="C9045" s="235">
        <v>44321</v>
      </c>
      <c r="D9045" s="235">
        <v>0</v>
      </c>
      <c r="E9045" s="235">
        <v>0</v>
      </c>
      <c r="F9045" s="235">
        <v>0</v>
      </c>
      <c r="G9045" s="235">
        <v>0</v>
      </c>
      <c r="H9045" s="235">
        <v>0</v>
      </c>
    </row>
    <row r="9046" spans="2:8">
      <c r="B9046" s="235" t="s">
        <v>95</v>
      </c>
      <c r="C9046" s="235">
        <v>44322</v>
      </c>
      <c r="D9046" s="235">
        <v>0</v>
      </c>
      <c r="E9046" s="235">
        <v>0</v>
      </c>
      <c r="F9046" s="235">
        <v>0</v>
      </c>
      <c r="G9046" s="235">
        <v>0</v>
      </c>
      <c r="H9046" s="235">
        <v>0</v>
      </c>
    </row>
    <row r="9047" spans="2:8">
      <c r="B9047" s="235" t="s">
        <v>95</v>
      </c>
      <c r="C9047" s="235">
        <v>44325</v>
      </c>
      <c r="D9047" s="235">
        <v>60</v>
      </c>
      <c r="E9047" s="235">
        <v>0</v>
      </c>
      <c r="F9047" s="235">
        <v>0</v>
      </c>
      <c r="G9047" s="235">
        <v>0</v>
      </c>
      <c r="H9047" s="235">
        <v>0</v>
      </c>
    </row>
    <row r="9048" spans="2:8">
      <c r="B9048" s="235" t="s">
        <v>95</v>
      </c>
      <c r="C9048" s="235">
        <v>44326</v>
      </c>
      <c r="D9048" s="235">
        <v>83</v>
      </c>
      <c r="E9048" s="235">
        <v>0</v>
      </c>
      <c r="F9048" s="235">
        <v>0</v>
      </c>
      <c r="G9048" s="235">
        <v>0</v>
      </c>
      <c r="H9048" s="235">
        <v>0</v>
      </c>
    </row>
    <row r="9049" spans="2:8">
      <c r="B9049" s="235" t="s">
        <v>95</v>
      </c>
      <c r="C9049" s="235">
        <v>44330</v>
      </c>
      <c r="D9049" s="235">
        <v>0</v>
      </c>
      <c r="E9049" s="235">
        <v>0</v>
      </c>
      <c r="F9049" s="235">
        <v>0</v>
      </c>
      <c r="G9049" s="235">
        <v>0</v>
      </c>
      <c r="H9049" s="235">
        <v>0</v>
      </c>
    </row>
    <row r="9050" spans="2:8">
      <c r="B9050" s="235" t="s">
        <v>95</v>
      </c>
      <c r="C9050" s="235">
        <v>44331</v>
      </c>
      <c r="D9050" s="235">
        <v>60</v>
      </c>
      <c r="E9050" s="235">
        <v>0</v>
      </c>
      <c r="F9050" s="235">
        <v>0</v>
      </c>
      <c r="G9050" s="235">
        <v>0</v>
      </c>
      <c r="H9050" s="235">
        <v>0</v>
      </c>
    </row>
    <row r="9051" spans="2:8">
      <c r="B9051" s="235" t="s">
        <v>95</v>
      </c>
      <c r="C9051" s="235">
        <v>44332</v>
      </c>
      <c r="D9051" s="235">
        <v>14</v>
      </c>
      <c r="E9051" s="235">
        <v>0</v>
      </c>
      <c r="F9051" s="235">
        <v>0</v>
      </c>
      <c r="G9051" s="235">
        <v>0</v>
      </c>
      <c r="H9051" s="235">
        <v>0</v>
      </c>
    </row>
    <row r="9052" spans="2:8">
      <c r="B9052" s="235" t="s">
        <v>95</v>
      </c>
      <c r="C9052" s="235">
        <v>44333</v>
      </c>
      <c r="D9052" s="235">
        <v>5</v>
      </c>
      <c r="E9052" s="235">
        <v>0</v>
      </c>
      <c r="F9052" s="235">
        <v>0</v>
      </c>
      <c r="G9052" s="235">
        <v>0</v>
      </c>
      <c r="H9052" s="235">
        <v>0</v>
      </c>
    </row>
    <row r="9053" spans="2:8">
      <c r="B9053" s="235" t="s">
        <v>95</v>
      </c>
      <c r="C9053" s="235">
        <v>44333</v>
      </c>
      <c r="D9053" s="235">
        <v>10</v>
      </c>
      <c r="E9053" s="235">
        <v>0</v>
      </c>
      <c r="F9053" s="235">
        <v>0</v>
      </c>
      <c r="G9053" s="235">
        <v>0</v>
      </c>
      <c r="H9053" s="235">
        <v>0</v>
      </c>
    </row>
    <row r="9054" spans="2:8">
      <c r="B9054" s="235" t="s">
        <v>95</v>
      </c>
      <c r="C9054" s="235">
        <v>44334</v>
      </c>
      <c r="D9054" s="235">
        <v>8</v>
      </c>
      <c r="E9054" s="235">
        <v>0</v>
      </c>
      <c r="F9054" s="235">
        <v>0</v>
      </c>
      <c r="G9054" s="235">
        <v>0</v>
      </c>
      <c r="H9054" s="235">
        <v>0</v>
      </c>
    </row>
    <row r="9055" spans="2:8">
      <c r="B9055" s="235" t="s">
        <v>95</v>
      </c>
      <c r="C9055" s="235">
        <v>44335</v>
      </c>
      <c r="D9055" s="235">
        <v>2</v>
      </c>
      <c r="E9055" s="235">
        <v>0</v>
      </c>
      <c r="F9055" s="235">
        <v>0</v>
      </c>
      <c r="G9055" s="235">
        <v>0</v>
      </c>
      <c r="H9055" s="235">
        <v>0</v>
      </c>
    </row>
    <row r="9056" spans="2:8">
      <c r="B9056" s="235" t="s">
        <v>95</v>
      </c>
      <c r="C9056" s="235">
        <v>44340</v>
      </c>
      <c r="D9056" s="235">
        <v>14</v>
      </c>
      <c r="E9056" s="235">
        <v>0</v>
      </c>
      <c r="F9056" s="235">
        <v>0</v>
      </c>
      <c r="G9056" s="235">
        <v>0</v>
      </c>
      <c r="H9056" s="235">
        <v>0</v>
      </c>
    </row>
    <row r="9057" spans="2:8">
      <c r="B9057" s="235" t="s">
        <v>95</v>
      </c>
      <c r="C9057" s="235">
        <v>44341</v>
      </c>
      <c r="D9057" s="235">
        <v>12</v>
      </c>
      <c r="E9057" s="235">
        <v>0</v>
      </c>
      <c r="F9057" s="235">
        <v>0</v>
      </c>
      <c r="G9057" s="235">
        <v>0</v>
      </c>
      <c r="H9057" s="235">
        <v>0</v>
      </c>
    </row>
    <row r="9058" spans="2:8">
      <c r="B9058" s="235" t="s">
        <v>95</v>
      </c>
      <c r="C9058" s="235">
        <v>44287</v>
      </c>
      <c r="D9058" s="235">
        <v>209</v>
      </c>
      <c r="E9058" s="235">
        <v>81</v>
      </c>
      <c r="F9058" s="235">
        <v>0</v>
      </c>
      <c r="G9058" s="235">
        <v>28</v>
      </c>
      <c r="H9058" s="235">
        <v>11</v>
      </c>
    </row>
    <row r="9059" spans="2:8">
      <c r="B9059" s="235" t="s">
        <v>95</v>
      </c>
      <c r="C9059" s="235">
        <v>44348</v>
      </c>
      <c r="D9059" s="235">
        <v>208</v>
      </c>
      <c r="E9059" s="235">
        <v>0</v>
      </c>
      <c r="F9059" s="235">
        <v>0</v>
      </c>
      <c r="G9059" s="235">
        <v>0</v>
      </c>
      <c r="H9059" s="235">
        <v>0</v>
      </c>
    </row>
    <row r="9060" spans="2:8">
      <c r="B9060" s="235" t="s">
        <v>95</v>
      </c>
      <c r="C9060" s="235">
        <v>44378</v>
      </c>
      <c r="D9060" s="235">
        <v>156</v>
      </c>
      <c r="E9060" s="235">
        <v>0</v>
      </c>
      <c r="F9060" s="235">
        <v>0</v>
      </c>
      <c r="G9060" s="235">
        <v>0</v>
      </c>
      <c r="H9060" s="235">
        <v>0</v>
      </c>
    </row>
    <row r="9061" spans="2:8">
      <c r="B9061" s="235" t="s">
        <v>95</v>
      </c>
      <c r="C9061" s="235">
        <v>44410</v>
      </c>
      <c r="D9061" s="235">
        <v>0</v>
      </c>
      <c r="E9061" s="235">
        <v>0</v>
      </c>
      <c r="F9061" s="235">
        <v>0</v>
      </c>
      <c r="G9061" s="235">
        <v>0</v>
      </c>
      <c r="H9061" s="235">
        <v>0</v>
      </c>
    </row>
    <row r="9062" spans="2:8">
      <c r="B9062" s="235" t="s">
        <v>95</v>
      </c>
      <c r="C9062" s="235">
        <v>44411</v>
      </c>
      <c r="D9062" s="235">
        <v>0</v>
      </c>
      <c r="E9062" s="235">
        <v>0</v>
      </c>
      <c r="F9062" s="235">
        <v>0</v>
      </c>
      <c r="G9062" s="235">
        <v>0</v>
      </c>
      <c r="H9062" s="235">
        <v>0</v>
      </c>
    </row>
    <row r="9063" spans="2:8">
      <c r="B9063" s="235" t="s">
        <v>95</v>
      </c>
      <c r="C9063" s="235">
        <v>44412</v>
      </c>
      <c r="D9063" s="235">
        <v>0</v>
      </c>
      <c r="E9063" s="235">
        <v>91</v>
      </c>
      <c r="F9063" s="235">
        <v>66</v>
      </c>
      <c r="G9063" s="235">
        <v>24</v>
      </c>
      <c r="H9063" s="235">
        <v>19</v>
      </c>
    </row>
    <row r="9064" spans="2:8">
      <c r="B9064" s="235" t="s">
        <v>95</v>
      </c>
      <c r="C9064" s="235">
        <v>44413</v>
      </c>
      <c r="D9064" s="235">
        <v>0</v>
      </c>
      <c r="E9064" s="235">
        <v>0</v>
      </c>
      <c r="F9064" s="235">
        <v>0</v>
      </c>
      <c r="G9064" s="235">
        <v>0</v>
      </c>
      <c r="H9064" s="235">
        <v>0</v>
      </c>
    </row>
    <row r="9065" spans="2:8">
      <c r="B9065" s="235" t="s">
        <v>95</v>
      </c>
      <c r="C9065" s="235">
        <v>44414</v>
      </c>
      <c r="D9065" s="235">
        <v>0</v>
      </c>
      <c r="E9065" s="235">
        <v>0</v>
      </c>
      <c r="F9065" s="235">
        <v>0</v>
      </c>
      <c r="G9065" s="235">
        <v>0</v>
      </c>
      <c r="H9065" s="235">
        <v>0</v>
      </c>
    </row>
    <row r="9066" spans="2:8">
      <c r="B9066" s="235" t="s">
        <v>95</v>
      </c>
      <c r="C9066" s="235">
        <v>44417</v>
      </c>
      <c r="D9066" s="235">
        <v>9</v>
      </c>
      <c r="E9066" s="235">
        <v>0</v>
      </c>
      <c r="F9066" s="235">
        <v>0</v>
      </c>
      <c r="G9066" s="235">
        <v>0</v>
      </c>
      <c r="H9066" s="235">
        <v>0</v>
      </c>
    </row>
    <row r="9067" spans="2:8">
      <c r="B9067" s="235" t="s">
        <v>95</v>
      </c>
      <c r="C9067" s="235">
        <v>44418</v>
      </c>
      <c r="D9067" s="235">
        <v>0</v>
      </c>
      <c r="E9067" s="235">
        <v>0</v>
      </c>
      <c r="F9067" s="235">
        <v>0</v>
      </c>
      <c r="G9067" s="235">
        <v>0</v>
      </c>
      <c r="H9067" s="235">
        <v>0</v>
      </c>
    </row>
    <row r="9068" spans="2:8">
      <c r="B9068" s="235" t="s">
        <v>95</v>
      </c>
      <c r="C9068" s="235">
        <v>44419</v>
      </c>
      <c r="D9068" s="235">
        <v>12</v>
      </c>
      <c r="E9068" s="235">
        <v>0</v>
      </c>
      <c r="F9068" s="235">
        <v>0</v>
      </c>
      <c r="G9068" s="235">
        <v>0</v>
      </c>
      <c r="H9068" s="235">
        <v>0</v>
      </c>
    </row>
    <row r="9069" spans="2:8">
      <c r="B9069" s="235" t="s">
        <v>95</v>
      </c>
      <c r="C9069" s="235">
        <v>44420</v>
      </c>
      <c r="D9069" s="235">
        <v>0</v>
      </c>
      <c r="E9069" s="235">
        <v>0</v>
      </c>
      <c r="F9069" s="235">
        <v>0</v>
      </c>
      <c r="G9069" s="235">
        <v>0</v>
      </c>
      <c r="H9069" s="235">
        <v>0</v>
      </c>
    </row>
    <row r="9070" spans="2:8">
      <c r="B9070" s="235" t="s">
        <v>95</v>
      </c>
      <c r="C9070" s="235">
        <v>44421</v>
      </c>
      <c r="D9070" s="235">
        <v>6</v>
      </c>
      <c r="E9070" s="235">
        <v>0</v>
      </c>
      <c r="F9070" s="235">
        <v>0</v>
      </c>
      <c r="G9070" s="235">
        <v>0</v>
      </c>
      <c r="H9070" s="235">
        <v>0</v>
      </c>
    </row>
    <row r="9071" spans="2:8">
      <c r="B9071" s="235" t="s">
        <v>95</v>
      </c>
      <c r="C9071" s="235">
        <v>44425</v>
      </c>
      <c r="D9071" s="235">
        <v>82</v>
      </c>
      <c r="E9071" s="235">
        <v>0</v>
      </c>
      <c r="F9071" s="235">
        <v>0</v>
      </c>
      <c r="G9071" s="235">
        <v>0</v>
      </c>
      <c r="H9071" s="235">
        <v>0</v>
      </c>
    </row>
    <row r="9072" spans="2:8">
      <c r="B9072" s="235" t="s">
        <v>95</v>
      </c>
      <c r="C9072" s="235">
        <v>44426</v>
      </c>
      <c r="D9072" s="235">
        <v>21</v>
      </c>
      <c r="E9072" s="235">
        <v>0</v>
      </c>
      <c r="F9072" s="235">
        <v>0</v>
      </c>
      <c r="G9072" s="235">
        <v>0</v>
      </c>
      <c r="H9072" s="235">
        <v>0</v>
      </c>
    </row>
    <row r="9073" spans="2:8">
      <c r="B9073" s="235" t="s">
        <v>95</v>
      </c>
      <c r="C9073" s="235">
        <v>44427</v>
      </c>
      <c r="D9073" s="235">
        <v>5</v>
      </c>
      <c r="E9073" s="235">
        <v>0</v>
      </c>
      <c r="F9073" s="235">
        <v>0</v>
      </c>
      <c r="G9073" s="235">
        <v>0</v>
      </c>
      <c r="H9073" s="235">
        <v>0</v>
      </c>
    </row>
    <row r="9074" spans="2:8">
      <c r="B9074" s="235" t="s">
        <v>95</v>
      </c>
      <c r="C9074" s="235">
        <v>44428</v>
      </c>
      <c r="D9074" s="235">
        <v>6</v>
      </c>
      <c r="E9074" s="235">
        <v>0</v>
      </c>
      <c r="F9074" s="235">
        <v>0</v>
      </c>
      <c r="G9074" s="235">
        <v>0</v>
      </c>
      <c r="H9074" s="235">
        <v>0</v>
      </c>
    </row>
    <row r="9075" spans="2:8">
      <c r="B9075" s="235" t="s">
        <v>95</v>
      </c>
      <c r="C9075" s="235">
        <v>44429</v>
      </c>
      <c r="D9075" s="235">
        <v>6</v>
      </c>
      <c r="E9075" s="235">
        <v>0</v>
      </c>
      <c r="F9075" s="235">
        <v>0</v>
      </c>
      <c r="G9075" s="235">
        <v>0</v>
      </c>
      <c r="H9075" s="235">
        <v>0</v>
      </c>
    </row>
    <row r="9076" spans="2:8">
      <c r="B9076" s="235" t="s">
        <v>95</v>
      </c>
      <c r="C9076" s="235">
        <v>44432</v>
      </c>
      <c r="D9076" s="235">
        <v>6</v>
      </c>
      <c r="E9076" s="235">
        <v>0</v>
      </c>
      <c r="F9076" s="235">
        <v>0</v>
      </c>
      <c r="G9076" s="235">
        <v>0</v>
      </c>
      <c r="H9076" s="235">
        <v>0</v>
      </c>
    </row>
    <row r="9077" spans="2:8">
      <c r="B9077" s="235" t="s">
        <v>95</v>
      </c>
      <c r="C9077" s="235">
        <v>44433</v>
      </c>
      <c r="D9077" s="235">
        <v>6</v>
      </c>
      <c r="E9077" s="235">
        <v>0</v>
      </c>
      <c r="F9077" s="235">
        <v>0</v>
      </c>
      <c r="G9077" s="235">
        <v>0</v>
      </c>
      <c r="H9077" s="235">
        <v>0</v>
      </c>
    </row>
    <row r="9078" spans="2:8">
      <c r="B9078" s="235" t="s">
        <v>95</v>
      </c>
      <c r="C9078" s="235">
        <v>44434</v>
      </c>
      <c r="D9078" s="235">
        <v>5</v>
      </c>
      <c r="E9078" s="235">
        <v>0</v>
      </c>
      <c r="F9078" s="235">
        <v>0</v>
      </c>
      <c r="G9078" s="235">
        <v>0</v>
      </c>
      <c r="H9078" s="235">
        <v>0</v>
      </c>
    </row>
    <row r="9079" spans="2:8">
      <c r="B9079" s="235" t="s">
        <v>95</v>
      </c>
      <c r="C9079" s="235">
        <v>44435</v>
      </c>
      <c r="D9079" s="235">
        <v>42</v>
      </c>
      <c r="E9079" s="235">
        <v>0</v>
      </c>
      <c r="F9079" s="235">
        <v>0</v>
      </c>
      <c r="G9079" s="235">
        <v>0</v>
      </c>
      <c r="H9079" s="235">
        <v>0</v>
      </c>
    </row>
    <row r="9080" spans="2:8">
      <c r="B9080" s="235" t="s">
        <v>95</v>
      </c>
      <c r="C9080" s="235">
        <v>44436</v>
      </c>
      <c r="D9080" s="235">
        <v>10</v>
      </c>
      <c r="E9080" s="235">
        <v>0</v>
      </c>
      <c r="F9080" s="235">
        <v>0</v>
      </c>
      <c r="G9080" s="235">
        <v>0</v>
      </c>
      <c r="H9080" s="235">
        <v>0</v>
      </c>
    </row>
    <row r="9081" spans="2:8">
      <c r="B9081" s="235" t="s">
        <v>95</v>
      </c>
      <c r="C9081" s="235">
        <v>44440</v>
      </c>
      <c r="D9081" s="235">
        <v>10</v>
      </c>
      <c r="E9081" s="235">
        <v>0</v>
      </c>
      <c r="F9081" s="235">
        <v>0</v>
      </c>
      <c r="G9081" s="235">
        <v>0</v>
      </c>
      <c r="H9081" s="235">
        <v>0</v>
      </c>
    </row>
    <row r="9082" spans="2:8">
      <c r="B9082" s="235" t="s">
        <v>95</v>
      </c>
      <c r="C9082" s="235">
        <v>44441</v>
      </c>
      <c r="D9082" s="235">
        <v>3</v>
      </c>
      <c r="E9082" s="235">
        <v>0</v>
      </c>
      <c r="F9082" s="235">
        <v>0</v>
      </c>
      <c r="G9082" s="235">
        <v>0</v>
      </c>
      <c r="H9082" s="235">
        <v>0</v>
      </c>
    </row>
    <row r="9083" spans="2:8">
      <c r="B9083" s="235" t="s">
        <v>95</v>
      </c>
      <c r="C9083" s="235">
        <v>44442</v>
      </c>
      <c r="D9083" s="235">
        <v>0</v>
      </c>
      <c r="E9083" s="235">
        <v>0</v>
      </c>
      <c r="F9083" s="235">
        <v>0</v>
      </c>
      <c r="G9083" s="235">
        <v>0</v>
      </c>
      <c r="H9083" s="235">
        <v>0</v>
      </c>
    </row>
    <row r="9084" spans="2:8">
      <c r="B9084" s="235" t="s">
        <v>95</v>
      </c>
      <c r="C9084" s="235">
        <v>44445</v>
      </c>
      <c r="D9084" s="235">
        <v>30</v>
      </c>
      <c r="E9084" s="235">
        <v>0</v>
      </c>
      <c r="F9084" s="235">
        <v>0</v>
      </c>
      <c r="G9084" s="235">
        <v>0</v>
      </c>
      <c r="H9084" s="235">
        <v>0</v>
      </c>
    </row>
    <row r="9085" spans="2:8">
      <c r="B9085" s="235" t="s">
        <v>95</v>
      </c>
      <c r="C9085" s="235">
        <v>44446</v>
      </c>
      <c r="D9085" s="235">
        <v>8</v>
      </c>
      <c r="E9085" s="235">
        <v>0</v>
      </c>
      <c r="F9085" s="235">
        <v>0</v>
      </c>
      <c r="G9085" s="235">
        <v>0</v>
      </c>
      <c r="H9085" s="235">
        <v>0</v>
      </c>
    </row>
    <row r="9086" spans="2:8">
      <c r="B9086" s="235" t="s">
        <v>95</v>
      </c>
      <c r="C9086" s="235">
        <v>44447</v>
      </c>
      <c r="D9086" s="235">
        <v>4</v>
      </c>
      <c r="E9086" s="235">
        <v>0</v>
      </c>
      <c r="F9086" s="235">
        <v>0</v>
      </c>
      <c r="G9086" s="235">
        <v>0</v>
      </c>
      <c r="H9086" s="235">
        <v>0</v>
      </c>
    </row>
    <row r="9087" spans="2:8">
      <c r="B9087" s="235" t="s">
        <v>95</v>
      </c>
      <c r="C9087" s="235">
        <v>44448</v>
      </c>
      <c r="D9087" s="235">
        <v>21</v>
      </c>
      <c r="E9087" s="235">
        <v>0</v>
      </c>
      <c r="F9087" s="235">
        <v>0</v>
      </c>
      <c r="G9087" s="235">
        <v>0</v>
      </c>
      <c r="H9087" s="235">
        <v>0</v>
      </c>
    </row>
    <row r="9088" spans="2:8">
      <c r="B9088" s="235" t="s">
        <v>95</v>
      </c>
      <c r="C9088" s="235">
        <v>44449</v>
      </c>
      <c r="D9088" s="235">
        <v>3</v>
      </c>
      <c r="E9088" s="235">
        <v>0</v>
      </c>
      <c r="F9088" s="235">
        <v>0</v>
      </c>
      <c r="G9088" s="235">
        <v>0</v>
      </c>
      <c r="H9088" s="235">
        <v>0</v>
      </c>
    </row>
    <row r="9089" spans="2:8">
      <c r="B9089" s="235" t="s">
        <v>95</v>
      </c>
      <c r="C9089" s="235">
        <v>44452</v>
      </c>
      <c r="D9089" s="235">
        <v>40</v>
      </c>
      <c r="E9089" s="235">
        <v>0</v>
      </c>
      <c r="F9089" s="235">
        <v>0</v>
      </c>
      <c r="G9089" s="235">
        <v>0</v>
      </c>
      <c r="H9089" s="235">
        <v>0</v>
      </c>
    </row>
    <row r="9090" spans="2:8">
      <c r="B9090" s="235" t="s">
        <v>95</v>
      </c>
      <c r="C9090" s="235">
        <v>44453</v>
      </c>
      <c r="D9090" s="235">
        <v>0</v>
      </c>
      <c r="E9090" s="235">
        <v>0</v>
      </c>
      <c r="F9090" s="235">
        <v>0</v>
      </c>
      <c r="G9090" s="235">
        <v>0</v>
      </c>
      <c r="H9090" s="235">
        <v>0</v>
      </c>
    </row>
    <row r="9091" spans="2:8">
      <c r="B9091" s="235" t="s">
        <v>95</v>
      </c>
      <c r="C9091" s="235">
        <v>44454</v>
      </c>
      <c r="D9091" s="235">
        <v>0</v>
      </c>
      <c r="E9091" s="235">
        <v>0</v>
      </c>
      <c r="F9091" s="235">
        <v>0</v>
      </c>
      <c r="G9091" s="235">
        <v>0</v>
      </c>
      <c r="H9091" s="235">
        <v>0</v>
      </c>
    </row>
    <row r="9092" spans="2:8">
      <c r="B9092" s="235" t="s">
        <v>95</v>
      </c>
      <c r="C9092" s="235">
        <v>44455</v>
      </c>
      <c r="D9092" s="235">
        <v>0</v>
      </c>
      <c r="E9092" s="235">
        <v>0</v>
      </c>
      <c r="F9092" s="235">
        <v>0</v>
      </c>
      <c r="G9092" s="235">
        <v>0</v>
      </c>
      <c r="H9092" s="235">
        <v>0</v>
      </c>
    </row>
    <row r="9093" spans="2:8">
      <c r="B9093" s="235" t="s">
        <v>95</v>
      </c>
      <c r="C9093" s="235">
        <v>44456</v>
      </c>
      <c r="D9093" s="235">
        <v>0</v>
      </c>
      <c r="E9093" s="235">
        <v>0</v>
      </c>
      <c r="F9093" s="235">
        <v>0</v>
      </c>
      <c r="G9093" s="235">
        <v>0</v>
      </c>
      <c r="H9093" s="235">
        <v>0</v>
      </c>
    </row>
    <row r="9094" spans="2:8">
      <c r="B9094" s="235" t="s">
        <v>95</v>
      </c>
      <c r="C9094" s="235">
        <v>44459</v>
      </c>
      <c r="D9094" s="235">
        <v>41</v>
      </c>
      <c r="E9094" s="235">
        <v>0</v>
      </c>
      <c r="F9094" s="235">
        <v>0</v>
      </c>
      <c r="G9094" s="235">
        <v>0</v>
      </c>
      <c r="H9094" s="235">
        <v>0</v>
      </c>
    </row>
    <row r="9095" spans="2:8">
      <c r="B9095" s="235" t="s">
        <v>95</v>
      </c>
      <c r="C9095" s="235">
        <v>44460</v>
      </c>
      <c r="D9095" s="235">
        <v>0</v>
      </c>
      <c r="E9095" s="235">
        <v>0</v>
      </c>
      <c r="F9095" s="235">
        <v>0</v>
      </c>
      <c r="G9095" s="235">
        <v>0</v>
      </c>
      <c r="H9095" s="235">
        <v>0</v>
      </c>
    </row>
    <row r="9096" spans="2:8">
      <c r="B9096" s="235" t="s">
        <v>95</v>
      </c>
      <c r="C9096" s="235">
        <v>44461</v>
      </c>
      <c r="D9096" s="235">
        <v>0</v>
      </c>
      <c r="E9096" s="235">
        <v>0</v>
      </c>
      <c r="F9096" s="235">
        <v>0</v>
      </c>
      <c r="G9096" s="235">
        <v>0</v>
      </c>
      <c r="H9096" s="235">
        <v>0</v>
      </c>
    </row>
    <row r="9097" spans="2:8">
      <c r="B9097" s="235" t="s">
        <v>95</v>
      </c>
      <c r="C9097" s="235">
        <v>44462</v>
      </c>
      <c r="D9097" s="235">
        <v>22</v>
      </c>
      <c r="E9097" s="235">
        <v>0</v>
      </c>
      <c r="F9097" s="235">
        <v>0</v>
      </c>
      <c r="G9097" s="235">
        <v>0</v>
      </c>
      <c r="H9097" s="235">
        <v>0</v>
      </c>
    </row>
    <row r="9098" spans="2:8">
      <c r="B9098" s="235" t="s">
        <v>95</v>
      </c>
      <c r="C9098" s="235">
        <v>44463</v>
      </c>
      <c r="D9098" s="235">
        <v>0</v>
      </c>
      <c r="E9098" s="235">
        <v>0</v>
      </c>
      <c r="F9098" s="235">
        <v>0</v>
      </c>
      <c r="G9098" s="235">
        <v>0</v>
      </c>
      <c r="H9098" s="235">
        <v>0</v>
      </c>
    </row>
    <row r="9099" spans="2:8">
      <c r="B9099" s="235" t="s">
        <v>95</v>
      </c>
      <c r="C9099" s="235">
        <v>44466</v>
      </c>
      <c r="D9099" s="235">
        <v>0</v>
      </c>
      <c r="E9099" s="235">
        <v>0</v>
      </c>
      <c r="F9099" s="235">
        <v>0</v>
      </c>
      <c r="G9099" s="235">
        <v>0</v>
      </c>
      <c r="H9099" s="235">
        <v>0</v>
      </c>
    </row>
    <row r="9100" spans="2:8">
      <c r="B9100" s="235" t="s">
        <v>95</v>
      </c>
      <c r="C9100" s="235">
        <v>44467</v>
      </c>
      <c r="D9100" s="235">
        <v>16</v>
      </c>
      <c r="E9100" s="235">
        <v>0</v>
      </c>
      <c r="F9100" s="235">
        <v>0</v>
      </c>
      <c r="G9100" s="235">
        <v>0</v>
      </c>
      <c r="H9100" s="235">
        <v>0</v>
      </c>
    </row>
    <row r="9101" spans="2:8">
      <c r="B9101" s="235" t="s">
        <v>95</v>
      </c>
      <c r="C9101" s="235">
        <v>44468</v>
      </c>
      <c r="D9101" s="235">
        <v>21</v>
      </c>
      <c r="E9101" s="235">
        <v>0</v>
      </c>
      <c r="F9101" s="235">
        <v>0</v>
      </c>
      <c r="G9101" s="235">
        <v>0</v>
      </c>
      <c r="H9101" s="235">
        <v>0</v>
      </c>
    </row>
    <row r="9102" spans="2:8">
      <c r="B9102" s="235" t="s">
        <v>95</v>
      </c>
      <c r="C9102" s="235">
        <v>44469</v>
      </c>
      <c r="D9102" s="235">
        <v>34</v>
      </c>
      <c r="E9102" s="235">
        <v>0</v>
      </c>
      <c r="F9102" s="235">
        <v>0</v>
      </c>
      <c r="G9102" s="235">
        <v>0</v>
      </c>
      <c r="H9102" s="235">
        <v>0</v>
      </c>
    </row>
    <row r="9103" spans="2:8">
      <c r="B9103" s="235" t="s">
        <v>95</v>
      </c>
      <c r="C9103" s="235">
        <v>44470</v>
      </c>
      <c r="D9103" s="235">
        <v>0</v>
      </c>
      <c r="E9103" s="235">
        <v>0</v>
      </c>
      <c r="F9103" s="235">
        <v>0</v>
      </c>
      <c r="G9103" s="235">
        <v>0</v>
      </c>
      <c r="H9103" s="235">
        <v>0</v>
      </c>
    </row>
    <row r="9104" spans="2:8">
      <c r="B9104" s="235" t="s">
        <v>95</v>
      </c>
      <c r="C9104" s="235">
        <v>44473</v>
      </c>
      <c r="D9104" s="235">
        <v>16</v>
      </c>
      <c r="E9104" s="235">
        <v>0</v>
      </c>
      <c r="F9104" s="235">
        <v>0</v>
      </c>
      <c r="G9104" s="235">
        <v>0</v>
      </c>
      <c r="H9104" s="235">
        <v>0</v>
      </c>
    </row>
    <row r="9105" spans="2:8">
      <c r="B9105" s="235" t="s">
        <v>95</v>
      </c>
      <c r="C9105" s="235">
        <v>44474</v>
      </c>
      <c r="D9105" s="235">
        <v>9</v>
      </c>
      <c r="E9105" s="235">
        <v>0</v>
      </c>
      <c r="F9105" s="235">
        <v>0</v>
      </c>
      <c r="G9105" s="235">
        <v>0</v>
      </c>
      <c r="H9105" s="235">
        <v>0</v>
      </c>
    </row>
    <row r="9106" spans="2:8">
      <c r="B9106" s="235" t="s">
        <v>95</v>
      </c>
      <c r="C9106" s="235">
        <v>44475</v>
      </c>
      <c r="D9106" s="235">
        <v>0</v>
      </c>
      <c r="E9106" s="235">
        <v>0</v>
      </c>
      <c r="F9106" s="235">
        <v>0</v>
      </c>
      <c r="G9106" s="235">
        <v>0</v>
      </c>
      <c r="H9106" s="235">
        <v>0</v>
      </c>
    </row>
    <row r="9107" spans="2:8">
      <c r="B9107" s="235" t="s">
        <v>95</v>
      </c>
      <c r="C9107" s="235">
        <v>44476</v>
      </c>
      <c r="D9107" s="235">
        <v>0</v>
      </c>
      <c r="E9107" s="235">
        <v>0</v>
      </c>
      <c r="F9107" s="235">
        <v>0</v>
      </c>
      <c r="G9107" s="235">
        <v>0</v>
      </c>
      <c r="H9107" s="235">
        <v>0</v>
      </c>
    </row>
    <row r="9108" spans="2:8">
      <c r="B9108" s="235" t="s">
        <v>95</v>
      </c>
      <c r="C9108" s="235">
        <v>44477</v>
      </c>
      <c r="D9108" s="235">
        <v>0</v>
      </c>
      <c r="E9108" s="235">
        <v>0</v>
      </c>
      <c r="F9108" s="235">
        <v>0</v>
      </c>
      <c r="G9108" s="235">
        <v>0</v>
      </c>
      <c r="H9108" s="235">
        <v>0</v>
      </c>
    </row>
    <row r="9109" spans="2:8">
      <c r="B9109" s="235" t="s">
        <v>95</v>
      </c>
      <c r="C9109" s="235">
        <v>44480</v>
      </c>
      <c r="D9109" s="235">
        <v>11</v>
      </c>
      <c r="E9109" s="235">
        <v>0</v>
      </c>
      <c r="F9109" s="235">
        <v>0</v>
      </c>
      <c r="G9109" s="235">
        <v>0</v>
      </c>
      <c r="H9109" s="235">
        <v>0</v>
      </c>
    </row>
    <row r="9110" spans="2:8">
      <c r="B9110" s="235" t="s">
        <v>95</v>
      </c>
      <c r="C9110" s="235">
        <v>44481</v>
      </c>
      <c r="D9110" s="235">
        <v>0</v>
      </c>
      <c r="E9110" s="235">
        <v>0</v>
      </c>
      <c r="F9110" s="235">
        <v>0</v>
      </c>
      <c r="G9110" s="235">
        <v>0</v>
      </c>
      <c r="H9110" s="235">
        <v>0</v>
      </c>
    </row>
    <row r="9111" spans="2:8">
      <c r="B9111" s="235" t="s">
        <v>95</v>
      </c>
      <c r="C9111" s="235">
        <v>44482</v>
      </c>
      <c r="D9111" s="235">
        <v>0</v>
      </c>
      <c r="E9111" s="235">
        <v>0</v>
      </c>
      <c r="F9111" s="235">
        <v>0</v>
      </c>
      <c r="G9111" s="235">
        <v>0</v>
      </c>
      <c r="H9111" s="235">
        <v>0</v>
      </c>
    </row>
    <row r="9112" spans="2:8">
      <c r="B9112" s="235" t="s">
        <v>95</v>
      </c>
      <c r="C9112" s="235">
        <v>44483</v>
      </c>
      <c r="D9112" s="235">
        <v>6</v>
      </c>
      <c r="E9112" s="235">
        <v>0</v>
      </c>
      <c r="F9112" s="235">
        <v>0</v>
      </c>
      <c r="G9112" s="235">
        <v>0</v>
      </c>
      <c r="H9112" s="235">
        <v>0</v>
      </c>
    </row>
    <row r="9113" spans="2:8">
      <c r="B9113" s="235" t="s">
        <v>95</v>
      </c>
      <c r="C9113" s="235">
        <v>44484</v>
      </c>
      <c r="D9113" s="235">
        <v>4</v>
      </c>
      <c r="E9113" s="235">
        <v>0</v>
      </c>
      <c r="F9113" s="235">
        <v>0</v>
      </c>
      <c r="G9113" s="235">
        <v>0</v>
      </c>
      <c r="H9113" s="235">
        <v>0</v>
      </c>
    </row>
    <row r="9114" spans="2:8">
      <c r="B9114" s="235" t="s">
        <v>95</v>
      </c>
      <c r="C9114" s="235">
        <v>44488</v>
      </c>
      <c r="D9114" s="235">
        <v>15</v>
      </c>
      <c r="E9114" s="235">
        <v>0</v>
      </c>
      <c r="F9114" s="235">
        <v>0</v>
      </c>
      <c r="G9114" s="235">
        <v>0</v>
      </c>
      <c r="H9114" s="235">
        <v>0</v>
      </c>
    </row>
    <row r="9115" spans="2:8">
      <c r="B9115" s="235" t="s">
        <v>95</v>
      </c>
      <c r="C9115" s="235">
        <v>44489</v>
      </c>
      <c r="D9115" s="235">
        <v>0</v>
      </c>
      <c r="E9115" s="235">
        <v>0</v>
      </c>
      <c r="F9115" s="235">
        <v>0</v>
      </c>
      <c r="G9115" s="235">
        <v>0</v>
      </c>
      <c r="H9115" s="235">
        <v>0</v>
      </c>
    </row>
    <row r="9116" spans="2:8">
      <c r="B9116" s="235" t="s">
        <v>95</v>
      </c>
      <c r="C9116" s="235">
        <v>44490</v>
      </c>
      <c r="D9116" s="235">
        <v>3</v>
      </c>
      <c r="E9116" s="235">
        <v>0</v>
      </c>
      <c r="F9116" s="235">
        <v>0</v>
      </c>
      <c r="G9116" s="235">
        <v>0</v>
      </c>
      <c r="H9116" s="235">
        <v>0</v>
      </c>
    </row>
    <row r="9117" spans="2:8">
      <c r="B9117" s="235" t="s">
        <v>95</v>
      </c>
      <c r="C9117" s="235">
        <v>44491</v>
      </c>
      <c r="D9117" s="235">
        <v>6</v>
      </c>
      <c r="E9117" s="235">
        <v>0</v>
      </c>
      <c r="F9117" s="235">
        <v>0</v>
      </c>
      <c r="G9117" s="235">
        <v>0</v>
      </c>
      <c r="H9117" s="235">
        <v>0</v>
      </c>
    </row>
    <row r="9118" spans="2:8">
      <c r="B9118" s="235" t="s">
        <v>95</v>
      </c>
      <c r="C9118" s="235">
        <v>44494</v>
      </c>
      <c r="D9118" s="235">
        <v>4</v>
      </c>
      <c r="E9118" s="235">
        <v>0</v>
      </c>
      <c r="F9118" s="235">
        <v>0</v>
      </c>
      <c r="G9118" s="235">
        <v>0</v>
      </c>
      <c r="H9118" s="235">
        <v>0</v>
      </c>
    </row>
    <row r="9119" spans="2:8">
      <c r="B9119" s="235" t="s">
        <v>95</v>
      </c>
      <c r="C9119" s="235">
        <v>44495</v>
      </c>
      <c r="D9119" s="235">
        <v>30</v>
      </c>
      <c r="E9119" s="235">
        <v>0</v>
      </c>
      <c r="F9119" s="235">
        <v>0</v>
      </c>
      <c r="G9119" s="235">
        <v>0</v>
      </c>
      <c r="H9119" s="235">
        <v>0</v>
      </c>
    </row>
    <row r="9120" spans="2:8">
      <c r="B9120" s="235" t="s">
        <v>95</v>
      </c>
      <c r="C9120" s="235">
        <v>44496</v>
      </c>
      <c r="D9120" s="235">
        <v>1</v>
      </c>
      <c r="E9120" s="235">
        <v>0</v>
      </c>
      <c r="F9120" s="235">
        <v>0</v>
      </c>
      <c r="G9120" s="235">
        <v>0</v>
      </c>
      <c r="H9120" s="235">
        <v>0</v>
      </c>
    </row>
    <row r="9121" spans="2:8">
      <c r="B9121" s="235" t="s">
        <v>95</v>
      </c>
      <c r="C9121" s="235">
        <v>44497</v>
      </c>
      <c r="D9121" s="235">
        <v>2</v>
      </c>
      <c r="E9121" s="235">
        <v>0</v>
      </c>
      <c r="F9121" s="235">
        <v>0</v>
      </c>
      <c r="G9121" s="235">
        <v>0</v>
      </c>
      <c r="H9121" s="235">
        <v>0</v>
      </c>
    </row>
    <row r="9122" spans="2:8">
      <c r="B9122" s="235" t="s">
        <v>95</v>
      </c>
      <c r="C9122" s="235">
        <v>44498</v>
      </c>
      <c r="D9122" s="235">
        <v>5</v>
      </c>
      <c r="E9122" s="235">
        <v>0</v>
      </c>
      <c r="F9122" s="235">
        <v>0</v>
      </c>
      <c r="G9122" s="235">
        <v>0</v>
      </c>
      <c r="H9122" s="235">
        <v>0</v>
      </c>
    </row>
    <row r="9123" spans="2:8">
      <c r="B9123" s="235" t="s">
        <v>95</v>
      </c>
      <c r="C9123" s="235">
        <v>44499</v>
      </c>
      <c r="D9123" s="235">
        <v>22</v>
      </c>
      <c r="E9123" s="235">
        <v>0</v>
      </c>
      <c r="F9123" s="235">
        <v>0</v>
      </c>
      <c r="G9123" s="235">
        <v>0</v>
      </c>
      <c r="H9123" s="235">
        <v>0</v>
      </c>
    </row>
    <row r="9124" spans="2:8">
      <c r="B9124" s="235" t="s">
        <v>95</v>
      </c>
      <c r="C9124" s="235">
        <v>44500</v>
      </c>
      <c r="D9124" s="235">
        <v>4</v>
      </c>
      <c r="E9124" s="235">
        <v>0</v>
      </c>
      <c r="F9124" s="235">
        <v>0</v>
      </c>
      <c r="G9124" s="235">
        <v>0</v>
      </c>
      <c r="H9124" s="235">
        <v>0</v>
      </c>
    </row>
    <row r="9125" spans="2:8">
      <c r="B9125" s="235" t="s">
        <v>95</v>
      </c>
      <c r="C9125" s="235">
        <v>44501</v>
      </c>
      <c r="D9125" s="235">
        <v>3</v>
      </c>
      <c r="E9125" s="235">
        <v>0</v>
      </c>
      <c r="F9125" s="235">
        <v>0</v>
      </c>
      <c r="G9125" s="235">
        <v>0</v>
      </c>
      <c r="H9125" s="235">
        <v>0</v>
      </c>
    </row>
    <row r="9126" spans="2:8">
      <c r="B9126" s="235" t="s">
        <v>95</v>
      </c>
      <c r="C9126" s="235">
        <v>44502</v>
      </c>
      <c r="D9126" s="235">
        <v>20</v>
      </c>
      <c r="E9126" s="235">
        <v>0</v>
      </c>
      <c r="F9126" s="235">
        <v>0</v>
      </c>
      <c r="G9126" s="235">
        <v>0</v>
      </c>
      <c r="H9126" s="235">
        <v>0</v>
      </c>
    </row>
    <row r="9127" spans="2:8">
      <c r="B9127" s="235" t="s">
        <v>95</v>
      </c>
      <c r="C9127" s="235">
        <v>44503</v>
      </c>
      <c r="D9127" s="235">
        <v>2</v>
      </c>
      <c r="E9127" s="235">
        <v>0</v>
      </c>
      <c r="F9127" s="235">
        <v>0</v>
      </c>
      <c r="G9127" s="235">
        <v>0</v>
      </c>
      <c r="H9127" s="235">
        <v>0</v>
      </c>
    </row>
    <row r="9128" spans="2:8">
      <c r="B9128" s="235" t="s">
        <v>95</v>
      </c>
      <c r="C9128" s="235">
        <v>44504</v>
      </c>
      <c r="D9128" s="235">
        <v>9</v>
      </c>
      <c r="E9128" s="235">
        <v>0</v>
      </c>
      <c r="F9128" s="235">
        <v>0</v>
      </c>
      <c r="G9128" s="235">
        <v>0</v>
      </c>
      <c r="H9128" s="235">
        <v>0</v>
      </c>
    </row>
    <row r="9129" spans="2:8">
      <c r="B9129" s="235" t="s">
        <v>95</v>
      </c>
      <c r="C9129" s="235">
        <v>44505</v>
      </c>
      <c r="D9129" s="235">
        <v>3</v>
      </c>
      <c r="E9129" s="235">
        <v>0</v>
      </c>
      <c r="F9129" s="235">
        <v>0</v>
      </c>
      <c r="G9129" s="235">
        <v>0</v>
      </c>
      <c r="H9129" s="235">
        <v>0</v>
      </c>
    </row>
    <row r="9130" spans="2:8">
      <c r="B9130" s="235" t="s">
        <v>95</v>
      </c>
      <c r="C9130" s="235">
        <v>44506</v>
      </c>
      <c r="D9130" s="235">
        <v>0</v>
      </c>
      <c r="E9130" s="235">
        <v>0</v>
      </c>
      <c r="F9130" s="235">
        <v>0</v>
      </c>
      <c r="G9130" s="235">
        <v>0</v>
      </c>
      <c r="H9130" s="235">
        <v>0</v>
      </c>
    </row>
    <row r="9131" spans="2:8">
      <c r="B9131" s="235" t="s">
        <v>95</v>
      </c>
      <c r="C9131" s="235">
        <v>44507</v>
      </c>
      <c r="D9131" s="235">
        <v>0</v>
      </c>
      <c r="E9131" s="235">
        <v>0</v>
      </c>
      <c r="F9131" s="235">
        <v>0</v>
      </c>
      <c r="G9131" s="235">
        <v>0</v>
      </c>
      <c r="H9131" s="235">
        <v>0</v>
      </c>
    </row>
    <row r="9132" spans="2:8">
      <c r="B9132" s="235" t="s">
        <v>95</v>
      </c>
      <c r="C9132" s="235">
        <v>44508</v>
      </c>
      <c r="D9132" s="235">
        <v>21</v>
      </c>
      <c r="E9132" s="235">
        <v>0</v>
      </c>
      <c r="F9132" s="235">
        <v>0</v>
      </c>
      <c r="G9132" s="235">
        <v>0</v>
      </c>
      <c r="H9132" s="235">
        <v>0</v>
      </c>
    </row>
    <row r="9133" spans="2:8">
      <c r="B9133" s="235" t="s">
        <v>95</v>
      </c>
      <c r="C9133" s="235">
        <v>44509</v>
      </c>
      <c r="D9133" s="235">
        <v>0</v>
      </c>
      <c r="E9133" s="235">
        <v>0</v>
      </c>
      <c r="F9133" s="235">
        <v>0</v>
      </c>
      <c r="G9133" s="235">
        <v>0</v>
      </c>
      <c r="H9133" s="235">
        <v>0</v>
      </c>
    </row>
    <row r="9134" spans="2:8">
      <c r="B9134" s="235" t="s">
        <v>95</v>
      </c>
      <c r="C9134" s="235">
        <v>44510</v>
      </c>
      <c r="D9134" s="235">
        <v>12</v>
      </c>
      <c r="E9134" s="235">
        <v>0</v>
      </c>
      <c r="F9134" s="235">
        <v>0</v>
      </c>
      <c r="G9134" s="235">
        <v>0</v>
      </c>
      <c r="H9134" s="235">
        <v>0</v>
      </c>
    </row>
    <row r="9135" spans="2:8">
      <c r="B9135" s="235" t="s">
        <v>95</v>
      </c>
      <c r="C9135" s="235">
        <v>44511</v>
      </c>
      <c r="D9135" s="235">
        <v>0</v>
      </c>
      <c r="E9135" s="235">
        <v>0</v>
      </c>
      <c r="F9135" s="235">
        <v>0</v>
      </c>
      <c r="G9135" s="235">
        <v>0</v>
      </c>
      <c r="H9135" s="235">
        <v>0</v>
      </c>
    </row>
    <row r="9136" spans="2:8">
      <c r="B9136" s="235" t="s">
        <v>95</v>
      </c>
      <c r="C9136" s="235">
        <v>44512</v>
      </c>
      <c r="D9136" s="235">
        <v>0</v>
      </c>
      <c r="E9136" s="235">
        <v>0</v>
      </c>
      <c r="F9136" s="235">
        <v>0</v>
      </c>
      <c r="G9136" s="235">
        <v>0</v>
      </c>
      <c r="H9136" s="235">
        <v>0</v>
      </c>
    </row>
    <row r="9137" spans="2:8">
      <c r="B9137" s="235" t="s">
        <v>95</v>
      </c>
      <c r="C9137" s="235">
        <v>44513</v>
      </c>
      <c r="D9137" s="235">
        <v>4</v>
      </c>
      <c r="E9137" s="235">
        <v>0</v>
      </c>
      <c r="F9137" s="235">
        <v>0</v>
      </c>
      <c r="G9137" s="235">
        <v>0</v>
      </c>
      <c r="H9137" s="235">
        <v>0</v>
      </c>
    </row>
    <row r="9138" spans="2:8">
      <c r="B9138" s="235" t="s">
        <v>95</v>
      </c>
      <c r="C9138" s="235">
        <v>44514</v>
      </c>
      <c r="D9138" s="235">
        <v>2</v>
      </c>
      <c r="E9138" s="235">
        <v>0</v>
      </c>
      <c r="F9138" s="235">
        <v>0</v>
      </c>
      <c r="G9138" s="235">
        <v>0</v>
      </c>
      <c r="H9138" s="235">
        <v>0</v>
      </c>
    </row>
    <row r="9139" spans="2:8">
      <c r="B9139" s="235" t="s">
        <v>95</v>
      </c>
      <c r="C9139" s="235">
        <v>44515</v>
      </c>
      <c r="D9139" s="235">
        <v>3</v>
      </c>
      <c r="E9139" s="235">
        <v>0</v>
      </c>
      <c r="F9139" s="235">
        <v>0</v>
      </c>
      <c r="G9139" s="235">
        <v>0</v>
      </c>
      <c r="H9139" s="235">
        <v>0</v>
      </c>
    </row>
    <row r="9140" spans="2:8">
      <c r="B9140" s="235" t="s">
        <v>95</v>
      </c>
      <c r="C9140" s="235">
        <v>44516</v>
      </c>
      <c r="D9140" s="235">
        <v>0</v>
      </c>
      <c r="E9140" s="235">
        <v>0</v>
      </c>
      <c r="F9140" s="235">
        <v>0</v>
      </c>
      <c r="G9140" s="235">
        <v>0</v>
      </c>
      <c r="H9140" s="235">
        <v>0</v>
      </c>
    </row>
    <row r="9141" spans="2:8">
      <c r="B9141" s="235" t="s">
        <v>95</v>
      </c>
      <c r="C9141" s="235">
        <v>44517</v>
      </c>
      <c r="D9141" s="235">
        <v>8</v>
      </c>
      <c r="E9141" s="235">
        <v>0</v>
      </c>
      <c r="F9141" s="235">
        <v>0</v>
      </c>
      <c r="G9141" s="235">
        <v>0</v>
      </c>
      <c r="H9141" s="235">
        <v>0</v>
      </c>
    </row>
    <row r="9142" spans="2:8">
      <c r="B9142" s="235" t="s">
        <v>95</v>
      </c>
      <c r="C9142" s="235">
        <v>44518</v>
      </c>
      <c r="D9142" s="235">
        <v>0</v>
      </c>
      <c r="E9142" s="235">
        <v>0</v>
      </c>
      <c r="F9142" s="235">
        <v>0</v>
      </c>
      <c r="G9142" s="235">
        <v>0</v>
      </c>
      <c r="H9142" s="235">
        <v>0</v>
      </c>
    </row>
    <row r="9143" spans="2:8">
      <c r="B9143" s="235" t="s">
        <v>95</v>
      </c>
      <c r="C9143" s="235">
        <v>44519</v>
      </c>
      <c r="D9143" s="235">
        <v>11</v>
      </c>
      <c r="E9143" s="235">
        <v>0</v>
      </c>
      <c r="F9143" s="235">
        <v>0</v>
      </c>
      <c r="G9143" s="235">
        <v>0</v>
      </c>
      <c r="H9143" s="235">
        <v>0</v>
      </c>
    </row>
    <row r="9144" spans="2:8">
      <c r="B9144" s="235" t="s">
        <v>95</v>
      </c>
      <c r="C9144" s="235">
        <v>44520</v>
      </c>
      <c r="D9144" s="235">
        <v>5</v>
      </c>
      <c r="E9144" s="235">
        <v>0</v>
      </c>
      <c r="F9144" s="235">
        <v>0</v>
      </c>
      <c r="G9144" s="235">
        <v>0</v>
      </c>
      <c r="H9144" s="235">
        <v>0</v>
      </c>
    </row>
    <row r="9145" spans="2:8">
      <c r="B9145" s="235" t="s">
        <v>95</v>
      </c>
      <c r="C9145" s="235">
        <v>44521</v>
      </c>
      <c r="D9145" s="235">
        <v>2</v>
      </c>
      <c r="E9145" s="235">
        <v>0</v>
      </c>
      <c r="F9145" s="235">
        <v>0</v>
      </c>
      <c r="G9145" s="235">
        <v>0</v>
      </c>
      <c r="H9145" s="235">
        <v>0</v>
      </c>
    </row>
    <row r="9146" spans="2:8">
      <c r="B9146" s="235" t="s">
        <v>95</v>
      </c>
      <c r="C9146" s="235">
        <v>44522</v>
      </c>
      <c r="D9146" s="235">
        <v>3</v>
      </c>
      <c r="E9146" s="235">
        <v>0</v>
      </c>
      <c r="F9146" s="235">
        <v>0</v>
      </c>
      <c r="G9146" s="235">
        <v>0</v>
      </c>
      <c r="H9146" s="235">
        <v>0</v>
      </c>
    </row>
    <row r="9147" spans="2:8">
      <c r="B9147" s="235" t="s">
        <v>95</v>
      </c>
      <c r="C9147" s="235">
        <v>44523</v>
      </c>
      <c r="D9147" s="235">
        <v>9</v>
      </c>
      <c r="E9147" s="235">
        <v>0</v>
      </c>
      <c r="F9147" s="235">
        <v>0</v>
      </c>
      <c r="G9147" s="235">
        <v>0</v>
      </c>
      <c r="H9147" s="235">
        <v>0</v>
      </c>
    </row>
    <row r="9148" spans="2:8">
      <c r="B9148" s="235" t="s">
        <v>95</v>
      </c>
      <c r="C9148" s="235">
        <v>44524</v>
      </c>
      <c r="D9148" s="235">
        <v>8</v>
      </c>
      <c r="E9148" s="235">
        <v>0</v>
      </c>
      <c r="F9148" s="235">
        <v>0</v>
      </c>
      <c r="G9148" s="235">
        <v>0</v>
      </c>
      <c r="H9148" s="235">
        <v>0</v>
      </c>
    </row>
    <row r="9149" spans="2:8">
      <c r="B9149" s="235" t="s">
        <v>95</v>
      </c>
      <c r="C9149" s="235">
        <v>44525</v>
      </c>
      <c r="D9149" s="235">
        <v>20</v>
      </c>
      <c r="E9149" s="235">
        <v>0</v>
      </c>
      <c r="F9149" s="235">
        <v>0</v>
      </c>
      <c r="G9149" s="235">
        <v>0</v>
      </c>
      <c r="H9149" s="235">
        <v>0</v>
      </c>
    </row>
    <row r="9150" spans="2:8">
      <c r="B9150" s="235" t="s">
        <v>95</v>
      </c>
      <c r="C9150" s="235">
        <v>44526</v>
      </c>
      <c r="D9150" s="235">
        <v>40</v>
      </c>
      <c r="E9150" s="235">
        <v>0</v>
      </c>
      <c r="F9150" s="235">
        <v>0</v>
      </c>
      <c r="G9150" s="235">
        <v>0</v>
      </c>
      <c r="H9150" s="235">
        <v>0</v>
      </c>
    </row>
    <row r="9151" spans="2:8">
      <c r="B9151" s="235" t="s">
        <v>95</v>
      </c>
      <c r="C9151" s="235">
        <v>44527</v>
      </c>
      <c r="D9151" s="235">
        <v>5</v>
      </c>
      <c r="E9151" s="235">
        <v>0</v>
      </c>
      <c r="F9151" s="235">
        <v>0</v>
      </c>
      <c r="G9151" s="235">
        <v>0</v>
      </c>
      <c r="H9151" s="235">
        <v>0</v>
      </c>
    </row>
    <row r="9152" spans="2:8">
      <c r="B9152" s="235" t="s">
        <v>95</v>
      </c>
      <c r="C9152" s="235">
        <v>44528</v>
      </c>
      <c r="D9152" s="235">
        <v>8</v>
      </c>
      <c r="E9152" s="235">
        <v>0</v>
      </c>
      <c r="F9152" s="235">
        <v>0</v>
      </c>
      <c r="G9152" s="235">
        <v>0</v>
      </c>
      <c r="H9152" s="235">
        <v>0</v>
      </c>
    </row>
    <row r="9153" spans="2:8">
      <c r="B9153" s="235" t="s">
        <v>95</v>
      </c>
      <c r="C9153" s="235">
        <v>44529</v>
      </c>
      <c r="D9153" s="235">
        <v>3</v>
      </c>
      <c r="E9153" s="235">
        <v>0</v>
      </c>
      <c r="F9153" s="235">
        <v>0</v>
      </c>
      <c r="G9153" s="235">
        <v>0</v>
      </c>
      <c r="H9153" s="235">
        <v>0</v>
      </c>
    </row>
    <row r="9154" spans="2:8">
      <c r="B9154" s="235" t="s">
        <v>95</v>
      </c>
      <c r="C9154" s="235">
        <v>44530</v>
      </c>
      <c r="D9154" s="235">
        <v>17</v>
      </c>
      <c r="E9154" s="235">
        <v>0</v>
      </c>
      <c r="F9154" s="235">
        <v>0</v>
      </c>
      <c r="G9154" s="235">
        <v>0</v>
      </c>
      <c r="H9154" s="235">
        <v>0</v>
      </c>
    </row>
    <row r="9155" spans="2:8">
      <c r="B9155" s="235" t="s">
        <v>95</v>
      </c>
      <c r="C9155" s="235">
        <v>44531</v>
      </c>
      <c r="D9155" s="235">
        <v>0</v>
      </c>
      <c r="E9155" s="235">
        <v>0</v>
      </c>
      <c r="F9155" s="235">
        <v>0</v>
      </c>
      <c r="G9155" s="235">
        <v>0</v>
      </c>
      <c r="H9155" s="235">
        <v>0</v>
      </c>
    </row>
    <row r="9156" spans="2:8">
      <c r="B9156" s="235" t="s">
        <v>95</v>
      </c>
      <c r="C9156" s="235">
        <v>44532</v>
      </c>
      <c r="D9156" s="235">
        <v>0</v>
      </c>
      <c r="E9156" s="235">
        <v>0</v>
      </c>
      <c r="F9156" s="235">
        <v>0</v>
      </c>
      <c r="G9156" s="235">
        <v>0</v>
      </c>
      <c r="H9156" s="235">
        <v>0</v>
      </c>
    </row>
    <row r="9157" spans="2:8">
      <c r="B9157" s="235" t="s">
        <v>95</v>
      </c>
      <c r="C9157" s="235">
        <v>44533</v>
      </c>
      <c r="D9157" s="235">
        <v>28</v>
      </c>
      <c r="E9157" s="235">
        <v>0</v>
      </c>
      <c r="F9157" s="235">
        <v>0</v>
      </c>
      <c r="G9157" s="235">
        <v>0</v>
      </c>
      <c r="H9157" s="235">
        <v>0</v>
      </c>
    </row>
    <row r="9158" spans="2:8">
      <c r="B9158" s="235" t="s">
        <v>95</v>
      </c>
      <c r="C9158" s="235">
        <v>44534</v>
      </c>
      <c r="D9158" s="235">
        <v>1</v>
      </c>
      <c r="E9158" s="235">
        <v>0</v>
      </c>
      <c r="F9158" s="235">
        <v>0</v>
      </c>
      <c r="G9158" s="235">
        <v>0</v>
      </c>
      <c r="H9158" s="235">
        <v>0</v>
      </c>
    </row>
    <row r="9159" spans="2:8">
      <c r="B9159" s="235" t="s">
        <v>95</v>
      </c>
      <c r="C9159" s="235">
        <v>44535</v>
      </c>
      <c r="D9159" s="235">
        <v>0</v>
      </c>
      <c r="E9159" s="235">
        <v>0</v>
      </c>
      <c r="F9159" s="235">
        <v>0</v>
      </c>
      <c r="G9159" s="235">
        <v>0</v>
      </c>
      <c r="H9159" s="235">
        <v>0</v>
      </c>
    </row>
    <row r="9160" spans="2:8">
      <c r="B9160" s="235" t="s">
        <v>95</v>
      </c>
      <c r="C9160" s="235">
        <v>44536</v>
      </c>
      <c r="D9160" s="235">
        <v>3</v>
      </c>
      <c r="E9160" s="235">
        <v>0</v>
      </c>
      <c r="F9160" s="235">
        <v>0</v>
      </c>
      <c r="G9160" s="235">
        <v>0</v>
      </c>
      <c r="H9160" s="235">
        <v>0</v>
      </c>
    </row>
    <row r="9161" spans="2:8">
      <c r="B9161" s="235" t="s">
        <v>95</v>
      </c>
      <c r="C9161" s="235">
        <v>44537</v>
      </c>
      <c r="D9161" s="235">
        <v>0</v>
      </c>
      <c r="E9161" s="235">
        <v>0</v>
      </c>
      <c r="F9161" s="235">
        <v>0</v>
      </c>
      <c r="G9161" s="235">
        <v>0</v>
      </c>
      <c r="H9161" s="235">
        <v>0</v>
      </c>
    </row>
    <row r="9162" spans="2:8">
      <c r="B9162" s="235" t="s">
        <v>95</v>
      </c>
      <c r="C9162" s="235">
        <v>44538</v>
      </c>
      <c r="D9162" s="235">
        <v>0</v>
      </c>
      <c r="E9162" s="235">
        <v>0</v>
      </c>
      <c r="F9162" s="235">
        <v>0</v>
      </c>
      <c r="G9162" s="235">
        <v>0</v>
      </c>
      <c r="H9162" s="235">
        <v>0</v>
      </c>
    </row>
    <row r="9163" spans="2:8">
      <c r="B9163" s="235" t="s">
        <v>95</v>
      </c>
      <c r="C9163" s="235">
        <v>44539</v>
      </c>
      <c r="D9163" s="235">
        <v>2</v>
      </c>
      <c r="E9163" s="235">
        <v>0</v>
      </c>
      <c r="F9163" s="235">
        <v>0</v>
      </c>
      <c r="G9163" s="235">
        <v>0</v>
      </c>
      <c r="H9163" s="235">
        <v>0</v>
      </c>
    </row>
    <row r="9164" spans="2:8">
      <c r="B9164" s="235" t="s">
        <v>95</v>
      </c>
      <c r="C9164" s="235">
        <v>44540</v>
      </c>
      <c r="D9164" s="235">
        <v>0</v>
      </c>
      <c r="E9164" s="235">
        <v>0</v>
      </c>
      <c r="F9164" s="235">
        <v>0</v>
      </c>
      <c r="G9164" s="235">
        <v>0</v>
      </c>
      <c r="H9164" s="235">
        <v>0</v>
      </c>
    </row>
    <row r="9165" spans="2:8">
      <c r="B9165" s="235" t="s">
        <v>95</v>
      </c>
      <c r="C9165" s="235">
        <v>44541</v>
      </c>
      <c r="D9165" s="235">
        <v>3</v>
      </c>
      <c r="E9165" s="235">
        <v>0</v>
      </c>
      <c r="F9165" s="235">
        <v>0</v>
      </c>
      <c r="G9165" s="235">
        <v>0</v>
      </c>
      <c r="H9165" s="235">
        <v>0</v>
      </c>
    </row>
    <row r="9166" spans="2:8">
      <c r="B9166" s="235" t="s">
        <v>95</v>
      </c>
      <c r="C9166" s="235">
        <v>44542</v>
      </c>
      <c r="D9166" s="235">
        <v>0</v>
      </c>
      <c r="E9166" s="235">
        <v>0</v>
      </c>
      <c r="F9166" s="235">
        <v>0</v>
      </c>
      <c r="G9166" s="235">
        <v>0</v>
      </c>
      <c r="H9166" s="235">
        <v>0</v>
      </c>
    </row>
    <row r="9167" spans="2:8">
      <c r="B9167" s="235" t="s">
        <v>95</v>
      </c>
      <c r="C9167" s="235">
        <v>44543</v>
      </c>
      <c r="D9167" s="235">
        <v>0</v>
      </c>
      <c r="E9167" s="235">
        <v>0</v>
      </c>
      <c r="F9167" s="235">
        <v>0</v>
      </c>
      <c r="G9167" s="235">
        <v>0</v>
      </c>
      <c r="H9167" s="235">
        <v>0</v>
      </c>
    </row>
    <row r="9168" spans="2:8">
      <c r="B9168" s="235" t="s">
        <v>95</v>
      </c>
      <c r="C9168" s="235">
        <v>44544</v>
      </c>
      <c r="D9168" s="235">
        <v>0</v>
      </c>
      <c r="E9168" s="235">
        <v>0</v>
      </c>
      <c r="F9168" s="235">
        <v>0</v>
      </c>
      <c r="G9168" s="235">
        <v>0</v>
      </c>
      <c r="H9168" s="235">
        <v>0</v>
      </c>
    </row>
    <row r="9169" spans="2:8">
      <c r="B9169" s="235" t="s">
        <v>95</v>
      </c>
      <c r="C9169" s="235">
        <v>44545</v>
      </c>
      <c r="D9169" s="235">
        <v>0</v>
      </c>
      <c r="E9169" s="235">
        <v>0</v>
      </c>
      <c r="F9169" s="235">
        <v>0</v>
      </c>
      <c r="G9169" s="235">
        <v>0</v>
      </c>
      <c r="H9169" s="235">
        <v>0</v>
      </c>
    </row>
    <row r="9170" spans="2:8">
      <c r="B9170" s="235" t="s">
        <v>95</v>
      </c>
      <c r="C9170" s="235">
        <v>44546</v>
      </c>
      <c r="D9170" s="235">
        <v>39</v>
      </c>
      <c r="E9170" s="235">
        <v>0</v>
      </c>
      <c r="F9170" s="235">
        <v>0</v>
      </c>
      <c r="G9170" s="235">
        <v>0</v>
      </c>
      <c r="H9170" s="235">
        <v>0</v>
      </c>
    </row>
    <row r="9171" spans="2:8">
      <c r="B9171" s="235" t="s">
        <v>95</v>
      </c>
      <c r="C9171" s="235">
        <v>44547</v>
      </c>
      <c r="D9171" s="235">
        <v>3</v>
      </c>
      <c r="E9171" s="235">
        <v>0</v>
      </c>
      <c r="F9171" s="235">
        <v>0</v>
      </c>
      <c r="G9171" s="235">
        <v>0</v>
      </c>
      <c r="H9171" s="235">
        <v>0</v>
      </c>
    </row>
    <row r="9172" spans="2:8">
      <c r="B9172" s="235" t="s">
        <v>95</v>
      </c>
      <c r="C9172" s="235">
        <v>44548</v>
      </c>
      <c r="D9172" s="235">
        <v>0</v>
      </c>
      <c r="E9172" s="235">
        <v>0</v>
      </c>
      <c r="F9172" s="235">
        <v>0</v>
      </c>
      <c r="G9172" s="235">
        <v>0</v>
      </c>
      <c r="H9172" s="235">
        <v>0</v>
      </c>
    </row>
    <row r="9173" spans="2:8">
      <c r="B9173" s="235" t="s">
        <v>95</v>
      </c>
      <c r="C9173" s="235">
        <v>44549</v>
      </c>
      <c r="D9173" s="235">
        <v>0</v>
      </c>
      <c r="E9173" s="235">
        <v>0</v>
      </c>
      <c r="F9173" s="235">
        <v>0</v>
      </c>
      <c r="G9173" s="235">
        <v>0</v>
      </c>
      <c r="H9173" s="235">
        <v>0</v>
      </c>
    </row>
    <row r="9174" spans="2:8">
      <c r="B9174" s="235" t="s">
        <v>95</v>
      </c>
      <c r="C9174" s="235">
        <v>44550</v>
      </c>
      <c r="D9174" s="235">
        <v>0</v>
      </c>
      <c r="E9174" s="235">
        <v>0</v>
      </c>
      <c r="F9174" s="235">
        <v>0</v>
      </c>
      <c r="G9174" s="235">
        <v>0</v>
      </c>
      <c r="H9174" s="235">
        <v>0</v>
      </c>
    </row>
    <row r="9175" spans="2:8">
      <c r="B9175" s="235" t="s">
        <v>95</v>
      </c>
      <c r="C9175" s="235">
        <v>44551</v>
      </c>
      <c r="D9175" s="235">
        <v>4</v>
      </c>
      <c r="E9175" s="235">
        <v>0</v>
      </c>
      <c r="F9175" s="235">
        <v>0</v>
      </c>
      <c r="G9175" s="235">
        <v>0</v>
      </c>
      <c r="H9175" s="235">
        <v>0</v>
      </c>
    </row>
    <row r="9176" spans="2:8">
      <c r="B9176" s="235" t="s">
        <v>95</v>
      </c>
      <c r="C9176" s="235">
        <v>44552</v>
      </c>
      <c r="D9176" s="235">
        <v>1</v>
      </c>
      <c r="E9176" s="235">
        <v>0</v>
      </c>
      <c r="F9176" s="235">
        <v>0</v>
      </c>
      <c r="G9176" s="235">
        <v>0</v>
      </c>
      <c r="H9176" s="235">
        <v>0</v>
      </c>
    </row>
    <row r="9177" spans="2:8">
      <c r="B9177" s="235" t="s">
        <v>95</v>
      </c>
      <c r="C9177" s="235">
        <v>44553</v>
      </c>
      <c r="D9177" s="235">
        <v>0</v>
      </c>
      <c r="E9177" s="235">
        <v>0</v>
      </c>
      <c r="F9177" s="235">
        <v>0</v>
      </c>
      <c r="G9177" s="235">
        <v>0</v>
      </c>
      <c r="H9177" s="235">
        <v>0</v>
      </c>
    </row>
    <row r="9178" spans="2:8">
      <c r="B9178" s="235" t="s">
        <v>95</v>
      </c>
      <c r="C9178" s="235">
        <v>44554</v>
      </c>
      <c r="D9178" s="235">
        <v>0</v>
      </c>
      <c r="E9178" s="235">
        <v>0</v>
      </c>
      <c r="F9178" s="235">
        <v>0</v>
      </c>
      <c r="G9178" s="235">
        <v>0</v>
      </c>
      <c r="H9178" s="235">
        <v>0</v>
      </c>
    </row>
    <row r="9179" spans="2:8">
      <c r="B9179" s="235" t="s">
        <v>95</v>
      </c>
      <c r="C9179" s="235">
        <v>44555</v>
      </c>
      <c r="D9179" s="235">
        <v>9</v>
      </c>
      <c r="E9179" s="235">
        <v>0</v>
      </c>
      <c r="F9179" s="235">
        <v>0</v>
      </c>
      <c r="G9179" s="235">
        <v>0</v>
      </c>
      <c r="H9179" s="235">
        <v>0</v>
      </c>
    </row>
    <row r="9180" spans="2:8">
      <c r="B9180" s="235" t="s">
        <v>95</v>
      </c>
      <c r="C9180" s="235">
        <v>44556</v>
      </c>
      <c r="D9180" s="235">
        <v>2</v>
      </c>
      <c r="E9180" s="235">
        <v>0</v>
      </c>
      <c r="F9180" s="235">
        <v>0</v>
      </c>
      <c r="G9180" s="235">
        <v>0</v>
      </c>
      <c r="H9180" s="235">
        <v>0</v>
      </c>
    </row>
    <row r="9181" spans="2:8">
      <c r="B9181" s="235" t="s">
        <v>95</v>
      </c>
      <c r="C9181" s="235">
        <v>44557</v>
      </c>
      <c r="D9181" s="235">
        <v>3</v>
      </c>
      <c r="E9181" s="235">
        <v>0</v>
      </c>
      <c r="F9181" s="235">
        <v>0</v>
      </c>
      <c r="G9181" s="235">
        <v>0</v>
      </c>
      <c r="H9181" s="235">
        <v>0</v>
      </c>
    </row>
    <row r="9182" spans="2:8">
      <c r="B9182" s="235" t="s">
        <v>95</v>
      </c>
      <c r="C9182" s="235">
        <v>44558</v>
      </c>
      <c r="D9182" s="235">
        <v>17</v>
      </c>
      <c r="E9182" s="235">
        <v>0</v>
      </c>
      <c r="F9182" s="235">
        <v>0</v>
      </c>
      <c r="G9182" s="235">
        <v>0</v>
      </c>
      <c r="H9182" s="235">
        <v>0</v>
      </c>
    </row>
    <row r="9183" spans="2:8">
      <c r="B9183" s="235" t="s">
        <v>95</v>
      </c>
      <c r="C9183" s="235">
        <v>44559</v>
      </c>
      <c r="D9183" s="235">
        <v>12</v>
      </c>
      <c r="E9183" s="235">
        <v>0</v>
      </c>
      <c r="F9183" s="235">
        <v>0</v>
      </c>
      <c r="G9183" s="235">
        <v>0</v>
      </c>
      <c r="H9183" s="235">
        <v>0</v>
      </c>
    </row>
    <row r="9184" spans="2:8">
      <c r="B9184" s="235" t="s">
        <v>95</v>
      </c>
      <c r="C9184" s="235">
        <v>44560</v>
      </c>
      <c r="D9184" s="235">
        <v>2</v>
      </c>
      <c r="E9184" s="235">
        <v>0</v>
      </c>
      <c r="F9184" s="235">
        <v>0</v>
      </c>
      <c r="G9184" s="235">
        <v>0</v>
      </c>
      <c r="H9184" s="235">
        <v>0</v>
      </c>
    </row>
    <row r="9185" spans="2:8">
      <c r="B9185" s="235" t="s">
        <v>95</v>
      </c>
      <c r="C9185" s="235">
        <v>44561</v>
      </c>
      <c r="D9185" s="235">
        <v>3</v>
      </c>
      <c r="E9185" s="235">
        <v>0</v>
      </c>
      <c r="F9185" s="235">
        <v>0</v>
      </c>
      <c r="G9185" s="235">
        <v>0</v>
      </c>
      <c r="H9185" s="235">
        <v>0</v>
      </c>
    </row>
    <row r="9186" spans="2:8">
      <c r="B9186" s="235" t="s">
        <v>95</v>
      </c>
      <c r="C9186" s="235">
        <v>44562</v>
      </c>
      <c r="D9186" s="235">
        <v>9</v>
      </c>
      <c r="E9186" s="235">
        <v>0</v>
      </c>
      <c r="F9186" s="235">
        <v>0</v>
      </c>
      <c r="G9186" s="235">
        <v>0</v>
      </c>
      <c r="H9186" s="235">
        <v>0</v>
      </c>
    </row>
    <row r="9187" spans="2:8">
      <c r="B9187" s="235" t="s">
        <v>95</v>
      </c>
      <c r="C9187" s="235">
        <v>44563</v>
      </c>
      <c r="D9187" s="235">
        <v>3</v>
      </c>
      <c r="E9187" s="235">
        <v>0</v>
      </c>
      <c r="F9187" s="235">
        <v>0</v>
      </c>
      <c r="G9187" s="235">
        <v>0</v>
      </c>
      <c r="H9187" s="235">
        <v>0</v>
      </c>
    </row>
    <row r="9188" spans="2:8">
      <c r="B9188" s="235" t="s">
        <v>95</v>
      </c>
      <c r="C9188" s="235">
        <v>44564</v>
      </c>
      <c r="D9188" s="235">
        <v>0</v>
      </c>
      <c r="E9188" s="235">
        <v>0</v>
      </c>
      <c r="F9188" s="235">
        <v>0</v>
      </c>
      <c r="G9188" s="235">
        <v>0</v>
      </c>
      <c r="H9188" s="235">
        <v>0</v>
      </c>
    </row>
    <row r="9189" spans="2:8">
      <c r="B9189" s="235" t="s">
        <v>95</v>
      </c>
      <c r="C9189" s="235">
        <v>44565</v>
      </c>
      <c r="D9189" s="235">
        <v>4</v>
      </c>
      <c r="E9189" s="235">
        <v>0</v>
      </c>
      <c r="F9189" s="235">
        <v>0</v>
      </c>
      <c r="G9189" s="235">
        <v>0</v>
      </c>
      <c r="H9189" s="235">
        <v>0</v>
      </c>
    </row>
    <row r="9190" spans="2:8">
      <c r="B9190" s="235" t="s">
        <v>95</v>
      </c>
      <c r="C9190" s="235">
        <v>44566</v>
      </c>
      <c r="D9190" s="235">
        <v>4</v>
      </c>
      <c r="E9190" s="235">
        <v>0</v>
      </c>
      <c r="F9190" s="235">
        <v>0</v>
      </c>
      <c r="G9190" s="235">
        <v>0</v>
      </c>
      <c r="H9190" s="235">
        <v>0</v>
      </c>
    </row>
    <row r="9191" spans="2:8">
      <c r="B9191" s="235" t="s">
        <v>95</v>
      </c>
      <c r="C9191" s="235">
        <v>44567</v>
      </c>
      <c r="D9191" s="235">
        <v>34</v>
      </c>
      <c r="E9191" s="235">
        <v>0</v>
      </c>
      <c r="F9191" s="235">
        <v>0</v>
      </c>
      <c r="G9191" s="235">
        <v>0</v>
      </c>
      <c r="H9191" s="235">
        <v>0</v>
      </c>
    </row>
    <row r="9192" spans="2:8">
      <c r="B9192" s="235" t="s">
        <v>95</v>
      </c>
      <c r="C9192" s="235">
        <v>44568</v>
      </c>
      <c r="D9192" s="235">
        <v>3</v>
      </c>
      <c r="E9192" s="235">
        <v>0</v>
      </c>
      <c r="F9192" s="235">
        <v>0</v>
      </c>
      <c r="G9192" s="235">
        <v>0</v>
      </c>
      <c r="H9192" s="235">
        <v>0</v>
      </c>
    </row>
    <row r="9193" spans="2:8">
      <c r="B9193" s="235" t="s">
        <v>95</v>
      </c>
      <c r="C9193" s="235">
        <v>44569</v>
      </c>
      <c r="D9193" s="235">
        <v>9</v>
      </c>
      <c r="E9193" s="235">
        <v>0</v>
      </c>
      <c r="F9193" s="235">
        <v>0</v>
      </c>
      <c r="G9193" s="235">
        <v>0</v>
      </c>
      <c r="H9193" s="235">
        <v>0</v>
      </c>
    </row>
    <row r="9194" spans="2:8">
      <c r="B9194" s="235" t="s">
        <v>95</v>
      </c>
      <c r="C9194" s="235">
        <v>44570</v>
      </c>
      <c r="D9194" s="235">
        <v>6</v>
      </c>
      <c r="E9194" s="235">
        <v>0</v>
      </c>
      <c r="F9194" s="235">
        <v>0</v>
      </c>
      <c r="G9194" s="235">
        <v>0</v>
      </c>
      <c r="H9194" s="235">
        <v>0</v>
      </c>
    </row>
    <row r="9195" spans="2:8">
      <c r="B9195" s="235" t="s">
        <v>95</v>
      </c>
      <c r="C9195" s="235">
        <v>44571</v>
      </c>
      <c r="D9195" s="235">
        <v>3</v>
      </c>
      <c r="E9195" s="235">
        <v>0</v>
      </c>
      <c r="F9195" s="235">
        <v>0</v>
      </c>
      <c r="G9195" s="235">
        <v>0</v>
      </c>
      <c r="H9195" s="235">
        <v>0</v>
      </c>
    </row>
    <row r="9196" spans="2:8">
      <c r="B9196" s="235" t="s">
        <v>95</v>
      </c>
      <c r="C9196" s="235">
        <v>44572</v>
      </c>
      <c r="D9196" s="235">
        <v>0</v>
      </c>
      <c r="E9196" s="235">
        <v>0</v>
      </c>
      <c r="F9196" s="235">
        <v>0</v>
      </c>
      <c r="G9196" s="235">
        <v>0</v>
      </c>
      <c r="H9196" s="235">
        <v>0</v>
      </c>
    </row>
    <row r="9197" spans="2:8">
      <c r="B9197" s="235" t="s">
        <v>95</v>
      </c>
      <c r="C9197" s="235">
        <v>44573</v>
      </c>
      <c r="D9197" s="235">
        <v>9</v>
      </c>
      <c r="E9197" s="235">
        <v>0</v>
      </c>
      <c r="F9197" s="235">
        <v>0</v>
      </c>
      <c r="G9197" s="235">
        <v>0</v>
      </c>
      <c r="H9197" s="235">
        <v>0</v>
      </c>
    </row>
    <row r="9198" spans="2:8">
      <c r="B9198" s="235" t="s">
        <v>95</v>
      </c>
      <c r="C9198" s="235">
        <v>44574</v>
      </c>
      <c r="D9198" s="235">
        <v>1</v>
      </c>
      <c r="E9198" s="235">
        <v>0</v>
      </c>
      <c r="F9198" s="235">
        <v>0</v>
      </c>
      <c r="G9198" s="235">
        <v>0</v>
      </c>
      <c r="H9198" s="235">
        <v>0</v>
      </c>
    </row>
    <row r="9199" spans="2:8">
      <c r="B9199" s="235" t="s">
        <v>95</v>
      </c>
      <c r="C9199" s="235">
        <v>44575</v>
      </c>
      <c r="D9199" s="235">
        <v>0</v>
      </c>
      <c r="E9199" s="235">
        <v>0</v>
      </c>
      <c r="F9199" s="235">
        <v>0</v>
      </c>
      <c r="G9199" s="235">
        <v>0</v>
      </c>
      <c r="H9199" s="235">
        <v>0</v>
      </c>
    </row>
    <row r="9200" spans="2:8">
      <c r="B9200" s="235" t="s">
        <v>95</v>
      </c>
      <c r="C9200" s="235">
        <v>44576</v>
      </c>
      <c r="D9200" s="235">
        <v>0</v>
      </c>
      <c r="E9200" s="235">
        <v>0</v>
      </c>
      <c r="F9200" s="235">
        <v>0</v>
      </c>
      <c r="G9200" s="235">
        <v>0</v>
      </c>
      <c r="H9200" s="235">
        <v>0</v>
      </c>
    </row>
    <row r="9201" spans="2:8">
      <c r="B9201" s="235" t="s">
        <v>95</v>
      </c>
      <c r="C9201" s="235">
        <v>44577</v>
      </c>
      <c r="D9201" s="235">
        <v>3</v>
      </c>
      <c r="E9201" s="235">
        <v>0</v>
      </c>
      <c r="F9201" s="235">
        <v>0</v>
      </c>
      <c r="G9201" s="235">
        <v>0</v>
      </c>
      <c r="H9201" s="235">
        <v>0</v>
      </c>
    </row>
    <row r="9202" spans="2:8">
      <c r="B9202" s="235" t="s">
        <v>95</v>
      </c>
      <c r="C9202" s="235">
        <v>44578</v>
      </c>
      <c r="D9202" s="235">
        <v>0</v>
      </c>
      <c r="E9202" s="235">
        <v>0</v>
      </c>
      <c r="F9202" s="235">
        <v>0</v>
      </c>
      <c r="G9202" s="235">
        <v>0</v>
      </c>
      <c r="H9202" s="235">
        <v>0</v>
      </c>
    </row>
    <row r="9203" spans="2:8">
      <c r="B9203" s="235" t="s">
        <v>95</v>
      </c>
      <c r="C9203" s="235">
        <v>44579</v>
      </c>
      <c r="D9203" s="235">
        <v>0</v>
      </c>
      <c r="E9203" s="235">
        <v>0</v>
      </c>
      <c r="F9203" s="235">
        <v>0</v>
      </c>
      <c r="G9203" s="235">
        <v>0</v>
      </c>
      <c r="H9203" s="235">
        <v>0</v>
      </c>
    </row>
    <row r="9204" spans="2:8">
      <c r="B9204" s="235" t="s">
        <v>95</v>
      </c>
      <c r="C9204" s="235">
        <v>44580</v>
      </c>
      <c r="D9204" s="235">
        <v>0</v>
      </c>
      <c r="E9204" s="235">
        <v>0</v>
      </c>
      <c r="F9204" s="235">
        <v>0</v>
      </c>
      <c r="G9204" s="235">
        <v>0</v>
      </c>
      <c r="H9204" s="235">
        <v>0</v>
      </c>
    </row>
    <row r="9205" spans="2:8">
      <c r="B9205" s="235" t="s">
        <v>95</v>
      </c>
      <c r="C9205" s="235">
        <v>44581</v>
      </c>
      <c r="D9205" s="235">
        <v>0</v>
      </c>
      <c r="E9205" s="235">
        <v>0</v>
      </c>
      <c r="F9205" s="235">
        <v>0</v>
      </c>
      <c r="G9205" s="235">
        <v>0</v>
      </c>
      <c r="H9205" s="235">
        <v>0</v>
      </c>
    </row>
    <row r="9206" spans="2:8">
      <c r="B9206" s="235" t="s">
        <v>95</v>
      </c>
      <c r="C9206" s="235">
        <v>44582</v>
      </c>
      <c r="D9206" s="235">
        <v>38</v>
      </c>
      <c r="E9206" s="235">
        <v>0</v>
      </c>
      <c r="F9206" s="235">
        <v>0</v>
      </c>
      <c r="G9206" s="235">
        <v>0</v>
      </c>
      <c r="H9206" s="235">
        <v>0</v>
      </c>
    </row>
    <row r="9207" spans="2:8">
      <c r="B9207" s="235" t="s">
        <v>95</v>
      </c>
      <c r="C9207" s="235">
        <v>44583</v>
      </c>
      <c r="D9207" s="235">
        <v>5</v>
      </c>
      <c r="E9207" s="235">
        <v>0</v>
      </c>
      <c r="F9207" s="235">
        <v>0</v>
      </c>
      <c r="G9207" s="235">
        <v>0</v>
      </c>
      <c r="H9207" s="235">
        <v>0</v>
      </c>
    </row>
    <row r="9208" spans="2:8">
      <c r="B9208" s="235" t="s">
        <v>95</v>
      </c>
      <c r="C9208" s="235">
        <v>44584</v>
      </c>
      <c r="D9208" s="235">
        <v>0</v>
      </c>
      <c r="E9208" s="235">
        <v>0</v>
      </c>
      <c r="F9208" s="235">
        <v>0</v>
      </c>
      <c r="G9208" s="235">
        <v>0</v>
      </c>
      <c r="H9208" s="235">
        <v>0</v>
      </c>
    </row>
    <row r="9209" spans="2:8">
      <c r="B9209" s="235" t="s">
        <v>95</v>
      </c>
      <c r="C9209" s="235">
        <v>44585</v>
      </c>
      <c r="D9209" s="235">
        <v>0</v>
      </c>
      <c r="E9209" s="235">
        <v>0</v>
      </c>
      <c r="F9209" s="235">
        <v>0</v>
      </c>
      <c r="G9209" s="235">
        <v>0</v>
      </c>
      <c r="H9209" s="235">
        <v>0</v>
      </c>
    </row>
    <row r="9210" spans="2:8">
      <c r="B9210" s="235" t="s">
        <v>95</v>
      </c>
      <c r="C9210" s="235">
        <v>44586</v>
      </c>
      <c r="D9210" s="235">
        <v>16</v>
      </c>
      <c r="E9210" s="235">
        <v>0</v>
      </c>
      <c r="F9210" s="235">
        <v>0</v>
      </c>
      <c r="G9210" s="235">
        <v>0</v>
      </c>
      <c r="H9210" s="235">
        <v>0</v>
      </c>
    </row>
    <row r="9211" spans="2:8">
      <c r="B9211" s="235" t="s">
        <v>95</v>
      </c>
      <c r="C9211" s="235">
        <v>44587</v>
      </c>
      <c r="D9211" s="235">
        <v>0</v>
      </c>
      <c r="E9211" s="235">
        <v>0</v>
      </c>
      <c r="F9211" s="235">
        <v>0</v>
      </c>
      <c r="G9211" s="235">
        <v>0</v>
      </c>
      <c r="H9211" s="235">
        <v>0</v>
      </c>
    </row>
    <row r="9212" spans="2:8">
      <c r="B9212" s="235" t="s">
        <v>95</v>
      </c>
      <c r="C9212" s="235">
        <v>44588</v>
      </c>
      <c r="D9212" s="235">
        <v>26</v>
      </c>
      <c r="E9212" s="235">
        <v>0</v>
      </c>
      <c r="F9212" s="235">
        <v>0</v>
      </c>
      <c r="G9212" s="235">
        <v>0</v>
      </c>
      <c r="H9212" s="235">
        <v>0</v>
      </c>
    </row>
    <row r="9213" spans="2:8">
      <c r="B9213" s="235" t="s">
        <v>95</v>
      </c>
      <c r="C9213" s="235">
        <v>44589</v>
      </c>
      <c r="D9213" s="235">
        <v>0</v>
      </c>
      <c r="E9213" s="235">
        <v>0</v>
      </c>
      <c r="F9213" s="235">
        <v>0</v>
      </c>
      <c r="G9213" s="235">
        <v>0</v>
      </c>
      <c r="H9213" s="235">
        <v>0</v>
      </c>
    </row>
    <row r="9214" spans="2:8">
      <c r="B9214" s="235" t="s">
        <v>95</v>
      </c>
      <c r="C9214" s="235">
        <v>44590</v>
      </c>
      <c r="D9214" s="235">
        <v>0</v>
      </c>
      <c r="E9214" s="235">
        <v>0</v>
      </c>
      <c r="F9214" s="235">
        <v>0</v>
      </c>
      <c r="G9214" s="235">
        <v>0</v>
      </c>
      <c r="H9214" s="235">
        <v>0</v>
      </c>
    </row>
    <row r="9215" spans="2:8">
      <c r="B9215" s="235" t="s">
        <v>95</v>
      </c>
      <c r="C9215" s="235">
        <v>44591</v>
      </c>
      <c r="D9215" s="235">
        <v>0</v>
      </c>
      <c r="E9215" s="235">
        <v>0</v>
      </c>
      <c r="F9215" s="235">
        <v>0</v>
      </c>
      <c r="G9215" s="235">
        <v>0</v>
      </c>
      <c r="H9215" s="235">
        <v>0</v>
      </c>
    </row>
    <row r="9216" spans="2:8">
      <c r="B9216" s="235" t="s">
        <v>95</v>
      </c>
      <c r="C9216" s="235">
        <v>44592</v>
      </c>
      <c r="D9216" s="235">
        <v>0</v>
      </c>
      <c r="E9216" s="235">
        <v>0</v>
      </c>
      <c r="F9216" s="235">
        <v>0</v>
      </c>
      <c r="G9216" s="235">
        <v>0</v>
      </c>
      <c r="H9216" s="235">
        <v>0</v>
      </c>
    </row>
    <row r="9217" spans="2:8">
      <c r="B9217" s="235" t="s">
        <v>95</v>
      </c>
      <c r="C9217" s="235">
        <v>44593</v>
      </c>
      <c r="D9217" s="235">
        <v>0</v>
      </c>
      <c r="E9217" s="235">
        <v>0</v>
      </c>
      <c r="F9217" s="235">
        <v>0</v>
      </c>
      <c r="G9217" s="235">
        <v>0</v>
      </c>
      <c r="H9217" s="235">
        <v>0</v>
      </c>
    </row>
    <row r="9218" spans="2:8">
      <c r="B9218" s="235" t="s">
        <v>95</v>
      </c>
      <c r="C9218" s="235">
        <v>44594</v>
      </c>
      <c r="D9218" s="235">
        <v>0</v>
      </c>
      <c r="E9218" s="235">
        <v>0</v>
      </c>
      <c r="F9218" s="235">
        <v>0</v>
      </c>
      <c r="G9218" s="235">
        <v>0</v>
      </c>
      <c r="H9218" s="235">
        <v>0</v>
      </c>
    </row>
    <row r="9219" spans="2:8">
      <c r="B9219" s="235" t="s">
        <v>95</v>
      </c>
      <c r="C9219" s="235">
        <v>44595</v>
      </c>
      <c r="D9219" s="235">
        <v>0</v>
      </c>
      <c r="E9219" s="235">
        <v>0</v>
      </c>
      <c r="F9219" s="235">
        <v>0</v>
      </c>
      <c r="G9219" s="235">
        <v>0</v>
      </c>
      <c r="H9219" s="235">
        <v>0</v>
      </c>
    </row>
    <row r="9220" spans="2:8">
      <c r="B9220" s="235" t="s">
        <v>95</v>
      </c>
      <c r="C9220" s="235">
        <v>44596</v>
      </c>
      <c r="D9220" s="235">
        <v>9</v>
      </c>
      <c r="E9220" s="235">
        <v>0</v>
      </c>
      <c r="F9220" s="235">
        <v>0</v>
      </c>
      <c r="G9220" s="235">
        <v>0</v>
      </c>
      <c r="H9220" s="235">
        <v>0</v>
      </c>
    </row>
    <row r="9221" spans="2:8">
      <c r="B9221" s="235" t="s">
        <v>95</v>
      </c>
      <c r="C9221" s="235">
        <v>44597</v>
      </c>
      <c r="D9221" s="235">
        <v>3</v>
      </c>
      <c r="E9221" s="235">
        <v>0</v>
      </c>
      <c r="F9221" s="235">
        <v>0</v>
      </c>
      <c r="G9221" s="235">
        <v>0</v>
      </c>
      <c r="H9221" s="235">
        <v>0</v>
      </c>
    </row>
    <row r="9222" spans="2:8">
      <c r="B9222" s="235" t="s">
        <v>95</v>
      </c>
      <c r="C9222" s="235">
        <v>44598</v>
      </c>
      <c r="D9222" s="235">
        <v>4</v>
      </c>
      <c r="E9222" s="235">
        <v>0</v>
      </c>
      <c r="F9222" s="235">
        <v>0</v>
      </c>
      <c r="G9222" s="235">
        <v>0</v>
      </c>
      <c r="H9222" s="235">
        <v>0</v>
      </c>
    </row>
    <row r="9223" spans="2:8">
      <c r="B9223" s="235" t="s">
        <v>95</v>
      </c>
      <c r="C9223" s="235">
        <v>44599</v>
      </c>
      <c r="D9223" s="235">
        <v>56</v>
      </c>
      <c r="E9223" s="235">
        <v>0</v>
      </c>
      <c r="F9223" s="235">
        <v>0</v>
      </c>
      <c r="G9223" s="235">
        <v>0</v>
      </c>
      <c r="H9223" s="235">
        <v>0</v>
      </c>
    </row>
    <row r="9224" spans="2:8">
      <c r="B9224" s="235" t="s">
        <v>95</v>
      </c>
      <c r="C9224" s="235">
        <v>44600</v>
      </c>
      <c r="D9224" s="235">
        <v>34</v>
      </c>
      <c r="E9224" s="235">
        <v>0</v>
      </c>
      <c r="F9224" s="235">
        <v>0</v>
      </c>
      <c r="G9224" s="235">
        <v>0</v>
      </c>
      <c r="H9224" s="235">
        <v>0</v>
      </c>
    </row>
    <row r="9225" spans="2:8">
      <c r="B9225" s="235" t="s">
        <v>95</v>
      </c>
      <c r="C9225" s="235">
        <v>44597</v>
      </c>
      <c r="D9225" s="235">
        <v>3</v>
      </c>
      <c r="E9225" s="235">
        <v>0</v>
      </c>
      <c r="F9225" s="235">
        <v>0</v>
      </c>
      <c r="G9225" s="235">
        <v>0</v>
      </c>
      <c r="H9225" s="235">
        <v>0</v>
      </c>
    </row>
    <row r="9226" spans="2:8">
      <c r="B9226" s="235" t="s">
        <v>95</v>
      </c>
      <c r="C9226" s="235">
        <v>44601</v>
      </c>
      <c r="D9226" s="235">
        <v>10</v>
      </c>
      <c r="E9226" s="235">
        <v>0</v>
      </c>
      <c r="F9226" s="235">
        <v>0</v>
      </c>
      <c r="G9226" s="235">
        <v>0</v>
      </c>
      <c r="H9226" s="235">
        <v>0</v>
      </c>
    </row>
    <row r="9227" spans="2:8">
      <c r="B9227" s="235" t="s">
        <v>95</v>
      </c>
      <c r="C9227" s="235">
        <v>44602</v>
      </c>
      <c r="D9227" s="235">
        <v>0</v>
      </c>
      <c r="E9227" s="235">
        <v>0</v>
      </c>
      <c r="F9227" s="235">
        <v>0</v>
      </c>
      <c r="G9227" s="235">
        <v>0</v>
      </c>
      <c r="H9227" s="235">
        <v>0</v>
      </c>
    </row>
    <row r="9228" spans="2:8">
      <c r="B9228" s="235" t="s">
        <v>95</v>
      </c>
      <c r="C9228" s="235">
        <v>44603</v>
      </c>
      <c r="D9228" s="235">
        <v>0</v>
      </c>
      <c r="E9228" s="235">
        <v>0</v>
      </c>
      <c r="F9228" s="235">
        <v>0</v>
      </c>
      <c r="G9228" s="235">
        <v>0</v>
      </c>
      <c r="H9228" s="235">
        <v>0</v>
      </c>
    </row>
    <row r="9229" spans="2:8">
      <c r="B9229" s="235" t="s">
        <v>95</v>
      </c>
      <c r="C9229" s="235">
        <v>44604</v>
      </c>
      <c r="D9229" s="235">
        <v>5</v>
      </c>
      <c r="E9229" s="235">
        <v>0</v>
      </c>
      <c r="F9229" s="235">
        <v>0</v>
      </c>
      <c r="G9229" s="235">
        <v>0</v>
      </c>
      <c r="H9229" s="235">
        <v>0</v>
      </c>
    </row>
    <row r="9230" spans="2:8">
      <c r="B9230" s="235" t="s">
        <v>95</v>
      </c>
      <c r="C9230" s="235">
        <v>44605</v>
      </c>
      <c r="D9230" s="235">
        <v>14</v>
      </c>
      <c r="E9230" s="235">
        <v>0</v>
      </c>
      <c r="F9230" s="235">
        <v>0</v>
      </c>
      <c r="G9230" s="235">
        <v>0</v>
      </c>
      <c r="H9230" s="235">
        <v>0</v>
      </c>
    </row>
    <row r="9231" spans="2:8">
      <c r="B9231" s="235" t="s">
        <v>95</v>
      </c>
      <c r="C9231" s="235">
        <v>44606</v>
      </c>
      <c r="D9231" s="235">
        <v>5</v>
      </c>
      <c r="E9231" s="235">
        <v>0</v>
      </c>
      <c r="F9231" s="235">
        <v>0</v>
      </c>
      <c r="G9231" s="235">
        <v>0</v>
      </c>
      <c r="H9231" s="235">
        <v>0</v>
      </c>
    </row>
    <row r="9232" spans="2:8">
      <c r="B9232" s="235" t="s">
        <v>95</v>
      </c>
      <c r="C9232" s="235">
        <v>44607</v>
      </c>
      <c r="D9232" s="235">
        <v>0</v>
      </c>
      <c r="E9232" s="235">
        <v>0</v>
      </c>
      <c r="F9232" s="235">
        <v>0</v>
      </c>
      <c r="G9232" s="235">
        <v>0</v>
      </c>
      <c r="H9232" s="235">
        <v>0</v>
      </c>
    </row>
    <row r="9233" spans="2:8">
      <c r="B9233" s="235" t="s">
        <v>95</v>
      </c>
      <c r="C9233" s="235">
        <v>44608</v>
      </c>
      <c r="D9233" s="235">
        <v>4</v>
      </c>
      <c r="E9233" s="235">
        <v>0</v>
      </c>
      <c r="F9233" s="235">
        <v>0</v>
      </c>
      <c r="G9233" s="235">
        <v>0</v>
      </c>
      <c r="H9233" s="235">
        <v>0</v>
      </c>
    </row>
    <row r="9234" spans="2:8">
      <c r="B9234" s="235" t="s">
        <v>95</v>
      </c>
      <c r="C9234" s="235">
        <v>44609</v>
      </c>
      <c r="D9234" s="235">
        <v>9</v>
      </c>
      <c r="E9234" s="235">
        <v>0</v>
      </c>
      <c r="F9234" s="235">
        <v>0</v>
      </c>
      <c r="G9234" s="235">
        <v>0</v>
      </c>
      <c r="H9234" s="235">
        <v>0</v>
      </c>
    </row>
    <row r="9235" spans="2:8">
      <c r="B9235" s="235" t="s">
        <v>95</v>
      </c>
      <c r="C9235" s="235">
        <v>44610</v>
      </c>
      <c r="D9235" s="235">
        <v>60</v>
      </c>
      <c r="E9235" s="235">
        <v>0</v>
      </c>
      <c r="F9235" s="235">
        <v>0</v>
      </c>
      <c r="G9235" s="235">
        <v>0</v>
      </c>
      <c r="H9235" s="235">
        <v>0</v>
      </c>
    </row>
    <row r="9236" spans="2:8">
      <c r="B9236" s="235" t="s">
        <v>95</v>
      </c>
      <c r="C9236" s="235">
        <v>44611</v>
      </c>
      <c r="D9236" s="235">
        <v>5</v>
      </c>
      <c r="E9236" s="235">
        <v>0</v>
      </c>
      <c r="F9236" s="235">
        <v>0</v>
      </c>
      <c r="G9236" s="235">
        <v>0</v>
      </c>
      <c r="H9236" s="235">
        <v>0</v>
      </c>
    </row>
    <row r="9237" spans="2:8">
      <c r="B9237" s="235" t="s">
        <v>95</v>
      </c>
      <c r="C9237" s="235">
        <v>44612</v>
      </c>
      <c r="D9237" s="235">
        <v>4</v>
      </c>
      <c r="E9237" s="235">
        <v>0</v>
      </c>
      <c r="F9237" s="235">
        <v>0</v>
      </c>
      <c r="G9237" s="235">
        <v>0</v>
      </c>
      <c r="H9237" s="235">
        <v>0</v>
      </c>
    </row>
    <row r="9238" spans="2:8">
      <c r="B9238" s="235" t="s">
        <v>95</v>
      </c>
      <c r="C9238" s="235">
        <v>44613</v>
      </c>
      <c r="D9238" s="235">
        <v>0</v>
      </c>
      <c r="E9238" s="235">
        <v>0</v>
      </c>
      <c r="F9238" s="235">
        <v>0</v>
      </c>
      <c r="G9238" s="235">
        <v>0</v>
      </c>
      <c r="H9238" s="235">
        <v>0</v>
      </c>
    </row>
    <row r="9239" spans="2:8">
      <c r="B9239" s="235" t="s">
        <v>95</v>
      </c>
      <c r="C9239" s="235">
        <v>44614</v>
      </c>
      <c r="D9239" s="235">
        <v>4</v>
      </c>
      <c r="E9239" s="235">
        <v>0</v>
      </c>
      <c r="F9239" s="235">
        <v>0</v>
      </c>
      <c r="G9239" s="235">
        <v>0</v>
      </c>
      <c r="H9239" s="235">
        <v>0</v>
      </c>
    </row>
    <row r="9240" spans="2:8">
      <c r="B9240" s="235" t="s">
        <v>95</v>
      </c>
      <c r="C9240" s="235">
        <v>44615</v>
      </c>
      <c r="D9240" s="235">
        <v>0</v>
      </c>
      <c r="E9240" s="235">
        <v>0</v>
      </c>
      <c r="F9240" s="235">
        <v>0</v>
      </c>
      <c r="G9240" s="235">
        <v>0</v>
      </c>
      <c r="H9240" s="235">
        <v>0</v>
      </c>
    </row>
    <row r="9241" spans="2:8">
      <c r="B9241" s="235" t="s">
        <v>95</v>
      </c>
      <c r="C9241" s="235">
        <v>44616</v>
      </c>
      <c r="D9241" s="235">
        <v>0</v>
      </c>
      <c r="E9241" s="235">
        <v>0</v>
      </c>
      <c r="F9241" s="235">
        <v>0</v>
      </c>
      <c r="G9241" s="235">
        <v>0</v>
      </c>
      <c r="H9241" s="235">
        <v>0</v>
      </c>
    </row>
    <row r="9242" spans="2:8">
      <c r="B9242" s="235" t="s">
        <v>95</v>
      </c>
      <c r="C9242" s="235">
        <v>44617</v>
      </c>
      <c r="D9242" s="235">
        <v>26</v>
      </c>
      <c r="E9242" s="235">
        <v>0</v>
      </c>
      <c r="F9242" s="235">
        <v>0</v>
      </c>
      <c r="G9242" s="235">
        <v>0</v>
      </c>
      <c r="H9242" s="235">
        <v>0</v>
      </c>
    </row>
    <row r="9243" spans="2:8">
      <c r="B9243" s="235" t="s">
        <v>95</v>
      </c>
      <c r="C9243" s="235">
        <v>44618</v>
      </c>
      <c r="D9243" s="235">
        <v>16</v>
      </c>
      <c r="E9243" s="235">
        <v>0</v>
      </c>
      <c r="F9243" s="235">
        <v>0</v>
      </c>
      <c r="G9243" s="235">
        <v>0</v>
      </c>
      <c r="H9243" s="235">
        <v>0</v>
      </c>
    </row>
    <row r="9244" spans="2:8">
      <c r="B9244" s="235" t="s">
        <v>95</v>
      </c>
      <c r="C9244" s="235">
        <v>44619</v>
      </c>
      <c r="D9244" s="235">
        <v>39</v>
      </c>
      <c r="E9244" s="235">
        <v>0</v>
      </c>
      <c r="F9244" s="235">
        <v>0</v>
      </c>
      <c r="G9244" s="235">
        <v>0</v>
      </c>
      <c r="H9244" s="235">
        <v>0</v>
      </c>
    </row>
    <row r="9245" spans="2:8">
      <c r="B9245" s="235" t="s">
        <v>95</v>
      </c>
      <c r="C9245" s="235">
        <v>44620</v>
      </c>
      <c r="D9245" s="235">
        <v>5</v>
      </c>
      <c r="E9245" s="235">
        <v>0</v>
      </c>
      <c r="F9245" s="235">
        <v>0</v>
      </c>
      <c r="G9245" s="235">
        <v>0</v>
      </c>
      <c r="H9245" s="235">
        <v>0</v>
      </c>
    </row>
    <row r="9246" spans="2:8">
      <c r="B9246" s="235" t="s">
        <v>95</v>
      </c>
      <c r="C9246" s="235">
        <v>44621</v>
      </c>
      <c r="D9246" s="235">
        <v>8</v>
      </c>
      <c r="E9246" s="235">
        <v>0</v>
      </c>
      <c r="F9246" s="235">
        <v>0</v>
      </c>
      <c r="G9246" s="235">
        <v>0</v>
      </c>
      <c r="H9246" s="235">
        <v>0</v>
      </c>
    </row>
    <row r="9247" spans="2:8">
      <c r="B9247" s="235" t="s">
        <v>95</v>
      </c>
      <c r="C9247" s="235">
        <v>44622</v>
      </c>
      <c r="D9247" s="235">
        <v>5</v>
      </c>
      <c r="E9247" s="235">
        <v>0</v>
      </c>
      <c r="F9247" s="235">
        <v>0</v>
      </c>
      <c r="G9247" s="235">
        <v>0</v>
      </c>
      <c r="H9247" s="235">
        <v>0</v>
      </c>
    </row>
    <row r="9248" spans="2:8">
      <c r="B9248" s="235" t="s">
        <v>95</v>
      </c>
      <c r="C9248" s="235">
        <v>44623</v>
      </c>
      <c r="D9248" s="235">
        <v>6</v>
      </c>
      <c r="E9248" s="235">
        <v>0</v>
      </c>
      <c r="F9248" s="235">
        <v>0</v>
      </c>
      <c r="G9248" s="235">
        <v>0</v>
      </c>
      <c r="H9248" s="235">
        <v>0</v>
      </c>
    </row>
    <row r="9249" spans="2:8">
      <c r="B9249" s="235" t="s">
        <v>95</v>
      </c>
      <c r="C9249" s="235">
        <v>44624</v>
      </c>
      <c r="D9249" s="235">
        <v>22</v>
      </c>
      <c r="E9249" s="235">
        <v>0</v>
      </c>
      <c r="F9249" s="235">
        <v>0</v>
      </c>
      <c r="G9249" s="235">
        <v>0</v>
      </c>
      <c r="H9249" s="235">
        <v>0</v>
      </c>
    </row>
    <row r="9250" spans="2:8">
      <c r="B9250" s="235" t="s">
        <v>95</v>
      </c>
      <c r="C9250" s="235">
        <v>44625</v>
      </c>
      <c r="D9250" s="235">
        <v>26</v>
      </c>
      <c r="E9250" s="235">
        <v>0</v>
      </c>
      <c r="F9250" s="235">
        <v>0</v>
      </c>
      <c r="G9250" s="235">
        <v>0</v>
      </c>
      <c r="H9250" s="235">
        <v>0</v>
      </c>
    </row>
    <row r="9251" spans="2:8">
      <c r="B9251" s="235" t="s">
        <v>95</v>
      </c>
      <c r="C9251" s="235">
        <v>44626</v>
      </c>
      <c r="D9251" s="235">
        <v>16</v>
      </c>
      <c r="E9251" s="235">
        <v>0</v>
      </c>
      <c r="F9251" s="235">
        <v>0</v>
      </c>
      <c r="G9251" s="235">
        <v>0</v>
      </c>
      <c r="H9251" s="235">
        <v>0</v>
      </c>
    </row>
    <row r="9252" spans="2:8">
      <c r="B9252" s="235" t="s">
        <v>95</v>
      </c>
      <c r="C9252" s="235">
        <v>44627</v>
      </c>
      <c r="D9252" s="235">
        <v>6</v>
      </c>
      <c r="E9252" s="235">
        <v>0</v>
      </c>
      <c r="F9252" s="235">
        <v>0</v>
      </c>
      <c r="G9252" s="235">
        <v>0</v>
      </c>
      <c r="H9252" s="235">
        <v>0</v>
      </c>
    </row>
    <row r="9253" spans="2:8">
      <c r="B9253" s="235" t="s">
        <v>95</v>
      </c>
      <c r="C9253" s="235">
        <v>44628</v>
      </c>
      <c r="D9253" s="235">
        <v>3</v>
      </c>
      <c r="E9253" s="235">
        <v>0</v>
      </c>
      <c r="F9253" s="235">
        <v>0</v>
      </c>
      <c r="G9253" s="235">
        <v>0</v>
      </c>
      <c r="H9253" s="235">
        <v>0</v>
      </c>
    </row>
    <row r="9254" spans="2:8">
      <c r="B9254" s="235" t="s">
        <v>95</v>
      </c>
      <c r="C9254" s="235">
        <v>44629</v>
      </c>
      <c r="D9254" s="235">
        <v>0</v>
      </c>
      <c r="E9254" s="235">
        <v>0</v>
      </c>
      <c r="F9254" s="235">
        <v>0</v>
      </c>
      <c r="G9254" s="235">
        <v>0</v>
      </c>
      <c r="H9254" s="235">
        <v>0</v>
      </c>
    </row>
    <row r="9255" spans="2:8">
      <c r="B9255" s="235" t="s">
        <v>95</v>
      </c>
      <c r="C9255" s="235">
        <v>44630</v>
      </c>
      <c r="D9255" s="235">
        <v>0</v>
      </c>
      <c r="E9255" s="235">
        <v>0</v>
      </c>
      <c r="F9255" s="235">
        <v>0</v>
      </c>
      <c r="G9255" s="235">
        <v>0</v>
      </c>
      <c r="H9255" s="235">
        <v>0</v>
      </c>
    </row>
    <row r="9256" spans="2:8">
      <c r="B9256" s="235" t="s">
        <v>95</v>
      </c>
      <c r="C9256" s="235">
        <v>44631</v>
      </c>
      <c r="D9256" s="235">
        <v>0</v>
      </c>
      <c r="E9256" s="235">
        <v>0</v>
      </c>
      <c r="F9256" s="235">
        <v>0</v>
      </c>
      <c r="G9256" s="235">
        <v>0</v>
      </c>
      <c r="H9256" s="235">
        <v>0</v>
      </c>
    </row>
    <row r="9257" spans="2:8">
      <c r="B9257" s="235" t="s">
        <v>95</v>
      </c>
      <c r="C9257" s="235">
        <v>44632</v>
      </c>
      <c r="D9257" s="235">
        <v>0</v>
      </c>
      <c r="E9257" s="235">
        <v>0</v>
      </c>
      <c r="F9257" s="235">
        <v>0</v>
      </c>
      <c r="G9257" s="235">
        <v>0</v>
      </c>
      <c r="H9257" s="235">
        <v>0</v>
      </c>
    </row>
    <row r="9258" spans="2:8">
      <c r="B9258" s="235" t="s">
        <v>95</v>
      </c>
      <c r="C9258" s="235">
        <v>44633</v>
      </c>
      <c r="D9258" s="235">
        <v>4</v>
      </c>
      <c r="E9258" s="235">
        <v>0</v>
      </c>
      <c r="F9258" s="235">
        <v>0</v>
      </c>
      <c r="G9258" s="235">
        <v>0</v>
      </c>
      <c r="H9258" s="235">
        <v>0</v>
      </c>
    </row>
    <row r="9259" spans="2:8">
      <c r="B9259" s="235" t="s">
        <v>95</v>
      </c>
      <c r="C9259" s="235">
        <v>44634</v>
      </c>
      <c r="D9259" s="235">
        <v>3</v>
      </c>
      <c r="E9259" s="235">
        <v>0</v>
      </c>
      <c r="F9259" s="235">
        <v>0</v>
      </c>
      <c r="G9259" s="235">
        <v>0</v>
      </c>
      <c r="H9259" s="235">
        <v>0</v>
      </c>
    </row>
    <row r="9260" spans="2:8">
      <c r="B9260" s="235" t="s">
        <v>95</v>
      </c>
      <c r="C9260" s="235">
        <v>44635</v>
      </c>
      <c r="D9260" s="235">
        <v>13</v>
      </c>
      <c r="E9260" s="235">
        <v>0</v>
      </c>
      <c r="F9260" s="235">
        <v>0</v>
      </c>
      <c r="G9260" s="235">
        <v>0</v>
      </c>
      <c r="H9260" s="235">
        <v>0</v>
      </c>
    </row>
    <row r="9261" spans="2:8">
      <c r="B9261" s="235" t="s">
        <v>95</v>
      </c>
      <c r="C9261" s="235">
        <v>44636</v>
      </c>
      <c r="D9261" s="235">
        <v>30</v>
      </c>
      <c r="E9261" s="235">
        <v>0</v>
      </c>
      <c r="F9261" s="235">
        <v>0</v>
      </c>
      <c r="G9261" s="235">
        <v>0</v>
      </c>
      <c r="H9261" s="235">
        <v>0</v>
      </c>
    </row>
    <row r="9262" spans="2:8">
      <c r="B9262" s="235" t="s">
        <v>95</v>
      </c>
      <c r="C9262" s="235">
        <v>44637</v>
      </c>
      <c r="D9262" s="235">
        <v>0</v>
      </c>
      <c r="E9262" s="235">
        <v>0</v>
      </c>
      <c r="F9262" s="235">
        <v>0</v>
      </c>
      <c r="G9262" s="235">
        <v>0</v>
      </c>
      <c r="H9262" s="235">
        <v>0</v>
      </c>
    </row>
    <row r="9263" spans="2:8">
      <c r="B9263" s="235" t="s">
        <v>95</v>
      </c>
      <c r="C9263" s="235">
        <v>44638</v>
      </c>
      <c r="D9263" s="235">
        <v>15</v>
      </c>
      <c r="E9263" s="235">
        <v>0</v>
      </c>
      <c r="F9263" s="235">
        <v>0</v>
      </c>
      <c r="G9263" s="235">
        <v>0</v>
      </c>
      <c r="H9263" s="235">
        <v>0</v>
      </c>
    </row>
    <row r="9264" spans="2:8">
      <c r="B9264" s="235" t="s">
        <v>95</v>
      </c>
      <c r="C9264" s="235">
        <v>44639</v>
      </c>
      <c r="D9264" s="235">
        <v>22</v>
      </c>
      <c r="E9264" s="235">
        <v>0</v>
      </c>
      <c r="F9264" s="235">
        <v>0</v>
      </c>
      <c r="G9264" s="235">
        <v>0</v>
      </c>
      <c r="H9264" s="235">
        <v>0</v>
      </c>
    </row>
    <row r="9265" spans="2:8">
      <c r="B9265" s="235" t="s">
        <v>95</v>
      </c>
      <c r="C9265" s="235">
        <v>44640</v>
      </c>
      <c r="D9265" s="235">
        <v>7</v>
      </c>
      <c r="E9265" s="235">
        <v>0</v>
      </c>
      <c r="F9265" s="235">
        <v>0</v>
      </c>
      <c r="G9265" s="235">
        <v>0</v>
      </c>
      <c r="H9265" s="235">
        <v>0</v>
      </c>
    </row>
    <row r="9266" spans="2:8">
      <c r="B9266" s="235" t="s">
        <v>95</v>
      </c>
      <c r="C9266" s="235">
        <v>44641</v>
      </c>
      <c r="D9266" s="235">
        <v>13</v>
      </c>
      <c r="E9266" s="235">
        <v>0</v>
      </c>
      <c r="F9266" s="235">
        <v>0</v>
      </c>
      <c r="G9266" s="235">
        <v>0</v>
      </c>
      <c r="H9266" s="235">
        <v>0</v>
      </c>
    </row>
    <row r="9267" spans="2:8">
      <c r="B9267" s="235" t="s">
        <v>95</v>
      </c>
      <c r="C9267" s="235">
        <v>44642</v>
      </c>
      <c r="D9267" s="235">
        <v>0</v>
      </c>
      <c r="E9267" s="235">
        <v>0</v>
      </c>
      <c r="F9267" s="235">
        <v>0</v>
      </c>
      <c r="G9267" s="235">
        <v>0</v>
      </c>
      <c r="H9267" s="235">
        <v>0</v>
      </c>
    </row>
    <row r="9268" spans="2:8">
      <c r="B9268" s="235" t="s">
        <v>95</v>
      </c>
      <c r="C9268" s="235">
        <v>44643</v>
      </c>
      <c r="D9268" s="235">
        <v>0</v>
      </c>
      <c r="E9268" s="235">
        <v>0</v>
      </c>
      <c r="F9268" s="235">
        <v>0</v>
      </c>
      <c r="G9268" s="235">
        <v>0</v>
      </c>
      <c r="H9268" s="235">
        <v>0</v>
      </c>
    </row>
    <row r="9269" spans="2:8">
      <c r="B9269" s="235" t="s">
        <v>95</v>
      </c>
      <c r="C9269" s="235">
        <v>44644</v>
      </c>
      <c r="D9269" s="235">
        <v>5</v>
      </c>
      <c r="E9269" s="235">
        <v>0</v>
      </c>
      <c r="F9269" s="235">
        <v>0</v>
      </c>
      <c r="G9269" s="235">
        <v>0</v>
      </c>
      <c r="H9269" s="235">
        <v>0</v>
      </c>
    </row>
    <row r="9270" spans="2:8">
      <c r="B9270" s="235" t="s">
        <v>95</v>
      </c>
      <c r="C9270" s="235">
        <v>44645</v>
      </c>
      <c r="D9270" s="235">
        <v>34</v>
      </c>
      <c r="E9270" s="235">
        <v>0</v>
      </c>
      <c r="F9270" s="235">
        <v>0</v>
      </c>
      <c r="G9270" s="235">
        <v>0</v>
      </c>
      <c r="H9270" s="235">
        <v>0</v>
      </c>
    </row>
    <row r="9271" spans="2:8">
      <c r="B9271" s="235" t="s">
        <v>95</v>
      </c>
      <c r="C9271" s="235">
        <v>44646</v>
      </c>
      <c r="D9271" s="235">
        <v>15</v>
      </c>
      <c r="E9271" s="235">
        <v>0</v>
      </c>
      <c r="F9271" s="235">
        <v>0</v>
      </c>
      <c r="G9271" s="235">
        <v>0</v>
      </c>
      <c r="H9271" s="235">
        <v>0</v>
      </c>
    </row>
    <row r="9272" spans="2:8">
      <c r="B9272" s="235" t="s">
        <v>95</v>
      </c>
      <c r="C9272" s="235">
        <v>44647</v>
      </c>
      <c r="D9272" s="235">
        <v>17</v>
      </c>
      <c r="E9272" s="235">
        <v>0</v>
      </c>
      <c r="F9272" s="235">
        <v>0</v>
      </c>
      <c r="G9272" s="235">
        <v>0</v>
      </c>
      <c r="H9272" s="235">
        <v>0</v>
      </c>
    </row>
    <row r="9273" spans="2:8">
      <c r="B9273" s="235" t="s">
        <v>95</v>
      </c>
      <c r="C9273" s="235">
        <v>44648</v>
      </c>
      <c r="D9273" s="235">
        <v>11</v>
      </c>
      <c r="E9273" s="235">
        <v>0</v>
      </c>
      <c r="F9273" s="235">
        <v>0</v>
      </c>
      <c r="G9273" s="235">
        <v>0</v>
      </c>
      <c r="H9273" s="235">
        <v>0</v>
      </c>
    </row>
    <row r="9274" spans="2:8">
      <c r="B9274" s="235" t="s">
        <v>95</v>
      </c>
      <c r="C9274" s="235">
        <v>44649</v>
      </c>
      <c r="D9274" s="235">
        <v>39</v>
      </c>
      <c r="E9274" s="235">
        <v>0</v>
      </c>
      <c r="F9274" s="235">
        <v>0</v>
      </c>
      <c r="G9274" s="235">
        <v>0</v>
      </c>
      <c r="H9274" s="235">
        <v>0</v>
      </c>
    </row>
    <row r="9275" spans="2:8">
      <c r="B9275" s="235" t="s">
        <v>95</v>
      </c>
      <c r="C9275" s="235">
        <v>44650</v>
      </c>
      <c r="D9275" s="235">
        <v>0</v>
      </c>
      <c r="E9275" s="235">
        <v>0</v>
      </c>
      <c r="F9275" s="235">
        <v>0</v>
      </c>
      <c r="G9275" s="235">
        <v>0</v>
      </c>
      <c r="H9275" s="235">
        <v>0</v>
      </c>
    </row>
    <row r="9276" spans="2:8">
      <c r="B9276" s="235" t="s">
        <v>95</v>
      </c>
      <c r="C9276" s="235">
        <v>44651</v>
      </c>
      <c r="D9276" s="235">
        <v>10</v>
      </c>
      <c r="E9276" s="235">
        <v>0</v>
      </c>
      <c r="F9276" s="235">
        <v>0</v>
      </c>
      <c r="G9276" s="235">
        <v>0</v>
      </c>
      <c r="H9276" s="235">
        <v>0</v>
      </c>
    </row>
    <row r="9277" spans="2:8">
      <c r="B9277" s="235" t="s">
        <v>95</v>
      </c>
      <c r="C9277" s="235">
        <v>44652</v>
      </c>
      <c r="D9277" s="235">
        <v>7</v>
      </c>
      <c r="E9277" s="235">
        <v>0</v>
      </c>
      <c r="F9277" s="235">
        <v>0</v>
      </c>
      <c r="G9277" s="235">
        <v>0</v>
      </c>
      <c r="H9277" s="235">
        <v>0</v>
      </c>
    </row>
    <row r="9278" spans="2:8">
      <c r="B9278" s="235" t="s">
        <v>95</v>
      </c>
      <c r="C9278" s="235">
        <v>44653</v>
      </c>
      <c r="D9278" s="235">
        <v>0</v>
      </c>
      <c r="E9278" s="235">
        <v>0</v>
      </c>
      <c r="F9278" s="235">
        <v>0</v>
      </c>
      <c r="G9278" s="235">
        <v>0</v>
      </c>
      <c r="H9278" s="235">
        <v>0</v>
      </c>
    </row>
    <row r="9279" spans="2:8">
      <c r="B9279" s="235" t="s">
        <v>95</v>
      </c>
      <c r="C9279" s="235">
        <v>44654</v>
      </c>
      <c r="D9279" s="235">
        <v>8</v>
      </c>
      <c r="E9279" s="235">
        <v>0</v>
      </c>
      <c r="F9279" s="235">
        <v>0</v>
      </c>
      <c r="G9279" s="235">
        <v>0</v>
      </c>
      <c r="H9279" s="235">
        <v>0</v>
      </c>
    </row>
    <row r="9280" spans="2:8">
      <c r="B9280" s="235" t="s">
        <v>95</v>
      </c>
      <c r="C9280" s="235">
        <v>44655</v>
      </c>
      <c r="D9280" s="235">
        <v>19</v>
      </c>
      <c r="E9280" s="235">
        <v>0</v>
      </c>
      <c r="F9280" s="235">
        <v>0</v>
      </c>
      <c r="G9280" s="235">
        <v>0</v>
      </c>
      <c r="H9280" s="235">
        <v>0</v>
      </c>
    </row>
    <row r="9281" spans="2:8">
      <c r="B9281" s="235" t="s">
        <v>95</v>
      </c>
      <c r="C9281" s="235">
        <v>44656</v>
      </c>
      <c r="D9281" s="235">
        <v>4</v>
      </c>
      <c r="E9281" s="235">
        <v>0</v>
      </c>
      <c r="F9281" s="235">
        <v>0</v>
      </c>
      <c r="G9281" s="235">
        <v>0</v>
      </c>
      <c r="H9281" s="235">
        <v>0</v>
      </c>
    </row>
    <row r="9282" spans="2:8">
      <c r="B9282" s="235" t="s">
        <v>95</v>
      </c>
      <c r="C9282" s="235">
        <v>44657</v>
      </c>
      <c r="D9282" s="235">
        <v>14</v>
      </c>
      <c r="E9282" s="235">
        <v>0</v>
      </c>
      <c r="F9282" s="235">
        <v>0</v>
      </c>
      <c r="G9282" s="235">
        <v>0</v>
      </c>
      <c r="H9282" s="235">
        <v>0</v>
      </c>
    </row>
    <row r="9283" spans="2:8">
      <c r="B9283" s="235" t="s">
        <v>95</v>
      </c>
      <c r="C9283" s="235">
        <v>44658</v>
      </c>
      <c r="D9283" s="235">
        <v>6</v>
      </c>
      <c r="E9283" s="235">
        <v>0</v>
      </c>
      <c r="F9283" s="235">
        <v>0</v>
      </c>
      <c r="G9283" s="235">
        <v>0</v>
      </c>
      <c r="H9283" s="235">
        <v>0</v>
      </c>
    </row>
    <row r="9284" spans="2:8">
      <c r="B9284" s="235" t="s">
        <v>95</v>
      </c>
      <c r="C9284" s="235">
        <v>44659</v>
      </c>
      <c r="D9284" s="235">
        <v>14</v>
      </c>
      <c r="E9284" s="235">
        <v>0</v>
      </c>
      <c r="F9284" s="235">
        <v>0</v>
      </c>
      <c r="G9284" s="235">
        <v>0</v>
      </c>
      <c r="H9284" s="235">
        <v>0</v>
      </c>
    </row>
    <row r="9285" spans="2:8">
      <c r="B9285" s="235" t="s">
        <v>95</v>
      </c>
      <c r="C9285" s="235">
        <v>44660</v>
      </c>
      <c r="D9285" s="235">
        <v>28</v>
      </c>
      <c r="E9285" s="235">
        <v>0</v>
      </c>
      <c r="F9285" s="235">
        <v>0</v>
      </c>
      <c r="G9285" s="235">
        <v>0</v>
      </c>
      <c r="H9285" s="235">
        <v>0</v>
      </c>
    </row>
    <row r="9286" spans="2:8">
      <c r="B9286" s="235" t="s">
        <v>95</v>
      </c>
      <c r="C9286" s="235">
        <v>44661</v>
      </c>
      <c r="D9286" s="235">
        <v>0</v>
      </c>
      <c r="E9286" s="235">
        <v>0</v>
      </c>
      <c r="F9286" s="235">
        <v>0</v>
      </c>
      <c r="G9286" s="235">
        <v>0</v>
      </c>
      <c r="H9286" s="235">
        <v>0</v>
      </c>
    </row>
    <row r="9287" spans="2:8">
      <c r="B9287" s="235" t="s">
        <v>95</v>
      </c>
      <c r="C9287" s="235">
        <v>44662</v>
      </c>
      <c r="D9287" s="235">
        <v>6</v>
      </c>
      <c r="E9287" s="235">
        <v>0</v>
      </c>
      <c r="F9287" s="235">
        <v>0</v>
      </c>
      <c r="G9287" s="235">
        <v>0</v>
      </c>
      <c r="H9287" s="235">
        <v>0</v>
      </c>
    </row>
    <row r="9288" spans="2:8">
      <c r="B9288" s="235" t="s">
        <v>95</v>
      </c>
      <c r="C9288" s="235">
        <v>44663</v>
      </c>
      <c r="D9288" s="235">
        <v>0</v>
      </c>
      <c r="E9288" s="235">
        <v>0</v>
      </c>
      <c r="F9288" s="235">
        <v>0</v>
      </c>
      <c r="G9288" s="235">
        <v>0</v>
      </c>
      <c r="H9288" s="235">
        <v>0</v>
      </c>
    </row>
    <row r="9289" spans="2:8">
      <c r="B9289" s="235" t="s">
        <v>95</v>
      </c>
      <c r="C9289" s="235">
        <v>44664</v>
      </c>
      <c r="D9289" s="235">
        <v>41</v>
      </c>
      <c r="E9289" s="235">
        <v>0</v>
      </c>
      <c r="F9289" s="235">
        <v>0</v>
      </c>
      <c r="G9289" s="235">
        <v>0</v>
      </c>
      <c r="H9289" s="235">
        <v>0</v>
      </c>
    </row>
    <row r="9290" spans="2:8">
      <c r="B9290" s="235" t="s">
        <v>95</v>
      </c>
      <c r="C9290" s="235">
        <v>44665</v>
      </c>
      <c r="D9290" s="235">
        <v>6</v>
      </c>
      <c r="E9290" s="235">
        <v>0</v>
      </c>
      <c r="F9290" s="235">
        <v>0</v>
      </c>
      <c r="G9290" s="235">
        <v>0</v>
      </c>
      <c r="H9290" s="235">
        <v>0</v>
      </c>
    </row>
    <row r="9291" spans="2:8">
      <c r="B9291" s="235" t="s">
        <v>95</v>
      </c>
      <c r="C9291" s="235">
        <v>44666</v>
      </c>
      <c r="D9291" s="235">
        <v>0</v>
      </c>
      <c r="E9291" s="235">
        <v>0</v>
      </c>
      <c r="F9291" s="235">
        <v>0</v>
      </c>
      <c r="G9291" s="235">
        <v>0</v>
      </c>
      <c r="H9291" s="235">
        <v>0</v>
      </c>
    </row>
    <row r="9292" spans="2:8">
      <c r="B9292" s="235" t="s">
        <v>95</v>
      </c>
      <c r="C9292" s="235">
        <v>44667</v>
      </c>
      <c r="D9292" s="235">
        <v>5</v>
      </c>
      <c r="E9292" s="235">
        <v>0</v>
      </c>
      <c r="F9292" s="235">
        <v>0</v>
      </c>
      <c r="G9292" s="235">
        <v>0</v>
      </c>
      <c r="H9292" s="235">
        <v>0</v>
      </c>
    </row>
    <row r="9293" spans="2:8">
      <c r="B9293" s="235" t="s">
        <v>95</v>
      </c>
      <c r="C9293" s="235">
        <v>44668</v>
      </c>
      <c r="D9293" s="235">
        <v>6</v>
      </c>
      <c r="E9293" s="235">
        <v>0</v>
      </c>
      <c r="F9293" s="235">
        <v>0</v>
      </c>
      <c r="G9293" s="235">
        <v>0</v>
      </c>
      <c r="H9293" s="235">
        <v>0</v>
      </c>
    </row>
    <row r="9294" spans="2:8">
      <c r="B9294" s="235" t="s">
        <v>95</v>
      </c>
      <c r="C9294" s="235">
        <v>44669</v>
      </c>
      <c r="D9294" s="235">
        <v>17</v>
      </c>
      <c r="E9294" s="235">
        <v>0</v>
      </c>
      <c r="F9294" s="235">
        <v>0</v>
      </c>
      <c r="G9294" s="235">
        <v>0</v>
      </c>
      <c r="H9294" s="235">
        <v>0</v>
      </c>
    </row>
    <row r="9295" spans="2:8">
      <c r="B9295" s="235" t="s">
        <v>95</v>
      </c>
      <c r="C9295" s="235">
        <v>44670</v>
      </c>
      <c r="D9295" s="235">
        <v>20</v>
      </c>
      <c r="E9295" s="235">
        <v>0</v>
      </c>
      <c r="F9295" s="235">
        <v>0</v>
      </c>
      <c r="G9295" s="235">
        <v>0</v>
      </c>
      <c r="H9295" s="235">
        <v>0</v>
      </c>
    </row>
    <row r="9296" spans="2:8">
      <c r="B9296" s="235" t="s">
        <v>95</v>
      </c>
      <c r="C9296" s="235">
        <v>44671</v>
      </c>
      <c r="D9296" s="235">
        <v>6</v>
      </c>
      <c r="E9296" s="235">
        <v>0</v>
      </c>
      <c r="F9296" s="235">
        <v>0</v>
      </c>
      <c r="G9296" s="235">
        <v>0</v>
      </c>
      <c r="H9296" s="235">
        <v>0</v>
      </c>
    </row>
    <row r="9297" spans="2:8">
      <c r="B9297" s="235" t="s">
        <v>95</v>
      </c>
      <c r="C9297" s="235">
        <v>44672</v>
      </c>
      <c r="D9297" s="235">
        <v>6</v>
      </c>
      <c r="E9297" s="235">
        <v>0</v>
      </c>
      <c r="F9297" s="235">
        <v>0</v>
      </c>
      <c r="G9297" s="235">
        <v>0</v>
      </c>
      <c r="H9297" s="235">
        <v>0</v>
      </c>
    </row>
    <row r="9298" spans="2:8">
      <c r="B9298" s="235" t="s">
        <v>95</v>
      </c>
      <c r="C9298" s="235">
        <v>44673</v>
      </c>
      <c r="D9298" s="235">
        <v>0</v>
      </c>
      <c r="E9298" s="235">
        <v>0</v>
      </c>
      <c r="F9298" s="235">
        <v>0</v>
      </c>
      <c r="G9298" s="235">
        <v>0</v>
      </c>
      <c r="H9298" s="235">
        <v>0</v>
      </c>
    </row>
    <row r="9299" spans="2:8">
      <c r="B9299" s="235" t="s">
        <v>95</v>
      </c>
      <c r="C9299" s="235">
        <v>44674</v>
      </c>
      <c r="D9299" s="235">
        <v>0</v>
      </c>
      <c r="E9299" s="235">
        <v>0</v>
      </c>
      <c r="F9299" s="235">
        <v>0</v>
      </c>
      <c r="G9299" s="235">
        <v>0</v>
      </c>
      <c r="H9299" s="235">
        <v>0</v>
      </c>
    </row>
    <row r="9300" spans="2:8">
      <c r="B9300" s="235" t="s">
        <v>95</v>
      </c>
      <c r="C9300" s="235">
        <v>44675</v>
      </c>
      <c r="D9300" s="235">
        <v>7</v>
      </c>
      <c r="E9300" s="235">
        <v>0</v>
      </c>
      <c r="F9300" s="235">
        <v>0</v>
      </c>
      <c r="G9300" s="235">
        <v>0</v>
      </c>
      <c r="H9300" s="235">
        <v>0</v>
      </c>
    </row>
    <row r="9301" spans="2:8">
      <c r="B9301" s="235" t="s">
        <v>95</v>
      </c>
      <c r="C9301" s="235">
        <v>44676</v>
      </c>
      <c r="D9301" s="235">
        <v>8</v>
      </c>
      <c r="E9301" s="235">
        <v>0</v>
      </c>
      <c r="F9301" s="235">
        <v>0</v>
      </c>
      <c r="G9301" s="235">
        <v>0</v>
      </c>
      <c r="H9301" s="235">
        <v>0</v>
      </c>
    </row>
    <row r="9302" spans="2:8">
      <c r="B9302" s="235" t="s">
        <v>95</v>
      </c>
      <c r="C9302" s="235">
        <v>44677</v>
      </c>
      <c r="D9302" s="235">
        <v>0</v>
      </c>
      <c r="E9302" s="235">
        <v>0</v>
      </c>
      <c r="F9302" s="235">
        <v>0</v>
      </c>
      <c r="G9302" s="235">
        <v>0</v>
      </c>
      <c r="H9302" s="235">
        <v>0</v>
      </c>
    </row>
    <row r="9303" spans="2:8">
      <c r="B9303" s="235" t="s">
        <v>95</v>
      </c>
      <c r="C9303" s="235">
        <v>44678</v>
      </c>
      <c r="D9303" s="235">
        <v>12</v>
      </c>
      <c r="E9303" s="235">
        <v>0</v>
      </c>
      <c r="F9303" s="235">
        <v>0</v>
      </c>
      <c r="G9303" s="235">
        <v>0</v>
      </c>
      <c r="H9303" s="235">
        <v>0</v>
      </c>
    </row>
    <row r="9304" spans="2:8">
      <c r="B9304" s="235" t="s">
        <v>95</v>
      </c>
      <c r="C9304" s="235">
        <v>44679</v>
      </c>
      <c r="D9304" s="235">
        <v>3</v>
      </c>
      <c r="E9304" s="235">
        <v>0</v>
      </c>
      <c r="F9304" s="235">
        <v>0</v>
      </c>
      <c r="G9304" s="235">
        <v>0</v>
      </c>
      <c r="H9304" s="235">
        <v>0</v>
      </c>
    </row>
    <row r="9305" spans="2:8">
      <c r="B9305" s="235" t="s">
        <v>95</v>
      </c>
      <c r="C9305" s="235">
        <v>44680</v>
      </c>
      <c r="D9305" s="235">
        <v>0</v>
      </c>
      <c r="E9305" s="235">
        <v>0</v>
      </c>
      <c r="F9305" s="235">
        <v>0</v>
      </c>
      <c r="G9305" s="235">
        <v>0</v>
      </c>
      <c r="H9305" s="235">
        <v>0</v>
      </c>
    </row>
    <row r="9306" spans="2:8">
      <c r="B9306" s="235" t="s">
        <v>95</v>
      </c>
      <c r="C9306" s="235">
        <v>44681</v>
      </c>
      <c r="D9306" s="235">
        <v>11</v>
      </c>
      <c r="E9306" s="235">
        <v>0</v>
      </c>
      <c r="F9306" s="235">
        <v>0</v>
      </c>
      <c r="G9306" s="235">
        <v>0</v>
      </c>
      <c r="H9306" s="235">
        <v>0</v>
      </c>
    </row>
    <row r="9307" spans="2:8">
      <c r="B9307" s="235" t="s">
        <v>95</v>
      </c>
      <c r="C9307" s="235">
        <v>44682</v>
      </c>
      <c r="D9307" s="235">
        <v>0</v>
      </c>
      <c r="E9307" s="235">
        <v>0</v>
      </c>
      <c r="F9307" s="235">
        <v>0</v>
      </c>
      <c r="G9307" s="235">
        <v>0</v>
      </c>
      <c r="H9307" s="235">
        <v>0</v>
      </c>
    </row>
    <row r="9308" spans="2:8">
      <c r="B9308" s="235" t="s">
        <v>83</v>
      </c>
      <c r="C9308" s="235">
        <v>44606</v>
      </c>
      <c r="D9308" s="235">
        <v>0.6</v>
      </c>
      <c r="E9308" s="235">
        <v>98.5</v>
      </c>
      <c r="F9308" s="235">
        <v>61.5</v>
      </c>
      <c r="G9308" s="235">
        <v>20.8</v>
      </c>
      <c r="H9308" s="235">
        <v>12.5</v>
      </c>
    </row>
    <row r="9309" spans="2:8">
      <c r="B9309" s="235" t="s">
        <v>83</v>
      </c>
      <c r="C9309" s="235">
        <v>44607</v>
      </c>
      <c r="D9309" s="235">
        <v>0</v>
      </c>
      <c r="E9309" s="235">
        <v>98.8</v>
      </c>
      <c r="F9309" s="235">
        <v>63.9</v>
      </c>
      <c r="G9309" s="235">
        <v>20.5</v>
      </c>
      <c r="H9309" s="235">
        <v>10.4</v>
      </c>
    </row>
    <row r="9310" spans="2:8">
      <c r="B9310" s="235" t="s">
        <v>83</v>
      </c>
      <c r="C9310" s="235">
        <v>44608</v>
      </c>
      <c r="D9310" s="235">
        <v>17.600000000000001</v>
      </c>
      <c r="E9310" s="235">
        <v>98</v>
      </c>
      <c r="F9310" s="235">
        <v>59.7</v>
      </c>
      <c r="G9310" s="235">
        <v>22.8</v>
      </c>
      <c r="H9310" s="235">
        <v>12.4</v>
      </c>
    </row>
    <row r="9311" spans="2:8">
      <c r="B9311" s="235" t="s">
        <v>83</v>
      </c>
      <c r="C9311" s="235">
        <v>44609</v>
      </c>
      <c r="D9311" s="235">
        <v>0</v>
      </c>
      <c r="E9311" s="235">
        <v>97.7</v>
      </c>
      <c r="F9311" s="235">
        <v>62.7</v>
      </c>
      <c r="G9311" s="235">
        <v>22.5</v>
      </c>
      <c r="H9311" s="235">
        <v>11.1</v>
      </c>
    </row>
    <row r="9312" spans="2:8">
      <c r="B9312" s="235" t="s">
        <v>83</v>
      </c>
      <c r="C9312" s="235">
        <v>44612</v>
      </c>
      <c r="D9312" s="235">
        <v>10.199999999999999</v>
      </c>
      <c r="E9312" s="235">
        <v>98.5</v>
      </c>
      <c r="F9312" s="235">
        <v>75</v>
      </c>
      <c r="G9312" s="235">
        <v>18.5</v>
      </c>
      <c r="H9312" s="235">
        <v>12.2</v>
      </c>
    </row>
    <row r="9313" spans="2:8">
      <c r="B9313" s="235" t="s">
        <v>83</v>
      </c>
      <c r="C9313" s="235">
        <v>44613</v>
      </c>
      <c r="D9313" s="235">
        <v>0.6</v>
      </c>
      <c r="E9313" s="235">
        <v>96.1</v>
      </c>
      <c r="F9313" s="235">
        <v>56.7</v>
      </c>
      <c r="G9313" s="235">
        <v>24.6</v>
      </c>
      <c r="H9313" s="235">
        <v>9.6</v>
      </c>
    </row>
    <row r="9314" spans="2:8">
      <c r="B9314" s="235" t="s">
        <v>83</v>
      </c>
      <c r="C9314" s="235">
        <v>44614</v>
      </c>
      <c r="D9314" s="235">
        <v>0</v>
      </c>
      <c r="E9314" s="235">
        <v>97.2</v>
      </c>
      <c r="F9314" s="235">
        <v>56.7</v>
      </c>
      <c r="G9314" s="235">
        <v>23</v>
      </c>
      <c r="H9314" s="235">
        <v>11.8</v>
      </c>
    </row>
    <row r="9315" spans="2:8">
      <c r="B9315" s="235" t="s">
        <v>83</v>
      </c>
      <c r="C9315" s="235">
        <v>44615</v>
      </c>
      <c r="D9315" s="235">
        <v>0.2</v>
      </c>
      <c r="E9315" s="235">
        <v>98.5</v>
      </c>
      <c r="F9315" s="235">
        <v>72.7</v>
      </c>
      <c r="G9315" s="235">
        <v>20.2</v>
      </c>
      <c r="H9315" s="235">
        <v>10.9</v>
      </c>
    </row>
    <row r="9316" spans="2:8">
      <c r="B9316" s="235" t="s">
        <v>83</v>
      </c>
      <c r="C9316" s="235">
        <v>44616</v>
      </c>
      <c r="D9316" s="235">
        <v>0.6</v>
      </c>
      <c r="E9316" s="235">
        <v>96.9</v>
      </c>
      <c r="F9316" s="235">
        <v>60</v>
      </c>
      <c r="G9316" s="235">
        <v>23.1</v>
      </c>
      <c r="H9316" s="235">
        <v>11.6</v>
      </c>
    </row>
    <row r="9317" spans="2:8">
      <c r="B9317" s="235" t="s">
        <v>83</v>
      </c>
      <c r="C9317" s="235">
        <v>44619</v>
      </c>
      <c r="D9317" s="235">
        <v>2.6</v>
      </c>
      <c r="E9317" s="235">
        <v>99.2</v>
      </c>
      <c r="F9317" s="235">
        <v>81.7</v>
      </c>
      <c r="G9317" s="235">
        <v>19.600000000000001</v>
      </c>
      <c r="H9317" s="235">
        <v>12.6</v>
      </c>
    </row>
    <row r="9318" spans="2:8">
      <c r="B9318" s="235" t="s">
        <v>83</v>
      </c>
      <c r="C9318" s="235">
        <v>44620</v>
      </c>
      <c r="D9318" s="235">
        <v>8.1999999999999993</v>
      </c>
      <c r="E9318" s="235">
        <v>98.9</v>
      </c>
      <c r="F9318" s="235">
        <v>81.7</v>
      </c>
      <c r="G9318" s="235">
        <v>19.600000000000001</v>
      </c>
      <c r="H9318" s="235">
        <v>12.3</v>
      </c>
    </row>
    <row r="9319" spans="2:8">
      <c r="B9319" s="235" t="s">
        <v>83</v>
      </c>
      <c r="C9319" s="235">
        <v>44621</v>
      </c>
      <c r="D9319" s="235">
        <v>12.6</v>
      </c>
      <c r="E9319" s="235">
        <v>99.3</v>
      </c>
      <c r="F9319" s="235">
        <v>64.400000000000006</v>
      </c>
      <c r="G9319" s="235">
        <v>21.9</v>
      </c>
      <c r="H9319" s="235">
        <v>13.3</v>
      </c>
    </row>
    <row r="9320" spans="2:8">
      <c r="B9320" s="235" t="s">
        <v>83</v>
      </c>
      <c r="C9320" s="235">
        <v>44622</v>
      </c>
      <c r="D9320" s="235">
        <v>8.4</v>
      </c>
      <c r="E9320" s="235">
        <v>98.8</v>
      </c>
      <c r="F9320" s="235">
        <v>76.7</v>
      </c>
      <c r="G9320" s="235">
        <v>18.5</v>
      </c>
      <c r="H9320" s="235">
        <v>12.3</v>
      </c>
    </row>
    <row r="9321" spans="2:8">
      <c r="B9321" s="235" t="s">
        <v>83</v>
      </c>
      <c r="C9321" s="235">
        <v>44623</v>
      </c>
      <c r="D9321" s="235">
        <v>2.8</v>
      </c>
      <c r="E9321" s="235">
        <v>98.7</v>
      </c>
      <c r="F9321" s="235">
        <v>58.7</v>
      </c>
      <c r="G9321" s="235">
        <v>23.4</v>
      </c>
      <c r="H9321" s="235">
        <v>12.6</v>
      </c>
    </row>
    <row r="9322" spans="2:8">
      <c r="B9322" s="235" t="s">
        <v>83</v>
      </c>
      <c r="C9322" s="235">
        <v>44626</v>
      </c>
      <c r="D9322" s="235">
        <v>11.8</v>
      </c>
      <c r="E9322" s="235">
        <v>99</v>
      </c>
      <c r="F9322" s="235">
        <v>88</v>
      </c>
      <c r="G9322" s="235">
        <v>16.399999999999999</v>
      </c>
      <c r="H9322" s="235">
        <v>12.2</v>
      </c>
    </row>
    <row r="9323" spans="2:8">
      <c r="B9323" s="235" t="s">
        <v>83</v>
      </c>
      <c r="C9323" s="235">
        <v>44627</v>
      </c>
      <c r="D9323" s="235">
        <v>5.6</v>
      </c>
      <c r="E9323" s="235">
        <v>100.9</v>
      </c>
      <c r="F9323" s="235">
        <v>80.900000000000006</v>
      </c>
      <c r="G9323" s="235">
        <v>19</v>
      </c>
      <c r="H9323" s="235">
        <v>12.3</v>
      </c>
    </row>
    <row r="9324" spans="2:8">
      <c r="B9324" s="235" t="s">
        <v>83</v>
      </c>
      <c r="C9324" s="235">
        <v>44628</v>
      </c>
      <c r="D9324" s="235">
        <v>0.2</v>
      </c>
      <c r="E9324" s="235">
        <v>97.7</v>
      </c>
      <c r="F9324" s="235">
        <v>66.099999999999994</v>
      </c>
      <c r="G9324" s="235">
        <v>19.2</v>
      </c>
      <c r="H9324" s="235">
        <v>10.4</v>
      </c>
    </row>
    <row r="9325" spans="2:8">
      <c r="B9325" s="235" t="s">
        <v>83</v>
      </c>
      <c r="C9325" s="235">
        <v>44601</v>
      </c>
      <c r="D9325" s="235">
        <v>0</v>
      </c>
      <c r="E9325" s="235">
        <v>99.1</v>
      </c>
      <c r="F9325" s="235">
        <v>57.8</v>
      </c>
      <c r="G9325" s="235">
        <v>22.7</v>
      </c>
      <c r="H9325" s="235">
        <v>9.1</v>
      </c>
    </row>
    <row r="9326" spans="2:8">
      <c r="B9326" s="235" t="s">
        <v>83</v>
      </c>
      <c r="C9326" s="235">
        <v>44630</v>
      </c>
      <c r="D9326" s="235">
        <v>0</v>
      </c>
      <c r="E9326" s="235">
        <v>99</v>
      </c>
      <c r="F9326" s="235">
        <v>45.1</v>
      </c>
      <c r="G9326" s="235">
        <v>25</v>
      </c>
      <c r="H9326" s="235">
        <v>11.7</v>
      </c>
    </row>
    <row r="9327" spans="2:8">
      <c r="B9327" s="235" t="s">
        <v>83</v>
      </c>
      <c r="C9327" s="235">
        <v>44633</v>
      </c>
      <c r="D9327" s="235">
        <v>0</v>
      </c>
      <c r="E9327" s="235">
        <v>92.5</v>
      </c>
      <c r="F9327" s="235">
        <v>52</v>
      </c>
      <c r="G9327" s="235">
        <v>24.7</v>
      </c>
      <c r="H9327" s="235">
        <v>12.3</v>
      </c>
    </row>
    <row r="9328" spans="2:8">
      <c r="B9328" s="235" t="s">
        <v>83</v>
      </c>
      <c r="C9328" s="235">
        <v>44634</v>
      </c>
      <c r="D9328" s="235">
        <v>43.2</v>
      </c>
      <c r="E9328" s="235">
        <v>95</v>
      </c>
      <c r="F9328" s="235">
        <v>54.1</v>
      </c>
      <c r="G9328" s="235">
        <v>24.6</v>
      </c>
      <c r="H9328" s="235">
        <v>10.1</v>
      </c>
    </row>
    <row r="9329" spans="2:8">
      <c r="B9329" s="235" t="s">
        <v>83</v>
      </c>
      <c r="C9329" s="235">
        <v>44635</v>
      </c>
      <c r="D9329" s="235">
        <v>2.4</v>
      </c>
      <c r="E9329" s="235">
        <v>98.3</v>
      </c>
      <c r="F9329" s="235">
        <v>73.5</v>
      </c>
      <c r="G9329" s="235">
        <v>20.9</v>
      </c>
      <c r="H9329" s="235">
        <v>12.6</v>
      </c>
    </row>
    <row r="9330" spans="2:8">
      <c r="B9330" s="235" t="s">
        <v>83</v>
      </c>
      <c r="C9330" s="235">
        <v>44636</v>
      </c>
      <c r="D9330" s="235">
        <v>13</v>
      </c>
      <c r="E9330" s="235">
        <v>99.4</v>
      </c>
      <c r="F9330" s="235">
        <v>72.8</v>
      </c>
      <c r="G9330" s="235">
        <v>22.4</v>
      </c>
      <c r="H9330" s="235">
        <v>13.1</v>
      </c>
    </row>
    <row r="9331" spans="2:8">
      <c r="B9331" s="235" t="s">
        <v>83</v>
      </c>
      <c r="C9331" s="235">
        <v>44637</v>
      </c>
      <c r="D9331" s="235">
        <v>5.4</v>
      </c>
      <c r="E9331" s="235">
        <v>98.4</v>
      </c>
      <c r="F9331" s="235">
        <v>68.7</v>
      </c>
      <c r="G9331" s="235">
        <v>23.5</v>
      </c>
      <c r="H9331" s="235">
        <v>13.1</v>
      </c>
    </row>
    <row r="9332" spans="2:8">
      <c r="B9332" s="235" t="s">
        <v>83</v>
      </c>
      <c r="C9332" s="235">
        <v>44640</v>
      </c>
      <c r="D9332" s="235">
        <v>10.8</v>
      </c>
      <c r="E9332" s="235">
        <v>97.9</v>
      </c>
      <c r="F9332" s="235">
        <v>66.5</v>
      </c>
      <c r="G9332" s="235">
        <v>23.7</v>
      </c>
      <c r="H9332" s="235">
        <v>12.8</v>
      </c>
    </row>
    <row r="9333" spans="2:8">
      <c r="B9333" s="235" t="s">
        <v>83</v>
      </c>
      <c r="C9333" s="235">
        <v>44641</v>
      </c>
      <c r="D9333" s="235">
        <v>22.2</v>
      </c>
      <c r="E9333" s="235">
        <v>97.7</v>
      </c>
      <c r="F9333" s="235">
        <v>68.8</v>
      </c>
      <c r="G9333" s="235">
        <v>22.5</v>
      </c>
      <c r="H9333" s="235">
        <v>12.8</v>
      </c>
    </row>
    <row r="9334" spans="2:8">
      <c r="B9334" s="235" t="s">
        <v>83</v>
      </c>
      <c r="C9334" s="235">
        <v>44642</v>
      </c>
      <c r="D9334" s="235">
        <v>5</v>
      </c>
      <c r="E9334" s="235">
        <v>99.7</v>
      </c>
      <c r="F9334" s="235">
        <v>67.099999999999994</v>
      </c>
      <c r="G9334" s="235">
        <v>22.3</v>
      </c>
      <c r="H9334" s="235">
        <v>12.2</v>
      </c>
    </row>
    <row r="9335" spans="2:8">
      <c r="B9335" s="235" t="s">
        <v>83</v>
      </c>
      <c r="C9335" s="235">
        <v>44643</v>
      </c>
      <c r="D9335" s="235">
        <v>0</v>
      </c>
      <c r="E9335" s="235">
        <v>99.4</v>
      </c>
      <c r="F9335" s="235">
        <v>56.4</v>
      </c>
      <c r="G9335" s="235">
        <v>25</v>
      </c>
      <c r="H9335" s="235">
        <v>13.1</v>
      </c>
    </row>
    <row r="9336" spans="2:8">
      <c r="B9336" s="235" t="s">
        <v>83</v>
      </c>
      <c r="C9336" s="235">
        <v>44644</v>
      </c>
      <c r="D9336" s="235">
        <v>8.6</v>
      </c>
      <c r="E9336" s="235">
        <v>96.3</v>
      </c>
      <c r="F9336" s="235">
        <v>58.7</v>
      </c>
      <c r="G9336" s="235">
        <v>25.4</v>
      </c>
      <c r="H9336" s="235">
        <v>12.9</v>
      </c>
    </row>
    <row r="9337" spans="2:8">
      <c r="B9337" s="235" t="s">
        <v>83</v>
      </c>
      <c r="C9337" s="235">
        <v>44647</v>
      </c>
      <c r="D9337" s="235">
        <v>25.4</v>
      </c>
      <c r="E9337" s="235">
        <v>99.8</v>
      </c>
      <c r="F9337" s="235">
        <v>70.2</v>
      </c>
      <c r="G9337" s="235">
        <v>21</v>
      </c>
      <c r="H9337" s="235">
        <v>12.7</v>
      </c>
    </row>
    <row r="9338" spans="2:8">
      <c r="B9338" s="235" t="s">
        <v>83</v>
      </c>
      <c r="C9338" s="235">
        <v>44648</v>
      </c>
      <c r="D9338" s="235">
        <v>4.2</v>
      </c>
      <c r="E9338" s="235">
        <v>101.1</v>
      </c>
      <c r="F9338" s="235">
        <v>62.7</v>
      </c>
      <c r="G9338" s="235">
        <v>22.5</v>
      </c>
      <c r="H9338" s="235">
        <v>11.5</v>
      </c>
    </row>
    <row r="9339" spans="2:8">
      <c r="B9339" s="235" t="s">
        <v>83</v>
      </c>
      <c r="C9339" s="235">
        <v>44649</v>
      </c>
      <c r="D9339" s="235">
        <v>19</v>
      </c>
      <c r="E9339" s="235">
        <v>100.9</v>
      </c>
      <c r="F9339" s="235">
        <v>75.8</v>
      </c>
      <c r="G9339" s="235">
        <v>21.1</v>
      </c>
      <c r="H9339" s="235">
        <v>12.7</v>
      </c>
    </row>
    <row r="9340" spans="2:8">
      <c r="B9340" s="235" t="s">
        <v>83</v>
      </c>
      <c r="C9340" s="235">
        <v>44650</v>
      </c>
      <c r="D9340" s="235">
        <v>39.799999999999997</v>
      </c>
      <c r="E9340" s="235">
        <v>100.8</v>
      </c>
      <c r="F9340" s="235">
        <v>76.400000000000006</v>
      </c>
      <c r="G9340" s="235">
        <v>21</v>
      </c>
      <c r="H9340" s="235">
        <v>12.7</v>
      </c>
    </row>
    <row r="9341" spans="2:8">
      <c r="B9341" s="235" t="s">
        <v>83</v>
      </c>
      <c r="C9341" s="235">
        <v>44651</v>
      </c>
      <c r="D9341" s="235">
        <v>8.6</v>
      </c>
      <c r="E9341" s="235">
        <v>100.8</v>
      </c>
      <c r="F9341" s="235">
        <v>70.599999999999994</v>
      </c>
      <c r="G9341" s="235">
        <v>22.2</v>
      </c>
      <c r="H9341" s="235">
        <v>12.2</v>
      </c>
    </row>
    <row r="9342" spans="2:8">
      <c r="B9342" s="235" t="s">
        <v>83</v>
      </c>
      <c r="C9342" s="235">
        <v>44654</v>
      </c>
      <c r="D9342" s="235">
        <v>1</v>
      </c>
      <c r="E9342" s="235">
        <v>97.9</v>
      </c>
      <c r="F9342" s="235">
        <v>59.3</v>
      </c>
      <c r="G9342" s="235">
        <v>23.7</v>
      </c>
      <c r="H9342" s="235">
        <v>12.5</v>
      </c>
    </row>
    <row r="9343" spans="2:8">
      <c r="B9343" s="235" t="s">
        <v>83</v>
      </c>
      <c r="C9343" s="235">
        <v>44655</v>
      </c>
      <c r="D9343" s="235">
        <v>10.8</v>
      </c>
      <c r="E9343" s="235">
        <v>99.6</v>
      </c>
      <c r="F9343" s="235">
        <v>57.6</v>
      </c>
      <c r="G9343" s="235">
        <v>24.6</v>
      </c>
      <c r="H9343" s="235">
        <v>12.4</v>
      </c>
    </row>
    <row r="9344" spans="2:8">
      <c r="B9344" s="235" t="s">
        <v>83</v>
      </c>
      <c r="C9344" s="235">
        <v>44656</v>
      </c>
      <c r="D9344" s="235">
        <v>24</v>
      </c>
      <c r="E9344" s="235">
        <v>99.6</v>
      </c>
      <c r="F9344" s="235">
        <v>62.7</v>
      </c>
      <c r="G9344" s="235">
        <v>24.6</v>
      </c>
      <c r="H9344" s="235">
        <v>12.4</v>
      </c>
    </row>
    <row r="9345" spans="2:8">
      <c r="B9345" s="235" t="s">
        <v>83</v>
      </c>
      <c r="C9345" s="235">
        <v>44657</v>
      </c>
      <c r="D9345" s="235">
        <v>31.6</v>
      </c>
      <c r="E9345" s="235">
        <v>97.9</v>
      </c>
      <c r="F9345" s="235">
        <v>67.900000000000006</v>
      </c>
      <c r="G9345" s="235">
        <v>23.9</v>
      </c>
      <c r="H9345" s="235">
        <v>13</v>
      </c>
    </row>
    <row r="9346" spans="2:8">
      <c r="B9346" s="235" t="s">
        <v>83</v>
      </c>
      <c r="C9346" s="235">
        <v>44658</v>
      </c>
      <c r="D9346" s="235">
        <v>19</v>
      </c>
      <c r="E9346" s="235">
        <v>100.5</v>
      </c>
      <c r="F9346" s="235">
        <v>74.900000000000006</v>
      </c>
      <c r="G9346" s="235">
        <v>22.5</v>
      </c>
      <c r="H9346" s="235">
        <v>12.6</v>
      </c>
    </row>
    <row r="9347" spans="2:8">
      <c r="B9347" s="235" t="s">
        <v>83</v>
      </c>
      <c r="C9347" s="235">
        <v>44661</v>
      </c>
      <c r="D9347" s="235">
        <v>13</v>
      </c>
      <c r="E9347" s="235">
        <v>96.4</v>
      </c>
      <c r="F9347" s="235">
        <v>69.2</v>
      </c>
      <c r="G9347" s="235">
        <v>22.4</v>
      </c>
      <c r="H9347" s="235">
        <v>12.7</v>
      </c>
    </row>
    <row r="9348" spans="2:8">
      <c r="B9348" s="235" t="s">
        <v>83</v>
      </c>
      <c r="C9348" s="235">
        <v>44662</v>
      </c>
      <c r="D9348" s="235">
        <v>0</v>
      </c>
      <c r="E9348" s="235">
        <v>91.7</v>
      </c>
      <c r="F9348" s="235">
        <v>5</v>
      </c>
      <c r="G9348" s="235">
        <v>24.4</v>
      </c>
      <c r="H9348" s="235">
        <v>13.4</v>
      </c>
    </row>
    <row r="9349" spans="2:8">
      <c r="B9349" s="235" t="s">
        <v>83</v>
      </c>
      <c r="C9349" s="235">
        <v>44663</v>
      </c>
      <c r="D9349" s="235">
        <v>0</v>
      </c>
      <c r="E9349" s="235">
        <v>94.4</v>
      </c>
      <c r="F9349" s="235">
        <v>55.3</v>
      </c>
      <c r="G9349" s="235">
        <v>24.4</v>
      </c>
      <c r="H9349" s="235">
        <v>14</v>
      </c>
    </row>
    <row r="9350" spans="2:8">
      <c r="B9350" s="235" t="s">
        <v>83</v>
      </c>
      <c r="C9350" s="235">
        <v>44668</v>
      </c>
      <c r="D9350" s="235">
        <v>2.8</v>
      </c>
      <c r="E9350" s="235">
        <v>98.5</v>
      </c>
      <c r="F9350" s="235">
        <v>64.099999999999994</v>
      </c>
      <c r="G9350" s="235">
        <v>23.8</v>
      </c>
      <c r="H9350" s="235">
        <v>13.5</v>
      </c>
    </row>
    <row r="9351" spans="2:8">
      <c r="B9351" s="235" t="s">
        <v>83</v>
      </c>
      <c r="C9351" s="235">
        <v>44669</v>
      </c>
      <c r="D9351" s="235">
        <v>28.4</v>
      </c>
      <c r="E9351" s="235">
        <v>100.3</v>
      </c>
      <c r="F9351" s="235">
        <v>80.400000000000006</v>
      </c>
      <c r="G9351" s="235">
        <v>19.3</v>
      </c>
      <c r="H9351" s="235">
        <v>13.2</v>
      </c>
    </row>
    <row r="9352" spans="2:8">
      <c r="B9352" s="235" t="s">
        <v>83</v>
      </c>
      <c r="C9352" s="235">
        <v>44670</v>
      </c>
      <c r="D9352" s="235">
        <v>25.4</v>
      </c>
      <c r="E9352" s="235">
        <v>101.1</v>
      </c>
      <c r="F9352" s="235">
        <v>74.5</v>
      </c>
      <c r="G9352" s="235">
        <v>19.7</v>
      </c>
      <c r="H9352" s="235">
        <v>12.3</v>
      </c>
    </row>
    <row r="9353" spans="2:8">
      <c r="B9353" s="235" t="s">
        <v>83</v>
      </c>
      <c r="C9353" s="235">
        <v>44671</v>
      </c>
      <c r="D9353" s="235">
        <v>6.6</v>
      </c>
      <c r="E9353" s="235">
        <v>101.6</v>
      </c>
      <c r="F9353" s="235">
        <v>70.2</v>
      </c>
      <c r="G9353" s="235">
        <v>21.4</v>
      </c>
      <c r="H9353" s="235">
        <v>12</v>
      </c>
    </row>
    <row r="9354" spans="2:8">
      <c r="B9354" s="235" t="s">
        <v>83</v>
      </c>
      <c r="C9354" s="235">
        <v>44672</v>
      </c>
      <c r="D9354" s="235">
        <v>76.8</v>
      </c>
      <c r="E9354" s="235">
        <v>102.2</v>
      </c>
      <c r="F9354" s="235">
        <v>66.099999999999994</v>
      </c>
      <c r="G9354" s="235">
        <v>22.9</v>
      </c>
      <c r="H9354" s="235">
        <v>11.9</v>
      </c>
    </row>
    <row r="9355" spans="2:8">
      <c r="B9355" s="235" t="s">
        <v>83</v>
      </c>
      <c r="C9355" s="235">
        <v>44675</v>
      </c>
      <c r="D9355" s="235">
        <v>22.8</v>
      </c>
      <c r="E9355" s="235">
        <v>101.5</v>
      </c>
      <c r="F9355" s="235">
        <v>61.2</v>
      </c>
      <c r="G9355" s="235">
        <v>24.3</v>
      </c>
      <c r="H9355" s="235">
        <v>11.4</v>
      </c>
    </row>
    <row r="9356" spans="2:8">
      <c r="B9356" s="235" t="s">
        <v>83</v>
      </c>
      <c r="C9356" s="235">
        <v>44676</v>
      </c>
      <c r="D9356" s="235">
        <v>21.3</v>
      </c>
      <c r="E9356" s="235">
        <v>99.6</v>
      </c>
      <c r="F9356" s="235">
        <v>66.3</v>
      </c>
      <c r="G9356" s="235">
        <v>19.600000000000001</v>
      </c>
      <c r="H9356" s="235">
        <v>12</v>
      </c>
    </row>
    <row r="9357" spans="2:8">
      <c r="B9357" s="235" t="s">
        <v>83</v>
      </c>
      <c r="C9357" s="235">
        <v>44677</v>
      </c>
      <c r="D9357" s="235">
        <v>0</v>
      </c>
      <c r="E9357" s="235">
        <v>99.7</v>
      </c>
      <c r="F9357" s="235">
        <v>64.400000000000006</v>
      </c>
      <c r="G9357" s="235">
        <v>22.5</v>
      </c>
      <c r="H9357" s="235">
        <v>10</v>
      </c>
    </row>
    <row r="9358" spans="2:8">
      <c r="B9358" s="235" t="s">
        <v>83</v>
      </c>
      <c r="C9358" s="235">
        <v>44678</v>
      </c>
      <c r="D9358" s="235">
        <v>3.6</v>
      </c>
      <c r="E9358" s="235">
        <v>98.7</v>
      </c>
      <c r="F9358" s="235">
        <v>69.400000000000006</v>
      </c>
      <c r="G9358" s="235">
        <v>23.3</v>
      </c>
      <c r="H9358" s="235">
        <v>12.4</v>
      </c>
    </row>
    <row r="9359" spans="2:8">
      <c r="B9359" s="235" t="s">
        <v>83</v>
      </c>
      <c r="C9359" s="235">
        <v>44679</v>
      </c>
      <c r="D9359" s="235">
        <v>10.8</v>
      </c>
      <c r="E9359" s="235">
        <v>99.9</v>
      </c>
      <c r="F9359" s="235">
        <v>78.099999999999994</v>
      </c>
      <c r="G9359" s="235">
        <v>19.399999999999999</v>
      </c>
      <c r="H9359" s="235">
        <v>13.1</v>
      </c>
    </row>
    <row r="9360" spans="2:8">
      <c r="B9360" s="235" t="s">
        <v>83</v>
      </c>
      <c r="C9360" s="235">
        <v>44682</v>
      </c>
      <c r="D9360" s="235">
        <v>0</v>
      </c>
      <c r="E9360" s="235">
        <v>95.9</v>
      </c>
      <c r="F9360" s="235">
        <v>47.2</v>
      </c>
      <c r="G9360" s="235">
        <v>24.4</v>
      </c>
      <c r="H9360" s="235">
        <v>13.3</v>
      </c>
    </row>
    <row r="9361" spans="2:8">
      <c r="B9361" s="235" t="s">
        <v>83</v>
      </c>
      <c r="C9361" s="235">
        <v>44683</v>
      </c>
      <c r="D9361" s="235">
        <v>1.2</v>
      </c>
      <c r="E9361" s="235">
        <v>97.5</v>
      </c>
      <c r="F9361" s="235">
        <v>57.6</v>
      </c>
      <c r="G9361" s="235">
        <v>25</v>
      </c>
      <c r="H9361" s="235">
        <v>13.2</v>
      </c>
    </row>
    <row r="9362" spans="2:8">
      <c r="B9362" s="235" t="s">
        <v>83</v>
      </c>
      <c r="C9362" s="235">
        <v>44684</v>
      </c>
      <c r="D9362" s="235">
        <v>0</v>
      </c>
      <c r="E9362" s="235">
        <v>88</v>
      </c>
      <c r="F9362" s="235">
        <v>47.7</v>
      </c>
      <c r="G9362" s="235">
        <v>23.6</v>
      </c>
      <c r="H9362" s="235">
        <v>14.6</v>
      </c>
    </row>
    <row r="9363" spans="2:8">
      <c r="B9363" s="235" t="s">
        <v>83</v>
      </c>
      <c r="C9363" s="235">
        <v>44685</v>
      </c>
      <c r="D9363" s="235">
        <v>0</v>
      </c>
      <c r="E9363" s="235">
        <v>96.5</v>
      </c>
      <c r="F9363" s="235">
        <v>58.8</v>
      </c>
      <c r="G9363" s="235">
        <v>23.8</v>
      </c>
      <c r="H9363" s="235">
        <v>14.1</v>
      </c>
    </row>
    <row r="9364" spans="2:8">
      <c r="B9364" s="235" t="s">
        <v>83</v>
      </c>
      <c r="C9364" s="235">
        <v>44686</v>
      </c>
      <c r="D9364" s="235">
        <v>3.8</v>
      </c>
      <c r="E9364" s="235">
        <v>96.9</v>
      </c>
      <c r="F9364" s="235">
        <v>68.5</v>
      </c>
      <c r="G9364" s="235">
        <v>22.9</v>
      </c>
      <c r="H9364" s="235">
        <v>14.1</v>
      </c>
    </row>
    <row r="9365" spans="2:8">
      <c r="B9365" s="235" t="s">
        <v>83</v>
      </c>
      <c r="C9365" s="235">
        <v>44689</v>
      </c>
      <c r="D9365" s="235">
        <v>6.6</v>
      </c>
      <c r="E9365" s="235">
        <v>98.2</v>
      </c>
      <c r="F9365" s="235">
        <v>55</v>
      </c>
      <c r="G9365" s="235">
        <v>25.6</v>
      </c>
      <c r="H9365" s="235">
        <v>11.7</v>
      </c>
    </row>
    <row r="9366" spans="2:8">
      <c r="B9366" s="235" t="s">
        <v>83</v>
      </c>
      <c r="C9366" s="235">
        <v>44690</v>
      </c>
      <c r="D9366" s="235">
        <v>10</v>
      </c>
      <c r="E9366" s="235">
        <v>99.1</v>
      </c>
      <c r="F9366" s="235">
        <v>62.4</v>
      </c>
      <c r="G9366" s="235">
        <v>24.7</v>
      </c>
      <c r="H9366" s="235">
        <v>12.6</v>
      </c>
    </row>
    <row r="9367" spans="2:8">
      <c r="B9367" s="235" t="s">
        <v>83</v>
      </c>
      <c r="C9367" s="235">
        <v>44691</v>
      </c>
      <c r="D9367" s="235">
        <v>6.8</v>
      </c>
      <c r="E9367" s="235">
        <v>98.2</v>
      </c>
      <c r="F9367" s="235">
        <v>65.5</v>
      </c>
      <c r="G9367" s="235">
        <v>23</v>
      </c>
      <c r="H9367" s="235">
        <v>12.3</v>
      </c>
    </row>
    <row r="9368" spans="2:8">
      <c r="B9368" s="235" t="s">
        <v>83</v>
      </c>
      <c r="C9368" s="235">
        <v>44692</v>
      </c>
      <c r="D9368" s="235">
        <v>10.6</v>
      </c>
      <c r="E9368" s="235">
        <v>99.1</v>
      </c>
      <c r="F9368" s="235">
        <v>73.8</v>
      </c>
      <c r="G9368" s="235">
        <v>23.2</v>
      </c>
      <c r="H9368" s="235">
        <v>12.8</v>
      </c>
    </row>
    <row r="9369" spans="2:8">
      <c r="B9369" s="235" t="s">
        <v>83</v>
      </c>
      <c r="C9369" s="235">
        <v>44693</v>
      </c>
      <c r="D9369" s="235">
        <v>0</v>
      </c>
      <c r="E9369" s="235">
        <v>98.9</v>
      </c>
      <c r="F9369" s="235">
        <v>70.7</v>
      </c>
      <c r="G9369" s="235">
        <v>24.3</v>
      </c>
      <c r="H9369" s="235">
        <v>13.1</v>
      </c>
    </row>
    <row r="9370" spans="2:8">
      <c r="B9370" s="235" t="s">
        <v>83</v>
      </c>
      <c r="C9370" s="235">
        <v>44696</v>
      </c>
      <c r="D9370" s="235">
        <v>0</v>
      </c>
      <c r="E9370" s="235">
        <v>98.1</v>
      </c>
      <c r="F9370" s="235">
        <v>52.4</v>
      </c>
      <c r="G9370" s="235">
        <v>23.4</v>
      </c>
      <c r="H9370" s="235">
        <v>12.5</v>
      </c>
    </row>
    <row r="9371" spans="2:8">
      <c r="B9371" s="235" t="s">
        <v>83</v>
      </c>
      <c r="C9371" s="235">
        <v>44697</v>
      </c>
      <c r="D9371" s="235">
        <v>0</v>
      </c>
      <c r="E9371" s="235">
        <v>95.2</v>
      </c>
      <c r="F9371" s="235">
        <v>63.6</v>
      </c>
      <c r="G9371" s="235">
        <v>23.9</v>
      </c>
      <c r="H9371" s="235">
        <v>13.1</v>
      </c>
    </row>
    <row r="9372" spans="2:8">
      <c r="B9372" s="235" t="s">
        <v>83</v>
      </c>
      <c r="C9372" s="235">
        <v>44698</v>
      </c>
      <c r="D9372" s="235">
        <v>7.2</v>
      </c>
      <c r="E9372" s="235">
        <v>99.5</v>
      </c>
      <c r="F9372" s="235">
        <v>69.8</v>
      </c>
      <c r="G9372" s="235">
        <v>23.3</v>
      </c>
      <c r="H9372" s="235">
        <v>13.7</v>
      </c>
    </row>
    <row r="9373" spans="2:8">
      <c r="B9373" s="235" t="s">
        <v>83</v>
      </c>
      <c r="C9373" s="235">
        <v>44699</v>
      </c>
      <c r="D9373" s="235">
        <v>18.8</v>
      </c>
      <c r="E9373" s="235">
        <v>102.3</v>
      </c>
      <c r="F9373" s="235">
        <v>72.2</v>
      </c>
      <c r="G9373" s="235">
        <v>18.2</v>
      </c>
      <c r="H9373" s="235">
        <v>13.6</v>
      </c>
    </row>
    <row r="9374" spans="2:8">
      <c r="B9374" s="235" t="s">
        <v>83</v>
      </c>
      <c r="C9374" s="235">
        <v>44700</v>
      </c>
      <c r="D9374" s="235">
        <v>8.6</v>
      </c>
      <c r="E9374" s="235">
        <v>98.7</v>
      </c>
      <c r="F9374" s="235">
        <v>64.7</v>
      </c>
      <c r="G9374" s="235">
        <v>26.3</v>
      </c>
      <c r="H9374" s="235">
        <v>12.4</v>
      </c>
    </row>
    <row r="9375" spans="2:8">
      <c r="B9375" s="235" t="s">
        <v>83</v>
      </c>
      <c r="C9375" s="235">
        <v>44703</v>
      </c>
      <c r="D9375" s="235">
        <v>0</v>
      </c>
      <c r="E9375" s="235">
        <v>96.3</v>
      </c>
      <c r="F9375" s="235">
        <v>65.8</v>
      </c>
      <c r="G9375" s="235">
        <v>24.4</v>
      </c>
      <c r="H9375" s="235">
        <v>12.8</v>
      </c>
    </row>
    <row r="9376" spans="2:8">
      <c r="B9376" s="235" t="s">
        <v>83</v>
      </c>
      <c r="C9376" s="235">
        <v>44704</v>
      </c>
      <c r="D9376" s="235">
        <v>0.6</v>
      </c>
      <c r="E9376" s="235">
        <v>99.6</v>
      </c>
      <c r="F9376" s="235">
        <v>59.9</v>
      </c>
      <c r="G9376" s="235">
        <v>24</v>
      </c>
      <c r="H9376" s="235">
        <v>12.8</v>
      </c>
    </row>
    <row r="9377" spans="2:8">
      <c r="B9377" s="235" t="s">
        <v>103</v>
      </c>
      <c r="C9377" s="235">
        <v>43435</v>
      </c>
      <c r="D9377" s="235">
        <v>0</v>
      </c>
      <c r="E9377" s="235">
        <v>0</v>
      </c>
      <c r="F9377" s="235">
        <v>0</v>
      </c>
      <c r="G9377" s="235">
        <v>28</v>
      </c>
      <c r="H9377" s="235">
        <v>13</v>
      </c>
    </row>
    <row r="9378" spans="2:8">
      <c r="B9378" s="235" t="s">
        <v>103</v>
      </c>
      <c r="C9378" s="235">
        <v>43436</v>
      </c>
      <c r="D9378" s="235">
        <v>0</v>
      </c>
      <c r="E9378" s="235">
        <v>0</v>
      </c>
      <c r="F9378" s="235">
        <v>0</v>
      </c>
      <c r="G9378" s="235">
        <v>28</v>
      </c>
      <c r="H9378" s="235">
        <v>13</v>
      </c>
    </row>
    <row r="9379" spans="2:8">
      <c r="B9379" s="235" t="s">
        <v>103</v>
      </c>
      <c r="C9379" s="235">
        <v>43437</v>
      </c>
      <c r="D9379" s="235">
        <v>0</v>
      </c>
      <c r="E9379" s="235">
        <v>0</v>
      </c>
      <c r="F9379" s="235">
        <v>0</v>
      </c>
      <c r="G9379" s="235">
        <v>28</v>
      </c>
      <c r="H9379" s="235">
        <v>13</v>
      </c>
    </row>
    <row r="9380" spans="2:8">
      <c r="B9380" s="235" t="s">
        <v>103</v>
      </c>
      <c r="C9380" s="235">
        <v>43438</v>
      </c>
      <c r="D9380" s="235">
        <v>3</v>
      </c>
      <c r="E9380" s="235">
        <v>0</v>
      </c>
      <c r="F9380" s="235">
        <v>0</v>
      </c>
      <c r="G9380" s="235">
        <v>27</v>
      </c>
      <c r="H9380" s="235">
        <v>13</v>
      </c>
    </row>
    <row r="9381" spans="2:8">
      <c r="B9381" s="235" t="s">
        <v>103</v>
      </c>
      <c r="C9381" s="235">
        <v>43439</v>
      </c>
      <c r="D9381" s="235">
        <v>11</v>
      </c>
      <c r="E9381" s="235">
        <v>0</v>
      </c>
      <c r="F9381" s="235">
        <v>0</v>
      </c>
      <c r="G9381" s="235">
        <v>27</v>
      </c>
      <c r="H9381" s="235">
        <v>13</v>
      </c>
    </row>
    <row r="9382" spans="2:8">
      <c r="B9382" s="235" t="s">
        <v>103</v>
      </c>
      <c r="C9382" s="235">
        <v>43440</v>
      </c>
      <c r="D9382" s="235">
        <v>15</v>
      </c>
      <c r="E9382" s="235">
        <v>0</v>
      </c>
      <c r="F9382" s="235">
        <v>0</v>
      </c>
      <c r="G9382" s="235">
        <v>25</v>
      </c>
      <c r="H9382" s="235">
        <v>13</v>
      </c>
    </row>
    <row r="9383" spans="2:8">
      <c r="B9383" s="235" t="s">
        <v>103</v>
      </c>
      <c r="C9383" s="235">
        <v>43441</v>
      </c>
      <c r="D9383" s="235">
        <v>0</v>
      </c>
      <c r="E9383" s="235">
        <v>0</v>
      </c>
      <c r="F9383" s="235">
        <v>0</v>
      </c>
      <c r="G9383" s="235">
        <v>29</v>
      </c>
      <c r="H9383" s="235">
        <v>12</v>
      </c>
    </row>
    <row r="9384" spans="2:8">
      <c r="B9384" s="235" t="s">
        <v>103</v>
      </c>
      <c r="C9384" s="235">
        <v>43442</v>
      </c>
      <c r="D9384" s="235">
        <v>0</v>
      </c>
      <c r="E9384" s="235">
        <v>0</v>
      </c>
      <c r="F9384" s="235">
        <v>0</v>
      </c>
      <c r="G9384" s="235">
        <v>29</v>
      </c>
      <c r="H9384" s="235">
        <v>12</v>
      </c>
    </row>
    <row r="9385" spans="2:8">
      <c r="B9385" s="235" t="s">
        <v>103</v>
      </c>
      <c r="C9385" s="235">
        <v>43443</v>
      </c>
      <c r="D9385" s="235">
        <v>0</v>
      </c>
      <c r="E9385" s="235">
        <v>0</v>
      </c>
      <c r="F9385" s="235">
        <v>0</v>
      </c>
      <c r="G9385" s="235">
        <v>29</v>
      </c>
      <c r="H9385" s="235">
        <v>12</v>
      </c>
    </row>
    <row r="9386" spans="2:8">
      <c r="B9386" s="235" t="s">
        <v>103</v>
      </c>
      <c r="C9386" s="235">
        <v>43444</v>
      </c>
      <c r="D9386" s="235">
        <v>7</v>
      </c>
      <c r="E9386" s="235">
        <v>0</v>
      </c>
      <c r="F9386" s="235">
        <v>0</v>
      </c>
      <c r="G9386" s="235">
        <v>29</v>
      </c>
      <c r="H9386" s="235">
        <v>12</v>
      </c>
    </row>
    <row r="9387" spans="2:8">
      <c r="B9387" s="235" t="s">
        <v>103</v>
      </c>
      <c r="C9387" s="235">
        <v>43445</v>
      </c>
      <c r="D9387" s="235">
        <v>0</v>
      </c>
      <c r="E9387" s="235">
        <v>0</v>
      </c>
      <c r="F9387" s="235">
        <v>0</v>
      </c>
      <c r="G9387" s="235">
        <v>29</v>
      </c>
      <c r="H9387" s="235">
        <v>12</v>
      </c>
    </row>
    <row r="9388" spans="2:8">
      <c r="B9388" s="235" t="s">
        <v>103</v>
      </c>
      <c r="C9388" s="235">
        <v>43446</v>
      </c>
      <c r="D9388" s="235">
        <v>0</v>
      </c>
      <c r="E9388" s="235">
        <v>0</v>
      </c>
      <c r="F9388" s="235">
        <v>0</v>
      </c>
      <c r="G9388" s="235">
        <v>29</v>
      </c>
      <c r="H9388" s="235">
        <v>12</v>
      </c>
    </row>
    <row r="9389" spans="2:8">
      <c r="B9389" s="235" t="s">
        <v>103</v>
      </c>
      <c r="C9389" s="235">
        <v>43447</v>
      </c>
      <c r="D9389" s="235">
        <v>0</v>
      </c>
      <c r="E9389" s="235">
        <v>0</v>
      </c>
      <c r="F9389" s="235">
        <v>0</v>
      </c>
      <c r="G9389" s="235">
        <v>29</v>
      </c>
      <c r="H9389" s="235">
        <v>12</v>
      </c>
    </row>
    <row r="9390" spans="2:8">
      <c r="B9390" s="235" t="s">
        <v>103</v>
      </c>
      <c r="C9390" s="235">
        <v>43448</v>
      </c>
      <c r="D9390" s="235">
        <v>18</v>
      </c>
      <c r="E9390" s="235">
        <v>0</v>
      </c>
      <c r="F9390" s="235">
        <v>0</v>
      </c>
      <c r="G9390" s="235">
        <v>25</v>
      </c>
      <c r="H9390" s="235">
        <v>11</v>
      </c>
    </row>
    <row r="9391" spans="2:8">
      <c r="B9391" s="235" t="s">
        <v>103</v>
      </c>
      <c r="C9391" s="235">
        <v>43449</v>
      </c>
      <c r="D9391" s="235">
        <v>0</v>
      </c>
      <c r="E9391" s="235">
        <v>0</v>
      </c>
      <c r="F9391" s="235">
        <v>0</v>
      </c>
      <c r="G9391" s="235">
        <v>25</v>
      </c>
      <c r="H9391" s="235">
        <v>11</v>
      </c>
    </row>
    <row r="9392" spans="2:8">
      <c r="B9392" s="235" t="s">
        <v>103</v>
      </c>
      <c r="C9392" s="235">
        <v>43450</v>
      </c>
      <c r="D9392" s="235">
        <v>0</v>
      </c>
      <c r="E9392" s="235">
        <v>0</v>
      </c>
      <c r="F9392" s="235">
        <v>0</v>
      </c>
      <c r="G9392" s="235">
        <v>25</v>
      </c>
      <c r="H9392" s="235">
        <v>11</v>
      </c>
    </row>
    <row r="9393" spans="2:8">
      <c r="B9393" s="235" t="s">
        <v>103</v>
      </c>
      <c r="C9393" s="235">
        <v>43451</v>
      </c>
      <c r="D9393" s="235">
        <v>0</v>
      </c>
      <c r="E9393" s="235">
        <v>0</v>
      </c>
      <c r="F9393" s="235">
        <v>0</v>
      </c>
      <c r="G9393" s="235">
        <v>29</v>
      </c>
      <c r="H9393" s="235">
        <v>12</v>
      </c>
    </row>
    <row r="9394" spans="2:8">
      <c r="B9394" s="235" t="s">
        <v>103</v>
      </c>
      <c r="C9394" s="235">
        <v>43452</v>
      </c>
      <c r="D9394" s="235">
        <v>0</v>
      </c>
      <c r="E9394" s="235">
        <v>0</v>
      </c>
      <c r="F9394" s="235">
        <v>0</v>
      </c>
      <c r="G9394" s="235">
        <v>29</v>
      </c>
      <c r="H9394" s="235">
        <v>11</v>
      </c>
    </row>
    <row r="9395" spans="2:8">
      <c r="B9395" s="235" t="s">
        <v>103</v>
      </c>
      <c r="C9395" s="235">
        <v>43453</v>
      </c>
      <c r="D9395" s="235">
        <v>0</v>
      </c>
      <c r="E9395" s="235">
        <v>0</v>
      </c>
      <c r="F9395" s="235">
        <v>0</v>
      </c>
      <c r="G9395" s="235">
        <v>29</v>
      </c>
      <c r="H9395" s="235">
        <v>10</v>
      </c>
    </row>
    <row r="9396" spans="2:8">
      <c r="B9396" s="235" t="s">
        <v>103</v>
      </c>
      <c r="C9396" s="235">
        <v>43454</v>
      </c>
      <c r="D9396" s="235">
        <v>0</v>
      </c>
      <c r="E9396" s="235">
        <v>0</v>
      </c>
      <c r="F9396" s="235">
        <v>0</v>
      </c>
      <c r="G9396" s="235">
        <v>29</v>
      </c>
      <c r="H9396" s="235">
        <v>11</v>
      </c>
    </row>
    <row r="9397" spans="2:8">
      <c r="B9397" s="235" t="s">
        <v>103</v>
      </c>
      <c r="C9397" s="235">
        <v>43455</v>
      </c>
      <c r="D9397" s="235">
        <v>2</v>
      </c>
      <c r="E9397" s="235">
        <v>0</v>
      </c>
      <c r="F9397" s="235">
        <v>0</v>
      </c>
      <c r="G9397" s="235">
        <v>29</v>
      </c>
      <c r="H9397" s="235">
        <v>12</v>
      </c>
    </row>
    <row r="9398" spans="2:8">
      <c r="B9398" s="235" t="s">
        <v>103</v>
      </c>
      <c r="C9398" s="235">
        <v>43456</v>
      </c>
      <c r="D9398" s="235">
        <v>0</v>
      </c>
      <c r="E9398" s="235">
        <v>0</v>
      </c>
      <c r="F9398" s="235">
        <v>0</v>
      </c>
      <c r="G9398" s="235">
        <v>29</v>
      </c>
      <c r="H9398" s="235">
        <v>11</v>
      </c>
    </row>
    <row r="9399" spans="2:8">
      <c r="B9399" s="235" t="s">
        <v>103</v>
      </c>
      <c r="C9399" s="235">
        <v>43457</v>
      </c>
      <c r="D9399" s="235">
        <v>0</v>
      </c>
      <c r="E9399" s="235">
        <v>0</v>
      </c>
      <c r="F9399" s="235">
        <v>0</v>
      </c>
      <c r="G9399" s="235">
        <v>29</v>
      </c>
      <c r="H9399" s="235">
        <v>11</v>
      </c>
    </row>
    <row r="9400" spans="2:8">
      <c r="B9400" s="235" t="s">
        <v>103</v>
      </c>
      <c r="C9400" s="235">
        <v>43458</v>
      </c>
      <c r="D9400" s="235">
        <v>0</v>
      </c>
      <c r="E9400" s="235">
        <v>0</v>
      </c>
      <c r="F9400" s="235">
        <v>0</v>
      </c>
      <c r="G9400" s="235">
        <v>29</v>
      </c>
      <c r="H9400" s="235">
        <v>11</v>
      </c>
    </row>
    <row r="9401" spans="2:8">
      <c r="B9401" s="235" t="s">
        <v>103</v>
      </c>
      <c r="C9401" s="235">
        <v>43459</v>
      </c>
      <c r="D9401" s="235">
        <v>0</v>
      </c>
      <c r="E9401" s="235">
        <v>0</v>
      </c>
      <c r="F9401" s="235">
        <v>0</v>
      </c>
      <c r="G9401" s="235">
        <v>29</v>
      </c>
      <c r="H9401" s="235">
        <v>11</v>
      </c>
    </row>
    <row r="9402" spans="2:8">
      <c r="B9402" s="235" t="s">
        <v>103</v>
      </c>
      <c r="C9402" s="235">
        <v>43460</v>
      </c>
      <c r="D9402" s="235">
        <v>0</v>
      </c>
      <c r="E9402" s="235">
        <v>0</v>
      </c>
      <c r="F9402" s="235">
        <v>0</v>
      </c>
      <c r="G9402" s="235">
        <v>30</v>
      </c>
      <c r="H9402" s="235">
        <v>12</v>
      </c>
    </row>
    <row r="9403" spans="2:8">
      <c r="B9403" s="235" t="s">
        <v>103</v>
      </c>
      <c r="C9403" s="235">
        <v>43461</v>
      </c>
      <c r="D9403" s="235">
        <v>0</v>
      </c>
      <c r="E9403" s="235">
        <v>0</v>
      </c>
      <c r="F9403" s="235">
        <v>0</v>
      </c>
      <c r="G9403" s="235">
        <v>30</v>
      </c>
      <c r="H9403" s="235">
        <v>12</v>
      </c>
    </row>
    <row r="9404" spans="2:8">
      <c r="B9404" s="235" t="s">
        <v>103</v>
      </c>
      <c r="C9404" s="235">
        <v>43462</v>
      </c>
      <c r="D9404" s="235">
        <v>0</v>
      </c>
      <c r="E9404" s="235">
        <v>0</v>
      </c>
      <c r="F9404" s="235">
        <v>0</v>
      </c>
      <c r="G9404" s="235">
        <v>30</v>
      </c>
      <c r="H9404" s="235">
        <v>12</v>
      </c>
    </row>
    <row r="9405" spans="2:8">
      <c r="B9405" s="235" t="s">
        <v>103</v>
      </c>
      <c r="C9405" s="235">
        <v>43463</v>
      </c>
      <c r="D9405" s="235">
        <v>0</v>
      </c>
      <c r="E9405" s="235">
        <v>0</v>
      </c>
      <c r="F9405" s="235">
        <v>0</v>
      </c>
      <c r="G9405" s="235">
        <v>30</v>
      </c>
      <c r="H9405" s="235">
        <v>12</v>
      </c>
    </row>
    <row r="9406" spans="2:8">
      <c r="B9406" s="235" t="s">
        <v>103</v>
      </c>
      <c r="C9406" s="235">
        <v>43464</v>
      </c>
      <c r="D9406" s="235">
        <v>0</v>
      </c>
      <c r="E9406" s="235">
        <v>0</v>
      </c>
      <c r="F9406" s="235">
        <v>0</v>
      </c>
      <c r="G9406" s="235">
        <v>30</v>
      </c>
      <c r="H9406" s="235">
        <v>12</v>
      </c>
    </row>
    <row r="9407" spans="2:8">
      <c r="B9407" s="235" t="s">
        <v>103</v>
      </c>
      <c r="C9407" s="235">
        <v>43465</v>
      </c>
      <c r="D9407" s="235">
        <v>0</v>
      </c>
      <c r="E9407" s="235">
        <v>0</v>
      </c>
      <c r="F9407" s="235">
        <v>0</v>
      </c>
      <c r="G9407" s="235">
        <v>30</v>
      </c>
      <c r="H9407" s="235">
        <v>12</v>
      </c>
    </row>
    <row r="9408" spans="2:8">
      <c r="B9408" s="235" t="s">
        <v>103</v>
      </c>
      <c r="C9408" s="235">
        <v>43466</v>
      </c>
      <c r="D9408" s="235">
        <v>0</v>
      </c>
      <c r="E9408" s="235">
        <v>0</v>
      </c>
      <c r="F9408" s="235">
        <v>0</v>
      </c>
      <c r="G9408" s="235">
        <v>30</v>
      </c>
      <c r="H9408" s="235">
        <v>13</v>
      </c>
    </row>
    <row r="9409" spans="2:8">
      <c r="B9409" s="235" t="s">
        <v>103</v>
      </c>
      <c r="C9409" s="235">
        <v>43467</v>
      </c>
      <c r="D9409" s="235">
        <v>2</v>
      </c>
      <c r="E9409" s="235">
        <v>0</v>
      </c>
      <c r="F9409" s="235">
        <v>0</v>
      </c>
      <c r="G9409" s="235">
        <v>31</v>
      </c>
      <c r="H9409" s="235">
        <v>16</v>
      </c>
    </row>
    <row r="9410" spans="2:8">
      <c r="B9410" s="235" t="s">
        <v>103</v>
      </c>
      <c r="C9410" s="235">
        <v>43468</v>
      </c>
      <c r="D9410" s="235">
        <v>0</v>
      </c>
      <c r="E9410" s="235">
        <v>0</v>
      </c>
      <c r="F9410" s="235">
        <v>0</v>
      </c>
      <c r="G9410" s="235">
        <v>30</v>
      </c>
      <c r="H9410" s="235">
        <v>16</v>
      </c>
    </row>
    <row r="9411" spans="2:8">
      <c r="B9411" s="235" t="s">
        <v>103</v>
      </c>
      <c r="C9411" s="235">
        <v>43469</v>
      </c>
      <c r="D9411" s="235">
        <v>0</v>
      </c>
      <c r="E9411" s="235">
        <v>0</v>
      </c>
      <c r="F9411" s="235">
        <v>0</v>
      </c>
      <c r="G9411" s="235">
        <v>28</v>
      </c>
      <c r="H9411" s="235">
        <v>0</v>
      </c>
    </row>
    <row r="9412" spans="2:8">
      <c r="B9412" s="235" t="s">
        <v>103</v>
      </c>
      <c r="C9412" s="235">
        <v>43470</v>
      </c>
      <c r="D9412" s="235">
        <v>0</v>
      </c>
      <c r="E9412" s="235">
        <v>0</v>
      </c>
      <c r="F9412" s="235">
        <v>0</v>
      </c>
      <c r="G9412" s="235">
        <v>30</v>
      </c>
      <c r="H9412" s="235">
        <v>11</v>
      </c>
    </row>
    <row r="9413" spans="2:8">
      <c r="B9413" s="235" t="s">
        <v>103</v>
      </c>
      <c r="C9413" s="235">
        <v>43471</v>
      </c>
      <c r="D9413" s="235">
        <v>0</v>
      </c>
      <c r="E9413" s="235">
        <v>0</v>
      </c>
      <c r="F9413" s="235">
        <v>0</v>
      </c>
      <c r="G9413" s="235">
        <v>28</v>
      </c>
      <c r="H9413" s="235">
        <v>12</v>
      </c>
    </row>
    <row r="9414" spans="2:8">
      <c r="B9414" s="235" t="s">
        <v>103</v>
      </c>
      <c r="C9414" s="235">
        <v>43472</v>
      </c>
      <c r="D9414" s="235">
        <v>0</v>
      </c>
      <c r="E9414" s="235">
        <v>0</v>
      </c>
      <c r="F9414" s="235">
        <v>0</v>
      </c>
      <c r="G9414" s="235">
        <v>29</v>
      </c>
      <c r="H9414" s="235">
        <v>12</v>
      </c>
    </row>
    <row r="9415" spans="2:8">
      <c r="B9415" s="235" t="s">
        <v>103</v>
      </c>
      <c r="C9415" s="235">
        <v>43473</v>
      </c>
      <c r="D9415" s="235">
        <v>2</v>
      </c>
      <c r="E9415" s="235">
        <v>0</v>
      </c>
      <c r="F9415" s="235">
        <v>0</v>
      </c>
      <c r="G9415" s="235">
        <v>28</v>
      </c>
      <c r="H9415" s="235">
        <v>12</v>
      </c>
    </row>
    <row r="9416" spans="2:8">
      <c r="B9416" s="235" t="s">
        <v>103</v>
      </c>
      <c r="C9416" s="235">
        <v>43474</v>
      </c>
      <c r="D9416" s="235">
        <v>4</v>
      </c>
      <c r="E9416" s="235">
        <v>0</v>
      </c>
      <c r="F9416" s="235">
        <v>0</v>
      </c>
      <c r="G9416" s="235">
        <v>27</v>
      </c>
      <c r="H9416" s="235">
        <v>13</v>
      </c>
    </row>
    <row r="9417" spans="2:8">
      <c r="B9417" s="235" t="s">
        <v>103</v>
      </c>
      <c r="C9417" s="235">
        <v>43475</v>
      </c>
      <c r="D9417" s="235">
        <v>2</v>
      </c>
      <c r="E9417" s="235">
        <v>0</v>
      </c>
      <c r="F9417" s="235">
        <v>0</v>
      </c>
      <c r="G9417" s="235">
        <v>28</v>
      </c>
      <c r="H9417" s="235">
        <v>11</v>
      </c>
    </row>
    <row r="9418" spans="2:8">
      <c r="B9418" s="235" t="s">
        <v>103</v>
      </c>
      <c r="C9418" s="235">
        <v>43476</v>
      </c>
      <c r="D9418" s="235">
        <v>3</v>
      </c>
      <c r="E9418" s="235">
        <v>0</v>
      </c>
      <c r="F9418" s="235">
        <v>0</v>
      </c>
      <c r="G9418" s="235">
        <v>28</v>
      </c>
      <c r="H9418" s="235">
        <v>11</v>
      </c>
    </row>
    <row r="9419" spans="2:8">
      <c r="B9419" s="235" t="s">
        <v>103</v>
      </c>
      <c r="C9419" s="235">
        <v>43477</v>
      </c>
      <c r="D9419" s="235">
        <v>0</v>
      </c>
      <c r="E9419" s="235">
        <v>0</v>
      </c>
      <c r="F9419" s="235">
        <v>0</v>
      </c>
      <c r="G9419" s="235">
        <v>28</v>
      </c>
      <c r="H9419" s="235">
        <v>11</v>
      </c>
    </row>
    <row r="9420" spans="2:8">
      <c r="B9420" s="235" t="s">
        <v>103</v>
      </c>
      <c r="C9420" s="235">
        <v>43478</v>
      </c>
      <c r="D9420" s="235">
        <v>0</v>
      </c>
      <c r="E9420" s="235">
        <v>0</v>
      </c>
      <c r="F9420" s="235">
        <v>0</v>
      </c>
      <c r="G9420" s="235">
        <v>28</v>
      </c>
      <c r="H9420" s="235">
        <v>11</v>
      </c>
    </row>
    <row r="9421" spans="2:8">
      <c r="B9421" s="235" t="s">
        <v>103</v>
      </c>
      <c r="C9421" s="235">
        <v>43479</v>
      </c>
      <c r="D9421" s="235">
        <v>5</v>
      </c>
      <c r="E9421" s="235">
        <v>0</v>
      </c>
      <c r="F9421" s="235">
        <v>0</v>
      </c>
      <c r="G9421" s="235">
        <v>28</v>
      </c>
      <c r="H9421" s="235">
        <v>11</v>
      </c>
    </row>
    <row r="9422" spans="2:8">
      <c r="B9422" s="235" t="s">
        <v>103</v>
      </c>
      <c r="C9422" s="235">
        <v>43480</v>
      </c>
      <c r="D9422" s="235">
        <v>0</v>
      </c>
      <c r="E9422" s="235">
        <v>0</v>
      </c>
      <c r="F9422" s="235">
        <v>0</v>
      </c>
      <c r="G9422" s="235">
        <v>30</v>
      </c>
      <c r="H9422" s="235">
        <v>12</v>
      </c>
    </row>
    <row r="9423" spans="2:8">
      <c r="B9423" s="235" t="s">
        <v>103</v>
      </c>
      <c r="C9423" s="235">
        <v>43481</v>
      </c>
      <c r="D9423" s="235">
        <v>0</v>
      </c>
      <c r="E9423" s="235">
        <v>0</v>
      </c>
      <c r="F9423" s="235">
        <v>0</v>
      </c>
      <c r="G9423" s="235">
        <v>30</v>
      </c>
      <c r="H9423" s="235">
        <v>12</v>
      </c>
    </row>
    <row r="9424" spans="2:8">
      <c r="B9424" s="235" t="s">
        <v>103</v>
      </c>
      <c r="C9424" s="235">
        <v>43482</v>
      </c>
      <c r="D9424" s="235">
        <v>0</v>
      </c>
      <c r="E9424" s="235">
        <v>0</v>
      </c>
      <c r="F9424" s="235">
        <v>0</v>
      </c>
      <c r="G9424" s="235">
        <v>30</v>
      </c>
      <c r="H9424" s="235">
        <v>12</v>
      </c>
    </row>
    <row r="9425" spans="2:8">
      <c r="B9425" s="235" t="s">
        <v>103</v>
      </c>
      <c r="C9425" s="235">
        <v>43483</v>
      </c>
      <c r="D9425" s="235">
        <v>0</v>
      </c>
      <c r="E9425" s="235">
        <v>0</v>
      </c>
      <c r="F9425" s="235">
        <v>0</v>
      </c>
      <c r="G9425" s="235">
        <v>30</v>
      </c>
      <c r="H9425" s="235">
        <v>12</v>
      </c>
    </row>
    <row r="9426" spans="2:8">
      <c r="B9426" s="235" t="s">
        <v>103</v>
      </c>
      <c r="C9426" s="235">
        <v>43484</v>
      </c>
      <c r="D9426" s="235">
        <v>0</v>
      </c>
      <c r="E9426" s="235">
        <v>0</v>
      </c>
      <c r="F9426" s="235">
        <v>0</v>
      </c>
      <c r="G9426" s="235">
        <v>30</v>
      </c>
      <c r="H9426" s="235">
        <v>12</v>
      </c>
    </row>
    <row r="9427" spans="2:8">
      <c r="B9427" s="235" t="s">
        <v>103</v>
      </c>
      <c r="C9427" s="235">
        <v>43485</v>
      </c>
      <c r="D9427" s="235">
        <v>0</v>
      </c>
      <c r="E9427" s="235">
        <v>0</v>
      </c>
      <c r="F9427" s="235">
        <v>0</v>
      </c>
      <c r="G9427" s="235">
        <v>30</v>
      </c>
      <c r="H9427" s="235">
        <v>12</v>
      </c>
    </row>
    <row r="9428" spans="2:8">
      <c r="B9428" s="235" t="s">
        <v>103</v>
      </c>
      <c r="C9428" s="235">
        <v>43486</v>
      </c>
      <c r="D9428" s="235">
        <v>0</v>
      </c>
      <c r="E9428" s="235">
        <v>0</v>
      </c>
      <c r="F9428" s="235">
        <v>0</v>
      </c>
      <c r="G9428" s="235">
        <v>30</v>
      </c>
      <c r="H9428" s="235">
        <v>12</v>
      </c>
    </row>
    <row r="9429" spans="2:8">
      <c r="B9429" s="235" t="s">
        <v>103</v>
      </c>
      <c r="C9429" s="235">
        <v>43487</v>
      </c>
      <c r="D9429" s="235">
        <v>0</v>
      </c>
      <c r="E9429" s="235">
        <v>0</v>
      </c>
      <c r="F9429" s="235">
        <v>0</v>
      </c>
      <c r="G9429" s="235">
        <v>30</v>
      </c>
      <c r="H9429" s="235">
        <v>11</v>
      </c>
    </row>
    <row r="9430" spans="2:8">
      <c r="B9430" s="235" t="s">
        <v>103</v>
      </c>
      <c r="C9430" s="235">
        <v>43488</v>
      </c>
      <c r="D9430" s="235">
        <v>0</v>
      </c>
      <c r="E9430" s="235">
        <v>0</v>
      </c>
      <c r="F9430" s="235">
        <v>0</v>
      </c>
      <c r="G9430" s="235">
        <v>30</v>
      </c>
      <c r="H9430" s="235">
        <v>11</v>
      </c>
    </row>
    <row r="9431" spans="2:8">
      <c r="B9431" s="235" t="s">
        <v>103</v>
      </c>
      <c r="C9431" s="235">
        <v>43489</v>
      </c>
      <c r="D9431" s="235">
        <v>0</v>
      </c>
      <c r="E9431" s="235">
        <v>0</v>
      </c>
      <c r="F9431" s="235">
        <v>0</v>
      </c>
      <c r="G9431" s="235">
        <v>30</v>
      </c>
      <c r="H9431" s="235">
        <v>11</v>
      </c>
    </row>
    <row r="9432" spans="2:8">
      <c r="B9432" s="235" t="s">
        <v>103</v>
      </c>
      <c r="C9432" s="235">
        <v>43490</v>
      </c>
      <c r="D9432" s="235">
        <v>0</v>
      </c>
      <c r="E9432" s="235">
        <v>0</v>
      </c>
      <c r="F9432" s="235">
        <v>0</v>
      </c>
      <c r="G9432" s="235">
        <v>30</v>
      </c>
      <c r="H9432" s="235">
        <v>11</v>
      </c>
    </row>
    <row r="9433" spans="2:8">
      <c r="B9433" s="235" t="s">
        <v>103</v>
      </c>
      <c r="C9433" s="235">
        <v>43491</v>
      </c>
      <c r="D9433" s="235">
        <v>0</v>
      </c>
      <c r="E9433" s="235">
        <v>0</v>
      </c>
      <c r="F9433" s="235">
        <v>0</v>
      </c>
      <c r="G9433" s="235">
        <v>29</v>
      </c>
      <c r="H9433" s="235">
        <v>13</v>
      </c>
    </row>
    <row r="9434" spans="2:8">
      <c r="B9434" s="235" t="s">
        <v>103</v>
      </c>
      <c r="C9434" s="235">
        <v>43492</v>
      </c>
      <c r="D9434" s="235">
        <v>0</v>
      </c>
      <c r="E9434" s="235">
        <v>0</v>
      </c>
      <c r="F9434" s="235">
        <v>0</v>
      </c>
      <c r="G9434" s="235">
        <v>29</v>
      </c>
      <c r="H9434" s="235">
        <v>13</v>
      </c>
    </row>
    <row r="9435" spans="2:8">
      <c r="B9435" s="235" t="s">
        <v>103</v>
      </c>
      <c r="C9435" s="235">
        <v>43493</v>
      </c>
      <c r="D9435" s="235">
        <v>19</v>
      </c>
      <c r="E9435" s="235">
        <v>0</v>
      </c>
      <c r="F9435" s="235">
        <v>0</v>
      </c>
      <c r="G9435" s="235">
        <v>26</v>
      </c>
      <c r="H9435" s="235">
        <v>12</v>
      </c>
    </row>
    <row r="9436" spans="2:8">
      <c r="B9436" s="235" t="s">
        <v>103</v>
      </c>
      <c r="C9436" s="235">
        <v>43494</v>
      </c>
      <c r="D9436" s="235">
        <v>0</v>
      </c>
      <c r="E9436" s="235">
        <v>0</v>
      </c>
      <c r="F9436" s="235">
        <v>0</v>
      </c>
      <c r="G9436" s="235">
        <v>26</v>
      </c>
      <c r="H9436" s="235">
        <v>12</v>
      </c>
    </row>
    <row r="9437" spans="2:8">
      <c r="B9437" s="235" t="s">
        <v>103</v>
      </c>
      <c r="C9437" s="235">
        <v>43495</v>
      </c>
      <c r="D9437" s="235">
        <v>7</v>
      </c>
      <c r="E9437" s="235">
        <v>0</v>
      </c>
      <c r="F9437" s="235">
        <v>0</v>
      </c>
      <c r="G9437" s="235">
        <v>25</v>
      </c>
      <c r="H9437" s="235">
        <v>14</v>
      </c>
    </row>
    <row r="9438" spans="2:8">
      <c r="B9438" s="235" t="s">
        <v>103</v>
      </c>
      <c r="C9438" s="235">
        <v>43496</v>
      </c>
      <c r="D9438" s="235">
        <v>0</v>
      </c>
      <c r="E9438" s="235">
        <v>0</v>
      </c>
      <c r="F9438" s="235">
        <v>0</v>
      </c>
      <c r="G9438" s="235">
        <v>25</v>
      </c>
      <c r="H9438" s="235">
        <v>14</v>
      </c>
    </row>
    <row r="9439" spans="2:8">
      <c r="B9439" s="235" t="s">
        <v>103</v>
      </c>
      <c r="C9439" s="235">
        <v>43497</v>
      </c>
      <c r="D9439" s="235">
        <v>1</v>
      </c>
      <c r="E9439" s="235">
        <v>0</v>
      </c>
      <c r="F9439" s="235">
        <v>0</v>
      </c>
      <c r="G9439" s="235">
        <v>25</v>
      </c>
      <c r="H9439" s="235">
        <v>14</v>
      </c>
    </row>
    <row r="9440" spans="2:8">
      <c r="B9440" s="235" t="s">
        <v>103</v>
      </c>
      <c r="C9440" s="235">
        <v>43498</v>
      </c>
      <c r="D9440" s="235">
        <v>12</v>
      </c>
      <c r="E9440" s="235">
        <v>0</v>
      </c>
      <c r="F9440" s="235">
        <v>0</v>
      </c>
      <c r="G9440" s="235">
        <v>25</v>
      </c>
      <c r="H9440" s="235">
        <v>14</v>
      </c>
    </row>
    <row r="9441" spans="2:8">
      <c r="B9441" s="235" t="s">
        <v>103</v>
      </c>
      <c r="C9441" s="235">
        <v>43499</v>
      </c>
      <c r="D9441" s="235">
        <v>0</v>
      </c>
      <c r="E9441" s="235">
        <v>0</v>
      </c>
      <c r="F9441" s="235">
        <v>0</v>
      </c>
      <c r="G9441" s="235">
        <v>25</v>
      </c>
      <c r="H9441" s="235">
        <v>14</v>
      </c>
    </row>
    <row r="9442" spans="2:8">
      <c r="B9442" s="235" t="s">
        <v>103</v>
      </c>
      <c r="C9442" s="235">
        <v>43500</v>
      </c>
      <c r="D9442" s="235">
        <v>3</v>
      </c>
      <c r="E9442" s="235">
        <v>0</v>
      </c>
      <c r="F9442" s="235">
        <v>0</v>
      </c>
      <c r="G9442" s="235">
        <v>24</v>
      </c>
      <c r="H9442" s="235">
        <v>12</v>
      </c>
    </row>
    <row r="9443" spans="2:8">
      <c r="B9443" s="235" t="s">
        <v>103</v>
      </c>
      <c r="C9443" s="235">
        <v>43501</v>
      </c>
      <c r="D9443" s="235">
        <v>0</v>
      </c>
      <c r="E9443" s="235">
        <v>0</v>
      </c>
      <c r="F9443" s="235">
        <v>0</v>
      </c>
      <c r="G9443" s="235">
        <v>23</v>
      </c>
      <c r="H9443" s="235">
        <v>12</v>
      </c>
    </row>
    <row r="9444" spans="2:8">
      <c r="B9444" s="235" t="s">
        <v>103</v>
      </c>
      <c r="C9444" s="235">
        <v>43502</v>
      </c>
      <c r="D9444" s="235">
        <v>0</v>
      </c>
      <c r="E9444" s="235">
        <v>0</v>
      </c>
      <c r="F9444" s="235">
        <v>0</v>
      </c>
      <c r="G9444" s="235">
        <v>23</v>
      </c>
      <c r="H9444" s="235">
        <v>13</v>
      </c>
    </row>
    <row r="9445" spans="2:8">
      <c r="B9445" s="235" t="s">
        <v>103</v>
      </c>
      <c r="C9445" s="235">
        <v>43503</v>
      </c>
      <c r="D9445" s="235">
        <v>0</v>
      </c>
      <c r="E9445" s="235">
        <v>0</v>
      </c>
      <c r="F9445" s="235">
        <v>0</v>
      </c>
      <c r="G9445" s="235">
        <v>23</v>
      </c>
      <c r="H9445" s="235">
        <v>13</v>
      </c>
    </row>
    <row r="9446" spans="2:8">
      <c r="B9446" s="235" t="s">
        <v>103</v>
      </c>
      <c r="C9446" s="235">
        <v>43504</v>
      </c>
      <c r="D9446" s="235">
        <v>12</v>
      </c>
      <c r="E9446" s="235">
        <v>0</v>
      </c>
      <c r="F9446" s="235">
        <v>0</v>
      </c>
      <c r="G9446" s="235">
        <v>23</v>
      </c>
      <c r="H9446" s="235">
        <v>13</v>
      </c>
    </row>
    <row r="9447" spans="2:8">
      <c r="B9447" s="235" t="s">
        <v>103</v>
      </c>
      <c r="C9447" s="235">
        <v>43505</v>
      </c>
      <c r="D9447" s="235">
        <v>0</v>
      </c>
      <c r="E9447" s="235">
        <v>0</v>
      </c>
      <c r="F9447" s="235">
        <v>0</v>
      </c>
      <c r="G9447" s="235">
        <v>23</v>
      </c>
      <c r="H9447" s="235">
        <v>13</v>
      </c>
    </row>
    <row r="9448" spans="2:8">
      <c r="B9448" s="235" t="s">
        <v>103</v>
      </c>
      <c r="C9448" s="235">
        <v>43506</v>
      </c>
      <c r="D9448" s="235">
        <v>0</v>
      </c>
      <c r="E9448" s="235">
        <v>0</v>
      </c>
      <c r="F9448" s="235">
        <v>0</v>
      </c>
      <c r="G9448" s="235">
        <v>23</v>
      </c>
      <c r="H9448" s="235">
        <v>13</v>
      </c>
    </row>
    <row r="9449" spans="2:8">
      <c r="B9449" s="235" t="s">
        <v>103</v>
      </c>
      <c r="C9449" s="235">
        <v>43507</v>
      </c>
      <c r="D9449" s="235">
        <v>3</v>
      </c>
      <c r="E9449" s="235">
        <v>0</v>
      </c>
      <c r="F9449" s="235">
        <v>0</v>
      </c>
      <c r="G9449" s="235">
        <v>24</v>
      </c>
      <c r="H9449" s="235">
        <v>11</v>
      </c>
    </row>
    <row r="9450" spans="2:8">
      <c r="B9450" s="235" t="s">
        <v>103</v>
      </c>
      <c r="C9450" s="235">
        <v>43508</v>
      </c>
      <c r="D9450" s="235">
        <v>24</v>
      </c>
      <c r="E9450" s="235">
        <v>0</v>
      </c>
      <c r="F9450" s="235">
        <v>0</v>
      </c>
      <c r="G9450" s="235">
        <v>24</v>
      </c>
      <c r="H9450" s="235">
        <v>11</v>
      </c>
    </row>
    <row r="9451" spans="2:8">
      <c r="B9451" s="235" t="s">
        <v>103</v>
      </c>
      <c r="C9451" s="235">
        <v>43509</v>
      </c>
      <c r="D9451" s="235">
        <v>3</v>
      </c>
      <c r="E9451" s="235">
        <v>0</v>
      </c>
      <c r="F9451" s="235">
        <v>0</v>
      </c>
      <c r="G9451" s="235">
        <v>24</v>
      </c>
      <c r="H9451" s="235">
        <v>11</v>
      </c>
    </row>
    <row r="9452" spans="2:8">
      <c r="B9452" s="235" t="s">
        <v>103</v>
      </c>
      <c r="C9452" s="235">
        <v>43510</v>
      </c>
      <c r="D9452" s="235">
        <v>2</v>
      </c>
      <c r="E9452" s="235">
        <v>0</v>
      </c>
      <c r="F9452" s="235">
        <v>0</v>
      </c>
      <c r="G9452" s="235">
        <v>24</v>
      </c>
      <c r="H9452" s="235">
        <v>11</v>
      </c>
    </row>
    <row r="9453" spans="2:8">
      <c r="B9453" s="235" t="s">
        <v>103</v>
      </c>
      <c r="C9453" s="235">
        <v>43511</v>
      </c>
      <c r="D9453" s="235">
        <v>19</v>
      </c>
      <c r="E9453" s="235">
        <v>0</v>
      </c>
      <c r="F9453" s="235">
        <v>0</v>
      </c>
      <c r="G9453" s="235">
        <v>24</v>
      </c>
      <c r="H9453" s="235">
        <v>11</v>
      </c>
    </row>
    <row r="9454" spans="2:8">
      <c r="B9454" s="235" t="s">
        <v>103</v>
      </c>
      <c r="C9454" s="235">
        <v>43512</v>
      </c>
      <c r="D9454" s="235">
        <v>0</v>
      </c>
      <c r="E9454" s="235">
        <v>0</v>
      </c>
      <c r="F9454" s="235">
        <v>0</v>
      </c>
      <c r="G9454" s="235">
        <v>24</v>
      </c>
      <c r="H9454" s="235">
        <v>11</v>
      </c>
    </row>
    <row r="9455" spans="2:8">
      <c r="B9455" s="235" t="s">
        <v>103</v>
      </c>
      <c r="C9455" s="235">
        <v>43513</v>
      </c>
      <c r="D9455" s="235">
        <v>0</v>
      </c>
      <c r="E9455" s="235">
        <v>0</v>
      </c>
      <c r="F9455" s="235">
        <v>0</v>
      </c>
      <c r="G9455" s="235">
        <v>24</v>
      </c>
      <c r="H9455" s="235">
        <v>11</v>
      </c>
    </row>
    <row r="9456" spans="2:8">
      <c r="B9456" s="235" t="s">
        <v>103</v>
      </c>
      <c r="C9456" s="235">
        <v>43514</v>
      </c>
      <c r="D9456" s="235">
        <v>0</v>
      </c>
      <c r="E9456" s="235">
        <v>0</v>
      </c>
      <c r="F9456" s="235">
        <v>0</v>
      </c>
      <c r="G9456" s="235">
        <v>26</v>
      </c>
      <c r="H9456" s="235">
        <v>12</v>
      </c>
    </row>
    <row r="9457" spans="2:8">
      <c r="B9457" s="235" t="s">
        <v>103</v>
      </c>
      <c r="C9457" s="235">
        <v>43515</v>
      </c>
      <c r="D9457" s="235">
        <v>0</v>
      </c>
      <c r="E9457" s="235">
        <v>0</v>
      </c>
      <c r="F9457" s="235">
        <v>0</v>
      </c>
      <c r="G9457" s="235">
        <v>25</v>
      </c>
      <c r="H9457" s="235">
        <v>13</v>
      </c>
    </row>
    <row r="9458" spans="2:8">
      <c r="B9458" s="235" t="s">
        <v>103</v>
      </c>
      <c r="C9458" s="235">
        <v>43516</v>
      </c>
      <c r="D9458" s="235">
        <v>0</v>
      </c>
      <c r="E9458" s="235">
        <v>0</v>
      </c>
      <c r="F9458" s="235">
        <v>0</v>
      </c>
      <c r="G9458" s="235">
        <v>22</v>
      </c>
      <c r="H9458" s="235">
        <v>14</v>
      </c>
    </row>
    <row r="9459" spans="2:8">
      <c r="B9459" s="235" t="s">
        <v>103</v>
      </c>
      <c r="C9459" s="235">
        <v>43517</v>
      </c>
      <c r="D9459" s="235">
        <v>0</v>
      </c>
      <c r="E9459" s="235">
        <v>0</v>
      </c>
      <c r="F9459" s="235">
        <v>0</v>
      </c>
      <c r="G9459" s="235">
        <v>22</v>
      </c>
      <c r="H9459" s="235">
        <v>14</v>
      </c>
    </row>
    <row r="9460" spans="2:8">
      <c r="B9460" s="235" t="s">
        <v>103</v>
      </c>
      <c r="C9460" s="235">
        <v>43518</v>
      </c>
      <c r="D9460" s="235">
        <v>0</v>
      </c>
      <c r="E9460" s="235">
        <v>0</v>
      </c>
      <c r="F9460" s="235">
        <v>0</v>
      </c>
      <c r="G9460" s="235">
        <v>22</v>
      </c>
      <c r="H9460" s="235">
        <v>14</v>
      </c>
    </row>
    <row r="9461" spans="2:8">
      <c r="B9461" s="235" t="s">
        <v>103</v>
      </c>
      <c r="C9461" s="235">
        <v>43519</v>
      </c>
      <c r="D9461" s="235">
        <v>0</v>
      </c>
      <c r="E9461" s="235">
        <v>0</v>
      </c>
      <c r="F9461" s="235">
        <v>0</v>
      </c>
      <c r="G9461" s="235">
        <v>22</v>
      </c>
      <c r="H9461" s="235">
        <v>14</v>
      </c>
    </row>
    <row r="9462" spans="2:8">
      <c r="B9462" s="235" t="s">
        <v>103</v>
      </c>
      <c r="C9462" s="235">
        <v>43520</v>
      </c>
      <c r="D9462" s="235">
        <v>0</v>
      </c>
      <c r="E9462" s="235">
        <v>0</v>
      </c>
      <c r="F9462" s="235">
        <v>0</v>
      </c>
      <c r="G9462" s="235">
        <v>22</v>
      </c>
      <c r="H9462" s="235">
        <v>14</v>
      </c>
    </row>
    <row r="9463" spans="2:8">
      <c r="B9463" s="235" t="s">
        <v>103</v>
      </c>
      <c r="C9463" s="235">
        <v>43521</v>
      </c>
      <c r="D9463" s="235">
        <v>4</v>
      </c>
      <c r="E9463" s="235">
        <v>0</v>
      </c>
      <c r="F9463" s="235">
        <v>0</v>
      </c>
      <c r="G9463" s="235">
        <v>21</v>
      </c>
      <c r="H9463" s="235">
        <v>14</v>
      </c>
    </row>
    <row r="9464" spans="2:8">
      <c r="B9464" s="235" t="s">
        <v>103</v>
      </c>
      <c r="C9464" s="235">
        <v>43522</v>
      </c>
      <c r="D9464" s="235">
        <v>0</v>
      </c>
      <c r="E9464" s="235">
        <v>0</v>
      </c>
      <c r="F9464" s="235">
        <v>0</v>
      </c>
      <c r="G9464" s="235">
        <v>21</v>
      </c>
      <c r="H9464" s="235">
        <v>13</v>
      </c>
    </row>
    <row r="9465" spans="2:8">
      <c r="B9465" s="235" t="s">
        <v>103</v>
      </c>
      <c r="C9465" s="235">
        <v>43523</v>
      </c>
      <c r="D9465" s="235">
        <v>4</v>
      </c>
      <c r="E9465" s="235">
        <v>0</v>
      </c>
      <c r="F9465" s="235">
        <v>0</v>
      </c>
      <c r="G9465" s="235">
        <v>21</v>
      </c>
      <c r="H9465" s="235">
        <v>11</v>
      </c>
    </row>
    <row r="9466" spans="2:8">
      <c r="B9466" s="235" t="s">
        <v>103</v>
      </c>
      <c r="C9466" s="235">
        <v>43524</v>
      </c>
      <c r="D9466" s="235">
        <v>0</v>
      </c>
      <c r="E9466" s="235">
        <v>0</v>
      </c>
      <c r="F9466" s="235">
        <v>0</v>
      </c>
      <c r="G9466" s="235">
        <v>21</v>
      </c>
      <c r="H9466" s="235">
        <v>13</v>
      </c>
    </row>
    <row r="9467" spans="2:8">
      <c r="B9467" s="235" t="s">
        <v>103</v>
      </c>
      <c r="C9467" s="235">
        <v>43525</v>
      </c>
      <c r="D9467" s="235">
        <v>0</v>
      </c>
      <c r="E9467" s="235">
        <v>0</v>
      </c>
      <c r="F9467" s="235">
        <v>0</v>
      </c>
      <c r="G9467" s="235">
        <v>22</v>
      </c>
      <c r="H9467" s="235">
        <v>14</v>
      </c>
    </row>
    <row r="9468" spans="2:8">
      <c r="B9468" s="235" t="s">
        <v>103</v>
      </c>
      <c r="C9468" s="235">
        <v>43526</v>
      </c>
      <c r="D9468" s="235">
        <v>0</v>
      </c>
      <c r="E9468" s="235">
        <v>0</v>
      </c>
      <c r="F9468" s="235">
        <v>0</v>
      </c>
      <c r="G9468" s="235">
        <v>22</v>
      </c>
      <c r="H9468" s="235">
        <v>11</v>
      </c>
    </row>
    <row r="9469" spans="2:8">
      <c r="B9469" s="235" t="s">
        <v>103</v>
      </c>
      <c r="C9469" s="235">
        <v>43527</v>
      </c>
      <c r="D9469" s="235">
        <v>0</v>
      </c>
      <c r="E9469" s="235">
        <v>0</v>
      </c>
      <c r="F9469" s="235">
        <v>0</v>
      </c>
      <c r="G9469" s="235">
        <v>21</v>
      </c>
      <c r="H9469" s="235">
        <v>11</v>
      </c>
    </row>
    <row r="9470" spans="2:8">
      <c r="B9470" s="235" t="s">
        <v>103</v>
      </c>
      <c r="C9470" s="235">
        <v>43528</v>
      </c>
      <c r="D9470" s="235">
        <v>36</v>
      </c>
      <c r="E9470" s="235">
        <v>0</v>
      </c>
      <c r="F9470" s="235">
        <v>0</v>
      </c>
      <c r="G9470" s="235">
        <v>21</v>
      </c>
      <c r="H9470" s="235">
        <v>11</v>
      </c>
    </row>
    <row r="9471" spans="2:8">
      <c r="B9471" s="235" t="s">
        <v>103</v>
      </c>
      <c r="C9471" s="235">
        <v>43529</v>
      </c>
      <c r="D9471" s="235">
        <v>20</v>
      </c>
      <c r="E9471" s="235">
        <v>0</v>
      </c>
      <c r="F9471" s="235">
        <v>0</v>
      </c>
      <c r="G9471" s="235">
        <v>21</v>
      </c>
      <c r="H9471" s="235">
        <v>11</v>
      </c>
    </row>
    <row r="9472" spans="2:8">
      <c r="B9472" s="235" t="s">
        <v>103</v>
      </c>
      <c r="C9472" s="235">
        <v>43530</v>
      </c>
      <c r="D9472" s="235">
        <v>0</v>
      </c>
      <c r="E9472" s="235">
        <v>0</v>
      </c>
      <c r="F9472" s="235">
        <v>0</v>
      </c>
      <c r="G9472" s="235">
        <v>21</v>
      </c>
      <c r="H9472" s="235">
        <v>11</v>
      </c>
    </row>
    <row r="9473" spans="2:8">
      <c r="B9473" s="235" t="s">
        <v>103</v>
      </c>
      <c r="C9473" s="235">
        <v>43531</v>
      </c>
      <c r="D9473" s="235">
        <v>0</v>
      </c>
      <c r="E9473" s="235">
        <v>0</v>
      </c>
      <c r="F9473" s="235">
        <v>0</v>
      </c>
      <c r="G9473" s="235">
        <v>24</v>
      </c>
      <c r="H9473" s="235">
        <v>12</v>
      </c>
    </row>
    <row r="9474" spans="2:8">
      <c r="B9474" s="235" t="s">
        <v>103</v>
      </c>
      <c r="C9474" s="235">
        <v>43532</v>
      </c>
      <c r="D9474" s="235">
        <v>48</v>
      </c>
      <c r="E9474" s="235">
        <v>0</v>
      </c>
      <c r="F9474" s="235">
        <v>0</v>
      </c>
      <c r="G9474" s="235">
        <v>20</v>
      </c>
      <c r="H9474" s="235">
        <v>11</v>
      </c>
    </row>
    <row r="9475" spans="2:8">
      <c r="B9475" s="235" t="s">
        <v>103</v>
      </c>
      <c r="C9475" s="235">
        <v>43533</v>
      </c>
      <c r="D9475" s="235">
        <v>0</v>
      </c>
      <c r="E9475" s="235">
        <v>0</v>
      </c>
      <c r="F9475" s="235">
        <v>0</v>
      </c>
      <c r="G9475" s="235">
        <v>21</v>
      </c>
      <c r="H9475" s="235">
        <v>11</v>
      </c>
    </row>
    <row r="9476" spans="2:8">
      <c r="B9476" s="235" t="s">
        <v>103</v>
      </c>
      <c r="C9476" s="235">
        <v>43534</v>
      </c>
      <c r="D9476" s="235">
        <v>0</v>
      </c>
      <c r="E9476" s="235">
        <v>0</v>
      </c>
      <c r="F9476" s="235">
        <v>0</v>
      </c>
      <c r="G9476" s="235">
        <v>22</v>
      </c>
      <c r="H9476" s="235">
        <v>11</v>
      </c>
    </row>
    <row r="9477" spans="2:8">
      <c r="B9477" s="235" t="s">
        <v>103</v>
      </c>
      <c r="C9477" s="235">
        <v>43535</v>
      </c>
      <c r="D9477" s="235">
        <v>8</v>
      </c>
      <c r="E9477" s="235">
        <v>0</v>
      </c>
      <c r="F9477" s="235">
        <v>0</v>
      </c>
      <c r="G9477" s="235">
        <v>21</v>
      </c>
      <c r="H9477" s="235">
        <v>12</v>
      </c>
    </row>
    <row r="9478" spans="2:8">
      <c r="B9478" s="235" t="s">
        <v>103</v>
      </c>
      <c r="C9478" s="235">
        <v>43536</v>
      </c>
      <c r="D9478" s="235">
        <v>0</v>
      </c>
      <c r="E9478" s="235">
        <v>0</v>
      </c>
      <c r="F9478" s="235">
        <v>0</v>
      </c>
      <c r="G9478" s="235">
        <v>25</v>
      </c>
      <c r="H9478" s="235">
        <v>11</v>
      </c>
    </row>
    <row r="9479" spans="2:8">
      <c r="B9479" s="235" t="s">
        <v>103</v>
      </c>
      <c r="C9479" s="235">
        <v>43537</v>
      </c>
      <c r="D9479" s="235">
        <v>0</v>
      </c>
      <c r="E9479" s="235">
        <v>0</v>
      </c>
      <c r="F9479" s="235">
        <v>0</v>
      </c>
      <c r="G9479" s="235">
        <v>25</v>
      </c>
      <c r="H9479" s="235">
        <v>11</v>
      </c>
    </row>
    <row r="9480" spans="2:8">
      <c r="B9480" s="235" t="s">
        <v>103</v>
      </c>
      <c r="C9480" s="235">
        <v>43538</v>
      </c>
      <c r="D9480" s="235">
        <v>0</v>
      </c>
      <c r="E9480" s="235">
        <v>0</v>
      </c>
      <c r="F9480" s="235">
        <v>0</v>
      </c>
      <c r="G9480" s="235">
        <v>25</v>
      </c>
      <c r="H9480" s="235">
        <v>11</v>
      </c>
    </row>
    <row r="9481" spans="2:8">
      <c r="B9481" s="235" t="s">
        <v>103</v>
      </c>
      <c r="C9481" s="235">
        <v>43539</v>
      </c>
      <c r="D9481" s="235">
        <v>0</v>
      </c>
      <c r="E9481" s="235">
        <v>0</v>
      </c>
      <c r="F9481" s="235">
        <v>0</v>
      </c>
      <c r="G9481" s="235">
        <v>25</v>
      </c>
      <c r="H9481" s="235">
        <v>11</v>
      </c>
    </row>
    <row r="9482" spans="2:8">
      <c r="B9482" s="235" t="s">
        <v>103</v>
      </c>
      <c r="C9482" s="235">
        <v>43540</v>
      </c>
      <c r="D9482" s="235">
        <v>3</v>
      </c>
      <c r="E9482" s="235">
        <v>0</v>
      </c>
      <c r="F9482" s="235">
        <v>0</v>
      </c>
      <c r="G9482" s="235">
        <v>22</v>
      </c>
      <c r="H9482" s="235">
        <v>12</v>
      </c>
    </row>
    <row r="9483" spans="2:8">
      <c r="B9483" s="235" t="s">
        <v>103</v>
      </c>
      <c r="C9483" s="235">
        <v>43541</v>
      </c>
      <c r="D9483" s="235">
        <v>0</v>
      </c>
      <c r="E9483" s="235">
        <v>0</v>
      </c>
      <c r="F9483" s="235">
        <v>0</v>
      </c>
      <c r="G9483" s="235">
        <v>23</v>
      </c>
      <c r="H9483" s="235">
        <v>13</v>
      </c>
    </row>
    <row r="9484" spans="2:8">
      <c r="B9484" s="235" t="s">
        <v>103</v>
      </c>
      <c r="C9484" s="235">
        <v>43542</v>
      </c>
      <c r="D9484" s="235">
        <v>2</v>
      </c>
      <c r="E9484" s="235">
        <v>0</v>
      </c>
      <c r="F9484" s="235">
        <v>0</v>
      </c>
      <c r="G9484" s="235">
        <v>21</v>
      </c>
      <c r="H9484" s="235">
        <v>11</v>
      </c>
    </row>
    <row r="9485" spans="2:8">
      <c r="B9485" s="235" t="s">
        <v>103</v>
      </c>
      <c r="C9485" s="235">
        <v>43543</v>
      </c>
      <c r="D9485" s="235">
        <v>2</v>
      </c>
      <c r="E9485" s="235">
        <v>0</v>
      </c>
      <c r="F9485" s="235">
        <v>0</v>
      </c>
      <c r="G9485" s="235">
        <v>22</v>
      </c>
      <c r="H9485" s="235">
        <v>14</v>
      </c>
    </row>
    <row r="9486" spans="2:8">
      <c r="B9486" s="235" t="s">
        <v>103</v>
      </c>
      <c r="C9486" s="235">
        <v>43544</v>
      </c>
      <c r="D9486" s="235">
        <v>0</v>
      </c>
      <c r="E9486" s="235">
        <v>0</v>
      </c>
      <c r="F9486" s="235">
        <v>0</v>
      </c>
      <c r="G9486" s="235">
        <v>22</v>
      </c>
      <c r="H9486" s="235">
        <v>11</v>
      </c>
    </row>
    <row r="9487" spans="2:8">
      <c r="B9487" s="235" t="s">
        <v>103</v>
      </c>
      <c r="C9487" s="235">
        <v>43545</v>
      </c>
      <c r="D9487" s="235">
        <v>0</v>
      </c>
      <c r="E9487" s="235">
        <v>0</v>
      </c>
      <c r="F9487" s="235">
        <v>0</v>
      </c>
      <c r="G9487" s="235">
        <v>22</v>
      </c>
      <c r="H9487" s="235">
        <v>12</v>
      </c>
    </row>
    <row r="9488" spans="2:8">
      <c r="B9488" s="235" t="s">
        <v>103</v>
      </c>
      <c r="C9488" s="235">
        <v>43546</v>
      </c>
      <c r="D9488" s="235">
        <v>12</v>
      </c>
      <c r="E9488" s="235">
        <v>0</v>
      </c>
      <c r="F9488" s="235">
        <v>0</v>
      </c>
      <c r="G9488" s="235">
        <v>20</v>
      </c>
      <c r="H9488" s="235">
        <v>11</v>
      </c>
    </row>
    <row r="9489" spans="2:8">
      <c r="B9489" s="235" t="s">
        <v>103</v>
      </c>
      <c r="C9489" s="235">
        <v>43547</v>
      </c>
      <c r="D9489" s="235">
        <v>0</v>
      </c>
      <c r="E9489" s="235">
        <v>0</v>
      </c>
      <c r="F9489" s="235">
        <v>0</v>
      </c>
      <c r="G9489" s="235">
        <v>22</v>
      </c>
      <c r="H9489" s="235">
        <v>13</v>
      </c>
    </row>
    <row r="9490" spans="2:8">
      <c r="B9490" s="235" t="s">
        <v>103</v>
      </c>
      <c r="C9490" s="235">
        <v>43548</v>
      </c>
      <c r="D9490" s="235">
        <v>0</v>
      </c>
      <c r="E9490" s="235">
        <v>0</v>
      </c>
      <c r="F9490" s="235">
        <v>0</v>
      </c>
      <c r="G9490" s="235">
        <v>22</v>
      </c>
      <c r="H9490" s="235">
        <v>13</v>
      </c>
    </row>
    <row r="9491" spans="2:8">
      <c r="B9491" s="235" t="s">
        <v>103</v>
      </c>
      <c r="C9491" s="235">
        <v>43549</v>
      </c>
      <c r="D9491" s="235">
        <v>0</v>
      </c>
      <c r="E9491" s="235">
        <v>0</v>
      </c>
      <c r="F9491" s="235">
        <v>0</v>
      </c>
      <c r="G9491" s="235">
        <v>19</v>
      </c>
      <c r="H9491" s="235">
        <v>12</v>
      </c>
    </row>
    <row r="9492" spans="2:8">
      <c r="B9492" s="235" t="s">
        <v>103</v>
      </c>
      <c r="C9492" s="235">
        <v>43550</v>
      </c>
      <c r="D9492" s="235">
        <v>33</v>
      </c>
      <c r="E9492" s="235">
        <v>0</v>
      </c>
      <c r="F9492" s="235">
        <v>0</v>
      </c>
      <c r="G9492" s="235">
        <v>18</v>
      </c>
      <c r="H9492" s="235">
        <v>12</v>
      </c>
    </row>
    <row r="9493" spans="2:8">
      <c r="B9493" s="235" t="s">
        <v>103</v>
      </c>
      <c r="C9493" s="235">
        <v>43551</v>
      </c>
      <c r="D9493" s="235">
        <v>23</v>
      </c>
      <c r="E9493" s="235">
        <v>0</v>
      </c>
      <c r="F9493" s="235">
        <v>0</v>
      </c>
      <c r="G9493" s="235">
        <v>18</v>
      </c>
      <c r="H9493" s="235">
        <v>11</v>
      </c>
    </row>
    <row r="9494" spans="2:8">
      <c r="B9494" s="235" t="s">
        <v>103</v>
      </c>
      <c r="C9494" s="235">
        <v>43552</v>
      </c>
      <c r="D9494" s="235">
        <v>0</v>
      </c>
      <c r="E9494" s="235">
        <v>0</v>
      </c>
      <c r="F9494" s="235">
        <v>0</v>
      </c>
      <c r="G9494" s="235">
        <v>20</v>
      </c>
      <c r="H9494" s="235">
        <v>13</v>
      </c>
    </row>
    <row r="9495" spans="2:8">
      <c r="B9495" s="235" t="s">
        <v>103</v>
      </c>
      <c r="C9495" s="235">
        <v>43553</v>
      </c>
      <c r="D9495" s="235">
        <v>3</v>
      </c>
      <c r="E9495" s="235">
        <v>0</v>
      </c>
      <c r="F9495" s="235">
        <v>0</v>
      </c>
      <c r="G9495" s="235">
        <v>21</v>
      </c>
      <c r="H9495" s="235">
        <v>12</v>
      </c>
    </row>
    <row r="9496" spans="2:8">
      <c r="B9496" s="235" t="s">
        <v>103</v>
      </c>
      <c r="C9496" s="235">
        <v>43554</v>
      </c>
      <c r="D9496" s="235">
        <v>0</v>
      </c>
      <c r="E9496" s="235">
        <v>0</v>
      </c>
      <c r="F9496" s="235">
        <v>0</v>
      </c>
      <c r="G9496" s="235">
        <v>20</v>
      </c>
      <c r="H9496" s="235">
        <v>12</v>
      </c>
    </row>
    <row r="9497" spans="2:8">
      <c r="B9497" s="235" t="s">
        <v>103</v>
      </c>
      <c r="C9497" s="235">
        <v>43555</v>
      </c>
      <c r="D9497" s="235">
        <v>0</v>
      </c>
      <c r="E9497" s="235">
        <v>0</v>
      </c>
      <c r="F9497" s="235">
        <v>0</v>
      </c>
      <c r="G9497" s="235">
        <v>22</v>
      </c>
      <c r="H9497" s="235">
        <v>13</v>
      </c>
    </row>
    <row r="9498" spans="2:8">
      <c r="B9498" s="235" t="s">
        <v>103</v>
      </c>
      <c r="C9498" s="235">
        <v>43556</v>
      </c>
      <c r="D9498" s="235">
        <v>46</v>
      </c>
      <c r="E9498" s="235">
        <v>2</v>
      </c>
      <c r="F9498" s="235">
        <v>67</v>
      </c>
      <c r="G9498" s="235">
        <v>20</v>
      </c>
      <c r="H9498" s="235">
        <v>11</v>
      </c>
    </row>
    <row r="9499" spans="2:8">
      <c r="B9499" s="235" t="s">
        <v>103</v>
      </c>
      <c r="C9499" s="235">
        <v>43557</v>
      </c>
      <c r="D9499" s="235">
        <v>18</v>
      </c>
      <c r="E9499" s="235">
        <v>92</v>
      </c>
      <c r="F9499" s="235">
        <v>66</v>
      </c>
      <c r="G9499" s="235">
        <v>24</v>
      </c>
      <c r="H9499" s="235">
        <v>13</v>
      </c>
    </row>
    <row r="9500" spans="2:8">
      <c r="B9500" s="235" t="s">
        <v>103</v>
      </c>
      <c r="C9500" s="235">
        <v>43558</v>
      </c>
      <c r="D9500" s="235">
        <v>0</v>
      </c>
      <c r="E9500" s="235">
        <v>92</v>
      </c>
      <c r="F9500" s="235">
        <v>65</v>
      </c>
      <c r="G9500" s="235">
        <v>26</v>
      </c>
      <c r="H9500" s="235">
        <v>12</v>
      </c>
    </row>
    <row r="9501" spans="2:8">
      <c r="B9501" s="235" t="s">
        <v>103</v>
      </c>
      <c r="C9501" s="235">
        <v>43559</v>
      </c>
      <c r="D9501" s="235">
        <v>22</v>
      </c>
      <c r="E9501" s="235">
        <v>88</v>
      </c>
      <c r="F9501" s="235">
        <v>66</v>
      </c>
      <c r="G9501" s="235">
        <v>23</v>
      </c>
      <c r="H9501" s="235">
        <v>12</v>
      </c>
    </row>
    <row r="9502" spans="2:8">
      <c r="B9502" s="235" t="s">
        <v>103</v>
      </c>
      <c r="C9502" s="235">
        <v>43560</v>
      </c>
      <c r="D9502" s="235">
        <v>18</v>
      </c>
      <c r="E9502" s="235">
        <v>87</v>
      </c>
      <c r="F9502" s="235">
        <v>62</v>
      </c>
      <c r="G9502" s="235">
        <v>23</v>
      </c>
      <c r="H9502" s="235">
        <v>11</v>
      </c>
    </row>
    <row r="9503" spans="2:8">
      <c r="B9503" s="235" t="s">
        <v>103</v>
      </c>
      <c r="C9503" s="235">
        <v>43561</v>
      </c>
      <c r="D9503" s="235">
        <v>0</v>
      </c>
      <c r="E9503" s="235">
        <v>91</v>
      </c>
      <c r="F9503" s="235">
        <v>63</v>
      </c>
      <c r="G9503" s="235">
        <v>27</v>
      </c>
      <c r="H9503" s="235">
        <v>12</v>
      </c>
    </row>
    <row r="9504" spans="2:8">
      <c r="B9504" s="235" t="s">
        <v>103</v>
      </c>
      <c r="C9504" s="235">
        <v>43562</v>
      </c>
      <c r="D9504" s="235">
        <v>0</v>
      </c>
      <c r="E9504" s="235">
        <v>88</v>
      </c>
      <c r="F9504" s="235">
        <v>65</v>
      </c>
      <c r="G9504" s="235">
        <v>28</v>
      </c>
      <c r="H9504" s="235">
        <v>12</v>
      </c>
    </row>
    <row r="9505" spans="2:8">
      <c r="B9505" s="235" t="s">
        <v>103</v>
      </c>
      <c r="C9505" s="235">
        <v>43563</v>
      </c>
      <c r="D9505" s="235">
        <v>35</v>
      </c>
      <c r="E9505" s="235">
        <v>92</v>
      </c>
      <c r="F9505" s="235">
        <v>67</v>
      </c>
      <c r="G9505" s="235">
        <v>23</v>
      </c>
      <c r="H9505" s="235">
        <v>11</v>
      </c>
    </row>
    <row r="9506" spans="2:8">
      <c r="B9506" s="235" t="s">
        <v>103</v>
      </c>
      <c r="C9506" s="235">
        <v>43564</v>
      </c>
      <c r="D9506" s="235">
        <v>6</v>
      </c>
      <c r="E9506" s="235">
        <v>90</v>
      </c>
      <c r="F9506" s="235">
        <v>67</v>
      </c>
      <c r="G9506" s="235">
        <v>24</v>
      </c>
      <c r="H9506" s="235">
        <v>13</v>
      </c>
    </row>
    <row r="9507" spans="2:8">
      <c r="B9507" s="235" t="s">
        <v>103</v>
      </c>
      <c r="C9507" s="235">
        <v>43565</v>
      </c>
      <c r="D9507" s="235">
        <v>40</v>
      </c>
      <c r="E9507" s="235">
        <v>86</v>
      </c>
      <c r="F9507" s="235">
        <v>66</v>
      </c>
      <c r="G9507" s="235">
        <v>21</v>
      </c>
      <c r="H9507" s="235">
        <v>12</v>
      </c>
    </row>
    <row r="9508" spans="2:8">
      <c r="B9508" s="235" t="s">
        <v>103</v>
      </c>
      <c r="C9508" s="235">
        <v>43566</v>
      </c>
      <c r="D9508" s="235">
        <v>20</v>
      </c>
      <c r="E9508" s="235">
        <v>88</v>
      </c>
      <c r="F9508" s="235">
        <v>71</v>
      </c>
      <c r="G9508" s="235">
        <v>21</v>
      </c>
      <c r="H9508" s="235">
        <v>13</v>
      </c>
    </row>
    <row r="9509" spans="2:8">
      <c r="B9509" s="235" t="s">
        <v>103</v>
      </c>
      <c r="C9509" s="235">
        <v>43567</v>
      </c>
      <c r="D9509" s="235">
        <v>0</v>
      </c>
      <c r="E9509" s="235">
        <v>84</v>
      </c>
      <c r="F9509" s="235">
        <v>67</v>
      </c>
      <c r="G9509" s="235">
        <v>24</v>
      </c>
      <c r="H9509" s="235">
        <v>11</v>
      </c>
    </row>
    <row r="9510" spans="2:8">
      <c r="B9510" s="235" t="s">
        <v>103</v>
      </c>
      <c r="C9510" s="235">
        <v>43568</v>
      </c>
      <c r="D9510" s="235">
        <v>0</v>
      </c>
      <c r="E9510" s="235">
        <v>90</v>
      </c>
      <c r="F9510" s="235">
        <v>66</v>
      </c>
      <c r="G9510" s="235">
        <v>25</v>
      </c>
      <c r="H9510" s="235">
        <v>11</v>
      </c>
    </row>
    <row r="9511" spans="2:8">
      <c r="B9511" s="235" t="s">
        <v>103</v>
      </c>
      <c r="C9511" s="235">
        <v>43569</v>
      </c>
      <c r="D9511" s="235">
        <v>14</v>
      </c>
      <c r="E9511" s="235">
        <v>91</v>
      </c>
      <c r="F9511" s="235">
        <v>66</v>
      </c>
      <c r="G9511" s="235">
        <v>20</v>
      </c>
      <c r="H9511" s="235">
        <v>11</v>
      </c>
    </row>
    <row r="9512" spans="2:8">
      <c r="B9512" s="235" t="s">
        <v>103</v>
      </c>
      <c r="C9512" s="235">
        <v>43570</v>
      </c>
      <c r="D9512" s="235">
        <v>0</v>
      </c>
      <c r="E9512" s="235">
        <v>87</v>
      </c>
      <c r="F9512" s="235">
        <v>67</v>
      </c>
      <c r="G9512" s="235">
        <v>19</v>
      </c>
      <c r="H9512" s="235">
        <v>13</v>
      </c>
    </row>
    <row r="9513" spans="2:8">
      <c r="B9513" s="235" t="s">
        <v>103</v>
      </c>
      <c r="C9513" s="235">
        <v>43571</v>
      </c>
      <c r="D9513" s="235">
        <v>0</v>
      </c>
      <c r="E9513" s="235">
        <v>87</v>
      </c>
      <c r="F9513" s="235">
        <v>68</v>
      </c>
      <c r="G9513" s="235">
        <v>19</v>
      </c>
      <c r="H9513" s="235">
        <v>14</v>
      </c>
    </row>
    <row r="9514" spans="2:8">
      <c r="B9514" s="235" t="s">
        <v>103</v>
      </c>
      <c r="C9514" s="235">
        <v>43572</v>
      </c>
      <c r="D9514" s="235">
        <v>8</v>
      </c>
      <c r="E9514" s="235">
        <v>88</v>
      </c>
      <c r="F9514" s="235">
        <v>72</v>
      </c>
      <c r="G9514" s="235">
        <v>18</v>
      </c>
      <c r="H9514" s="235">
        <v>13</v>
      </c>
    </row>
    <row r="9515" spans="2:8">
      <c r="B9515" s="235" t="s">
        <v>103</v>
      </c>
      <c r="C9515" s="235">
        <v>43573</v>
      </c>
      <c r="D9515" s="235">
        <v>0</v>
      </c>
      <c r="E9515" s="235">
        <v>92</v>
      </c>
      <c r="F9515" s="235">
        <v>70</v>
      </c>
      <c r="G9515" s="235">
        <v>19</v>
      </c>
      <c r="H9515" s="235">
        <v>14</v>
      </c>
    </row>
    <row r="9516" spans="2:8">
      <c r="B9516" s="235" t="s">
        <v>103</v>
      </c>
      <c r="C9516" s="235">
        <v>43574</v>
      </c>
      <c r="D9516" s="235">
        <v>0</v>
      </c>
      <c r="E9516" s="235">
        <v>91</v>
      </c>
      <c r="F9516" s="235">
        <v>70</v>
      </c>
      <c r="G9516" s="235">
        <v>19</v>
      </c>
      <c r="H9516" s="235">
        <v>14</v>
      </c>
    </row>
    <row r="9517" spans="2:8">
      <c r="B9517" s="235" t="s">
        <v>103</v>
      </c>
      <c r="C9517" s="235">
        <v>43575</v>
      </c>
      <c r="D9517" s="235">
        <v>18</v>
      </c>
      <c r="E9517" s="235">
        <v>91</v>
      </c>
      <c r="F9517" s="235">
        <v>69</v>
      </c>
      <c r="G9517" s="235">
        <v>22</v>
      </c>
      <c r="H9517" s="235">
        <v>14</v>
      </c>
    </row>
    <row r="9518" spans="2:8">
      <c r="B9518" s="235" t="s">
        <v>103</v>
      </c>
      <c r="C9518" s="235">
        <v>43576</v>
      </c>
      <c r="D9518" s="235">
        <v>8</v>
      </c>
      <c r="E9518" s="235">
        <v>90</v>
      </c>
      <c r="F9518" s="235">
        <v>68</v>
      </c>
      <c r="G9518" s="235">
        <v>22</v>
      </c>
      <c r="H9518" s="235">
        <v>14</v>
      </c>
    </row>
    <row r="9519" spans="2:8">
      <c r="B9519" s="235" t="s">
        <v>103</v>
      </c>
      <c r="C9519" s="235">
        <v>43577</v>
      </c>
      <c r="D9519" s="235">
        <v>23</v>
      </c>
      <c r="E9519" s="235">
        <v>89</v>
      </c>
      <c r="F9519" s="235">
        <v>71</v>
      </c>
      <c r="G9519" s="235">
        <v>21</v>
      </c>
      <c r="H9519" s="235">
        <v>14</v>
      </c>
    </row>
    <row r="9520" spans="2:8">
      <c r="B9520" s="235" t="s">
        <v>103</v>
      </c>
      <c r="C9520" s="235">
        <v>43578</v>
      </c>
      <c r="D9520" s="235">
        <v>8</v>
      </c>
      <c r="E9520" s="235">
        <v>88</v>
      </c>
      <c r="F9520" s="235">
        <v>73</v>
      </c>
      <c r="G9520" s="235">
        <v>22</v>
      </c>
      <c r="H9520" s="235">
        <v>14</v>
      </c>
    </row>
    <row r="9521" spans="2:8">
      <c r="B9521" s="235" t="s">
        <v>103</v>
      </c>
      <c r="C9521" s="235">
        <v>43579</v>
      </c>
      <c r="D9521" s="235">
        <v>0</v>
      </c>
      <c r="E9521" s="235">
        <v>91</v>
      </c>
      <c r="F9521" s="235">
        <v>73</v>
      </c>
      <c r="G9521" s="235">
        <v>22</v>
      </c>
      <c r="H9521" s="235">
        <v>14</v>
      </c>
    </row>
    <row r="9522" spans="2:8">
      <c r="B9522" s="235" t="s">
        <v>103</v>
      </c>
      <c r="C9522" s="235">
        <v>43580</v>
      </c>
      <c r="D9522" s="235">
        <v>9</v>
      </c>
      <c r="E9522" s="235">
        <v>90</v>
      </c>
      <c r="F9522" s="235">
        <v>73</v>
      </c>
      <c r="G9522" s="235">
        <v>23</v>
      </c>
      <c r="H9522" s="235">
        <v>14</v>
      </c>
    </row>
    <row r="9523" spans="2:8">
      <c r="B9523" s="235" t="s">
        <v>103</v>
      </c>
      <c r="C9523" s="235">
        <v>43581</v>
      </c>
      <c r="D9523" s="235">
        <v>0</v>
      </c>
      <c r="E9523" s="235">
        <v>90</v>
      </c>
      <c r="F9523" s="235">
        <v>72</v>
      </c>
      <c r="G9523" s="235">
        <v>24</v>
      </c>
      <c r="H9523" s="235">
        <v>14</v>
      </c>
    </row>
    <row r="9524" spans="2:8">
      <c r="B9524" s="235" t="s">
        <v>103</v>
      </c>
      <c r="C9524" s="235">
        <v>43582</v>
      </c>
      <c r="D9524" s="235">
        <v>0</v>
      </c>
      <c r="E9524" s="235">
        <v>92</v>
      </c>
      <c r="F9524" s="235">
        <v>70</v>
      </c>
      <c r="G9524" s="235">
        <v>23</v>
      </c>
      <c r="H9524" s="235">
        <v>14</v>
      </c>
    </row>
    <row r="9525" spans="2:8">
      <c r="B9525" s="235" t="s">
        <v>103</v>
      </c>
      <c r="C9525" s="235">
        <v>43583</v>
      </c>
      <c r="D9525" s="235">
        <v>0</v>
      </c>
      <c r="E9525" s="235">
        <v>82</v>
      </c>
      <c r="F9525" s="235">
        <v>64</v>
      </c>
      <c r="G9525" s="235">
        <v>24</v>
      </c>
      <c r="H9525" s="235">
        <v>13</v>
      </c>
    </row>
    <row r="9526" spans="2:8">
      <c r="B9526" s="235" t="s">
        <v>103</v>
      </c>
      <c r="C9526" s="235">
        <v>43584</v>
      </c>
      <c r="D9526" s="235">
        <v>0</v>
      </c>
      <c r="E9526" s="235">
        <v>90</v>
      </c>
      <c r="F9526" s="235">
        <v>62</v>
      </c>
      <c r="G9526" s="235">
        <v>23</v>
      </c>
      <c r="H9526" s="235">
        <v>13</v>
      </c>
    </row>
    <row r="9527" spans="2:8">
      <c r="B9527" s="235" t="s">
        <v>103</v>
      </c>
      <c r="C9527" s="235">
        <v>43585</v>
      </c>
      <c r="D9527" s="235">
        <v>0</v>
      </c>
      <c r="E9527" s="235">
        <v>88</v>
      </c>
      <c r="F9527" s="235">
        <v>69</v>
      </c>
      <c r="G9527" s="235">
        <v>24</v>
      </c>
      <c r="H9527" s="235">
        <v>14</v>
      </c>
    </row>
    <row r="9528" spans="2:8">
      <c r="B9528" s="235" t="s">
        <v>103</v>
      </c>
      <c r="C9528" s="235">
        <v>43586</v>
      </c>
      <c r="D9528" s="235">
        <v>0</v>
      </c>
      <c r="E9528" s="235">
        <v>0</v>
      </c>
      <c r="F9528" s="235">
        <v>0</v>
      </c>
      <c r="G9528" s="235">
        <v>21</v>
      </c>
      <c r="H9528" s="235">
        <v>11</v>
      </c>
    </row>
    <row r="9529" spans="2:8">
      <c r="B9529" s="235" t="s">
        <v>103</v>
      </c>
      <c r="C9529" s="235">
        <v>43587</v>
      </c>
      <c r="D9529" s="235">
        <v>0</v>
      </c>
      <c r="E9529" s="235">
        <v>0</v>
      </c>
      <c r="F9529" s="235">
        <v>0</v>
      </c>
      <c r="G9529" s="235">
        <v>20</v>
      </c>
      <c r="H9529" s="235">
        <v>15</v>
      </c>
    </row>
    <row r="9530" spans="2:8">
      <c r="B9530" s="235" t="s">
        <v>103</v>
      </c>
      <c r="C9530" s="235">
        <v>43588</v>
      </c>
      <c r="D9530" s="235">
        <v>0</v>
      </c>
      <c r="E9530" s="235">
        <v>0</v>
      </c>
      <c r="F9530" s="235">
        <v>0</v>
      </c>
      <c r="G9530" s="235">
        <v>18</v>
      </c>
      <c r="H9530" s="235">
        <v>17</v>
      </c>
    </row>
    <row r="9531" spans="2:8">
      <c r="B9531" s="235" t="s">
        <v>103</v>
      </c>
      <c r="C9531" s="235">
        <v>43589</v>
      </c>
      <c r="D9531" s="235">
        <v>0</v>
      </c>
      <c r="E9531" s="235">
        <v>0</v>
      </c>
      <c r="F9531" s="235">
        <v>0</v>
      </c>
      <c r="G9531" s="235">
        <v>20</v>
      </c>
      <c r="H9531" s="235">
        <v>13</v>
      </c>
    </row>
    <row r="9532" spans="2:8">
      <c r="B9532" s="235" t="s">
        <v>103</v>
      </c>
      <c r="C9532" s="235">
        <v>43590</v>
      </c>
      <c r="D9532" s="235">
        <v>0</v>
      </c>
      <c r="E9532" s="235">
        <v>0</v>
      </c>
      <c r="F9532" s="235">
        <v>0</v>
      </c>
      <c r="G9532" s="235">
        <v>18</v>
      </c>
      <c r="H9532" s="235">
        <v>15</v>
      </c>
    </row>
    <row r="9533" spans="2:8">
      <c r="B9533" s="235" t="s">
        <v>103</v>
      </c>
      <c r="C9533" s="235">
        <v>43591</v>
      </c>
      <c r="D9533" s="235">
        <v>0</v>
      </c>
      <c r="E9533" s="235">
        <v>0</v>
      </c>
      <c r="F9533" s="235">
        <v>0</v>
      </c>
      <c r="G9533" s="235">
        <v>18</v>
      </c>
      <c r="H9533" s="235">
        <v>14</v>
      </c>
    </row>
    <row r="9534" spans="2:8">
      <c r="B9534" s="235" t="s">
        <v>103</v>
      </c>
      <c r="C9534" s="235">
        <v>43592</v>
      </c>
      <c r="D9534" s="235">
        <v>0</v>
      </c>
      <c r="E9534" s="235">
        <v>0</v>
      </c>
      <c r="F9534" s="235">
        <v>0</v>
      </c>
      <c r="G9534" s="235">
        <v>26</v>
      </c>
      <c r="H9534" s="235">
        <v>14</v>
      </c>
    </row>
    <row r="9535" spans="2:8">
      <c r="B9535" s="235" t="s">
        <v>103</v>
      </c>
      <c r="C9535" s="235">
        <v>43593</v>
      </c>
      <c r="D9535" s="235">
        <v>12</v>
      </c>
      <c r="E9535" s="235">
        <v>82</v>
      </c>
      <c r="F9535" s="235">
        <v>90</v>
      </c>
      <c r="G9535" s="235">
        <v>19</v>
      </c>
      <c r="H9535" s="235">
        <v>14</v>
      </c>
    </row>
    <row r="9536" spans="2:8">
      <c r="B9536" s="235" t="s">
        <v>103</v>
      </c>
      <c r="C9536" s="235">
        <v>43594</v>
      </c>
      <c r="D9536" s="235">
        <v>0</v>
      </c>
      <c r="E9536" s="235">
        <v>83</v>
      </c>
      <c r="F9536" s="235">
        <v>92</v>
      </c>
      <c r="G9536" s="235">
        <v>16</v>
      </c>
      <c r="H9536" s="235">
        <v>13</v>
      </c>
    </row>
    <row r="9537" spans="2:8">
      <c r="B9537" s="235" t="s">
        <v>103</v>
      </c>
      <c r="C9537" s="235">
        <v>43595</v>
      </c>
      <c r="D9537" s="235">
        <v>25</v>
      </c>
      <c r="E9537" s="235">
        <v>75</v>
      </c>
      <c r="F9537" s="235">
        <v>87</v>
      </c>
      <c r="G9537" s="235">
        <v>15</v>
      </c>
      <c r="H9537" s="235">
        <v>14</v>
      </c>
    </row>
    <row r="9538" spans="2:8">
      <c r="B9538" s="235" t="s">
        <v>103</v>
      </c>
      <c r="C9538" s="235">
        <v>43596</v>
      </c>
      <c r="D9538" s="235">
        <v>0</v>
      </c>
      <c r="E9538" s="235">
        <v>84</v>
      </c>
      <c r="F9538" s="235">
        <v>93</v>
      </c>
      <c r="G9538" s="235">
        <v>16</v>
      </c>
      <c r="H9538" s="235">
        <v>16</v>
      </c>
    </row>
    <row r="9539" spans="2:8">
      <c r="B9539" s="235" t="s">
        <v>103</v>
      </c>
      <c r="C9539" s="235">
        <v>43597</v>
      </c>
      <c r="D9539" s="235">
        <v>0</v>
      </c>
      <c r="E9539" s="235">
        <v>83</v>
      </c>
      <c r="F9539" s="235">
        <v>90</v>
      </c>
      <c r="G9539" s="235">
        <v>18</v>
      </c>
      <c r="H9539" s="235">
        <v>14</v>
      </c>
    </row>
    <row r="9540" spans="2:8">
      <c r="B9540" s="235" t="s">
        <v>103</v>
      </c>
      <c r="C9540" s="235">
        <v>43598</v>
      </c>
      <c r="D9540" s="235">
        <v>10</v>
      </c>
      <c r="E9540" s="235">
        <v>80</v>
      </c>
      <c r="F9540" s="235">
        <v>89</v>
      </c>
      <c r="G9540" s="235">
        <v>19</v>
      </c>
      <c r="H9540" s="235">
        <v>14</v>
      </c>
    </row>
    <row r="9541" spans="2:8">
      <c r="B9541" s="235" t="s">
        <v>103</v>
      </c>
      <c r="C9541" s="235">
        <v>43599</v>
      </c>
      <c r="D9541" s="235">
        <v>0</v>
      </c>
      <c r="E9541" s="235">
        <v>75</v>
      </c>
      <c r="F9541" s="235">
        <v>90</v>
      </c>
      <c r="G9541" s="235">
        <v>18</v>
      </c>
      <c r="H9541" s="235">
        <v>14</v>
      </c>
    </row>
    <row r="9542" spans="2:8">
      <c r="B9542" s="235" t="s">
        <v>103</v>
      </c>
      <c r="C9542" s="235">
        <v>43600</v>
      </c>
      <c r="D9542" s="235">
        <v>20</v>
      </c>
      <c r="E9542" s="235">
        <v>75</v>
      </c>
      <c r="F9542" s="235">
        <v>89</v>
      </c>
      <c r="G9542" s="235">
        <v>16</v>
      </c>
      <c r="H9542" s="235">
        <v>12</v>
      </c>
    </row>
    <row r="9543" spans="2:8">
      <c r="B9543" s="235" t="s">
        <v>103</v>
      </c>
      <c r="C9543" s="235">
        <v>43601</v>
      </c>
      <c r="D9543" s="235">
        <v>39</v>
      </c>
      <c r="E9543" s="235">
        <v>78</v>
      </c>
      <c r="F9543" s="235">
        <v>90</v>
      </c>
      <c r="G9543" s="235">
        <v>14</v>
      </c>
      <c r="H9543" s="235">
        <v>14</v>
      </c>
    </row>
    <row r="9544" spans="2:8">
      <c r="B9544" s="235" t="s">
        <v>103</v>
      </c>
      <c r="C9544" s="235">
        <v>43602</v>
      </c>
      <c r="D9544" s="235">
        <v>24</v>
      </c>
      <c r="E9544" s="235">
        <v>65</v>
      </c>
      <c r="F9544" s="235">
        <v>88</v>
      </c>
      <c r="G9544" s="235">
        <v>15</v>
      </c>
      <c r="H9544" s="235">
        <v>12</v>
      </c>
    </row>
    <row r="9545" spans="2:8">
      <c r="B9545" s="235" t="s">
        <v>103</v>
      </c>
      <c r="C9545" s="235">
        <v>43603</v>
      </c>
      <c r="D9545" s="235">
        <v>0</v>
      </c>
      <c r="E9545" s="235">
        <v>67</v>
      </c>
      <c r="F9545" s="235">
        <v>89</v>
      </c>
      <c r="G9545" s="235">
        <v>14</v>
      </c>
      <c r="H9545" s="235">
        <v>14</v>
      </c>
    </row>
    <row r="9546" spans="2:8">
      <c r="B9546" s="235" t="s">
        <v>103</v>
      </c>
      <c r="C9546" s="235">
        <v>43604</v>
      </c>
      <c r="D9546" s="235">
        <v>0</v>
      </c>
      <c r="E9546" s="235">
        <v>80</v>
      </c>
      <c r="F9546" s="235">
        <v>92</v>
      </c>
      <c r="G9546" s="235">
        <v>16</v>
      </c>
      <c r="H9546" s="235">
        <v>16</v>
      </c>
    </row>
    <row r="9547" spans="2:8">
      <c r="B9547" s="235" t="s">
        <v>103</v>
      </c>
      <c r="C9547" s="235">
        <v>43605</v>
      </c>
      <c r="D9547" s="235">
        <v>24</v>
      </c>
      <c r="E9547" s="235">
        <v>80</v>
      </c>
      <c r="F9547" s="235">
        <v>92</v>
      </c>
      <c r="G9547" s="235">
        <v>23</v>
      </c>
      <c r="H9547" s="235">
        <v>13</v>
      </c>
    </row>
    <row r="9548" spans="2:8">
      <c r="B9548" s="235" t="s">
        <v>103</v>
      </c>
      <c r="C9548" s="235">
        <v>43606</v>
      </c>
      <c r="D9548" s="235">
        <v>10</v>
      </c>
      <c r="E9548" s="235">
        <v>90</v>
      </c>
      <c r="F9548" s="235">
        <v>82</v>
      </c>
      <c r="G9548" s="235">
        <v>21</v>
      </c>
      <c r="H9548" s="235">
        <v>13</v>
      </c>
    </row>
    <row r="9549" spans="2:8">
      <c r="B9549" s="235" t="s">
        <v>103</v>
      </c>
      <c r="C9549" s="235">
        <v>43607</v>
      </c>
      <c r="D9549" s="235">
        <v>0</v>
      </c>
      <c r="E9549" s="235">
        <v>88</v>
      </c>
      <c r="F9549" s="235">
        <v>75</v>
      </c>
      <c r="G9549" s="235">
        <v>23</v>
      </c>
      <c r="H9549" s="235">
        <v>14</v>
      </c>
    </row>
    <row r="9550" spans="2:8">
      <c r="B9550" s="235" t="s">
        <v>103</v>
      </c>
      <c r="C9550" s="235">
        <v>43608</v>
      </c>
      <c r="D9550" s="235">
        <v>4</v>
      </c>
      <c r="E9550" s="235">
        <v>82</v>
      </c>
      <c r="F9550" s="235">
        <v>80</v>
      </c>
      <c r="G9550" s="235">
        <v>22</v>
      </c>
      <c r="H9550" s="235">
        <v>14</v>
      </c>
    </row>
    <row r="9551" spans="2:8">
      <c r="B9551" s="235" t="s">
        <v>103</v>
      </c>
      <c r="C9551" s="235">
        <v>43609</v>
      </c>
      <c r="D9551" s="235">
        <v>9</v>
      </c>
      <c r="E9551" s="235">
        <v>82</v>
      </c>
      <c r="F9551" s="235">
        <v>80</v>
      </c>
      <c r="G9551" s="235">
        <v>21</v>
      </c>
      <c r="H9551" s="235">
        <v>13</v>
      </c>
    </row>
    <row r="9552" spans="2:8">
      <c r="B9552" s="235" t="s">
        <v>103</v>
      </c>
      <c r="C9552" s="235">
        <v>43610</v>
      </c>
      <c r="D9552" s="235">
        <v>0</v>
      </c>
      <c r="E9552" s="235">
        <v>82</v>
      </c>
      <c r="F9552" s="235">
        <v>80</v>
      </c>
      <c r="G9552" s="235">
        <v>22</v>
      </c>
      <c r="H9552" s="235">
        <v>14</v>
      </c>
    </row>
    <row r="9553" spans="2:8">
      <c r="B9553" s="235" t="s">
        <v>103</v>
      </c>
      <c r="C9553" s="235">
        <v>43611</v>
      </c>
      <c r="D9553" s="235">
        <v>0</v>
      </c>
      <c r="E9553" s="235">
        <v>82</v>
      </c>
      <c r="F9553" s="235">
        <v>80</v>
      </c>
      <c r="G9553" s="235">
        <v>26</v>
      </c>
      <c r="H9553" s="235">
        <v>14</v>
      </c>
    </row>
    <row r="9554" spans="2:8">
      <c r="B9554" s="235" t="s">
        <v>103</v>
      </c>
      <c r="C9554" s="235">
        <v>43612</v>
      </c>
      <c r="D9554" s="235">
        <v>18</v>
      </c>
      <c r="E9554" s="235">
        <v>82</v>
      </c>
      <c r="F9554" s="235">
        <v>80</v>
      </c>
      <c r="G9554" s="235">
        <v>24</v>
      </c>
      <c r="H9554" s="235">
        <v>13</v>
      </c>
    </row>
    <row r="9555" spans="2:8">
      <c r="B9555" s="235" t="s">
        <v>103</v>
      </c>
      <c r="C9555" s="235">
        <v>43613</v>
      </c>
      <c r="D9555" s="235">
        <v>0</v>
      </c>
      <c r="E9555" s="235">
        <v>91</v>
      </c>
      <c r="F9555" s="235">
        <v>78</v>
      </c>
      <c r="G9555" s="235">
        <v>22</v>
      </c>
      <c r="H9555" s="235">
        <v>14</v>
      </c>
    </row>
    <row r="9556" spans="2:8">
      <c r="B9556" s="235" t="s">
        <v>103</v>
      </c>
      <c r="C9556" s="235">
        <v>43614</v>
      </c>
      <c r="D9556" s="235">
        <v>10</v>
      </c>
      <c r="E9556" s="235">
        <v>91</v>
      </c>
      <c r="F9556" s="235">
        <v>78</v>
      </c>
      <c r="G9556" s="235">
        <v>22</v>
      </c>
      <c r="H9556" s="235">
        <v>14</v>
      </c>
    </row>
    <row r="9557" spans="2:8">
      <c r="B9557" s="235" t="s">
        <v>103</v>
      </c>
      <c r="C9557" s="235">
        <v>43615</v>
      </c>
      <c r="D9557" s="235">
        <v>11</v>
      </c>
      <c r="E9557" s="235">
        <v>91</v>
      </c>
      <c r="F9557" s="235">
        <v>78</v>
      </c>
      <c r="G9557" s="235">
        <v>22</v>
      </c>
      <c r="H9557" s="235">
        <v>14</v>
      </c>
    </row>
    <row r="9558" spans="2:8">
      <c r="B9558" s="235" t="s">
        <v>103</v>
      </c>
      <c r="C9558" s="235">
        <v>43616</v>
      </c>
      <c r="D9558" s="235">
        <v>12</v>
      </c>
      <c r="E9558" s="235">
        <v>91</v>
      </c>
      <c r="F9558" s="235">
        <v>78</v>
      </c>
      <c r="G9558" s="235">
        <v>21</v>
      </c>
      <c r="H9558" s="235">
        <v>13</v>
      </c>
    </row>
    <row r="9559" spans="2:8">
      <c r="B9559" s="235" t="s">
        <v>103</v>
      </c>
      <c r="C9559" s="235">
        <v>43617</v>
      </c>
      <c r="D9559" s="235">
        <v>0</v>
      </c>
      <c r="E9559" s="235">
        <v>84</v>
      </c>
      <c r="F9559" s="235">
        <v>70</v>
      </c>
      <c r="G9559" s="235">
        <v>22</v>
      </c>
      <c r="H9559" s="235">
        <v>12</v>
      </c>
    </row>
    <row r="9560" spans="2:8">
      <c r="B9560" s="235" t="s">
        <v>103</v>
      </c>
      <c r="C9560" s="235">
        <v>43618</v>
      </c>
      <c r="D9560" s="235">
        <v>0</v>
      </c>
      <c r="E9560" s="235">
        <v>86</v>
      </c>
      <c r="F9560" s="235">
        <v>65</v>
      </c>
      <c r="G9560" s="235">
        <v>22</v>
      </c>
      <c r="H9560" s="235">
        <v>12</v>
      </c>
    </row>
    <row r="9561" spans="2:8">
      <c r="B9561" s="235" t="s">
        <v>103</v>
      </c>
      <c r="C9561" s="235">
        <v>43619</v>
      </c>
      <c r="D9561" s="235">
        <v>0</v>
      </c>
      <c r="E9561" s="235">
        <v>82</v>
      </c>
      <c r="F9561" s="235">
        <v>63</v>
      </c>
      <c r="G9561" s="235">
        <v>24</v>
      </c>
      <c r="H9561" s="235">
        <v>12</v>
      </c>
    </row>
    <row r="9562" spans="2:8">
      <c r="B9562" s="235" t="s">
        <v>103</v>
      </c>
      <c r="C9562" s="235">
        <v>43620</v>
      </c>
      <c r="D9562" s="235">
        <v>0</v>
      </c>
      <c r="E9562" s="235">
        <v>86</v>
      </c>
      <c r="F9562" s="235">
        <v>65</v>
      </c>
      <c r="G9562" s="235">
        <v>24</v>
      </c>
      <c r="H9562" s="235">
        <v>12</v>
      </c>
    </row>
    <row r="9563" spans="2:8">
      <c r="B9563" s="235" t="s">
        <v>103</v>
      </c>
      <c r="C9563" s="235">
        <v>43621</v>
      </c>
      <c r="D9563" s="235">
        <v>38</v>
      </c>
      <c r="E9563" s="235">
        <v>91</v>
      </c>
      <c r="F9563" s="235">
        <v>79</v>
      </c>
      <c r="G9563" s="235">
        <v>24</v>
      </c>
      <c r="H9563" s="235">
        <v>13</v>
      </c>
    </row>
    <row r="9564" spans="2:8">
      <c r="B9564" s="235" t="s">
        <v>103</v>
      </c>
      <c r="C9564" s="235">
        <v>43622</v>
      </c>
      <c r="D9564" s="235">
        <v>6</v>
      </c>
      <c r="E9564" s="235">
        <v>89</v>
      </c>
      <c r="F9564" s="235">
        <v>65</v>
      </c>
      <c r="G9564" s="235">
        <v>25</v>
      </c>
      <c r="H9564" s="235">
        <v>13</v>
      </c>
    </row>
    <row r="9565" spans="2:8">
      <c r="B9565" s="235" t="s">
        <v>103</v>
      </c>
      <c r="C9565" s="235">
        <v>43623</v>
      </c>
      <c r="D9565" s="235">
        <v>12</v>
      </c>
      <c r="E9565" s="235">
        <v>89</v>
      </c>
      <c r="F9565" s="235">
        <v>67</v>
      </c>
      <c r="G9565" s="235">
        <v>22</v>
      </c>
      <c r="H9565" s="235">
        <v>13</v>
      </c>
    </row>
    <row r="9566" spans="2:8">
      <c r="B9566" s="235" t="s">
        <v>103</v>
      </c>
      <c r="C9566" s="235">
        <v>43624</v>
      </c>
      <c r="D9566" s="235">
        <v>0</v>
      </c>
      <c r="E9566" s="235">
        <v>80</v>
      </c>
      <c r="F9566" s="235">
        <v>65</v>
      </c>
      <c r="G9566" s="235">
        <v>23</v>
      </c>
      <c r="H9566" s="235">
        <v>14</v>
      </c>
    </row>
    <row r="9567" spans="2:8">
      <c r="B9567" s="235" t="s">
        <v>103</v>
      </c>
      <c r="C9567" s="235">
        <v>43625</v>
      </c>
      <c r="D9567" s="235">
        <v>0</v>
      </c>
      <c r="E9567" s="235">
        <v>79</v>
      </c>
      <c r="F9567" s="235">
        <v>65</v>
      </c>
      <c r="G9567" s="235">
        <v>23</v>
      </c>
      <c r="H9567" s="235">
        <v>14</v>
      </c>
    </row>
    <row r="9568" spans="2:8">
      <c r="B9568" s="235" t="s">
        <v>103</v>
      </c>
      <c r="C9568" s="235">
        <v>43626</v>
      </c>
      <c r="D9568" s="235">
        <v>0</v>
      </c>
      <c r="E9568" s="235">
        <v>82</v>
      </c>
      <c r="F9568" s="235">
        <v>79</v>
      </c>
      <c r="G9568" s="235">
        <v>23</v>
      </c>
      <c r="H9568" s="235">
        <v>12</v>
      </c>
    </row>
    <row r="9569" spans="2:8">
      <c r="B9569" s="235" t="s">
        <v>103</v>
      </c>
      <c r="C9569" s="235">
        <v>43627</v>
      </c>
      <c r="D9569" s="235">
        <v>10</v>
      </c>
      <c r="E9569" s="235">
        <v>84</v>
      </c>
      <c r="F9569" s="235">
        <v>68</v>
      </c>
      <c r="G9569" s="235">
        <v>23</v>
      </c>
      <c r="H9569" s="235">
        <v>12</v>
      </c>
    </row>
    <row r="9570" spans="2:8">
      <c r="B9570" s="235" t="s">
        <v>103</v>
      </c>
      <c r="C9570" s="235">
        <v>43628</v>
      </c>
      <c r="D9570" s="235">
        <v>4</v>
      </c>
      <c r="E9570" s="235">
        <v>88</v>
      </c>
      <c r="F9570" s="235">
        <v>67</v>
      </c>
      <c r="G9570" s="235">
        <v>24</v>
      </c>
      <c r="H9570" s="235">
        <v>13</v>
      </c>
    </row>
    <row r="9571" spans="2:8">
      <c r="B9571" s="235" t="s">
        <v>103</v>
      </c>
      <c r="C9571" s="235">
        <v>43629</v>
      </c>
      <c r="D9571" s="235">
        <v>0</v>
      </c>
      <c r="E9571" s="235">
        <v>85</v>
      </c>
      <c r="F9571" s="235">
        <v>70</v>
      </c>
      <c r="G9571" s="235">
        <v>25</v>
      </c>
      <c r="H9571" s="235">
        <v>12</v>
      </c>
    </row>
    <row r="9572" spans="2:8">
      <c r="B9572" s="235" t="s">
        <v>103</v>
      </c>
      <c r="C9572" s="235">
        <v>43630</v>
      </c>
      <c r="D9572" s="235">
        <v>22</v>
      </c>
      <c r="E9572" s="235">
        <v>89</v>
      </c>
      <c r="F9572" s="235">
        <v>68</v>
      </c>
      <c r="G9572" s="235">
        <v>23</v>
      </c>
      <c r="H9572" s="235">
        <v>12</v>
      </c>
    </row>
    <row r="9573" spans="2:8">
      <c r="B9573" s="235" t="s">
        <v>103</v>
      </c>
      <c r="C9573" s="235">
        <v>43631</v>
      </c>
      <c r="D9573" s="235">
        <v>0</v>
      </c>
      <c r="E9573" s="235">
        <v>87</v>
      </c>
      <c r="F9573" s="235">
        <v>65</v>
      </c>
      <c r="G9573" s="235">
        <v>24</v>
      </c>
      <c r="H9573" s="235">
        <v>13</v>
      </c>
    </row>
    <row r="9574" spans="2:8">
      <c r="B9574" s="235" t="s">
        <v>103</v>
      </c>
      <c r="C9574" s="235">
        <v>43632</v>
      </c>
      <c r="D9574" s="235">
        <v>0</v>
      </c>
      <c r="E9574" s="235">
        <v>80</v>
      </c>
      <c r="F9574" s="235">
        <v>66</v>
      </c>
      <c r="G9574" s="235">
        <v>22</v>
      </c>
      <c r="H9574" s="235">
        <v>13</v>
      </c>
    </row>
    <row r="9575" spans="2:8">
      <c r="B9575" s="235" t="s">
        <v>103</v>
      </c>
      <c r="C9575" s="235">
        <v>43633</v>
      </c>
      <c r="D9575" s="235">
        <v>12</v>
      </c>
      <c r="E9575" s="235">
        <v>70</v>
      </c>
      <c r="F9575" s="235">
        <v>58</v>
      </c>
      <c r="G9575" s="235">
        <v>24</v>
      </c>
      <c r="H9575" s="235">
        <v>12</v>
      </c>
    </row>
    <row r="9576" spans="2:8">
      <c r="B9576" s="235" t="s">
        <v>103</v>
      </c>
      <c r="C9576" s="235">
        <v>43634</v>
      </c>
      <c r="D9576" s="235">
        <v>0</v>
      </c>
      <c r="E9576" s="235">
        <v>80</v>
      </c>
      <c r="F9576" s="235">
        <v>70</v>
      </c>
      <c r="G9576" s="235">
        <v>23</v>
      </c>
      <c r="H9576" s="235">
        <v>12</v>
      </c>
    </row>
    <row r="9577" spans="2:8">
      <c r="B9577" s="235" t="s">
        <v>103</v>
      </c>
      <c r="C9577" s="235">
        <v>43635</v>
      </c>
      <c r="D9577" s="235">
        <v>0</v>
      </c>
      <c r="E9577" s="235">
        <v>75</v>
      </c>
      <c r="F9577" s="235">
        <v>67</v>
      </c>
      <c r="G9577" s="235">
        <v>24</v>
      </c>
      <c r="H9577" s="235">
        <v>13</v>
      </c>
    </row>
    <row r="9578" spans="2:8">
      <c r="B9578" s="235" t="s">
        <v>103</v>
      </c>
      <c r="C9578" s="235">
        <v>43636</v>
      </c>
      <c r="D9578" s="235">
        <v>0</v>
      </c>
      <c r="E9578" s="235">
        <v>74</v>
      </c>
      <c r="F9578" s="235">
        <v>65</v>
      </c>
      <c r="G9578" s="235">
        <v>24</v>
      </c>
      <c r="H9578" s="235">
        <v>12</v>
      </c>
    </row>
    <row r="9579" spans="2:8">
      <c r="B9579" s="235" t="s">
        <v>103</v>
      </c>
      <c r="C9579" s="235">
        <v>43637</v>
      </c>
      <c r="D9579" s="235">
        <v>0</v>
      </c>
      <c r="E9579" s="235">
        <v>75</v>
      </c>
      <c r="F9579" s="235">
        <v>64</v>
      </c>
      <c r="G9579" s="235">
        <v>22</v>
      </c>
      <c r="H9579" s="235">
        <v>13</v>
      </c>
    </row>
    <row r="9580" spans="2:8">
      <c r="B9580" s="235" t="s">
        <v>103</v>
      </c>
      <c r="C9580" s="235">
        <v>43638</v>
      </c>
      <c r="D9580" s="235">
        <v>0</v>
      </c>
      <c r="E9580" s="235">
        <v>78</v>
      </c>
      <c r="F9580" s="235">
        <v>62</v>
      </c>
      <c r="G9580" s="235">
        <v>24</v>
      </c>
      <c r="H9580" s="235">
        <v>13</v>
      </c>
    </row>
    <row r="9581" spans="2:8">
      <c r="B9581" s="235" t="s">
        <v>103</v>
      </c>
      <c r="C9581" s="235">
        <v>43639</v>
      </c>
      <c r="D9581" s="235">
        <v>0</v>
      </c>
      <c r="E9581" s="235">
        <v>81</v>
      </c>
      <c r="F9581" s="235">
        <v>62</v>
      </c>
      <c r="G9581" s="235">
        <v>24</v>
      </c>
      <c r="H9581" s="235">
        <v>13</v>
      </c>
    </row>
    <row r="9582" spans="2:8">
      <c r="B9582" s="235" t="s">
        <v>103</v>
      </c>
      <c r="C9582" s="235">
        <v>43640</v>
      </c>
      <c r="D9582" s="235">
        <v>0</v>
      </c>
      <c r="E9582" s="235">
        <v>87</v>
      </c>
      <c r="F9582" s="235">
        <v>67</v>
      </c>
      <c r="G9582" s="235">
        <v>25</v>
      </c>
      <c r="H9582" s="235">
        <v>13</v>
      </c>
    </row>
    <row r="9583" spans="2:8">
      <c r="B9583" s="235" t="s">
        <v>103</v>
      </c>
      <c r="C9583" s="235">
        <v>43641</v>
      </c>
      <c r="D9583" s="235">
        <v>20</v>
      </c>
      <c r="E9583" s="235">
        <v>78</v>
      </c>
      <c r="F9583" s="235">
        <v>62</v>
      </c>
      <c r="G9583" s="235">
        <v>23</v>
      </c>
      <c r="H9583" s="235">
        <v>13</v>
      </c>
    </row>
    <row r="9584" spans="2:8">
      <c r="B9584" s="235" t="s">
        <v>103</v>
      </c>
      <c r="C9584" s="235">
        <v>43642</v>
      </c>
      <c r="D9584" s="235">
        <v>0</v>
      </c>
      <c r="E9584" s="235">
        <v>84</v>
      </c>
      <c r="F9584" s="235">
        <v>67</v>
      </c>
      <c r="G9584" s="235">
        <v>24</v>
      </c>
      <c r="H9584" s="235">
        <v>13</v>
      </c>
    </row>
    <row r="9585" spans="2:8">
      <c r="B9585" s="235" t="s">
        <v>103</v>
      </c>
      <c r="C9585" s="235">
        <v>43643</v>
      </c>
      <c r="D9585" s="235">
        <v>0</v>
      </c>
      <c r="E9585" s="235">
        <v>87</v>
      </c>
      <c r="F9585" s="235">
        <v>65</v>
      </c>
      <c r="G9585" s="235">
        <v>23</v>
      </c>
      <c r="H9585" s="235">
        <v>13</v>
      </c>
    </row>
    <row r="9586" spans="2:8">
      <c r="B9586" s="235" t="s">
        <v>103</v>
      </c>
      <c r="C9586" s="235">
        <v>43644</v>
      </c>
      <c r="D9586" s="235">
        <v>1</v>
      </c>
      <c r="E9586" s="235">
        <v>85</v>
      </c>
      <c r="F9586" s="235">
        <v>66</v>
      </c>
      <c r="G9586" s="235">
        <v>24</v>
      </c>
      <c r="H9586" s="235">
        <v>14</v>
      </c>
    </row>
    <row r="9587" spans="2:8">
      <c r="B9587" s="235" t="s">
        <v>103</v>
      </c>
      <c r="C9587" s="235">
        <v>43645</v>
      </c>
      <c r="D9587" s="235">
        <v>0</v>
      </c>
      <c r="E9587" s="235">
        <v>84</v>
      </c>
      <c r="F9587" s="235">
        <v>66</v>
      </c>
      <c r="G9587" s="235">
        <v>24</v>
      </c>
      <c r="H9587" s="235">
        <v>13</v>
      </c>
    </row>
    <row r="9588" spans="2:8">
      <c r="B9588" s="235" t="s">
        <v>103</v>
      </c>
      <c r="C9588" s="235">
        <v>43646</v>
      </c>
      <c r="D9588" s="235">
        <v>0</v>
      </c>
      <c r="E9588" s="235">
        <v>80</v>
      </c>
      <c r="F9588" s="235">
        <v>67</v>
      </c>
      <c r="G9588" s="235">
        <v>24</v>
      </c>
      <c r="H9588" s="235">
        <v>14</v>
      </c>
    </row>
    <row r="9589" spans="2:8">
      <c r="B9589" s="235" t="s">
        <v>103</v>
      </c>
      <c r="C9589" s="235">
        <v>43647</v>
      </c>
      <c r="D9589" s="235">
        <v>0</v>
      </c>
      <c r="E9589" s="235">
        <v>72</v>
      </c>
      <c r="F9589" s="235">
        <v>60</v>
      </c>
      <c r="G9589" s="235">
        <v>23</v>
      </c>
      <c r="H9589" s="235">
        <v>14</v>
      </c>
    </row>
    <row r="9590" spans="2:8">
      <c r="B9590" s="235" t="s">
        <v>103</v>
      </c>
      <c r="C9590" s="235">
        <v>43648</v>
      </c>
      <c r="D9590" s="235">
        <v>8</v>
      </c>
      <c r="E9590" s="235">
        <v>77</v>
      </c>
      <c r="F9590" s="235">
        <v>65</v>
      </c>
      <c r="G9590" s="235">
        <v>22</v>
      </c>
      <c r="H9590" s="235">
        <v>14</v>
      </c>
    </row>
    <row r="9591" spans="2:8">
      <c r="B9591" s="235" t="s">
        <v>103</v>
      </c>
      <c r="C9591" s="235">
        <v>43649</v>
      </c>
      <c r="D9591" s="235">
        <v>18</v>
      </c>
      <c r="E9591" s="235">
        <v>78</v>
      </c>
      <c r="F9591" s="235">
        <v>63</v>
      </c>
      <c r="G9591" s="235">
        <v>24</v>
      </c>
      <c r="H9591" s="235">
        <v>14</v>
      </c>
    </row>
    <row r="9592" spans="2:8">
      <c r="B9592" s="235" t="s">
        <v>103</v>
      </c>
      <c r="C9592" s="235">
        <v>43650</v>
      </c>
      <c r="D9592" s="235">
        <v>0</v>
      </c>
      <c r="E9592" s="235">
        <v>78</v>
      </c>
      <c r="F9592" s="235">
        <v>65</v>
      </c>
      <c r="G9592" s="235">
        <v>24</v>
      </c>
      <c r="H9592" s="235">
        <v>13</v>
      </c>
    </row>
    <row r="9593" spans="2:8">
      <c r="B9593" s="235" t="s">
        <v>103</v>
      </c>
      <c r="C9593" s="235">
        <v>43651</v>
      </c>
      <c r="D9593" s="235">
        <v>14</v>
      </c>
      <c r="E9593" s="235">
        <v>80</v>
      </c>
      <c r="F9593" s="235">
        <v>66</v>
      </c>
      <c r="G9593" s="235">
        <v>24</v>
      </c>
      <c r="H9593" s="235">
        <v>14</v>
      </c>
    </row>
    <row r="9594" spans="2:8">
      <c r="B9594" s="235" t="s">
        <v>103</v>
      </c>
      <c r="C9594" s="235">
        <v>43652</v>
      </c>
      <c r="D9594" s="235">
        <v>0</v>
      </c>
      <c r="E9594" s="235">
        <v>78</v>
      </c>
      <c r="F9594" s="235">
        <v>65</v>
      </c>
      <c r="G9594" s="235">
        <v>24</v>
      </c>
      <c r="H9594" s="235">
        <v>13</v>
      </c>
    </row>
    <row r="9595" spans="2:8">
      <c r="B9595" s="235" t="s">
        <v>103</v>
      </c>
      <c r="C9595" s="235">
        <v>43653</v>
      </c>
      <c r="D9595" s="235">
        <v>0</v>
      </c>
      <c r="E9595" s="235">
        <v>79</v>
      </c>
      <c r="F9595" s="235">
        <v>66</v>
      </c>
      <c r="G9595" s="235">
        <v>23</v>
      </c>
      <c r="H9595" s="235">
        <v>14</v>
      </c>
    </row>
    <row r="9596" spans="2:8">
      <c r="B9596" s="235" t="s">
        <v>103</v>
      </c>
      <c r="C9596" s="235">
        <v>43654</v>
      </c>
      <c r="D9596" s="235">
        <v>15</v>
      </c>
      <c r="E9596" s="235">
        <v>79</v>
      </c>
      <c r="F9596" s="235">
        <v>66</v>
      </c>
      <c r="G9596" s="235">
        <v>23</v>
      </c>
      <c r="H9596" s="235">
        <v>14</v>
      </c>
    </row>
    <row r="9597" spans="2:8">
      <c r="B9597" s="235" t="s">
        <v>103</v>
      </c>
      <c r="C9597" s="235">
        <v>43655</v>
      </c>
      <c r="D9597" s="235">
        <v>0</v>
      </c>
      <c r="E9597" s="235">
        <v>80</v>
      </c>
      <c r="F9597" s="235">
        <v>67</v>
      </c>
      <c r="G9597" s="235">
        <v>22</v>
      </c>
      <c r="H9597" s="235">
        <v>14</v>
      </c>
    </row>
    <row r="9598" spans="2:8">
      <c r="B9598" s="235" t="s">
        <v>103</v>
      </c>
      <c r="C9598" s="235">
        <v>43656</v>
      </c>
      <c r="D9598" s="235">
        <v>18</v>
      </c>
      <c r="E9598" s="235">
        <v>85</v>
      </c>
      <c r="F9598" s="235">
        <v>64</v>
      </c>
      <c r="G9598" s="235">
        <v>23</v>
      </c>
      <c r="H9598" s="235">
        <v>14</v>
      </c>
    </row>
    <row r="9599" spans="2:8">
      <c r="B9599" s="235" t="s">
        <v>103</v>
      </c>
      <c r="C9599" s="235">
        <v>43657</v>
      </c>
      <c r="D9599" s="235">
        <v>8</v>
      </c>
      <c r="E9599" s="235">
        <v>87</v>
      </c>
      <c r="F9599" s="235">
        <v>68</v>
      </c>
      <c r="G9599" s="235">
        <v>24</v>
      </c>
      <c r="H9599" s="235">
        <v>12</v>
      </c>
    </row>
    <row r="9600" spans="2:8">
      <c r="B9600" s="235" t="s">
        <v>103</v>
      </c>
      <c r="C9600" s="235">
        <v>43658</v>
      </c>
      <c r="D9600" s="235">
        <v>5</v>
      </c>
      <c r="E9600" s="235">
        <v>85</v>
      </c>
      <c r="F9600" s="235">
        <v>72</v>
      </c>
      <c r="G9600" s="235">
        <v>22</v>
      </c>
      <c r="H9600" s="235">
        <v>14</v>
      </c>
    </row>
    <row r="9601" spans="2:8">
      <c r="B9601" s="235" t="s">
        <v>103</v>
      </c>
      <c r="C9601" s="235">
        <v>43659</v>
      </c>
      <c r="D9601" s="235">
        <v>0</v>
      </c>
      <c r="E9601" s="235">
        <v>83</v>
      </c>
      <c r="F9601" s="235">
        <v>67</v>
      </c>
      <c r="G9601" s="235">
        <v>24</v>
      </c>
      <c r="H9601" s="235">
        <v>13</v>
      </c>
    </row>
    <row r="9602" spans="2:8">
      <c r="B9602" s="235" t="s">
        <v>103</v>
      </c>
      <c r="C9602" s="235">
        <v>43660</v>
      </c>
      <c r="D9602" s="235">
        <v>0</v>
      </c>
      <c r="E9602" s="235">
        <v>84</v>
      </c>
      <c r="F9602" s="235">
        <v>65</v>
      </c>
      <c r="G9602" s="235">
        <v>25</v>
      </c>
      <c r="H9602" s="235">
        <v>13</v>
      </c>
    </row>
    <row r="9603" spans="2:8">
      <c r="B9603" s="235" t="s">
        <v>103</v>
      </c>
      <c r="C9603" s="235">
        <v>43661</v>
      </c>
      <c r="D9603" s="235">
        <v>3</v>
      </c>
      <c r="E9603" s="235">
        <v>88</v>
      </c>
      <c r="F9603" s="235">
        <v>69</v>
      </c>
      <c r="G9603" s="235">
        <v>22</v>
      </c>
      <c r="H9603" s="235">
        <v>13</v>
      </c>
    </row>
    <row r="9604" spans="2:8">
      <c r="B9604" s="235" t="s">
        <v>103</v>
      </c>
      <c r="C9604" s="235">
        <v>43662</v>
      </c>
      <c r="D9604" s="235">
        <v>0</v>
      </c>
      <c r="E9604" s="235">
        <v>86</v>
      </c>
      <c r="F9604" s="235">
        <v>71</v>
      </c>
      <c r="G9604" s="235">
        <v>23</v>
      </c>
      <c r="H9604" s="235">
        <v>13</v>
      </c>
    </row>
    <row r="9605" spans="2:8">
      <c r="B9605" s="235" t="s">
        <v>103</v>
      </c>
      <c r="C9605" s="235">
        <v>43663</v>
      </c>
      <c r="D9605" s="235">
        <v>0</v>
      </c>
      <c r="E9605" s="235">
        <v>78</v>
      </c>
      <c r="F9605" s="235">
        <v>64</v>
      </c>
      <c r="G9605" s="235">
        <v>24</v>
      </c>
      <c r="H9605" s="235">
        <v>13</v>
      </c>
    </row>
    <row r="9606" spans="2:8">
      <c r="B9606" s="235" t="s">
        <v>103</v>
      </c>
      <c r="C9606" s="235">
        <v>43664</v>
      </c>
      <c r="D9606" s="235">
        <v>0</v>
      </c>
      <c r="E9606" s="235">
        <v>75</v>
      </c>
      <c r="F9606" s="235">
        <v>62</v>
      </c>
      <c r="G9606" s="235">
        <v>25</v>
      </c>
      <c r="H9606" s="235">
        <v>14</v>
      </c>
    </row>
    <row r="9607" spans="2:8">
      <c r="B9607" s="235" t="s">
        <v>103</v>
      </c>
      <c r="C9607" s="235">
        <v>43665</v>
      </c>
      <c r="D9607" s="235">
        <v>0</v>
      </c>
      <c r="E9607" s="235">
        <v>75</v>
      </c>
      <c r="F9607" s="235">
        <v>61</v>
      </c>
      <c r="G9607" s="235">
        <v>26</v>
      </c>
      <c r="H9607" s="235">
        <v>13</v>
      </c>
    </row>
    <row r="9608" spans="2:8">
      <c r="B9608" s="235" t="s">
        <v>103</v>
      </c>
      <c r="C9608" s="235">
        <v>43666</v>
      </c>
      <c r="D9608" s="235">
        <v>0</v>
      </c>
      <c r="E9608" s="235">
        <v>74</v>
      </c>
      <c r="F9608" s="235">
        <v>60</v>
      </c>
      <c r="G9608" s="235">
        <v>25</v>
      </c>
      <c r="H9608" s="235">
        <v>13</v>
      </c>
    </row>
    <row r="9609" spans="2:8">
      <c r="B9609" s="235" t="s">
        <v>103</v>
      </c>
      <c r="C9609" s="235">
        <v>43667</v>
      </c>
      <c r="D9609" s="235">
        <v>0</v>
      </c>
      <c r="E9609" s="235">
        <v>75</v>
      </c>
      <c r="F9609" s="235">
        <v>62</v>
      </c>
      <c r="G9609" s="235">
        <v>26</v>
      </c>
      <c r="H9609" s="235">
        <v>14</v>
      </c>
    </row>
    <row r="9610" spans="2:8">
      <c r="B9610" s="235" t="s">
        <v>103</v>
      </c>
      <c r="C9610" s="235">
        <v>43668</v>
      </c>
      <c r="D9610" s="235">
        <v>0</v>
      </c>
      <c r="E9610" s="235">
        <v>76</v>
      </c>
      <c r="F9610" s="235">
        <v>63</v>
      </c>
      <c r="G9610" s="235">
        <v>26</v>
      </c>
      <c r="H9610" s="235">
        <v>13</v>
      </c>
    </row>
    <row r="9611" spans="2:8">
      <c r="B9611" s="235" t="s">
        <v>103</v>
      </c>
      <c r="C9611" s="235">
        <v>43669</v>
      </c>
      <c r="D9611" s="235">
        <v>0</v>
      </c>
      <c r="E9611" s="235">
        <v>78</v>
      </c>
      <c r="F9611" s="235">
        <v>67</v>
      </c>
      <c r="G9611" s="235">
        <v>25</v>
      </c>
      <c r="H9611" s="235">
        <v>14</v>
      </c>
    </row>
    <row r="9612" spans="2:8">
      <c r="B9612" s="235" t="s">
        <v>103</v>
      </c>
      <c r="C9612" s="235">
        <v>43670</v>
      </c>
      <c r="D9612" s="235">
        <v>2</v>
      </c>
      <c r="E9612" s="235">
        <v>77</v>
      </c>
      <c r="F9612" s="235">
        <v>62</v>
      </c>
      <c r="G9612" s="235">
        <v>26</v>
      </c>
      <c r="H9612" s="235">
        <v>13</v>
      </c>
    </row>
    <row r="9613" spans="2:8">
      <c r="B9613" s="235" t="s">
        <v>103</v>
      </c>
      <c r="C9613" s="235">
        <v>43671</v>
      </c>
      <c r="D9613" s="235">
        <v>0</v>
      </c>
      <c r="E9613" s="235">
        <v>78</v>
      </c>
      <c r="F9613" s="235">
        <v>61</v>
      </c>
      <c r="G9613" s="235">
        <v>26</v>
      </c>
      <c r="H9613" s="235">
        <v>12</v>
      </c>
    </row>
    <row r="9614" spans="2:8">
      <c r="B9614" s="235" t="s">
        <v>103</v>
      </c>
      <c r="C9614" s="235">
        <v>43672</v>
      </c>
      <c r="D9614" s="235">
        <v>0</v>
      </c>
      <c r="E9614" s="235">
        <v>79</v>
      </c>
      <c r="F9614" s="235">
        <v>62</v>
      </c>
      <c r="G9614" s="235">
        <v>25</v>
      </c>
      <c r="H9614" s="235">
        <v>14</v>
      </c>
    </row>
    <row r="9615" spans="2:8">
      <c r="B9615" s="235" t="s">
        <v>103</v>
      </c>
      <c r="C9615" s="235">
        <v>43673</v>
      </c>
      <c r="D9615" s="235">
        <v>0</v>
      </c>
      <c r="E9615" s="235">
        <v>77</v>
      </c>
      <c r="F9615" s="235">
        <v>60</v>
      </c>
      <c r="G9615" s="235">
        <v>25</v>
      </c>
      <c r="H9615" s="235">
        <v>13</v>
      </c>
    </row>
    <row r="9616" spans="2:8">
      <c r="B9616" s="235" t="s">
        <v>103</v>
      </c>
      <c r="C9616" s="235">
        <v>43674</v>
      </c>
      <c r="D9616" s="235">
        <v>0</v>
      </c>
      <c r="E9616" s="235">
        <v>77</v>
      </c>
      <c r="F9616" s="235">
        <v>62</v>
      </c>
      <c r="G9616" s="235">
        <v>26</v>
      </c>
      <c r="H9616" s="235">
        <v>14</v>
      </c>
    </row>
    <row r="9617" spans="2:8">
      <c r="B9617" s="235" t="s">
        <v>103</v>
      </c>
      <c r="C9617" s="235">
        <v>43675</v>
      </c>
      <c r="D9617" s="235">
        <v>0</v>
      </c>
      <c r="E9617" s="235">
        <v>78</v>
      </c>
      <c r="F9617" s="235">
        <v>64</v>
      </c>
      <c r="G9617" s="235">
        <v>0</v>
      </c>
      <c r="H9617" s="235">
        <v>0</v>
      </c>
    </row>
    <row r="9618" spans="2:8">
      <c r="B9618" s="235" t="s">
        <v>103</v>
      </c>
      <c r="C9618" s="235">
        <v>43676</v>
      </c>
      <c r="D9618" s="235">
        <v>0</v>
      </c>
      <c r="E9618" s="235">
        <v>72</v>
      </c>
      <c r="F9618" s="235">
        <v>60</v>
      </c>
      <c r="G9618" s="235">
        <v>0</v>
      </c>
      <c r="H9618" s="235">
        <v>0</v>
      </c>
    </row>
    <row r="9619" spans="2:8">
      <c r="B9619" s="235" t="s">
        <v>103</v>
      </c>
      <c r="C9619" s="235">
        <v>43677</v>
      </c>
      <c r="D9619" s="235">
        <v>0</v>
      </c>
      <c r="E9619" s="235">
        <v>72</v>
      </c>
      <c r="F9619" s="235">
        <v>60</v>
      </c>
      <c r="G9619" s="235">
        <v>0</v>
      </c>
      <c r="H9619" s="235">
        <v>0</v>
      </c>
    </row>
    <row r="9620" spans="2:8">
      <c r="B9620" s="235" t="s">
        <v>103</v>
      </c>
      <c r="C9620" s="235">
        <v>43678</v>
      </c>
      <c r="D9620" s="235">
        <v>0</v>
      </c>
      <c r="E9620" s="235">
        <v>61</v>
      </c>
      <c r="F9620" s="235">
        <v>50</v>
      </c>
      <c r="G9620" s="235">
        <v>25</v>
      </c>
      <c r="H9620" s="235">
        <v>13</v>
      </c>
    </row>
    <row r="9621" spans="2:8">
      <c r="B9621" s="235" t="s">
        <v>103</v>
      </c>
      <c r="C9621" s="235">
        <v>43679</v>
      </c>
      <c r="D9621" s="235">
        <v>3</v>
      </c>
      <c r="E9621" s="235">
        <v>64</v>
      </c>
      <c r="F9621" s="235">
        <v>50</v>
      </c>
      <c r="G9621" s="235">
        <v>25</v>
      </c>
      <c r="H9621" s="235">
        <v>13</v>
      </c>
    </row>
    <row r="9622" spans="2:8">
      <c r="B9622" s="235" t="s">
        <v>103</v>
      </c>
      <c r="C9622" s="235">
        <v>43680</v>
      </c>
      <c r="D9622" s="235">
        <v>0</v>
      </c>
      <c r="E9622" s="235">
        <v>65</v>
      </c>
      <c r="F9622" s="235">
        <v>50</v>
      </c>
      <c r="G9622" s="235">
        <v>25</v>
      </c>
      <c r="H9622" s="235">
        <v>13</v>
      </c>
    </row>
    <row r="9623" spans="2:8">
      <c r="B9623" s="235" t="s">
        <v>103</v>
      </c>
      <c r="C9623" s="235">
        <v>43681</v>
      </c>
      <c r="D9623" s="235">
        <v>0</v>
      </c>
      <c r="E9623" s="235">
        <v>63</v>
      </c>
      <c r="F9623" s="235">
        <v>50</v>
      </c>
      <c r="G9623" s="235">
        <v>25</v>
      </c>
      <c r="H9623" s="235">
        <v>13</v>
      </c>
    </row>
    <row r="9624" spans="2:8">
      <c r="B9624" s="235" t="s">
        <v>103</v>
      </c>
      <c r="C9624" s="235">
        <v>43682</v>
      </c>
      <c r="D9624" s="235">
        <v>0</v>
      </c>
      <c r="E9624" s="235">
        <v>63</v>
      </c>
      <c r="F9624" s="235">
        <v>50</v>
      </c>
      <c r="G9624" s="235">
        <v>25</v>
      </c>
      <c r="H9624" s="235">
        <v>13</v>
      </c>
    </row>
    <row r="9625" spans="2:8">
      <c r="B9625" s="235" t="s">
        <v>103</v>
      </c>
      <c r="C9625" s="235">
        <v>43683</v>
      </c>
      <c r="D9625" s="235">
        <v>0</v>
      </c>
      <c r="E9625" s="235">
        <v>61</v>
      </c>
      <c r="F9625" s="235">
        <v>50</v>
      </c>
      <c r="G9625" s="235">
        <v>25</v>
      </c>
      <c r="H9625" s="235">
        <v>13</v>
      </c>
    </row>
    <row r="9626" spans="2:8">
      <c r="B9626" s="235" t="s">
        <v>103</v>
      </c>
      <c r="C9626" s="235">
        <v>43684</v>
      </c>
      <c r="D9626" s="235">
        <v>0</v>
      </c>
      <c r="E9626" s="235">
        <v>60</v>
      </c>
      <c r="F9626" s="235">
        <v>53</v>
      </c>
      <c r="G9626" s="235">
        <v>25</v>
      </c>
      <c r="H9626" s="235">
        <v>13</v>
      </c>
    </row>
    <row r="9627" spans="2:8">
      <c r="B9627" s="235" t="s">
        <v>103</v>
      </c>
      <c r="C9627" s="235">
        <v>43685</v>
      </c>
      <c r="D9627" s="235">
        <v>0</v>
      </c>
      <c r="E9627" s="235">
        <v>60</v>
      </c>
      <c r="F9627" s="235">
        <v>54</v>
      </c>
      <c r="G9627" s="235">
        <v>25</v>
      </c>
      <c r="H9627" s="235">
        <v>13</v>
      </c>
    </row>
    <row r="9628" spans="2:8">
      <c r="B9628" s="235" t="s">
        <v>103</v>
      </c>
      <c r="C9628" s="235">
        <v>43686</v>
      </c>
      <c r="D9628" s="235">
        <v>0</v>
      </c>
      <c r="E9628" s="235">
        <v>60</v>
      </c>
      <c r="F9628" s="235">
        <v>57</v>
      </c>
      <c r="G9628" s="235">
        <v>25</v>
      </c>
      <c r="H9628" s="235">
        <v>13</v>
      </c>
    </row>
    <row r="9629" spans="2:8">
      <c r="B9629" s="235" t="s">
        <v>103</v>
      </c>
      <c r="C9629" s="235">
        <v>43687</v>
      </c>
      <c r="D9629" s="235">
        <v>0</v>
      </c>
      <c r="E9629" s="235">
        <v>60</v>
      </c>
      <c r="F9629" s="235">
        <v>56</v>
      </c>
      <c r="G9629" s="235">
        <v>25</v>
      </c>
      <c r="H9629" s="235">
        <v>13</v>
      </c>
    </row>
    <row r="9630" spans="2:8">
      <c r="B9630" s="235" t="s">
        <v>103</v>
      </c>
      <c r="C9630" s="235">
        <v>43688</v>
      </c>
      <c r="D9630" s="235">
        <v>0</v>
      </c>
      <c r="E9630" s="235">
        <v>60</v>
      </c>
      <c r="F9630" s="235">
        <v>55</v>
      </c>
      <c r="G9630" s="235">
        <v>23</v>
      </c>
      <c r="H9630" s="235">
        <v>13</v>
      </c>
    </row>
    <row r="9631" spans="2:8">
      <c r="B9631" s="235" t="s">
        <v>103</v>
      </c>
      <c r="C9631" s="235">
        <v>43689</v>
      </c>
      <c r="D9631" s="235">
        <v>8</v>
      </c>
      <c r="E9631" s="235">
        <v>60</v>
      </c>
      <c r="F9631" s="235">
        <v>53</v>
      </c>
      <c r="G9631" s="235">
        <v>22</v>
      </c>
      <c r="H9631" s="235">
        <v>13</v>
      </c>
    </row>
    <row r="9632" spans="2:8">
      <c r="B9632" s="235" t="s">
        <v>103</v>
      </c>
      <c r="C9632" s="235">
        <v>43690</v>
      </c>
      <c r="D9632" s="235">
        <v>0</v>
      </c>
      <c r="E9632" s="235">
        <v>67</v>
      </c>
      <c r="F9632" s="235">
        <v>53</v>
      </c>
      <c r="G9632" s="235">
        <v>23</v>
      </c>
      <c r="H9632" s="235">
        <v>13</v>
      </c>
    </row>
    <row r="9633" spans="2:8">
      <c r="B9633" s="235" t="s">
        <v>103</v>
      </c>
      <c r="C9633" s="235">
        <v>43691</v>
      </c>
      <c r="D9633" s="235">
        <v>2</v>
      </c>
      <c r="E9633" s="235">
        <v>66</v>
      </c>
      <c r="F9633" s="235">
        <v>53</v>
      </c>
      <c r="G9633" s="235">
        <v>25</v>
      </c>
      <c r="H9633" s="235">
        <v>13</v>
      </c>
    </row>
    <row r="9634" spans="2:8">
      <c r="B9634" s="235" t="s">
        <v>103</v>
      </c>
      <c r="C9634" s="235">
        <v>43692</v>
      </c>
      <c r="D9634" s="235">
        <v>3</v>
      </c>
      <c r="E9634" s="235">
        <v>66</v>
      </c>
      <c r="F9634" s="235">
        <v>52</v>
      </c>
      <c r="G9634" s="235">
        <v>25</v>
      </c>
      <c r="H9634" s="235">
        <v>13</v>
      </c>
    </row>
    <row r="9635" spans="2:8">
      <c r="B9635" s="235" t="s">
        <v>103</v>
      </c>
      <c r="C9635" s="235">
        <v>43693</v>
      </c>
      <c r="D9635" s="235">
        <v>0</v>
      </c>
      <c r="E9635" s="235">
        <v>67</v>
      </c>
      <c r="F9635" s="235">
        <v>52</v>
      </c>
      <c r="G9635" s="235">
        <v>25</v>
      </c>
      <c r="H9635" s="235">
        <v>13</v>
      </c>
    </row>
    <row r="9636" spans="2:8">
      <c r="B9636" s="235" t="s">
        <v>103</v>
      </c>
      <c r="C9636" s="235">
        <v>43694</v>
      </c>
      <c r="D9636" s="235">
        <v>0</v>
      </c>
      <c r="E9636" s="235">
        <v>65</v>
      </c>
      <c r="F9636" s="235">
        <v>50</v>
      </c>
      <c r="G9636" s="235">
        <v>25</v>
      </c>
      <c r="H9636" s="235">
        <v>13</v>
      </c>
    </row>
    <row r="9637" spans="2:8">
      <c r="B9637" s="235" t="s">
        <v>103</v>
      </c>
      <c r="C9637" s="235">
        <v>43695</v>
      </c>
      <c r="D9637" s="235">
        <v>0</v>
      </c>
      <c r="E9637" s="235">
        <v>65</v>
      </c>
      <c r="F9637" s="235">
        <v>51</v>
      </c>
      <c r="G9637" s="235">
        <v>25</v>
      </c>
      <c r="H9637" s="235">
        <v>13</v>
      </c>
    </row>
    <row r="9638" spans="2:8">
      <c r="B9638" s="235" t="s">
        <v>103</v>
      </c>
      <c r="C9638" s="235">
        <v>43696</v>
      </c>
      <c r="D9638" s="235">
        <v>0</v>
      </c>
      <c r="E9638" s="235">
        <v>65</v>
      </c>
      <c r="F9638" s="235">
        <v>51</v>
      </c>
      <c r="G9638" s="235">
        <v>25</v>
      </c>
      <c r="H9638" s="235">
        <v>13</v>
      </c>
    </row>
    <row r="9639" spans="2:8">
      <c r="B9639" s="235" t="s">
        <v>103</v>
      </c>
      <c r="C9639" s="235">
        <v>43697</v>
      </c>
      <c r="D9639" s="235">
        <v>5</v>
      </c>
      <c r="E9639" s="235">
        <v>65</v>
      </c>
      <c r="F9639" s="235">
        <v>51</v>
      </c>
      <c r="G9639" s="235">
        <v>25</v>
      </c>
      <c r="H9639" s="235">
        <v>13</v>
      </c>
    </row>
    <row r="9640" spans="2:8">
      <c r="B9640" s="235" t="s">
        <v>103</v>
      </c>
      <c r="C9640" s="235">
        <v>43698</v>
      </c>
      <c r="D9640" s="235">
        <v>0</v>
      </c>
      <c r="E9640" s="235">
        <v>65</v>
      </c>
      <c r="F9640" s="235">
        <v>51</v>
      </c>
      <c r="G9640" s="235">
        <v>25</v>
      </c>
      <c r="H9640" s="235">
        <v>13</v>
      </c>
    </row>
    <row r="9641" spans="2:8">
      <c r="B9641" s="235" t="s">
        <v>103</v>
      </c>
      <c r="C9641" s="235">
        <v>43699</v>
      </c>
      <c r="D9641" s="235">
        <v>0</v>
      </c>
      <c r="E9641" s="235">
        <v>65</v>
      </c>
      <c r="F9641" s="235">
        <v>51</v>
      </c>
      <c r="G9641" s="235">
        <v>25</v>
      </c>
      <c r="H9641" s="235">
        <v>13</v>
      </c>
    </row>
    <row r="9642" spans="2:8">
      <c r="B9642" s="235" t="s">
        <v>103</v>
      </c>
      <c r="C9642" s="235">
        <v>43700</v>
      </c>
      <c r="D9642" s="235">
        <v>0</v>
      </c>
      <c r="E9642" s="235">
        <v>65</v>
      </c>
      <c r="F9642" s="235">
        <v>51</v>
      </c>
      <c r="G9642" s="235">
        <v>25</v>
      </c>
      <c r="H9642" s="235">
        <v>13</v>
      </c>
    </row>
    <row r="9643" spans="2:8">
      <c r="B9643" s="235" t="s">
        <v>103</v>
      </c>
      <c r="C9643" s="235">
        <v>43701</v>
      </c>
      <c r="D9643" s="235">
        <v>0</v>
      </c>
      <c r="E9643" s="235">
        <v>65</v>
      </c>
      <c r="F9643" s="235">
        <v>51</v>
      </c>
      <c r="G9643" s="235">
        <v>25</v>
      </c>
      <c r="H9643" s="235">
        <v>13</v>
      </c>
    </row>
    <row r="9644" spans="2:8">
      <c r="B9644" s="235" t="s">
        <v>103</v>
      </c>
      <c r="C9644" s="235">
        <v>43702</v>
      </c>
      <c r="D9644" s="235">
        <v>0</v>
      </c>
      <c r="E9644" s="235">
        <v>65</v>
      </c>
      <c r="F9644" s="235">
        <v>51</v>
      </c>
      <c r="G9644" s="235">
        <v>25</v>
      </c>
      <c r="H9644" s="235">
        <v>13</v>
      </c>
    </row>
    <row r="9645" spans="2:8">
      <c r="B9645" s="235" t="s">
        <v>103</v>
      </c>
      <c r="C9645" s="235">
        <v>43703</v>
      </c>
      <c r="D9645" s="235">
        <v>0</v>
      </c>
      <c r="E9645" s="235">
        <v>65</v>
      </c>
      <c r="F9645" s="235">
        <v>51</v>
      </c>
      <c r="G9645" s="235">
        <v>25</v>
      </c>
      <c r="H9645" s="235">
        <v>13</v>
      </c>
    </row>
    <row r="9646" spans="2:8">
      <c r="B9646" s="235" t="s">
        <v>103</v>
      </c>
      <c r="C9646" s="235">
        <v>43704</v>
      </c>
      <c r="D9646" s="235">
        <v>0</v>
      </c>
      <c r="E9646" s="235">
        <v>64</v>
      </c>
      <c r="F9646" s="235">
        <v>51</v>
      </c>
      <c r="G9646" s="235">
        <v>25</v>
      </c>
      <c r="H9646" s="235">
        <v>13</v>
      </c>
    </row>
    <row r="9647" spans="2:8">
      <c r="B9647" s="235" t="s">
        <v>103</v>
      </c>
      <c r="C9647" s="235">
        <v>43705</v>
      </c>
      <c r="D9647" s="235">
        <v>0</v>
      </c>
      <c r="E9647" s="235">
        <v>64</v>
      </c>
      <c r="F9647" s="235">
        <v>51</v>
      </c>
      <c r="G9647" s="235">
        <v>25</v>
      </c>
      <c r="H9647" s="235">
        <v>13</v>
      </c>
    </row>
    <row r="9648" spans="2:8">
      <c r="B9648" s="235" t="s">
        <v>103</v>
      </c>
      <c r="C9648" s="235">
        <v>43706</v>
      </c>
      <c r="D9648" s="235">
        <v>0</v>
      </c>
      <c r="E9648" s="235">
        <v>63</v>
      </c>
      <c r="F9648" s="235">
        <v>51</v>
      </c>
      <c r="G9648" s="235">
        <v>25</v>
      </c>
      <c r="H9648" s="235">
        <v>13</v>
      </c>
    </row>
    <row r="9649" spans="2:8">
      <c r="B9649" s="235" t="s">
        <v>103</v>
      </c>
      <c r="C9649" s="235">
        <v>43707</v>
      </c>
      <c r="D9649" s="235">
        <v>0</v>
      </c>
      <c r="E9649" s="235">
        <v>0</v>
      </c>
      <c r="F9649" s="235">
        <v>0</v>
      </c>
      <c r="G9649" s="235">
        <v>0</v>
      </c>
      <c r="H9649" s="235">
        <v>0</v>
      </c>
    </row>
    <row r="9650" spans="2:8">
      <c r="B9650" s="235" t="s">
        <v>103</v>
      </c>
      <c r="C9650" s="235">
        <v>43708</v>
      </c>
      <c r="D9650" s="235">
        <v>0</v>
      </c>
      <c r="E9650" s="235">
        <v>0</v>
      </c>
      <c r="F9650" s="235">
        <v>0</v>
      </c>
      <c r="G9650" s="235">
        <v>0</v>
      </c>
      <c r="H9650" s="235">
        <v>0</v>
      </c>
    </row>
    <row r="9651" spans="2:8">
      <c r="B9651" s="235" t="s">
        <v>103</v>
      </c>
      <c r="C9651" s="235">
        <v>43709</v>
      </c>
      <c r="D9651" s="235">
        <v>0</v>
      </c>
      <c r="E9651" s="235">
        <v>97</v>
      </c>
      <c r="F9651" s="235">
        <v>42</v>
      </c>
      <c r="G9651" s="235">
        <v>29.8</v>
      </c>
      <c r="H9651" s="235">
        <v>13.9</v>
      </c>
    </row>
    <row r="9652" spans="2:8">
      <c r="B9652" s="235" t="s">
        <v>103</v>
      </c>
      <c r="C9652" s="235">
        <v>43710</v>
      </c>
      <c r="D9652" s="235">
        <v>0</v>
      </c>
      <c r="E9652" s="235">
        <v>92</v>
      </c>
      <c r="F9652" s="235">
        <v>55</v>
      </c>
      <c r="G9652" s="235">
        <v>25.7</v>
      </c>
      <c r="H9652" s="235">
        <v>13.8</v>
      </c>
    </row>
    <row r="9653" spans="2:8">
      <c r="B9653" s="235" t="s">
        <v>103</v>
      </c>
      <c r="C9653" s="235">
        <v>43711</v>
      </c>
      <c r="D9653" s="235">
        <v>0</v>
      </c>
      <c r="E9653" s="235">
        <v>90</v>
      </c>
      <c r="F9653" s="235">
        <v>40</v>
      </c>
      <c r="G9653" s="235">
        <v>29.6</v>
      </c>
      <c r="H9653" s="235">
        <v>13.7</v>
      </c>
    </row>
    <row r="9654" spans="2:8">
      <c r="B9654" s="235" t="s">
        <v>103</v>
      </c>
      <c r="C9654" s="235">
        <v>43712</v>
      </c>
      <c r="D9654" s="235">
        <v>0</v>
      </c>
      <c r="E9654" s="235">
        <v>93</v>
      </c>
      <c r="F9654" s="235">
        <v>49</v>
      </c>
      <c r="G9654" s="235">
        <v>27.7</v>
      </c>
      <c r="H9654" s="235">
        <v>13.9</v>
      </c>
    </row>
    <row r="9655" spans="2:8">
      <c r="B9655" s="235" t="s">
        <v>103</v>
      </c>
      <c r="C9655" s="235">
        <v>43713</v>
      </c>
      <c r="D9655" s="235">
        <v>0</v>
      </c>
      <c r="E9655" s="235">
        <v>95</v>
      </c>
      <c r="F9655" s="235">
        <v>47</v>
      </c>
      <c r="G9655" s="235">
        <v>27.6</v>
      </c>
      <c r="H9655" s="235">
        <v>14.1</v>
      </c>
    </row>
    <row r="9656" spans="2:8">
      <c r="B9656" s="235" t="s">
        <v>103</v>
      </c>
      <c r="C9656" s="235">
        <v>43714</v>
      </c>
      <c r="D9656" s="235">
        <v>0</v>
      </c>
      <c r="E9656" s="235">
        <v>91</v>
      </c>
      <c r="F9656" s="235">
        <v>42</v>
      </c>
      <c r="G9656" s="235">
        <v>30</v>
      </c>
      <c r="H9656" s="235">
        <v>13.8</v>
      </c>
    </row>
    <row r="9657" spans="2:8">
      <c r="B9657" s="235" t="s">
        <v>103</v>
      </c>
      <c r="C9657" s="235">
        <v>43715</v>
      </c>
      <c r="D9657" s="235">
        <v>0</v>
      </c>
      <c r="E9657" s="235">
        <v>92</v>
      </c>
      <c r="F9657" s="235">
        <v>45</v>
      </c>
      <c r="G9657" s="235">
        <v>29</v>
      </c>
      <c r="H9657" s="235">
        <v>12.2</v>
      </c>
    </row>
    <row r="9658" spans="2:8">
      <c r="B9658" s="235" t="s">
        <v>103</v>
      </c>
      <c r="C9658" s="235">
        <v>43716</v>
      </c>
      <c r="D9658" s="235">
        <v>0</v>
      </c>
      <c r="E9658" s="235">
        <v>92</v>
      </c>
      <c r="F9658" s="235">
        <v>30</v>
      </c>
      <c r="G9658" s="235">
        <v>31</v>
      </c>
      <c r="H9658" s="235">
        <v>14</v>
      </c>
    </row>
    <row r="9659" spans="2:8">
      <c r="B9659" s="235" t="s">
        <v>103</v>
      </c>
      <c r="C9659" s="235">
        <v>43717</v>
      </c>
      <c r="D9659" s="235">
        <v>0</v>
      </c>
      <c r="E9659" s="235">
        <v>84</v>
      </c>
      <c r="F9659" s="235">
        <v>39</v>
      </c>
      <c r="G9659" s="235">
        <v>28.4</v>
      </c>
      <c r="H9659" s="235">
        <v>12.9</v>
      </c>
    </row>
    <row r="9660" spans="2:8">
      <c r="B9660" s="235" t="s">
        <v>103</v>
      </c>
      <c r="C9660" s="235">
        <v>43718</v>
      </c>
      <c r="D9660" s="235">
        <v>0</v>
      </c>
      <c r="E9660" s="235">
        <v>87</v>
      </c>
      <c r="F9660" s="235">
        <v>41</v>
      </c>
      <c r="G9660" s="235">
        <v>28.5</v>
      </c>
      <c r="H9660" s="235">
        <v>12.7</v>
      </c>
    </row>
    <row r="9661" spans="2:8">
      <c r="B9661" s="235" t="s">
        <v>103</v>
      </c>
      <c r="C9661" s="235">
        <v>43719</v>
      </c>
      <c r="D9661" s="235">
        <v>0</v>
      </c>
      <c r="E9661" s="235">
        <v>93</v>
      </c>
      <c r="F9661" s="235">
        <v>43</v>
      </c>
      <c r="G9661" s="235">
        <v>28</v>
      </c>
      <c r="H9661" s="235">
        <v>14.5</v>
      </c>
    </row>
    <row r="9662" spans="2:8">
      <c r="B9662" s="235" t="s">
        <v>103</v>
      </c>
      <c r="C9662" s="235">
        <v>43720</v>
      </c>
      <c r="D9662" s="235">
        <v>0</v>
      </c>
      <c r="E9662" s="235">
        <v>94</v>
      </c>
      <c r="F9662" s="235">
        <v>48</v>
      </c>
      <c r="G9662" s="235">
        <v>29.3</v>
      </c>
      <c r="H9662" s="235">
        <v>13.9</v>
      </c>
    </row>
    <row r="9663" spans="2:8">
      <c r="B9663" s="235" t="s">
        <v>103</v>
      </c>
      <c r="C9663" s="235">
        <v>43721</v>
      </c>
      <c r="D9663" s="235">
        <v>0</v>
      </c>
      <c r="E9663" s="235">
        <v>95</v>
      </c>
      <c r="F9663" s="235">
        <v>48</v>
      </c>
      <c r="G9663" s="235">
        <v>30</v>
      </c>
      <c r="H9663" s="235">
        <v>14.7</v>
      </c>
    </row>
    <row r="9664" spans="2:8">
      <c r="B9664" s="235" t="s">
        <v>103</v>
      </c>
      <c r="C9664" s="235">
        <v>43722</v>
      </c>
      <c r="D9664" s="235">
        <v>0</v>
      </c>
      <c r="E9664" s="235">
        <v>93</v>
      </c>
      <c r="F9664" s="235">
        <v>52</v>
      </c>
      <c r="G9664" s="235">
        <v>28</v>
      </c>
      <c r="H9664" s="235">
        <v>13.7</v>
      </c>
    </row>
    <row r="9665" spans="2:8">
      <c r="B9665" s="235" t="s">
        <v>103</v>
      </c>
      <c r="C9665" s="235">
        <v>43723</v>
      </c>
      <c r="D9665" s="235">
        <v>0</v>
      </c>
      <c r="E9665" s="235">
        <v>92</v>
      </c>
      <c r="F9665" s="235">
        <v>45</v>
      </c>
      <c r="G9665" s="235">
        <v>28.7</v>
      </c>
      <c r="H9665" s="235">
        <v>13.3</v>
      </c>
    </row>
    <row r="9666" spans="2:8">
      <c r="B9666" s="235" t="s">
        <v>103</v>
      </c>
      <c r="C9666" s="235">
        <v>43724</v>
      </c>
      <c r="D9666" s="235">
        <v>0</v>
      </c>
      <c r="E9666" s="235">
        <v>94</v>
      </c>
      <c r="F9666" s="235">
        <v>47</v>
      </c>
      <c r="G9666" s="235">
        <v>28.3</v>
      </c>
      <c r="H9666" s="235">
        <v>14.2</v>
      </c>
    </row>
    <row r="9667" spans="2:8">
      <c r="B9667" s="235" t="s">
        <v>103</v>
      </c>
      <c r="C9667" s="235">
        <v>43725</v>
      </c>
      <c r="D9667" s="235">
        <v>2</v>
      </c>
      <c r="E9667" s="235">
        <v>96</v>
      </c>
      <c r="F9667" s="235">
        <v>61</v>
      </c>
      <c r="G9667" s="235">
        <v>25.3</v>
      </c>
      <c r="H9667" s="235">
        <v>14.7</v>
      </c>
    </row>
    <row r="9668" spans="2:8">
      <c r="B9668" s="235" t="s">
        <v>103</v>
      </c>
      <c r="C9668" s="235">
        <v>43726</v>
      </c>
      <c r="D9668" s="235">
        <v>8</v>
      </c>
      <c r="E9668" s="235">
        <v>96</v>
      </c>
      <c r="F9668" s="235">
        <v>60</v>
      </c>
      <c r="G9668" s="235">
        <v>24.3</v>
      </c>
      <c r="H9668" s="235">
        <v>13.7</v>
      </c>
    </row>
    <row r="9669" spans="2:8">
      <c r="B9669" s="235" t="s">
        <v>103</v>
      </c>
      <c r="C9669" s="235">
        <v>43727</v>
      </c>
      <c r="D9669" s="235">
        <v>27</v>
      </c>
      <c r="E9669" s="235">
        <v>96</v>
      </c>
      <c r="F9669" s="235">
        <v>62</v>
      </c>
      <c r="G9669" s="235">
        <v>24.1</v>
      </c>
      <c r="H9669" s="235">
        <v>13.5</v>
      </c>
    </row>
    <row r="9670" spans="2:8">
      <c r="B9670" s="235" t="s">
        <v>103</v>
      </c>
      <c r="C9670" s="235">
        <v>43728</v>
      </c>
      <c r="D9670" s="235">
        <v>0</v>
      </c>
      <c r="E9670" s="235">
        <v>95</v>
      </c>
      <c r="F9670" s="235">
        <v>61</v>
      </c>
      <c r="G9670" s="235">
        <v>23.9</v>
      </c>
      <c r="H9670" s="235">
        <v>12.9</v>
      </c>
    </row>
    <row r="9671" spans="2:8">
      <c r="B9671" s="235" t="s">
        <v>103</v>
      </c>
      <c r="C9671" s="235">
        <v>43729</v>
      </c>
      <c r="D9671" s="235">
        <v>0</v>
      </c>
      <c r="E9671" s="235">
        <v>96</v>
      </c>
      <c r="F9671" s="235">
        <v>48</v>
      </c>
      <c r="G9671" s="235">
        <v>27.8</v>
      </c>
      <c r="H9671" s="235">
        <v>13.6</v>
      </c>
    </row>
    <row r="9672" spans="2:8">
      <c r="B9672" s="235" t="s">
        <v>103</v>
      </c>
      <c r="C9672" s="235">
        <v>43730</v>
      </c>
      <c r="D9672" s="235">
        <v>0</v>
      </c>
      <c r="E9672" s="235">
        <v>96</v>
      </c>
      <c r="F9672" s="235">
        <v>53</v>
      </c>
      <c r="G9672" s="235">
        <v>26.8</v>
      </c>
      <c r="H9672" s="235">
        <v>12.4</v>
      </c>
    </row>
    <row r="9673" spans="2:8">
      <c r="B9673" s="235" t="s">
        <v>103</v>
      </c>
      <c r="C9673" s="235">
        <v>43731</v>
      </c>
      <c r="D9673" s="235">
        <v>17</v>
      </c>
      <c r="E9673" s="235">
        <v>96</v>
      </c>
      <c r="F9673" s="235">
        <v>49</v>
      </c>
      <c r="G9673" s="235">
        <v>27.4</v>
      </c>
      <c r="H9673" s="235">
        <v>14.2</v>
      </c>
    </row>
    <row r="9674" spans="2:8">
      <c r="B9674" s="235" t="s">
        <v>103</v>
      </c>
      <c r="C9674" s="235">
        <v>43732</v>
      </c>
      <c r="D9674" s="235">
        <v>2</v>
      </c>
      <c r="E9674" s="235">
        <v>94</v>
      </c>
      <c r="F9674" s="235">
        <v>43</v>
      </c>
      <c r="G9674" s="235">
        <v>29.5</v>
      </c>
      <c r="H9674" s="235">
        <v>13.4</v>
      </c>
    </row>
    <row r="9675" spans="2:8">
      <c r="B9675" s="235" t="s">
        <v>103</v>
      </c>
      <c r="C9675" s="235">
        <v>43733</v>
      </c>
      <c r="D9675" s="235">
        <v>17</v>
      </c>
      <c r="E9675" s="235">
        <v>95</v>
      </c>
      <c r="F9675" s="235">
        <v>49</v>
      </c>
      <c r="G9675" s="235">
        <v>28.4</v>
      </c>
      <c r="H9675" s="235">
        <v>13.6</v>
      </c>
    </row>
    <row r="9676" spans="2:8">
      <c r="B9676" s="235" t="s">
        <v>103</v>
      </c>
      <c r="C9676" s="235">
        <v>43734</v>
      </c>
      <c r="D9676" s="235">
        <v>17</v>
      </c>
      <c r="E9676" s="235">
        <v>95</v>
      </c>
      <c r="F9676" s="235">
        <v>59</v>
      </c>
      <c r="G9676" s="235">
        <v>24.8</v>
      </c>
      <c r="H9676" s="235">
        <v>13.7</v>
      </c>
    </row>
    <row r="9677" spans="2:8">
      <c r="B9677" s="235" t="s">
        <v>103</v>
      </c>
      <c r="C9677" s="235">
        <v>43735</v>
      </c>
      <c r="D9677" s="235">
        <v>0</v>
      </c>
      <c r="E9677" s="235">
        <v>94</v>
      </c>
      <c r="F9677" s="235">
        <v>54</v>
      </c>
      <c r="G9677" s="235">
        <v>25.9</v>
      </c>
      <c r="H9677" s="235">
        <v>12.3</v>
      </c>
    </row>
    <row r="9678" spans="2:8">
      <c r="B9678" s="235" t="s">
        <v>103</v>
      </c>
      <c r="C9678" s="235">
        <v>43736</v>
      </c>
      <c r="D9678" s="235">
        <v>0</v>
      </c>
      <c r="E9678" s="235">
        <v>0</v>
      </c>
      <c r="F9678" s="235">
        <v>0</v>
      </c>
      <c r="G9678" s="235">
        <v>0</v>
      </c>
      <c r="H9678" s="235">
        <v>0</v>
      </c>
    </row>
    <row r="9679" spans="2:8">
      <c r="B9679" s="235" t="s">
        <v>103</v>
      </c>
      <c r="C9679" s="235">
        <v>43737</v>
      </c>
      <c r="D9679" s="235">
        <v>11</v>
      </c>
      <c r="E9679" s="235">
        <v>0</v>
      </c>
      <c r="F9679" s="235">
        <v>0</v>
      </c>
      <c r="G9679" s="235">
        <v>0</v>
      </c>
      <c r="H9679" s="235">
        <v>0</v>
      </c>
    </row>
    <row r="9680" spans="2:8">
      <c r="B9680" s="235" t="s">
        <v>103</v>
      </c>
      <c r="C9680" s="235">
        <v>43738</v>
      </c>
      <c r="D9680" s="235">
        <v>0</v>
      </c>
      <c r="E9680" s="235">
        <v>0</v>
      </c>
      <c r="F9680" s="235">
        <v>0</v>
      </c>
      <c r="G9680" s="235">
        <v>0</v>
      </c>
      <c r="H9680" s="235">
        <v>0</v>
      </c>
    </row>
    <row r="9681" spans="2:8">
      <c r="B9681" s="235" t="s">
        <v>103</v>
      </c>
      <c r="C9681" s="235">
        <v>43739</v>
      </c>
      <c r="D9681" s="235">
        <v>4</v>
      </c>
      <c r="E9681" s="235">
        <v>0</v>
      </c>
      <c r="F9681" s="235">
        <v>0</v>
      </c>
      <c r="G9681" s="235">
        <v>0</v>
      </c>
      <c r="H9681" s="235">
        <v>0</v>
      </c>
    </row>
    <row r="9682" spans="2:8">
      <c r="B9682" s="235" t="s">
        <v>103</v>
      </c>
      <c r="C9682" s="235">
        <v>43740</v>
      </c>
      <c r="D9682" s="235">
        <v>15</v>
      </c>
      <c r="E9682" s="235">
        <v>0</v>
      </c>
      <c r="F9682" s="235">
        <v>0</v>
      </c>
      <c r="G9682" s="235">
        <v>0</v>
      </c>
      <c r="H9682" s="235">
        <v>0</v>
      </c>
    </row>
    <row r="9683" spans="2:8">
      <c r="B9683" s="235" t="s">
        <v>103</v>
      </c>
      <c r="C9683" s="235">
        <v>43741</v>
      </c>
      <c r="D9683" s="235">
        <v>7</v>
      </c>
      <c r="E9683" s="235">
        <v>0</v>
      </c>
      <c r="F9683" s="235">
        <v>0</v>
      </c>
      <c r="G9683" s="235">
        <v>0</v>
      </c>
      <c r="H9683" s="235">
        <v>0</v>
      </c>
    </row>
    <row r="9684" spans="2:8">
      <c r="B9684" s="235" t="s">
        <v>103</v>
      </c>
      <c r="C9684" s="235">
        <v>43742</v>
      </c>
      <c r="D9684" s="235">
        <v>0</v>
      </c>
      <c r="E9684" s="235">
        <v>0</v>
      </c>
      <c r="F9684" s="235">
        <v>0</v>
      </c>
      <c r="G9684" s="235">
        <v>0</v>
      </c>
      <c r="H9684" s="235">
        <v>0</v>
      </c>
    </row>
    <row r="9685" spans="2:8">
      <c r="B9685" s="235" t="s">
        <v>103</v>
      </c>
      <c r="C9685" s="235">
        <v>43743</v>
      </c>
      <c r="D9685" s="235">
        <v>0</v>
      </c>
      <c r="E9685" s="235">
        <v>0</v>
      </c>
      <c r="F9685" s="235">
        <v>0</v>
      </c>
      <c r="G9685" s="235">
        <v>0</v>
      </c>
      <c r="H9685" s="235">
        <v>0</v>
      </c>
    </row>
    <row r="9686" spans="2:8">
      <c r="B9686" s="235" t="s">
        <v>103</v>
      </c>
      <c r="C9686" s="235">
        <v>43744</v>
      </c>
      <c r="D9686" s="235">
        <v>0</v>
      </c>
      <c r="E9686" s="235">
        <v>0</v>
      </c>
      <c r="F9686" s="235">
        <v>0</v>
      </c>
      <c r="G9686" s="235">
        <v>0</v>
      </c>
      <c r="H9686" s="235">
        <v>0</v>
      </c>
    </row>
    <row r="9687" spans="2:8">
      <c r="B9687" s="235" t="s">
        <v>103</v>
      </c>
      <c r="C9687" s="235">
        <v>43745</v>
      </c>
      <c r="D9687" s="235">
        <v>5</v>
      </c>
      <c r="E9687" s="235">
        <v>0</v>
      </c>
      <c r="F9687" s="235">
        <v>0</v>
      </c>
      <c r="G9687" s="235">
        <v>0</v>
      </c>
      <c r="H9687" s="235">
        <v>0</v>
      </c>
    </row>
    <row r="9688" spans="2:8">
      <c r="B9688" s="235" t="s">
        <v>103</v>
      </c>
      <c r="C9688" s="235">
        <v>43746</v>
      </c>
      <c r="D9688" s="235">
        <v>0</v>
      </c>
      <c r="E9688" s="235">
        <v>0</v>
      </c>
      <c r="F9688" s="235">
        <v>0</v>
      </c>
      <c r="G9688" s="235">
        <v>0</v>
      </c>
      <c r="H9688" s="235">
        <v>0</v>
      </c>
    </row>
    <row r="9689" spans="2:8">
      <c r="B9689" s="235" t="s">
        <v>103</v>
      </c>
      <c r="C9689" s="235">
        <v>43747</v>
      </c>
      <c r="D9689" s="235">
        <v>7</v>
      </c>
      <c r="E9689" s="235">
        <v>0</v>
      </c>
      <c r="F9689" s="235">
        <v>0</v>
      </c>
      <c r="G9689" s="235">
        <v>0</v>
      </c>
      <c r="H9689" s="235">
        <v>0</v>
      </c>
    </row>
    <row r="9690" spans="2:8">
      <c r="B9690" s="235" t="s">
        <v>103</v>
      </c>
      <c r="C9690" s="235">
        <v>43748</v>
      </c>
      <c r="D9690" s="235">
        <v>6</v>
      </c>
      <c r="E9690" s="235">
        <v>0</v>
      </c>
      <c r="F9690" s="235">
        <v>0</v>
      </c>
      <c r="G9690" s="235">
        <v>0</v>
      </c>
      <c r="H9690" s="235">
        <v>0</v>
      </c>
    </row>
    <row r="9691" spans="2:8">
      <c r="B9691" s="235" t="s">
        <v>103</v>
      </c>
      <c r="C9691" s="235">
        <v>43749</v>
      </c>
      <c r="D9691" s="235">
        <v>7</v>
      </c>
      <c r="E9691" s="235">
        <v>0</v>
      </c>
      <c r="F9691" s="235">
        <v>0</v>
      </c>
      <c r="G9691" s="235">
        <v>0</v>
      </c>
      <c r="H9691" s="235">
        <v>0</v>
      </c>
    </row>
    <row r="9692" spans="2:8">
      <c r="B9692" s="235" t="s">
        <v>103</v>
      </c>
      <c r="C9692" s="235">
        <v>43750</v>
      </c>
      <c r="D9692" s="235">
        <v>0</v>
      </c>
      <c r="E9692" s="235">
        <v>0</v>
      </c>
      <c r="F9692" s="235">
        <v>0</v>
      </c>
      <c r="G9692" s="235">
        <v>0</v>
      </c>
      <c r="H9692" s="235">
        <v>0</v>
      </c>
    </row>
    <row r="9693" spans="2:8">
      <c r="B9693" s="235" t="s">
        <v>103</v>
      </c>
      <c r="C9693" s="235">
        <v>43751</v>
      </c>
      <c r="D9693" s="235">
        <v>0</v>
      </c>
      <c r="E9693" s="235">
        <v>0</v>
      </c>
      <c r="F9693" s="235">
        <v>0</v>
      </c>
      <c r="G9693" s="235">
        <v>0</v>
      </c>
      <c r="H9693" s="235">
        <v>0</v>
      </c>
    </row>
    <row r="9694" spans="2:8">
      <c r="B9694" s="235" t="s">
        <v>103</v>
      </c>
      <c r="C9694" s="235">
        <v>43752</v>
      </c>
      <c r="D9694" s="235">
        <v>0</v>
      </c>
      <c r="E9694" s="235">
        <v>0</v>
      </c>
      <c r="F9694" s="235">
        <v>0</v>
      </c>
      <c r="G9694" s="235">
        <v>0</v>
      </c>
      <c r="H9694" s="235">
        <v>0</v>
      </c>
    </row>
    <row r="9695" spans="2:8">
      <c r="B9695" s="235" t="s">
        <v>103</v>
      </c>
      <c r="C9695" s="235">
        <v>43753</v>
      </c>
      <c r="D9695" s="235">
        <v>44</v>
      </c>
      <c r="E9695" s="235">
        <v>0</v>
      </c>
      <c r="F9695" s="235">
        <v>0</v>
      </c>
      <c r="G9695" s="235">
        <v>0</v>
      </c>
      <c r="H9695" s="235">
        <v>0</v>
      </c>
    </row>
    <row r="9696" spans="2:8">
      <c r="B9696" s="235" t="s">
        <v>103</v>
      </c>
      <c r="C9696" s="235">
        <v>43754</v>
      </c>
      <c r="D9696" s="235">
        <v>25</v>
      </c>
      <c r="E9696" s="235">
        <v>0</v>
      </c>
      <c r="F9696" s="235">
        <v>0</v>
      </c>
      <c r="G9696" s="235">
        <v>0</v>
      </c>
      <c r="H9696" s="235">
        <v>0</v>
      </c>
    </row>
    <row r="9697" spans="2:8">
      <c r="B9697" s="235" t="s">
        <v>103</v>
      </c>
      <c r="C9697" s="235">
        <v>43755</v>
      </c>
      <c r="D9697" s="235">
        <v>4</v>
      </c>
      <c r="E9697" s="235">
        <v>0</v>
      </c>
      <c r="F9697" s="235">
        <v>0</v>
      </c>
      <c r="G9697" s="235">
        <v>0</v>
      </c>
      <c r="H9697" s="235">
        <v>0</v>
      </c>
    </row>
    <row r="9698" spans="2:8">
      <c r="B9698" s="235" t="s">
        <v>103</v>
      </c>
      <c r="C9698" s="235">
        <v>43756</v>
      </c>
      <c r="D9698" s="235">
        <v>2</v>
      </c>
      <c r="E9698" s="235">
        <v>0</v>
      </c>
      <c r="F9698" s="235">
        <v>0</v>
      </c>
      <c r="G9698" s="235">
        <v>0</v>
      </c>
      <c r="H9698" s="235">
        <v>0</v>
      </c>
    </row>
    <row r="9699" spans="2:8">
      <c r="B9699" s="235" t="s">
        <v>103</v>
      </c>
      <c r="C9699" s="235">
        <v>43757</v>
      </c>
      <c r="D9699" s="235">
        <v>0</v>
      </c>
      <c r="E9699" s="235">
        <v>0</v>
      </c>
      <c r="F9699" s="235">
        <v>0</v>
      </c>
      <c r="G9699" s="235">
        <v>0</v>
      </c>
      <c r="H9699" s="235">
        <v>0</v>
      </c>
    </row>
    <row r="9700" spans="2:8">
      <c r="B9700" s="235" t="s">
        <v>103</v>
      </c>
      <c r="C9700" s="235">
        <v>43758</v>
      </c>
      <c r="D9700" s="235">
        <v>0</v>
      </c>
      <c r="E9700" s="235">
        <v>0</v>
      </c>
      <c r="F9700" s="235">
        <v>0</v>
      </c>
      <c r="G9700" s="235">
        <v>0</v>
      </c>
      <c r="H9700" s="235">
        <v>0</v>
      </c>
    </row>
    <row r="9701" spans="2:8">
      <c r="B9701" s="235" t="s">
        <v>103</v>
      </c>
      <c r="C9701" s="235">
        <v>43759</v>
      </c>
      <c r="D9701" s="235">
        <v>16</v>
      </c>
      <c r="E9701" s="235">
        <v>0</v>
      </c>
      <c r="F9701" s="235">
        <v>0</v>
      </c>
      <c r="G9701" s="235">
        <v>0</v>
      </c>
      <c r="H9701" s="235">
        <v>0</v>
      </c>
    </row>
    <row r="9702" spans="2:8">
      <c r="B9702" s="235" t="s">
        <v>103</v>
      </c>
      <c r="C9702" s="235">
        <v>43760</v>
      </c>
      <c r="D9702" s="235">
        <v>39</v>
      </c>
      <c r="E9702" s="235">
        <v>0</v>
      </c>
      <c r="F9702" s="235">
        <v>0</v>
      </c>
      <c r="G9702" s="235">
        <v>0</v>
      </c>
      <c r="H9702" s="235">
        <v>0</v>
      </c>
    </row>
    <row r="9703" spans="2:8">
      <c r="B9703" s="235" t="s">
        <v>103</v>
      </c>
      <c r="C9703" s="235">
        <v>43761</v>
      </c>
      <c r="D9703" s="235">
        <v>65</v>
      </c>
      <c r="E9703" s="235">
        <v>0</v>
      </c>
      <c r="F9703" s="235">
        <v>0</v>
      </c>
      <c r="G9703" s="235">
        <v>0</v>
      </c>
      <c r="H9703" s="235">
        <v>0</v>
      </c>
    </row>
    <row r="9704" spans="2:8">
      <c r="B9704" s="235" t="s">
        <v>103</v>
      </c>
      <c r="C9704" s="235">
        <v>43762</v>
      </c>
      <c r="D9704" s="235">
        <v>0</v>
      </c>
      <c r="E9704" s="235">
        <v>0</v>
      </c>
      <c r="F9704" s="235">
        <v>0</v>
      </c>
      <c r="G9704" s="235">
        <v>0</v>
      </c>
      <c r="H9704" s="235">
        <v>0</v>
      </c>
    </row>
    <row r="9705" spans="2:8">
      <c r="B9705" s="235" t="s">
        <v>103</v>
      </c>
      <c r="C9705" s="235">
        <v>43763</v>
      </c>
      <c r="D9705" s="235">
        <v>0</v>
      </c>
      <c r="E9705" s="235">
        <v>0</v>
      </c>
      <c r="F9705" s="235">
        <v>0</v>
      </c>
      <c r="G9705" s="235">
        <v>0</v>
      </c>
      <c r="H9705" s="235">
        <v>0</v>
      </c>
    </row>
    <row r="9706" spans="2:8">
      <c r="B9706" s="235" t="s">
        <v>103</v>
      </c>
      <c r="C9706" s="235">
        <v>43764</v>
      </c>
      <c r="D9706" s="235">
        <v>0</v>
      </c>
      <c r="E9706" s="235">
        <v>0</v>
      </c>
      <c r="F9706" s="235">
        <v>0</v>
      </c>
      <c r="G9706" s="235">
        <v>0</v>
      </c>
      <c r="H9706" s="235">
        <v>0</v>
      </c>
    </row>
    <row r="9707" spans="2:8">
      <c r="B9707" s="235" t="s">
        <v>103</v>
      </c>
      <c r="C9707" s="235">
        <v>43765</v>
      </c>
      <c r="D9707" s="235">
        <v>0</v>
      </c>
      <c r="E9707" s="235">
        <v>0</v>
      </c>
      <c r="F9707" s="235">
        <v>0</v>
      </c>
      <c r="G9707" s="235">
        <v>0</v>
      </c>
      <c r="H9707" s="235">
        <v>0</v>
      </c>
    </row>
    <row r="9708" spans="2:8">
      <c r="B9708" s="235" t="s">
        <v>103</v>
      </c>
      <c r="C9708" s="235">
        <v>43766</v>
      </c>
      <c r="D9708" s="235">
        <v>14</v>
      </c>
      <c r="E9708" s="235">
        <v>0</v>
      </c>
      <c r="F9708" s="235">
        <v>0</v>
      </c>
      <c r="G9708" s="235">
        <v>0</v>
      </c>
      <c r="H9708" s="235">
        <v>0</v>
      </c>
    </row>
    <row r="9709" spans="2:8">
      <c r="B9709" s="235" t="s">
        <v>103</v>
      </c>
      <c r="C9709" s="235">
        <v>43767</v>
      </c>
      <c r="D9709" s="235">
        <v>0</v>
      </c>
      <c r="E9709" s="235">
        <v>0</v>
      </c>
      <c r="F9709" s="235">
        <v>0</v>
      </c>
      <c r="G9709" s="235">
        <v>0</v>
      </c>
      <c r="H9709" s="235">
        <v>0</v>
      </c>
    </row>
    <row r="9710" spans="2:8">
      <c r="B9710" s="235" t="s">
        <v>103</v>
      </c>
      <c r="C9710" s="235">
        <v>43768</v>
      </c>
      <c r="D9710" s="235">
        <v>15</v>
      </c>
      <c r="E9710" s="235">
        <v>0</v>
      </c>
      <c r="F9710" s="235">
        <v>0</v>
      </c>
      <c r="G9710" s="235">
        <v>0</v>
      </c>
      <c r="H9710" s="235">
        <v>0</v>
      </c>
    </row>
    <row r="9711" spans="2:8">
      <c r="B9711" s="235" t="s">
        <v>103</v>
      </c>
      <c r="C9711" s="235">
        <v>43769</v>
      </c>
      <c r="D9711" s="235">
        <v>5</v>
      </c>
      <c r="E9711" s="235">
        <v>0</v>
      </c>
      <c r="F9711" s="235">
        <v>0</v>
      </c>
      <c r="G9711" s="235">
        <v>0</v>
      </c>
      <c r="H9711" s="235">
        <v>0</v>
      </c>
    </row>
    <row r="9712" spans="2:8">
      <c r="B9712" s="235" t="s">
        <v>103</v>
      </c>
      <c r="C9712" s="235">
        <v>43770</v>
      </c>
      <c r="D9712" s="235">
        <v>0</v>
      </c>
      <c r="E9712" s="235">
        <v>0</v>
      </c>
      <c r="F9712" s="235">
        <v>0</v>
      </c>
      <c r="G9712" s="235">
        <v>0</v>
      </c>
      <c r="H9712" s="235">
        <v>0</v>
      </c>
    </row>
    <row r="9713" spans="2:8">
      <c r="B9713" s="235" t="s">
        <v>103</v>
      </c>
      <c r="C9713" s="235">
        <v>43771</v>
      </c>
      <c r="D9713" s="235">
        <v>0</v>
      </c>
      <c r="E9713" s="235">
        <v>0</v>
      </c>
      <c r="F9713" s="235">
        <v>0</v>
      </c>
      <c r="G9713" s="235">
        <v>0</v>
      </c>
      <c r="H9713" s="235">
        <v>0</v>
      </c>
    </row>
    <row r="9714" spans="2:8">
      <c r="B9714" s="235" t="s">
        <v>103</v>
      </c>
      <c r="C9714" s="235">
        <v>43772</v>
      </c>
      <c r="D9714" s="235">
        <v>20</v>
      </c>
      <c r="E9714" s="235">
        <v>0</v>
      </c>
      <c r="F9714" s="235">
        <v>0</v>
      </c>
      <c r="G9714" s="235">
        <v>0</v>
      </c>
      <c r="H9714" s="235">
        <v>0</v>
      </c>
    </row>
    <row r="9715" spans="2:8">
      <c r="B9715" s="235" t="s">
        <v>103</v>
      </c>
      <c r="C9715" s="235">
        <v>43773</v>
      </c>
      <c r="D9715" s="235">
        <v>20</v>
      </c>
      <c r="E9715" s="235">
        <v>0</v>
      </c>
      <c r="F9715" s="235">
        <v>0</v>
      </c>
      <c r="G9715" s="235">
        <v>0</v>
      </c>
      <c r="H9715" s="235">
        <v>0</v>
      </c>
    </row>
    <row r="9716" spans="2:8">
      <c r="B9716" s="235" t="s">
        <v>103</v>
      </c>
      <c r="C9716" s="235">
        <v>43774</v>
      </c>
      <c r="D9716" s="235">
        <v>20</v>
      </c>
      <c r="E9716" s="235">
        <v>0</v>
      </c>
      <c r="F9716" s="235">
        <v>0</v>
      </c>
      <c r="G9716" s="235">
        <v>0</v>
      </c>
      <c r="H9716" s="235">
        <v>0</v>
      </c>
    </row>
    <row r="9717" spans="2:8">
      <c r="B9717" s="235" t="s">
        <v>103</v>
      </c>
      <c r="C9717" s="235">
        <v>43775</v>
      </c>
      <c r="D9717" s="235">
        <v>0</v>
      </c>
      <c r="E9717" s="235">
        <v>0</v>
      </c>
      <c r="F9717" s="235">
        <v>0</v>
      </c>
      <c r="G9717" s="235">
        <v>0</v>
      </c>
      <c r="H9717" s="235">
        <v>0</v>
      </c>
    </row>
    <row r="9718" spans="2:8">
      <c r="B9718" s="235" t="s">
        <v>103</v>
      </c>
      <c r="C9718" s="235">
        <v>43776</v>
      </c>
      <c r="D9718" s="235">
        <v>0</v>
      </c>
      <c r="E9718" s="235">
        <v>0</v>
      </c>
      <c r="F9718" s="235">
        <v>0</v>
      </c>
      <c r="G9718" s="235">
        <v>0</v>
      </c>
      <c r="H9718" s="235">
        <v>0</v>
      </c>
    </row>
    <row r="9719" spans="2:8">
      <c r="B9719" s="235" t="s">
        <v>103</v>
      </c>
      <c r="C9719" s="235">
        <v>43777</v>
      </c>
      <c r="D9719" s="235">
        <v>0</v>
      </c>
      <c r="E9719" s="235">
        <v>0</v>
      </c>
      <c r="F9719" s="235">
        <v>0</v>
      </c>
      <c r="G9719" s="235">
        <v>0</v>
      </c>
      <c r="H9719" s="235">
        <v>0</v>
      </c>
    </row>
    <row r="9720" spans="2:8">
      <c r="B9720" s="235" t="s">
        <v>103</v>
      </c>
      <c r="C9720" s="235">
        <v>43778</v>
      </c>
      <c r="D9720" s="235">
        <v>0</v>
      </c>
      <c r="E9720" s="235">
        <v>0</v>
      </c>
      <c r="F9720" s="235">
        <v>0</v>
      </c>
      <c r="G9720" s="235">
        <v>0</v>
      </c>
      <c r="H9720" s="235">
        <v>0</v>
      </c>
    </row>
    <row r="9721" spans="2:8">
      <c r="B9721" s="235" t="s">
        <v>103</v>
      </c>
      <c r="C9721" s="235">
        <v>43779</v>
      </c>
      <c r="D9721" s="235">
        <v>0</v>
      </c>
      <c r="E9721" s="235">
        <v>0</v>
      </c>
      <c r="F9721" s="235">
        <v>0</v>
      </c>
      <c r="G9721" s="235">
        <v>0</v>
      </c>
      <c r="H9721" s="235">
        <v>0</v>
      </c>
    </row>
    <row r="9722" spans="2:8">
      <c r="B9722" s="235" t="s">
        <v>103</v>
      </c>
      <c r="C9722" s="235">
        <v>43780</v>
      </c>
      <c r="D9722" s="235">
        <v>0</v>
      </c>
      <c r="E9722" s="235">
        <v>0</v>
      </c>
      <c r="F9722" s="235">
        <v>0</v>
      </c>
      <c r="G9722" s="235">
        <v>0</v>
      </c>
      <c r="H9722" s="235">
        <v>0</v>
      </c>
    </row>
    <row r="9723" spans="2:8">
      <c r="B9723" s="235" t="s">
        <v>103</v>
      </c>
      <c r="C9723" s="235">
        <v>43781</v>
      </c>
      <c r="D9723" s="235">
        <v>8</v>
      </c>
      <c r="E9723" s="235">
        <v>0</v>
      </c>
      <c r="F9723" s="235">
        <v>0</v>
      </c>
      <c r="G9723" s="235">
        <v>0</v>
      </c>
      <c r="H9723" s="235">
        <v>0</v>
      </c>
    </row>
    <row r="9724" spans="2:8">
      <c r="B9724" s="235" t="s">
        <v>103</v>
      </c>
      <c r="C9724" s="235">
        <v>43782</v>
      </c>
      <c r="D9724" s="235">
        <v>2</v>
      </c>
      <c r="E9724" s="235">
        <v>0</v>
      </c>
      <c r="F9724" s="235">
        <v>0</v>
      </c>
      <c r="G9724" s="235">
        <v>0</v>
      </c>
      <c r="H9724" s="235">
        <v>0</v>
      </c>
    </row>
    <row r="9725" spans="2:8">
      <c r="B9725" s="235" t="s">
        <v>103</v>
      </c>
      <c r="C9725" s="235">
        <v>43783</v>
      </c>
      <c r="D9725" s="235">
        <v>37</v>
      </c>
      <c r="E9725" s="235">
        <v>0</v>
      </c>
      <c r="F9725" s="235">
        <v>0</v>
      </c>
      <c r="G9725" s="235">
        <v>0</v>
      </c>
      <c r="H9725" s="235">
        <v>0</v>
      </c>
    </row>
    <row r="9726" spans="2:8">
      <c r="B9726" s="235" t="s">
        <v>103</v>
      </c>
      <c r="C9726" s="235">
        <v>43784</v>
      </c>
      <c r="D9726" s="235">
        <v>5</v>
      </c>
      <c r="E9726" s="235">
        <v>0</v>
      </c>
      <c r="F9726" s="235">
        <v>0</v>
      </c>
      <c r="G9726" s="235">
        <v>0</v>
      </c>
      <c r="H9726" s="235">
        <v>0</v>
      </c>
    </row>
    <row r="9727" spans="2:8">
      <c r="B9727" s="235" t="s">
        <v>103</v>
      </c>
      <c r="C9727" s="235">
        <v>43785</v>
      </c>
      <c r="D9727" s="235">
        <v>0</v>
      </c>
      <c r="E9727" s="235">
        <v>0</v>
      </c>
      <c r="F9727" s="235">
        <v>0</v>
      </c>
      <c r="G9727" s="235">
        <v>0</v>
      </c>
      <c r="H9727" s="235">
        <v>0</v>
      </c>
    </row>
    <row r="9728" spans="2:8">
      <c r="B9728" s="235" t="s">
        <v>103</v>
      </c>
      <c r="C9728" s="235">
        <v>43786</v>
      </c>
      <c r="D9728" s="235">
        <v>0</v>
      </c>
      <c r="E9728" s="235">
        <v>0</v>
      </c>
      <c r="F9728" s="235">
        <v>0</v>
      </c>
      <c r="G9728" s="235">
        <v>0</v>
      </c>
      <c r="H9728" s="235">
        <v>0</v>
      </c>
    </row>
    <row r="9729" spans="2:8">
      <c r="B9729" s="235" t="s">
        <v>103</v>
      </c>
      <c r="C9729" s="235">
        <v>43787</v>
      </c>
      <c r="D9729" s="235">
        <v>0</v>
      </c>
      <c r="E9729" s="235">
        <v>0</v>
      </c>
      <c r="F9729" s="235">
        <v>0</v>
      </c>
      <c r="G9729" s="235">
        <v>0</v>
      </c>
      <c r="H9729" s="235">
        <v>0</v>
      </c>
    </row>
    <row r="9730" spans="2:8">
      <c r="B9730" s="235" t="s">
        <v>103</v>
      </c>
      <c r="C9730" s="235">
        <v>43788</v>
      </c>
      <c r="D9730" s="235">
        <v>13</v>
      </c>
      <c r="E9730" s="235">
        <v>0</v>
      </c>
      <c r="F9730" s="235">
        <v>0</v>
      </c>
      <c r="G9730" s="235">
        <v>0</v>
      </c>
      <c r="H9730" s="235">
        <v>0</v>
      </c>
    </row>
    <row r="9731" spans="2:8">
      <c r="B9731" s="235" t="s">
        <v>103</v>
      </c>
      <c r="C9731" s="235">
        <v>43789</v>
      </c>
      <c r="D9731" s="235">
        <v>5</v>
      </c>
      <c r="E9731" s="235">
        <v>0</v>
      </c>
      <c r="F9731" s="235">
        <v>0</v>
      </c>
      <c r="G9731" s="235">
        <v>0</v>
      </c>
      <c r="H9731" s="235">
        <v>0</v>
      </c>
    </row>
    <row r="9732" spans="2:8">
      <c r="B9732" s="235" t="s">
        <v>103</v>
      </c>
      <c r="C9732" s="235">
        <v>43790</v>
      </c>
      <c r="D9732" s="235">
        <v>5</v>
      </c>
      <c r="E9732" s="235">
        <v>0</v>
      </c>
      <c r="F9732" s="235">
        <v>0</v>
      </c>
      <c r="G9732" s="235">
        <v>0</v>
      </c>
      <c r="H9732" s="235">
        <v>0</v>
      </c>
    </row>
    <row r="9733" spans="2:8">
      <c r="B9733" s="235" t="s">
        <v>103</v>
      </c>
      <c r="C9733" s="235">
        <v>43791</v>
      </c>
      <c r="D9733" s="235">
        <v>19</v>
      </c>
      <c r="E9733" s="235">
        <v>0</v>
      </c>
      <c r="F9733" s="235">
        <v>0</v>
      </c>
      <c r="G9733" s="235">
        <v>0</v>
      </c>
      <c r="H9733" s="235">
        <v>0</v>
      </c>
    </row>
    <row r="9734" spans="2:8">
      <c r="B9734" s="235" t="s">
        <v>103</v>
      </c>
      <c r="C9734" s="235">
        <v>43792</v>
      </c>
      <c r="D9734" s="235">
        <v>0</v>
      </c>
      <c r="E9734" s="235">
        <v>0</v>
      </c>
      <c r="F9734" s="235">
        <v>0</v>
      </c>
      <c r="G9734" s="235">
        <v>0</v>
      </c>
      <c r="H9734" s="235">
        <v>0</v>
      </c>
    </row>
    <row r="9735" spans="2:8">
      <c r="B9735" s="235" t="s">
        <v>103</v>
      </c>
      <c r="C9735" s="235">
        <v>43793</v>
      </c>
      <c r="D9735" s="235">
        <v>0</v>
      </c>
      <c r="E9735" s="235">
        <v>0</v>
      </c>
      <c r="F9735" s="235">
        <v>0</v>
      </c>
      <c r="G9735" s="235">
        <v>0</v>
      </c>
      <c r="H9735" s="235">
        <v>0</v>
      </c>
    </row>
    <row r="9736" spans="2:8">
      <c r="B9736" s="235" t="s">
        <v>103</v>
      </c>
      <c r="C9736" s="235">
        <v>43794</v>
      </c>
      <c r="D9736" s="235">
        <v>5</v>
      </c>
      <c r="E9736" s="235">
        <v>0</v>
      </c>
      <c r="F9736" s="235">
        <v>0</v>
      </c>
      <c r="G9736" s="235">
        <v>0</v>
      </c>
      <c r="H9736" s="235">
        <v>0</v>
      </c>
    </row>
    <row r="9737" spans="2:8">
      <c r="B9737" s="235" t="s">
        <v>103</v>
      </c>
      <c r="C9737" s="235">
        <v>43795</v>
      </c>
      <c r="D9737" s="235">
        <v>0</v>
      </c>
      <c r="E9737" s="235">
        <v>0</v>
      </c>
      <c r="F9737" s="235">
        <v>0</v>
      </c>
      <c r="G9737" s="235">
        <v>0</v>
      </c>
      <c r="H9737" s="235">
        <v>0</v>
      </c>
    </row>
    <row r="9738" spans="2:8">
      <c r="B9738" s="235" t="s">
        <v>103</v>
      </c>
      <c r="C9738" s="235">
        <v>43796</v>
      </c>
      <c r="D9738" s="235">
        <v>0</v>
      </c>
      <c r="E9738" s="235">
        <v>0</v>
      </c>
      <c r="F9738" s="235">
        <v>0</v>
      </c>
      <c r="G9738" s="235">
        <v>0</v>
      </c>
      <c r="H9738" s="235">
        <v>0</v>
      </c>
    </row>
    <row r="9739" spans="2:8">
      <c r="B9739" s="235" t="s">
        <v>103</v>
      </c>
      <c r="C9739" s="235">
        <v>43797</v>
      </c>
      <c r="D9739" s="235">
        <v>0</v>
      </c>
      <c r="E9739" s="235">
        <v>0</v>
      </c>
      <c r="F9739" s="235">
        <v>0</v>
      </c>
      <c r="G9739" s="235">
        <v>0</v>
      </c>
      <c r="H9739" s="235">
        <v>0</v>
      </c>
    </row>
    <row r="9740" spans="2:8">
      <c r="B9740" s="235" t="s">
        <v>103</v>
      </c>
      <c r="C9740" s="235">
        <v>43798</v>
      </c>
      <c r="D9740" s="235">
        <v>0</v>
      </c>
      <c r="E9740" s="235">
        <v>0</v>
      </c>
      <c r="F9740" s="235">
        <v>0</v>
      </c>
      <c r="G9740" s="235">
        <v>0</v>
      </c>
      <c r="H9740" s="235">
        <v>0</v>
      </c>
    </row>
    <row r="9741" spans="2:8">
      <c r="B9741" s="235" t="s">
        <v>103</v>
      </c>
      <c r="C9741" s="235">
        <v>43799</v>
      </c>
      <c r="D9741" s="235">
        <v>0</v>
      </c>
      <c r="E9741" s="235">
        <v>0</v>
      </c>
      <c r="F9741" s="235">
        <v>0</v>
      </c>
      <c r="G9741" s="235">
        <v>0</v>
      </c>
      <c r="H9741" s="235">
        <v>0</v>
      </c>
    </row>
    <row r="9742" spans="2:8">
      <c r="B9742" s="235" t="s">
        <v>103</v>
      </c>
      <c r="C9742" s="235">
        <v>43800</v>
      </c>
      <c r="D9742" s="235">
        <v>0</v>
      </c>
      <c r="E9742" s="235">
        <v>0</v>
      </c>
      <c r="F9742" s="235">
        <v>0</v>
      </c>
      <c r="G9742" s="235">
        <v>0</v>
      </c>
      <c r="H9742" s="235">
        <v>0</v>
      </c>
    </row>
    <row r="9743" spans="2:8">
      <c r="B9743" s="235" t="s">
        <v>103</v>
      </c>
      <c r="C9743" s="235">
        <v>43801</v>
      </c>
      <c r="D9743" s="235">
        <v>8</v>
      </c>
      <c r="E9743" s="235">
        <v>0</v>
      </c>
      <c r="F9743" s="235">
        <v>0</v>
      </c>
      <c r="G9743" s="235">
        <v>0</v>
      </c>
      <c r="H9743" s="235">
        <v>0</v>
      </c>
    </row>
    <row r="9744" spans="2:8">
      <c r="B9744" s="235" t="s">
        <v>103</v>
      </c>
      <c r="C9744" s="235">
        <v>43802</v>
      </c>
      <c r="D9744" s="235">
        <v>0</v>
      </c>
      <c r="E9744" s="235">
        <v>0</v>
      </c>
      <c r="F9744" s="235">
        <v>0</v>
      </c>
      <c r="G9744" s="235">
        <v>0</v>
      </c>
      <c r="H9744" s="235">
        <v>0</v>
      </c>
    </row>
    <row r="9745" spans="2:8">
      <c r="B9745" s="235" t="s">
        <v>103</v>
      </c>
      <c r="C9745" s="235">
        <v>43803</v>
      </c>
      <c r="D9745" s="235">
        <v>7</v>
      </c>
      <c r="E9745" s="235">
        <v>0</v>
      </c>
      <c r="F9745" s="235">
        <v>0</v>
      </c>
      <c r="G9745" s="235">
        <v>0</v>
      </c>
      <c r="H9745" s="235">
        <v>0</v>
      </c>
    </row>
    <row r="9746" spans="2:8">
      <c r="B9746" s="235" t="s">
        <v>103</v>
      </c>
      <c r="C9746" s="235">
        <v>43804</v>
      </c>
      <c r="D9746" s="235">
        <v>18</v>
      </c>
      <c r="E9746" s="235">
        <v>0</v>
      </c>
      <c r="F9746" s="235">
        <v>0</v>
      </c>
      <c r="G9746" s="235">
        <v>0</v>
      </c>
      <c r="H9746" s="235">
        <v>0</v>
      </c>
    </row>
    <row r="9747" spans="2:8">
      <c r="B9747" s="235" t="s">
        <v>103</v>
      </c>
      <c r="C9747" s="235">
        <v>43805</v>
      </c>
      <c r="D9747" s="235">
        <v>0</v>
      </c>
      <c r="E9747" s="235">
        <v>0</v>
      </c>
      <c r="F9747" s="235">
        <v>0</v>
      </c>
      <c r="G9747" s="235">
        <v>0</v>
      </c>
      <c r="H9747" s="235">
        <v>0</v>
      </c>
    </row>
    <row r="9748" spans="2:8">
      <c r="B9748" s="235" t="s">
        <v>103</v>
      </c>
      <c r="C9748" s="235">
        <v>43806</v>
      </c>
      <c r="D9748" s="235">
        <v>0</v>
      </c>
      <c r="E9748" s="235">
        <v>0</v>
      </c>
      <c r="F9748" s="235">
        <v>0</v>
      </c>
      <c r="G9748" s="235">
        <v>0</v>
      </c>
      <c r="H9748" s="235">
        <v>0</v>
      </c>
    </row>
    <row r="9749" spans="2:8">
      <c r="B9749" s="235" t="s">
        <v>103</v>
      </c>
      <c r="C9749" s="235">
        <v>43807</v>
      </c>
      <c r="D9749" s="235">
        <v>0</v>
      </c>
      <c r="E9749" s="235">
        <v>0</v>
      </c>
      <c r="F9749" s="235">
        <v>0</v>
      </c>
      <c r="G9749" s="235">
        <v>0</v>
      </c>
      <c r="H9749" s="235">
        <v>0</v>
      </c>
    </row>
    <row r="9750" spans="2:8">
      <c r="B9750" s="235" t="s">
        <v>103</v>
      </c>
      <c r="C9750" s="235">
        <v>43808</v>
      </c>
      <c r="D9750" s="235">
        <v>22</v>
      </c>
      <c r="E9750" s="235">
        <v>0</v>
      </c>
      <c r="F9750" s="235">
        <v>0</v>
      </c>
      <c r="G9750" s="235">
        <v>0</v>
      </c>
      <c r="H9750" s="235">
        <v>0</v>
      </c>
    </row>
    <row r="9751" spans="2:8">
      <c r="B9751" s="235" t="s">
        <v>103</v>
      </c>
      <c r="C9751" s="235">
        <v>43809</v>
      </c>
      <c r="D9751" s="235">
        <v>0</v>
      </c>
      <c r="E9751" s="235">
        <v>0</v>
      </c>
      <c r="F9751" s="235">
        <v>0</v>
      </c>
      <c r="G9751" s="235">
        <v>0</v>
      </c>
      <c r="H9751" s="235">
        <v>0</v>
      </c>
    </row>
    <row r="9752" spans="2:8">
      <c r="B9752" s="235" t="s">
        <v>103</v>
      </c>
      <c r="C9752" s="235">
        <v>43810</v>
      </c>
      <c r="D9752" s="235">
        <v>0</v>
      </c>
      <c r="E9752" s="235">
        <v>0</v>
      </c>
      <c r="F9752" s="235">
        <v>0</v>
      </c>
      <c r="G9752" s="235">
        <v>0</v>
      </c>
      <c r="H9752" s="235">
        <v>0</v>
      </c>
    </row>
    <row r="9753" spans="2:8">
      <c r="B9753" s="235" t="s">
        <v>103</v>
      </c>
      <c r="C9753" s="235">
        <v>43811</v>
      </c>
      <c r="D9753" s="235">
        <v>8</v>
      </c>
      <c r="E9753" s="235">
        <v>0</v>
      </c>
      <c r="F9753" s="235">
        <v>0</v>
      </c>
      <c r="G9753" s="235">
        <v>0</v>
      </c>
      <c r="H9753" s="235">
        <v>0</v>
      </c>
    </row>
    <row r="9754" spans="2:8">
      <c r="B9754" s="235" t="s">
        <v>103</v>
      </c>
      <c r="C9754" s="235">
        <v>43812</v>
      </c>
      <c r="D9754" s="235">
        <v>5</v>
      </c>
      <c r="E9754" s="235">
        <v>0</v>
      </c>
      <c r="F9754" s="235">
        <v>0</v>
      </c>
      <c r="G9754" s="235">
        <v>0</v>
      </c>
      <c r="H9754" s="235">
        <v>0</v>
      </c>
    </row>
    <row r="9755" spans="2:8">
      <c r="B9755" s="235" t="s">
        <v>103</v>
      </c>
      <c r="C9755" s="235">
        <v>43813</v>
      </c>
      <c r="D9755" s="235">
        <v>0</v>
      </c>
      <c r="E9755" s="235">
        <v>0</v>
      </c>
      <c r="F9755" s="235">
        <v>0</v>
      </c>
      <c r="G9755" s="235">
        <v>0</v>
      </c>
      <c r="H9755" s="235">
        <v>0</v>
      </c>
    </row>
    <row r="9756" spans="2:8">
      <c r="B9756" s="235" t="s">
        <v>103</v>
      </c>
      <c r="C9756" s="235">
        <v>43814</v>
      </c>
      <c r="D9756" s="235">
        <v>0</v>
      </c>
      <c r="E9756" s="235">
        <v>0</v>
      </c>
      <c r="F9756" s="235">
        <v>0</v>
      </c>
      <c r="G9756" s="235">
        <v>0</v>
      </c>
      <c r="H9756" s="235">
        <v>0</v>
      </c>
    </row>
    <row r="9757" spans="2:8">
      <c r="B9757" s="235" t="s">
        <v>103</v>
      </c>
      <c r="C9757" s="235">
        <v>43815</v>
      </c>
      <c r="D9757" s="235">
        <v>24</v>
      </c>
      <c r="E9757" s="235">
        <v>0</v>
      </c>
      <c r="F9757" s="235">
        <v>0</v>
      </c>
      <c r="G9757" s="235">
        <v>0</v>
      </c>
      <c r="H9757" s="235">
        <v>0</v>
      </c>
    </row>
    <row r="9758" spans="2:8">
      <c r="B9758" s="235" t="s">
        <v>103</v>
      </c>
      <c r="C9758" s="235">
        <v>43816</v>
      </c>
      <c r="D9758" s="235">
        <v>8</v>
      </c>
      <c r="E9758" s="235">
        <v>0</v>
      </c>
      <c r="F9758" s="235">
        <v>0</v>
      </c>
      <c r="G9758" s="235">
        <v>0</v>
      </c>
      <c r="H9758" s="235">
        <v>0</v>
      </c>
    </row>
    <row r="9759" spans="2:8">
      <c r="B9759" s="235" t="s">
        <v>103</v>
      </c>
      <c r="C9759" s="235">
        <v>43817</v>
      </c>
      <c r="D9759" s="235">
        <v>5</v>
      </c>
      <c r="E9759" s="235">
        <v>0</v>
      </c>
      <c r="F9759" s="235">
        <v>0</v>
      </c>
      <c r="G9759" s="235">
        <v>0</v>
      </c>
      <c r="H9759" s="235">
        <v>0</v>
      </c>
    </row>
    <row r="9760" spans="2:8">
      <c r="B9760" s="235" t="s">
        <v>103</v>
      </c>
      <c r="C9760" s="235">
        <v>43818</v>
      </c>
      <c r="D9760" s="235">
        <v>0</v>
      </c>
      <c r="E9760" s="235">
        <v>0</v>
      </c>
      <c r="F9760" s="235">
        <v>0</v>
      </c>
      <c r="G9760" s="235">
        <v>0</v>
      </c>
      <c r="H9760" s="235">
        <v>0</v>
      </c>
    </row>
    <row r="9761" spans="2:8">
      <c r="B9761" s="235" t="s">
        <v>103</v>
      </c>
      <c r="C9761" s="235">
        <v>43819</v>
      </c>
      <c r="D9761" s="235">
        <v>0</v>
      </c>
      <c r="E9761" s="235">
        <v>0</v>
      </c>
      <c r="F9761" s="235">
        <v>0</v>
      </c>
      <c r="G9761" s="235">
        <v>0</v>
      </c>
      <c r="H9761" s="235">
        <v>0</v>
      </c>
    </row>
    <row r="9762" spans="2:8">
      <c r="B9762" s="235" t="s">
        <v>103</v>
      </c>
      <c r="C9762" s="235">
        <v>43820</v>
      </c>
      <c r="D9762" s="235">
        <v>0</v>
      </c>
      <c r="E9762" s="235">
        <v>0</v>
      </c>
      <c r="F9762" s="235">
        <v>0</v>
      </c>
      <c r="G9762" s="235">
        <v>0</v>
      </c>
      <c r="H9762" s="235">
        <v>0</v>
      </c>
    </row>
    <row r="9763" spans="2:8">
      <c r="B9763" s="235" t="s">
        <v>103</v>
      </c>
      <c r="C9763" s="235">
        <v>43821</v>
      </c>
      <c r="D9763" s="235">
        <v>0</v>
      </c>
      <c r="E9763" s="235">
        <v>0</v>
      </c>
      <c r="F9763" s="235">
        <v>0</v>
      </c>
      <c r="G9763" s="235">
        <v>0</v>
      </c>
      <c r="H9763" s="235">
        <v>0</v>
      </c>
    </row>
    <row r="9764" spans="2:8">
      <c r="B9764" s="235" t="s">
        <v>103</v>
      </c>
      <c r="C9764" s="235">
        <v>43822</v>
      </c>
      <c r="D9764" s="235">
        <v>0</v>
      </c>
      <c r="E9764" s="235">
        <v>0</v>
      </c>
      <c r="F9764" s="235">
        <v>0</v>
      </c>
      <c r="G9764" s="235">
        <v>0</v>
      </c>
      <c r="H9764" s="235">
        <v>0</v>
      </c>
    </row>
    <row r="9765" spans="2:8">
      <c r="B9765" s="235" t="s">
        <v>103</v>
      </c>
      <c r="C9765" s="235">
        <v>43823</v>
      </c>
      <c r="D9765" s="235">
        <v>0</v>
      </c>
      <c r="E9765" s="235">
        <v>0</v>
      </c>
      <c r="F9765" s="235">
        <v>0</v>
      </c>
      <c r="G9765" s="235">
        <v>0</v>
      </c>
      <c r="H9765" s="235">
        <v>0</v>
      </c>
    </row>
    <row r="9766" spans="2:8">
      <c r="B9766" s="235" t="s">
        <v>103</v>
      </c>
      <c r="C9766" s="235">
        <v>43824</v>
      </c>
      <c r="D9766" s="235">
        <v>10</v>
      </c>
      <c r="E9766" s="235">
        <v>0</v>
      </c>
      <c r="F9766" s="235">
        <v>0</v>
      </c>
      <c r="G9766" s="235">
        <v>0</v>
      </c>
      <c r="H9766" s="235">
        <v>0</v>
      </c>
    </row>
    <row r="9767" spans="2:8">
      <c r="B9767" s="235" t="s">
        <v>103</v>
      </c>
      <c r="C9767" s="235">
        <v>43825</v>
      </c>
      <c r="D9767" s="235">
        <v>0</v>
      </c>
      <c r="E9767" s="235">
        <v>0</v>
      </c>
      <c r="F9767" s="235">
        <v>0</v>
      </c>
      <c r="G9767" s="235">
        <v>0</v>
      </c>
      <c r="H9767" s="235">
        <v>0</v>
      </c>
    </row>
    <row r="9768" spans="2:8">
      <c r="B9768" s="235" t="s">
        <v>103</v>
      </c>
      <c r="C9768" s="235">
        <v>43826</v>
      </c>
      <c r="D9768" s="235">
        <v>0</v>
      </c>
      <c r="E9768" s="235">
        <v>0</v>
      </c>
      <c r="F9768" s="235">
        <v>0</v>
      </c>
      <c r="G9768" s="235">
        <v>0</v>
      </c>
      <c r="H9768" s="235">
        <v>0</v>
      </c>
    </row>
    <row r="9769" spans="2:8">
      <c r="B9769" s="235" t="s">
        <v>103</v>
      </c>
      <c r="C9769" s="235">
        <v>43827</v>
      </c>
      <c r="D9769" s="235">
        <v>0</v>
      </c>
      <c r="E9769" s="235">
        <v>0</v>
      </c>
      <c r="F9769" s="235">
        <v>0</v>
      </c>
      <c r="G9769" s="235">
        <v>0</v>
      </c>
      <c r="H9769" s="235">
        <v>0</v>
      </c>
    </row>
    <row r="9770" spans="2:8">
      <c r="B9770" s="235" t="s">
        <v>103</v>
      </c>
      <c r="C9770" s="235">
        <v>43828</v>
      </c>
      <c r="D9770" s="235">
        <v>0</v>
      </c>
      <c r="E9770" s="235">
        <v>0</v>
      </c>
      <c r="F9770" s="235">
        <v>0</v>
      </c>
      <c r="G9770" s="235">
        <v>0</v>
      </c>
      <c r="H9770" s="235">
        <v>0</v>
      </c>
    </row>
    <row r="9771" spans="2:8">
      <c r="B9771" s="235" t="s">
        <v>103</v>
      </c>
      <c r="C9771" s="235">
        <v>43829</v>
      </c>
      <c r="D9771" s="235">
        <v>2</v>
      </c>
      <c r="E9771" s="235">
        <v>0</v>
      </c>
      <c r="F9771" s="235">
        <v>0</v>
      </c>
      <c r="G9771" s="235">
        <v>0</v>
      </c>
      <c r="H9771" s="235">
        <v>0</v>
      </c>
    </row>
    <row r="9772" spans="2:8">
      <c r="B9772" s="235" t="s">
        <v>103</v>
      </c>
      <c r="C9772" s="235">
        <v>43830</v>
      </c>
      <c r="D9772" s="235">
        <v>0</v>
      </c>
      <c r="E9772" s="235">
        <v>0</v>
      </c>
      <c r="F9772" s="235">
        <v>0</v>
      </c>
      <c r="G9772" s="235">
        <v>0</v>
      </c>
      <c r="H9772" s="235">
        <v>0</v>
      </c>
    </row>
    <row r="9773" spans="2:8">
      <c r="B9773" s="235" t="s">
        <v>103</v>
      </c>
      <c r="C9773" s="235">
        <v>43831</v>
      </c>
      <c r="D9773" s="235">
        <v>0</v>
      </c>
      <c r="E9773" s="235">
        <v>97</v>
      </c>
      <c r="F9773" s="235">
        <v>66</v>
      </c>
      <c r="G9773" s="235">
        <v>26</v>
      </c>
      <c r="H9773" s="235">
        <v>14.7</v>
      </c>
    </row>
    <row r="9774" spans="2:8">
      <c r="B9774" s="235" t="s">
        <v>103</v>
      </c>
      <c r="C9774" s="235">
        <v>43832</v>
      </c>
      <c r="D9774" s="235">
        <v>25</v>
      </c>
      <c r="E9774" s="235">
        <v>96</v>
      </c>
      <c r="F9774" s="235">
        <v>56</v>
      </c>
      <c r="G9774" s="235">
        <v>27</v>
      </c>
      <c r="H9774" s="235">
        <v>14.5</v>
      </c>
    </row>
    <row r="9775" spans="2:8">
      <c r="B9775" s="235" t="s">
        <v>103</v>
      </c>
      <c r="C9775" s="235">
        <v>43833</v>
      </c>
      <c r="D9775" s="235">
        <v>5</v>
      </c>
      <c r="E9775" s="235">
        <v>96</v>
      </c>
      <c r="F9775" s="235">
        <v>54</v>
      </c>
      <c r="G9775" s="235">
        <v>25</v>
      </c>
      <c r="H9775" s="235">
        <v>12</v>
      </c>
    </row>
    <row r="9776" spans="2:8">
      <c r="B9776" s="235" t="s">
        <v>103</v>
      </c>
      <c r="C9776" s="235">
        <v>43834</v>
      </c>
      <c r="D9776" s="235">
        <v>0</v>
      </c>
      <c r="E9776" s="235">
        <v>95</v>
      </c>
      <c r="F9776" s="235">
        <v>57</v>
      </c>
      <c r="G9776" s="235">
        <v>26.9</v>
      </c>
      <c r="H9776" s="235">
        <v>13.1</v>
      </c>
    </row>
    <row r="9777" spans="2:8">
      <c r="B9777" s="235" t="s">
        <v>103</v>
      </c>
      <c r="C9777" s="235">
        <v>43835</v>
      </c>
      <c r="D9777" s="235">
        <v>0</v>
      </c>
      <c r="E9777" s="235">
        <v>94</v>
      </c>
      <c r="F9777" s="235">
        <v>60</v>
      </c>
      <c r="G9777" s="235">
        <v>25.4</v>
      </c>
      <c r="H9777" s="235">
        <v>13.4</v>
      </c>
    </row>
    <row r="9778" spans="2:8">
      <c r="B9778" s="235" t="s">
        <v>103</v>
      </c>
      <c r="C9778" s="235">
        <v>43836</v>
      </c>
      <c r="D9778" s="235">
        <v>0</v>
      </c>
      <c r="E9778" s="235">
        <v>93</v>
      </c>
      <c r="F9778" s="235">
        <v>60</v>
      </c>
      <c r="G9778" s="235">
        <v>24.7</v>
      </c>
      <c r="H9778" s="235">
        <v>12.3</v>
      </c>
    </row>
    <row r="9779" spans="2:8">
      <c r="B9779" s="235" t="s">
        <v>103</v>
      </c>
      <c r="C9779" s="235">
        <v>43837</v>
      </c>
      <c r="D9779" s="235">
        <v>0</v>
      </c>
      <c r="E9779" s="235">
        <v>94</v>
      </c>
      <c r="F9779" s="235">
        <v>60</v>
      </c>
      <c r="G9779" s="235">
        <v>25.8</v>
      </c>
      <c r="H9779" s="235">
        <v>11.4</v>
      </c>
    </row>
    <row r="9780" spans="2:8">
      <c r="B9780" s="235" t="s">
        <v>103</v>
      </c>
      <c r="C9780" s="235">
        <v>43838</v>
      </c>
      <c r="D9780" s="235">
        <v>0</v>
      </c>
      <c r="E9780" s="235">
        <v>92</v>
      </c>
      <c r="F9780" s="235">
        <v>36</v>
      </c>
      <c r="G9780" s="235">
        <v>26.6</v>
      </c>
      <c r="H9780" s="235">
        <v>10.7</v>
      </c>
    </row>
    <row r="9781" spans="2:8">
      <c r="B9781" s="235" t="s">
        <v>103</v>
      </c>
      <c r="C9781" s="235">
        <v>43839</v>
      </c>
      <c r="D9781" s="235">
        <v>0</v>
      </c>
      <c r="E9781" s="235">
        <v>88</v>
      </c>
      <c r="F9781" s="235">
        <v>43</v>
      </c>
      <c r="G9781" s="235">
        <v>28.2</v>
      </c>
      <c r="H9781" s="235">
        <v>11.1</v>
      </c>
    </row>
    <row r="9782" spans="2:8">
      <c r="B9782" s="235" t="s">
        <v>103</v>
      </c>
      <c r="C9782" s="235">
        <v>43840</v>
      </c>
      <c r="D9782" s="235">
        <v>0</v>
      </c>
      <c r="E9782" s="235">
        <v>86</v>
      </c>
      <c r="F9782" s="235">
        <v>49</v>
      </c>
      <c r="G9782" s="235">
        <v>26.2</v>
      </c>
      <c r="H9782" s="235">
        <v>11.5</v>
      </c>
    </row>
    <row r="9783" spans="2:8">
      <c r="B9783" s="235" t="s">
        <v>103</v>
      </c>
      <c r="C9783" s="235">
        <v>43841</v>
      </c>
      <c r="D9783" s="235">
        <v>0</v>
      </c>
      <c r="E9783" s="235">
        <v>91</v>
      </c>
      <c r="F9783" s="235">
        <v>51</v>
      </c>
      <c r="G9783" s="235">
        <v>26.3</v>
      </c>
      <c r="H9783" s="235">
        <v>12.7</v>
      </c>
    </row>
    <row r="9784" spans="2:8">
      <c r="B9784" s="235" t="s">
        <v>103</v>
      </c>
      <c r="C9784" s="235">
        <v>43842</v>
      </c>
      <c r="D9784" s="235">
        <v>0</v>
      </c>
      <c r="E9784" s="235">
        <v>83</v>
      </c>
      <c r="F9784" s="235">
        <v>41</v>
      </c>
      <c r="G9784" s="235">
        <v>27.9</v>
      </c>
      <c r="H9784" s="235">
        <v>12.8</v>
      </c>
    </row>
    <row r="9785" spans="2:8">
      <c r="B9785" s="235" t="s">
        <v>103</v>
      </c>
      <c r="C9785" s="235">
        <v>43843</v>
      </c>
      <c r="D9785" s="235">
        <v>0</v>
      </c>
      <c r="E9785" s="235">
        <v>88</v>
      </c>
      <c r="F9785" s="235">
        <v>51</v>
      </c>
      <c r="G9785" s="235">
        <v>27.6</v>
      </c>
      <c r="H9785" s="235">
        <v>13.3</v>
      </c>
    </row>
    <row r="9786" spans="2:8">
      <c r="B9786" s="235" t="s">
        <v>103</v>
      </c>
      <c r="C9786" s="235">
        <v>43844</v>
      </c>
      <c r="D9786" s="235">
        <v>0</v>
      </c>
      <c r="E9786" s="235">
        <v>93</v>
      </c>
      <c r="F9786" s="235">
        <v>54</v>
      </c>
      <c r="G9786" s="235">
        <v>27.1</v>
      </c>
      <c r="H9786" s="235">
        <v>14.5</v>
      </c>
    </row>
    <row r="9787" spans="2:8">
      <c r="B9787" s="235" t="s">
        <v>103</v>
      </c>
      <c r="C9787" s="235">
        <v>43845</v>
      </c>
      <c r="D9787" s="235">
        <v>0</v>
      </c>
      <c r="E9787" s="235">
        <v>94</v>
      </c>
      <c r="F9787" s="235">
        <v>54</v>
      </c>
      <c r="G9787" s="235">
        <v>26.8</v>
      </c>
      <c r="H9787" s="235">
        <v>14.3</v>
      </c>
    </row>
    <row r="9788" spans="2:8">
      <c r="B9788" s="235" t="s">
        <v>103</v>
      </c>
      <c r="C9788" s="235">
        <v>43846</v>
      </c>
      <c r="D9788" s="235">
        <v>0</v>
      </c>
      <c r="E9788" s="235">
        <v>99</v>
      </c>
      <c r="F9788" s="235">
        <v>42</v>
      </c>
      <c r="G9788" s="235">
        <v>29</v>
      </c>
      <c r="H9788" s="235">
        <v>13</v>
      </c>
    </row>
    <row r="9789" spans="2:8">
      <c r="B9789" s="235" t="s">
        <v>103</v>
      </c>
      <c r="C9789" s="235">
        <v>43847</v>
      </c>
      <c r="D9789" s="235">
        <v>0</v>
      </c>
      <c r="E9789" s="235">
        <v>80</v>
      </c>
      <c r="F9789" s="235">
        <v>45</v>
      </c>
      <c r="G9789" s="235">
        <v>28.8</v>
      </c>
      <c r="H9789" s="235">
        <v>13.6</v>
      </c>
    </row>
    <row r="9790" spans="2:8">
      <c r="B9790" s="235" t="s">
        <v>103</v>
      </c>
      <c r="C9790" s="235">
        <v>43848</v>
      </c>
      <c r="D9790" s="235">
        <v>0</v>
      </c>
      <c r="E9790" s="235">
        <v>82</v>
      </c>
      <c r="F9790" s="235">
        <v>42</v>
      </c>
      <c r="G9790" s="235">
        <v>29.9</v>
      </c>
      <c r="H9790" s="235">
        <v>13.6</v>
      </c>
    </row>
    <row r="9791" spans="2:8">
      <c r="B9791" s="235" t="s">
        <v>103</v>
      </c>
      <c r="C9791" s="235">
        <v>43849</v>
      </c>
      <c r="D9791" s="235">
        <v>0</v>
      </c>
      <c r="E9791" s="235">
        <v>89</v>
      </c>
      <c r="F9791" s="235">
        <v>51</v>
      </c>
      <c r="G9791" s="235">
        <v>28.2</v>
      </c>
      <c r="H9791" s="235">
        <v>13.9</v>
      </c>
    </row>
    <row r="9792" spans="2:8">
      <c r="B9792" s="235" t="s">
        <v>103</v>
      </c>
      <c r="C9792" s="235">
        <v>43850</v>
      </c>
      <c r="D9792" s="235">
        <v>0</v>
      </c>
      <c r="E9792" s="235">
        <v>95</v>
      </c>
      <c r="F9792" s="235">
        <v>75</v>
      </c>
      <c r="G9792" s="235">
        <v>21.3</v>
      </c>
      <c r="H9792" s="235">
        <v>14.4</v>
      </c>
    </row>
    <row r="9793" spans="2:8">
      <c r="B9793" s="235" t="s">
        <v>103</v>
      </c>
      <c r="C9793" s="235">
        <v>43851</v>
      </c>
      <c r="D9793" s="235">
        <v>0</v>
      </c>
      <c r="E9793" s="235">
        <v>94</v>
      </c>
      <c r="F9793" s="235">
        <v>40</v>
      </c>
      <c r="G9793" s="235">
        <v>25.1</v>
      </c>
      <c r="H9793" s="235">
        <v>14.1</v>
      </c>
    </row>
    <row r="9794" spans="2:8">
      <c r="B9794" s="235" t="s">
        <v>103</v>
      </c>
      <c r="C9794" s="235">
        <v>43852</v>
      </c>
      <c r="D9794" s="235">
        <v>20</v>
      </c>
      <c r="E9794" s="235">
        <v>96</v>
      </c>
      <c r="F9794" s="235">
        <v>72</v>
      </c>
      <c r="G9794" s="235">
        <v>19.399999999999999</v>
      </c>
      <c r="H9794" s="235">
        <v>12.8</v>
      </c>
    </row>
    <row r="9795" spans="2:8">
      <c r="B9795" s="235" t="s">
        <v>103</v>
      </c>
      <c r="C9795" s="235">
        <v>43853</v>
      </c>
      <c r="D9795" s="235">
        <v>15</v>
      </c>
      <c r="E9795" s="235">
        <v>95</v>
      </c>
      <c r="F9795" s="235">
        <v>64</v>
      </c>
      <c r="G9795" s="235">
        <v>23.7</v>
      </c>
      <c r="H9795" s="235">
        <v>11.2</v>
      </c>
    </row>
    <row r="9796" spans="2:8">
      <c r="B9796" s="235" t="s">
        <v>103</v>
      </c>
      <c r="C9796" s="235">
        <v>43854</v>
      </c>
      <c r="D9796" s="235">
        <v>0</v>
      </c>
      <c r="E9796" s="235">
        <v>93</v>
      </c>
      <c r="F9796" s="235">
        <v>66</v>
      </c>
      <c r="G9796" s="235">
        <v>24.9</v>
      </c>
      <c r="H9796" s="235">
        <v>13.9</v>
      </c>
    </row>
    <row r="9797" spans="2:8">
      <c r="B9797" s="235" t="s">
        <v>103</v>
      </c>
      <c r="C9797" s="235">
        <v>43855</v>
      </c>
      <c r="D9797" s="235">
        <v>0</v>
      </c>
      <c r="E9797" s="235">
        <v>97</v>
      </c>
      <c r="F9797" s="235">
        <v>60</v>
      </c>
      <c r="G9797" s="235">
        <v>25.8</v>
      </c>
      <c r="H9797" s="235">
        <v>13.2</v>
      </c>
    </row>
    <row r="9798" spans="2:8">
      <c r="B9798" s="235" t="s">
        <v>103</v>
      </c>
      <c r="C9798" s="235">
        <v>43856</v>
      </c>
      <c r="D9798" s="235">
        <v>0</v>
      </c>
      <c r="E9798" s="235">
        <v>95</v>
      </c>
      <c r="F9798" s="235">
        <v>60</v>
      </c>
      <c r="G9798" s="235">
        <v>25.5</v>
      </c>
      <c r="H9798" s="235">
        <v>15.6</v>
      </c>
    </row>
    <row r="9799" spans="2:8">
      <c r="B9799" s="235" t="s">
        <v>103</v>
      </c>
      <c r="C9799" s="235">
        <v>43857</v>
      </c>
      <c r="D9799" s="235">
        <v>18</v>
      </c>
      <c r="E9799" s="235">
        <v>95</v>
      </c>
      <c r="F9799" s="235">
        <v>77</v>
      </c>
      <c r="G9799" s="235">
        <v>20.399999999999999</v>
      </c>
      <c r="H9799" s="235">
        <v>13.9</v>
      </c>
    </row>
    <row r="9800" spans="2:8">
      <c r="B9800" s="235" t="s">
        <v>103</v>
      </c>
      <c r="C9800" s="235">
        <v>43858</v>
      </c>
      <c r="D9800" s="235">
        <v>14</v>
      </c>
      <c r="E9800" s="235">
        <v>95</v>
      </c>
      <c r="F9800" s="235">
        <v>58</v>
      </c>
      <c r="G9800" s="235">
        <v>26.2</v>
      </c>
      <c r="H9800" s="235">
        <v>13.2</v>
      </c>
    </row>
    <row r="9801" spans="2:8">
      <c r="B9801" s="235" t="s">
        <v>103</v>
      </c>
      <c r="C9801" s="235">
        <v>43859</v>
      </c>
      <c r="D9801" s="235">
        <v>2</v>
      </c>
      <c r="E9801" s="235">
        <v>94</v>
      </c>
      <c r="F9801" s="235">
        <v>58</v>
      </c>
      <c r="G9801" s="235">
        <v>25.6</v>
      </c>
      <c r="H9801" s="235">
        <v>14</v>
      </c>
    </row>
    <row r="9802" spans="2:8">
      <c r="B9802" s="235" t="s">
        <v>103</v>
      </c>
      <c r="C9802" s="235">
        <v>43860</v>
      </c>
      <c r="D9802" s="235">
        <v>0</v>
      </c>
      <c r="E9802" s="235">
        <v>97</v>
      </c>
      <c r="F9802" s="235">
        <v>52</v>
      </c>
      <c r="G9802" s="235">
        <v>26.3</v>
      </c>
      <c r="H9802" s="235">
        <v>11.9</v>
      </c>
    </row>
    <row r="9803" spans="2:8">
      <c r="B9803" s="235" t="s">
        <v>103</v>
      </c>
      <c r="C9803" s="235">
        <v>43861</v>
      </c>
      <c r="D9803" s="235">
        <v>0</v>
      </c>
      <c r="E9803" s="235">
        <v>96</v>
      </c>
      <c r="F9803" s="235">
        <v>61</v>
      </c>
      <c r="G9803" s="235">
        <v>24</v>
      </c>
      <c r="H9803" s="235">
        <v>12.8</v>
      </c>
    </row>
    <row r="9804" spans="2:8">
      <c r="B9804" s="235" t="s">
        <v>103</v>
      </c>
      <c r="C9804" s="235">
        <v>43862</v>
      </c>
      <c r="D9804" s="235">
        <v>0</v>
      </c>
      <c r="E9804" s="235">
        <v>95</v>
      </c>
      <c r="F9804" s="235">
        <v>57</v>
      </c>
      <c r="G9804" s="235">
        <v>27.4</v>
      </c>
      <c r="H9804" s="235">
        <v>13</v>
      </c>
    </row>
    <row r="9805" spans="2:8">
      <c r="B9805" s="235" t="s">
        <v>103</v>
      </c>
      <c r="C9805" s="235">
        <v>43863</v>
      </c>
      <c r="D9805" s="235">
        <v>0</v>
      </c>
      <c r="E9805" s="235">
        <v>95</v>
      </c>
      <c r="F9805" s="235">
        <v>63</v>
      </c>
      <c r="G9805" s="235">
        <v>25.5</v>
      </c>
      <c r="H9805" s="235">
        <v>14.8</v>
      </c>
    </row>
    <row r="9806" spans="2:8">
      <c r="B9806" s="235" t="s">
        <v>103</v>
      </c>
      <c r="C9806" s="235">
        <v>43864</v>
      </c>
      <c r="D9806" s="235">
        <v>5</v>
      </c>
      <c r="E9806" s="235">
        <v>95</v>
      </c>
      <c r="F9806" s="235">
        <v>50</v>
      </c>
      <c r="G9806" s="235">
        <v>28.2</v>
      </c>
      <c r="H9806" s="235">
        <v>12.7</v>
      </c>
    </row>
    <row r="9807" spans="2:8">
      <c r="B9807" s="235" t="s">
        <v>103</v>
      </c>
      <c r="C9807" s="235">
        <v>43865</v>
      </c>
      <c r="D9807" s="235">
        <v>0</v>
      </c>
      <c r="E9807" s="235">
        <v>96</v>
      </c>
      <c r="F9807" s="235">
        <v>50</v>
      </c>
      <c r="G9807" s="235">
        <v>26.9</v>
      </c>
      <c r="H9807" s="235">
        <v>13.5</v>
      </c>
    </row>
    <row r="9808" spans="2:8">
      <c r="B9808" s="235" t="s">
        <v>103</v>
      </c>
      <c r="C9808" s="235">
        <v>43866</v>
      </c>
      <c r="D9808" s="235">
        <v>0</v>
      </c>
      <c r="E9808" s="235">
        <v>93</v>
      </c>
      <c r="F9808" s="235">
        <v>54</v>
      </c>
      <c r="G9808" s="235">
        <v>26.5</v>
      </c>
      <c r="H9808" s="235">
        <v>13.3</v>
      </c>
    </row>
    <row r="9809" spans="2:8">
      <c r="B9809" s="235" t="s">
        <v>103</v>
      </c>
      <c r="C9809" s="235">
        <v>43867</v>
      </c>
      <c r="D9809" s="235">
        <v>0</v>
      </c>
      <c r="E9809" s="235">
        <v>92</v>
      </c>
      <c r="F9809" s="235">
        <v>47</v>
      </c>
      <c r="G9809" s="235">
        <v>27.6</v>
      </c>
      <c r="H9809" s="235">
        <v>12</v>
      </c>
    </row>
    <row r="9810" spans="2:8">
      <c r="B9810" s="235" t="s">
        <v>103</v>
      </c>
      <c r="C9810" s="235">
        <v>43868</v>
      </c>
      <c r="D9810" s="235">
        <v>0</v>
      </c>
      <c r="E9810" s="235">
        <v>92</v>
      </c>
      <c r="F9810" s="235">
        <v>52</v>
      </c>
      <c r="G9810" s="235">
        <v>28</v>
      </c>
      <c r="H9810" s="235">
        <v>12.3</v>
      </c>
    </row>
    <row r="9811" spans="2:8">
      <c r="B9811" s="235" t="s">
        <v>103</v>
      </c>
      <c r="C9811" s="235">
        <v>43869</v>
      </c>
      <c r="D9811" s="235">
        <v>0</v>
      </c>
      <c r="E9811" s="235">
        <v>93</v>
      </c>
      <c r="F9811" s="235">
        <v>56</v>
      </c>
      <c r="G9811" s="235">
        <v>26.4</v>
      </c>
      <c r="H9811" s="235">
        <v>14.5</v>
      </c>
    </row>
    <row r="9812" spans="2:8">
      <c r="B9812" s="235" t="s">
        <v>103</v>
      </c>
      <c r="C9812" s="235">
        <v>43870</v>
      </c>
      <c r="D9812" s="235">
        <v>0</v>
      </c>
      <c r="E9812" s="235">
        <v>96</v>
      </c>
      <c r="F9812" s="235">
        <v>53</v>
      </c>
      <c r="G9812" s="235">
        <v>26.2</v>
      </c>
      <c r="H9812" s="235">
        <v>12.7</v>
      </c>
    </row>
    <row r="9813" spans="2:8">
      <c r="B9813" s="235" t="s">
        <v>103</v>
      </c>
      <c r="C9813" s="235">
        <v>43871</v>
      </c>
      <c r="D9813" s="235">
        <v>0</v>
      </c>
      <c r="E9813" s="235">
        <v>91</v>
      </c>
      <c r="F9813" s="235">
        <v>52</v>
      </c>
      <c r="G9813" s="235">
        <v>28</v>
      </c>
      <c r="H9813" s="235">
        <v>12.3</v>
      </c>
    </row>
    <row r="9814" spans="2:8">
      <c r="B9814" s="235" t="s">
        <v>103</v>
      </c>
      <c r="C9814" s="235">
        <v>43872</v>
      </c>
      <c r="D9814" s="235">
        <v>0</v>
      </c>
      <c r="E9814" s="235">
        <v>94</v>
      </c>
      <c r="F9814" s="235">
        <v>51</v>
      </c>
      <c r="G9814" s="235">
        <v>27.6</v>
      </c>
      <c r="H9814" s="235">
        <v>15.2</v>
      </c>
    </row>
    <row r="9815" spans="2:8">
      <c r="B9815" s="235" t="s">
        <v>103</v>
      </c>
      <c r="C9815" s="235">
        <v>43873</v>
      </c>
      <c r="D9815" s="235">
        <v>0</v>
      </c>
      <c r="E9815" s="235">
        <v>93</v>
      </c>
      <c r="F9815" s="235">
        <v>51</v>
      </c>
      <c r="G9815" s="235">
        <v>28.5</v>
      </c>
      <c r="H9815" s="235">
        <v>13.4</v>
      </c>
    </row>
    <row r="9816" spans="2:8">
      <c r="B9816" s="235" t="s">
        <v>103</v>
      </c>
      <c r="C9816" s="235">
        <v>43874</v>
      </c>
      <c r="D9816" s="235">
        <v>0</v>
      </c>
      <c r="E9816" s="235">
        <v>91</v>
      </c>
      <c r="F9816" s="235">
        <v>53</v>
      </c>
      <c r="G9816" s="235">
        <v>28.5</v>
      </c>
      <c r="H9816" s="235">
        <v>12.7</v>
      </c>
    </row>
    <row r="9817" spans="2:8">
      <c r="B9817" s="235" t="s">
        <v>103</v>
      </c>
      <c r="C9817" s="235">
        <v>43875</v>
      </c>
      <c r="D9817" s="235">
        <v>17</v>
      </c>
      <c r="E9817" s="235">
        <v>95</v>
      </c>
      <c r="F9817" s="235">
        <v>55</v>
      </c>
      <c r="G9817" s="235">
        <v>26.8</v>
      </c>
      <c r="H9817" s="235">
        <v>15.8</v>
      </c>
    </row>
    <row r="9818" spans="2:8">
      <c r="B9818" s="235" t="s">
        <v>103</v>
      </c>
      <c r="C9818" s="235">
        <v>43876</v>
      </c>
      <c r="D9818" s="235">
        <v>0</v>
      </c>
      <c r="E9818" s="235">
        <v>95</v>
      </c>
      <c r="F9818" s="235">
        <v>61</v>
      </c>
      <c r="G9818" s="235">
        <v>26.5</v>
      </c>
      <c r="H9818" s="235">
        <v>15.2</v>
      </c>
    </row>
    <row r="9819" spans="2:8">
      <c r="B9819" s="235" t="s">
        <v>103</v>
      </c>
      <c r="C9819" s="235">
        <v>43877</v>
      </c>
      <c r="D9819" s="235">
        <v>0</v>
      </c>
      <c r="E9819" s="235">
        <v>93</v>
      </c>
      <c r="F9819" s="235">
        <v>55</v>
      </c>
      <c r="G9819" s="235">
        <v>28.3</v>
      </c>
      <c r="H9819" s="235">
        <v>13.5</v>
      </c>
    </row>
    <row r="9820" spans="2:8">
      <c r="B9820" s="235" t="s">
        <v>103</v>
      </c>
      <c r="C9820" s="235">
        <v>43878</v>
      </c>
      <c r="D9820" s="235">
        <v>7</v>
      </c>
      <c r="E9820" s="235">
        <v>95</v>
      </c>
      <c r="F9820" s="235">
        <v>45</v>
      </c>
      <c r="G9820" s="235">
        <v>29.8</v>
      </c>
      <c r="H9820" s="235">
        <v>14.6</v>
      </c>
    </row>
    <row r="9821" spans="2:8">
      <c r="B9821" s="235" t="s">
        <v>103</v>
      </c>
      <c r="C9821" s="235">
        <v>43879</v>
      </c>
      <c r="D9821" s="235">
        <v>0</v>
      </c>
      <c r="E9821" s="235">
        <v>83</v>
      </c>
      <c r="F9821" s="235">
        <v>31</v>
      </c>
      <c r="G9821" s="235">
        <v>29.7</v>
      </c>
      <c r="H9821" s="235">
        <v>12.8</v>
      </c>
    </row>
    <row r="9822" spans="2:8">
      <c r="B9822" s="235" t="s">
        <v>103</v>
      </c>
      <c r="C9822" s="235">
        <v>43880</v>
      </c>
      <c r="D9822" s="235">
        <v>0</v>
      </c>
      <c r="E9822" s="235">
        <v>90</v>
      </c>
      <c r="F9822" s="235">
        <v>47</v>
      </c>
      <c r="G9822" s="235">
        <v>28.7</v>
      </c>
      <c r="H9822" s="235">
        <v>13.4</v>
      </c>
    </row>
    <row r="9823" spans="2:8">
      <c r="B9823" s="235" t="s">
        <v>103</v>
      </c>
      <c r="C9823" s="235">
        <v>43881</v>
      </c>
      <c r="D9823" s="235">
        <v>5</v>
      </c>
      <c r="E9823" s="235">
        <v>95</v>
      </c>
      <c r="F9823" s="235">
        <v>71</v>
      </c>
      <c r="G9823" s="235">
        <v>24.1</v>
      </c>
      <c r="H9823" s="235">
        <v>14.1</v>
      </c>
    </row>
    <row r="9824" spans="2:8">
      <c r="B9824" s="235" t="s">
        <v>103</v>
      </c>
      <c r="C9824" s="235">
        <v>43882</v>
      </c>
      <c r="D9824" s="235">
        <v>0</v>
      </c>
      <c r="E9824" s="235">
        <v>95</v>
      </c>
      <c r="F9824" s="235">
        <v>58</v>
      </c>
      <c r="G9824" s="235">
        <v>25.8</v>
      </c>
      <c r="H9824" s="235">
        <v>13.5</v>
      </c>
    </row>
    <row r="9825" spans="2:8">
      <c r="B9825" s="235" t="s">
        <v>103</v>
      </c>
      <c r="C9825" s="235">
        <v>43883</v>
      </c>
      <c r="D9825" s="235">
        <v>0</v>
      </c>
      <c r="E9825" s="235">
        <v>95</v>
      </c>
      <c r="F9825" s="235">
        <v>64</v>
      </c>
      <c r="G9825" s="235">
        <v>25</v>
      </c>
      <c r="H9825" s="235">
        <v>14.7</v>
      </c>
    </row>
    <row r="9826" spans="2:8">
      <c r="B9826" s="235" t="s">
        <v>103</v>
      </c>
      <c r="C9826" s="235">
        <v>43884</v>
      </c>
      <c r="D9826" s="235">
        <v>0</v>
      </c>
      <c r="E9826" s="235">
        <v>96</v>
      </c>
      <c r="F9826" s="235">
        <v>68</v>
      </c>
      <c r="G9826" s="235">
        <v>23.9</v>
      </c>
      <c r="H9826" s="235">
        <v>14.8</v>
      </c>
    </row>
    <row r="9827" spans="2:8">
      <c r="B9827" s="235" t="s">
        <v>103</v>
      </c>
      <c r="C9827" s="235">
        <v>43885</v>
      </c>
      <c r="D9827" s="235">
        <v>23</v>
      </c>
      <c r="E9827" s="235">
        <v>96</v>
      </c>
      <c r="F9827" s="235">
        <v>61</v>
      </c>
      <c r="G9827" s="235">
        <v>26.7</v>
      </c>
      <c r="H9827" s="235">
        <v>15.6</v>
      </c>
    </row>
    <row r="9828" spans="2:8">
      <c r="B9828" s="235" t="s">
        <v>103</v>
      </c>
      <c r="C9828" s="235">
        <v>43886</v>
      </c>
      <c r="D9828" s="235">
        <v>2</v>
      </c>
      <c r="E9828" s="235">
        <v>95</v>
      </c>
      <c r="F9828" s="235">
        <v>56</v>
      </c>
      <c r="G9828" s="235">
        <v>26.8</v>
      </c>
      <c r="H9828" s="235">
        <v>15.1</v>
      </c>
    </row>
    <row r="9829" spans="2:8">
      <c r="B9829" s="235" t="s">
        <v>103</v>
      </c>
      <c r="C9829" s="235">
        <v>43887</v>
      </c>
      <c r="D9829" s="235">
        <v>5</v>
      </c>
      <c r="E9829" s="235">
        <v>95</v>
      </c>
      <c r="F9829" s="235">
        <v>66</v>
      </c>
      <c r="G9829" s="235">
        <v>24.4</v>
      </c>
      <c r="H9829" s="235">
        <v>14.5</v>
      </c>
    </row>
    <row r="9830" spans="2:8">
      <c r="B9830" s="235" t="s">
        <v>103</v>
      </c>
      <c r="C9830" s="235">
        <v>43888</v>
      </c>
      <c r="D9830" s="235">
        <v>20</v>
      </c>
      <c r="E9830" s="235">
        <v>96</v>
      </c>
      <c r="F9830" s="235">
        <v>56</v>
      </c>
      <c r="G9830" s="235">
        <v>27.1</v>
      </c>
      <c r="H9830" s="235">
        <v>14.8</v>
      </c>
    </row>
    <row r="9831" spans="2:8">
      <c r="B9831" s="235" t="s">
        <v>103</v>
      </c>
      <c r="C9831" s="235">
        <v>43889</v>
      </c>
      <c r="D9831" s="235">
        <v>10</v>
      </c>
      <c r="E9831" s="235">
        <v>95</v>
      </c>
      <c r="F9831" s="235">
        <v>58</v>
      </c>
      <c r="G9831" s="235">
        <v>26.4</v>
      </c>
      <c r="H9831" s="235">
        <v>12.6</v>
      </c>
    </row>
    <row r="9832" spans="2:8">
      <c r="B9832" s="235" t="s">
        <v>103</v>
      </c>
      <c r="C9832" s="235">
        <v>43890</v>
      </c>
      <c r="D9832" s="235">
        <v>0</v>
      </c>
      <c r="E9832" s="235">
        <v>94</v>
      </c>
      <c r="F9832" s="235">
        <v>61</v>
      </c>
      <c r="G9832" s="235">
        <v>25.3</v>
      </c>
      <c r="H9832" s="235">
        <v>12.9</v>
      </c>
    </row>
    <row r="9833" spans="2:8">
      <c r="B9833" s="235" t="s">
        <v>103</v>
      </c>
      <c r="C9833" s="235">
        <v>43891</v>
      </c>
      <c r="D9833" s="235">
        <v>0</v>
      </c>
      <c r="E9833" s="235">
        <v>94</v>
      </c>
      <c r="F9833" s="235">
        <v>66</v>
      </c>
      <c r="G9833" s="235">
        <v>26.1</v>
      </c>
      <c r="H9833" s="235">
        <v>14.6</v>
      </c>
    </row>
    <row r="9834" spans="2:8">
      <c r="B9834" s="235" t="s">
        <v>103</v>
      </c>
      <c r="C9834" s="235">
        <v>43892</v>
      </c>
      <c r="D9834" s="235">
        <v>0</v>
      </c>
      <c r="E9834" s="235">
        <v>95</v>
      </c>
      <c r="F9834" s="235">
        <v>60</v>
      </c>
      <c r="G9834" s="235">
        <v>25.6</v>
      </c>
      <c r="H9834" s="235">
        <v>15.2</v>
      </c>
    </row>
    <row r="9835" spans="2:8">
      <c r="B9835" s="235" t="s">
        <v>103</v>
      </c>
      <c r="C9835" s="235">
        <v>43893</v>
      </c>
      <c r="D9835" s="235">
        <v>1</v>
      </c>
      <c r="E9835" s="235">
        <v>94</v>
      </c>
      <c r="F9835" s="235">
        <v>57</v>
      </c>
      <c r="G9835" s="235">
        <v>27</v>
      </c>
      <c r="H9835" s="235">
        <v>15.2</v>
      </c>
    </row>
    <row r="9836" spans="2:8">
      <c r="B9836" s="235" t="s">
        <v>103</v>
      </c>
      <c r="C9836" s="235">
        <v>43894</v>
      </c>
      <c r="D9836" s="235">
        <v>12</v>
      </c>
      <c r="E9836" s="235">
        <v>95</v>
      </c>
      <c r="F9836" s="235">
        <v>56</v>
      </c>
      <c r="G9836" s="235">
        <v>28.5</v>
      </c>
      <c r="H9836" s="235">
        <v>17.7</v>
      </c>
    </row>
    <row r="9837" spans="2:8">
      <c r="B9837" s="235" t="s">
        <v>103</v>
      </c>
      <c r="C9837" s="235">
        <v>43895</v>
      </c>
      <c r="D9837" s="235">
        <v>2</v>
      </c>
      <c r="E9837" s="235">
        <v>93</v>
      </c>
      <c r="F9837" s="235">
        <v>52</v>
      </c>
      <c r="G9837" s="235">
        <v>28.4</v>
      </c>
      <c r="H9837" s="235">
        <v>12.8</v>
      </c>
    </row>
    <row r="9838" spans="2:8">
      <c r="B9838" s="235" t="s">
        <v>103</v>
      </c>
      <c r="C9838" s="235">
        <v>43896</v>
      </c>
      <c r="D9838" s="235">
        <v>0</v>
      </c>
      <c r="E9838" s="235">
        <v>94</v>
      </c>
      <c r="F9838" s="235">
        <v>58</v>
      </c>
      <c r="G9838" s="235">
        <v>27.3</v>
      </c>
      <c r="H9838" s="235">
        <v>14</v>
      </c>
    </row>
    <row r="9839" spans="2:8">
      <c r="B9839" s="235" t="s">
        <v>103</v>
      </c>
      <c r="C9839" s="235">
        <v>43897</v>
      </c>
      <c r="D9839" s="235">
        <v>0</v>
      </c>
      <c r="E9839" s="235">
        <v>95</v>
      </c>
      <c r="F9839" s="235">
        <v>62</v>
      </c>
      <c r="G9839" s="235">
        <v>25.4</v>
      </c>
      <c r="H9839" s="235">
        <v>14.2</v>
      </c>
    </row>
    <row r="9840" spans="2:8">
      <c r="B9840" s="235" t="s">
        <v>103</v>
      </c>
      <c r="C9840" s="235">
        <v>43898</v>
      </c>
      <c r="D9840" s="235">
        <v>0</v>
      </c>
      <c r="E9840" s="235">
        <v>97</v>
      </c>
      <c r="F9840" s="235">
        <v>67</v>
      </c>
      <c r="G9840" s="235">
        <v>24.6</v>
      </c>
      <c r="H9840" s="235">
        <v>14.2</v>
      </c>
    </row>
    <row r="9841" spans="2:8">
      <c r="B9841" s="235" t="s">
        <v>103</v>
      </c>
      <c r="C9841" s="235">
        <v>43899</v>
      </c>
      <c r="D9841" s="235">
        <v>10</v>
      </c>
      <c r="E9841" s="235">
        <v>94</v>
      </c>
      <c r="F9841" s="235">
        <v>54</v>
      </c>
      <c r="G9841" s="235">
        <v>28</v>
      </c>
      <c r="H9841" s="235">
        <v>13.3</v>
      </c>
    </row>
    <row r="9842" spans="2:8">
      <c r="B9842" s="235" t="s">
        <v>103</v>
      </c>
      <c r="C9842" s="235">
        <v>43900</v>
      </c>
      <c r="D9842" s="235">
        <v>14</v>
      </c>
      <c r="E9842" s="235">
        <v>95</v>
      </c>
      <c r="F9842" s="235">
        <v>55</v>
      </c>
      <c r="G9842" s="235">
        <v>27.3</v>
      </c>
      <c r="H9842" s="235">
        <v>15.1</v>
      </c>
    </row>
    <row r="9843" spans="2:8">
      <c r="B9843" s="235" t="s">
        <v>103</v>
      </c>
      <c r="C9843" s="235">
        <v>43901</v>
      </c>
      <c r="D9843" s="235">
        <v>7</v>
      </c>
      <c r="E9843" s="235">
        <v>93</v>
      </c>
      <c r="F9843" s="235">
        <v>54</v>
      </c>
      <c r="G9843" s="235">
        <v>27.5</v>
      </c>
      <c r="H9843" s="235">
        <v>15.4</v>
      </c>
    </row>
    <row r="9844" spans="2:8">
      <c r="B9844" s="235" t="s">
        <v>103</v>
      </c>
      <c r="C9844" s="235">
        <v>43902</v>
      </c>
      <c r="D9844" s="235">
        <v>7</v>
      </c>
      <c r="E9844" s="235">
        <v>95</v>
      </c>
      <c r="F9844" s="235">
        <v>51</v>
      </c>
      <c r="G9844" s="235">
        <v>29.3</v>
      </c>
      <c r="H9844" s="235">
        <v>15.2</v>
      </c>
    </row>
    <row r="9845" spans="2:8">
      <c r="B9845" s="235" t="s">
        <v>103</v>
      </c>
      <c r="C9845" s="235">
        <v>43903</v>
      </c>
      <c r="D9845" s="235">
        <v>9</v>
      </c>
      <c r="E9845" s="235">
        <v>96</v>
      </c>
      <c r="F9845" s="235">
        <v>55</v>
      </c>
      <c r="G9845" s="235">
        <v>27.3</v>
      </c>
      <c r="H9845" s="235">
        <v>15.2</v>
      </c>
    </row>
    <row r="9846" spans="2:8">
      <c r="B9846" s="235" t="s">
        <v>103</v>
      </c>
      <c r="C9846" s="235">
        <v>43904</v>
      </c>
      <c r="D9846" s="235">
        <v>0</v>
      </c>
      <c r="E9846" s="235">
        <v>95</v>
      </c>
      <c r="F9846" s="235">
        <v>72</v>
      </c>
      <c r="G9846" s="235">
        <v>23.8</v>
      </c>
      <c r="H9846" s="235">
        <v>15.4</v>
      </c>
    </row>
    <row r="9847" spans="2:8">
      <c r="B9847" s="235" t="s">
        <v>103</v>
      </c>
      <c r="C9847" s="235">
        <v>43905</v>
      </c>
      <c r="D9847" s="235">
        <v>0</v>
      </c>
      <c r="E9847" s="235">
        <v>95</v>
      </c>
      <c r="F9847" s="235">
        <v>65</v>
      </c>
      <c r="G9847" s="235">
        <v>24.4</v>
      </c>
      <c r="H9847" s="235">
        <v>14.2</v>
      </c>
    </row>
    <row r="9848" spans="2:8">
      <c r="B9848" s="235" t="s">
        <v>103</v>
      </c>
      <c r="C9848" s="235">
        <v>43906</v>
      </c>
      <c r="D9848" s="235">
        <v>42</v>
      </c>
      <c r="E9848" s="235">
        <v>96</v>
      </c>
      <c r="F9848" s="235">
        <v>55</v>
      </c>
      <c r="G9848" s="235">
        <v>26.8</v>
      </c>
      <c r="H9848" s="235">
        <v>14.6</v>
      </c>
    </row>
    <row r="9849" spans="2:8">
      <c r="B9849" s="235" t="s">
        <v>103</v>
      </c>
      <c r="C9849" s="235">
        <v>43907</v>
      </c>
      <c r="D9849" s="235">
        <v>10</v>
      </c>
      <c r="E9849" s="235">
        <v>94</v>
      </c>
      <c r="F9849" s="235">
        <v>60</v>
      </c>
      <c r="G9849" s="235">
        <v>25.9</v>
      </c>
      <c r="H9849" s="235">
        <v>13.7</v>
      </c>
    </row>
    <row r="9850" spans="2:8">
      <c r="B9850" s="235" t="s">
        <v>103</v>
      </c>
      <c r="C9850" s="235">
        <v>43908</v>
      </c>
      <c r="D9850" s="235">
        <v>18</v>
      </c>
      <c r="E9850" s="235">
        <v>95</v>
      </c>
      <c r="F9850" s="235">
        <v>56</v>
      </c>
      <c r="G9850" s="235">
        <v>26.6</v>
      </c>
      <c r="H9850" s="235">
        <v>14.5</v>
      </c>
    </row>
    <row r="9851" spans="2:8">
      <c r="B9851" s="235" t="s">
        <v>103</v>
      </c>
      <c r="C9851" s="235">
        <v>43909</v>
      </c>
      <c r="D9851" s="235">
        <v>0</v>
      </c>
      <c r="E9851" s="235">
        <v>94</v>
      </c>
      <c r="F9851" s="235">
        <v>50</v>
      </c>
      <c r="G9851" s="235">
        <v>27.6</v>
      </c>
      <c r="H9851" s="235">
        <v>14.1</v>
      </c>
    </row>
    <row r="9852" spans="2:8">
      <c r="B9852" s="235" t="s">
        <v>103</v>
      </c>
      <c r="C9852" s="235">
        <v>43910</v>
      </c>
      <c r="D9852" s="235">
        <v>10</v>
      </c>
      <c r="E9852" s="235">
        <v>93</v>
      </c>
      <c r="F9852" s="235">
        <v>49</v>
      </c>
      <c r="G9852" s="235">
        <v>26.9</v>
      </c>
      <c r="H9852" s="235">
        <v>13.8</v>
      </c>
    </row>
    <row r="9853" spans="2:8">
      <c r="B9853" s="235" t="s">
        <v>103</v>
      </c>
      <c r="C9853" s="235">
        <v>43911</v>
      </c>
      <c r="D9853" s="235">
        <v>0</v>
      </c>
      <c r="E9853" s="235">
        <v>91</v>
      </c>
      <c r="F9853" s="235">
        <v>33</v>
      </c>
      <c r="G9853" s="235">
        <v>27.6</v>
      </c>
      <c r="H9853" s="235">
        <v>12.3</v>
      </c>
    </row>
    <row r="9854" spans="2:8">
      <c r="B9854" s="235" t="s">
        <v>103</v>
      </c>
      <c r="C9854" s="235">
        <v>43912</v>
      </c>
      <c r="D9854" s="235">
        <v>0</v>
      </c>
      <c r="E9854" s="235">
        <v>85</v>
      </c>
      <c r="F9854" s="235">
        <v>40</v>
      </c>
      <c r="G9854" s="235">
        <v>28.7</v>
      </c>
      <c r="H9854" s="235">
        <v>10.8</v>
      </c>
    </row>
    <row r="9855" spans="2:8">
      <c r="B9855" s="235" t="s">
        <v>103</v>
      </c>
      <c r="C9855" s="235">
        <v>43913</v>
      </c>
      <c r="D9855" s="235">
        <v>0</v>
      </c>
      <c r="E9855" s="235">
        <v>91</v>
      </c>
      <c r="F9855" s="235">
        <v>42</v>
      </c>
      <c r="G9855" s="235">
        <v>29.1</v>
      </c>
      <c r="H9855" s="235">
        <v>12.4</v>
      </c>
    </row>
    <row r="9856" spans="2:8">
      <c r="B9856" s="235" t="s">
        <v>103</v>
      </c>
      <c r="C9856" s="235">
        <v>43914</v>
      </c>
      <c r="D9856" s="235">
        <v>8</v>
      </c>
      <c r="E9856" s="235">
        <v>94</v>
      </c>
      <c r="F9856" s="235">
        <v>65</v>
      </c>
      <c r="G9856" s="235">
        <v>24.3</v>
      </c>
      <c r="H9856" s="235">
        <v>13</v>
      </c>
    </row>
    <row r="9857" spans="2:8">
      <c r="B9857" s="235" t="s">
        <v>103</v>
      </c>
      <c r="C9857" s="235">
        <v>43915</v>
      </c>
      <c r="D9857" s="235">
        <v>0</v>
      </c>
      <c r="E9857" s="235">
        <v>92</v>
      </c>
      <c r="F9857" s="235">
        <v>51</v>
      </c>
      <c r="G9857" s="235">
        <v>27.7</v>
      </c>
      <c r="H9857" s="235">
        <v>13.3</v>
      </c>
    </row>
    <row r="9858" spans="2:8">
      <c r="B9858" s="235" t="s">
        <v>103</v>
      </c>
      <c r="C9858" s="235">
        <v>43916</v>
      </c>
      <c r="D9858" s="235">
        <v>0</v>
      </c>
      <c r="E9858" s="235">
        <v>94</v>
      </c>
      <c r="F9858" s="235">
        <v>56</v>
      </c>
      <c r="G9858" s="235">
        <v>28.1</v>
      </c>
      <c r="H9858" s="235">
        <v>13.8</v>
      </c>
    </row>
    <row r="9859" spans="2:8">
      <c r="B9859" s="235" t="s">
        <v>103</v>
      </c>
      <c r="C9859" s="235">
        <v>43917</v>
      </c>
      <c r="D9859" s="235">
        <v>7</v>
      </c>
      <c r="E9859" s="235">
        <v>93</v>
      </c>
      <c r="F9859" s="235">
        <v>56</v>
      </c>
      <c r="G9859" s="235">
        <v>26.1</v>
      </c>
      <c r="H9859" s="235">
        <v>11.9</v>
      </c>
    </row>
    <row r="9860" spans="2:8">
      <c r="B9860" s="235" t="s">
        <v>103</v>
      </c>
      <c r="C9860" s="235">
        <v>43918</v>
      </c>
      <c r="D9860" s="235">
        <v>0</v>
      </c>
      <c r="E9860" s="235">
        <v>93</v>
      </c>
      <c r="F9860" s="235">
        <v>55</v>
      </c>
      <c r="G9860" s="235">
        <v>27.3</v>
      </c>
      <c r="H9860" s="235">
        <v>13.7</v>
      </c>
    </row>
    <row r="9861" spans="2:8">
      <c r="B9861" s="235" t="s">
        <v>103</v>
      </c>
      <c r="C9861" s="235">
        <v>43919</v>
      </c>
      <c r="D9861" s="235">
        <v>0</v>
      </c>
      <c r="E9861" s="235">
        <v>94</v>
      </c>
      <c r="F9861" s="235">
        <v>54</v>
      </c>
      <c r="G9861" s="235">
        <v>26.9</v>
      </c>
      <c r="H9861" s="235">
        <v>15.8</v>
      </c>
    </row>
    <row r="9862" spans="2:8">
      <c r="B9862" s="235" t="s">
        <v>103</v>
      </c>
      <c r="C9862" s="235">
        <v>43920</v>
      </c>
      <c r="D9862" s="235">
        <v>5</v>
      </c>
      <c r="E9862" s="235">
        <v>95</v>
      </c>
      <c r="F9862" s="235">
        <v>64</v>
      </c>
      <c r="G9862" s="235">
        <v>24.8</v>
      </c>
      <c r="H9862" s="235">
        <v>15.4</v>
      </c>
    </row>
    <row r="9863" spans="2:8">
      <c r="B9863" s="235" t="s">
        <v>103</v>
      </c>
      <c r="C9863" s="235">
        <v>43921</v>
      </c>
      <c r="D9863" s="235">
        <v>10</v>
      </c>
      <c r="E9863" s="235">
        <v>94</v>
      </c>
      <c r="F9863" s="235">
        <v>60</v>
      </c>
      <c r="G9863" s="235">
        <v>26.8</v>
      </c>
      <c r="H9863" s="235">
        <v>15.6</v>
      </c>
    </row>
    <row r="9864" spans="2:8">
      <c r="B9864" s="235" t="s">
        <v>103</v>
      </c>
      <c r="C9864" s="235">
        <v>43922</v>
      </c>
      <c r="D9864" s="235">
        <v>33</v>
      </c>
      <c r="E9864" s="235">
        <v>95</v>
      </c>
      <c r="F9864" s="235">
        <v>71</v>
      </c>
      <c r="G9864" s="235">
        <v>23.5</v>
      </c>
      <c r="H9864" s="235">
        <v>14.5</v>
      </c>
    </row>
    <row r="9865" spans="2:8">
      <c r="B9865" s="235" t="s">
        <v>103</v>
      </c>
      <c r="C9865" s="235">
        <v>43923</v>
      </c>
      <c r="D9865" s="235">
        <v>5</v>
      </c>
      <c r="E9865" s="235">
        <v>95</v>
      </c>
      <c r="F9865" s="235">
        <v>54</v>
      </c>
      <c r="G9865" s="235">
        <v>28.1</v>
      </c>
      <c r="H9865" s="235">
        <v>15.6</v>
      </c>
    </row>
    <row r="9866" spans="2:8">
      <c r="B9866" s="235" t="s">
        <v>103</v>
      </c>
      <c r="C9866" s="235">
        <v>43924</v>
      </c>
      <c r="D9866" s="235">
        <v>1</v>
      </c>
      <c r="E9866" s="235">
        <v>94</v>
      </c>
      <c r="F9866" s="235">
        <v>58</v>
      </c>
      <c r="G9866" s="235">
        <v>27.9</v>
      </c>
      <c r="H9866" s="235">
        <v>15.8</v>
      </c>
    </row>
    <row r="9867" spans="2:8">
      <c r="B9867" s="235" t="s">
        <v>103</v>
      </c>
      <c r="C9867" s="235">
        <v>43925</v>
      </c>
      <c r="D9867" s="235">
        <v>0</v>
      </c>
      <c r="E9867" s="235">
        <v>94</v>
      </c>
      <c r="F9867" s="235">
        <v>61</v>
      </c>
      <c r="G9867" s="235">
        <v>27.3</v>
      </c>
      <c r="H9867" s="235">
        <v>16.5</v>
      </c>
    </row>
    <row r="9868" spans="2:8">
      <c r="B9868" s="235" t="s">
        <v>103</v>
      </c>
      <c r="C9868" s="235">
        <v>43926</v>
      </c>
      <c r="D9868" s="235">
        <v>0</v>
      </c>
      <c r="E9868" s="235">
        <v>95</v>
      </c>
      <c r="F9868" s="235">
        <v>58</v>
      </c>
      <c r="G9868" s="235">
        <v>28.6</v>
      </c>
      <c r="H9868" s="235">
        <v>15.2</v>
      </c>
    </row>
    <row r="9869" spans="2:8">
      <c r="B9869" s="235" t="s">
        <v>103</v>
      </c>
      <c r="C9869" s="235">
        <v>43927</v>
      </c>
      <c r="D9869" s="235">
        <v>3</v>
      </c>
      <c r="E9869" s="235">
        <v>94</v>
      </c>
      <c r="F9869" s="235">
        <v>58</v>
      </c>
      <c r="G9869" s="235">
        <v>27.5</v>
      </c>
      <c r="H9869" s="235">
        <v>16.7</v>
      </c>
    </row>
    <row r="9870" spans="2:8">
      <c r="B9870" s="235" t="s">
        <v>103</v>
      </c>
      <c r="C9870" s="235">
        <v>43928</v>
      </c>
      <c r="D9870" s="235">
        <v>4</v>
      </c>
      <c r="E9870" s="235">
        <v>95</v>
      </c>
      <c r="F9870" s="235">
        <v>55</v>
      </c>
      <c r="G9870" s="235">
        <v>29.1</v>
      </c>
      <c r="H9870" s="235">
        <v>15</v>
      </c>
    </row>
    <row r="9871" spans="2:8">
      <c r="B9871" s="235" t="s">
        <v>103</v>
      </c>
      <c r="C9871" s="235">
        <v>43929</v>
      </c>
      <c r="D9871" s="235">
        <v>0.5</v>
      </c>
      <c r="E9871" s="235">
        <v>94</v>
      </c>
      <c r="F9871" s="235">
        <v>57</v>
      </c>
      <c r="G9871" s="235">
        <v>27.7</v>
      </c>
      <c r="H9871" s="235">
        <v>14</v>
      </c>
    </row>
    <row r="9872" spans="2:8">
      <c r="B9872" s="235" t="s">
        <v>103</v>
      </c>
      <c r="C9872" s="235">
        <v>43930</v>
      </c>
      <c r="D9872" s="235">
        <v>0</v>
      </c>
      <c r="E9872" s="235">
        <v>95</v>
      </c>
      <c r="F9872" s="235">
        <v>66</v>
      </c>
      <c r="G9872" s="235">
        <v>26.4</v>
      </c>
      <c r="H9872" s="235">
        <v>15.4</v>
      </c>
    </row>
    <row r="9873" spans="2:8">
      <c r="B9873" s="235" t="s">
        <v>103</v>
      </c>
      <c r="C9873" s="235">
        <v>43931</v>
      </c>
      <c r="D9873" s="235">
        <v>0</v>
      </c>
      <c r="E9873" s="235">
        <v>96</v>
      </c>
      <c r="F9873" s="235">
        <v>66</v>
      </c>
      <c r="G9873" s="235">
        <v>25.2</v>
      </c>
      <c r="H9873" s="235">
        <v>14.5</v>
      </c>
    </row>
    <row r="9874" spans="2:8">
      <c r="B9874" s="235" t="s">
        <v>103</v>
      </c>
      <c r="C9874" s="235">
        <v>43932</v>
      </c>
      <c r="D9874" s="235">
        <v>0</v>
      </c>
      <c r="E9874" s="235">
        <v>95</v>
      </c>
      <c r="F9874" s="235">
        <v>64</v>
      </c>
      <c r="G9874" s="235">
        <v>24.6</v>
      </c>
      <c r="H9874" s="235">
        <v>15.6</v>
      </c>
    </row>
    <row r="9875" spans="2:8">
      <c r="B9875" s="235" t="s">
        <v>103</v>
      </c>
      <c r="C9875" s="235">
        <v>43933</v>
      </c>
      <c r="D9875" s="235">
        <v>0</v>
      </c>
      <c r="E9875" s="235">
        <v>95</v>
      </c>
      <c r="F9875" s="235">
        <v>77</v>
      </c>
      <c r="G9875" s="235">
        <v>22.5</v>
      </c>
      <c r="H9875" s="235">
        <v>15.1</v>
      </c>
    </row>
    <row r="9876" spans="2:8">
      <c r="B9876" s="235" t="s">
        <v>103</v>
      </c>
      <c r="C9876" s="235">
        <v>43934</v>
      </c>
      <c r="D9876" s="235">
        <v>22</v>
      </c>
      <c r="E9876" s="235">
        <v>96</v>
      </c>
      <c r="F9876" s="235">
        <v>61</v>
      </c>
      <c r="G9876" s="235">
        <v>25.4</v>
      </c>
      <c r="H9876" s="235">
        <v>15.2</v>
      </c>
    </row>
    <row r="9877" spans="2:8">
      <c r="B9877" s="235" t="s">
        <v>103</v>
      </c>
      <c r="C9877" s="235">
        <v>43935</v>
      </c>
      <c r="D9877" s="235">
        <v>7</v>
      </c>
      <c r="E9877" s="235">
        <v>80</v>
      </c>
      <c r="F9877" s="235">
        <v>95</v>
      </c>
      <c r="G9877" s="235">
        <v>20.3</v>
      </c>
      <c r="H9877" s="235">
        <v>14.7</v>
      </c>
    </row>
    <row r="9878" spans="2:8">
      <c r="B9878" s="235" t="s">
        <v>103</v>
      </c>
      <c r="C9878" s="235">
        <v>43936</v>
      </c>
      <c r="D9878" s="235">
        <v>12</v>
      </c>
      <c r="E9878" s="235">
        <v>95</v>
      </c>
      <c r="F9878" s="235">
        <v>59</v>
      </c>
      <c r="G9878" s="235">
        <v>25.9</v>
      </c>
      <c r="H9878" s="235">
        <v>14</v>
      </c>
    </row>
    <row r="9879" spans="2:8">
      <c r="B9879" s="235" t="s">
        <v>103</v>
      </c>
      <c r="C9879" s="235">
        <v>43937</v>
      </c>
      <c r="D9879" s="235">
        <v>7</v>
      </c>
      <c r="E9879" s="235">
        <v>95</v>
      </c>
      <c r="F9879" s="235">
        <v>63</v>
      </c>
      <c r="G9879" s="235">
        <v>24.3</v>
      </c>
      <c r="H9879" s="235">
        <v>14</v>
      </c>
    </row>
    <row r="9880" spans="2:8">
      <c r="B9880" s="235" t="s">
        <v>103</v>
      </c>
      <c r="C9880" s="235">
        <v>43938</v>
      </c>
      <c r="D9880" s="235">
        <v>2</v>
      </c>
      <c r="E9880" s="235">
        <v>96</v>
      </c>
      <c r="F9880" s="235">
        <v>66</v>
      </c>
      <c r="G9880" s="235">
        <v>25.2</v>
      </c>
      <c r="H9880" s="235">
        <v>13.5</v>
      </c>
    </row>
    <row r="9881" spans="2:8">
      <c r="B9881" s="235" t="s">
        <v>103</v>
      </c>
      <c r="C9881" s="235">
        <v>43939</v>
      </c>
      <c r="D9881" s="235">
        <v>0</v>
      </c>
      <c r="E9881" s="235">
        <v>94</v>
      </c>
      <c r="F9881" s="235">
        <v>63</v>
      </c>
      <c r="G9881" s="235">
        <v>23</v>
      </c>
      <c r="H9881" s="235">
        <v>13.2</v>
      </c>
    </row>
    <row r="9882" spans="2:8">
      <c r="B9882" s="235" t="s">
        <v>103</v>
      </c>
      <c r="C9882" s="235">
        <v>43940</v>
      </c>
      <c r="D9882" s="235">
        <v>0</v>
      </c>
      <c r="E9882" s="235">
        <v>95</v>
      </c>
      <c r="F9882" s="235">
        <v>55</v>
      </c>
      <c r="G9882" s="235">
        <v>27.7</v>
      </c>
      <c r="H9882" s="235">
        <v>13.2</v>
      </c>
    </row>
    <row r="9883" spans="2:8">
      <c r="B9883" s="235" t="s">
        <v>103</v>
      </c>
      <c r="C9883" s="235">
        <v>43941</v>
      </c>
      <c r="D9883" s="235">
        <v>8</v>
      </c>
      <c r="E9883" s="235">
        <v>95</v>
      </c>
      <c r="F9883" s="235">
        <v>50</v>
      </c>
      <c r="G9883" s="235">
        <v>27.6</v>
      </c>
      <c r="H9883" s="235">
        <v>12.6</v>
      </c>
    </row>
    <row r="9884" spans="2:8">
      <c r="B9884" s="235" t="s">
        <v>103</v>
      </c>
      <c r="C9884" s="235">
        <v>43942</v>
      </c>
      <c r="D9884" s="235">
        <v>4</v>
      </c>
      <c r="E9884" s="235">
        <v>95</v>
      </c>
      <c r="F9884" s="235">
        <v>68</v>
      </c>
      <c r="G9884" s="235">
        <v>23.3</v>
      </c>
      <c r="H9884" s="235">
        <v>14.5</v>
      </c>
    </row>
    <row r="9885" spans="2:8">
      <c r="B9885" s="235" t="s">
        <v>103</v>
      </c>
      <c r="C9885" s="235">
        <v>43943</v>
      </c>
      <c r="D9885" s="235">
        <v>0.8</v>
      </c>
      <c r="E9885" s="235">
        <v>95</v>
      </c>
      <c r="F9885" s="235">
        <v>64</v>
      </c>
      <c r="G9885" s="235">
        <v>24.8</v>
      </c>
      <c r="H9885" s="235">
        <v>12.8</v>
      </c>
    </row>
    <row r="9886" spans="2:8">
      <c r="B9886" s="235" t="s">
        <v>103</v>
      </c>
      <c r="C9886" s="235">
        <v>43944</v>
      </c>
      <c r="D9886" s="235">
        <v>9</v>
      </c>
      <c r="E9886" s="235">
        <v>95</v>
      </c>
      <c r="F9886" s="235">
        <v>61</v>
      </c>
      <c r="G9886" s="235">
        <v>25.3</v>
      </c>
      <c r="H9886" s="235">
        <v>14.9</v>
      </c>
    </row>
    <row r="9887" spans="2:8">
      <c r="B9887" s="235" t="s">
        <v>103</v>
      </c>
      <c r="C9887" s="235">
        <v>43945</v>
      </c>
      <c r="D9887" s="235">
        <v>0</v>
      </c>
      <c r="E9887" s="235">
        <v>94</v>
      </c>
      <c r="F9887" s="235">
        <v>57</v>
      </c>
      <c r="G9887" s="235">
        <v>26.5</v>
      </c>
      <c r="H9887" s="235">
        <v>14</v>
      </c>
    </row>
    <row r="9888" spans="2:8">
      <c r="B9888" s="235" t="s">
        <v>103</v>
      </c>
      <c r="C9888" s="235">
        <v>43946</v>
      </c>
      <c r="D9888" s="235">
        <v>0</v>
      </c>
      <c r="E9888" s="235">
        <v>95</v>
      </c>
      <c r="F9888" s="235">
        <v>53</v>
      </c>
      <c r="G9888" s="235">
        <v>29.1</v>
      </c>
      <c r="H9888" s="235">
        <v>14.3</v>
      </c>
    </row>
    <row r="9889" spans="2:8">
      <c r="B9889" s="235" t="s">
        <v>103</v>
      </c>
      <c r="C9889" s="235">
        <v>43947</v>
      </c>
      <c r="D9889" s="235">
        <v>0</v>
      </c>
      <c r="E9889" s="235">
        <v>94</v>
      </c>
      <c r="F9889" s="235">
        <v>49</v>
      </c>
      <c r="G9889" s="235">
        <v>29.1</v>
      </c>
      <c r="H9889" s="235">
        <v>14.9</v>
      </c>
    </row>
    <row r="9890" spans="2:8">
      <c r="B9890" s="235" t="s">
        <v>103</v>
      </c>
      <c r="C9890" s="235">
        <v>43948</v>
      </c>
      <c r="D9890" s="235">
        <v>10</v>
      </c>
      <c r="E9890" s="235">
        <v>96</v>
      </c>
      <c r="F9890" s="235">
        <v>55</v>
      </c>
      <c r="G9890" s="235">
        <v>27.6</v>
      </c>
      <c r="H9890" s="235">
        <v>13.8</v>
      </c>
    </row>
    <row r="9891" spans="2:8">
      <c r="B9891" s="235" t="s">
        <v>103</v>
      </c>
      <c r="C9891" s="235">
        <v>43949</v>
      </c>
      <c r="D9891" s="235">
        <v>0</v>
      </c>
      <c r="E9891" s="235">
        <v>95</v>
      </c>
      <c r="F9891" s="235">
        <v>58</v>
      </c>
      <c r="G9891" s="235">
        <v>26.8</v>
      </c>
      <c r="H9891" s="235">
        <v>15</v>
      </c>
    </row>
    <row r="9892" spans="2:8">
      <c r="B9892" s="235" t="s">
        <v>103</v>
      </c>
      <c r="C9892" s="235">
        <v>43950</v>
      </c>
      <c r="D9892" s="235">
        <v>1</v>
      </c>
      <c r="E9892" s="235">
        <v>94</v>
      </c>
      <c r="F9892" s="235">
        <v>52</v>
      </c>
      <c r="G9892" s="235">
        <v>28.2</v>
      </c>
      <c r="H9892" s="235">
        <v>14.1</v>
      </c>
    </row>
    <row r="9893" spans="2:8">
      <c r="B9893" s="235" t="s">
        <v>103</v>
      </c>
      <c r="C9893" s="235">
        <v>43951</v>
      </c>
      <c r="D9893" s="235">
        <v>0</v>
      </c>
      <c r="E9893" s="235">
        <v>93</v>
      </c>
      <c r="F9893" s="235">
        <v>77</v>
      </c>
      <c r="G9893" s="235">
        <v>22.1</v>
      </c>
      <c r="H9893" s="235">
        <v>16</v>
      </c>
    </row>
    <row r="9894" spans="2:8">
      <c r="B9894" s="235" t="s">
        <v>103</v>
      </c>
      <c r="C9894" s="235">
        <v>43952</v>
      </c>
      <c r="D9894" s="235">
        <v>0</v>
      </c>
      <c r="E9894" s="235">
        <v>96</v>
      </c>
      <c r="F9894" s="235">
        <v>56</v>
      </c>
      <c r="G9894" s="235">
        <v>27.9</v>
      </c>
      <c r="H9894" s="235">
        <v>14.3</v>
      </c>
    </row>
    <row r="9895" spans="2:8">
      <c r="B9895" s="235" t="s">
        <v>103</v>
      </c>
      <c r="C9895" s="235">
        <v>43953</v>
      </c>
      <c r="D9895" s="235">
        <v>0</v>
      </c>
      <c r="E9895" s="235">
        <v>96</v>
      </c>
      <c r="F9895" s="235">
        <v>57</v>
      </c>
      <c r="G9895" s="235">
        <v>27.8</v>
      </c>
      <c r="H9895" s="235">
        <v>13.2</v>
      </c>
    </row>
    <row r="9896" spans="2:8">
      <c r="B9896" s="235" t="s">
        <v>103</v>
      </c>
      <c r="C9896" s="235">
        <v>43954</v>
      </c>
      <c r="D9896" s="235">
        <v>0</v>
      </c>
      <c r="E9896" s="235">
        <v>95</v>
      </c>
      <c r="F9896" s="235">
        <v>57</v>
      </c>
      <c r="G9896" s="235">
        <v>26.9</v>
      </c>
      <c r="H9896" s="235">
        <v>15.2</v>
      </c>
    </row>
    <row r="9897" spans="2:8">
      <c r="B9897" s="235" t="s">
        <v>103</v>
      </c>
      <c r="C9897" s="235">
        <v>43955</v>
      </c>
      <c r="D9897" s="235">
        <v>3</v>
      </c>
      <c r="E9897" s="235">
        <v>95</v>
      </c>
      <c r="F9897" s="235">
        <v>58</v>
      </c>
      <c r="G9897" s="235">
        <v>27.4</v>
      </c>
      <c r="H9897" s="235">
        <v>15.5</v>
      </c>
    </row>
    <row r="9898" spans="2:8">
      <c r="B9898" s="235" t="s">
        <v>103</v>
      </c>
      <c r="C9898" s="235">
        <v>43956</v>
      </c>
      <c r="D9898" s="235">
        <v>0</v>
      </c>
      <c r="E9898" s="235">
        <v>96</v>
      </c>
      <c r="F9898" s="235">
        <v>53</v>
      </c>
      <c r="G9898" s="235">
        <v>29.1</v>
      </c>
      <c r="H9898" s="235">
        <v>14.5</v>
      </c>
    </row>
    <row r="9899" spans="2:8">
      <c r="B9899" s="235" t="s">
        <v>103</v>
      </c>
      <c r="C9899" s="235">
        <v>43957</v>
      </c>
      <c r="D9899" s="235">
        <v>0</v>
      </c>
      <c r="E9899" s="235">
        <v>95</v>
      </c>
      <c r="F9899" s="235">
        <v>52</v>
      </c>
      <c r="G9899" s="235">
        <v>28.4</v>
      </c>
      <c r="H9899" s="235">
        <v>15.5</v>
      </c>
    </row>
    <row r="9900" spans="2:8">
      <c r="B9900" s="235" t="s">
        <v>103</v>
      </c>
      <c r="C9900" s="235">
        <v>43958</v>
      </c>
      <c r="D9900" s="235">
        <v>0</v>
      </c>
      <c r="E9900" s="235">
        <v>94</v>
      </c>
      <c r="F9900" s="235">
        <v>54</v>
      </c>
      <c r="G9900" s="235">
        <v>29.3</v>
      </c>
      <c r="H9900" s="235">
        <v>16</v>
      </c>
    </row>
    <row r="9901" spans="2:8">
      <c r="B9901" s="235" t="s">
        <v>103</v>
      </c>
      <c r="C9901" s="235">
        <v>43959</v>
      </c>
      <c r="D9901" s="235">
        <v>0</v>
      </c>
      <c r="E9901" s="235">
        <v>96</v>
      </c>
      <c r="F9901" s="235">
        <v>59</v>
      </c>
      <c r="G9901" s="235">
        <v>26.5</v>
      </c>
      <c r="H9901" s="235">
        <v>15.3</v>
      </c>
    </row>
    <row r="9902" spans="2:8">
      <c r="B9902" s="235" t="s">
        <v>103</v>
      </c>
      <c r="C9902" s="235">
        <v>43960</v>
      </c>
      <c r="D9902" s="235">
        <v>0</v>
      </c>
      <c r="E9902" s="235">
        <v>94</v>
      </c>
      <c r="F9902" s="235">
        <v>48</v>
      </c>
      <c r="G9902" s="235">
        <v>30.5</v>
      </c>
      <c r="H9902" s="235">
        <v>14.9</v>
      </c>
    </row>
    <row r="9903" spans="2:8">
      <c r="B9903" s="235" t="s">
        <v>103</v>
      </c>
      <c r="C9903" s="235">
        <v>43961</v>
      </c>
      <c r="D9903" s="235">
        <v>0</v>
      </c>
      <c r="E9903" s="235">
        <v>94</v>
      </c>
      <c r="F9903" s="235">
        <v>54</v>
      </c>
      <c r="G9903" s="235">
        <v>28.5</v>
      </c>
      <c r="H9903" s="235">
        <v>13.7</v>
      </c>
    </row>
    <row r="9904" spans="2:8">
      <c r="B9904" s="235" t="s">
        <v>103</v>
      </c>
      <c r="C9904" s="235">
        <v>43962</v>
      </c>
      <c r="D9904" s="235">
        <v>5</v>
      </c>
      <c r="E9904" s="235">
        <v>94</v>
      </c>
      <c r="F9904" s="235">
        <v>65</v>
      </c>
      <c r="G9904" s="235">
        <v>26.1</v>
      </c>
      <c r="H9904" s="235">
        <v>15.2</v>
      </c>
    </row>
    <row r="9905" spans="2:8">
      <c r="B9905" s="235" t="s">
        <v>103</v>
      </c>
      <c r="C9905" s="235">
        <v>43963</v>
      </c>
      <c r="D9905" s="235">
        <v>6</v>
      </c>
      <c r="E9905" s="235">
        <v>95</v>
      </c>
      <c r="F9905" s="235">
        <v>63</v>
      </c>
      <c r="G9905" s="235">
        <v>25.8</v>
      </c>
      <c r="H9905" s="235">
        <v>15.6</v>
      </c>
    </row>
    <row r="9906" spans="2:8">
      <c r="B9906" s="235" t="s">
        <v>103</v>
      </c>
      <c r="C9906" s="235">
        <v>43964</v>
      </c>
      <c r="D9906" s="235">
        <v>8</v>
      </c>
      <c r="E9906" s="235">
        <v>95</v>
      </c>
      <c r="F9906" s="235">
        <v>23</v>
      </c>
      <c r="G9906" s="235">
        <v>24.4</v>
      </c>
      <c r="H9906" s="235">
        <v>13.6</v>
      </c>
    </row>
    <row r="9907" spans="2:8">
      <c r="B9907" s="235" t="s">
        <v>103</v>
      </c>
      <c r="C9907" s="235">
        <v>43965</v>
      </c>
      <c r="D9907" s="235">
        <v>1</v>
      </c>
      <c r="E9907" s="235">
        <v>95</v>
      </c>
      <c r="F9907" s="235">
        <v>54</v>
      </c>
      <c r="G9907" s="235">
        <v>27.6</v>
      </c>
      <c r="H9907" s="235">
        <v>13.3</v>
      </c>
    </row>
    <row r="9908" spans="2:8">
      <c r="B9908" s="235" t="s">
        <v>103</v>
      </c>
      <c r="C9908" s="235">
        <v>43966</v>
      </c>
      <c r="D9908" s="235">
        <v>0</v>
      </c>
      <c r="E9908" s="235">
        <v>94</v>
      </c>
      <c r="F9908" s="235">
        <v>54</v>
      </c>
      <c r="G9908" s="235">
        <v>29.7</v>
      </c>
      <c r="H9908" s="235">
        <v>15.2</v>
      </c>
    </row>
    <row r="9909" spans="2:8">
      <c r="B9909" s="235" t="s">
        <v>103</v>
      </c>
      <c r="C9909" s="235">
        <v>43967</v>
      </c>
      <c r="D9909" s="235">
        <v>0</v>
      </c>
      <c r="E9909" s="235">
        <v>95</v>
      </c>
      <c r="F9909" s="235">
        <v>50</v>
      </c>
      <c r="G9909" s="235">
        <v>30</v>
      </c>
      <c r="H9909" s="235">
        <v>14.2</v>
      </c>
    </row>
    <row r="9910" spans="2:8">
      <c r="B9910" s="235" t="s">
        <v>103</v>
      </c>
      <c r="C9910" s="235">
        <v>43968</v>
      </c>
      <c r="D9910" s="235">
        <v>0</v>
      </c>
      <c r="E9910" s="235">
        <v>93</v>
      </c>
      <c r="F9910" s="235">
        <v>64</v>
      </c>
      <c r="G9910" s="235">
        <v>26.2</v>
      </c>
      <c r="H9910" s="235">
        <v>15.2</v>
      </c>
    </row>
    <row r="9911" spans="2:8">
      <c r="B9911" s="235" t="s">
        <v>103</v>
      </c>
      <c r="C9911" s="235">
        <v>43969</v>
      </c>
      <c r="D9911" s="235">
        <v>7</v>
      </c>
      <c r="E9911" s="235">
        <v>95</v>
      </c>
      <c r="F9911" s="235">
        <v>66</v>
      </c>
      <c r="G9911" s="235">
        <v>25.9</v>
      </c>
      <c r="H9911" s="235">
        <v>15</v>
      </c>
    </row>
    <row r="9912" spans="2:8">
      <c r="B9912" s="235" t="s">
        <v>103</v>
      </c>
      <c r="C9912" s="235">
        <v>43970</v>
      </c>
      <c r="D9912" s="235">
        <v>1</v>
      </c>
      <c r="E9912" s="235">
        <v>94</v>
      </c>
      <c r="F9912" s="235">
        <v>63</v>
      </c>
      <c r="G9912" s="235">
        <v>24.2</v>
      </c>
      <c r="H9912" s="235">
        <v>15.3</v>
      </c>
    </row>
    <row r="9913" spans="2:8">
      <c r="B9913" s="235" t="s">
        <v>103</v>
      </c>
      <c r="C9913" s="235">
        <v>43971</v>
      </c>
      <c r="D9913" s="235">
        <v>0</v>
      </c>
      <c r="E9913" s="235">
        <v>95</v>
      </c>
      <c r="F9913" s="235">
        <v>58</v>
      </c>
      <c r="G9913" s="235">
        <v>28.2</v>
      </c>
      <c r="H9913" s="235">
        <v>14.4</v>
      </c>
    </row>
    <row r="9914" spans="2:8">
      <c r="B9914" s="235" t="s">
        <v>103</v>
      </c>
      <c r="C9914" s="235">
        <v>43972</v>
      </c>
      <c r="D9914" s="235">
        <v>0</v>
      </c>
      <c r="E9914" s="235">
        <v>95</v>
      </c>
      <c r="F9914" s="235">
        <v>52</v>
      </c>
      <c r="G9914" s="235">
        <v>29.2</v>
      </c>
      <c r="H9914" s="235">
        <v>15.2</v>
      </c>
    </row>
    <row r="9915" spans="2:8">
      <c r="B9915" s="235" t="s">
        <v>103</v>
      </c>
      <c r="C9915" s="235">
        <v>43973</v>
      </c>
      <c r="D9915" s="235">
        <v>9</v>
      </c>
      <c r="E9915" s="235">
        <v>95</v>
      </c>
      <c r="F9915" s="235">
        <v>60</v>
      </c>
      <c r="G9915" s="235">
        <v>25.6</v>
      </c>
      <c r="H9915" s="235">
        <v>15</v>
      </c>
    </row>
    <row r="9916" spans="2:8">
      <c r="B9916" s="235" t="s">
        <v>103</v>
      </c>
      <c r="C9916" s="235">
        <v>43974</v>
      </c>
      <c r="D9916" s="235">
        <v>0</v>
      </c>
      <c r="E9916" s="235">
        <v>96</v>
      </c>
      <c r="F9916" s="235">
        <v>56</v>
      </c>
      <c r="G9916" s="235">
        <v>28.2</v>
      </c>
      <c r="H9916" s="235">
        <v>14.3</v>
      </c>
    </row>
    <row r="9917" spans="2:8">
      <c r="B9917" s="235" t="s">
        <v>103</v>
      </c>
      <c r="C9917" s="235">
        <v>43975</v>
      </c>
      <c r="D9917" s="235">
        <v>0</v>
      </c>
      <c r="E9917" s="235">
        <v>92</v>
      </c>
      <c r="F9917" s="235">
        <v>60</v>
      </c>
      <c r="G9917" s="235">
        <v>27.4</v>
      </c>
      <c r="H9917" s="235">
        <v>13.7</v>
      </c>
    </row>
    <row r="9918" spans="2:8">
      <c r="B9918" s="235" t="s">
        <v>103</v>
      </c>
      <c r="C9918" s="235">
        <v>43976</v>
      </c>
      <c r="D9918" s="235">
        <v>0</v>
      </c>
      <c r="E9918" s="235">
        <v>94</v>
      </c>
      <c r="F9918" s="235">
        <v>51</v>
      </c>
      <c r="G9918" s="235">
        <v>27.7</v>
      </c>
      <c r="H9918" s="235">
        <v>14.2</v>
      </c>
    </row>
    <row r="9919" spans="2:8">
      <c r="B9919" s="235" t="s">
        <v>103</v>
      </c>
      <c r="C9919" s="235">
        <v>43977</v>
      </c>
      <c r="D9919" s="235">
        <v>0</v>
      </c>
      <c r="E9919" s="235">
        <v>93</v>
      </c>
      <c r="F9919" s="235">
        <v>52</v>
      </c>
      <c r="G9919" s="235">
        <v>28.1</v>
      </c>
      <c r="H9919" s="235">
        <v>14</v>
      </c>
    </row>
    <row r="9920" spans="2:8">
      <c r="B9920" s="235" t="s">
        <v>103</v>
      </c>
      <c r="C9920" s="235">
        <v>43978</v>
      </c>
      <c r="D9920" s="235">
        <v>12</v>
      </c>
      <c r="E9920" s="235">
        <v>94</v>
      </c>
      <c r="F9920" s="235">
        <v>60</v>
      </c>
      <c r="G9920" s="235">
        <v>25.5</v>
      </c>
      <c r="H9920" s="235">
        <v>14.8</v>
      </c>
    </row>
    <row r="9921" spans="2:8">
      <c r="B9921" s="235" t="s">
        <v>103</v>
      </c>
      <c r="C9921" s="235">
        <v>43979</v>
      </c>
      <c r="D9921" s="235">
        <v>2</v>
      </c>
      <c r="E9921" s="235">
        <v>94</v>
      </c>
      <c r="F9921" s="235">
        <v>70</v>
      </c>
      <c r="G9921" s="235">
        <v>23.5</v>
      </c>
      <c r="H9921" s="235">
        <v>14.5</v>
      </c>
    </row>
    <row r="9922" spans="2:8">
      <c r="B9922" s="235" t="s">
        <v>103</v>
      </c>
      <c r="C9922" s="235">
        <v>43980</v>
      </c>
      <c r="D9922" s="235">
        <v>12</v>
      </c>
      <c r="E9922" s="235">
        <v>94</v>
      </c>
      <c r="F9922" s="235">
        <v>72</v>
      </c>
      <c r="G9922" s="235">
        <v>24</v>
      </c>
      <c r="H9922" s="235">
        <v>14.2</v>
      </c>
    </row>
    <row r="9923" spans="2:8">
      <c r="B9923" s="235" t="s">
        <v>103</v>
      </c>
      <c r="C9923" s="235">
        <v>43981</v>
      </c>
      <c r="D9923" s="235">
        <v>0</v>
      </c>
      <c r="E9923" s="235">
        <v>94</v>
      </c>
      <c r="F9923" s="235">
        <v>63</v>
      </c>
      <c r="G9923" s="235">
        <v>25.4</v>
      </c>
      <c r="H9923" s="235">
        <v>14.8</v>
      </c>
    </row>
    <row r="9924" spans="2:8">
      <c r="B9924" s="235" t="s">
        <v>103</v>
      </c>
      <c r="C9924" s="235">
        <v>43982</v>
      </c>
      <c r="D9924" s="235">
        <v>0</v>
      </c>
      <c r="E9924" s="235">
        <v>95</v>
      </c>
      <c r="F9924" s="235">
        <v>69</v>
      </c>
      <c r="G9924" s="235">
        <v>24.5</v>
      </c>
      <c r="H9924" s="235">
        <v>14.2</v>
      </c>
    </row>
    <row r="9925" spans="2:8">
      <c r="B9925" s="235" t="s">
        <v>103</v>
      </c>
      <c r="C9925" s="235">
        <v>43983</v>
      </c>
      <c r="D9925" s="235">
        <v>12</v>
      </c>
      <c r="E9925" s="235">
        <v>95</v>
      </c>
      <c r="F9925" s="235">
        <v>76</v>
      </c>
      <c r="G9925" s="235">
        <v>21.9</v>
      </c>
      <c r="H9925" s="235">
        <v>14</v>
      </c>
    </row>
    <row r="9926" spans="2:8">
      <c r="B9926" s="235" t="s">
        <v>103</v>
      </c>
      <c r="C9926" s="235">
        <v>43984</v>
      </c>
      <c r="D9926" s="235">
        <v>5</v>
      </c>
      <c r="E9926" s="235">
        <v>96</v>
      </c>
      <c r="F9926" s="235">
        <v>66</v>
      </c>
      <c r="G9926" s="235">
        <v>25.6</v>
      </c>
      <c r="H9926" s="235">
        <v>13.7</v>
      </c>
    </row>
    <row r="9927" spans="2:8">
      <c r="B9927" s="235" t="s">
        <v>103</v>
      </c>
      <c r="C9927" s="235">
        <v>43985</v>
      </c>
      <c r="D9927" s="235">
        <v>0</v>
      </c>
      <c r="E9927" s="235">
        <v>0</v>
      </c>
      <c r="F9927" s="235">
        <v>0</v>
      </c>
      <c r="G9927" s="235">
        <v>0</v>
      </c>
      <c r="H9927" s="235">
        <v>0</v>
      </c>
    </row>
    <row r="9928" spans="2:8">
      <c r="B9928" s="235" t="s">
        <v>103</v>
      </c>
      <c r="C9928" s="235">
        <v>43986</v>
      </c>
      <c r="D9928" s="235">
        <v>26</v>
      </c>
      <c r="E9928" s="235">
        <v>0</v>
      </c>
      <c r="F9928" s="235">
        <v>0</v>
      </c>
      <c r="G9928" s="235">
        <v>0</v>
      </c>
      <c r="H9928" s="235">
        <v>0</v>
      </c>
    </row>
    <row r="9929" spans="2:8">
      <c r="B9929" s="235" t="s">
        <v>103</v>
      </c>
      <c r="C9929" s="235">
        <v>43987</v>
      </c>
      <c r="D9929" s="235">
        <v>2</v>
      </c>
      <c r="E9929" s="235">
        <v>0</v>
      </c>
      <c r="F9929" s="235">
        <v>0</v>
      </c>
      <c r="G9929" s="235">
        <v>0</v>
      </c>
      <c r="H9929" s="235">
        <v>0</v>
      </c>
    </row>
    <row r="9930" spans="2:8">
      <c r="B9930" s="235" t="s">
        <v>103</v>
      </c>
      <c r="C9930" s="235">
        <v>43988</v>
      </c>
      <c r="D9930" s="235">
        <v>0</v>
      </c>
      <c r="E9930" s="235">
        <v>0</v>
      </c>
      <c r="F9930" s="235">
        <v>0</v>
      </c>
      <c r="G9930" s="235">
        <v>0</v>
      </c>
      <c r="H9930" s="235">
        <v>0</v>
      </c>
    </row>
    <row r="9931" spans="2:8">
      <c r="B9931" s="235" t="s">
        <v>103</v>
      </c>
      <c r="C9931" s="235">
        <v>43989</v>
      </c>
      <c r="D9931" s="235">
        <v>0</v>
      </c>
      <c r="E9931" s="235">
        <v>0</v>
      </c>
      <c r="F9931" s="235">
        <v>0</v>
      </c>
      <c r="G9931" s="235">
        <v>0</v>
      </c>
      <c r="H9931" s="235">
        <v>0</v>
      </c>
    </row>
    <row r="9932" spans="2:8">
      <c r="B9932" s="235" t="s">
        <v>103</v>
      </c>
      <c r="C9932" s="235">
        <v>43990</v>
      </c>
      <c r="D9932" s="235">
        <v>0</v>
      </c>
      <c r="E9932" s="235">
        <v>0</v>
      </c>
      <c r="F9932" s="235">
        <v>0</v>
      </c>
      <c r="G9932" s="235">
        <v>0</v>
      </c>
      <c r="H9932" s="235">
        <v>0</v>
      </c>
    </row>
    <row r="9933" spans="2:8">
      <c r="B9933" s="235" t="s">
        <v>103</v>
      </c>
      <c r="C9933" s="235">
        <v>43991</v>
      </c>
      <c r="D9933" s="235">
        <v>0</v>
      </c>
      <c r="E9933" s="235">
        <v>0</v>
      </c>
      <c r="F9933" s="235">
        <v>0</v>
      </c>
      <c r="G9933" s="235">
        <v>0</v>
      </c>
      <c r="H9933" s="235">
        <v>0</v>
      </c>
    </row>
    <row r="9934" spans="2:8">
      <c r="B9934" s="235" t="s">
        <v>103</v>
      </c>
      <c r="C9934" s="235">
        <v>43992</v>
      </c>
      <c r="D9934" s="235">
        <v>4</v>
      </c>
      <c r="E9934" s="235">
        <v>0</v>
      </c>
      <c r="F9934" s="235">
        <v>0</v>
      </c>
      <c r="G9934" s="235">
        <v>0</v>
      </c>
      <c r="H9934" s="235">
        <v>0</v>
      </c>
    </row>
    <row r="9935" spans="2:8">
      <c r="B9935" s="235" t="s">
        <v>103</v>
      </c>
      <c r="C9935" s="235">
        <v>43993</v>
      </c>
      <c r="D9935" s="235">
        <v>0</v>
      </c>
      <c r="E9935" s="235">
        <v>0</v>
      </c>
      <c r="F9935" s="235">
        <v>0</v>
      </c>
      <c r="G9935" s="235">
        <v>0</v>
      </c>
      <c r="H9935" s="235">
        <v>0</v>
      </c>
    </row>
    <row r="9936" spans="2:8">
      <c r="B9936" s="235" t="s">
        <v>103</v>
      </c>
      <c r="C9936" s="235">
        <v>43994</v>
      </c>
      <c r="D9936" s="235">
        <v>7</v>
      </c>
      <c r="E9936" s="235">
        <v>0</v>
      </c>
      <c r="F9936" s="235">
        <v>0</v>
      </c>
      <c r="G9936" s="235">
        <v>0</v>
      </c>
      <c r="H9936" s="235">
        <v>0</v>
      </c>
    </row>
    <row r="9937" spans="2:8">
      <c r="B9937" s="235" t="s">
        <v>103</v>
      </c>
      <c r="C9937" s="235">
        <v>43995</v>
      </c>
      <c r="D9937" s="235">
        <v>0</v>
      </c>
      <c r="E9937" s="235">
        <v>0</v>
      </c>
      <c r="F9937" s="235">
        <v>0</v>
      </c>
      <c r="G9937" s="235">
        <v>0</v>
      </c>
      <c r="H9937" s="235">
        <v>0</v>
      </c>
    </row>
    <row r="9938" spans="2:8">
      <c r="B9938" s="235" t="s">
        <v>103</v>
      </c>
      <c r="C9938" s="235">
        <v>43996</v>
      </c>
      <c r="D9938" s="235">
        <v>0</v>
      </c>
      <c r="E9938" s="235">
        <v>0</v>
      </c>
      <c r="F9938" s="235">
        <v>0</v>
      </c>
      <c r="G9938" s="235">
        <v>0</v>
      </c>
      <c r="H9938" s="235">
        <v>0</v>
      </c>
    </row>
    <row r="9939" spans="2:8">
      <c r="B9939" s="235" t="s">
        <v>103</v>
      </c>
      <c r="C9939" s="235">
        <v>43997</v>
      </c>
      <c r="D9939" s="235">
        <v>0</v>
      </c>
      <c r="E9939" s="235">
        <v>0</v>
      </c>
      <c r="F9939" s="235">
        <v>0</v>
      </c>
      <c r="G9939" s="235">
        <v>0</v>
      </c>
      <c r="H9939" s="235">
        <v>0</v>
      </c>
    </row>
    <row r="9940" spans="2:8">
      <c r="B9940" s="235" t="s">
        <v>103</v>
      </c>
      <c r="C9940" s="235">
        <v>43998</v>
      </c>
      <c r="D9940" s="235">
        <v>7</v>
      </c>
      <c r="E9940" s="235">
        <v>0</v>
      </c>
      <c r="F9940" s="235">
        <v>0</v>
      </c>
      <c r="G9940" s="235">
        <v>0</v>
      </c>
      <c r="H9940" s="235">
        <v>0</v>
      </c>
    </row>
    <row r="9941" spans="2:8">
      <c r="B9941" s="235" t="s">
        <v>103</v>
      </c>
      <c r="C9941" s="235">
        <v>43999</v>
      </c>
      <c r="D9941" s="235">
        <v>7</v>
      </c>
      <c r="E9941" s="235">
        <v>0</v>
      </c>
      <c r="F9941" s="235">
        <v>0</v>
      </c>
      <c r="G9941" s="235">
        <v>0</v>
      </c>
      <c r="H9941" s="235">
        <v>0</v>
      </c>
    </row>
    <row r="9942" spans="2:8">
      <c r="B9942" s="235" t="s">
        <v>103</v>
      </c>
      <c r="C9942" s="235">
        <v>44000</v>
      </c>
      <c r="D9942" s="235">
        <v>6</v>
      </c>
      <c r="E9942" s="235">
        <v>0</v>
      </c>
      <c r="F9942" s="235">
        <v>0</v>
      </c>
      <c r="G9942" s="235">
        <v>0</v>
      </c>
      <c r="H9942" s="235">
        <v>0</v>
      </c>
    </row>
    <row r="9943" spans="2:8">
      <c r="B9943" s="235" t="s">
        <v>103</v>
      </c>
      <c r="C9943" s="235">
        <v>44001</v>
      </c>
      <c r="D9943" s="235">
        <v>0</v>
      </c>
      <c r="E9943" s="235">
        <v>0</v>
      </c>
      <c r="F9943" s="235">
        <v>0</v>
      </c>
      <c r="G9943" s="235">
        <v>0</v>
      </c>
      <c r="H9943" s="235">
        <v>0</v>
      </c>
    </row>
    <row r="9944" spans="2:8">
      <c r="B9944" s="235" t="s">
        <v>103</v>
      </c>
      <c r="C9944" s="235">
        <v>44002</v>
      </c>
      <c r="D9944" s="235">
        <v>0</v>
      </c>
      <c r="E9944" s="235">
        <v>0</v>
      </c>
      <c r="F9944" s="235">
        <v>0</v>
      </c>
      <c r="G9944" s="235">
        <v>0</v>
      </c>
      <c r="H9944" s="235">
        <v>0</v>
      </c>
    </row>
    <row r="9945" spans="2:8">
      <c r="B9945" s="235" t="s">
        <v>103</v>
      </c>
      <c r="C9945" s="235">
        <v>44003</v>
      </c>
      <c r="D9945" s="235">
        <v>0</v>
      </c>
      <c r="E9945" s="235">
        <v>0</v>
      </c>
      <c r="F9945" s="235">
        <v>0</v>
      </c>
      <c r="G9945" s="235">
        <v>0</v>
      </c>
      <c r="H9945" s="235">
        <v>0</v>
      </c>
    </row>
    <row r="9946" spans="2:8">
      <c r="B9946" s="235" t="s">
        <v>103</v>
      </c>
      <c r="C9946" s="235">
        <v>44004</v>
      </c>
      <c r="D9946" s="235">
        <v>0</v>
      </c>
      <c r="E9946" s="235">
        <v>0</v>
      </c>
      <c r="F9946" s="235">
        <v>0</v>
      </c>
      <c r="G9946" s="235">
        <v>0</v>
      </c>
      <c r="H9946" s="235">
        <v>0</v>
      </c>
    </row>
    <row r="9947" spans="2:8">
      <c r="B9947" s="235" t="s">
        <v>103</v>
      </c>
      <c r="C9947" s="235">
        <v>44005</v>
      </c>
      <c r="D9947" s="235">
        <v>20</v>
      </c>
      <c r="E9947" s="235">
        <v>0</v>
      </c>
      <c r="F9947" s="235">
        <v>0</v>
      </c>
      <c r="G9947" s="235">
        <v>0</v>
      </c>
      <c r="H9947" s="235">
        <v>0</v>
      </c>
    </row>
    <row r="9948" spans="2:8">
      <c r="B9948" s="235" t="s">
        <v>103</v>
      </c>
      <c r="C9948" s="235">
        <v>44006</v>
      </c>
      <c r="D9948" s="235">
        <v>5</v>
      </c>
      <c r="E9948" s="235">
        <v>0</v>
      </c>
      <c r="F9948" s="235">
        <v>0</v>
      </c>
      <c r="G9948" s="235">
        <v>0</v>
      </c>
      <c r="H9948" s="235">
        <v>0</v>
      </c>
    </row>
    <row r="9949" spans="2:8">
      <c r="B9949" s="235" t="s">
        <v>103</v>
      </c>
      <c r="C9949" s="235">
        <v>44007</v>
      </c>
      <c r="D9949" s="235">
        <v>0</v>
      </c>
      <c r="E9949" s="235">
        <v>0</v>
      </c>
      <c r="F9949" s="235">
        <v>0</v>
      </c>
      <c r="G9949" s="235">
        <v>0</v>
      </c>
      <c r="H9949" s="235">
        <v>0</v>
      </c>
    </row>
    <row r="9950" spans="2:8">
      <c r="B9950" s="235" t="s">
        <v>103</v>
      </c>
      <c r="C9950" s="235">
        <v>44008</v>
      </c>
      <c r="D9950" s="235">
        <v>2</v>
      </c>
      <c r="E9950" s="235">
        <v>0</v>
      </c>
      <c r="F9950" s="235">
        <v>0</v>
      </c>
      <c r="G9950" s="235">
        <v>0</v>
      </c>
      <c r="H9950" s="235">
        <v>0</v>
      </c>
    </row>
    <row r="9951" spans="2:8">
      <c r="B9951" s="235" t="s">
        <v>103</v>
      </c>
      <c r="C9951" s="235">
        <v>44009</v>
      </c>
      <c r="D9951" s="235">
        <v>0</v>
      </c>
      <c r="E9951" s="235">
        <v>0</v>
      </c>
      <c r="F9951" s="235">
        <v>0</v>
      </c>
      <c r="G9951" s="235">
        <v>0</v>
      </c>
      <c r="H9951" s="235">
        <v>0</v>
      </c>
    </row>
    <row r="9952" spans="2:8">
      <c r="B9952" s="235" t="s">
        <v>103</v>
      </c>
      <c r="C9952" s="235">
        <v>44010</v>
      </c>
      <c r="D9952" s="235">
        <v>0</v>
      </c>
      <c r="E9952" s="235">
        <v>0</v>
      </c>
      <c r="F9952" s="235">
        <v>0</v>
      </c>
      <c r="G9952" s="235">
        <v>0</v>
      </c>
      <c r="H9952" s="235">
        <v>0</v>
      </c>
    </row>
    <row r="9953" spans="2:8">
      <c r="B9953" s="235" t="s">
        <v>103</v>
      </c>
      <c r="C9953" s="235">
        <v>44011</v>
      </c>
      <c r="D9953" s="235">
        <v>0</v>
      </c>
      <c r="E9953" s="235">
        <v>0</v>
      </c>
      <c r="F9953" s="235">
        <v>0</v>
      </c>
      <c r="G9953" s="235">
        <v>0</v>
      </c>
      <c r="H9953" s="235">
        <v>0</v>
      </c>
    </row>
    <row r="9954" spans="2:8">
      <c r="B9954" s="235" t="s">
        <v>103</v>
      </c>
      <c r="C9954" s="235">
        <v>44012</v>
      </c>
      <c r="D9954" s="235">
        <v>48</v>
      </c>
      <c r="E9954" s="235">
        <v>0</v>
      </c>
      <c r="F9954" s="235">
        <v>0</v>
      </c>
      <c r="G9954" s="235">
        <v>0</v>
      </c>
      <c r="H9954" s="235">
        <v>0</v>
      </c>
    </row>
    <row r="9955" spans="2:8">
      <c r="B9955" s="235" t="s">
        <v>103</v>
      </c>
      <c r="C9955" s="235">
        <v>44013</v>
      </c>
      <c r="D9955" s="235">
        <v>28</v>
      </c>
      <c r="E9955" s="235">
        <v>0</v>
      </c>
      <c r="F9955" s="235">
        <v>0</v>
      </c>
      <c r="G9955" s="235">
        <v>0</v>
      </c>
      <c r="H9955" s="235">
        <v>0</v>
      </c>
    </row>
    <row r="9956" spans="2:8">
      <c r="B9956" s="235" t="s">
        <v>103</v>
      </c>
      <c r="C9956" s="235">
        <v>44014</v>
      </c>
      <c r="D9956" s="235">
        <v>3</v>
      </c>
      <c r="E9956" s="235">
        <v>0</v>
      </c>
      <c r="F9956" s="235">
        <v>0</v>
      </c>
      <c r="G9956" s="235">
        <v>0</v>
      </c>
      <c r="H9956" s="235">
        <v>0</v>
      </c>
    </row>
    <row r="9957" spans="2:8">
      <c r="B9957" s="235" t="s">
        <v>103</v>
      </c>
      <c r="C9957" s="235">
        <v>44015</v>
      </c>
      <c r="D9957" s="235">
        <v>0</v>
      </c>
      <c r="E9957" s="235">
        <v>0</v>
      </c>
      <c r="F9957" s="235">
        <v>0</v>
      </c>
      <c r="G9957" s="235">
        <v>0</v>
      </c>
      <c r="H9957" s="235">
        <v>0</v>
      </c>
    </row>
    <row r="9958" spans="2:8">
      <c r="B9958" s="235" t="s">
        <v>103</v>
      </c>
      <c r="C9958" s="235">
        <v>44016</v>
      </c>
      <c r="D9958" s="235">
        <v>0</v>
      </c>
      <c r="E9958" s="235">
        <v>0</v>
      </c>
      <c r="F9958" s="235">
        <v>0</v>
      </c>
      <c r="G9958" s="235">
        <v>0</v>
      </c>
      <c r="H9958" s="235">
        <v>0</v>
      </c>
    </row>
    <row r="9959" spans="2:8">
      <c r="B9959" s="235" t="s">
        <v>103</v>
      </c>
      <c r="C9959" s="235">
        <v>44017</v>
      </c>
      <c r="D9959" s="235">
        <v>0</v>
      </c>
      <c r="E9959" s="235">
        <v>0</v>
      </c>
      <c r="F9959" s="235">
        <v>0</v>
      </c>
      <c r="G9959" s="235">
        <v>0</v>
      </c>
      <c r="H9959" s="235">
        <v>0</v>
      </c>
    </row>
    <row r="9960" spans="2:8">
      <c r="B9960" s="235" t="s">
        <v>103</v>
      </c>
      <c r="C9960" s="235">
        <v>44018</v>
      </c>
      <c r="D9960" s="235">
        <v>45</v>
      </c>
      <c r="E9960" s="235">
        <v>0</v>
      </c>
      <c r="F9960" s="235">
        <v>0</v>
      </c>
      <c r="G9960" s="235">
        <v>0</v>
      </c>
      <c r="H9960" s="235">
        <v>0</v>
      </c>
    </row>
    <row r="9961" spans="2:8">
      <c r="B9961" s="235" t="s">
        <v>103</v>
      </c>
      <c r="C9961" s="235">
        <v>44019</v>
      </c>
      <c r="D9961" s="235">
        <v>3</v>
      </c>
      <c r="E9961" s="235">
        <v>0</v>
      </c>
      <c r="F9961" s="235">
        <v>0</v>
      </c>
      <c r="G9961" s="235">
        <v>0</v>
      </c>
      <c r="H9961" s="235">
        <v>0</v>
      </c>
    </row>
    <row r="9962" spans="2:8">
      <c r="B9962" s="235" t="s">
        <v>103</v>
      </c>
      <c r="C9962" s="235">
        <v>44020</v>
      </c>
      <c r="D9962" s="235">
        <v>19</v>
      </c>
      <c r="E9962" s="235">
        <v>0</v>
      </c>
      <c r="F9962" s="235">
        <v>0</v>
      </c>
      <c r="G9962" s="235">
        <v>0</v>
      </c>
      <c r="H9962" s="235">
        <v>0</v>
      </c>
    </row>
    <row r="9963" spans="2:8">
      <c r="B9963" s="235" t="s">
        <v>103</v>
      </c>
      <c r="C9963" s="235">
        <v>44021</v>
      </c>
      <c r="D9963" s="235">
        <v>7</v>
      </c>
      <c r="E9963" s="235">
        <v>0</v>
      </c>
      <c r="F9963" s="235">
        <v>0</v>
      </c>
      <c r="G9963" s="235">
        <v>0</v>
      </c>
      <c r="H9963" s="235">
        <v>0</v>
      </c>
    </row>
    <row r="9964" spans="2:8">
      <c r="B9964" s="235" t="s">
        <v>103</v>
      </c>
      <c r="C9964" s="235">
        <v>44022</v>
      </c>
      <c r="D9964" s="235">
        <v>11</v>
      </c>
      <c r="E9964" s="235">
        <v>0</v>
      </c>
      <c r="F9964" s="235">
        <v>0</v>
      </c>
      <c r="G9964" s="235">
        <v>0</v>
      </c>
      <c r="H9964" s="235">
        <v>0</v>
      </c>
    </row>
    <row r="9965" spans="2:8">
      <c r="B9965" s="235" t="s">
        <v>103</v>
      </c>
      <c r="C9965" s="235">
        <v>44023</v>
      </c>
      <c r="D9965" s="235">
        <v>0</v>
      </c>
      <c r="E9965" s="235">
        <v>0</v>
      </c>
      <c r="F9965" s="235">
        <v>0</v>
      </c>
      <c r="G9965" s="235">
        <v>0</v>
      </c>
      <c r="H9965" s="235">
        <v>0</v>
      </c>
    </row>
    <row r="9966" spans="2:8">
      <c r="B9966" s="235" t="s">
        <v>103</v>
      </c>
      <c r="C9966" s="235">
        <v>44024</v>
      </c>
      <c r="D9966" s="235">
        <v>0</v>
      </c>
      <c r="E9966" s="235">
        <v>0</v>
      </c>
      <c r="F9966" s="235">
        <v>0</v>
      </c>
      <c r="G9966" s="235">
        <v>0</v>
      </c>
      <c r="H9966" s="235">
        <v>0</v>
      </c>
    </row>
    <row r="9967" spans="2:8">
      <c r="B9967" s="235" t="s">
        <v>103</v>
      </c>
      <c r="C9967" s="235">
        <v>44025</v>
      </c>
      <c r="D9967" s="235">
        <v>20</v>
      </c>
      <c r="E9967" s="235">
        <v>0</v>
      </c>
      <c r="F9967" s="235">
        <v>0</v>
      </c>
      <c r="G9967" s="235">
        <v>0</v>
      </c>
      <c r="H9967" s="235">
        <v>0</v>
      </c>
    </row>
    <row r="9968" spans="2:8">
      <c r="B9968" s="235" t="s">
        <v>103</v>
      </c>
      <c r="C9968" s="235">
        <v>44026</v>
      </c>
      <c r="D9968" s="235">
        <v>0</v>
      </c>
      <c r="E9968" s="235">
        <v>0</v>
      </c>
      <c r="F9968" s="235">
        <v>0</v>
      </c>
      <c r="G9968" s="235">
        <v>0</v>
      </c>
      <c r="H9968" s="235">
        <v>0</v>
      </c>
    </row>
    <row r="9969" spans="2:8">
      <c r="B9969" s="235" t="s">
        <v>103</v>
      </c>
      <c r="C9969" s="235">
        <v>44027</v>
      </c>
      <c r="D9969" s="235">
        <v>0</v>
      </c>
      <c r="E9969" s="235">
        <v>0</v>
      </c>
      <c r="F9969" s="235">
        <v>0</v>
      </c>
      <c r="G9969" s="235">
        <v>0</v>
      </c>
      <c r="H9969" s="235">
        <v>0</v>
      </c>
    </row>
    <row r="9970" spans="2:8">
      <c r="B9970" s="235" t="s">
        <v>103</v>
      </c>
      <c r="C9970" s="235">
        <v>44028</v>
      </c>
      <c r="D9970" s="235">
        <v>0</v>
      </c>
      <c r="E9970" s="235">
        <v>0</v>
      </c>
      <c r="F9970" s="235">
        <v>0</v>
      </c>
      <c r="G9970" s="235">
        <v>0</v>
      </c>
      <c r="H9970" s="235">
        <v>0</v>
      </c>
    </row>
    <row r="9971" spans="2:8">
      <c r="B9971" s="235" t="s">
        <v>103</v>
      </c>
      <c r="C9971" s="235">
        <v>44029</v>
      </c>
      <c r="D9971" s="235">
        <v>0</v>
      </c>
      <c r="E9971" s="235">
        <v>0</v>
      </c>
      <c r="F9971" s="235">
        <v>0</v>
      </c>
      <c r="G9971" s="235">
        <v>0</v>
      </c>
      <c r="H9971" s="235">
        <v>0</v>
      </c>
    </row>
    <row r="9972" spans="2:8">
      <c r="B9972" s="235" t="s">
        <v>103</v>
      </c>
      <c r="C9972" s="235">
        <v>44030</v>
      </c>
      <c r="D9972" s="235">
        <v>3</v>
      </c>
      <c r="E9972" s="235">
        <v>0</v>
      </c>
      <c r="F9972" s="235">
        <v>0</v>
      </c>
      <c r="G9972" s="235">
        <v>0</v>
      </c>
      <c r="H9972" s="235">
        <v>0</v>
      </c>
    </row>
    <row r="9973" spans="2:8">
      <c r="B9973" s="235" t="s">
        <v>103</v>
      </c>
      <c r="C9973" s="235">
        <v>44031</v>
      </c>
      <c r="D9973" s="235">
        <v>0</v>
      </c>
      <c r="E9973" s="235">
        <v>0</v>
      </c>
      <c r="F9973" s="235">
        <v>0</v>
      </c>
      <c r="G9973" s="235">
        <v>0</v>
      </c>
      <c r="H9973" s="235">
        <v>0</v>
      </c>
    </row>
    <row r="9974" spans="2:8">
      <c r="B9974" s="235" t="s">
        <v>103</v>
      </c>
      <c r="C9974" s="235">
        <v>44032</v>
      </c>
      <c r="D9974" s="235">
        <v>0</v>
      </c>
      <c r="E9974" s="235">
        <v>0</v>
      </c>
      <c r="F9974" s="235">
        <v>0</v>
      </c>
      <c r="G9974" s="235">
        <v>0</v>
      </c>
      <c r="H9974" s="235">
        <v>0</v>
      </c>
    </row>
    <row r="9975" spans="2:8">
      <c r="B9975" s="235" t="s">
        <v>103</v>
      </c>
      <c r="C9975" s="235">
        <v>44033</v>
      </c>
      <c r="D9975" s="235">
        <v>3</v>
      </c>
      <c r="E9975" s="235">
        <v>0</v>
      </c>
      <c r="F9975" s="235">
        <v>0</v>
      </c>
      <c r="G9975" s="235">
        <v>0</v>
      </c>
      <c r="H9975" s="235">
        <v>0</v>
      </c>
    </row>
    <row r="9976" spans="2:8">
      <c r="B9976" s="235" t="s">
        <v>103</v>
      </c>
      <c r="C9976" s="235">
        <v>44034</v>
      </c>
      <c r="D9976" s="235">
        <v>32</v>
      </c>
      <c r="E9976" s="235">
        <v>0</v>
      </c>
      <c r="F9976" s="235">
        <v>0</v>
      </c>
      <c r="G9976" s="235">
        <v>0</v>
      </c>
      <c r="H9976" s="235">
        <v>0</v>
      </c>
    </row>
    <row r="9977" spans="2:8">
      <c r="B9977" s="235" t="s">
        <v>103</v>
      </c>
      <c r="C9977" s="235">
        <v>44035</v>
      </c>
      <c r="D9977" s="235">
        <v>20</v>
      </c>
      <c r="E9977" s="235">
        <v>0</v>
      </c>
      <c r="F9977" s="235">
        <v>0</v>
      </c>
      <c r="G9977" s="235">
        <v>0</v>
      </c>
      <c r="H9977" s="235">
        <v>0</v>
      </c>
    </row>
    <row r="9978" spans="2:8">
      <c r="B9978" s="235" t="s">
        <v>103</v>
      </c>
      <c r="C9978" s="235">
        <v>44036</v>
      </c>
      <c r="D9978" s="235">
        <v>42</v>
      </c>
      <c r="E9978" s="235">
        <v>0</v>
      </c>
      <c r="F9978" s="235">
        <v>0</v>
      </c>
      <c r="G9978" s="235">
        <v>0</v>
      </c>
      <c r="H9978" s="235">
        <v>0</v>
      </c>
    </row>
    <row r="9979" spans="2:8">
      <c r="B9979" s="235" t="s">
        <v>103</v>
      </c>
      <c r="C9979" s="235">
        <v>44037</v>
      </c>
      <c r="D9979" s="235">
        <v>0</v>
      </c>
      <c r="E9979" s="235">
        <v>0</v>
      </c>
      <c r="F9979" s="235">
        <v>0</v>
      </c>
      <c r="G9979" s="235">
        <v>0</v>
      </c>
      <c r="H9979" s="235">
        <v>0</v>
      </c>
    </row>
    <row r="9980" spans="2:8">
      <c r="B9980" s="235" t="s">
        <v>103</v>
      </c>
      <c r="C9980" s="235">
        <v>44038</v>
      </c>
      <c r="D9980" s="235">
        <v>0</v>
      </c>
      <c r="E9980" s="235">
        <v>0</v>
      </c>
      <c r="F9980" s="235">
        <v>0</v>
      </c>
      <c r="G9980" s="235">
        <v>0</v>
      </c>
      <c r="H9980" s="235">
        <v>0</v>
      </c>
    </row>
    <row r="9981" spans="2:8">
      <c r="B9981" s="235" t="s">
        <v>103</v>
      </c>
      <c r="C9981" s="235">
        <v>44039</v>
      </c>
      <c r="D9981" s="235">
        <v>23</v>
      </c>
      <c r="E9981" s="235">
        <v>0</v>
      </c>
      <c r="F9981" s="235">
        <v>0</v>
      </c>
      <c r="G9981" s="235">
        <v>0</v>
      </c>
      <c r="H9981" s="235">
        <v>0</v>
      </c>
    </row>
    <row r="9982" spans="2:8">
      <c r="B9982" s="235" t="s">
        <v>103</v>
      </c>
      <c r="C9982" s="235">
        <v>44040</v>
      </c>
      <c r="D9982" s="235">
        <v>0</v>
      </c>
      <c r="E9982" s="235">
        <v>0</v>
      </c>
      <c r="F9982" s="235">
        <v>0</v>
      </c>
      <c r="G9982" s="235">
        <v>0</v>
      </c>
      <c r="H9982" s="235">
        <v>0</v>
      </c>
    </row>
    <row r="9983" spans="2:8">
      <c r="B9983" s="235" t="s">
        <v>103</v>
      </c>
      <c r="C9983" s="235">
        <v>44041</v>
      </c>
      <c r="D9983" s="235">
        <v>13</v>
      </c>
      <c r="E9983" s="235">
        <v>0</v>
      </c>
      <c r="F9983" s="235">
        <v>0</v>
      </c>
      <c r="G9983" s="235">
        <v>0</v>
      </c>
      <c r="H9983" s="235">
        <v>0</v>
      </c>
    </row>
    <row r="9984" spans="2:8">
      <c r="B9984" s="235" t="s">
        <v>103</v>
      </c>
      <c r="C9984" s="235">
        <v>44042</v>
      </c>
      <c r="D9984" s="235">
        <v>8</v>
      </c>
      <c r="E9984" s="235">
        <v>0</v>
      </c>
      <c r="F9984" s="235">
        <v>0</v>
      </c>
      <c r="G9984" s="235">
        <v>0</v>
      </c>
      <c r="H9984" s="235">
        <v>0</v>
      </c>
    </row>
    <row r="9985" spans="2:8">
      <c r="B9985" s="235" t="s">
        <v>103</v>
      </c>
      <c r="C9985" s="235">
        <v>44043</v>
      </c>
      <c r="D9985" s="235">
        <v>11</v>
      </c>
      <c r="E9985" s="235">
        <v>0</v>
      </c>
      <c r="F9985" s="235">
        <v>0</v>
      </c>
      <c r="G9985" s="235">
        <v>0</v>
      </c>
      <c r="H9985" s="235">
        <v>0</v>
      </c>
    </row>
    <row r="9986" spans="2:8">
      <c r="B9986" s="235" t="s">
        <v>103</v>
      </c>
      <c r="C9986" s="235">
        <v>44044</v>
      </c>
      <c r="D9986" s="235">
        <v>0</v>
      </c>
      <c r="E9986" s="235">
        <v>0</v>
      </c>
      <c r="F9986" s="235">
        <v>0</v>
      </c>
      <c r="G9986" s="235">
        <v>0</v>
      </c>
      <c r="H9986" s="235">
        <v>0</v>
      </c>
    </row>
    <row r="9987" spans="2:8">
      <c r="B9987" s="235" t="s">
        <v>103</v>
      </c>
      <c r="C9987" s="235">
        <v>44045</v>
      </c>
      <c r="D9987" s="235">
        <v>0</v>
      </c>
      <c r="E9987" s="235">
        <v>0</v>
      </c>
      <c r="F9987" s="235">
        <v>0</v>
      </c>
      <c r="G9987" s="235">
        <v>0</v>
      </c>
      <c r="H9987" s="235">
        <v>0</v>
      </c>
    </row>
    <row r="9988" spans="2:8">
      <c r="B9988" s="235" t="s">
        <v>103</v>
      </c>
      <c r="C9988" s="235">
        <v>44046</v>
      </c>
      <c r="D9988" s="235">
        <v>0</v>
      </c>
      <c r="E9988" s="235">
        <v>0</v>
      </c>
      <c r="F9988" s="235">
        <v>0</v>
      </c>
      <c r="G9988" s="235">
        <v>0</v>
      </c>
      <c r="H9988" s="235">
        <v>0</v>
      </c>
    </row>
    <row r="9989" spans="2:8">
      <c r="B9989" s="235" t="s">
        <v>103</v>
      </c>
      <c r="C9989" s="235">
        <v>44047</v>
      </c>
      <c r="D9989" s="235">
        <v>3</v>
      </c>
      <c r="E9989" s="235">
        <v>0</v>
      </c>
      <c r="F9989" s="235">
        <v>0</v>
      </c>
      <c r="G9989" s="235">
        <v>0</v>
      </c>
      <c r="H9989" s="235">
        <v>0</v>
      </c>
    </row>
    <row r="9990" spans="2:8">
      <c r="B9990" s="235" t="s">
        <v>103</v>
      </c>
      <c r="C9990" s="235">
        <v>44048</v>
      </c>
      <c r="D9990" s="235">
        <v>0</v>
      </c>
      <c r="E9990" s="235">
        <v>0</v>
      </c>
      <c r="F9990" s="235">
        <v>0</v>
      </c>
      <c r="G9990" s="235">
        <v>0</v>
      </c>
      <c r="H9990" s="235">
        <v>0</v>
      </c>
    </row>
    <row r="9991" spans="2:8">
      <c r="B9991" s="235" t="s">
        <v>103</v>
      </c>
      <c r="C9991" s="235">
        <v>44049</v>
      </c>
      <c r="D9991" s="235">
        <v>0</v>
      </c>
      <c r="E9991" s="235">
        <v>0</v>
      </c>
      <c r="F9991" s="235">
        <v>0</v>
      </c>
      <c r="G9991" s="235">
        <v>0</v>
      </c>
      <c r="H9991" s="235">
        <v>0</v>
      </c>
    </row>
    <row r="9992" spans="2:8">
      <c r="B9992" s="235" t="s">
        <v>103</v>
      </c>
      <c r="C9992" s="235">
        <v>44050</v>
      </c>
      <c r="D9992" s="235">
        <v>0</v>
      </c>
      <c r="E9992" s="235">
        <v>0</v>
      </c>
      <c r="F9992" s="235">
        <v>0</v>
      </c>
      <c r="G9992" s="235">
        <v>0</v>
      </c>
      <c r="H9992" s="235">
        <v>0</v>
      </c>
    </row>
    <row r="9993" spans="2:8">
      <c r="B9993" s="235" t="s">
        <v>103</v>
      </c>
      <c r="C9993" s="235">
        <v>44051</v>
      </c>
      <c r="D9993" s="235">
        <v>0</v>
      </c>
      <c r="E9993" s="235">
        <v>0</v>
      </c>
      <c r="F9993" s="235">
        <v>0</v>
      </c>
      <c r="G9993" s="235">
        <v>0</v>
      </c>
      <c r="H9993" s="235">
        <v>0</v>
      </c>
    </row>
    <row r="9994" spans="2:8">
      <c r="B9994" s="235" t="s">
        <v>103</v>
      </c>
      <c r="C9994" s="235">
        <v>44052</v>
      </c>
      <c r="D9994" s="235">
        <v>0</v>
      </c>
      <c r="E9994" s="235">
        <v>0</v>
      </c>
      <c r="F9994" s="235">
        <v>0</v>
      </c>
      <c r="G9994" s="235">
        <v>0</v>
      </c>
      <c r="H9994" s="235">
        <v>0</v>
      </c>
    </row>
    <row r="9995" spans="2:8">
      <c r="B9995" s="235" t="s">
        <v>103</v>
      </c>
      <c r="C9995" s="235">
        <v>44053</v>
      </c>
      <c r="D9995" s="235">
        <v>0</v>
      </c>
      <c r="E9995" s="235">
        <v>0</v>
      </c>
      <c r="F9995" s="235">
        <v>0</v>
      </c>
      <c r="G9995" s="235">
        <v>0</v>
      </c>
      <c r="H9995" s="235">
        <v>0</v>
      </c>
    </row>
    <row r="9996" spans="2:8">
      <c r="B9996" s="235" t="s">
        <v>103</v>
      </c>
      <c r="C9996" s="235">
        <v>44054</v>
      </c>
      <c r="D9996" s="235">
        <v>0</v>
      </c>
      <c r="E9996" s="235">
        <v>0</v>
      </c>
      <c r="F9996" s="235">
        <v>0</v>
      </c>
      <c r="G9996" s="235">
        <v>0</v>
      </c>
      <c r="H9996" s="235">
        <v>0</v>
      </c>
    </row>
    <row r="9997" spans="2:8">
      <c r="B9997" s="235" t="s">
        <v>103</v>
      </c>
      <c r="C9997" s="235">
        <v>44055</v>
      </c>
      <c r="D9997" s="235">
        <v>0</v>
      </c>
      <c r="E9997" s="235">
        <v>0</v>
      </c>
      <c r="F9997" s="235">
        <v>0</v>
      </c>
      <c r="G9997" s="235">
        <v>0</v>
      </c>
      <c r="H9997" s="235">
        <v>0</v>
      </c>
    </row>
    <row r="9998" spans="2:8">
      <c r="B9998" s="235" t="s">
        <v>103</v>
      </c>
      <c r="C9998" s="235">
        <v>44056</v>
      </c>
      <c r="D9998" s="235">
        <v>0</v>
      </c>
      <c r="E9998" s="235">
        <v>0</v>
      </c>
      <c r="F9998" s="235">
        <v>0</v>
      </c>
      <c r="G9998" s="235">
        <v>0</v>
      </c>
      <c r="H9998" s="235">
        <v>0</v>
      </c>
    </row>
    <row r="9999" spans="2:8">
      <c r="B9999" s="235" t="s">
        <v>103</v>
      </c>
      <c r="C9999" s="235">
        <v>44057</v>
      </c>
      <c r="D9999" s="235">
        <v>26</v>
      </c>
      <c r="E9999" s="235">
        <v>0</v>
      </c>
      <c r="F9999" s="235">
        <v>0</v>
      </c>
      <c r="G9999" s="235">
        <v>0</v>
      </c>
      <c r="H9999" s="235">
        <v>0</v>
      </c>
    </row>
    <row r="10000" spans="2:8">
      <c r="B10000" s="235" t="s">
        <v>103</v>
      </c>
      <c r="C10000" s="235">
        <v>44058</v>
      </c>
      <c r="D10000" s="235">
        <v>0</v>
      </c>
      <c r="E10000" s="235">
        <v>0</v>
      </c>
      <c r="F10000" s="235">
        <v>0</v>
      </c>
      <c r="G10000" s="235">
        <v>0</v>
      </c>
      <c r="H10000" s="235">
        <v>0</v>
      </c>
    </row>
    <row r="10001" spans="2:8">
      <c r="B10001" s="235" t="s">
        <v>103</v>
      </c>
      <c r="C10001" s="235">
        <v>44059</v>
      </c>
      <c r="D10001" s="235">
        <v>0</v>
      </c>
      <c r="E10001" s="235">
        <v>0</v>
      </c>
      <c r="F10001" s="235">
        <v>0</v>
      </c>
      <c r="G10001" s="235">
        <v>0</v>
      </c>
      <c r="H10001" s="235">
        <v>0</v>
      </c>
    </row>
    <row r="10002" spans="2:8">
      <c r="B10002" s="235" t="s">
        <v>103</v>
      </c>
      <c r="C10002" s="235">
        <v>44060</v>
      </c>
      <c r="D10002" s="235">
        <v>0</v>
      </c>
      <c r="E10002" s="235">
        <v>0</v>
      </c>
      <c r="F10002" s="235">
        <v>0</v>
      </c>
      <c r="G10002" s="235">
        <v>0</v>
      </c>
      <c r="H10002" s="235">
        <v>0</v>
      </c>
    </row>
    <row r="10003" spans="2:8">
      <c r="B10003" s="235" t="s">
        <v>103</v>
      </c>
      <c r="C10003" s="235">
        <v>44061</v>
      </c>
      <c r="D10003" s="235">
        <v>40</v>
      </c>
      <c r="E10003" s="235">
        <v>0</v>
      </c>
      <c r="F10003" s="235">
        <v>0</v>
      </c>
      <c r="G10003" s="235">
        <v>0</v>
      </c>
      <c r="H10003" s="235">
        <v>0</v>
      </c>
    </row>
    <row r="10004" spans="2:8">
      <c r="B10004" s="235" t="s">
        <v>103</v>
      </c>
      <c r="C10004" s="235">
        <v>44062</v>
      </c>
      <c r="D10004" s="235">
        <v>3</v>
      </c>
      <c r="E10004" s="235">
        <v>0</v>
      </c>
      <c r="F10004" s="235">
        <v>0</v>
      </c>
      <c r="G10004" s="235">
        <v>0</v>
      </c>
      <c r="H10004" s="235">
        <v>0</v>
      </c>
    </row>
    <row r="10005" spans="2:8">
      <c r="B10005" s="235" t="s">
        <v>103</v>
      </c>
      <c r="C10005" s="235">
        <v>44063</v>
      </c>
      <c r="D10005" s="235">
        <v>5</v>
      </c>
      <c r="E10005" s="235">
        <v>0</v>
      </c>
      <c r="F10005" s="235">
        <v>0</v>
      </c>
      <c r="G10005" s="235">
        <v>0</v>
      </c>
      <c r="H10005" s="235">
        <v>0</v>
      </c>
    </row>
    <row r="10006" spans="2:8">
      <c r="B10006" s="235" t="s">
        <v>103</v>
      </c>
      <c r="C10006" s="235">
        <v>44064</v>
      </c>
      <c r="D10006" s="235">
        <v>33</v>
      </c>
      <c r="E10006" s="235">
        <v>0</v>
      </c>
      <c r="F10006" s="235">
        <v>0</v>
      </c>
      <c r="G10006" s="235">
        <v>0</v>
      </c>
      <c r="H10006" s="235">
        <v>0</v>
      </c>
    </row>
    <row r="10007" spans="2:8">
      <c r="B10007" s="235" t="s">
        <v>103</v>
      </c>
      <c r="C10007" s="235">
        <v>44065</v>
      </c>
      <c r="D10007" s="235">
        <v>0</v>
      </c>
      <c r="E10007" s="235">
        <v>0</v>
      </c>
      <c r="F10007" s="235">
        <v>0</v>
      </c>
      <c r="G10007" s="235">
        <v>0</v>
      </c>
      <c r="H10007" s="235">
        <v>0</v>
      </c>
    </row>
    <row r="10008" spans="2:8">
      <c r="B10008" s="235" t="s">
        <v>103</v>
      </c>
      <c r="C10008" s="235">
        <v>44066</v>
      </c>
      <c r="D10008" s="235">
        <v>0</v>
      </c>
      <c r="E10008" s="235">
        <v>0</v>
      </c>
      <c r="F10008" s="235">
        <v>0</v>
      </c>
      <c r="G10008" s="235">
        <v>0</v>
      </c>
      <c r="H10008" s="235">
        <v>0</v>
      </c>
    </row>
    <row r="10009" spans="2:8">
      <c r="B10009" s="235" t="s">
        <v>103</v>
      </c>
      <c r="C10009" s="235">
        <v>44067</v>
      </c>
      <c r="D10009" s="235">
        <v>60</v>
      </c>
      <c r="E10009" s="235">
        <v>0</v>
      </c>
      <c r="F10009" s="235">
        <v>0</v>
      </c>
      <c r="G10009" s="235">
        <v>0</v>
      </c>
      <c r="H10009" s="235">
        <v>0</v>
      </c>
    </row>
    <row r="10010" spans="2:8">
      <c r="B10010" s="235" t="s">
        <v>103</v>
      </c>
      <c r="C10010" s="235">
        <v>44068</v>
      </c>
      <c r="D10010" s="235">
        <v>0</v>
      </c>
      <c r="E10010" s="235">
        <v>0</v>
      </c>
      <c r="F10010" s="235">
        <v>0</v>
      </c>
      <c r="G10010" s="235">
        <v>0</v>
      </c>
      <c r="H10010" s="235">
        <v>0</v>
      </c>
    </row>
    <row r="10011" spans="2:8">
      <c r="B10011" s="235" t="s">
        <v>103</v>
      </c>
      <c r="C10011" s="235">
        <v>44069</v>
      </c>
      <c r="D10011" s="235">
        <v>11</v>
      </c>
      <c r="E10011" s="235">
        <v>0</v>
      </c>
      <c r="F10011" s="235">
        <v>0</v>
      </c>
      <c r="G10011" s="235">
        <v>0</v>
      </c>
      <c r="H10011" s="235">
        <v>0</v>
      </c>
    </row>
    <row r="10012" spans="2:8">
      <c r="B10012" s="235" t="s">
        <v>103</v>
      </c>
      <c r="C10012" s="235">
        <v>44070</v>
      </c>
      <c r="D10012" s="235">
        <v>5</v>
      </c>
      <c r="E10012" s="235">
        <v>0</v>
      </c>
      <c r="F10012" s="235">
        <v>0</v>
      </c>
      <c r="G10012" s="235">
        <v>0</v>
      </c>
      <c r="H10012" s="235">
        <v>0</v>
      </c>
    </row>
    <row r="10013" spans="2:8">
      <c r="B10013" s="235" t="s">
        <v>103</v>
      </c>
      <c r="C10013" s="235">
        <v>44071</v>
      </c>
      <c r="D10013" s="235">
        <v>14</v>
      </c>
      <c r="E10013" s="235">
        <v>0</v>
      </c>
      <c r="F10013" s="235">
        <v>0</v>
      </c>
      <c r="G10013" s="235">
        <v>0</v>
      </c>
      <c r="H10013" s="235">
        <v>0</v>
      </c>
    </row>
    <row r="10014" spans="2:8">
      <c r="B10014" s="235" t="s">
        <v>103</v>
      </c>
      <c r="C10014" s="235">
        <v>44072</v>
      </c>
      <c r="D10014" s="235">
        <v>0</v>
      </c>
      <c r="E10014" s="235">
        <v>0</v>
      </c>
      <c r="F10014" s="235">
        <v>0</v>
      </c>
      <c r="G10014" s="235">
        <v>0</v>
      </c>
      <c r="H10014" s="235">
        <v>0</v>
      </c>
    </row>
    <row r="10015" spans="2:8">
      <c r="B10015" s="235" t="s">
        <v>103</v>
      </c>
      <c r="C10015" s="235">
        <v>44073</v>
      </c>
      <c r="D10015" s="235">
        <v>0</v>
      </c>
      <c r="E10015" s="235">
        <v>0</v>
      </c>
      <c r="F10015" s="235">
        <v>0</v>
      </c>
      <c r="G10015" s="235">
        <v>0</v>
      </c>
      <c r="H10015" s="235">
        <v>0</v>
      </c>
    </row>
    <row r="10016" spans="2:8">
      <c r="B10016" s="235" t="s">
        <v>103</v>
      </c>
      <c r="C10016" s="235">
        <v>44074</v>
      </c>
      <c r="D10016" s="235">
        <v>19</v>
      </c>
      <c r="E10016" s="235">
        <v>0</v>
      </c>
      <c r="F10016" s="235">
        <v>0</v>
      </c>
      <c r="G10016" s="235">
        <v>0</v>
      </c>
      <c r="H10016" s="235">
        <v>0</v>
      </c>
    </row>
    <row r="10017" spans="2:8">
      <c r="B10017" s="235" t="s">
        <v>103</v>
      </c>
      <c r="C10017" s="235">
        <v>44075</v>
      </c>
      <c r="D10017" s="235">
        <v>3</v>
      </c>
      <c r="E10017" s="235">
        <v>0</v>
      </c>
      <c r="F10017" s="235">
        <v>0</v>
      </c>
      <c r="G10017" s="235">
        <v>0</v>
      </c>
      <c r="H10017" s="235">
        <v>0</v>
      </c>
    </row>
    <row r="10018" spans="2:8">
      <c r="B10018" s="235" t="s">
        <v>103</v>
      </c>
      <c r="C10018" s="235">
        <v>44076</v>
      </c>
      <c r="D10018" s="235">
        <v>16</v>
      </c>
      <c r="E10018" s="235">
        <v>0</v>
      </c>
      <c r="F10018" s="235">
        <v>0</v>
      </c>
      <c r="G10018" s="235">
        <v>0</v>
      </c>
      <c r="H10018" s="235">
        <v>0</v>
      </c>
    </row>
    <row r="10019" spans="2:8">
      <c r="B10019" s="235" t="s">
        <v>103</v>
      </c>
      <c r="C10019" s="235">
        <v>44077</v>
      </c>
      <c r="D10019" s="235">
        <v>0</v>
      </c>
      <c r="E10019" s="235">
        <v>0</v>
      </c>
      <c r="F10019" s="235">
        <v>0</v>
      </c>
      <c r="G10019" s="235">
        <v>0</v>
      </c>
      <c r="H10019" s="235">
        <v>0</v>
      </c>
    </row>
    <row r="10020" spans="2:8">
      <c r="B10020" s="235" t="s">
        <v>103</v>
      </c>
      <c r="C10020" s="235">
        <v>44078</v>
      </c>
      <c r="D10020" s="235">
        <v>0</v>
      </c>
      <c r="E10020" s="235">
        <v>0</v>
      </c>
      <c r="F10020" s="235">
        <v>0</v>
      </c>
      <c r="G10020" s="235">
        <v>0</v>
      </c>
      <c r="H10020" s="235">
        <v>0</v>
      </c>
    </row>
    <row r="10021" spans="2:8">
      <c r="B10021" s="235" t="s">
        <v>103</v>
      </c>
      <c r="C10021" s="235">
        <v>44079</v>
      </c>
      <c r="D10021" s="235">
        <v>0</v>
      </c>
      <c r="E10021" s="235">
        <v>0</v>
      </c>
      <c r="F10021" s="235">
        <v>0</v>
      </c>
      <c r="G10021" s="235">
        <v>0</v>
      </c>
      <c r="H10021" s="235">
        <v>0</v>
      </c>
    </row>
    <row r="10022" spans="2:8">
      <c r="B10022" s="235" t="s">
        <v>103</v>
      </c>
      <c r="C10022" s="235">
        <v>44080</v>
      </c>
      <c r="D10022" s="235">
        <v>0</v>
      </c>
      <c r="E10022" s="235">
        <v>0</v>
      </c>
      <c r="F10022" s="235">
        <v>0</v>
      </c>
      <c r="G10022" s="235">
        <v>0</v>
      </c>
      <c r="H10022" s="235">
        <v>0</v>
      </c>
    </row>
    <row r="10023" spans="2:8">
      <c r="B10023" s="235" t="s">
        <v>103</v>
      </c>
      <c r="C10023" s="235">
        <v>44081</v>
      </c>
      <c r="D10023" s="235">
        <v>24</v>
      </c>
      <c r="E10023" s="235">
        <v>0</v>
      </c>
      <c r="F10023" s="235">
        <v>0</v>
      </c>
      <c r="G10023" s="235">
        <v>0</v>
      </c>
      <c r="H10023" s="235">
        <v>0</v>
      </c>
    </row>
    <row r="10024" spans="2:8">
      <c r="B10024" s="235" t="s">
        <v>103</v>
      </c>
      <c r="C10024" s="235">
        <v>44082</v>
      </c>
      <c r="D10024" s="235">
        <v>8</v>
      </c>
      <c r="E10024" s="235">
        <v>0</v>
      </c>
      <c r="F10024" s="235">
        <v>0</v>
      </c>
      <c r="G10024" s="235">
        <v>0</v>
      </c>
      <c r="H10024" s="235">
        <v>0</v>
      </c>
    </row>
    <row r="10025" spans="2:8">
      <c r="B10025" s="235" t="s">
        <v>103</v>
      </c>
      <c r="C10025" s="235">
        <v>44083</v>
      </c>
      <c r="D10025" s="235">
        <v>3</v>
      </c>
      <c r="E10025" s="235">
        <v>0</v>
      </c>
      <c r="F10025" s="235">
        <v>0</v>
      </c>
      <c r="G10025" s="235">
        <v>0</v>
      </c>
      <c r="H10025" s="235">
        <v>0</v>
      </c>
    </row>
    <row r="10026" spans="2:8">
      <c r="B10026" s="235" t="s">
        <v>103</v>
      </c>
      <c r="C10026" s="235">
        <v>44084</v>
      </c>
      <c r="D10026" s="235">
        <v>0</v>
      </c>
      <c r="E10026" s="235">
        <v>0</v>
      </c>
      <c r="F10026" s="235">
        <v>0</v>
      </c>
      <c r="G10026" s="235">
        <v>0</v>
      </c>
      <c r="H10026" s="235">
        <v>0</v>
      </c>
    </row>
    <row r="10027" spans="2:8">
      <c r="B10027" s="235" t="s">
        <v>103</v>
      </c>
      <c r="C10027" s="235">
        <v>44085</v>
      </c>
      <c r="D10027" s="235">
        <v>4</v>
      </c>
      <c r="E10027" s="235">
        <v>0</v>
      </c>
      <c r="F10027" s="235">
        <v>0</v>
      </c>
      <c r="G10027" s="235">
        <v>0</v>
      </c>
      <c r="H10027" s="235">
        <v>0</v>
      </c>
    </row>
    <row r="10028" spans="2:8">
      <c r="B10028" s="235" t="s">
        <v>103</v>
      </c>
      <c r="C10028" s="235">
        <v>44086</v>
      </c>
      <c r="D10028" s="235">
        <v>0</v>
      </c>
      <c r="E10028" s="235">
        <v>94</v>
      </c>
      <c r="F10028" s="235">
        <v>66</v>
      </c>
      <c r="G10028" s="235">
        <v>23.1</v>
      </c>
      <c r="H10028" s="235">
        <v>14.5</v>
      </c>
    </row>
    <row r="10029" spans="2:8">
      <c r="B10029" s="235" t="s">
        <v>103</v>
      </c>
      <c r="C10029" s="235">
        <v>44087</v>
      </c>
      <c r="D10029" s="235">
        <v>0</v>
      </c>
      <c r="E10029" s="235">
        <v>97</v>
      </c>
      <c r="F10029" s="235">
        <v>52</v>
      </c>
      <c r="G10029" s="235">
        <v>27.9</v>
      </c>
      <c r="H10029" s="235">
        <v>13.6</v>
      </c>
    </row>
    <row r="10030" spans="2:8">
      <c r="B10030" s="235" t="s">
        <v>103</v>
      </c>
      <c r="C10030" s="235">
        <v>44088</v>
      </c>
      <c r="D10030" s="235">
        <v>5</v>
      </c>
      <c r="E10030" s="235">
        <v>96</v>
      </c>
      <c r="F10030" s="235">
        <v>47</v>
      </c>
      <c r="G10030" s="235">
        <v>29.5</v>
      </c>
      <c r="H10030" s="235">
        <v>13.2</v>
      </c>
    </row>
    <row r="10031" spans="2:8">
      <c r="B10031" s="235" t="s">
        <v>103</v>
      </c>
      <c r="C10031" s="235">
        <v>44089</v>
      </c>
      <c r="D10031" s="235">
        <v>0</v>
      </c>
      <c r="E10031" s="235">
        <v>95</v>
      </c>
      <c r="F10031" s="235">
        <v>53</v>
      </c>
      <c r="G10031" s="235">
        <v>27</v>
      </c>
      <c r="H10031" s="235">
        <v>12.3</v>
      </c>
    </row>
    <row r="10032" spans="2:8">
      <c r="B10032" s="235" t="s">
        <v>103</v>
      </c>
      <c r="C10032" s="235">
        <v>44090</v>
      </c>
      <c r="D10032" s="235">
        <v>17</v>
      </c>
      <c r="E10032" s="235">
        <v>95</v>
      </c>
      <c r="F10032" s="235">
        <v>60</v>
      </c>
      <c r="G10032" s="235">
        <v>24.4</v>
      </c>
      <c r="H10032" s="235">
        <v>12.1</v>
      </c>
    </row>
    <row r="10033" spans="2:8">
      <c r="B10033" s="235" t="s">
        <v>103</v>
      </c>
      <c r="C10033" s="235">
        <v>44091</v>
      </c>
      <c r="D10033" s="235">
        <v>2</v>
      </c>
      <c r="E10033" s="235">
        <v>94</v>
      </c>
      <c r="F10033" s="235">
        <v>58</v>
      </c>
      <c r="G10033" s="235">
        <v>26.8</v>
      </c>
      <c r="H10033" s="235">
        <v>12.3</v>
      </c>
    </row>
    <row r="10034" spans="2:8">
      <c r="B10034" s="235" t="s">
        <v>103</v>
      </c>
      <c r="C10034" s="235">
        <v>44092</v>
      </c>
      <c r="D10034" s="235">
        <v>3</v>
      </c>
      <c r="E10034" s="235">
        <v>96</v>
      </c>
      <c r="F10034" s="235">
        <v>66</v>
      </c>
      <c r="G10034" s="235">
        <v>24</v>
      </c>
      <c r="H10034" s="235">
        <v>13.4</v>
      </c>
    </row>
    <row r="10035" spans="2:8">
      <c r="B10035" s="235" t="s">
        <v>103</v>
      </c>
      <c r="C10035" s="235">
        <v>44093</v>
      </c>
      <c r="D10035" s="235">
        <v>0</v>
      </c>
      <c r="E10035" s="235">
        <v>94</v>
      </c>
      <c r="F10035" s="235">
        <v>54</v>
      </c>
      <c r="G10035" s="235">
        <v>26.5</v>
      </c>
      <c r="H10035" s="235">
        <v>13.6</v>
      </c>
    </row>
    <row r="10036" spans="2:8">
      <c r="B10036" s="235" t="s">
        <v>103</v>
      </c>
      <c r="C10036" s="235">
        <v>44094</v>
      </c>
      <c r="D10036" s="235">
        <v>0</v>
      </c>
      <c r="E10036" s="235">
        <v>93</v>
      </c>
      <c r="F10036" s="235">
        <v>54</v>
      </c>
      <c r="G10036" s="235">
        <v>26.8</v>
      </c>
      <c r="H10036" s="235">
        <v>14.4</v>
      </c>
    </row>
    <row r="10037" spans="2:8">
      <c r="B10037" s="235" t="s">
        <v>103</v>
      </c>
      <c r="C10037" s="235">
        <v>44095</v>
      </c>
      <c r="D10037" s="235">
        <v>4</v>
      </c>
      <c r="E10037" s="235">
        <v>95</v>
      </c>
      <c r="F10037" s="235">
        <v>61</v>
      </c>
      <c r="G10037" s="235">
        <v>24.7</v>
      </c>
      <c r="H10037" s="235">
        <v>13.1</v>
      </c>
    </row>
    <row r="10038" spans="2:8">
      <c r="B10038" s="235" t="s">
        <v>103</v>
      </c>
      <c r="C10038" s="235">
        <v>44096</v>
      </c>
      <c r="D10038" s="235">
        <v>17</v>
      </c>
      <c r="E10038" s="235">
        <v>96</v>
      </c>
      <c r="F10038" s="235">
        <v>56</v>
      </c>
      <c r="G10038" s="235">
        <v>27</v>
      </c>
      <c r="H10038" s="235">
        <v>13.3</v>
      </c>
    </row>
    <row r="10039" spans="2:8">
      <c r="B10039" s="235" t="s">
        <v>103</v>
      </c>
      <c r="C10039" s="235">
        <v>44097</v>
      </c>
      <c r="D10039" s="235">
        <v>0</v>
      </c>
      <c r="E10039" s="235">
        <v>95</v>
      </c>
      <c r="F10039" s="235">
        <v>50</v>
      </c>
      <c r="G10039" s="235">
        <v>27.2</v>
      </c>
      <c r="H10039" s="235">
        <v>14.7</v>
      </c>
    </row>
    <row r="10040" spans="2:8">
      <c r="B10040" s="235" t="s">
        <v>103</v>
      </c>
      <c r="C10040" s="235">
        <v>44098</v>
      </c>
      <c r="D10040" s="235">
        <v>0</v>
      </c>
      <c r="E10040" s="235">
        <v>94</v>
      </c>
      <c r="F10040" s="235">
        <v>53</v>
      </c>
      <c r="G10040" s="235">
        <v>28</v>
      </c>
      <c r="H10040" s="235">
        <v>14.1</v>
      </c>
    </row>
    <row r="10041" spans="2:8">
      <c r="B10041" s="235" t="s">
        <v>103</v>
      </c>
      <c r="C10041" s="235">
        <v>44099</v>
      </c>
      <c r="D10041" s="235">
        <v>0</v>
      </c>
      <c r="E10041" s="235">
        <v>94</v>
      </c>
      <c r="F10041" s="235">
        <v>49</v>
      </c>
      <c r="G10041" s="235">
        <v>27.8</v>
      </c>
      <c r="H10041" s="235">
        <v>14.3</v>
      </c>
    </row>
    <row r="10042" spans="2:8">
      <c r="B10042" s="235" t="s">
        <v>103</v>
      </c>
      <c r="C10042" s="235">
        <v>44100</v>
      </c>
      <c r="D10042" s="235">
        <v>0</v>
      </c>
      <c r="E10042" s="235">
        <v>96</v>
      </c>
      <c r="F10042" s="235">
        <v>61</v>
      </c>
      <c r="G10042" s="235">
        <v>25.2</v>
      </c>
      <c r="H10042" s="235">
        <v>14.2</v>
      </c>
    </row>
    <row r="10043" spans="2:8">
      <c r="B10043" s="235" t="s">
        <v>103</v>
      </c>
      <c r="C10043" s="235">
        <v>44101</v>
      </c>
      <c r="D10043" s="235">
        <v>0</v>
      </c>
      <c r="E10043" s="235">
        <v>95</v>
      </c>
      <c r="F10043" s="235">
        <v>57</v>
      </c>
      <c r="G10043" s="235">
        <v>26.1</v>
      </c>
      <c r="H10043" s="235">
        <v>13</v>
      </c>
    </row>
    <row r="10044" spans="2:8">
      <c r="B10044" s="235" t="s">
        <v>103</v>
      </c>
      <c r="C10044" s="235">
        <v>44102</v>
      </c>
      <c r="D10044" s="235">
        <v>19</v>
      </c>
      <c r="E10044" s="235">
        <v>95</v>
      </c>
      <c r="F10044" s="235">
        <v>61</v>
      </c>
      <c r="G10044" s="235">
        <v>25.2</v>
      </c>
      <c r="H10044" s="235">
        <v>13.1</v>
      </c>
    </row>
    <row r="10045" spans="2:8">
      <c r="B10045" s="235" t="s">
        <v>103</v>
      </c>
      <c r="C10045" s="235">
        <v>44103</v>
      </c>
      <c r="D10045" s="235">
        <v>0</v>
      </c>
      <c r="E10045" s="235">
        <v>94</v>
      </c>
      <c r="F10045" s="235">
        <v>52</v>
      </c>
      <c r="G10045" s="235">
        <v>27.1</v>
      </c>
      <c r="H10045" s="235">
        <v>12.8</v>
      </c>
    </row>
    <row r="10046" spans="2:8">
      <c r="B10046" s="235" t="s">
        <v>103</v>
      </c>
      <c r="C10046" s="235">
        <v>44104</v>
      </c>
      <c r="D10046" s="235">
        <v>18</v>
      </c>
      <c r="E10046" s="235">
        <v>95</v>
      </c>
      <c r="F10046" s="235">
        <v>55</v>
      </c>
      <c r="G10046" s="235">
        <v>24.9</v>
      </c>
      <c r="H10046" s="235">
        <v>13.5</v>
      </c>
    </row>
    <row r="10047" spans="2:8">
      <c r="B10047" s="235" t="s">
        <v>103</v>
      </c>
      <c r="C10047" s="235">
        <v>44105</v>
      </c>
      <c r="D10047" s="235">
        <v>2</v>
      </c>
      <c r="E10047" s="235">
        <v>94</v>
      </c>
      <c r="F10047" s="235">
        <v>52</v>
      </c>
      <c r="G10047" s="235">
        <v>27.5</v>
      </c>
      <c r="H10047" s="235">
        <v>13.1</v>
      </c>
    </row>
    <row r="10048" spans="2:8">
      <c r="B10048" s="235" t="s">
        <v>103</v>
      </c>
      <c r="C10048" s="235">
        <v>44106</v>
      </c>
      <c r="D10048" s="235">
        <v>0</v>
      </c>
      <c r="E10048" s="235">
        <v>93</v>
      </c>
      <c r="F10048" s="235">
        <v>55</v>
      </c>
      <c r="G10048" s="235">
        <v>25.6</v>
      </c>
      <c r="H10048" s="235">
        <v>14.4</v>
      </c>
    </row>
    <row r="10049" spans="2:8">
      <c r="B10049" s="235" t="s">
        <v>103</v>
      </c>
      <c r="C10049" s="235">
        <v>44107</v>
      </c>
      <c r="D10049" s="235">
        <v>0</v>
      </c>
      <c r="E10049" s="235">
        <v>95</v>
      </c>
      <c r="F10049" s="235">
        <v>51</v>
      </c>
      <c r="G10049" s="235">
        <v>26</v>
      </c>
      <c r="H10049" s="235">
        <v>14.5</v>
      </c>
    </row>
    <row r="10050" spans="2:8">
      <c r="B10050" s="235" t="s">
        <v>103</v>
      </c>
      <c r="C10050" s="235">
        <v>44108</v>
      </c>
      <c r="D10050" s="235">
        <v>0</v>
      </c>
      <c r="E10050" s="235">
        <v>96</v>
      </c>
      <c r="F10050" s="235">
        <v>64</v>
      </c>
      <c r="G10050" s="235">
        <v>23.9</v>
      </c>
      <c r="H10050" s="235">
        <v>14.2</v>
      </c>
    </row>
    <row r="10051" spans="2:8">
      <c r="B10051" s="235" t="s">
        <v>103</v>
      </c>
      <c r="C10051" s="235">
        <v>44109</v>
      </c>
      <c r="D10051" s="235">
        <v>34</v>
      </c>
      <c r="E10051" s="235">
        <v>96</v>
      </c>
      <c r="F10051" s="235">
        <v>57</v>
      </c>
      <c r="G10051" s="235">
        <v>25.8</v>
      </c>
      <c r="H10051" s="235">
        <v>14</v>
      </c>
    </row>
    <row r="10052" spans="2:8">
      <c r="B10052" s="235" t="s">
        <v>103</v>
      </c>
      <c r="C10052" s="235">
        <v>44110</v>
      </c>
      <c r="D10052" s="235">
        <v>3</v>
      </c>
      <c r="E10052" s="235">
        <v>95</v>
      </c>
      <c r="F10052" s="235">
        <v>52</v>
      </c>
      <c r="G10052" s="235">
        <v>27.5</v>
      </c>
      <c r="H10052" s="235">
        <v>13.7</v>
      </c>
    </row>
    <row r="10053" spans="2:8">
      <c r="B10053" s="235" t="s">
        <v>103</v>
      </c>
      <c r="C10053" s="235">
        <v>44111</v>
      </c>
      <c r="D10053" s="235">
        <v>0</v>
      </c>
      <c r="E10053" s="235">
        <v>95</v>
      </c>
      <c r="F10053" s="235">
        <v>57</v>
      </c>
      <c r="G10053" s="235">
        <v>25.1</v>
      </c>
      <c r="H10053" s="235">
        <v>12.7</v>
      </c>
    </row>
    <row r="10054" spans="2:8">
      <c r="B10054" s="235" t="s">
        <v>103</v>
      </c>
      <c r="C10054" s="235">
        <v>44112</v>
      </c>
      <c r="D10054" s="235">
        <v>2</v>
      </c>
      <c r="E10054" s="235">
        <v>95</v>
      </c>
      <c r="F10054" s="235">
        <v>65</v>
      </c>
      <c r="G10054" s="235">
        <v>25</v>
      </c>
      <c r="H10054" s="235">
        <v>12.9</v>
      </c>
    </row>
    <row r="10055" spans="2:8">
      <c r="B10055" s="235" t="s">
        <v>103</v>
      </c>
      <c r="C10055" s="235">
        <v>44113</v>
      </c>
      <c r="D10055" s="235">
        <v>16</v>
      </c>
      <c r="E10055" s="235">
        <v>95</v>
      </c>
      <c r="F10055" s="235">
        <v>51</v>
      </c>
      <c r="G10055" s="235">
        <v>26.8</v>
      </c>
      <c r="H10055" s="235">
        <v>13.5</v>
      </c>
    </row>
    <row r="10056" spans="2:8">
      <c r="B10056" s="235" t="s">
        <v>103</v>
      </c>
      <c r="C10056" s="235">
        <v>44114</v>
      </c>
      <c r="D10056" s="235">
        <v>0</v>
      </c>
      <c r="E10056" s="235">
        <v>93</v>
      </c>
      <c r="F10056" s="235">
        <v>54</v>
      </c>
      <c r="G10056" s="235">
        <v>28.6</v>
      </c>
      <c r="H10056" s="235">
        <v>11.5</v>
      </c>
    </row>
    <row r="10057" spans="2:8">
      <c r="B10057" s="235" t="s">
        <v>103</v>
      </c>
      <c r="C10057" s="235">
        <v>44115</v>
      </c>
      <c r="D10057" s="235">
        <v>0</v>
      </c>
      <c r="E10057" s="235">
        <v>93</v>
      </c>
      <c r="F10057" s="235">
        <v>46</v>
      </c>
      <c r="G10057" s="235">
        <v>28.4</v>
      </c>
      <c r="H10057" s="235">
        <v>12</v>
      </c>
    </row>
    <row r="10058" spans="2:8">
      <c r="B10058" s="235" t="s">
        <v>103</v>
      </c>
      <c r="C10058" s="235">
        <v>44116</v>
      </c>
      <c r="D10058" s="235">
        <v>0</v>
      </c>
      <c r="E10058" s="235">
        <v>92</v>
      </c>
      <c r="F10058" s="235">
        <v>50</v>
      </c>
      <c r="G10058" s="235">
        <v>28.3</v>
      </c>
      <c r="H10058" s="235">
        <v>13.4</v>
      </c>
    </row>
    <row r="10059" spans="2:8">
      <c r="B10059" s="235" t="s">
        <v>103</v>
      </c>
      <c r="C10059" s="235">
        <v>44117</v>
      </c>
      <c r="D10059" s="235">
        <v>31</v>
      </c>
      <c r="E10059" s="235">
        <v>95</v>
      </c>
      <c r="F10059" s="235">
        <v>68</v>
      </c>
      <c r="G10059" s="235">
        <v>22.8</v>
      </c>
      <c r="H10059" s="235">
        <v>13.8</v>
      </c>
    </row>
    <row r="10060" spans="2:8">
      <c r="B10060" s="235" t="s">
        <v>103</v>
      </c>
      <c r="C10060" s="235">
        <v>44118</v>
      </c>
      <c r="D10060" s="235">
        <v>2</v>
      </c>
      <c r="E10060" s="235">
        <v>97</v>
      </c>
      <c r="F10060" s="235">
        <v>59</v>
      </c>
      <c r="G10060" s="235">
        <v>25.5</v>
      </c>
      <c r="H10060" s="235">
        <v>11.9</v>
      </c>
    </row>
    <row r="10061" spans="2:8">
      <c r="B10061" s="235" t="s">
        <v>103</v>
      </c>
      <c r="C10061" s="235">
        <v>44119</v>
      </c>
      <c r="D10061" s="235">
        <v>0</v>
      </c>
      <c r="E10061" s="235">
        <v>96</v>
      </c>
      <c r="F10061" s="235">
        <v>63</v>
      </c>
      <c r="G10061" s="235">
        <v>25.3</v>
      </c>
      <c r="H10061" s="235">
        <v>13.5</v>
      </c>
    </row>
    <row r="10062" spans="2:8">
      <c r="B10062" s="235" t="s">
        <v>103</v>
      </c>
      <c r="C10062" s="235">
        <v>44120</v>
      </c>
      <c r="D10062" s="235">
        <v>0</v>
      </c>
      <c r="E10062" s="235">
        <v>96</v>
      </c>
      <c r="F10062" s="235">
        <v>48</v>
      </c>
      <c r="G10062" s="235">
        <v>28.9</v>
      </c>
      <c r="H10062" s="235">
        <v>13.4</v>
      </c>
    </row>
    <row r="10063" spans="2:8">
      <c r="B10063" s="235" t="s">
        <v>103</v>
      </c>
      <c r="C10063" s="235">
        <v>44121</v>
      </c>
      <c r="D10063" s="235">
        <v>0</v>
      </c>
      <c r="E10063" s="235">
        <v>95</v>
      </c>
      <c r="F10063" s="235">
        <v>51</v>
      </c>
      <c r="G10063" s="235">
        <v>27.2</v>
      </c>
      <c r="H10063" s="235">
        <v>13.9</v>
      </c>
    </row>
    <row r="10064" spans="2:8">
      <c r="B10064" s="235" t="s">
        <v>103</v>
      </c>
      <c r="C10064" s="235">
        <v>44122</v>
      </c>
      <c r="D10064" s="235">
        <v>0</v>
      </c>
      <c r="E10064" s="235">
        <v>95</v>
      </c>
      <c r="F10064" s="235">
        <v>50</v>
      </c>
      <c r="G10064" s="235">
        <v>27.8</v>
      </c>
      <c r="H10064" s="235">
        <v>13.1</v>
      </c>
    </row>
    <row r="10065" spans="2:8">
      <c r="B10065" s="235" t="s">
        <v>103</v>
      </c>
      <c r="C10065" s="235">
        <v>44123</v>
      </c>
      <c r="D10065" s="235">
        <v>20</v>
      </c>
      <c r="E10065" s="235">
        <v>95</v>
      </c>
      <c r="F10065" s="235">
        <v>69</v>
      </c>
      <c r="G10065" s="235">
        <v>22.6</v>
      </c>
      <c r="H10065" s="235">
        <v>13.4</v>
      </c>
    </row>
    <row r="10066" spans="2:8">
      <c r="B10066" s="235" t="s">
        <v>103</v>
      </c>
      <c r="C10066" s="235">
        <v>44124</v>
      </c>
      <c r="D10066" s="235">
        <v>3</v>
      </c>
      <c r="E10066" s="235">
        <v>95</v>
      </c>
      <c r="F10066" s="235">
        <v>49</v>
      </c>
      <c r="G10066" s="235">
        <v>28</v>
      </c>
      <c r="H10066" s="235">
        <v>13</v>
      </c>
    </row>
    <row r="10067" spans="2:8">
      <c r="B10067" s="235" t="s">
        <v>103</v>
      </c>
      <c r="C10067" s="235">
        <v>44125</v>
      </c>
      <c r="D10067" s="235">
        <v>0</v>
      </c>
      <c r="E10067" s="235">
        <v>80</v>
      </c>
      <c r="F10067" s="235">
        <v>56</v>
      </c>
      <c r="G10067" s="235">
        <v>27.6</v>
      </c>
      <c r="H10067" s="235">
        <v>13.9</v>
      </c>
    </row>
    <row r="10068" spans="2:8">
      <c r="B10068" s="235" t="s">
        <v>103</v>
      </c>
      <c r="C10068" s="235">
        <v>44126</v>
      </c>
      <c r="D10068" s="235">
        <v>10</v>
      </c>
      <c r="E10068" s="235">
        <v>95</v>
      </c>
      <c r="F10068" s="235">
        <v>67</v>
      </c>
      <c r="G10068" s="235">
        <v>25.2</v>
      </c>
      <c r="H10068" s="235">
        <v>14.6</v>
      </c>
    </row>
    <row r="10069" spans="2:8">
      <c r="B10069" s="235" t="s">
        <v>103</v>
      </c>
      <c r="C10069" s="235">
        <v>44127</v>
      </c>
      <c r="D10069" s="235">
        <v>1</v>
      </c>
      <c r="E10069" s="235">
        <v>95</v>
      </c>
      <c r="F10069" s="235">
        <v>56</v>
      </c>
      <c r="G10069" s="235">
        <v>26.4</v>
      </c>
      <c r="H10069" s="235">
        <v>12.7</v>
      </c>
    </row>
    <row r="10070" spans="2:8">
      <c r="B10070" s="235" t="s">
        <v>103</v>
      </c>
      <c r="C10070" s="235">
        <v>44128</v>
      </c>
      <c r="D10070" s="235">
        <v>0</v>
      </c>
      <c r="E10070" s="235">
        <v>95</v>
      </c>
      <c r="F10070" s="235">
        <v>74</v>
      </c>
      <c r="G10070" s="235">
        <v>21</v>
      </c>
      <c r="H10070" s="235">
        <v>12.9</v>
      </c>
    </row>
    <row r="10071" spans="2:8">
      <c r="B10071" s="235" t="s">
        <v>103</v>
      </c>
      <c r="C10071" s="235">
        <v>44129</v>
      </c>
      <c r="D10071" s="235">
        <v>0</v>
      </c>
      <c r="E10071" s="235">
        <v>95</v>
      </c>
      <c r="F10071" s="235">
        <v>53</v>
      </c>
      <c r="G10071" s="235">
        <v>26.4</v>
      </c>
      <c r="H10071" s="235">
        <v>12.5</v>
      </c>
    </row>
    <row r="10072" spans="2:8">
      <c r="B10072" s="235" t="s">
        <v>103</v>
      </c>
      <c r="C10072" s="235">
        <v>44130</v>
      </c>
      <c r="D10072" s="235">
        <v>9</v>
      </c>
      <c r="E10072" s="235">
        <v>95</v>
      </c>
      <c r="F10072" s="235">
        <v>60</v>
      </c>
      <c r="G10072" s="235">
        <v>25.7</v>
      </c>
      <c r="H10072" s="235">
        <v>13.2</v>
      </c>
    </row>
    <row r="10073" spans="2:8">
      <c r="B10073" s="235" t="s">
        <v>103</v>
      </c>
      <c r="C10073" s="235">
        <v>44131</v>
      </c>
      <c r="D10073" s="235">
        <v>2</v>
      </c>
      <c r="E10073" s="235">
        <v>96</v>
      </c>
      <c r="F10073" s="235">
        <v>57</v>
      </c>
      <c r="G10073" s="235">
        <v>27</v>
      </c>
      <c r="H10073" s="235">
        <v>14.2</v>
      </c>
    </row>
    <row r="10074" spans="2:8">
      <c r="B10074" s="235" t="s">
        <v>103</v>
      </c>
      <c r="C10074" s="235">
        <v>44132</v>
      </c>
      <c r="D10074" s="235">
        <v>3</v>
      </c>
      <c r="E10074" s="235">
        <v>95</v>
      </c>
      <c r="F10074" s="235">
        <v>62</v>
      </c>
      <c r="G10074" s="235">
        <v>23.9</v>
      </c>
      <c r="H10074" s="235">
        <v>12.2</v>
      </c>
    </row>
    <row r="10075" spans="2:8">
      <c r="B10075" s="235" t="s">
        <v>103</v>
      </c>
      <c r="C10075" s="235">
        <v>44133</v>
      </c>
      <c r="D10075" s="235">
        <v>0</v>
      </c>
      <c r="E10075" s="235">
        <v>94</v>
      </c>
      <c r="F10075" s="235">
        <v>68</v>
      </c>
      <c r="G10075" s="235">
        <v>22.6</v>
      </c>
      <c r="H10075" s="235">
        <v>13.8</v>
      </c>
    </row>
    <row r="10076" spans="2:8">
      <c r="B10076" s="235" t="s">
        <v>103</v>
      </c>
      <c r="C10076" s="235">
        <v>44134</v>
      </c>
      <c r="D10076" s="235">
        <v>9</v>
      </c>
      <c r="E10076" s="235">
        <v>95</v>
      </c>
      <c r="F10076" s="235">
        <v>70</v>
      </c>
      <c r="G10076" s="235">
        <v>23.9</v>
      </c>
      <c r="H10076" s="235">
        <v>13.7</v>
      </c>
    </row>
    <row r="10077" spans="2:8">
      <c r="B10077" s="235" t="s">
        <v>103</v>
      </c>
      <c r="C10077" s="235">
        <v>44135</v>
      </c>
      <c r="D10077" s="235">
        <v>0</v>
      </c>
      <c r="E10077" s="235">
        <v>95</v>
      </c>
      <c r="F10077" s="235">
        <v>61</v>
      </c>
      <c r="G10077" s="235">
        <v>24</v>
      </c>
      <c r="H10077" s="235">
        <v>13.2</v>
      </c>
    </row>
    <row r="10078" spans="2:8">
      <c r="B10078" s="235" t="s">
        <v>103</v>
      </c>
      <c r="C10078" s="235">
        <v>44136</v>
      </c>
      <c r="D10078" s="235">
        <v>0</v>
      </c>
      <c r="E10078" s="235">
        <v>96</v>
      </c>
      <c r="F10078" s="235">
        <v>58</v>
      </c>
      <c r="G10078" s="235">
        <v>24.5</v>
      </c>
      <c r="H10078" s="235">
        <v>13.1</v>
      </c>
    </row>
    <row r="10079" spans="2:8">
      <c r="B10079" s="235" t="s">
        <v>103</v>
      </c>
      <c r="C10079" s="235">
        <v>44137</v>
      </c>
      <c r="D10079" s="235">
        <v>0</v>
      </c>
      <c r="E10079" s="235">
        <v>93</v>
      </c>
      <c r="F10079" s="235">
        <v>47</v>
      </c>
      <c r="G10079" s="235">
        <v>27.1</v>
      </c>
      <c r="H10079" s="235">
        <v>14.3</v>
      </c>
    </row>
    <row r="10080" spans="2:8">
      <c r="B10080" s="235" t="s">
        <v>103</v>
      </c>
      <c r="C10080" s="235">
        <v>44138</v>
      </c>
      <c r="D10080" s="235">
        <v>21</v>
      </c>
      <c r="E10080" s="235">
        <v>94</v>
      </c>
      <c r="F10080" s="235">
        <v>51</v>
      </c>
      <c r="G10080" s="235">
        <v>27.9</v>
      </c>
      <c r="H10080" s="235">
        <v>13.3</v>
      </c>
    </row>
    <row r="10081" spans="2:8">
      <c r="B10081" s="235" t="s">
        <v>103</v>
      </c>
      <c r="C10081" s="235">
        <v>44139</v>
      </c>
      <c r="D10081" s="235">
        <v>2</v>
      </c>
      <c r="E10081" s="235">
        <v>95</v>
      </c>
      <c r="F10081" s="235">
        <v>61</v>
      </c>
      <c r="G10081" s="235">
        <v>26</v>
      </c>
      <c r="H10081" s="235">
        <v>13.8</v>
      </c>
    </row>
    <row r="10082" spans="2:8">
      <c r="B10082" s="235" t="s">
        <v>103</v>
      </c>
      <c r="C10082" s="235">
        <v>44140</v>
      </c>
      <c r="D10082" s="235">
        <v>24</v>
      </c>
      <c r="E10082" s="235">
        <v>96</v>
      </c>
      <c r="F10082" s="235">
        <v>57</v>
      </c>
      <c r="G10082" s="235">
        <v>26.1</v>
      </c>
      <c r="H10082" s="235">
        <v>13.4</v>
      </c>
    </row>
    <row r="10083" spans="2:8">
      <c r="B10083" s="235" t="s">
        <v>103</v>
      </c>
      <c r="C10083" s="235">
        <v>44141</v>
      </c>
      <c r="D10083" s="235">
        <v>32</v>
      </c>
      <c r="E10083" s="235">
        <v>96</v>
      </c>
      <c r="F10083" s="235">
        <v>63</v>
      </c>
      <c r="G10083" s="235">
        <v>22.9</v>
      </c>
      <c r="H10083" s="235">
        <v>12.8</v>
      </c>
    </row>
    <row r="10084" spans="2:8">
      <c r="B10084" s="235" t="s">
        <v>103</v>
      </c>
      <c r="C10084" s="235">
        <v>44142</v>
      </c>
      <c r="D10084" s="235">
        <v>0</v>
      </c>
      <c r="E10084" s="235">
        <v>95</v>
      </c>
      <c r="F10084" s="235">
        <v>57</v>
      </c>
      <c r="G10084" s="235">
        <v>25.3</v>
      </c>
      <c r="H10084" s="235">
        <v>12.1</v>
      </c>
    </row>
    <row r="10085" spans="2:8">
      <c r="B10085" s="235" t="s">
        <v>103</v>
      </c>
      <c r="C10085" s="235">
        <v>44143</v>
      </c>
      <c r="D10085" s="235">
        <v>0</v>
      </c>
      <c r="E10085" s="235">
        <v>94</v>
      </c>
      <c r="F10085" s="235">
        <v>65</v>
      </c>
      <c r="G10085" s="235">
        <v>23.5</v>
      </c>
      <c r="H10085" s="235">
        <v>13.8</v>
      </c>
    </row>
    <row r="10086" spans="2:8">
      <c r="B10086" s="235" t="s">
        <v>103</v>
      </c>
      <c r="C10086" s="235">
        <v>44144</v>
      </c>
      <c r="D10086" s="235">
        <v>13</v>
      </c>
      <c r="E10086" s="235">
        <v>96</v>
      </c>
      <c r="F10086" s="235">
        <v>63</v>
      </c>
      <c r="G10086" s="235">
        <v>25.3</v>
      </c>
      <c r="H10086" s="235">
        <v>14.3</v>
      </c>
    </row>
    <row r="10087" spans="2:8">
      <c r="B10087" s="235" t="s">
        <v>103</v>
      </c>
      <c r="C10087" s="235">
        <v>44145</v>
      </c>
      <c r="D10087" s="235">
        <v>9</v>
      </c>
      <c r="E10087" s="235">
        <v>97</v>
      </c>
      <c r="F10087" s="235">
        <v>65</v>
      </c>
      <c r="G10087" s="235">
        <v>23.3</v>
      </c>
      <c r="H10087" s="235">
        <v>14.1</v>
      </c>
    </row>
    <row r="10088" spans="2:8">
      <c r="B10088" s="235" t="s">
        <v>103</v>
      </c>
      <c r="C10088" s="235">
        <v>44146</v>
      </c>
      <c r="D10088" s="235">
        <v>15</v>
      </c>
      <c r="E10088" s="235">
        <v>95</v>
      </c>
      <c r="F10088" s="235">
        <v>60</v>
      </c>
      <c r="G10088" s="235">
        <v>23.9</v>
      </c>
      <c r="H10088" s="235">
        <v>13.7</v>
      </c>
    </row>
    <row r="10089" spans="2:8">
      <c r="B10089" s="235" t="s">
        <v>103</v>
      </c>
      <c r="C10089" s="235">
        <v>44147</v>
      </c>
      <c r="D10089" s="235">
        <v>0</v>
      </c>
      <c r="E10089" s="235">
        <v>95</v>
      </c>
      <c r="F10089" s="235">
        <v>64</v>
      </c>
      <c r="G10089" s="235">
        <v>23.7</v>
      </c>
      <c r="H10089" s="235">
        <v>14.1</v>
      </c>
    </row>
    <row r="10090" spans="2:8">
      <c r="B10090" s="235" t="s">
        <v>103</v>
      </c>
      <c r="C10090" s="235">
        <v>44148</v>
      </c>
      <c r="D10090" s="235">
        <v>8</v>
      </c>
      <c r="E10090" s="235">
        <v>96</v>
      </c>
      <c r="F10090" s="235">
        <v>56</v>
      </c>
      <c r="G10090" s="235">
        <v>26.3</v>
      </c>
      <c r="H10090" s="235">
        <v>14.2</v>
      </c>
    </row>
    <row r="10091" spans="2:8">
      <c r="B10091" s="235" t="s">
        <v>103</v>
      </c>
      <c r="C10091" s="235">
        <v>44149</v>
      </c>
      <c r="D10091" s="235">
        <v>0</v>
      </c>
      <c r="E10091" s="235">
        <v>95</v>
      </c>
      <c r="F10091" s="235">
        <v>56</v>
      </c>
      <c r="G10091" s="235">
        <v>22.8</v>
      </c>
      <c r="H10091" s="235">
        <v>13.2</v>
      </c>
    </row>
    <row r="10092" spans="2:8">
      <c r="B10092" s="235" t="s">
        <v>103</v>
      </c>
      <c r="C10092" s="235">
        <v>44150</v>
      </c>
      <c r="D10092" s="235">
        <v>0</v>
      </c>
      <c r="E10092" s="235">
        <v>94</v>
      </c>
      <c r="F10092" s="235">
        <v>53</v>
      </c>
      <c r="G10092" s="235">
        <v>25.8</v>
      </c>
      <c r="H10092" s="235">
        <v>13.7</v>
      </c>
    </row>
    <row r="10093" spans="2:8">
      <c r="B10093" s="235" t="s">
        <v>103</v>
      </c>
      <c r="C10093" s="235">
        <v>44151</v>
      </c>
      <c r="D10093" s="235">
        <v>0</v>
      </c>
      <c r="E10093" s="235">
        <v>94</v>
      </c>
      <c r="F10093" s="235">
        <v>69</v>
      </c>
      <c r="G10093" s="235">
        <v>22.9</v>
      </c>
      <c r="H10093" s="235">
        <v>13.4</v>
      </c>
    </row>
    <row r="10094" spans="2:8">
      <c r="B10094" s="235" t="s">
        <v>103</v>
      </c>
      <c r="C10094" s="235">
        <v>44152</v>
      </c>
      <c r="D10094" s="235">
        <v>36</v>
      </c>
      <c r="E10094" s="235">
        <v>96</v>
      </c>
      <c r="F10094" s="235">
        <v>76</v>
      </c>
      <c r="G10094" s="235">
        <v>21.9</v>
      </c>
      <c r="H10094" s="235">
        <v>13.9</v>
      </c>
    </row>
    <row r="10095" spans="2:8">
      <c r="B10095" s="235" t="s">
        <v>103</v>
      </c>
      <c r="C10095" s="235">
        <v>44153</v>
      </c>
      <c r="D10095" s="235">
        <v>7</v>
      </c>
      <c r="E10095" s="235">
        <v>96</v>
      </c>
      <c r="F10095" s="235">
        <v>67</v>
      </c>
      <c r="G10095" s="235">
        <v>24.3</v>
      </c>
      <c r="H10095" s="235">
        <v>14.2</v>
      </c>
    </row>
    <row r="10096" spans="2:8">
      <c r="B10096" s="235" t="s">
        <v>103</v>
      </c>
      <c r="C10096" s="235">
        <v>44154</v>
      </c>
      <c r="D10096" s="235">
        <v>4</v>
      </c>
      <c r="E10096" s="235">
        <v>96</v>
      </c>
      <c r="F10096" s="235">
        <v>67</v>
      </c>
      <c r="G10096" s="235">
        <v>24</v>
      </c>
      <c r="H10096" s="235">
        <v>12.9</v>
      </c>
    </row>
    <row r="10097" spans="2:8">
      <c r="B10097" s="235" t="s">
        <v>103</v>
      </c>
      <c r="C10097" s="235">
        <v>44155</v>
      </c>
      <c r="D10097" s="235">
        <v>3</v>
      </c>
      <c r="E10097" s="235">
        <v>96</v>
      </c>
      <c r="F10097" s="235">
        <v>71</v>
      </c>
      <c r="G10097" s="235">
        <v>23.9</v>
      </c>
      <c r="H10097" s="235">
        <v>14.2</v>
      </c>
    </row>
    <row r="10098" spans="2:8">
      <c r="B10098" s="235" t="s">
        <v>103</v>
      </c>
      <c r="C10098" s="235">
        <v>44156</v>
      </c>
      <c r="D10098" s="235">
        <v>0</v>
      </c>
      <c r="E10098" s="235">
        <v>96</v>
      </c>
      <c r="F10098" s="235">
        <v>55</v>
      </c>
      <c r="G10098" s="235">
        <v>25.9</v>
      </c>
      <c r="H10098" s="235">
        <v>13.1</v>
      </c>
    </row>
    <row r="10099" spans="2:8">
      <c r="B10099" s="235" t="s">
        <v>103</v>
      </c>
      <c r="C10099" s="235">
        <v>44157</v>
      </c>
      <c r="D10099" s="235">
        <v>0</v>
      </c>
      <c r="E10099" s="235">
        <v>94</v>
      </c>
      <c r="F10099" s="235">
        <v>60</v>
      </c>
      <c r="G10099" s="235">
        <v>25.8</v>
      </c>
      <c r="H10099" s="235">
        <v>12.7</v>
      </c>
    </row>
    <row r="10100" spans="2:8">
      <c r="B10100" s="235" t="s">
        <v>103</v>
      </c>
      <c r="C10100" s="235">
        <v>44158</v>
      </c>
      <c r="D10100" s="235">
        <v>11</v>
      </c>
      <c r="E10100" s="235">
        <v>96</v>
      </c>
      <c r="F10100" s="235">
        <v>65</v>
      </c>
      <c r="G10100" s="235">
        <v>25.6</v>
      </c>
      <c r="H10100" s="235">
        <v>12.9</v>
      </c>
    </row>
    <row r="10101" spans="2:8">
      <c r="B10101" s="235" t="s">
        <v>103</v>
      </c>
      <c r="C10101" s="235">
        <v>44159</v>
      </c>
      <c r="D10101" s="235">
        <v>0</v>
      </c>
      <c r="E10101" s="235">
        <v>95</v>
      </c>
      <c r="F10101" s="235">
        <v>61</v>
      </c>
      <c r="G10101" s="235">
        <v>26.4</v>
      </c>
      <c r="H10101" s="235">
        <v>13.7</v>
      </c>
    </row>
    <row r="10102" spans="2:8">
      <c r="B10102" s="235" t="s">
        <v>103</v>
      </c>
      <c r="C10102" s="235">
        <v>44160</v>
      </c>
      <c r="D10102" s="235">
        <v>3</v>
      </c>
      <c r="E10102" s="235">
        <v>96</v>
      </c>
      <c r="F10102" s="235">
        <v>59</v>
      </c>
      <c r="G10102" s="235">
        <v>26.1</v>
      </c>
      <c r="H10102" s="235">
        <v>13.6</v>
      </c>
    </row>
    <row r="10103" spans="2:8">
      <c r="B10103" s="235" t="s">
        <v>103</v>
      </c>
      <c r="C10103" s="235">
        <v>44161</v>
      </c>
      <c r="D10103" s="235">
        <v>9</v>
      </c>
      <c r="E10103" s="235">
        <v>95</v>
      </c>
      <c r="F10103" s="235">
        <v>59</v>
      </c>
      <c r="G10103" s="235">
        <v>25.3</v>
      </c>
      <c r="H10103" s="235">
        <v>13.6</v>
      </c>
    </row>
    <row r="10104" spans="2:8">
      <c r="B10104" s="235" t="s">
        <v>103</v>
      </c>
      <c r="C10104" s="235">
        <v>44162</v>
      </c>
      <c r="D10104" s="235">
        <v>2</v>
      </c>
      <c r="E10104" s="235">
        <v>95</v>
      </c>
      <c r="F10104" s="235">
        <v>67</v>
      </c>
      <c r="G10104" s="235">
        <v>23.1</v>
      </c>
      <c r="H10104" s="235">
        <v>13</v>
      </c>
    </row>
    <row r="10105" spans="2:8">
      <c r="B10105" s="235" t="s">
        <v>103</v>
      </c>
      <c r="C10105" s="235">
        <v>44163</v>
      </c>
      <c r="D10105" s="235">
        <v>0</v>
      </c>
      <c r="E10105" s="235">
        <v>95</v>
      </c>
      <c r="F10105" s="235">
        <v>66</v>
      </c>
      <c r="G10105" s="235">
        <v>23</v>
      </c>
      <c r="H10105" s="235">
        <v>13.6</v>
      </c>
    </row>
    <row r="10106" spans="2:8">
      <c r="B10106" s="235" t="s">
        <v>103</v>
      </c>
      <c r="C10106" s="235">
        <v>44164</v>
      </c>
      <c r="D10106" s="235">
        <v>0</v>
      </c>
      <c r="E10106" s="235">
        <v>94</v>
      </c>
      <c r="F10106" s="235">
        <v>66</v>
      </c>
      <c r="G10106" s="235">
        <v>24.4</v>
      </c>
      <c r="H10106" s="235">
        <v>14</v>
      </c>
    </row>
    <row r="10107" spans="2:8">
      <c r="B10107" s="235" t="s">
        <v>103</v>
      </c>
      <c r="C10107" s="235">
        <v>44165</v>
      </c>
      <c r="D10107" s="235">
        <v>10.5</v>
      </c>
      <c r="E10107" s="235">
        <v>95</v>
      </c>
      <c r="F10107" s="235">
        <v>67</v>
      </c>
      <c r="G10107" s="235">
        <v>22.1</v>
      </c>
      <c r="H10107" s="235">
        <v>13.6</v>
      </c>
    </row>
    <row r="10108" spans="2:8">
      <c r="B10108" s="235" t="s">
        <v>103</v>
      </c>
      <c r="C10108" s="235">
        <v>44166</v>
      </c>
      <c r="D10108" s="235">
        <v>8</v>
      </c>
      <c r="E10108" s="235">
        <v>0</v>
      </c>
      <c r="F10108" s="235">
        <v>0</v>
      </c>
      <c r="G10108" s="235">
        <v>0</v>
      </c>
      <c r="H10108" s="235">
        <v>0</v>
      </c>
    </row>
    <row r="10109" spans="2:8">
      <c r="B10109" s="235" t="s">
        <v>103</v>
      </c>
      <c r="C10109" s="235">
        <v>44167</v>
      </c>
      <c r="D10109" s="235">
        <v>18</v>
      </c>
      <c r="E10109" s="235">
        <v>93</v>
      </c>
      <c r="F10109" s="235">
        <v>94</v>
      </c>
      <c r="G10109" s="235">
        <v>14.9</v>
      </c>
      <c r="H10109" s="235">
        <v>14.9</v>
      </c>
    </row>
    <row r="10110" spans="2:8">
      <c r="B10110" s="235" t="s">
        <v>103</v>
      </c>
      <c r="C10110" s="235">
        <v>44168</v>
      </c>
      <c r="D10110" s="235">
        <v>48</v>
      </c>
      <c r="E10110" s="235">
        <v>96</v>
      </c>
      <c r="F10110" s="235">
        <v>69</v>
      </c>
      <c r="G10110" s="235">
        <v>23.1</v>
      </c>
      <c r="H10110" s="235">
        <v>14.2</v>
      </c>
    </row>
    <row r="10111" spans="2:8">
      <c r="B10111" s="235" t="s">
        <v>103</v>
      </c>
      <c r="C10111" s="235">
        <v>44169</v>
      </c>
      <c r="D10111" s="235">
        <v>8</v>
      </c>
      <c r="E10111" s="235">
        <v>95</v>
      </c>
      <c r="F10111" s="235">
        <v>61</v>
      </c>
      <c r="G10111" s="235">
        <v>26</v>
      </c>
      <c r="H10111" s="235">
        <v>14.9</v>
      </c>
    </row>
    <row r="10112" spans="2:8">
      <c r="B10112" s="235" t="s">
        <v>103</v>
      </c>
      <c r="C10112" s="235">
        <v>44170</v>
      </c>
      <c r="D10112" s="235">
        <v>0</v>
      </c>
      <c r="E10112" s="235">
        <v>94</v>
      </c>
      <c r="F10112" s="235">
        <v>63</v>
      </c>
      <c r="G10112" s="235">
        <v>25.3</v>
      </c>
      <c r="H10112" s="235">
        <v>14.1</v>
      </c>
    </row>
    <row r="10113" spans="2:8">
      <c r="B10113" s="235" t="s">
        <v>103</v>
      </c>
      <c r="C10113" s="235">
        <v>44171</v>
      </c>
      <c r="D10113" s="235">
        <v>0</v>
      </c>
      <c r="E10113" s="235">
        <v>95</v>
      </c>
      <c r="F10113" s="235">
        <v>56</v>
      </c>
      <c r="G10113" s="235">
        <v>26.6</v>
      </c>
      <c r="H10113" s="235">
        <v>14</v>
      </c>
    </row>
    <row r="10114" spans="2:8">
      <c r="B10114" s="235" t="s">
        <v>103</v>
      </c>
      <c r="C10114" s="235">
        <v>44172</v>
      </c>
      <c r="D10114" s="235">
        <v>0</v>
      </c>
      <c r="E10114" s="235">
        <v>95</v>
      </c>
      <c r="F10114" s="235">
        <v>59</v>
      </c>
      <c r="G10114" s="235">
        <v>26.5</v>
      </c>
      <c r="H10114" s="235">
        <v>13.8</v>
      </c>
    </row>
    <row r="10115" spans="2:8">
      <c r="B10115" s="235" t="s">
        <v>103</v>
      </c>
      <c r="C10115" s="235">
        <v>44173</v>
      </c>
      <c r="D10115" s="235">
        <v>5</v>
      </c>
      <c r="E10115" s="235">
        <v>96</v>
      </c>
      <c r="F10115" s="235">
        <v>62</v>
      </c>
      <c r="G10115" s="235">
        <v>24.9</v>
      </c>
      <c r="H10115" s="235">
        <v>14.4</v>
      </c>
    </row>
    <row r="10116" spans="2:8">
      <c r="B10116" s="235" t="s">
        <v>103</v>
      </c>
      <c r="C10116" s="235">
        <v>44174</v>
      </c>
      <c r="D10116" s="235">
        <v>8</v>
      </c>
      <c r="E10116" s="235">
        <v>95</v>
      </c>
      <c r="F10116" s="235">
        <v>55</v>
      </c>
      <c r="G10116" s="235">
        <v>24.4</v>
      </c>
      <c r="H10116" s="235">
        <v>14.5</v>
      </c>
    </row>
    <row r="10117" spans="2:8">
      <c r="B10117" s="235" t="s">
        <v>103</v>
      </c>
      <c r="C10117" s="235">
        <v>44175</v>
      </c>
      <c r="D10117" s="235">
        <v>8</v>
      </c>
      <c r="E10117" s="235">
        <v>97</v>
      </c>
      <c r="F10117" s="235">
        <v>69</v>
      </c>
      <c r="G10117" s="235">
        <v>24.3</v>
      </c>
      <c r="H10117" s="235">
        <v>12.1</v>
      </c>
    </row>
    <row r="10118" spans="2:8">
      <c r="B10118" s="235" t="s">
        <v>103</v>
      </c>
      <c r="C10118" s="235">
        <v>44176</v>
      </c>
      <c r="D10118" s="235">
        <v>11</v>
      </c>
      <c r="E10118" s="235">
        <v>94</v>
      </c>
      <c r="F10118" s="235">
        <v>63</v>
      </c>
      <c r="G10118" s="235">
        <v>25</v>
      </c>
      <c r="H10118" s="235">
        <v>15</v>
      </c>
    </row>
    <row r="10119" spans="2:8">
      <c r="B10119" s="235" t="s">
        <v>103</v>
      </c>
      <c r="C10119" s="235">
        <v>44177</v>
      </c>
      <c r="D10119" s="235">
        <v>0</v>
      </c>
      <c r="E10119" s="235">
        <v>95</v>
      </c>
      <c r="F10119" s="235">
        <v>60</v>
      </c>
      <c r="G10119" s="235">
        <v>26</v>
      </c>
      <c r="H10119" s="235">
        <v>13.5</v>
      </c>
    </row>
    <row r="10120" spans="2:8">
      <c r="B10120" s="235" t="s">
        <v>103</v>
      </c>
      <c r="C10120" s="235">
        <v>44178</v>
      </c>
      <c r="D10120" s="235">
        <v>0</v>
      </c>
      <c r="E10120" s="235">
        <v>94</v>
      </c>
      <c r="F10120" s="235">
        <v>55</v>
      </c>
      <c r="G10120" s="235">
        <v>27.1</v>
      </c>
      <c r="H10120" s="235">
        <v>12</v>
      </c>
    </row>
    <row r="10121" spans="2:8">
      <c r="B10121" s="235" t="s">
        <v>103</v>
      </c>
      <c r="C10121" s="235">
        <v>44179</v>
      </c>
      <c r="D10121" s="235">
        <v>0</v>
      </c>
      <c r="E10121" s="235">
        <v>96</v>
      </c>
      <c r="F10121" s="235">
        <v>54</v>
      </c>
      <c r="G10121" s="235">
        <v>27.3</v>
      </c>
      <c r="H10121" s="235">
        <v>13.3</v>
      </c>
    </row>
    <row r="10122" spans="2:8">
      <c r="B10122" s="235" t="s">
        <v>103</v>
      </c>
      <c r="C10122" s="235">
        <v>44180</v>
      </c>
      <c r="D10122" s="235">
        <v>0</v>
      </c>
      <c r="E10122" s="235">
        <v>95</v>
      </c>
      <c r="F10122" s="235">
        <v>65</v>
      </c>
      <c r="G10122" s="235">
        <v>24</v>
      </c>
      <c r="H10122" s="235">
        <v>13.1</v>
      </c>
    </row>
    <row r="10123" spans="2:8">
      <c r="B10123" s="235" t="s">
        <v>103</v>
      </c>
      <c r="C10123" s="235">
        <v>44181</v>
      </c>
      <c r="D10123" s="235">
        <v>3</v>
      </c>
      <c r="E10123" s="235">
        <v>95</v>
      </c>
      <c r="F10123" s="235">
        <v>65</v>
      </c>
      <c r="G10123" s="235">
        <v>24.6</v>
      </c>
      <c r="H10123" s="235">
        <v>12.9</v>
      </c>
    </row>
    <row r="10124" spans="2:8">
      <c r="B10124" s="235" t="s">
        <v>103</v>
      </c>
      <c r="C10124" s="235">
        <v>44182</v>
      </c>
      <c r="D10124" s="235">
        <v>1</v>
      </c>
      <c r="E10124" s="235">
        <v>95</v>
      </c>
      <c r="F10124" s="235">
        <v>63</v>
      </c>
      <c r="G10124" s="235">
        <v>24.2</v>
      </c>
      <c r="H10124" s="235">
        <v>14</v>
      </c>
    </row>
    <row r="10125" spans="2:8">
      <c r="B10125" s="235" t="s">
        <v>103</v>
      </c>
      <c r="C10125" s="235">
        <v>44183</v>
      </c>
      <c r="D10125" s="235">
        <v>14</v>
      </c>
      <c r="E10125" s="235">
        <v>95</v>
      </c>
      <c r="F10125" s="235">
        <v>66</v>
      </c>
      <c r="G10125" s="235">
        <v>24.8</v>
      </c>
      <c r="H10125" s="235">
        <v>13.5</v>
      </c>
    </row>
    <row r="10126" spans="2:8">
      <c r="B10126" s="235" t="s">
        <v>103</v>
      </c>
      <c r="C10126" s="235">
        <v>44184</v>
      </c>
      <c r="D10126" s="235">
        <v>5</v>
      </c>
      <c r="E10126" s="235">
        <v>95</v>
      </c>
      <c r="F10126" s="235">
        <v>63</v>
      </c>
      <c r="G10126" s="235">
        <v>25.4</v>
      </c>
      <c r="H10126" s="235">
        <v>13.5</v>
      </c>
    </row>
    <row r="10127" spans="2:8">
      <c r="B10127" s="235" t="s">
        <v>103</v>
      </c>
      <c r="C10127" s="235">
        <v>44185</v>
      </c>
      <c r="D10127" s="235">
        <v>0</v>
      </c>
      <c r="E10127" s="235">
        <v>95</v>
      </c>
      <c r="F10127" s="235">
        <v>69</v>
      </c>
      <c r="G10127" s="235">
        <v>24.8</v>
      </c>
      <c r="H10127" s="235">
        <v>14.7</v>
      </c>
    </row>
    <row r="10128" spans="2:8">
      <c r="B10128" s="235" t="s">
        <v>103</v>
      </c>
      <c r="C10128" s="235">
        <v>44186</v>
      </c>
      <c r="D10128" s="235">
        <v>19</v>
      </c>
      <c r="E10128" s="235">
        <v>95</v>
      </c>
      <c r="F10128" s="235">
        <v>65</v>
      </c>
      <c r="G10128" s="235">
        <v>25.1</v>
      </c>
      <c r="H10128" s="235">
        <v>14.3</v>
      </c>
    </row>
    <row r="10129" spans="2:8">
      <c r="B10129" s="235" t="s">
        <v>103</v>
      </c>
      <c r="C10129" s="235">
        <v>44187</v>
      </c>
      <c r="D10129" s="235">
        <v>13</v>
      </c>
      <c r="E10129" s="235">
        <v>95</v>
      </c>
      <c r="F10129" s="235">
        <v>65</v>
      </c>
      <c r="G10129" s="235">
        <v>25.7</v>
      </c>
      <c r="H10129" s="235">
        <v>13.7</v>
      </c>
    </row>
    <row r="10130" spans="2:8">
      <c r="B10130" s="235" t="s">
        <v>103</v>
      </c>
      <c r="C10130" s="235">
        <v>44188</v>
      </c>
      <c r="D10130" s="235">
        <v>0</v>
      </c>
      <c r="E10130" s="235">
        <v>96</v>
      </c>
      <c r="F10130" s="235">
        <v>62</v>
      </c>
      <c r="G10130" s="235">
        <v>25.8</v>
      </c>
      <c r="H10130" s="235">
        <v>12.9</v>
      </c>
    </row>
    <row r="10131" spans="2:8">
      <c r="B10131" s="235" t="s">
        <v>103</v>
      </c>
      <c r="C10131" s="235">
        <v>44189</v>
      </c>
      <c r="D10131" s="235">
        <v>0</v>
      </c>
      <c r="E10131" s="235">
        <v>95</v>
      </c>
      <c r="F10131" s="235">
        <v>57</v>
      </c>
      <c r="G10131" s="235">
        <v>26.7</v>
      </c>
      <c r="H10131" s="235">
        <v>14.5</v>
      </c>
    </row>
    <row r="10132" spans="2:8">
      <c r="B10132" s="235" t="s">
        <v>103</v>
      </c>
      <c r="C10132" s="235">
        <v>44190</v>
      </c>
      <c r="D10132" s="235">
        <v>0</v>
      </c>
      <c r="E10132" s="235">
        <v>95</v>
      </c>
      <c r="F10132" s="235">
        <v>92</v>
      </c>
      <c r="G10132" s="235">
        <v>15.6</v>
      </c>
      <c r="H10132" s="235">
        <v>14.9</v>
      </c>
    </row>
    <row r="10133" spans="2:8">
      <c r="B10133" s="235" t="s">
        <v>103</v>
      </c>
      <c r="C10133" s="235">
        <v>44191</v>
      </c>
      <c r="D10133" s="235">
        <v>0</v>
      </c>
      <c r="E10133" s="235">
        <v>96</v>
      </c>
      <c r="F10133" s="235">
        <v>79</v>
      </c>
      <c r="G10133" s="235">
        <v>20.2</v>
      </c>
      <c r="H10133" s="235">
        <v>14</v>
      </c>
    </row>
    <row r="10134" spans="2:8">
      <c r="B10134" s="235" t="s">
        <v>103</v>
      </c>
      <c r="C10134" s="235">
        <v>44192</v>
      </c>
      <c r="D10134" s="235">
        <v>0</v>
      </c>
      <c r="E10134" s="235">
        <v>96</v>
      </c>
      <c r="F10134" s="235">
        <v>64</v>
      </c>
      <c r="G10134" s="235">
        <v>23.2</v>
      </c>
      <c r="H10134" s="235">
        <v>13.8</v>
      </c>
    </row>
    <row r="10135" spans="2:8">
      <c r="B10135" s="235" t="s">
        <v>103</v>
      </c>
      <c r="C10135" s="235">
        <v>44193</v>
      </c>
      <c r="D10135" s="235">
        <v>46</v>
      </c>
      <c r="E10135" s="235">
        <v>96</v>
      </c>
      <c r="F10135" s="235">
        <v>68</v>
      </c>
      <c r="G10135" s="235">
        <v>22.5</v>
      </c>
      <c r="H10135" s="235">
        <v>13.6</v>
      </c>
    </row>
    <row r="10136" spans="2:8">
      <c r="B10136" s="235" t="s">
        <v>103</v>
      </c>
      <c r="C10136" s="235">
        <v>44194</v>
      </c>
      <c r="D10136" s="235">
        <v>4</v>
      </c>
      <c r="E10136" s="235">
        <v>96</v>
      </c>
      <c r="F10136" s="235">
        <v>77</v>
      </c>
      <c r="G10136" s="235">
        <v>21.2</v>
      </c>
      <c r="H10136" s="235">
        <v>13.4</v>
      </c>
    </row>
    <row r="10137" spans="2:8">
      <c r="B10137" s="235" t="s">
        <v>103</v>
      </c>
      <c r="C10137" s="235">
        <v>44195</v>
      </c>
      <c r="D10137" s="235">
        <v>10</v>
      </c>
      <c r="E10137" s="235">
        <v>96</v>
      </c>
      <c r="F10137" s="235">
        <v>61</v>
      </c>
      <c r="G10137" s="235">
        <v>24.7</v>
      </c>
      <c r="H10137" s="235">
        <v>14</v>
      </c>
    </row>
    <row r="10138" spans="2:8">
      <c r="B10138" s="235" t="s">
        <v>103</v>
      </c>
      <c r="C10138" s="235">
        <v>44196</v>
      </c>
      <c r="D10138" s="235">
        <v>0</v>
      </c>
      <c r="E10138" s="235">
        <v>0</v>
      </c>
      <c r="F10138" s="235">
        <v>0</v>
      </c>
      <c r="G10138" s="235">
        <v>0</v>
      </c>
      <c r="H10138" s="235">
        <v>0</v>
      </c>
    </row>
    <row r="10139" spans="2:8">
      <c r="B10139" s="235" t="s">
        <v>103</v>
      </c>
      <c r="C10139" s="235">
        <v>44197</v>
      </c>
      <c r="D10139" s="235">
        <v>0</v>
      </c>
      <c r="E10139" s="235">
        <v>96</v>
      </c>
      <c r="F10139" s="235">
        <v>63</v>
      </c>
      <c r="G10139" s="235">
        <v>24.7</v>
      </c>
      <c r="H10139" s="235">
        <v>13.2</v>
      </c>
    </row>
    <row r="10140" spans="2:8">
      <c r="B10140" s="235" t="s">
        <v>103</v>
      </c>
      <c r="C10140" s="235">
        <v>44198</v>
      </c>
      <c r="D10140" s="235">
        <v>0</v>
      </c>
      <c r="E10140" s="235">
        <v>95</v>
      </c>
      <c r="F10140" s="235">
        <v>59</v>
      </c>
      <c r="G10140" s="235">
        <v>25.3</v>
      </c>
      <c r="H10140" s="235">
        <v>12.9</v>
      </c>
    </row>
    <row r="10141" spans="2:8">
      <c r="B10141" s="235" t="s">
        <v>103</v>
      </c>
      <c r="C10141" s="235">
        <v>44199</v>
      </c>
      <c r="D10141" s="235">
        <v>0</v>
      </c>
      <c r="E10141" s="235">
        <v>96</v>
      </c>
      <c r="F10141" s="235">
        <v>72</v>
      </c>
      <c r="G10141" s="235">
        <v>22.9</v>
      </c>
      <c r="H10141" s="235">
        <v>13.8</v>
      </c>
    </row>
    <row r="10142" spans="2:8">
      <c r="B10142" s="235" t="s">
        <v>103</v>
      </c>
      <c r="C10142" s="235">
        <v>44200</v>
      </c>
      <c r="D10142" s="235">
        <v>30</v>
      </c>
      <c r="E10142" s="235">
        <v>96</v>
      </c>
      <c r="F10142" s="235">
        <v>63</v>
      </c>
      <c r="G10142" s="235">
        <v>24</v>
      </c>
      <c r="H10142" s="235">
        <v>12.8</v>
      </c>
    </row>
    <row r="10143" spans="2:8">
      <c r="B10143" s="235" t="s">
        <v>103</v>
      </c>
      <c r="C10143" s="235">
        <v>44201</v>
      </c>
      <c r="D10143" s="235">
        <v>1</v>
      </c>
      <c r="E10143" s="235">
        <v>95</v>
      </c>
      <c r="F10143" s="235">
        <v>66</v>
      </c>
      <c r="G10143" s="235">
        <v>22.7</v>
      </c>
      <c r="H10143" s="235">
        <v>12.5</v>
      </c>
    </row>
    <row r="10144" spans="2:8">
      <c r="B10144" s="235" t="s">
        <v>103</v>
      </c>
      <c r="C10144" s="235">
        <v>44202</v>
      </c>
      <c r="D10144" s="235">
        <v>1</v>
      </c>
      <c r="E10144" s="235">
        <v>95</v>
      </c>
      <c r="F10144" s="235">
        <v>65</v>
      </c>
      <c r="G10144" s="235">
        <v>22.3</v>
      </c>
      <c r="H10144" s="235">
        <v>14</v>
      </c>
    </row>
    <row r="10145" spans="2:8">
      <c r="B10145" s="235" t="s">
        <v>103</v>
      </c>
      <c r="C10145" s="235">
        <v>44203</v>
      </c>
      <c r="D10145" s="235">
        <v>17</v>
      </c>
      <c r="E10145" s="235">
        <v>96</v>
      </c>
      <c r="F10145" s="235">
        <v>58</v>
      </c>
      <c r="G10145" s="235">
        <v>25.8</v>
      </c>
      <c r="H10145" s="235">
        <v>13.8</v>
      </c>
    </row>
    <row r="10146" spans="2:8">
      <c r="B10146" s="235" t="s">
        <v>103</v>
      </c>
      <c r="C10146" s="235">
        <v>44204</v>
      </c>
      <c r="D10146" s="235">
        <v>1</v>
      </c>
      <c r="E10146" s="235">
        <v>95</v>
      </c>
      <c r="F10146" s="235">
        <v>69</v>
      </c>
      <c r="G10146" s="235">
        <v>23.1</v>
      </c>
      <c r="H10146" s="235">
        <v>13.4</v>
      </c>
    </row>
    <row r="10147" spans="2:8">
      <c r="B10147" s="235" t="s">
        <v>103</v>
      </c>
      <c r="C10147" s="235">
        <v>44205</v>
      </c>
      <c r="D10147" s="235">
        <v>0</v>
      </c>
      <c r="E10147" s="235">
        <v>95</v>
      </c>
      <c r="F10147" s="235">
        <v>69</v>
      </c>
      <c r="G10147" s="235">
        <v>23.9</v>
      </c>
      <c r="H10147" s="235">
        <v>14.2</v>
      </c>
    </row>
    <row r="10148" spans="2:8">
      <c r="B10148" s="235" t="s">
        <v>103</v>
      </c>
      <c r="C10148" s="235">
        <v>44206</v>
      </c>
      <c r="D10148" s="235">
        <v>0</v>
      </c>
      <c r="E10148" s="235">
        <v>96</v>
      </c>
      <c r="F10148" s="235">
        <v>60</v>
      </c>
      <c r="G10148" s="235">
        <v>25.5</v>
      </c>
      <c r="H10148" s="235">
        <v>14.3</v>
      </c>
    </row>
    <row r="10149" spans="2:8">
      <c r="B10149" s="235" t="s">
        <v>103</v>
      </c>
      <c r="C10149" s="235">
        <v>44207</v>
      </c>
      <c r="D10149" s="235">
        <v>0</v>
      </c>
      <c r="E10149" s="235">
        <v>97</v>
      </c>
      <c r="F10149" s="235">
        <v>60</v>
      </c>
      <c r="G10149" s="235">
        <v>24.8</v>
      </c>
      <c r="H10149" s="235">
        <v>13.6</v>
      </c>
    </row>
    <row r="10150" spans="2:8">
      <c r="B10150" s="235" t="s">
        <v>103</v>
      </c>
      <c r="C10150" s="235">
        <v>44208</v>
      </c>
      <c r="D10150" s="235">
        <v>26</v>
      </c>
      <c r="E10150" s="235">
        <v>96</v>
      </c>
      <c r="F10150" s="235">
        <v>56</v>
      </c>
      <c r="G10150" s="235">
        <v>26.5</v>
      </c>
      <c r="H10150" s="235">
        <v>13.1</v>
      </c>
    </row>
    <row r="10151" spans="2:8">
      <c r="B10151" s="235" t="s">
        <v>103</v>
      </c>
      <c r="C10151" s="235">
        <v>44209</v>
      </c>
      <c r="D10151" s="235">
        <v>0</v>
      </c>
      <c r="E10151" s="235">
        <v>96</v>
      </c>
      <c r="F10151" s="235">
        <v>60</v>
      </c>
      <c r="G10151" s="235">
        <v>26</v>
      </c>
      <c r="H10151" s="235">
        <v>12.7</v>
      </c>
    </row>
    <row r="10152" spans="2:8">
      <c r="B10152" s="235" t="s">
        <v>103</v>
      </c>
      <c r="C10152" s="235">
        <v>44210</v>
      </c>
      <c r="D10152" s="235">
        <v>0</v>
      </c>
      <c r="E10152" s="235">
        <v>0</v>
      </c>
      <c r="F10152" s="235">
        <v>0</v>
      </c>
      <c r="G10152" s="235">
        <v>0</v>
      </c>
      <c r="H10152" s="235">
        <v>0</v>
      </c>
    </row>
    <row r="10153" spans="2:8">
      <c r="B10153" s="235" t="s">
        <v>103</v>
      </c>
      <c r="C10153" s="235">
        <v>44211</v>
      </c>
      <c r="D10153" s="235">
        <v>0</v>
      </c>
      <c r="E10153" s="235">
        <v>0</v>
      </c>
      <c r="F10153" s="235">
        <v>0</v>
      </c>
      <c r="G10153" s="235">
        <v>0</v>
      </c>
      <c r="H10153" s="235">
        <v>0</v>
      </c>
    </row>
    <row r="10154" spans="2:8">
      <c r="B10154" s="235" t="s">
        <v>103</v>
      </c>
      <c r="C10154" s="235">
        <v>44212</v>
      </c>
      <c r="D10154" s="235">
        <v>0</v>
      </c>
      <c r="E10154" s="235">
        <v>0</v>
      </c>
      <c r="F10154" s="235">
        <v>0</v>
      </c>
      <c r="G10154" s="235">
        <v>0</v>
      </c>
      <c r="H10154" s="235">
        <v>0</v>
      </c>
    </row>
    <row r="10155" spans="2:8">
      <c r="B10155" s="235" t="s">
        <v>103</v>
      </c>
      <c r="C10155" s="235">
        <v>44213</v>
      </c>
      <c r="D10155" s="235">
        <v>0</v>
      </c>
      <c r="E10155" s="235">
        <v>0</v>
      </c>
      <c r="F10155" s="235">
        <v>0</v>
      </c>
      <c r="G10155" s="235">
        <v>0</v>
      </c>
      <c r="H10155" s="235">
        <v>0</v>
      </c>
    </row>
    <row r="10156" spans="2:8">
      <c r="B10156" s="235" t="s">
        <v>103</v>
      </c>
      <c r="C10156" s="235">
        <v>44214</v>
      </c>
      <c r="D10156" s="235">
        <v>5</v>
      </c>
      <c r="E10156" s="235">
        <v>6</v>
      </c>
      <c r="F10156" s="235">
        <v>0</v>
      </c>
      <c r="G10156" s="235">
        <v>0</v>
      </c>
      <c r="H10156" s="235">
        <v>0</v>
      </c>
    </row>
    <row r="10157" spans="2:8">
      <c r="B10157" s="235" t="s">
        <v>103</v>
      </c>
      <c r="C10157" s="235">
        <v>44215</v>
      </c>
      <c r="D10157" s="235">
        <v>0</v>
      </c>
      <c r="E10157" s="235">
        <v>0</v>
      </c>
      <c r="F10157" s="235">
        <v>0</v>
      </c>
      <c r="G10157" s="235">
        <v>0</v>
      </c>
      <c r="H10157" s="235">
        <v>0</v>
      </c>
    </row>
    <row r="10158" spans="2:8">
      <c r="B10158" s="235" t="s">
        <v>103</v>
      </c>
      <c r="C10158" s="235">
        <v>44216</v>
      </c>
      <c r="D10158" s="235">
        <v>0</v>
      </c>
      <c r="E10158" s="235">
        <v>0</v>
      </c>
      <c r="F10158" s="235">
        <v>0</v>
      </c>
      <c r="G10158" s="235">
        <v>0</v>
      </c>
      <c r="H10158" s="235">
        <v>0</v>
      </c>
    </row>
    <row r="10159" spans="2:8">
      <c r="B10159" s="235" t="s">
        <v>103</v>
      </c>
      <c r="C10159" s="235">
        <v>44217</v>
      </c>
      <c r="D10159" s="235">
        <v>0</v>
      </c>
      <c r="E10159" s="235">
        <v>1</v>
      </c>
      <c r="F10159" s="235">
        <v>0</v>
      </c>
      <c r="G10159" s="235">
        <v>0</v>
      </c>
      <c r="H10159" s="235">
        <v>0</v>
      </c>
    </row>
    <row r="10160" spans="2:8">
      <c r="B10160" s="235" t="s">
        <v>103</v>
      </c>
      <c r="C10160" s="235">
        <v>44218</v>
      </c>
      <c r="D10160" s="235">
        <v>0</v>
      </c>
      <c r="E10160" s="235">
        <v>0</v>
      </c>
      <c r="F10160" s="235">
        <v>0</v>
      </c>
      <c r="G10160" s="235">
        <v>0</v>
      </c>
      <c r="H10160" s="235">
        <v>0</v>
      </c>
    </row>
    <row r="10161" spans="2:8">
      <c r="B10161" s="235" t="s">
        <v>103</v>
      </c>
      <c r="C10161" s="235">
        <v>44219</v>
      </c>
      <c r="D10161" s="235">
        <v>0</v>
      </c>
      <c r="E10161" s="235">
        <v>10</v>
      </c>
      <c r="F10161" s="235">
        <v>0</v>
      </c>
      <c r="G10161" s="235">
        <v>0</v>
      </c>
      <c r="H10161" s="235">
        <v>0</v>
      </c>
    </row>
    <row r="10162" spans="2:8">
      <c r="B10162" s="235" t="s">
        <v>103</v>
      </c>
      <c r="C10162" s="235">
        <v>44220</v>
      </c>
      <c r="D10162" s="235">
        <v>0</v>
      </c>
      <c r="E10162" s="235">
        <v>0</v>
      </c>
      <c r="F10162" s="235">
        <v>0</v>
      </c>
      <c r="G10162" s="235">
        <v>0</v>
      </c>
      <c r="H10162" s="235">
        <v>0</v>
      </c>
    </row>
    <row r="10163" spans="2:8">
      <c r="B10163" s="235" t="s">
        <v>103</v>
      </c>
      <c r="C10163" s="235">
        <v>44221</v>
      </c>
      <c r="D10163" s="235">
        <v>11</v>
      </c>
      <c r="E10163" s="235">
        <v>0</v>
      </c>
      <c r="F10163" s="235">
        <v>0</v>
      </c>
      <c r="G10163" s="235">
        <v>0</v>
      </c>
      <c r="H10163" s="235">
        <v>0</v>
      </c>
    </row>
    <row r="10164" spans="2:8">
      <c r="B10164" s="235" t="s">
        <v>103</v>
      </c>
      <c r="C10164" s="235">
        <v>44222</v>
      </c>
      <c r="D10164" s="235">
        <v>0</v>
      </c>
      <c r="E10164" s="235">
        <v>0</v>
      </c>
      <c r="F10164" s="235">
        <v>0</v>
      </c>
      <c r="G10164" s="235">
        <v>0</v>
      </c>
      <c r="H10164" s="235">
        <v>0</v>
      </c>
    </row>
    <row r="10165" spans="2:8">
      <c r="B10165" s="235" t="s">
        <v>103</v>
      </c>
      <c r="C10165" s="235">
        <v>44223</v>
      </c>
      <c r="D10165" s="235">
        <v>0</v>
      </c>
      <c r="E10165" s="235">
        <v>0</v>
      </c>
      <c r="F10165" s="235">
        <v>0</v>
      </c>
      <c r="G10165" s="235">
        <v>0</v>
      </c>
      <c r="H10165" s="235">
        <v>0</v>
      </c>
    </row>
    <row r="10166" spans="2:8">
      <c r="B10166" s="235" t="s">
        <v>103</v>
      </c>
      <c r="C10166" s="235">
        <v>44224</v>
      </c>
      <c r="D10166" s="235">
        <v>0</v>
      </c>
      <c r="E10166" s="235">
        <v>0</v>
      </c>
      <c r="F10166" s="235">
        <v>0</v>
      </c>
      <c r="G10166" s="235">
        <v>0</v>
      </c>
      <c r="H10166" s="235">
        <v>0</v>
      </c>
    </row>
    <row r="10167" spans="2:8">
      <c r="B10167" s="235" t="s">
        <v>103</v>
      </c>
      <c r="C10167" s="235">
        <v>44225</v>
      </c>
      <c r="D10167" s="235">
        <v>0</v>
      </c>
      <c r="E10167" s="235">
        <v>0</v>
      </c>
      <c r="F10167" s="235">
        <v>0</v>
      </c>
      <c r="G10167" s="235">
        <v>0</v>
      </c>
      <c r="H10167" s="235">
        <v>0</v>
      </c>
    </row>
    <row r="10168" spans="2:8">
      <c r="B10168" s="235" t="s">
        <v>103</v>
      </c>
      <c r="C10168" s="235">
        <v>44226</v>
      </c>
      <c r="D10168" s="235">
        <v>0</v>
      </c>
      <c r="E10168" s="235">
        <v>0</v>
      </c>
      <c r="F10168" s="235">
        <v>0</v>
      </c>
      <c r="G10168" s="235">
        <v>0</v>
      </c>
      <c r="H10168" s="235">
        <v>0</v>
      </c>
    </row>
    <row r="10169" spans="2:8">
      <c r="B10169" s="235" t="s">
        <v>103</v>
      </c>
      <c r="C10169" s="235">
        <v>44227</v>
      </c>
      <c r="D10169" s="235">
        <v>0</v>
      </c>
      <c r="E10169" s="235">
        <v>0</v>
      </c>
      <c r="F10169" s="235">
        <v>0</v>
      </c>
      <c r="G10169" s="235">
        <v>0</v>
      </c>
      <c r="H10169" s="235">
        <v>0</v>
      </c>
    </row>
    <row r="10170" spans="2:8">
      <c r="B10170" s="235" t="s">
        <v>103</v>
      </c>
      <c r="C10170" s="235">
        <v>44228</v>
      </c>
      <c r="D10170" s="235">
        <v>1</v>
      </c>
      <c r="E10170" s="235">
        <v>0</v>
      </c>
      <c r="F10170" s="235">
        <v>0</v>
      </c>
      <c r="G10170" s="235">
        <v>0</v>
      </c>
      <c r="H10170" s="235">
        <v>0</v>
      </c>
    </row>
    <row r="10171" spans="2:8">
      <c r="B10171" s="235" t="s">
        <v>103</v>
      </c>
      <c r="C10171" s="235">
        <v>44229</v>
      </c>
      <c r="D10171" s="235">
        <v>1</v>
      </c>
      <c r="E10171" s="235">
        <v>95</v>
      </c>
      <c r="F10171" s="235">
        <v>58</v>
      </c>
      <c r="G10171" s="235">
        <v>26.6</v>
      </c>
      <c r="H10171" s="235">
        <v>15.5</v>
      </c>
    </row>
    <row r="10172" spans="2:8">
      <c r="B10172" s="235" t="s">
        <v>103</v>
      </c>
      <c r="C10172" s="235">
        <v>44230</v>
      </c>
      <c r="D10172" s="235">
        <v>2</v>
      </c>
      <c r="E10172" s="235">
        <v>96</v>
      </c>
      <c r="F10172" s="235">
        <v>54</v>
      </c>
      <c r="G10172" s="235">
        <v>27.6</v>
      </c>
      <c r="H10172" s="235">
        <v>15.1</v>
      </c>
    </row>
    <row r="10173" spans="2:8">
      <c r="B10173" s="235" t="s">
        <v>103</v>
      </c>
      <c r="C10173" s="235">
        <v>44231</v>
      </c>
      <c r="D10173" s="235">
        <v>0</v>
      </c>
      <c r="E10173" s="235">
        <v>95</v>
      </c>
      <c r="F10173" s="235">
        <v>54</v>
      </c>
      <c r="G10173" s="235">
        <v>27.8</v>
      </c>
      <c r="H10173" s="235">
        <v>14.7</v>
      </c>
    </row>
    <row r="10174" spans="2:8">
      <c r="B10174" s="235" t="s">
        <v>103</v>
      </c>
      <c r="C10174" s="235">
        <v>44232</v>
      </c>
      <c r="D10174" s="235">
        <v>6</v>
      </c>
      <c r="E10174" s="235">
        <v>96</v>
      </c>
      <c r="F10174" s="235">
        <v>53</v>
      </c>
      <c r="G10174" s="235">
        <v>26.1</v>
      </c>
      <c r="H10174" s="235">
        <v>14.4</v>
      </c>
    </row>
    <row r="10175" spans="2:8">
      <c r="B10175" s="235" t="s">
        <v>103</v>
      </c>
      <c r="C10175" s="235">
        <v>44233</v>
      </c>
      <c r="D10175" s="235">
        <v>0</v>
      </c>
      <c r="E10175" s="235">
        <v>95</v>
      </c>
      <c r="F10175" s="235">
        <v>61</v>
      </c>
      <c r="G10175" s="235">
        <v>26.3</v>
      </c>
      <c r="H10175" s="235">
        <v>12.7</v>
      </c>
    </row>
    <row r="10176" spans="2:8">
      <c r="B10176" s="235" t="s">
        <v>103</v>
      </c>
      <c r="C10176" s="235">
        <v>44234</v>
      </c>
      <c r="D10176" s="235">
        <v>0</v>
      </c>
      <c r="E10176" s="235">
        <v>96</v>
      </c>
      <c r="F10176" s="235">
        <v>52</v>
      </c>
      <c r="G10176" s="235">
        <v>28.2</v>
      </c>
      <c r="H10176" s="235">
        <v>12.7</v>
      </c>
    </row>
    <row r="10177" spans="2:8">
      <c r="B10177" s="235" t="s">
        <v>103</v>
      </c>
      <c r="C10177" s="235">
        <v>44235</v>
      </c>
      <c r="D10177" s="235">
        <v>37</v>
      </c>
      <c r="E10177" s="235">
        <v>96</v>
      </c>
      <c r="F10177" s="235">
        <v>58</v>
      </c>
      <c r="G10177" s="235">
        <v>26.5</v>
      </c>
      <c r="H10177" s="235">
        <v>14.2</v>
      </c>
    </row>
    <row r="10178" spans="2:8">
      <c r="B10178" s="235" t="s">
        <v>103</v>
      </c>
      <c r="C10178" s="235">
        <v>44236</v>
      </c>
      <c r="D10178" s="235">
        <v>32</v>
      </c>
      <c r="E10178" s="235">
        <v>96</v>
      </c>
      <c r="F10178" s="235">
        <v>70</v>
      </c>
      <c r="G10178" s="235">
        <v>20.9</v>
      </c>
      <c r="H10178" s="235">
        <v>13.8</v>
      </c>
    </row>
    <row r="10179" spans="2:8">
      <c r="B10179" s="235" t="s">
        <v>103</v>
      </c>
      <c r="C10179" s="235">
        <v>44237</v>
      </c>
      <c r="D10179" s="235">
        <v>6</v>
      </c>
      <c r="E10179" s="235">
        <v>96</v>
      </c>
      <c r="F10179" s="235">
        <v>58</v>
      </c>
      <c r="G10179" s="235">
        <v>26.9</v>
      </c>
      <c r="H10179" s="235">
        <v>13.6</v>
      </c>
    </row>
    <row r="10180" spans="2:8">
      <c r="B10180" s="235" t="s">
        <v>103</v>
      </c>
      <c r="C10180" s="235">
        <v>44238</v>
      </c>
      <c r="D10180" s="235">
        <v>0</v>
      </c>
      <c r="E10180" s="235">
        <v>95</v>
      </c>
      <c r="F10180" s="235">
        <v>53</v>
      </c>
      <c r="G10180" s="235">
        <v>26.7</v>
      </c>
      <c r="H10180" s="235">
        <v>13.5</v>
      </c>
    </row>
    <row r="10181" spans="2:8">
      <c r="B10181" s="235" t="s">
        <v>103</v>
      </c>
      <c r="C10181" s="235">
        <v>44239</v>
      </c>
      <c r="D10181" s="235">
        <v>14</v>
      </c>
      <c r="E10181" s="235">
        <v>95</v>
      </c>
      <c r="F10181" s="235">
        <v>70</v>
      </c>
      <c r="G10181" s="235">
        <v>22.5</v>
      </c>
      <c r="H10181" s="235">
        <v>14.6</v>
      </c>
    </row>
    <row r="10182" spans="2:8">
      <c r="B10182" s="235" t="s">
        <v>103</v>
      </c>
      <c r="C10182" s="235">
        <v>44240</v>
      </c>
      <c r="D10182" s="235">
        <v>0</v>
      </c>
      <c r="E10182" s="235">
        <v>96</v>
      </c>
      <c r="F10182" s="235">
        <v>61</v>
      </c>
      <c r="G10182" s="235">
        <v>23.9</v>
      </c>
      <c r="H10182" s="235">
        <v>13.5</v>
      </c>
    </row>
    <row r="10183" spans="2:8">
      <c r="B10183" s="235" t="s">
        <v>103</v>
      </c>
      <c r="C10183" s="235">
        <v>44241</v>
      </c>
      <c r="D10183" s="235">
        <v>0</v>
      </c>
      <c r="E10183" s="235">
        <v>96</v>
      </c>
      <c r="F10183" s="235">
        <v>58</v>
      </c>
      <c r="G10183" s="235">
        <v>25.8</v>
      </c>
      <c r="H10183" s="235">
        <v>13.3</v>
      </c>
    </row>
    <row r="10184" spans="2:8">
      <c r="B10184" s="235" t="s">
        <v>103</v>
      </c>
      <c r="C10184" s="235">
        <v>44242</v>
      </c>
      <c r="D10184" s="235">
        <v>6</v>
      </c>
      <c r="E10184" s="235">
        <v>94</v>
      </c>
      <c r="F10184" s="235">
        <v>64</v>
      </c>
      <c r="G10184" s="235">
        <v>25</v>
      </c>
      <c r="H10184" s="235">
        <v>13.9</v>
      </c>
    </row>
    <row r="10185" spans="2:8">
      <c r="B10185" s="235" t="s">
        <v>103</v>
      </c>
      <c r="C10185" s="235">
        <v>44243</v>
      </c>
      <c r="D10185" s="235">
        <v>1</v>
      </c>
      <c r="E10185" s="235">
        <v>97</v>
      </c>
      <c r="F10185" s="235">
        <v>54</v>
      </c>
      <c r="G10185" s="235">
        <v>25.2</v>
      </c>
      <c r="H10185" s="235">
        <v>12.9</v>
      </c>
    </row>
    <row r="10186" spans="2:8">
      <c r="B10186" s="235" t="s">
        <v>103</v>
      </c>
      <c r="C10186" s="235">
        <v>44244</v>
      </c>
      <c r="D10186" s="235">
        <v>1</v>
      </c>
      <c r="E10186" s="235">
        <v>95</v>
      </c>
      <c r="F10186" s="235">
        <v>78</v>
      </c>
      <c r="G10186" s="235">
        <v>19.899999999999999</v>
      </c>
      <c r="H10186" s="235">
        <v>14.3</v>
      </c>
    </row>
    <row r="10187" spans="2:8">
      <c r="B10187" s="235" t="s">
        <v>103</v>
      </c>
      <c r="C10187" s="235">
        <v>44245</v>
      </c>
      <c r="D10187" s="235">
        <v>2</v>
      </c>
      <c r="E10187" s="235">
        <v>95</v>
      </c>
      <c r="F10187" s="235">
        <v>76</v>
      </c>
      <c r="G10187" s="235">
        <v>21.5</v>
      </c>
      <c r="H10187" s="235">
        <v>14.5</v>
      </c>
    </row>
    <row r="10188" spans="2:8">
      <c r="B10188" s="235" t="s">
        <v>103</v>
      </c>
      <c r="C10188" s="235">
        <v>44246</v>
      </c>
      <c r="D10188" s="235">
        <v>8</v>
      </c>
      <c r="E10188" s="235">
        <v>96</v>
      </c>
      <c r="F10188" s="235">
        <v>63</v>
      </c>
      <c r="G10188" s="235">
        <v>24.7</v>
      </c>
      <c r="H10188" s="235">
        <v>14</v>
      </c>
    </row>
    <row r="10189" spans="2:8">
      <c r="B10189" s="235" t="s">
        <v>103</v>
      </c>
      <c r="C10189" s="235">
        <v>44247</v>
      </c>
      <c r="D10189" s="235">
        <v>0</v>
      </c>
      <c r="E10189" s="235">
        <v>96</v>
      </c>
      <c r="F10189" s="235">
        <v>56</v>
      </c>
      <c r="G10189" s="235">
        <v>23.9</v>
      </c>
      <c r="H10189" s="235">
        <v>13.7</v>
      </c>
    </row>
    <row r="10190" spans="2:8">
      <c r="B10190" s="235" t="s">
        <v>103</v>
      </c>
      <c r="C10190" s="235">
        <v>44248</v>
      </c>
      <c r="D10190" s="235">
        <v>0</v>
      </c>
      <c r="E10190" s="235">
        <v>96</v>
      </c>
      <c r="F10190" s="235">
        <v>60</v>
      </c>
      <c r="G10190" s="235">
        <v>24</v>
      </c>
      <c r="H10190" s="235">
        <v>13.3</v>
      </c>
    </row>
    <row r="10191" spans="2:8">
      <c r="B10191" s="235" t="s">
        <v>103</v>
      </c>
      <c r="C10191" s="235">
        <v>44249</v>
      </c>
      <c r="D10191" s="235">
        <v>22</v>
      </c>
      <c r="E10191" s="235">
        <v>95</v>
      </c>
      <c r="F10191" s="235">
        <v>71</v>
      </c>
      <c r="G10191" s="235">
        <v>22.8</v>
      </c>
      <c r="H10191" s="235">
        <v>14.4</v>
      </c>
    </row>
    <row r="10192" spans="2:8">
      <c r="B10192" s="235" t="s">
        <v>103</v>
      </c>
      <c r="C10192" s="235">
        <v>44250</v>
      </c>
      <c r="D10192" s="235">
        <v>26</v>
      </c>
      <c r="E10192" s="235">
        <v>96</v>
      </c>
      <c r="F10192" s="235">
        <v>49</v>
      </c>
      <c r="G10192" s="235">
        <v>27.4</v>
      </c>
      <c r="H10192" s="235">
        <v>14</v>
      </c>
    </row>
    <row r="10193" spans="2:8">
      <c r="B10193" s="235" t="s">
        <v>103</v>
      </c>
      <c r="C10193" s="235">
        <v>44251</v>
      </c>
      <c r="D10193" s="235">
        <v>2</v>
      </c>
      <c r="E10193" s="235">
        <v>97</v>
      </c>
      <c r="F10193" s="235">
        <v>50</v>
      </c>
      <c r="G10193" s="235">
        <v>29.2</v>
      </c>
      <c r="H10193" s="235">
        <v>12.3</v>
      </c>
    </row>
    <row r="10194" spans="2:8">
      <c r="B10194" s="235" t="s">
        <v>103</v>
      </c>
      <c r="C10194" s="235">
        <v>44252</v>
      </c>
      <c r="D10194" s="235">
        <v>0</v>
      </c>
      <c r="E10194" s="235">
        <v>96</v>
      </c>
      <c r="F10194" s="235">
        <v>57</v>
      </c>
      <c r="G10194" s="235">
        <v>27.5</v>
      </c>
      <c r="H10194" s="235">
        <v>13.1</v>
      </c>
    </row>
    <row r="10195" spans="2:8">
      <c r="B10195" s="235" t="s">
        <v>103</v>
      </c>
      <c r="C10195" s="235">
        <v>44253</v>
      </c>
      <c r="D10195" s="235">
        <v>18</v>
      </c>
      <c r="E10195" s="235">
        <v>96</v>
      </c>
      <c r="F10195" s="235">
        <v>64</v>
      </c>
      <c r="G10195" s="235">
        <v>25</v>
      </c>
      <c r="H10195" s="235">
        <v>15.2</v>
      </c>
    </row>
    <row r="10196" spans="2:8">
      <c r="B10196" s="235" t="s">
        <v>103</v>
      </c>
      <c r="C10196" s="235">
        <v>44254</v>
      </c>
      <c r="D10196" s="235">
        <v>0</v>
      </c>
      <c r="E10196" s="235">
        <v>96</v>
      </c>
      <c r="F10196" s="235">
        <v>63</v>
      </c>
      <c r="G10196" s="235">
        <v>24.1</v>
      </c>
      <c r="H10196" s="235">
        <v>13.1</v>
      </c>
    </row>
    <row r="10197" spans="2:8">
      <c r="B10197" s="235" t="s">
        <v>103</v>
      </c>
      <c r="C10197" s="235">
        <v>44255</v>
      </c>
      <c r="D10197" s="235">
        <v>0</v>
      </c>
      <c r="E10197" s="235">
        <v>96</v>
      </c>
      <c r="F10197" s="235">
        <v>72</v>
      </c>
      <c r="G10197" s="235">
        <v>22.2</v>
      </c>
      <c r="H10197" s="235">
        <v>22.2</v>
      </c>
    </row>
    <row r="10198" spans="2:8">
      <c r="B10198" s="235" t="s">
        <v>103</v>
      </c>
      <c r="C10198" s="235">
        <v>44256</v>
      </c>
      <c r="D10198" s="235">
        <v>68</v>
      </c>
      <c r="E10198" s="235">
        <v>96</v>
      </c>
      <c r="F10198" s="235">
        <v>79</v>
      </c>
      <c r="G10198" s="235">
        <v>20.9</v>
      </c>
      <c r="H10198" s="235">
        <v>13.9</v>
      </c>
    </row>
    <row r="10199" spans="2:8">
      <c r="B10199" s="235" t="s">
        <v>103</v>
      </c>
      <c r="C10199" s="235">
        <v>44257</v>
      </c>
      <c r="D10199" s="235">
        <v>7</v>
      </c>
      <c r="E10199" s="235">
        <v>96</v>
      </c>
      <c r="F10199" s="235">
        <v>63</v>
      </c>
      <c r="G10199" s="235">
        <v>24.7</v>
      </c>
      <c r="H10199" s="235">
        <v>13.8</v>
      </c>
    </row>
    <row r="10200" spans="2:8">
      <c r="B10200" s="235" t="s">
        <v>103</v>
      </c>
      <c r="C10200" s="235">
        <v>44258</v>
      </c>
      <c r="D10200" s="235">
        <v>0</v>
      </c>
      <c r="E10200" s="235">
        <v>96</v>
      </c>
      <c r="F10200" s="235">
        <v>59</v>
      </c>
      <c r="G10200" s="235">
        <v>25.7</v>
      </c>
      <c r="H10200" s="235">
        <v>13.6</v>
      </c>
    </row>
    <row r="10201" spans="2:8">
      <c r="B10201" s="235" t="s">
        <v>103</v>
      </c>
      <c r="C10201" s="235">
        <v>44259</v>
      </c>
      <c r="D10201" s="235">
        <v>8</v>
      </c>
      <c r="E10201" s="235">
        <v>96</v>
      </c>
      <c r="F10201" s="235">
        <v>54</v>
      </c>
      <c r="G10201" s="235">
        <v>26.6</v>
      </c>
      <c r="H10201" s="235">
        <v>13.6</v>
      </c>
    </row>
    <row r="10202" spans="2:8">
      <c r="B10202" s="235" t="s">
        <v>103</v>
      </c>
      <c r="C10202" s="235">
        <v>44260</v>
      </c>
      <c r="D10202" s="235">
        <v>1</v>
      </c>
      <c r="E10202" s="235">
        <v>95</v>
      </c>
      <c r="F10202" s="235">
        <v>56</v>
      </c>
      <c r="G10202" s="235">
        <v>26.3</v>
      </c>
      <c r="H10202" s="235">
        <v>13.8</v>
      </c>
    </row>
    <row r="10203" spans="2:8">
      <c r="B10203" s="235" t="s">
        <v>103</v>
      </c>
      <c r="C10203" s="235">
        <v>44261</v>
      </c>
      <c r="D10203" s="235">
        <v>0</v>
      </c>
      <c r="E10203" s="235">
        <v>95</v>
      </c>
      <c r="F10203" s="235">
        <v>53</v>
      </c>
      <c r="G10203" s="235">
        <v>27.7</v>
      </c>
      <c r="H10203" s="235">
        <v>13.8</v>
      </c>
    </row>
    <row r="10204" spans="2:8">
      <c r="B10204" s="235" t="s">
        <v>103</v>
      </c>
      <c r="C10204" s="235">
        <v>44262</v>
      </c>
      <c r="D10204" s="235">
        <v>0</v>
      </c>
      <c r="E10204" s="235">
        <v>95</v>
      </c>
      <c r="F10204" s="235">
        <v>63</v>
      </c>
      <c r="G10204" s="235">
        <v>26.1</v>
      </c>
      <c r="H10204" s="235">
        <v>13.8</v>
      </c>
    </row>
    <row r="10205" spans="2:8">
      <c r="B10205" s="235" t="s">
        <v>103</v>
      </c>
      <c r="C10205" s="235">
        <v>44263</v>
      </c>
      <c r="D10205" s="235">
        <v>62</v>
      </c>
      <c r="E10205" s="235">
        <v>96</v>
      </c>
      <c r="F10205" s="235">
        <v>59</v>
      </c>
      <c r="G10205" s="235">
        <v>26.1</v>
      </c>
      <c r="H10205" s="235">
        <v>13.5</v>
      </c>
    </row>
    <row r="10206" spans="2:8">
      <c r="B10206" s="235" t="s">
        <v>103</v>
      </c>
      <c r="C10206" s="235">
        <v>44264</v>
      </c>
      <c r="D10206" s="235">
        <v>1</v>
      </c>
      <c r="E10206" s="235">
        <v>96</v>
      </c>
      <c r="F10206" s="235">
        <v>60</v>
      </c>
      <c r="G10206" s="235">
        <v>25.9</v>
      </c>
      <c r="H10206" s="235">
        <v>13.6</v>
      </c>
    </row>
    <row r="10207" spans="2:8">
      <c r="B10207" s="235" t="s">
        <v>103</v>
      </c>
      <c r="C10207" s="235">
        <v>44265</v>
      </c>
      <c r="D10207" s="235">
        <v>5</v>
      </c>
      <c r="E10207" s="235">
        <v>96</v>
      </c>
      <c r="F10207" s="235">
        <v>87</v>
      </c>
      <c r="G10207" s="235">
        <v>18.399999999999999</v>
      </c>
      <c r="H10207" s="235">
        <v>12.2</v>
      </c>
    </row>
    <row r="10208" spans="2:8">
      <c r="B10208" s="235" t="s">
        <v>103</v>
      </c>
      <c r="C10208" s="235">
        <v>44266</v>
      </c>
      <c r="D10208" s="235">
        <v>30</v>
      </c>
      <c r="E10208" s="235">
        <v>96</v>
      </c>
      <c r="F10208" s="235">
        <v>61</v>
      </c>
      <c r="G10208" s="235">
        <v>24.1</v>
      </c>
      <c r="H10208" s="235">
        <v>12.4</v>
      </c>
    </row>
    <row r="10209" spans="2:8">
      <c r="B10209" s="235" t="s">
        <v>103</v>
      </c>
      <c r="C10209" s="235">
        <v>44267</v>
      </c>
      <c r="D10209" s="235">
        <v>7</v>
      </c>
      <c r="E10209" s="235">
        <v>96</v>
      </c>
      <c r="F10209" s="235">
        <v>67</v>
      </c>
      <c r="G10209" s="235">
        <v>21.5</v>
      </c>
      <c r="H10209" s="235">
        <v>13.6</v>
      </c>
    </row>
    <row r="10210" spans="2:8">
      <c r="B10210" s="235" t="s">
        <v>103</v>
      </c>
      <c r="C10210" s="235">
        <v>44268</v>
      </c>
      <c r="D10210" s="235">
        <v>0</v>
      </c>
      <c r="E10210" s="235">
        <v>95</v>
      </c>
      <c r="F10210" s="235">
        <v>69</v>
      </c>
      <c r="G10210" s="235">
        <v>24.6</v>
      </c>
      <c r="H10210" s="235">
        <v>12.8</v>
      </c>
    </row>
    <row r="10211" spans="2:8">
      <c r="B10211" s="235" t="s">
        <v>103</v>
      </c>
      <c r="C10211" s="235">
        <v>44269</v>
      </c>
      <c r="D10211" s="235">
        <v>0</v>
      </c>
      <c r="E10211" s="235">
        <v>94</v>
      </c>
      <c r="F10211" s="235">
        <v>51</v>
      </c>
      <c r="G10211" s="235">
        <v>27</v>
      </c>
      <c r="H10211" s="235">
        <v>12.7</v>
      </c>
    </row>
    <row r="10212" spans="2:8">
      <c r="B10212" s="235" t="s">
        <v>103</v>
      </c>
      <c r="C10212" s="235">
        <v>44270</v>
      </c>
      <c r="D10212" s="235">
        <v>4</v>
      </c>
      <c r="E10212" s="235">
        <v>95</v>
      </c>
      <c r="F10212" s="235">
        <v>75</v>
      </c>
      <c r="G10212" s="235">
        <v>21.8</v>
      </c>
      <c r="H10212" s="235">
        <v>13.5</v>
      </c>
    </row>
    <row r="10213" spans="2:8">
      <c r="B10213" s="235" t="s">
        <v>103</v>
      </c>
      <c r="C10213" s="235">
        <v>44271</v>
      </c>
      <c r="D10213" s="235">
        <v>2</v>
      </c>
      <c r="E10213" s="235">
        <v>95</v>
      </c>
      <c r="F10213" s="235">
        <v>50</v>
      </c>
      <c r="G10213" s="235">
        <v>24.5</v>
      </c>
      <c r="H10213" s="235">
        <v>12.5</v>
      </c>
    </row>
    <row r="10214" spans="2:8">
      <c r="B10214" s="235" t="s">
        <v>103</v>
      </c>
      <c r="C10214" s="235">
        <v>44272</v>
      </c>
      <c r="D10214" s="235">
        <v>42</v>
      </c>
      <c r="E10214" s="235">
        <v>96</v>
      </c>
      <c r="F10214" s="235">
        <v>68</v>
      </c>
      <c r="G10214" s="235">
        <v>23.3</v>
      </c>
      <c r="H10214" s="235">
        <v>24.1</v>
      </c>
    </row>
    <row r="10215" spans="2:8">
      <c r="B10215" s="235" t="s">
        <v>103</v>
      </c>
      <c r="C10215" s="235">
        <v>44273</v>
      </c>
      <c r="D10215" s="235">
        <v>19</v>
      </c>
      <c r="E10215" s="235">
        <v>96</v>
      </c>
      <c r="F10215" s="235">
        <v>65</v>
      </c>
      <c r="G10215" s="235">
        <v>24.8</v>
      </c>
      <c r="H10215" s="235">
        <v>13.2</v>
      </c>
    </row>
    <row r="10216" spans="2:8">
      <c r="B10216" s="235" t="s">
        <v>103</v>
      </c>
      <c r="C10216" s="235">
        <v>44274</v>
      </c>
      <c r="D10216" s="235">
        <v>16</v>
      </c>
      <c r="E10216" s="235">
        <v>96</v>
      </c>
      <c r="F10216" s="235">
        <v>61</v>
      </c>
      <c r="G10216" s="235">
        <v>25.5</v>
      </c>
      <c r="H10216" s="235">
        <v>12</v>
      </c>
    </row>
    <row r="10217" spans="2:8">
      <c r="B10217" s="235" t="s">
        <v>103</v>
      </c>
      <c r="C10217" s="235">
        <v>44275</v>
      </c>
      <c r="D10217" s="235">
        <v>9</v>
      </c>
      <c r="E10217" s="235">
        <v>95</v>
      </c>
      <c r="F10217" s="235">
        <v>60</v>
      </c>
      <c r="G10217" s="235">
        <v>22.8</v>
      </c>
      <c r="H10217" s="235">
        <v>13.2</v>
      </c>
    </row>
    <row r="10218" spans="2:8">
      <c r="B10218" s="235" t="s">
        <v>103</v>
      </c>
      <c r="C10218" s="235">
        <v>44276</v>
      </c>
      <c r="D10218" s="235">
        <v>0</v>
      </c>
      <c r="E10218" s="235">
        <v>96</v>
      </c>
      <c r="F10218" s="235">
        <v>53</v>
      </c>
      <c r="G10218" s="235">
        <v>26.9</v>
      </c>
      <c r="H10218" s="235">
        <v>11.6</v>
      </c>
    </row>
    <row r="10219" spans="2:8">
      <c r="B10219" s="235" t="s">
        <v>103</v>
      </c>
      <c r="C10219" s="235">
        <v>44277</v>
      </c>
      <c r="D10219" s="235">
        <v>0</v>
      </c>
      <c r="E10219" s="235">
        <v>96</v>
      </c>
      <c r="F10219" s="235">
        <v>74</v>
      </c>
      <c r="G10219" s="235">
        <v>30</v>
      </c>
      <c r="H10219" s="235">
        <v>14</v>
      </c>
    </row>
    <row r="10220" spans="2:8">
      <c r="B10220" s="235" t="s">
        <v>103</v>
      </c>
      <c r="C10220" s="235">
        <v>44278</v>
      </c>
      <c r="D10220" s="235">
        <v>27</v>
      </c>
      <c r="E10220" s="235">
        <v>96</v>
      </c>
      <c r="F10220" s="235">
        <v>66</v>
      </c>
      <c r="G10220" s="235">
        <v>23.7</v>
      </c>
      <c r="H10220" s="235">
        <v>12.9</v>
      </c>
    </row>
    <row r="10221" spans="2:8">
      <c r="B10221" s="235" t="s">
        <v>103</v>
      </c>
      <c r="C10221" s="235">
        <v>44279</v>
      </c>
      <c r="D10221" s="235">
        <v>4</v>
      </c>
      <c r="E10221" s="235">
        <v>97</v>
      </c>
      <c r="F10221" s="235">
        <v>76</v>
      </c>
      <c r="G10221" s="235">
        <v>22.1</v>
      </c>
      <c r="H10221" s="235">
        <v>13.7</v>
      </c>
    </row>
    <row r="10222" spans="2:8">
      <c r="B10222" s="235" t="s">
        <v>103</v>
      </c>
      <c r="C10222" s="235">
        <v>44280</v>
      </c>
      <c r="D10222" s="235">
        <v>3</v>
      </c>
      <c r="E10222" s="235">
        <v>97</v>
      </c>
      <c r="F10222" s="235">
        <v>60</v>
      </c>
      <c r="G10222" s="235">
        <v>25.7</v>
      </c>
      <c r="H10222" s="235">
        <v>13.1</v>
      </c>
    </row>
    <row r="10223" spans="2:8">
      <c r="B10223" s="235" t="s">
        <v>103</v>
      </c>
      <c r="C10223" s="235">
        <v>44281</v>
      </c>
      <c r="D10223" s="235">
        <v>15</v>
      </c>
      <c r="E10223" s="235">
        <v>97</v>
      </c>
      <c r="F10223" s="235">
        <v>57</v>
      </c>
      <c r="G10223" s="235">
        <v>27</v>
      </c>
      <c r="H10223" s="235">
        <v>13.6</v>
      </c>
    </row>
    <row r="10224" spans="2:8">
      <c r="B10224" s="235" t="s">
        <v>103</v>
      </c>
      <c r="C10224" s="235">
        <v>44282</v>
      </c>
      <c r="D10224" s="235">
        <v>0</v>
      </c>
      <c r="E10224" s="235">
        <v>95</v>
      </c>
      <c r="F10224" s="235">
        <v>53</v>
      </c>
      <c r="G10224" s="235">
        <v>28.3</v>
      </c>
      <c r="H10224" s="235">
        <v>12.1</v>
      </c>
    </row>
    <row r="10225" spans="2:8">
      <c r="B10225" s="235" t="s">
        <v>103</v>
      </c>
      <c r="C10225" s="235">
        <v>44283</v>
      </c>
      <c r="D10225" s="235">
        <v>0</v>
      </c>
      <c r="E10225" s="235">
        <v>96</v>
      </c>
      <c r="F10225" s="235">
        <v>65</v>
      </c>
      <c r="G10225" s="235">
        <v>24.1</v>
      </c>
      <c r="H10225" s="235">
        <v>14.4</v>
      </c>
    </row>
    <row r="10226" spans="2:8">
      <c r="B10226" s="235" t="s">
        <v>103</v>
      </c>
      <c r="C10226" s="235">
        <v>44284</v>
      </c>
      <c r="D10226" s="235">
        <v>18</v>
      </c>
      <c r="E10226" s="235">
        <v>96</v>
      </c>
      <c r="F10226" s="235">
        <v>61</v>
      </c>
      <c r="G10226" s="235">
        <v>25.9</v>
      </c>
      <c r="H10226" s="235">
        <v>14</v>
      </c>
    </row>
    <row r="10227" spans="2:8">
      <c r="B10227" s="235" t="s">
        <v>103</v>
      </c>
      <c r="C10227" s="235">
        <v>44285</v>
      </c>
      <c r="D10227" s="235">
        <v>2</v>
      </c>
      <c r="E10227" s="235">
        <v>96</v>
      </c>
      <c r="F10227" s="235">
        <v>60</v>
      </c>
      <c r="G10227" s="235">
        <v>28.4</v>
      </c>
      <c r="H10227" s="235">
        <v>13.3</v>
      </c>
    </row>
    <row r="10228" spans="2:8">
      <c r="B10228" s="235" t="s">
        <v>103</v>
      </c>
      <c r="C10228" s="235">
        <v>44286</v>
      </c>
      <c r="D10228" s="235">
        <v>2</v>
      </c>
      <c r="E10228" s="235">
        <v>95</v>
      </c>
      <c r="F10228" s="235">
        <v>64</v>
      </c>
      <c r="G10228" s="235">
        <v>25.4</v>
      </c>
      <c r="H10228" s="235">
        <v>15.2</v>
      </c>
    </row>
    <row r="10229" spans="2:8">
      <c r="B10229" s="235" t="s">
        <v>103</v>
      </c>
      <c r="C10229" s="235">
        <v>44287</v>
      </c>
      <c r="D10229" s="235">
        <v>0</v>
      </c>
      <c r="E10229" s="235">
        <v>96</v>
      </c>
      <c r="F10229" s="235">
        <v>67</v>
      </c>
      <c r="G10229" s="235">
        <v>23.4</v>
      </c>
      <c r="H10229" s="235">
        <v>14.1</v>
      </c>
    </row>
    <row r="10230" spans="2:8">
      <c r="B10230" s="235" t="s">
        <v>103</v>
      </c>
      <c r="C10230" s="235">
        <v>44288</v>
      </c>
      <c r="D10230" s="235">
        <v>0</v>
      </c>
      <c r="E10230" s="235">
        <v>97</v>
      </c>
      <c r="F10230" s="235">
        <v>61</v>
      </c>
      <c r="G10230" s="235">
        <v>24.6</v>
      </c>
      <c r="H10230" s="235">
        <v>13.5</v>
      </c>
    </row>
    <row r="10231" spans="2:8">
      <c r="B10231" s="235" t="s">
        <v>103</v>
      </c>
      <c r="C10231" s="235">
        <v>44289</v>
      </c>
      <c r="D10231" s="235">
        <v>0</v>
      </c>
      <c r="E10231" s="235">
        <v>96</v>
      </c>
      <c r="F10231" s="235">
        <v>63</v>
      </c>
      <c r="G10231" s="235">
        <v>24.6</v>
      </c>
      <c r="H10231" s="235">
        <v>13.5</v>
      </c>
    </row>
    <row r="10232" spans="2:8">
      <c r="B10232" s="235" t="s">
        <v>103</v>
      </c>
      <c r="C10232" s="235">
        <v>44290</v>
      </c>
      <c r="D10232" s="235">
        <v>0</v>
      </c>
      <c r="E10232" s="235">
        <v>97</v>
      </c>
      <c r="F10232" s="235">
        <v>55</v>
      </c>
      <c r="G10232" s="235">
        <v>27.4</v>
      </c>
      <c r="H10232" s="235">
        <v>14</v>
      </c>
    </row>
    <row r="10233" spans="2:8">
      <c r="B10233" s="235" t="s">
        <v>103</v>
      </c>
      <c r="C10233" s="235">
        <v>44291</v>
      </c>
      <c r="D10233" s="235">
        <v>20</v>
      </c>
      <c r="E10233" s="235">
        <v>95</v>
      </c>
      <c r="F10233" s="235">
        <v>47</v>
      </c>
      <c r="G10233" s="235">
        <v>28.4</v>
      </c>
      <c r="H10233" s="235">
        <v>13.6</v>
      </c>
    </row>
    <row r="10234" spans="2:8">
      <c r="B10234" s="235" t="s">
        <v>103</v>
      </c>
      <c r="C10234" s="235">
        <v>44292</v>
      </c>
      <c r="D10234" s="235">
        <v>17</v>
      </c>
      <c r="E10234" s="235">
        <v>96</v>
      </c>
      <c r="F10234" s="235">
        <v>62</v>
      </c>
      <c r="G10234" s="235">
        <v>26.4</v>
      </c>
      <c r="H10234" s="235">
        <v>13.5</v>
      </c>
    </row>
    <row r="10235" spans="2:8">
      <c r="B10235" s="235" t="s">
        <v>103</v>
      </c>
      <c r="C10235" s="235">
        <v>44293</v>
      </c>
      <c r="D10235" s="235">
        <v>1</v>
      </c>
      <c r="E10235" s="235">
        <v>96</v>
      </c>
      <c r="F10235" s="235">
        <v>70</v>
      </c>
      <c r="G10235" s="235">
        <v>24.4</v>
      </c>
      <c r="H10235" s="235">
        <v>13.5</v>
      </c>
    </row>
    <row r="10236" spans="2:8">
      <c r="B10236" s="235" t="s">
        <v>103</v>
      </c>
      <c r="C10236" s="235">
        <v>44294</v>
      </c>
      <c r="D10236" s="235">
        <v>0</v>
      </c>
      <c r="E10236" s="235">
        <v>96</v>
      </c>
      <c r="F10236" s="235">
        <v>63</v>
      </c>
      <c r="G10236" s="235">
        <v>25.7</v>
      </c>
      <c r="H10236" s="235">
        <v>13.1</v>
      </c>
    </row>
    <row r="10237" spans="2:8">
      <c r="B10237" s="235" t="s">
        <v>103</v>
      </c>
      <c r="C10237" s="235">
        <v>44295</v>
      </c>
      <c r="D10237" s="235">
        <v>9</v>
      </c>
      <c r="E10237" s="235">
        <v>96</v>
      </c>
      <c r="F10237" s="235">
        <v>68</v>
      </c>
      <c r="G10237" s="235">
        <v>23.8</v>
      </c>
      <c r="H10237" s="235">
        <v>14.9</v>
      </c>
    </row>
    <row r="10238" spans="2:8">
      <c r="B10238" s="235" t="s">
        <v>103</v>
      </c>
      <c r="C10238" s="235">
        <v>44296</v>
      </c>
      <c r="D10238" s="235">
        <v>0</v>
      </c>
      <c r="E10238" s="235">
        <v>96</v>
      </c>
      <c r="F10238" s="235">
        <v>55</v>
      </c>
      <c r="G10238" s="235">
        <v>26.5</v>
      </c>
      <c r="H10238" s="235">
        <v>15.2</v>
      </c>
    </row>
    <row r="10239" spans="2:8">
      <c r="B10239" s="235" t="s">
        <v>103</v>
      </c>
      <c r="C10239" s="235">
        <v>44297</v>
      </c>
      <c r="D10239" s="235">
        <v>0</v>
      </c>
      <c r="E10239" s="235">
        <v>96</v>
      </c>
      <c r="F10239" s="235">
        <v>59</v>
      </c>
      <c r="G10239" s="235">
        <v>27.7</v>
      </c>
      <c r="H10239" s="235">
        <v>14.4</v>
      </c>
    </row>
    <row r="10240" spans="2:8">
      <c r="B10240" s="235" t="s">
        <v>103</v>
      </c>
      <c r="C10240" s="235">
        <v>44298</v>
      </c>
      <c r="D10240" s="235">
        <v>7</v>
      </c>
      <c r="E10240" s="235">
        <v>97</v>
      </c>
      <c r="F10240" s="235">
        <v>51</v>
      </c>
      <c r="G10240" s="235">
        <v>26.4</v>
      </c>
      <c r="H10240" s="235">
        <v>15.5</v>
      </c>
    </row>
    <row r="10241" spans="2:8">
      <c r="B10241" s="235" t="s">
        <v>103</v>
      </c>
      <c r="C10241" s="235">
        <v>44299</v>
      </c>
      <c r="D10241" s="235">
        <v>0</v>
      </c>
      <c r="E10241" s="235">
        <v>96</v>
      </c>
      <c r="F10241" s="235">
        <v>61</v>
      </c>
      <c r="G10241" s="235">
        <v>27</v>
      </c>
      <c r="H10241" s="235">
        <v>13.5</v>
      </c>
    </row>
    <row r="10242" spans="2:8">
      <c r="B10242" s="235" t="s">
        <v>103</v>
      </c>
      <c r="C10242" s="235">
        <v>44300</v>
      </c>
      <c r="D10242" s="235">
        <v>0</v>
      </c>
      <c r="E10242" s="235">
        <v>96</v>
      </c>
      <c r="F10242" s="235">
        <v>62</v>
      </c>
      <c r="G10242" s="235">
        <v>24.6</v>
      </c>
      <c r="H10242" s="235">
        <v>15.1</v>
      </c>
    </row>
    <row r="10243" spans="2:8">
      <c r="B10243" s="235" t="s">
        <v>103</v>
      </c>
      <c r="C10243" s="235">
        <v>44301</v>
      </c>
      <c r="D10243" s="235">
        <v>0</v>
      </c>
      <c r="E10243" s="235">
        <v>96</v>
      </c>
      <c r="F10243" s="235">
        <v>63</v>
      </c>
      <c r="G10243" s="235">
        <v>24.8</v>
      </c>
      <c r="H10243" s="235">
        <v>14.5</v>
      </c>
    </row>
    <row r="10244" spans="2:8">
      <c r="B10244" s="235" t="s">
        <v>103</v>
      </c>
      <c r="C10244" s="235">
        <v>44302</v>
      </c>
      <c r="D10244" s="235">
        <v>9</v>
      </c>
      <c r="E10244" s="235">
        <v>96</v>
      </c>
      <c r="F10244" s="235">
        <v>51</v>
      </c>
      <c r="G10244" s="235">
        <v>26.6</v>
      </c>
      <c r="H10244" s="235">
        <v>14.9</v>
      </c>
    </row>
    <row r="10245" spans="2:8">
      <c r="B10245" s="235" t="s">
        <v>103</v>
      </c>
      <c r="C10245" s="235">
        <v>44303</v>
      </c>
      <c r="D10245" s="235">
        <v>0</v>
      </c>
      <c r="E10245" s="235">
        <v>96</v>
      </c>
      <c r="F10245" s="235">
        <v>58</v>
      </c>
      <c r="G10245" s="235">
        <v>26.9</v>
      </c>
      <c r="H10245" s="235">
        <v>15.2</v>
      </c>
    </row>
    <row r="10246" spans="2:8">
      <c r="B10246" s="235" t="s">
        <v>103</v>
      </c>
      <c r="C10246" s="235">
        <v>44304</v>
      </c>
      <c r="D10246" s="235">
        <v>0</v>
      </c>
      <c r="E10246" s="235">
        <v>95</v>
      </c>
      <c r="F10246" s="235">
        <v>63</v>
      </c>
      <c r="G10246" s="235">
        <v>25.1</v>
      </c>
      <c r="H10246" s="235">
        <v>14.5</v>
      </c>
    </row>
    <row r="10247" spans="2:8">
      <c r="B10247" s="235" t="s">
        <v>103</v>
      </c>
      <c r="C10247" s="235">
        <v>44305</v>
      </c>
      <c r="D10247" s="235">
        <v>15</v>
      </c>
      <c r="E10247" s="235">
        <v>96</v>
      </c>
      <c r="F10247" s="235">
        <v>57</v>
      </c>
      <c r="G10247" s="235">
        <v>26.9</v>
      </c>
      <c r="H10247" s="235">
        <v>14.8</v>
      </c>
    </row>
    <row r="10248" spans="2:8">
      <c r="B10248" s="235" t="s">
        <v>103</v>
      </c>
      <c r="C10248" s="235">
        <v>44306</v>
      </c>
      <c r="D10248" s="235">
        <v>0</v>
      </c>
      <c r="E10248" s="235">
        <v>97</v>
      </c>
      <c r="F10248" s="235">
        <v>66</v>
      </c>
      <c r="G10248" s="235">
        <v>25.2</v>
      </c>
      <c r="H10248" s="235">
        <v>14.2</v>
      </c>
    </row>
    <row r="10249" spans="2:8">
      <c r="B10249" s="235" t="s">
        <v>103</v>
      </c>
      <c r="C10249" s="235">
        <v>44307</v>
      </c>
      <c r="D10249" s="235">
        <v>46</v>
      </c>
      <c r="E10249" s="235">
        <v>95</v>
      </c>
      <c r="F10249" s="235">
        <v>53</v>
      </c>
      <c r="G10249" s="235">
        <v>27</v>
      </c>
      <c r="H10249" s="235">
        <v>13.1</v>
      </c>
    </row>
    <row r="10250" spans="2:8">
      <c r="B10250" s="235" t="s">
        <v>103</v>
      </c>
      <c r="C10250" s="235">
        <v>44308</v>
      </c>
      <c r="D10250" s="235">
        <v>0</v>
      </c>
      <c r="E10250" s="235">
        <v>96</v>
      </c>
      <c r="F10250" s="235">
        <v>50</v>
      </c>
      <c r="G10250" s="235">
        <v>28</v>
      </c>
      <c r="H10250" s="235">
        <v>11.6</v>
      </c>
    </row>
    <row r="10251" spans="2:8">
      <c r="B10251" s="235" t="s">
        <v>103</v>
      </c>
      <c r="C10251" s="235">
        <v>44309</v>
      </c>
      <c r="D10251" s="235">
        <v>9</v>
      </c>
      <c r="E10251" s="235">
        <v>96</v>
      </c>
      <c r="F10251" s="235">
        <v>54</v>
      </c>
      <c r="G10251" s="235">
        <v>25.7</v>
      </c>
      <c r="H10251" s="235">
        <v>14.4</v>
      </c>
    </row>
    <row r="10252" spans="2:8">
      <c r="B10252" s="235" t="s">
        <v>103</v>
      </c>
      <c r="C10252" s="235">
        <v>44310</v>
      </c>
      <c r="D10252" s="235">
        <v>0</v>
      </c>
      <c r="E10252" s="235">
        <v>97</v>
      </c>
      <c r="F10252" s="235">
        <v>59</v>
      </c>
      <c r="G10252" s="235">
        <v>25.9</v>
      </c>
      <c r="H10252" s="235">
        <v>13</v>
      </c>
    </row>
    <row r="10253" spans="2:8">
      <c r="B10253" s="235" t="s">
        <v>103</v>
      </c>
      <c r="C10253" s="235">
        <v>44311</v>
      </c>
      <c r="D10253" s="235">
        <v>0</v>
      </c>
      <c r="E10253" s="235">
        <v>96</v>
      </c>
      <c r="F10253" s="235">
        <v>62</v>
      </c>
      <c r="G10253" s="235">
        <v>25.8</v>
      </c>
      <c r="H10253" s="235">
        <v>15.9</v>
      </c>
    </row>
    <row r="10254" spans="2:8">
      <c r="B10254" s="235" t="s">
        <v>103</v>
      </c>
      <c r="C10254" s="235">
        <v>44312</v>
      </c>
      <c r="D10254" s="235">
        <v>5</v>
      </c>
      <c r="E10254" s="235">
        <v>96</v>
      </c>
      <c r="F10254" s="235">
        <v>68</v>
      </c>
      <c r="G10254" s="235">
        <v>24.8</v>
      </c>
      <c r="H10254" s="235">
        <v>15.1</v>
      </c>
    </row>
    <row r="10255" spans="2:8">
      <c r="B10255" s="235" t="s">
        <v>103</v>
      </c>
      <c r="C10255" s="235">
        <v>44313</v>
      </c>
      <c r="D10255" s="235">
        <v>4</v>
      </c>
      <c r="E10255" s="235">
        <v>96</v>
      </c>
      <c r="F10255" s="235">
        <v>69</v>
      </c>
      <c r="G10255" s="235">
        <v>22</v>
      </c>
      <c r="H10255" s="235">
        <v>14.9</v>
      </c>
    </row>
    <row r="10256" spans="2:8">
      <c r="B10256" s="235" t="s">
        <v>103</v>
      </c>
      <c r="C10256" s="235">
        <v>44314</v>
      </c>
      <c r="D10256" s="235">
        <v>58</v>
      </c>
      <c r="E10256" s="235">
        <v>97</v>
      </c>
      <c r="F10256" s="235">
        <v>58</v>
      </c>
      <c r="G10256" s="235">
        <v>26.6</v>
      </c>
      <c r="H10256" s="235">
        <v>14</v>
      </c>
    </row>
    <row r="10257" spans="2:8">
      <c r="B10257" s="235" t="s">
        <v>103</v>
      </c>
      <c r="C10257" s="235">
        <v>44315</v>
      </c>
      <c r="D10257" s="235">
        <v>20</v>
      </c>
      <c r="E10257" s="235">
        <v>96</v>
      </c>
      <c r="F10257" s="235">
        <v>64</v>
      </c>
      <c r="G10257" s="235">
        <v>23.3</v>
      </c>
      <c r="H10257" s="235">
        <v>13.7</v>
      </c>
    </row>
    <row r="10258" spans="2:8">
      <c r="B10258" s="235" t="s">
        <v>103</v>
      </c>
      <c r="C10258" s="235">
        <v>44316</v>
      </c>
      <c r="D10258" s="235">
        <v>16</v>
      </c>
      <c r="E10258" s="235">
        <v>96</v>
      </c>
      <c r="F10258" s="235">
        <v>76</v>
      </c>
      <c r="G10258" s="235">
        <v>21.1</v>
      </c>
      <c r="H10258" s="235">
        <v>12.7</v>
      </c>
    </row>
    <row r="10259" spans="2:8">
      <c r="B10259" s="235" t="s">
        <v>103</v>
      </c>
      <c r="C10259" s="235">
        <v>44317</v>
      </c>
      <c r="D10259" s="235">
        <v>0</v>
      </c>
      <c r="E10259" s="235">
        <v>96</v>
      </c>
      <c r="F10259" s="235">
        <v>54</v>
      </c>
      <c r="G10259" s="235">
        <v>26.5</v>
      </c>
      <c r="H10259" s="235">
        <v>11.5</v>
      </c>
    </row>
    <row r="10260" spans="2:8">
      <c r="B10260" s="235" t="s">
        <v>103</v>
      </c>
      <c r="C10260" s="235">
        <v>44318</v>
      </c>
      <c r="D10260" s="235">
        <v>0</v>
      </c>
      <c r="E10260" s="235">
        <v>95</v>
      </c>
      <c r="F10260" s="235">
        <v>67</v>
      </c>
      <c r="G10260" s="235">
        <v>23.6</v>
      </c>
      <c r="H10260" s="235">
        <v>13.8</v>
      </c>
    </row>
    <row r="10261" spans="2:8">
      <c r="B10261" s="235" t="s">
        <v>103</v>
      </c>
      <c r="C10261" s="235">
        <v>44319</v>
      </c>
      <c r="D10261" s="235">
        <v>19</v>
      </c>
      <c r="E10261" s="235">
        <v>98</v>
      </c>
      <c r="F10261" s="235">
        <v>76</v>
      </c>
      <c r="G10261" s="235">
        <v>21.3</v>
      </c>
      <c r="H10261" s="235">
        <v>12.5</v>
      </c>
    </row>
    <row r="10262" spans="2:8">
      <c r="B10262" s="235" t="s">
        <v>103</v>
      </c>
      <c r="C10262" s="235">
        <v>44320</v>
      </c>
      <c r="D10262" s="235">
        <v>3</v>
      </c>
      <c r="E10262" s="235">
        <v>95</v>
      </c>
      <c r="F10262" s="235">
        <v>46</v>
      </c>
      <c r="G10262" s="235">
        <v>28.9</v>
      </c>
      <c r="H10262" s="235">
        <v>12.9</v>
      </c>
    </row>
    <row r="10263" spans="2:8">
      <c r="B10263" s="235" t="s">
        <v>103</v>
      </c>
      <c r="C10263" s="235">
        <v>44321</v>
      </c>
      <c r="D10263" s="235">
        <v>0</v>
      </c>
      <c r="E10263" s="235">
        <v>96</v>
      </c>
      <c r="F10263" s="235">
        <v>65</v>
      </c>
      <c r="G10263" s="235">
        <v>23.6</v>
      </c>
      <c r="H10263" s="235">
        <v>13.1</v>
      </c>
    </row>
    <row r="10264" spans="2:8">
      <c r="B10264" s="235" t="s">
        <v>103</v>
      </c>
      <c r="C10264" s="235">
        <v>44322</v>
      </c>
      <c r="D10264" s="235">
        <v>0</v>
      </c>
      <c r="E10264" s="235">
        <v>95</v>
      </c>
      <c r="F10264" s="235">
        <v>59</v>
      </c>
      <c r="G10264" s="235">
        <v>25.1</v>
      </c>
      <c r="H10264" s="235">
        <v>13.3</v>
      </c>
    </row>
    <row r="10265" spans="2:8">
      <c r="B10265" s="235" t="s">
        <v>103</v>
      </c>
      <c r="C10265" s="235">
        <v>44323</v>
      </c>
      <c r="D10265" s="235">
        <v>2</v>
      </c>
      <c r="E10265" s="235">
        <v>0</v>
      </c>
      <c r="F10265" s="235">
        <v>0</v>
      </c>
      <c r="G10265" s="235">
        <v>0</v>
      </c>
      <c r="H10265" s="235">
        <v>0</v>
      </c>
    </row>
    <row r="10266" spans="2:8">
      <c r="B10266" s="235" t="s">
        <v>103</v>
      </c>
      <c r="C10266" s="235">
        <v>44324</v>
      </c>
      <c r="D10266" s="235">
        <v>0</v>
      </c>
      <c r="E10266" s="235">
        <v>0</v>
      </c>
      <c r="F10266" s="235">
        <v>0</v>
      </c>
      <c r="G10266" s="235">
        <v>0</v>
      </c>
      <c r="H10266" s="235">
        <v>0</v>
      </c>
    </row>
    <row r="10267" spans="2:8">
      <c r="B10267" s="235" t="s">
        <v>103</v>
      </c>
      <c r="C10267" s="235">
        <v>44325</v>
      </c>
      <c r="D10267" s="235">
        <v>0</v>
      </c>
      <c r="E10267" s="235">
        <v>0</v>
      </c>
      <c r="F10267" s="235">
        <v>0</v>
      </c>
      <c r="G10267" s="235">
        <v>0</v>
      </c>
      <c r="H10267" s="235">
        <v>0</v>
      </c>
    </row>
    <row r="10268" spans="2:8">
      <c r="B10268" s="235" t="s">
        <v>103</v>
      </c>
      <c r="C10268" s="235">
        <v>44326</v>
      </c>
      <c r="D10268" s="235">
        <v>52</v>
      </c>
      <c r="E10268" s="235">
        <v>0</v>
      </c>
      <c r="F10268" s="235">
        <v>0</v>
      </c>
      <c r="G10268" s="235">
        <v>0</v>
      </c>
      <c r="H10268" s="235">
        <v>0</v>
      </c>
    </row>
    <row r="10269" spans="2:8">
      <c r="B10269" s="235" t="s">
        <v>103</v>
      </c>
      <c r="C10269" s="235">
        <v>44327</v>
      </c>
      <c r="D10269" s="235">
        <v>1</v>
      </c>
      <c r="E10269" s="235">
        <v>0</v>
      </c>
      <c r="F10269" s="235">
        <v>0</v>
      </c>
      <c r="G10269" s="235">
        <v>0</v>
      </c>
      <c r="H10269" s="235">
        <v>0</v>
      </c>
    </row>
    <row r="10270" spans="2:8">
      <c r="B10270" s="235" t="s">
        <v>103</v>
      </c>
      <c r="C10270" s="235">
        <v>44328</v>
      </c>
      <c r="D10270" s="235">
        <v>34</v>
      </c>
      <c r="E10270" s="235">
        <v>0</v>
      </c>
      <c r="F10270" s="235">
        <v>0</v>
      </c>
      <c r="G10270" s="235">
        <v>0</v>
      </c>
      <c r="H10270" s="235">
        <v>0</v>
      </c>
    </row>
    <row r="10271" spans="2:8">
      <c r="B10271" s="235" t="s">
        <v>103</v>
      </c>
      <c r="C10271" s="235">
        <v>44329</v>
      </c>
      <c r="D10271" s="235">
        <v>3</v>
      </c>
      <c r="E10271" s="235">
        <v>96</v>
      </c>
      <c r="F10271" s="235">
        <v>77</v>
      </c>
      <c r="G10271" s="235">
        <v>29.1</v>
      </c>
      <c r="H10271" s="235">
        <v>14</v>
      </c>
    </row>
    <row r="10272" spans="2:8">
      <c r="B10272" s="235" t="s">
        <v>103</v>
      </c>
      <c r="C10272" s="235">
        <v>44330</v>
      </c>
      <c r="D10272" s="235">
        <v>0</v>
      </c>
      <c r="E10272" s="235">
        <v>95</v>
      </c>
      <c r="F10272" s="235">
        <v>59</v>
      </c>
      <c r="G10272" s="235">
        <v>27.5</v>
      </c>
      <c r="H10272" s="235">
        <v>15.5</v>
      </c>
    </row>
    <row r="10273" spans="2:8">
      <c r="B10273" s="235" t="s">
        <v>103</v>
      </c>
      <c r="C10273" s="235">
        <v>44331</v>
      </c>
      <c r="D10273" s="235">
        <v>0</v>
      </c>
      <c r="E10273" s="235">
        <v>96</v>
      </c>
      <c r="F10273" s="235">
        <v>59</v>
      </c>
      <c r="G10273" s="235">
        <v>26.9</v>
      </c>
      <c r="H10273" s="235">
        <v>14.2</v>
      </c>
    </row>
    <row r="10274" spans="2:8">
      <c r="B10274" s="235" t="s">
        <v>103</v>
      </c>
      <c r="C10274" s="235">
        <v>44332</v>
      </c>
      <c r="D10274" s="235">
        <v>0</v>
      </c>
      <c r="E10274" s="235">
        <v>96</v>
      </c>
      <c r="F10274" s="235">
        <v>58</v>
      </c>
      <c r="G10274" s="235">
        <v>26.2</v>
      </c>
      <c r="H10274" s="235">
        <v>13.4</v>
      </c>
    </row>
    <row r="10275" spans="2:8">
      <c r="B10275" s="235" t="s">
        <v>103</v>
      </c>
      <c r="C10275" s="235">
        <v>44333</v>
      </c>
      <c r="D10275" s="235">
        <v>0</v>
      </c>
      <c r="E10275" s="235">
        <v>96</v>
      </c>
      <c r="F10275" s="235">
        <v>67</v>
      </c>
      <c r="G10275" s="235">
        <v>25</v>
      </c>
      <c r="H10275" s="235">
        <v>14.4</v>
      </c>
    </row>
    <row r="10276" spans="2:8">
      <c r="B10276" s="235" t="s">
        <v>103</v>
      </c>
      <c r="C10276" s="235">
        <v>44334</v>
      </c>
      <c r="D10276" s="235">
        <v>84</v>
      </c>
      <c r="E10276" s="235">
        <v>96</v>
      </c>
      <c r="F10276" s="235">
        <v>75</v>
      </c>
      <c r="G10276" s="235">
        <v>15.3</v>
      </c>
      <c r="H10276" s="235">
        <v>14</v>
      </c>
    </row>
    <row r="10277" spans="2:8">
      <c r="B10277" s="235" t="s">
        <v>103</v>
      </c>
      <c r="C10277" s="235">
        <v>44335</v>
      </c>
      <c r="D10277" s="235">
        <v>2</v>
      </c>
      <c r="E10277" s="235">
        <v>98</v>
      </c>
      <c r="F10277" s="235">
        <v>52</v>
      </c>
      <c r="G10277" s="235">
        <v>27.7</v>
      </c>
      <c r="H10277" s="235">
        <v>14.4</v>
      </c>
    </row>
    <row r="10278" spans="2:8">
      <c r="B10278" s="235" t="s">
        <v>103</v>
      </c>
      <c r="C10278" s="235">
        <v>44336</v>
      </c>
      <c r="D10278" s="235">
        <v>0</v>
      </c>
      <c r="E10278" s="235">
        <v>95</v>
      </c>
      <c r="F10278" s="235">
        <v>55</v>
      </c>
      <c r="G10278" s="235">
        <v>28.1</v>
      </c>
      <c r="H10278" s="235">
        <v>13.5</v>
      </c>
    </row>
    <row r="10279" spans="2:8">
      <c r="B10279" s="235" t="s">
        <v>103</v>
      </c>
      <c r="C10279" s="235">
        <v>44337</v>
      </c>
      <c r="D10279" s="235">
        <v>0</v>
      </c>
      <c r="E10279" s="235">
        <v>96</v>
      </c>
      <c r="F10279" s="235">
        <v>66</v>
      </c>
      <c r="G10279" s="235">
        <v>25.1</v>
      </c>
      <c r="H10279" s="235">
        <v>15</v>
      </c>
    </row>
    <row r="10280" spans="2:8">
      <c r="B10280" s="235" t="s">
        <v>103</v>
      </c>
      <c r="C10280" s="235">
        <v>44338</v>
      </c>
      <c r="D10280" s="235">
        <v>0</v>
      </c>
      <c r="E10280" s="235">
        <v>96</v>
      </c>
      <c r="F10280" s="235">
        <v>62</v>
      </c>
      <c r="G10280" s="235">
        <v>27.1</v>
      </c>
      <c r="H10280" s="235">
        <v>14.7</v>
      </c>
    </row>
    <row r="10281" spans="2:8">
      <c r="B10281" s="235" t="s">
        <v>103</v>
      </c>
      <c r="C10281" s="235">
        <v>44339</v>
      </c>
      <c r="D10281" s="235">
        <v>0</v>
      </c>
      <c r="E10281" s="235">
        <v>96</v>
      </c>
      <c r="F10281" s="235">
        <v>64</v>
      </c>
      <c r="G10281" s="235">
        <v>27.2</v>
      </c>
      <c r="H10281" s="235">
        <v>14.7</v>
      </c>
    </row>
    <row r="10282" spans="2:8">
      <c r="B10282" s="235" t="s">
        <v>103</v>
      </c>
      <c r="C10282" s="235">
        <v>44340</v>
      </c>
      <c r="D10282" s="235">
        <v>13</v>
      </c>
      <c r="E10282" s="235">
        <v>97</v>
      </c>
      <c r="F10282" s="235">
        <v>52</v>
      </c>
      <c r="G10282" s="235">
        <v>28.8</v>
      </c>
      <c r="H10282" s="235">
        <v>14.4</v>
      </c>
    </row>
    <row r="10283" spans="2:8">
      <c r="B10283" s="235" t="s">
        <v>103</v>
      </c>
      <c r="C10283" s="235">
        <v>44341</v>
      </c>
      <c r="D10283" s="235">
        <v>19</v>
      </c>
      <c r="E10283" s="235">
        <v>95</v>
      </c>
      <c r="F10283" s="235">
        <v>62</v>
      </c>
      <c r="G10283" s="235">
        <v>29</v>
      </c>
      <c r="H10283" s="235">
        <v>14</v>
      </c>
    </row>
    <row r="10284" spans="2:8">
      <c r="B10284" s="235" t="s">
        <v>103</v>
      </c>
      <c r="C10284" s="235">
        <v>44342</v>
      </c>
      <c r="D10284" s="235">
        <v>7</v>
      </c>
      <c r="E10284" s="235">
        <v>96</v>
      </c>
      <c r="F10284" s="235">
        <v>60</v>
      </c>
      <c r="G10284" s="235">
        <v>24</v>
      </c>
      <c r="H10284" s="235">
        <v>18</v>
      </c>
    </row>
    <row r="10285" spans="2:8">
      <c r="B10285" s="235" t="s">
        <v>103</v>
      </c>
      <c r="C10285" s="235">
        <v>44343</v>
      </c>
      <c r="D10285" s="235">
        <v>30</v>
      </c>
      <c r="E10285" s="235">
        <v>95</v>
      </c>
      <c r="F10285" s="235">
        <v>67</v>
      </c>
      <c r="G10285" s="235">
        <v>24</v>
      </c>
      <c r="H10285" s="235">
        <v>17</v>
      </c>
    </row>
    <row r="10286" spans="2:8">
      <c r="B10286" s="235" t="s">
        <v>103</v>
      </c>
      <c r="C10286" s="235">
        <v>44344</v>
      </c>
      <c r="D10286" s="235">
        <v>10</v>
      </c>
      <c r="E10286" s="235">
        <v>95</v>
      </c>
      <c r="F10286" s="235">
        <v>65</v>
      </c>
      <c r="G10286" s="235">
        <v>23</v>
      </c>
      <c r="H10286" s="235">
        <v>16</v>
      </c>
    </row>
    <row r="10287" spans="2:8">
      <c r="B10287" s="235" t="s">
        <v>103</v>
      </c>
      <c r="C10287" s="235">
        <v>44345</v>
      </c>
      <c r="D10287" s="235">
        <v>0</v>
      </c>
      <c r="E10287" s="235">
        <v>95</v>
      </c>
      <c r="F10287" s="235">
        <v>67</v>
      </c>
      <c r="G10287" s="235">
        <v>24</v>
      </c>
      <c r="H10287" s="235">
        <v>18</v>
      </c>
    </row>
    <row r="10288" spans="2:8">
      <c r="B10288" s="235" t="s">
        <v>103</v>
      </c>
      <c r="C10288" s="235">
        <v>44346</v>
      </c>
      <c r="D10288" s="235">
        <v>0</v>
      </c>
      <c r="E10288" s="235">
        <v>95</v>
      </c>
      <c r="F10288" s="235">
        <v>67</v>
      </c>
      <c r="G10288" s="235">
        <v>24</v>
      </c>
      <c r="H10288" s="235">
        <v>17</v>
      </c>
    </row>
    <row r="10289" spans="2:8">
      <c r="B10289" s="235" t="s">
        <v>103</v>
      </c>
      <c r="C10289" s="235">
        <v>44347</v>
      </c>
      <c r="D10289" s="235">
        <v>34</v>
      </c>
      <c r="E10289" s="235">
        <v>94</v>
      </c>
      <c r="F10289" s="235">
        <v>66</v>
      </c>
      <c r="G10289" s="235">
        <v>23</v>
      </c>
      <c r="H10289" s="235">
        <v>16</v>
      </c>
    </row>
    <row r="10290" spans="2:8">
      <c r="B10290" s="235" t="s">
        <v>103</v>
      </c>
      <c r="C10290" s="235">
        <v>44348</v>
      </c>
      <c r="D10290" s="235">
        <v>17</v>
      </c>
      <c r="E10290" s="235">
        <v>54</v>
      </c>
      <c r="F10290" s="235">
        <v>99</v>
      </c>
      <c r="G10290" s="235">
        <v>27.5</v>
      </c>
      <c r="H10290" s="235">
        <v>16.5</v>
      </c>
    </row>
    <row r="10291" spans="2:8">
      <c r="B10291" s="235" t="s">
        <v>103</v>
      </c>
      <c r="C10291" s="235">
        <v>44349</v>
      </c>
      <c r="D10291" s="235">
        <v>7</v>
      </c>
      <c r="E10291" s="235">
        <v>58</v>
      </c>
      <c r="F10291" s="235">
        <v>99</v>
      </c>
      <c r="G10291" s="235">
        <v>26.1</v>
      </c>
      <c r="H10291" s="235">
        <v>15.6</v>
      </c>
    </row>
    <row r="10292" spans="2:8">
      <c r="B10292" s="235" t="s">
        <v>103</v>
      </c>
      <c r="C10292" s="235">
        <v>44350</v>
      </c>
      <c r="D10292" s="235">
        <v>27</v>
      </c>
      <c r="E10292" s="235">
        <v>55</v>
      </c>
      <c r="F10292" s="235">
        <v>97</v>
      </c>
      <c r="G10292" s="235">
        <v>25</v>
      </c>
      <c r="H10292" s="235">
        <v>15</v>
      </c>
    </row>
    <row r="10293" spans="2:8">
      <c r="B10293" s="235" t="s">
        <v>103</v>
      </c>
      <c r="C10293" s="235">
        <v>44351</v>
      </c>
      <c r="D10293" s="235">
        <v>27</v>
      </c>
      <c r="E10293" s="235">
        <v>55</v>
      </c>
      <c r="F10293" s="235">
        <v>99</v>
      </c>
      <c r="G10293" s="235">
        <v>25</v>
      </c>
      <c r="H10293" s="235">
        <v>16</v>
      </c>
    </row>
    <row r="10294" spans="2:8">
      <c r="B10294" s="235" t="s">
        <v>103</v>
      </c>
      <c r="C10294" s="235">
        <v>44352</v>
      </c>
      <c r="D10294" s="235">
        <v>0</v>
      </c>
      <c r="E10294" s="235">
        <v>56</v>
      </c>
      <c r="F10294" s="235">
        <v>95</v>
      </c>
      <c r="G10294" s="235">
        <v>24</v>
      </c>
      <c r="H10294" s="235">
        <v>13</v>
      </c>
    </row>
    <row r="10295" spans="2:8">
      <c r="B10295" s="235" t="s">
        <v>103</v>
      </c>
      <c r="C10295" s="235">
        <v>44353</v>
      </c>
      <c r="D10295" s="235">
        <v>0</v>
      </c>
      <c r="E10295" s="235">
        <v>56</v>
      </c>
      <c r="F10295" s="235">
        <v>98</v>
      </c>
      <c r="G10295" s="235">
        <v>27.2</v>
      </c>
      <c r="H10295" s="235">
        <v>15.2</v>
      </c>
    </row>
    <row r="10296" spans="2:8">
      <c r="B10296" s="235" t="s">
        <v>103</v>
      </c>
      <c r="C10296" s="235">
        <v>44354</v>
      </c>
      <c r="D10296" s="235">
        <v>0</v>
      </c>
      <c r="E10296" s="235">
        <v>58</v>
      </c>
      <c r="F10296" s="235">
        <v>96</v>
      </c>
      <c r="G10296" s="235">
        <v>23</v>
      </c>
      <c r="H10296" s="235">
        <v>14</v>
      </c>
    </row>
    <row r="10297" spans="2:8">
      <c r="B10297" s="235" t="s">
        <v>103</v>
      </c>
      <c r="C10297" s="235">
        <v>44355</v>
      </c>
      <c r="D10297" s="235">
        <v>40</v>
      </c>
      <c r="E10297" s="235">
        <v>71</v>
      </c>
      <c r="F10297" s="235">
        <v>97</v>
      </c>
      <c r="G10297" s="235">
        <v>21.3</v>
      </c>
      <c r="H10297" s="235">
        <v>15.5</v>
      </c>
    </row>
    <row r="10298" spans="2:8">
      <c r="B10298" s="235" t="s">
        <v>103</v>
      </c>
      <c r="C10298" s="235">
        <v>44356</v>
      </c>
      <c r="D10298" s="235">
        <v>36</v>
      </c>
      <c r="E10298" s="235">
        <v>64</v>
      </c>
      <c r="F10298" s="235">
        <v>95</v>
      </c>
      <c r="G10298" s="235">
        <v>24</v>
      </c>
      <c r="H10298" s="235">
        <v>14</v>
      </c>
    </row>
    <row r="10299" spans="2:8">
      <c r="B10299" s="235" t="s">
        <v>103</v>
      </c>
      <c r="C10299" s="235">
        <v>44357</v>
      </c>
      <c r="D10299" s="235">
        <v>7</v>
      </c>
      <c r="E10299" s="235">
        <v>61</v>
      </c>
      <c r="F10299" s="235">
        <v>100</v>
      </c>
      <c r="G10299" s="235">
        <v>24.5</v>
      </c>
      <c r="H10299" s="235">
        <v>15.8</v>
      </c>
    </row>
    <row r="10300" spans="2:8">
      <c r="B10300" s="235" t="s">
        <v>103</v>
      </c>
      <c r="C10300" s="235">
        <v>44358</v>
      </c>
      <c r="D10300" s="235">
        <v>1</v>
      </c>
      <c r="E10300" s="235">
        <v>63</v>
      </c>
      <c r="F10300" s="235">
        <v>98</v>
      </c>
      <c r="G10300" s="235">
        <v>24.5</v>
      </c>
      <c r="H10300" s="235">
        <v>13</v>
      </c>
    </row>
    <row r="10301" spans="2:8">
      <c r="B10301" s="235" t="s">
        <v>103</v>
      </c>
      <c r="C10301" s="235">
        <v>44359</v>
      </c>
      <c r="D10301" s="235">
        <v>0</v>
      </c>
      <c r="E10301" s="235">
        <v>60</v>
      </c>
      <c r="F10301" s="235">
        <v>96</v>
      </c>
      <c r="G10301" s="235">
        <v>23</v>
      </c>
      <c r="H10301" s="235">
        <v>14</v>
      </c>
    </row>
    <row r="10302" spans="2:8">
      <c r="B10302" s="235" t="s">
        <v>103</v>
      </c>
      <c r="C10302" s="235">
        <v>44360</v>
      </c>
      <c r="D10302" s="235">
        <v>0</v>
      </c>
      <c r="E10302" s="235">
        <v>58</v>
      </c>
      <c r="F10302" s="235">
        <v>95</v>
      </c>
      <c r="G10302" s="235">
        <v>24</v>
      </c>
      <c r="H10302" s="235">
        <v>15</v>
      </c>
    </row>
    <row r="10303" spans="2:8">
      <c r="B10303" s="235" t="s">
        <v>103</v>
      </c>
      <c r="C10303" s="235">
        <v>44361</v>
      </c>
      <c r="D10303" s="235">
        <v>0</v>
      </c>
      <c r="E10303" s="235">
        <v>57</v>
      </c>
      <c r="F10303" s="235">
        <v>97</v>
      </c>
      <c r="G10303" s="235">
        <v>25.4</v>
      </c>
      <c r="H10303" s="235">
        <v>15.5</v>
      </c>
    </row>
    <row r="10304" spans="2:8">
      <c r="B10304" s="235" t="s">
        <v>103</v>
      </c>
      <c r="C10304" s="235">
        <v>44362</v>
      </c>
      <c r="D10304" s="235">
        <v>80</v>
      </c>
      <c r="E10304" s="235">
        <v>60</v>
      </c>
      <c r="F10304" s="235">
        <v>98</v>
      </c>
      <c r="G10304" s="235">
        <v>23</v>
      </c>
      <c r="H10304" s="235">
        <v>13</v>
      </c>
    </row>
    <row r="10305" spans="2:8">
      <c r="B10305" s="235" t="s">
        <v>103</v>
      </c>
      <c r="C10305" s="235">
        <v>44363</v>
      </c>
      <c r="D10305" s="235">
        <v>34</v>
      </c>
      <c r="E10305" s="235">
        <v>56</v>
      </c>
      <c r="F10305" s="235">
        <v>95</v>
      </c>
      <c r="G10305" s="235">
        <v>25</v>
      </c>
      <c r="H10305" s="235">
        <v>14</v>
      </c>
    </row>
    <row r="10306" spans="2:8">
      <c r="B10306" s="235" t="s">
        <v>103</v>
      </c>
      <c r="C10306" s="235">
        <v>44364</v>
      </c>
      <c r="D10306" s="235">
        <v>0</v>
      </c>
      <c r="E10306" s="235">
        <v>55</v>
      </c>
      <c r="F10306" s="235">
        <v>96</v>
      </c>
      <c r="G10306" s="235">
        <v>26</v>
      </c>
      <c r="H10306" s="235">
        <v>14</v>
      </c>
    </row>
    <row r="10307" spans="2:8">
      <c r="B10307" s="235" t="s">
        <v>103</v>
      </c>
      <c r="C10307" s="235">
        <v>44365</v>
      </c>
      <c r="D10307" s="235">
        <v>0</v>
      </c>
      <c r="E10307" s="235">
        <v>55</v>
      </c>
      <c r="F10307" s="235">
        <v>97</v>
      </c>
      <c r="G10307" s="235">
        <v>27.4</v>
      </c>
      <c r="H10307" s="235">
        <v>14.7</v>
      </c>
    </row>
    <row r="10308" spans="2:8">
      <c r="B10308" s="235" t="s">
        <v>103</v>
      </c>
      <c r="C10308" s="235">
        <v>44366</v>
      </c>
      <c r="D10308" s="235">
        <v>0</v>
      </c>
      <c r="E10308" s="235">
        <v>0</v>
      </c>
      <c r="F10308" s="235">
        <v>0</v>
      </c>
      <c r="G10308" s="235">
        <v>0</v>
      </c>
      <c r="H10308" s="235">
        <v>0</v>
      </c>
    </row>
    <row r="10309" spans="2:8">
      <c r="B10309" s="235" t="s">
        <v>103</v>
      </c>
      <c r="C10309" s="235">
        <v>44367</v>
      </c>
      <c r="D10309" s="235">
        <v>0</v>
      </c>
      <c r="E10309" s="235">
        <v>0</v>
      </c>
      <c r="F10309" s="235">
        <v>0</v>
      </c>
      <c r="G10309" s="235">
        <v>0</v>
      </c>
      <c r="H10309" s="235">
        <v>0</v>
      </c>
    </row>
    <row r="10310" spans="2:8">
      <c r="B10310" s="235" t="s">
        <v>103</v>
      </c>
      <c r="C10310" s="235">
        <v>44368</v>
      </c>
      <c r="D10310" s="235">
        <v>17</v>
      </c>
      <c r="E10310" s="235">
        <v>58</v>
      </c>
      <c r="F10310" s="235">
        <v>95</v>
      </c>
      <c r="G10310" s="235">
        <v>24</v>
      </c>
      <c r="H10310" s="235">
        <v>15</v>
      </c>
    </row>
    <row r="10311" spans="2:8">
      <c r="B10311" s="235" t="s">
        <v>103</v>
      </c>
      <c r="C10311" s="235">
        <v>44369</v>
      </c>
      <c r="D10311" s="235">
        <v>0</v>
      </c>
      <c r="E10311" s="235">
        <v>57</v>
      </c>
      <c r="F10311" s="235">
        <v>97</v>
      </c>
      <c r="G10311" s="235">
        <v>25.4</v>
      </c>
      <c r="H10311" s="235">
        <v>15.5</v>
      </c>
    </row>
    <row r="10312" spans="2:8">
      <c r="B10312" s="235" t="s">
        <v>103</v>
      </c>
      <c r="C10312" s="235">
        <v>44370</v>
      </c>
      <c r="D10312" s="235">
        <v>0</v>
      </c>
      <c r="E10312" s="235">
        <v>55</v>
      </c>
      <c r="F10312" s="235">
        <v>99</v>
      </c>
      <c r="G10312" s="235">
        <v>25</v>
      </c>
      <c r="H10312" s="235">
        <v>16</v>
      </c>
    </row>
    <row r="10313" spans="2:8">
      <c r="B10313" s="235" t="s">
        <v>103</v>
      </c>
      <c r="C10313" s="235">
        <v>44371</v>
      </c>
      <c r="D10313" s="235">
        <v>24</v>
      </c>
      <c r="E10313" s="235">
        <v>55</v>
      </c>
      <c r="F10313" s="235">
        <v>96</v>
      </c>
      <c r="G10313" s="235">
        <v>26</v>
      </c>
      <c r="H10313" s="235">
        <v>14</v>
      </c>
    </row>
    <row r="10314" spans="2:8">
      <c r="B10314" s="235" t="s">
        <v>103</v>
      </c>
      <c r="C10314" s="235">
        <v>44372</v>
      </c>
      <c r="D10314" s="235">
        <v>3</v>
      </c>
      <c r="E10314" s="235">
        <v>64</v>
      </c>
      <c r="F10314" s="235">
        <v>95</v>
      </c>
      <c r="G10314" s="235">
        <v>24</v>
      </c>
      <c r="H10314" s="235">
        <v>14</v>
      </c>
    </row>
    <row r="10315" spans="2:8">
      <c r="B10315" s="235" t="s">
        <v>103</v>
      </c>
      <c r="C10315" s="235">
        <v>44373</v>
      </c>
      <c r="D10315" s="235">
        <v>0</v>
      </c>
      <c r="E10315" s="235">
        <v>0</v>
      </c>
      <c r="F10315" s="235">
        <v>0</v>
      </c>
      <c r="G10315" s="235">
        <v>0</v>
      </c>
      <c r="H10315" s="235">
        <v>0</v>
      </c>
    </row>
    <row r="10316" spans="2:8">
      <c r="B10316" s="235" t="s">
        <v>103</v>
      </c>
      <c r="C10316" s="235">
        <v>44374</v>
      </c>
      <c r="D10316" s="235">
        <v>0</v>
      </c>
      <c r="E10316" s="235">
        <v>0</v>
      </c>
      <c r="F10316" s="235">
        <v>0</v>
      </c>
      <c r="G10316" s="235">
        <v>0</v>
      </c>
      <c r="H10316" s="235">
        <v>0</v>
      </c>
    </row>
    <row r="10317" spans="2:8">
      <c r="B10317" s="235" t="s">
        <v>103</v>
      </c>
      <c r="C10317" s="235">
        <v>44375</v>
      </c>
      <c r="D10317" s="235">
        <v>22</v>
      </c>
      <c r="E10317" s="235">
        <v>95</v>
      </c>
      <c r="F10317" s="235">
        <v>52</v>
      </c>
      <c r="G10317" s="235">
        <v>27.8</v>
      </c>
      <c r="H10317" s="235">
        <v>14.8</v>
      </c>
    </row>
    <row r="10318" spans="2:8">
      <c r="B10318" s="235" t="s">
        <v>103</v>
      </c>
      <c r="C10318" s="235">
        <v>44376</v>
      </c>
      <c r="D10318" s="235">
        <v>0</v>
      </c>
      <c r="E10318" s="235">
        <v>94</v>
      </c>
      <c r="F10318" s="235">
        <v>51</v>
      </c>
      <c r="G10318" s="235">
        <v>27.7</v>
      </c>
      <c r="H10318" s="235">
        <v>16.100000000000001</v>
      </c>
    </row>
    <row r="10319" spans="2:8">
      <c r="B10319" s="235" t="s">
        <v>103</v>
      </c>
      <c r="C10319" s="235">
        <v>44377</v>
      </c>
      <c r="D10319" s="235">
        <v>3</v>
      </c>
      <c r="E10319" s="235">
        <v>95</v>
      </c>
      <c r="F10319" s="235">
        <v>50</v>
      </c>
      <c r="G10319" s="235">
        <v>27.5</v>
      </c>
      <c r="H10319" s="235">
        <v>15.5</v>
      </c>
    </row>
    <row r="10320" spans="2:8">
      <c r="B10320" s="235" t="s">
        <v>103</v>
      </c>
      <c r="C10320" s="235">
        <v>44378</v>
      </c>
      <c r="D10320" s="235">
        <v>8</v>
      </c>
      <c r="E10320" s="235">
        <v>97</v>
      </c>
      <c r="F10320" s="235">
        <v>51</v>
      </c>
      <c r="G10320" s="235">
        <v>26.6</v>
      </c>
      <c r="H10320" s="235">
        <v>16.100000000000001</v>
      </c>
    </row>
    <row r="10321" spans="2:8">
      <c r="B10321" s="235" t="s">
        <v>103</v>
      </c>
      <c r="C10321" s="235">
        <v>44379</v>
      </c>
      <c r="D10321" s="235">
        <v>9</v>
      </c>
      <c r="E10321" s="235">
        <v>97</v>
      </c>
      <c r="F10321" s="235">
        <v>50</v>
      </c>
      <c r="G10321" s="235">
        <v>28.7</v>
      </c>
      <c r="H10321" s="235">
        <v>15.8</v>
      </c>
    </row>
    <row r="10322" spans="2:8">
      <c r="B10322" s="235" t="s">
        <v>103</v>
      </c>
      <c r="C10322" s="235">
        <v>44380</v>
      </c>
      <c r="D10322" s="235">
        <v>0</v>
      </c>
      <c r="E10322" s="235">
        <v>0</v>
      </c>
      <c r="F10322" s="235">
        <v>0</v>
      </c>
      <c r="G10322" s="235">
        <v>0</v>
      </c>
      <c r="H10322" s="235">
        <v>0</v>
      </c>
    </row>
    <row r="10323" spans="2:8">
      <c r="B10323" s="235" t="s">
        <v>103</v>
      </c>
      <c r="C10323" s="235">
        <v>44381</v>
      </c>
      <c r="D10323" s="235">
        <v>0</v>
      </c>
      <c r="E10323" s="235">
        <v>0</v>
      </c>
      <c r="F10323" s="235">
        <v>0</v>
      </c>
      <c r="G10323" s="235">
        <v>0</v>
      </c>
      <c r="H10323" s="235">
        <v>0</v>
      </c>
    </row>
    <row r="10324" spans="2:8">
      <c r="B10324" s="235" t="s">
        <v>103</v>
      </c>
      <c r="C10324" s="235">
        <v>44382</v>
      </c>
      <c r="D10324" s="235">
        <v>0</v>
      </c>
      <c r="E10324" s="235">
        <v>0</v>
      </c>
      <c r="F10324" s="235">
        <v>0</v>
      </c>
      <c r="G10324" s="235">
        <v>0</v>
      </c>
      <c r="H10324" s="235">
        <v>0</v>
      </c>
    </row>
    <row r="10325" spans="2:8">
      <c r="B10325" s="235" t="s">
        <v>103</v>
      </c>
      <c r="C10325" s="235">
        <v>44383</v>
      </c>
      <c r="D10325" s="235">
        <v>9</v>
      </c>
      <c r="E10325" s="235">
        <v>96</v>
      </c>
      <c r="F10325" s="235">
        <v>46</v>
      </c>
      <c r="G10325" s="235">
        <v>28.4</v>
      </c>
      <c r="H10325" s="235">
        <v>14.6</v>
      </c>
    </row>
    <row r="10326" spans="2:8">
      <c r="B10326" s="235" t="s">
        <v>103</v>
      </c>
      <c r="C10326" s="235">
        <v>44384</v>
      </c>
      <c r="D10326" s="235">
        <v>0</v>
      </c>
      <c r="E10326" s="235">
        <v>95</v>
      </c>
      <c r="F10326" s="235">
        <v>47</v>
      </c>
      <c r="G10326" s="235">
        <v>28.7</v>
      </c>
      <c r="H10326" s="235">
        <v>20.6</v>
      </c>
    </row>
    <row r="10327" spans="2:8">
      <c r="B10327" s="235" t="s">
        <v>103</v>
      </c>
      <c r="C10327" s="235">
        <v>44385</v>
      </c>
      <c r="D10327" s="235">
        <v>0</v>
      </c>
      <c r="E10327" s="235">
        <v>93</v>
      </c>
      <c r="F10327" s="235">
        <v>50</v>
      </c>
      <c r="G10327" s="235">
        <v>29</v>
      </c>
      <c r="H10327" s="235">
        <v>16.600000000000001</v>
      </c>
    </row>
    <row r="10328" spans="2:8">
      <c r="B10328" s="235" t="s">
        <v>103</v>
      </c>
      <c r="C10328" s="235">
        <v>44386</v>
      </c>
      <c r="D10328" s="235">
        <v>9</v>
      </c>
      <c r="E10328" s="235">
        <v>97</v>
      </c>
      <c r="F10328" s="235">
        <v>56</v>
      </c>
      <c r="G10328" s="235">
        <v>26.6</v>
      </c>
      <c r="H10328" s="235">
        <v>17.2</v>
      </c>
    </row>
    <row r="10329" spans="2:8">
      <c r="B10329" s="235" t="s">
        <v>103</v>
      </c>
      <c r="C10329" s="235">
        <v>44387</v>
      </c>
      <c r="D10329" s="235">
        <v>22</v>
      </c>
      <c r="E10329" s="235">
        <v>97</v>
      </c>
      <c r="F10329" s="235">
        <v>55</v>
      </c>
      <c r="G10329" s="235">
        <v>25.6</v>
      </c>
      <c r="H10329" s="235">
        <v>16.5</v>
      </c>
    </row>
    <row r="10330" spans="2:8">
      <c r="B10330" s="235" t="s">
        <v>103</v>
      </c>
      <c r="C10330" s="235">
        <v>44388</v>
      </c>
      <c r="D10330" s="235">
        <v>0</v>
      </c>
      <c r="E10330" s="235">
        <v>0</v>
      </c>
      <c r="F10330" s="235">
        <v>0</v>
      </c>
      <c r="G10330" s="235">
        <v>0</v>
      </c>
      <c r="H10330" s="235">
        <v>0</v>
      </c>
    </row>
    <row r="10331" spans="2:8">
      <c r="B10331" s="235" t="s">
        <v>103</v>
      </c>
      <c r="C10331" s="235">
        <v>44389</v>
      </c>
      <c r="D10331" s="235">
        <v>15</v>
      </c>
      <c r="E10331" s="235">
        <v>96</v>
      </c>
      <c r="F10331" s="235">
        <v>53</v>
      </c>
      <c r="G10331" s="235">
        <v>27.1</v>
      </c>
      <c r="H10331" s="235">
        <v>16.2</v>
      </c>
    </row>
    <row r="10332" spans="2:8">
      <c r="B10332" s="235" t="s">
        <v>103</v>
      </c>
      <c r="C10332" s="235">
        <v>44390</v>
      </c>
      <c r="D10332" s="235">
        <v>0</v>
      </c>
      <c r="E10332" s="235">
        <v>95</v>
      </c>
      <c r="F10332" s="235">
        <v>54</v>
      </c>
      <c r="G10332" s="235">
        <v>27.9</v>
      </c>
      <c r="H10332" s="235">
        <v>15.6</v>
      </c>
    </row>
    <row r="10333" spans="2:8">
      <c r="B10333" s="235" t="s">
        <v>103</v>
      </c>
      <c r="C10333" s="235">
        <v>44391</v>
      </c>
      <c r="D10333" s="235">
        <v>0</v>
      </c>
      <c r="E10333" s="235">
        <v>96</v>
      </c>
      <c r="F10333" s="235">
        <v>53</v>
      </c>
      <c r="G10333" s="235">
        <v>28.1</v>
      </c>
      <c r="H10333" s="235">
        <v>15.8</v>
      </c>
    </row>
    <row r="10334" spans="2:8">
      <c r="B10334" s="235" t="s">
        <v>103</v>
      </c>
      <c r="C10334" s="235">
        <v>44392</v>
      </c>
      <c r="D10334" s="235">
        <v>0</v>
      </c>
      <c r="E10334" s="235">
        <v>93</v>
      </c>
      <c r="F10334" s="235">
        <v>45</v>
      </c>
      <c r="G10334" s="235">
        <v>29.9</v>
      </c>
      <c r="H10334" s="235">
        <v>17</v>
      </c>
    </row>
    <row r="10335" spans="2:8">
      <c r="B10335" s="235" t="s">
        <v>103</v>
      </c>
      <c r="C10335" s="235">
        <v>44393</v>
      </c>
      <c r="D10335" s="235">
        <v>10</v>
      </c>
      <c r="E10335" s="235">
        <v>94</v>
      </c>
      <c r="F10335" s="235">
        <v>52</v>
      </c>
      <c r="G10335" s="235">
        <v>17.600000000000001</v>
      </c>
      <c r="H10335" s="235">
        <v>15.6</v>
      </c>
    </row>
    <row r="10336" spans="2:8">
      <c r="B10336" s="235" t="s">
        <v>103</v>
      </c>
      <c r="C10336" s="235">
        <v>44394</v>
      </c>
      <c r="D10336" s="235">
        <v>0</v>
      </c>
      <c r="E10336" s="235">
        <v>0</v>
      </c>
      <c r="F10336" s="235">
        <v>0</v>
      </c>
      <c r="G10336" s="235">
        <v>0</v>
      </c>
      <c r="H10336" s="235">
        <v>0</v>
      </c>
    </row>
    <row r="10337" spans="2:8">
      <c r="B10337" s="235" t="s">
        <v>103</v>
      </c>
      <c r="C10337" s="235">
        <v>44395</v>
      </c>
      <c r="D10337" s="235">
        <v>0</v>
      </c>
      <c r="E10337" s="235">
        <v>0</v>
      </c>
      <c r="F10337" s="235">
        <v>0</v>
      </c>
      <c r="G10337" s="235">
        <v>0</v>
      </c>
      <c r="H10337" s="235">
        <v>0</v>
      </c>
    </row>
    <row r="10338" spans="2:8">
      <c r="B10338" s="235" t="s">
        <v>103</v>
      </c>
      <c r="C10338" s="235">
        <v>44396</v>
      </c>
      <c r="D10338" s="235">
        <v>0</v>
      </c>
      <c r="E10338" s="235">
        <v>58</v>
      </c>
      <c r="F10338" s="235">
        <v>100</v>
      </c>
      <c r="G10338" s="235">
        <v>14.5</v>
      </c>
      <c r="H10338" s="235">
        <v>25.9</v>
      </c>
    </row>
    <row r="10339" spans="2:8">
      <c r="B10339" s="235" t="s">
        <v>103</v>
      </c>
      <c r="C10339" s="235">
        <v>44397</v>
      </c>
      <c r="D10339" s="235">
        <v>0</v>
      </c>
      <c r="E10339" s="235">
        <v>42</v>
      </c>
      <c r="F10339" s="235">
        <v>88</v>
      </c>
      <c r="G10339" s="235">
        <v>14.8</v>
      </c>
      <c r="H10339" s="235">
        <v>28.9</v>
      </c>
    </row>
    <row r="10340" spans="2:8">
      <c r="B10340" s="235" t="s">
        <v>103</v>
      </c>
      <c r="C10340" s="235">
        <v>44398</v>
      </c>
      <c r="D10340" s="235">
        <v>0</v>
      </c>
      <c r="E10340" s="235">
        <v>90</v>
      </c>
      <c r="F10340" s="235">
        <v>70</v>
      </c>
      <c r="G10340" s="235">
        <v>15.1</v>
      </c>
      <c r="H10340" s="235">
        <v>27.2</v>
      </c>
    </row>
    <row r="10341" spans="2:8">
      <c r="B10341" s="235" t="s">
        <v>103</v>
      </c>
      <c r="C10341" s="235">
        <v>44399</v>
      </c>
      <c r="D10341" s="235">
        <v>0</v>
      </c>
      <c r="E10341" s="235">
        <v>84</v>
      </c>
      <c r="F10341" s="235">
        <v>48</v>
      </c>
      <c r="G10341" s="235">
        <v>27.4</v>
      </c>
      <c r="H10341" s="235">
        <v>15.9</v>
      </c>
    </row>
    <row r="10342" spans="2:8">
      <c r="B10342" s="235" t="s">
        <v>103</v>
      </c>
      <c r="C10342" s="235">
        <v>44400</v>
      </c>
      <c r="D10342" s="235">
        <v>0</v>
      </c>
      <c r="E10342" s="235">
        <v>100</v>
      </c>
      <c r="F10342" s="235">
        <v>47</v>
      </c>
      <c r="G10342" s="235">
        <v>28.2</v>
      </c>
      <c r="H10342" s="235">
        <v>15.9</v>
      </c>
    </row>
    <row r="10343" spans="2:8">
      <c r="B10343" s="235" t="s">
        <v>103</v>
      </c>
      <c r="C10343" s="235">
        <v>44401</v>
      </c>
      <c r="D10343" s="235">
        <v>0</v>
      </c>
      <c r="E10343" s="235">
        <v>0</v>
      </c>
      <c r="F10343" s="235">
        <v>0</v>
      </c>
      <c r="G10343" s="235">
        <v>0</v>
      </c>
      <c r="H10343" s="235">
        <v>0</v>
      </c>
    </row>
    <row r="10344" spans="2:8">
      <c r="B10344" s="235" t="s">
        <v>103</v>
      </c>
      <c r="C10344" s="235">
        <v>44402</v>
      </c>
      <c r="D10344" s="235">
        <v>0</v>
      </c>
      <c r="E10344" s="235">
        <v>0</v>
      </c>
      <c r="F10344" s="235">
        <v>0</v>
      </c>
      <c r="G10344" s="235">
        <v>0</v>
      </c>
      <c r="H10344" s="235">
        <v>0</v>
      </c>
    </row>
    <row r="10345" spans="2:8">
      <c r="B10345" s="235" t="s">
        <v>103</v>
      </c>
      <c r="C10345" s="235">
        <v>44403</v>
      </c>
      <c r="D10345" s="235">
        <v>22</v>
      </c>
      <c r="E10345" s="235">
        <v>100</v>
      </c>
      <c r="F10345" s="235">
        <v>57</v>
      </c>
      <c r="G10345" s="235">
        <v>25.6</v>
      </c>
      <c r="H10345" s="235">
        <v>14.7</v>
      </c>
    </row>
    <row r="10346" spans="2:8">
      <c r="B10346" s="235" t="s">
        <v>103</v>
      </c>
      <c r="C10346" s="235">
        <v>44404</v>
      </c>
      <c r="D10346" s="235">
        <v>3</v>
      </c>
      <c r="E10346" s="235">
        <v>100</v>
      </c>
      <c r="F10346" s="235">
        <v>66</v>
      </c>
      <c r="G10346" s="235">
        <v>22.1</v>
      </c>
      <c r="H10346" s="235">
        <v>15.1</v>
      </c>
    </row>
    <row r="10347" spans="2:8">
      <c r="B10347" s="235" t="s">
        <v>103</v>
      </c>
      <c r="C10347" s="235">
        <v>44405</v>
      </c>
      <c r="D10347" s="235">
        <v>0</v>
      </c>
      <c r="E10347" s="235">
        <v>98</v>
      </c>
      <c r="F10347" s="235">
        <v>41</v>
      </c>
      <c r="G10347" s="235">
        <v>29.3</v>
      </c>
      <c r="H10347" s="235">
        <v>15</v>
      </c>
    </row>
    <row r="10348" spans="2:8">
      <c r="B10348" s="235" t="s">
        <v>103</v>
      </c>
      <c r="C10348" s="235">
        <v>44406</v>
      </c>
      <c r="D10348" s="235">
        <v>0</v>
      </c>
      <c r="E10348" s="235">
        <v>94</v>
      </c>
      <c r="F10348" s="235">
        <v>52</v>
      </c>
      <c r="G10348" s="235">
        <v>26.8</v>
      </c>
      <c r="H10348" s="235">
        <v>16.600000000000001</v>
      </c>
    </row>
    <row r="10349" spans="2:8">
      <c r="B10349" s="235" t="s">
        <v>103</v>
      </c>
      <c r="C10349" s="235">
        <v>44407</v>
      </c>
      <c r="D10349" s="235">
        <v>18</v>
      </c>
      <c r="E10349" s="235">
        <v>100</v>
      </c>
      <c r="F10349" s="235">
        <v>50</v>
      </c>
      <c r="G10349" s="235">
        <v>28.2</v>
      </c>
      <c r="H10349" s="235">
        <v>15.5</v>
      </c>
    </row>
    <row r="10350" spans="2:8">
      <c r="B10350" s="235" t="s">
        <v>103</v>
      </c>
      <c r="C10350" s="235">
        <v>44410</v>
      </c>
      <c r="D10350" s="235">
        <v>1</v>
      </c>
      <c r="E10350" s="235">
        <v>86</v>
      </c>
      <c r="F10350" s="235">
        <v>48</v>
      </c>
      <c r="G10350" s="235">
        <v>28.1</v>
      </c>
      <c r="H10350" s="235">
        <v>15.4</v>
      </c>
    </row>
    <row r="10351" spans="2:8">
      <c r="B10351" s="235" t="s">
        <v>103</v>
      </c>
      <c r="C10351" s="235">
        <v>44411</v>
      </c>
      <c r="D10351" s="235">
        <v>0</v>
      </c>
      <c r="E10351" s="235">
        <v>83</v>
      </c>
      <c r="F10351" s="235">
        <v>49</v>
      </c>
      <c r="G10351" s="235">
        <v>25.7</v>
      </c>
      <c r="H10351" s="235">
        <v>15.6</v>
      </c>
    </row>
    <row r="10352" spans="2:8">
      <c r="B10352" s="235" t="s">
        <v>103</v>
      </c>
      <c r="C10352" s="235">
        <v>44412</v>
      </c>
      <c r="D10352" s="235">
        <v>0</v>
      </c>
      <c r="E10352" s="235">
        <v>86</v>
      </c>
      <c r="F10352" s="235">
        <v>34</v>
      </c>
      <c r="G10352" s="235">
        <v>28.6</v>
      </c>
      <c r="H10352" s="235">
        <v>14.7</v>
      </c>
    </row>
    <row r="10353" spans="2:8">
      <c r="B10353" s="235" t="s">
        <v>103</v>
      </c>
      <c r="C10353" s="235">
        <v>44413</v>
      </c>
      <c r="D10353" s="235">
        <v>0</v>
      </c>
      <c r="E10353" s="235">
        <v>86</v>
      </c>
      <c r="F10353" s="235">
        <v>34</v>
      </c>
      <c r="G10353" s="235">
        <v>28.6</v>
      </c>
      <c r="H10353" s="235">
        <v>14.7</v>
      </c>
    </row>
    <row r="10354" spans="2:8">
      <c r="B10354" s="235" t="s">
        <v>103</v>
      </c>
      <c r="C10354" s="235">
        <v>44417</v>
      </c>
      <c r="D10354" s="235">
        <v>26</v>
      </c>
      <c r="E10354" s="235">
        <v>86</v>
      </c>
      <c r="F10354" s="235">
        <v>34</v>
      </c>
      <c r="G10354" s="235">
        <v>28.6</v>
      </c>
      <c r="H10354" s="235">
        <v>14.7</v>
      </c>
    </row>
    <row r="10355" spans="2:8">
      <c r="B10355" s="235" t="s">
        <v>103</v>
      </c>
      <c r="C10355" s="235">
        <v>44418</v>
      </c>
      <c r="D10355" s="235">
        <v>0</v>
      </c>
      <c r="E10355" s="235">
        <v>89</v>
      </c>
      <c r="F10355" s="235">
        <v>45</v>
      </c>
      <c r="G10355" s="235">
        <v>27.7</v>
      </c>
      <c r="H10355" s="235">
        <v>15.6</v>
      </c>
    </row>
    <row r="10356" spans="2:8">
      <c r="B10356" s="235" t="s">
        <v>103</v>
      </c>
      <c r="C10356" s="235">
        <v>44419</v>
      </c>
      <c r="D10356" s="235">
        <v>12</v>
      </c>
      <c r="E10356" s="235">
        <v>83</v>
      </c>
      <c r="F10356" s="235">
        <v>49</v>
      </c>
      <c r="G10356" s="235">
        <v>25.7</v>
      </c>
      <c r="H10356" s="235">
        <v>15.6</v>
      </c>
    </row>
    <row r="10357" spans="2:8">
      <c r="B10357" s="235" t="s">
        <v>103</v>
      </c>
      <c r="C10357" s="235">
        <v>44420</v>
      </c>
      <c r="D10357" s="235">
        <v>8</v>
      </c>
      <c r="E10357" s="235">
        <v>89</v>
      </c>
      <c r="F10357" s="235">
        <v>45</v>
      </c>
      <c r="G10357" s="235">
        <v>27.7</v>
      </c>
      <c r="H10357" s="235">
        <v>15.6</v>
      </c>
    </row>
    <row r="10358" spans="2:8">
      <c r="B10358" s="235" t="s">
        <v>103</v>
      </c>
      <c r="C10358" s="235">
        <v>44421</v>
      </c>
      <c r="D10358" s="235">
        <v>38</v>
      </c>
      <c r="E10358" s="235">
        <v>89</v>
      </c>
      <c r="F10358" s="235">
        <v>45</v>
      </c>
      <c r="G10358" s="235">
        <v>27.7</v>
      </c>
      <c r="H10358" s="235">
        <v>15.6</v>
      </c>
    </row>
    <row r="10359" spans="2:8">
      <c r="B10359" s="235" t="s">
        <v>103</v>
      </c>
      <c r="C10359" s="235">
        <v>44425</v>
      </c>
      <c r="D10359" s="235">
        <v>82</v>
      </c>
      <c r="E10359" s="235">
        <v>89</v>
      </c>
      <c r="F10359" s="235">
        <v>45</v>
      </c>
      <c r="G10359" s="235">
        <v>27.7</v>
      </c>
      <c r="H10359" s="235">
        <v>15.6</v>
      </c>
    </row>
    <row r="10360" spans="2:8">
      <c r="B10360" s="235" t="s">
        <v>103</v>
      </c>
      <c r="C10360" s="235">
        <v>44426</v>
      </c>
      <c r="D10360" s="235">
        <v>38</v>
      </c>
      <c r="E10360" s="235">
        <v>78</v>
      </c>
      <c r="F10360" s="235">
        <v>76</v>
      </c>
      <c r="G10360" s="235">
        <v>26</v>
      </c>
      <c r="H10360" s="235">
        <v>15</v>
      </c>
    </row>
    <row r="10361" spans="2:8">
      <c r="B10361" s="235" t="s">
        <v>103</v>
      </c>
      <c r="C10361" s="235">
        <v>44427</v>
      </c>
      <c r="D10361" s="235">
        <v>6</v>
      </c>
      <c r="E10361" s="235">
        <v>79</v>
      </c>
      <c r="F10361" s="235">
        <v>8</v>
      </c>
      <c r="G10361" s="235">
        <v>21.9</v>
      </c>
      <c r="H10361" s="235">
        <v>17</v>
      </c>
    </row>
    <row r="10362" spans="2:8">
      <c r="B10362" s="235" t="s">
        <v>103</v>
      </c>
      <c r="C10362" s="235">
        <v>44428</v>
      </c>
      <c r="D10362" s="235">
        <v>34</v>
      </c>
      <c r="E10362" s="235">
        <v>78</v>
      </c>
      <c r="F10362" s="235">
        <v>77</v>
      </c>
      <c r="G10362" s="235">
        <v>22.1</v>
      </c>
      <c r="H10362" s="235">
        <v>16</v>
      </c>
    </row>
    <row r="10363" spans="2:8">
      <c r="B10363" s="235" t="s">
        <v>103</v>
      </c>
      <c r="C10363" s="235">
        <v>44431</v>
      </c>
      <c r="D10363" s="235">
        <v>10</v>
      </c>
      <c r="E10363" s="235">
        <v>78</v>
      </c>
      <c r="F10363" s="235">
        <v>78</v>
      </c>
      <c r="G10363" s="235">
        <v>22.2</v>
      </c>
      <c r="H10363" s="235">
        <v>21.1</v>
      </c>
    </row>
    <row r="10364" spans="2:8">
      <c r="B10364" s="235" t="s">
        <v>103</v>
      </c>
      <c r="C10364" s="235">
        <v>44432</v>
      </c>
      <c r="D10364" s="235">
        <v>6</v>
      </c>
      <c r="E10364" s="235">
        <v>80</v>
      </c>
      <c r="F10364" s="235">
        <v>80</v>
      </c>
      <c r="G10364" s="235">
        <v>19.2</v>
      </c>
      <c r="H10364" s="235">
        <v>19.100000000000001</v>
      </c>
    </row>
    <row r="10365" spans="2:8">
      <c r="B10365" s="235" t="s">
        <v>103</v>
      </c>
      <c r="C10365" s="235">
        <v>44433</v>
      </c>
      <c r="D10365" s="235">
        <v>6</v>
      </c>
      <c r="E10365" s="235">
        <v>81</v>
      </c>
      <c r="F10365" s="235">
        <v>80</v>
      </c>
      <c r="G10365" s="235">
        <v>20.2</v>
      </c>
      <c r="H10365" s="235">
        <v>17.2</v>
      </c>
    </row>
    <row r="10366" spans="2:8">
      <c r="B10366" s="235" t="s">
        <v>103</v>
      </c>
      <c r="C10366" s="235">
        <v>44434</v>
      </c>
      <c r="D10366" s="235">
        <v>4</v>
      </c>
      <c r="E10366" s="235">
        <v>80</v>
      </c>
      <c r="F10366" s="235">
        <v>80</v>
      </c>
      <c r="G10366" s="235">
        <v>16</v>
      </c>
      <c r="H10366" s="235">
        <v>16</v>
      </c>
    </row>
    <row r="10367" spans="2:8">
      <c r="B10367" s="235" t="s">
        <v>103</v>
      </c>
      <c r="C10367" s="235">
        <v>44438</v>
      </c>
      <c r="D10367" s="235">
        <v>38</v>
      </c>
      <c r="E10367" s="235">
        <v>81</v>
      </c>
      <c r="F10367" s="235">
        <v>79</v>
      </c>
      <c r="G10367" s="235">
        <v>20</v>
      </c>
      <c r="H10367" s="235">
        <v>17.399999999999999</v>
      </c>
    </row>
    <row r="10368" spans="2:8">
      <c r="B10368" s="235" t="s">
        <v>103</v>
      </c>
      <c r="C10368" s="235">
        <v>44439</v>
      </c>
      <c r="D10368" s="235">
        <v>12</v>
      </c>
      <c r="E10368" s="235">
        <v>82</v>
      </c>
      <c r="F10368" s="235">
        <v>82</v>
      </c>
      <c r="G10368" s="235">
        <v>17.899999999999999</v>
      </c>
      <c r="H10368" s="235">
        <v>17</v>
      </c>
    </row>
    <row r="10369" spans="2:8">
      <c r="B10369" s="235" t="s">
        <v>103</v>
      </c>
      <c r="C10369" s="235">
        <v>44440</v>
      </c>
      <c r="D10369" s="235">
        <v>2</v>
      </c>
      <c r="E10369" s="235">
        <v>84</v>
      </c>
      <c r="F10369" s="235">
        <v>84</v>
      </c>
      <c r="G10369" s="235">
        <v>14.7</v>
      </c>
      <c r="H10369" s="235">
        <v>14.6</v>
      </c>
    </row>
    <row r="10370" spans="2:8">
      <c r="B10370" s="235" t="s">
        <v>103</v>
      </c>
      <c r="C10370" s="235">
        <v>44441</v>
      </c>
      <c r="D10370" s="235">
        <v>1</v>
      </c>
      <c r="E10370" s="235">
        <v>85</v>
      </c>
      <c r="F10370" s="235">
        <v>75</v>
      </c>
      <c r="G10370" s="235">
        <v>24</v>
      </c>
      <c r="H10370" s="235">
        <v>15</v>
      </c>
    </row>
    <row r="10371" spans="2:8">
      <c r="B10371" s="235" t="s">
        <v>103</v>
      </c>
      <c r="C10371" s="235">
        <v>44442</v>
      </c>
      <c r="D10371" s="235">
        <v>0</v>
      </c>
      <c r="E10371" s="235">
        <v>80</v>
      </c>
      <c r="F10371" s="235">
        <v>77</v>
      </c>
      <c r="G10371" s="235">
        <v>26</v>
      </c>
      <c r="H10371" s="235">
        <v>18</v>
      </c>
    </row>
    <row r="10372" spans="2:8">
      <c r="B10372" s="235" t="s">
        <v>103</v>
      </c>
      <c r="C10372" s="235">
        <v>44445</v>
      </c>
      <c r="D10372" s="235">
        <v>14</v>
      </c>
      <c r="E10372" s="235">
        <v>81</v>
      </c>
      <c r="F10372" s="235">
        <v>75</v>
      </c>
      <c r="G10372" s="235">
        <v>24</v>
      </c>
      <c r="H10372" s="235">
        <v>17</v>
      </c>
    </row>
    <row r="10373" spans="2:8">
      <c r="B10373" s="235" t="s">
        <v>103</v>
      </c>
      <c r="C10373" s="235">
        <v>44446</v>
      </c>
      <c r="D10373" s="235">
        <v>19</v>
      </c>
      <c r="E10373" s="235">
        <v>80</v>
      </c>
      <c r="F10373" s="235">
        <v>79</v>
      </c>
      <c r="G10373" s="235">
        <v>25</v>
      </c>
      <c r="H10373" s="235">
        <v>16</v>
      </c>
    </row>
    <row r="10374" spans="2:8">
      <c r="B10374" s="235" t="s">
        <v>103</v>
      </c>
      <c r="C10374" s="235">
        <v>44447</v>
      </c>
      <c r="D10374" s="235">
        <v>2</v>
      </c>
      <c r="E10374" s="235">
        <v>80</v>
      </c>
      <c r="F10374" s="235">
        <v>78</v>
      </c>
      <c r="G10374" s="235">
        <v>25</v>
      </c>
      <c r="H10374" s="235">
        <v>18</v>
      </c>
    </row>
    <row r="10375" spans="2:8">
      <c r="B10375" s="235" t="s">
        <v>103</v>
      </c>
      <c r="C10375" s="235">
        <v>44448</v>
      </c>
      <c r="D10375" s="235">
        <v>6</v>
      </c>
      <c r="E10375" s="235">
        <v>82</v>
      </c>
      <c r="F10375" s="235">
        <v>79</v>
      </c>
      <c r="G10375" s="235">
        <v>27</v>
      </c>
      <c r="H10375" s="235">
        <v>17</v>
      </c>
    </row>
    <row r="10376" spans="2:8">
      <c r="B10376" s="235" t="s">
        <v>103</v>
      </c>
      <c r="C10376" s="235">
        <v>44449</v>
      </c>
      <c r="D10376" s="235">
        <v>2</v>
      </c>
      <c r="E10376" s="235">
        <v>85</v>
      </c>
      <c r="F10376" s="235">
        <v>80</v>
      </c>
      <c r="G10376" s="235">
        <v>25</v>
      </c>
      <c r="H10376" s="235">
        <v>16</v>
      </c>
    </row>
    <row r="10377" spans="2:8">
      <c r="B10377" s="235" t="s">
        <v>103</v>
      </c>
      <c r="C10377" s="235">
        <v>44452</v>
      </c>
      <c r="D10377" s="235">
        <v>38</v>
      </c>
      <c r="E10377" s="235">
        <v>80</v>
      </c>
      <c r="F10377" s="235">
        <v>79</v>
      </c>
      <c r="G10377" s="235">
        <v>22</v>
      </c>
      <c r="H10377" s="235">
        <v>21.5</v>
      </c>
    </row>
    <row r="10378" spans="2:8">
      <c r="B10378" s="235" t="s">
        <v>103</v>
      </c>
      <c r="C10378" s="235">
        <v>44453</v>
      </c>
      <c r="D10378" s="235">
        <v>1</v>
      </c>
      <c r="E10378" s="235">
        <v>80</v>
      </c>
      <c r="F10378" s="235">
        <v>79</v>
      </c>
      <c r="G10378" s="235">
        <v>22</v>
      </c>
      <c r="H10378" s="235">
        <v>21.5</v>
      </c>
    </row>
    <row r="10379" spans="2:8">
      <c r="B10379" s="235" t="s">
        <v>103</v>
      </c>
      <c r="C10379" s="235">
        <v>44454</v>
      </c>
      <c r="D10379" s="235">
        <v>0</v>
      </c>
      <c r="E10379" s="235">
        <v>83</v>
      </c>
      <c r="F10379" s="235">
        <v>77</v>
      </c>
      <c r="G10379" s="235">
        <v>23</v>
      </c>
      <c r="H10379" s="235">
        <v>18</v>
      </c>
    </row>
    <row r="10380" spans="2:8">
      <c r="B10380" s="235" t="s">
        <v>103</v>
      </c>
      <c r="C10380" s="235">
        <v>44455</v>
      </c>
      <c r="D10380" s="235">
        <v>1</v>
      </c>
      <c r="E10380" s="235">
        <v>88</v>
      </c>
      <c r="F10380" s="235">
        <v>75</v>
      </c>
      <c r="G10380" s="235">
        <v>22</v>
      </c>
      <c r="H10380" s="235">
        <v>18</v>
      </c>
    </row>
    <row r="10381" spans="2:8">
      <c r="B10381" s="235" t="s">
        <v>103</v>
      </c>
      <c r="C10381" s="235">
        <v>44456</v>
      </c>
      <c r="D10381" s="235">
        <v>0</v>
      </c>
      <c r="E10381" s="235">
        <v>89</v>
      </c>
      <c r="F10381" s="235">
        <v>79</v>
      </c>
      <c r="G10381" s="235">
        <v>23</v>
      </c>
      <c r="H10381" s="235">
        <v>17</v>
      </c>
    </row>
    <row r="10382" spans="2:8">
      <c r="B10382" s="235" t="s">
        <v>103</v>
      </c>
      <c r="C10382" s="235">
        <v>44459</v>
      </c>
      <c r="D10382" s="235">
        <v>9</v>
      </c>
      <c r="E10382" s="235">
        <v>87</v>
      </c>
      <c r="F10382" s="235">
        <v>78</v>
      </c>
      <c r="G10382" s="235">
        <v>23</v>
      </c>
      <c r="H10382" s="235">
        <v>17</v>
      </c>
    </row>
    <row r="10383" spans="2:8">
      <c r="B10383" s="235" t="s">
        <v>103</v>
      </c>
      <c r="C10383" s="235">
        <v>44460</v>
      </c>
      <c r="D10383" s="235">
        <v>4</v>
      </c>
      <c r="E10383" s="235">
        <v>80</v>
      </c>
      <c r="F10383" s="235">
        <v>80</v>
      </c>
      <c r="G10383" s="235">
        <v>16.399999999999999</v>
      </c>
      <c r="H10383" s="235">
        <v>16.3</v>
      </c>
    </row>
    <row r="10384" spans="2:8">
      <c r="B10384" s="235" t="s">
        <v>103</v>
      </c>
      <c r="C10384" s="235">
        <v>44461</v>
      </c>
      <c r="D10384" s="235">
        <v>1</v>
      </c>
      <c r="E10384" s="235">
        <v>100</v>
      </c>
      <c r="F10384" s="235">
        <v>59</v>
      </c>
      <c r="G10384" s="235">
        <v>25.1</v>
      </c>
      <c r="H10384" s="235">
        <v>16.399999999999999</v>
      </c>
    </row>
    <row r="10385" spans="2:8">
      <c r="B10385" s="235" t="s">
        <v>103</v>
      </c>
      <c r="C10385" s="235">
        <v>44462</v>
      </c>
      <c r="D10385" s="235">
        <v>20</v>
      </c>
      <c r="E10385" s="235">
        <v>99</v>
      </c>
      <c r="F10385" s="235">
        <v>60</v>
      </c>
      <c r="G10385" s="235">
        <v>23</v>
      </c>
      <c r="H10385" s="235">
        <v>17</v>
      </c>
    </row>
    <row r="10386" spans="2:8">
      <c r="B10386" s="235" t="s">
        <v>103</v>
      </c>
      <c r="C10386" s="235">
        <v>44463</v>
      </c>
      <c r="D10386" s="235">
        <v>1</v>
      </c>
      <c r="E10386" s="235">
        <v>89</v>
      </c>
      <c r="F10386" s="235">
        <v>75</v>
      </c>
      <c r="G10386" s="235">
        <v>20</v>
      </c>
      <c r="H10386" s="235">
        <v>17</v>
      </c>
    </row>
    <row r="10387" spans="2:8">
      <c r="B10387" s="235" t="s">
        <v>103</v>
      </c>
      <c r="C10387" s="235">
        <v>44466</v>
      </c>
      <c r="D10387" s="235">
        <v>0</v>
      </c>
      <c r="E10387" s="235">
        <v>88</v>
      </c>
      <c r="F10387" s="235">
        <v>47</v>
      </c>
      <c r="G10387" s="235">
        <v>27.6</v>
      </c>
      <c r="H10387" s="235">
        <v>14.9</v>
      </c>
    </row>
    <row r="10388" spans="2:8">
      <c r="B10388" s="235" t="s">
        <v>103</v>
      </c>
      <c r="C10388" s="235">
        <v>44467</v>
      </c>
      <c r="D10388" s="235">
        <v>4</v>
      </c>
      <c r="E10388" s="235">
        <v>88</v>
      </c>
      <c r="F10388" s="235">
        <v>50</v>
      </c>
      <c r="G10388" s="235">
        <v>28</v>
      </c>
      <c r="H10388" s="235">
        <v>16</v>
      </c>
    </row>
    <row r="10389" spans="2:8">
      <c r="B10389" s="235" t="s">
        <v>103</v>
      </c>
      <c r="C10389" s="235">
        <v>44468</v>
      </c>
      <c r="D10389" s="235">
        <v>8</v>
      </c>
      <c r="E10389" s="235">
        <v>89</v>
      </c>
      <c r="F10389" s="235">
        <v>60</v>
      </c>
      <c r="G10389" s="235">
        <v>27</v>
      </c>
      <c r="H10389" s="235">
        <v>17</v>
      </c>
    </row>
    <row r="10390" spans="2:8">
      <c r="B10390" s="235" t="s">
        <v>103</v>
      </c>
      <c r="C10390" s="235">
        <v>44469</v>
      </c>
      <c r="D10390" s="235">
        <v>15</v>
      </c>
      <c r="E10390" s="235">
        <v>88</v>
      </c>
      <c r="F10390" s="235">
        <v>60</v>
      </c>
      <c r="G10390" s="235">
        <v>23</v>
      </c>
      <c r="H10390" s="235">
        <v>17</v>
      </c>
    </row>
    <row r="10391" spans="2:8">
      <c r="B10391" s="235" t="s">
        <v>103</v>
      </c>
      <c r="C10391" s="235">
        <v>44470</v>
      </c>
      <c r="D10391" s="235">
        <v>1</v>
      </c>
      <c r="E10391" s="235">
        <v>89</v>
      </c>
      <c r="F10391" s="235">
        <v>71</v>
      </c>
      <c r="G10391" s="235">
        <v>22</v>
      </c>
      <c r="H10391" s="235">
        <v>16</v>
      </c>
    </row>
    <row r="10392" spans="2:8">
      <c r="B10392" s="235" t="s">
        <v>103</v>
      </c>
      <c r="C10392" s="235">
        <v>44473</v>
      </c>
      <c r="D10392" s="235">
        <v>3</v>
      </c>
      <c r="E10392" s="235">
        <v>88</v>
      </c>
      <c r="F10392" s="235">
        <v>65</v>
      </c>
      <c r="G10392" s="235">
        <v>23</v>
      </c>
      <c r="H10392" s="235">
        <v>17</v>
      </c>
    </row>
    <row r="10393" spans="2:8">
      <c r="B10393" s="235" t="s">
        <v>103</v>
      </c>
      <c r="C10393" s="235">
        <v>44474</v>
      </c>
      <c r="D10393" s="235">
        <v>8</v>
      </c>
      <c r="E10393" s="235">
        <v>89</v>
      </c>
      <c r="F10393" s="235">
        <v>75</v>
      </c>
      <c r="G10393" s="235">
        <v>22</v>
      </c>
      <c r="H10393" s="235">
        <v>16</v>
      </c>
    </row>
    <row r="10394" spans="2:8">
      <c r="B10394" s="235" t="s">
        <v>103</v>
      </c>
      <c r="C10394" s="235">
        <v>44475</v>
      </c>
      <c r="D10394" s="235">
        <v>5</v>
      </c>
      <c r="E10394" s="235">
        <v>79</v>
      </c>
      <c r="F10394" s="235">
        <v>74</v>
      </c>
      <c r="G10394" s="235">
        <v>22</v>
      </c>
      <c r="H10394" s="235">
        <v>17</v>
      </c>
    </row>
    <row r="10395" spans="2:8">
      <c r="B10395" s="235" t="s">
        <v>103</v>
      </c>
      <c r="C10395" s="235">
        <v>44476</v>
      </c>
      <c r="D10395" s="235">
        <v>3</v>
      </c>
      <c r="E10395" s="235">
        <v>100</v>
      </c>
      <c r="F10395" s="235">
        <v>60.1</v>
      </c>
      <c r="G10395" s="235">
        <v>25.9</v>
      </c>
      <c r="H10395" s="235">
        <v>15.4</v>
      </c>
    </row>
    <row r="10396" spans="2:8">
      <c r="B10396" s="235" t="s">
        <v>103</v>
      </c>
      <c r="C10396" s="235">
        <v>44477</v>
      </c>
      <c r="D10396" s="235">
        <v>2</v>
      </c>
      <c r="E10396" s="235">
        <v>100</v>
      </c>
      <c r="F10396" s="235">
        <v>57.3</v>
      </c>
      <c r="G10396" s="235">
        <v>26.8</v>
      </c>
      <c r="H10396" s="235">
        <v>15.7</v>
      </c>
    </row>
    <row r="10397" spans="2:8">
      <c r="B10397" s="235" t="s">
        <v>103</v>
      </c>
      <c r="C10397" s="235">
        <v>44480</v>
      </c>
      <c r="D10397" s="235">
        <v>20</v>
      </c>
      <c r="E10397" s="235">
        <v>100</v>
      </c>
      <c r="F10397" s="235">
        <v>55.2</v>
      </c>
      <c r="G10397" s="235">
        <v>26.9</v>
      </c>
      <c r="H10397" s="235">
        <v>15.9</v>
      </c>
    </row>
    <row r="10398" spans="2:8">
      <c r="B10398" s="235" t="s">
        <v>103</v>
      </c>
      <c r="C10398" s="235">
        <v>44481</v>
      </c>
      <c r="D10398" s="235">
        <v>28</v>
      </c>
      <c r="E10398" s="235">
        <v>100</v>
      </c>
      <c r="F10398" s="235">
        <v>53.7</v>
      </c>
      <c r="G10398" s="235">
        <v>27.4</v>
      </c>
      <c r="H10398" s="235">
        <v>16.3</v>
      </c>
    </row>
    <row r="10399" spans="2:8">
      <c r="B10399" s="235" t="s">
        <v>103</v>
      </c>
      <c r="C10399" s="235">
        <v>44482</v>
      </c>
      <c r="D10399" s="235">
        <v>2</v>
      </c>
      <c r="E10399" s="235">
        <v>99</v>
      </c>
      <c r="F10399" s="235">
        <v>44.5</v>
      </c>
      <c r="G10399" s="235">
        <v>28.4</v>
      </c>
      <c r="H10399" s="235">
        <v>15.6</v>
      </c>
    </row>
    <row r="10400" spans="2:8">
      <c r="B10400" s="235" t="s">
        <v>103</v>
      </c>
      <c r="C10400" s="235">
        <v>44483</v>
      </c>
      <c r="D10400" s="235">
        <v>2</v>
      </c>
      <c r="E10400" s="235">
        <v>98.9</v>
      </c>
      <c r="F10400" s="235">
        <v>54.5</v>
      </c>
      <c r="G10400" s="235">
        <v>27.2</v>
      </c>
      <c r="H10400" s="235">
        <v>14.7</v>
      </c>
    </row>
    <row r="10401" spans="2:8">
      <c r="B10401" s="235" t="s">
        <v>103</v>
      </c>
      <c r="C10401" s="235">
        <v>44484</v>
      </c>
      <c r="D10401" s="235">
        <v>4</v>
      </c>
      <c r="E10401" s="235">
        <v>100</v>
      </c>
      <c r="F10401" s="235">
        <v>45.3</v>
      </c>
      <c r="G10401" s="235">
        <v>25.9</v>
      </c>
      <c r="H10401" s="235">
        <v>13.5</v>
      </c>
    </row>
    <row r="10402" spans="2:8">
      <c r="B10402" s="235" t="s">
        <v>103</v>
      </c>
      <c r="C10402" s="235">
        <v>44488</v>
      </c>
      <c r="D10402" s="235">
        <v>28</v>
      </c>
      <c r="E10402" s="235">
        <v>96.4</v>
      </c>
      <c r="F10402" s="235">
        <v>52.5</v>
      </c>
      <c r="G10402" s="235">
        <v>27.1</v>
      </c>
      <c r="H10402" s="235">
        <v>15.7</v>
      </c>
    </row>
    <row r="10403" spans="2:8">
      <c r="B10403" s="235" t="s">
        <v>103</v>
      </c>
      <c r="C10403" s="235">
        <v>44489</v>
      </c>
      <c r="D10403" s="235">
        <v>18</v>
      </c>
      <c r="E10403" s="235">
        <v>100</v>
      </c>
      <c r="F10403" s="235">
        <v>53.1</v>
      </c>
      <c r="G10403" s="235">
        <v>26.5</v>
      </c>
      <c r="H10403" s="235">
        <v>15.3</v>
      </c>
    </row>
    <row r="10404" spans="2:8">
      <c r="B10404" s="235" t="s">
        <v>103</v>
      </c>
      <c r="C10404" s="235">
        <v>44490</v>
      </c>
      <c r="D10404" s="235">
        <v>0</v>
      </c>
      <c r="E10404" s="235">
        <v>100</v>
      </c>
      <c r="F10404" s="235">
        <v>58</v>
      </c>
      <c r="G10404" s="235">
        <v>25</v>
      </c>
      <c r="H10404" s="235">
        <v>15.2</v>
      </c>
    </row>
    <row r="10405" spans="2:8">
      <c r="B10405" s="235" t="s">
        <v>103</v>
      </c>
      <c r="C10405" s="235">
        <v>44491</v>
      </c>
      <c r="D10405" s="235">
        <v>11</v>
      </c>
      <c r="E10405" s="235">
        <v>100</v>
      </c>
      <c r="F10405" s="235">
        <v>53.2</v>
      </c>
      <c r="G10405" s="235">
        <v>26.9</v>
      </c>
      <c r="H10405" s="235">
        <v>15.6</v>
      </c>
    </row>
    <row r="10406" spans="2:8">
      <c r="B10406" s="235" t="s">
        <v>103</v>
      </c>
      <c r="C10406" s="235">
        <v>44494</v>
      </c>
      <c r="D10406" s="235">
        <v>8</v>
      </c>
      <c r="E10406" s="235">
        <v>100</v>
      </c>
      <c r="F10406" s="235">
        <v>55.7</v>
      </c>
      <c r="G10406" s="235">
        <v>26.2</v>
      </c>
      <c r="H10406" s="235">
        <v>15.4</v>
      </c>
    </row>
    <row r="10407" spans="2:8">
      <c r="B10407" s="235" t="s">
        <v>103</v>
      </c>
      <c r="C10407" s="235">
        <v>44495</v>
      </c>
      <c r="D10407" s="235">
        <v>12</v>
      </c>
      <c r="E10407" s="235">
        <v>100</v>
      </c>
      <c r="F10407" s="235">
        <v>54.7</v>
      </c>
      <c r="G10407" s="235">
        <v>25</v>
      </c>
      <c r="H10407" s="235">
        <v>14.8</v>
      </c>
    </row>
    <row r="10408" spans="2:8">
      <c r="B10408" s="235" t="s">
        <v>103</v>
      </c>
      <c r="C10408" s="235">
        <v>44496</v>
      </c>
      <c r="D10408" s="235">
        <v>20</v>
      </c>
      <c r="E10408" s="235">
        <v>95</v>
      </c>
      <c r="F10408" s="235">
        <v>52.8</v>
      </c>
      <c r="G10408" s="235">
        <v>23</v>
      </c>
      <c r="H10408" s="235">
        <v>15.9</v>
      </c>
    </row>
    <row r="10409" spans="2:8">
      <c r="B10409" s="235" t="s">
        <v>103</v>
      </c>
      <c r="C10409" s="235">
        <v>44497</v>
      </c>
      <c r="D10409" s="235">
        <v>0</v>
      </c>
      <c r="E10409" s="235">
        <v>100</v>
      </c>
      <c r="F10409" s="235">
        <v>54.7</v>
      </c>
      <c r="G10409" s="235">
        <v>25</v>
      </c>
      <c r="H10409" s="235">
        <v>14.8</v>
      </c>
    </row>
    <row r="10410" spans="2:8">
      <c r="B10410" s="235" t="s">
        <v>103</v>
      </c>
      <c r="C10410" s="235">
        <v>44498</v>
      </c>
      <c r="D10410" s="235">
        <v>3</v>
      </c>
      <c r="E10410" s="235">
        <v>90</v>
      </c>
      <c r="F10410" s="235">
        <v>53.2</v>
      </c>
      <c r="G10410" s="235">
        <v>24</v>
      </c>
      <c r="H10410" s="235">
        <v>14</v>
      </c>
    </row>
    <row r="10411" spans="2:8">
      <c r="B10411" s="235" t="s">
        <v>103</v>
      </c>
      <c r="C10411" s="235">
        <v>44502</v>
      </c>
      <c r="D10411" s="235">
        <v>40</v>
      </c>
      <c r="E10411" s="235">
        <v>100</v>
      </c>
      <c r="F10411" s="235">
        <v>56.8</v>
      </c>
      <c r="G10411" s="235">
        <v>24.9</v>
      </c>
      <c r="H10411" s="235">
        <v>15.6</v>
      </c>
    </row>
    <row r="10412" spans="2:8">
      <c r="B10412" s="235" t="s">
        <v>103</v>
      </c>
      <c r="C10412" s="235">
        <v>44503</v>
      </c>
      <c r="D10412" s="235">
        <v>24</v>
      </c>
      <c r="E10412" s="235">
        <v>100</v>
      </c>
      <c r="F10412" s="235">
        <v>58.5</v>
      </c>
      <c r="G10412" s="235">
        <v>24.2</v>
      </c>
      <c r="H10412" s="235">
        <v>15.2</v>
      </c>
    </row>
    <row r="10413" spans="2:8">
      <c r="B10413" s="235" t="s">
        <v>103</v>
      </c>
      <c r="C10413" s="235">
        <v>44504</v>
      </c>
      <c r="D10413" s="235">
        <v>10</v>
      </c>
      <c r="E10413" s="235">
        <v>100</v>
      </c>
      <c r="F10413" s="235">
        <v>53.1</v>
      </c>
      <c r="G10413" s="235">
        <v>26.7</v>
      </c>
      <c r="H10413" s="235">
        <v>14.8</v>
      </c>
    </row>
    <row r="10414" spans="2:8">
      <c r="B10414" s="235" t="s">
        <v>103</v>
      </c>
      <c r="C10414" s="235">
        <v>44505</v>
      </c>
      <c r="D10414" s="235">
        <v>10</v>
      </c>
      <c r="E10414" s="235">
        <v>98.2</v>
      </c>
      <c r="F10414" s="235">
        <v>56.3</v>
      </c>
      <c r="G10414" s="235">
        <v>26</v>
      </c>
      <c r="H10414" s="235">
        <v>14.9</v>
      </c>
    </row>
    <row r="10415" spans="2:8">
      <c r="B10415" s="235" t="s">
        <v>103</v>
      </c>
      <c r="C10415" s="235">
        <v>44508</v>
      </c>
      <c r="D10415" s="235">
        <v>11</v>
      </c>
      <c r="E10415" s="235">
        <v>97.5</v>
      </c>
      <c r="F10415" s="235">
        <v>58.2</v>
      </c>
      <c r="G10415" s="235">
        <v>24.8</v>
      </c>
      <c r="H10415" s="235">
        <v>16.100000000000001</v>
      </c>
    </row>
    <row r="10416" spans="2:8">
      <c r="B10416" s="235" t="s">
        <v>103</v>
      </c>
      <c r="C10416" s="235">
        <v>44509</v>
      </c>
      <c r="D10416" s="235">
        <v>13</v>
      </c>
      <c r="E10416" s="235">
        <v>100</v>
      </c>
      <c r="F10416" s="235">
        <v>58.6</v>
      </c>
      <c r="G10416" s="235">
        <v>24.4</v>
      </c>
      <c r="H10416" s="235">
        <v>15.6</v>
      </c>
    </row>
    <row r="10417" spans="2:8">
      <c r="B10417" s="235" t="s">
        <v>103</v>
      </c>
      <c r="C10417" s="235">
        <v>44510</v>
      </c>
      <c r="D10417" s="235">
        <v>1</v>
      </c>
      <c r="E10417" s="235">
        <v>100</v>
      </c>
      <c r="F10417" s="235">
        <v>63.2</v>
      </c>
      <c r="G10417" s="235">
        <v>23.3</v>
      </c>
      <c r="H10417" s="235">
        <v>14.9</v>
      </c>
    </row>
    <row r="10418" spans="2:8">
      <c r="B10418" s="235" t="s">
        <v>103</v>
      </c>
      <c r="C10418" s="235">
        <v>44511</v>
      </c>
      <c r="D10418" s="235">
        <v>8</v>
      </c>
      <c r="E10418" s="235">
        <v>100</v>
      </c>
      <c r="F10418" s="235">
        <v>54</v>
      </c>
      <c r="G10418" s="235">
        <v>26.6</v>
      </c>
      <c r="H10418" s="235">
        <v>15</v>
      </c>
    </row>
    <row r="10419" spans="2:8">
      <c r="B10419" s="235" t="s">
        <v>103</v>
      </c>
      <c r="C10419" s="235">
        <v>44512</v>
      </c>
      <c r="D10419" s="235">
        <v>1</v>
      </c>
      <c r="E10419" s="235">
        <v>100</v>
      </c>
      <c r="F10419" s="235">
        <v>51.7</v>
      </c>
      <c r="G10419" s="235">
        <v>26.7</v>
      </c>
      <c r="H10419" s="235">
        <v>16.3</v>
      </c>
    </row>
    <row r="10420" spans="2:8">
      <c r="B10420" s="235" t="s">
        <v>103</v>
      </c>
      <c r="C10420" s="235">
        <v>44516</v>
      </c>
      <c r="D10420" s="235">
        <v>11</v>
      </c>
      <c r="E10420" s="235">
        <v>96.6</v>
      </c>
      <c r="F10420" s="235">
        <v>52.2</v>
      </c>
      <c r="G10420" s="235">
        <v>28</v>
      </c>
      <c r="H10420" s="235">
        <v>15.2</v>
      </c>
    </row>
    <row r="10421" spans="2:8">
      <c r="B10421" s="235" t="s">
        <v>103</v>
      </c>
      <c r="C10421" s="235">
        <v>44517</v>
      </c>
      <c r="D10421" s="235">
        <v>0</v>
      </c>
      <c r="E10421" s="235">
        <v>98.8</v>
      </c>
      <c r="F10421" s="235">
        <v>52.9</v>
      </c>
      <c r="G10421" s="235">
        <v>27.2</v>
      </c>
      <c r="H10421" s="235">
        <v>16.2</v>
      </c>
    </row>
    <row r="10422" spans="2:8">
      <c r="B10422" s="235" t="s">
        <v>103</v>
      </c>
      <c r="C10422" s="235">
        <v>44518</v>
      </c>
      <c r="D10422" s="235">
        <v>1</v>
      </c>
      <c r="E10422" s="235">
        <v>98.6</v>
      </c>
      <c r="F10422" s="235">
        <v>54.1</v>
      </c>
      <c r="G10422" s="235">
        <v>24.6</v>
      </c>
      <c r="H10422" s="235">
        <v>14.4</v>
      </c>
    </row>
    <row r="10423" spans="2:8">
      <c r="B10423" s="235" t="s">
        <v>103</v>
      </c>
      <c r="C10423" s="235">
        <v>44519</v>
      </c>
      <c r="D10423" s="235">
        <v>0</v>
      </c>
      <c r="E10423" s="235">
        <v>100</v>
      </c>
      <c r="F10423" s="235">
        <v>62</v>
      </c>
      <c r="G10423" s="235">
        <v>23.2</v>
      </c>
      <c r="H10423" s="235">
        <v>14.5</v>
      </c>
    </row>
    <row r="10424" spans="2:8">
      <c r="B10424" s="235" t="s">
        <v>103</v>
      </c>
      <c r="C10424" s="235">
        <v>44522</v>
      </c>
      <c r="D10424" s="235">
        <v>31</v>
      </c>
      <c r="E10424" s="235">
        <v>97.7</v>
      </c>
      <c r="F10424" s="235">
        <v>61.3</v>
      </c>
      <c r="G10424" s="235">
        <v>24.3</v>
      </c>
      <c r="H10424" s="235">
        <v>14.6</v>
      </c>
    </row>
    <row r="10425" spans="2:8">
      <c r="B10425" s="235" t="s">
        <v>103</v>
      </c>
      <c r="C10425" s="235">
        <v>44523</v>
      </c>
      <c r="D10425" s="235">
        <v>11</v>
      </c>
      <c r="E10425" s="235">
        <v>100</v>
      </c>
      <c r="F10425" s="235">
        <v>60</v>
      </c>
      <c r="G10425" s="235">
        <v>24.8</v>
      </c>
      <c r="H10425" s="235">
        <v>15.8</v>
      </c>
    </row>
    <row r="10426" spans="2:8">
      <c r="B10426" s="235" t="s">
        <v>103</v>
      </c>
      <c r="C10426" s="235">
        <v>44524</v>
      </c>
      <c r="D10426" s="235">
        <v>6</v>
      </c>
      <c r="E10426" s="235">
        <v>100</v>
      </c>
      <c r="F10426" s="235">
        <v>59.1</v>
      </c>
      <c r="G10426" s="235">
        <v>25</v>
      </c>
      <c r="H10426" s="235">
        <v>15.9</v>
      </c>
    </row>
    <row r="10427" spans="2:8">
      <c r="B10427" s="235" t="s">
        <v>103</v>
      </c>
      <c r="C10427" s="235">
        <v>44525</v>
      </c>
      <c r="D10427" s="235">
        <v>15</v>
      </c>
      <c r="E10427" s="235">
        <v>100</v>
      </c>
      <c r="F10427" s="235">
        <v>64.8</v>
      </c>
      <c r="G10427" s="235">
        <v>23.1</v>
      </c>
      <c r="H10427" s="235">
        <v>15.4</v>
      </c>
    </row>
    <row r="10428" spans="2:8">
      <c r="B10428" s="235" t="s">
        <v>103</v>
      </c>
      <c r="C10428" s="235">
        <v>44526</v>
      </c>
      <c r="D10428" s="235">
        <v>41</v>
      </c>
      <c r="E10428" s="235">
        <v>100</v>
      </c>
      <c r="F10428" s="235">
        <v>62.5</v>
      </c>
      <c r="G10428" s="235">
        <v>24</v>
      </c>
      <c r="H10428" s="235">
        <v>14.4</v>
      </c>
    </row>
    <row r="10429" spans="2:8">
      <c r="B10429" s="235" t="s">
        <v>103</v>
      </c>
      <c r="C10429" s="235">
        <v>44529</v>
      </c>
      <c r="D10429" s="235">
        <v>29</v>
      </c>
      <c r="E10429" s="235">
        <v>100</v>
      </c>
      <c r="F10429" s="235">
        <v>62.6</v>
      </c>
      <c r="G10429" s="235">
        <v>23.8</v>
      </c>
      <c r="H10429" s="235">
        <v>15.5</v>
      </c>
    </row>
    <row r="10430" spans="2:8">
      <c r="B10430" s="235" t="s">
        <v>103</v>
      </c>
      <c r="C10430" s="235">
        <v>44530</v>
      </c>
      <c r="D10430" s="235">
        <v>2</v>
      </c>
      <c r="E10430" s="235">
        <v>100</v>
      </c>
      <c r="F10430" s="235">
        <v>60.3</v>
      </c>
      <c r="G10430" s="235">
        <v>23.8</v>
      </c>
      <c r="H10430" s="235">
        <v>15.6</v>
      </c>
    </row>
    <row r="10431" spans="2:8">
      <c r="B10431" s="235" t="s">
        <v>103</v>
      </c>
      <c r="C10431" s="235">
        <v>44531</v>
      </c>
      <c r="D10431" s="235">
        <v>20</v>
      </c>
      <c r="E10431" s="235">
        <v>100</v>
      </c>
      <c r="F10431" s="235">
        <v>54.2</v>
      </c>
      <c r="G10431" s="235">
        <v>26.2</v>
      </c>
      <c r="H10431" s="235">
        <v>15.3</v>
      </c>
    </row>
    <row r="10432" spans="2:8">
      <c r="B10432" s="235" t="s">
        <v>103</v>
      </c>
      <c r="C10432" s="235">
        <v>44532</v>
      </c>
      <c r="D10432" s="235">
        <v>1</v>
      </c>
      <c r="E10432" s="235">
        <v>97.2</v>
      </c>
      <c r="F10432" s="235">
        <v>52.4</v>
      </c>
      <c r="G10432" s="235">
        <v>28</v>
      </c>
      <c r="H10432" s="235">
        <v>14.2</v>
      </c>
    </row>
    <row r="10433" spans="2:8">
      <c r="B10433" s="235" t="s">
        <v>103</v>
      </c>
      <c r="C10433" s="235">
        <v>44533</v>
      </c>
      <c r="D10433" s="235">
        <v>0</v>
      </c>
      <c r="E10433" s="235">
        <v>99.7</v>
      </c>
      <c r="F10433" s="235">
        <v>70.5</v>
      </c>
      <c r="G10433" s="235">
        <v>23.8</v>
      </c>
      <c r="H10433" s="235">
        <v>16.8</v>
      </c>
    </row>
    <row r="10434" spans="2:8">
      <c r="B10434" s="235" t="s">
        <v>103</v>
      </c>
      <c r="C10434" s="235">
        <v>44536</v>
      </c>
      <c r="D10434" s="235">
        <v>26</v>
      </c>
      <c r="E10434" s="235">
        <v>99.9</v>
      </c>
      <c r="F10434" s="235">
        <v>59.2</v>
      </c>
      <c r="G10434" s="235">
        <v>26.9</v>
      </c>
      <c r="H10434" s="235">
        <v>15.6</v>
      </c>
    </row>
    <row r="10435" spans="2:8">
      <c r="B10435" s="235" t="s">
        <v>103</v>
      </c>
      <c r="C10435" s="235">
        <v>44537</v>
      </c>
      <c r="D10435" s="235">
        <v>6</v>
      </c>
      <c r="E10435" s="235">
        <v>96.8</v>
      </c>
      <c r="F10435" s="235">
        <v>51.2</v>
      </c>
      <c r="G10435" s="235">
        <v>28.2</v>
      </c>
      <c r="H10435" s="235">
        <v>15.5</v>
      </c>
    </row>
    <row r="10436" spans="2:8">
      <c r="B10436" s="235" t="s">
        <v>103</v>
      </c>
      <c r="C10436" s="235">
        <v>44539</v>
      </c>
      <c r="D10436" s="235">
        <v>3</v>
      </c>
      <c r="E10436" s="235">
        <v>99.9</v>
      </c>
      <c r="F10436" s="235">
        <v>63.3</v>
      </c>
      <c r="G10436" s="235">
        <v>25.2</v>
      </c>
      <c r="H10436" s="235">
        <v>17.100000000000001</v>
      </c>
    </row>
    <row r="10437" spans="2:8">
      <c r="B10437" s="235" t="s">
        <v>103</v>
      </c>
      <c r="C10437" s="235">
        <v>44540</v>
      </c>
      <c r="D10437" s="235">
        <v>2</v>
      </c>
      <c r="E10437" s="235">
        <v>97.4</v>
      </c>
      <c r="F10437" s="235">
        <v>60.4</v>
      </c>
      <c r="G10437" s="235">
        <v>25.9</v>
      </c>
      <c r="H10437" s="235">
        <v>16.399999999999999</v>
      </c>
    </row>
    <row r="10438" spans="2:8">
      <c r="B10438" s="235" t="s">
        <v>103</v>
      </c>
      <c r="C10438" s="235">
        <v>44543</v>
      </c>
      <c r="D10438" s="235">
        <v>11</v>
      </c>
      <c r="E10438" s="235">
        <v>100</v>
      </c>
      <c r="F10438" s="235">
        <v>55.3</v>
      </c>
      <c r="G10438" s="235">
        <v>25.9</v>
      </c>
      <c r="H10438" s="235">
        <v>14.2</v>
      </c>
    </row>
    <row r="10439" spans="2:8">
      <c r="B10439" s="235" t="s">
        <v>103</v>
      </c>
      <c r="C10439" s="235">
        <v>44544</v>
      </c>
      <c r="D10439" s="235">
        <v>7</v>
      </c>
      <c r="E10439" s="235">
        <v>100</v>
      </c>
      <c r="F10439" s="235">
        <v>61.2</v>
      </c>
      <c r="G10439" s="235">
        <v>24.5</v>
      </c>
      <c r="H10439" s="235">
        <v>16.100000000000001</v>
      </c>
    </row>
    <row r="10440" spans="2:8">
      <c r="B10440" s="235" t="s">
        <v>103</v>
      </c>
      <c r="C10440" s="235">
        <v>44545</v>
      </c>
      <c r="D10440" s="235">
        <v>0</v>
      </c>
      <c r="E10440" s="235">
        <v>97.7</v>
      </c>
      <c r="F10440" s="235">
        <v>57.5</v>
      </c>
      <c r="G10440" s="235">
        <v>25.7</v>
      </c>
      <c r="H10440" s="235">
        <v>15.4</v>
      </c>
    </row>
    <row r="10441" spans="2:8">
      <c r="B10441" s="235" t="s">
        <v>103</v>
      </c>
      <c r="C10441" s="235">
        <v>44546</v>
      </c>
      <c r="D10441" s="235">
        <v>0</v>
      </c>
      <c r="E10441" s="235">
        <v>98.2</v>
      </c>
      <c r="F10441" s="235">
        <v>57</v>
      </c>
      <c r="G10441" s="235">
        <v>27</v>
      </c>
      <c r="H10441" s="235">
        <v>16.3</v>
      </c>
    </row>
    <row r="10442" spans="2:8">
      <c r="B10442" s="235" t="s">
        <v>103</v>
      </c>
      <c r="C10442" s="235">
        <v>44547</v>
      </c>
      <c r="D10442" s="235">
        <v>9</v>
      </c>
      <c r="E10442" s="235">
        <v>100</v>
      </c>
      <c r="F10442" s="235">
        <v>58</v>
      </c>
      <c r="G10442" s="235">
        <v>26.3</v>
      </c>
      <c r="H10442" s="235">
        <v>16.8</v>
      </c>
    </row>
    <row r="10443" spans="2:8">
      <c r="B10443" s="235" t="s">
        <v>103</v>
      </c>
      <c r="C10443" s="235">
        <v>44550</v>
      </c>
      <c r="D10443" s="235">
        <v>4</v>
      </c>
      <c r="E10443" s="235">
        <v>98.8</v>
      </c>
      <c r="F10443" s="235">
        <v>53.4</v>
      </c>
      <c r="G10443" s="235">
        <v>26.6</v>
      </c>
      <c r="H10443" s="235">
        <v>15.8</v>
      </c>
    </row>
    <row r="10444" spans="2:8">
      <c r="B10444" s="235" t="s">
        <v>103</v>
      </c>
      <c r="C10444" s="235">
        <v>44551</v>
      </c>
      <c r="D10444" s="235">
        <v>3</v>
      </c>
      <c r="E10444" s="235">
        <v>100</v>
      </c>
      <c r="F10444" s="235">
        <v>58.3</v>
      </c>
      <c r="G10444" s="235">
        <v>24.9</v>
      </c>
      <c r="H10444" s="235">
        <v>15.7</v>
      </c>
    </row>
    <row r="10445" spans="2:8">
      <c r="B10445" s="235" t="s">
        <v>103</v>
      </c>
      <c r="C10445" s="235">
        <v>44552</v>
      </c>
      <c r="D10445" s="235">
        <v>7</v>
      </c>
      <c r="E10445" s="235">
        <v>99.7</v>
      </c>
      <c r="F10445" s="235">
        <v>60.6</v>
      </c>
      <c r="G10445" s="235">
        <v>25.1</v>
      </c>
      <c r="H10445" s="235">
        <v>15.3</v>
      </c>
    </row>
    <row r="10446" spans="2:8">
      <c r="B10446" s="235" t="s">
        <v>103</v>
      </c>
      <c r="C10446" s="235">
        <v>44553</v>
      </c>
      <c r="D10446" s="235">
        <v>3</v>
      </c>
      <c r="E10446" s="235">
        <v>98.6</v>
      </c>
      <c r="F10446" s="235">
        <v>57</v>
      </c>
      <c r="G10446" s="235">
        <v>26.3</v>
      </c>
      <c r="H10446" s="235">
        <v>15.2</v>
      </c>
    </row>
    <row r="10447" spans="2:8">
      <c r="B10447" s="235" t="s">
        <v>103</v>
      </c>
      <c r="C10447" s="235">
        <v>44554</v>
      </c>
      <c r="D10447" s="235">
        <v>2</v>
      </c>
      <c r="E10447" s="235">
        <v>95.9</v>
      </c>
      <c r="F10447" s="235">
        <v>54.9</v>
      </c>
      <c r="G10447" s="235">
        <v>27.2</v>
      </c>
      <c r="H10447" s="235">
        <v>16.100000000000001</v>
      </c>
    </row>
    <row r="10448" spans="2:8">
      <c r="B10448" s="235" t="s">
        <v>103</v>
      </c>
      <c r="C10448" s="235">
        <v>44557</v>
      </c>
      <c r="D10448" s="235">
        <v>11</v>
      </c>
      <c r="E10448" s="235">
        <v>99.8</v>
      </c>
      <c r="F10448" s="235">
        <v>60.2</v>
      </c>
      <c r="G10448" s="235">
        <v>24.1</v>
      </c>
      <c r="H10448" s="235">
        <v>15.7</v>
      </c>
    </row>
    <row r="10449" spans="2:8">
      <c r="B10449" s="235" t="s">
        <v>103</v>
      </c>
      <c r="C10449" s="235">
        <v>44558</v>
      </c>
      <c r="D10449" s="235">
        <v>3</v>
      </c>
      <c r="E10449" s="235">
        <v>95.9</v>
      </c>
      <c r="F10449" s="235">
        <v>51.5</v>
      </c>
      <c r="G10449" s="235">
        <v>27.7</v>
      </c>
      <c r="H10449" s="235">
        <v>15.4</v>
      </c>
    </row>
    <row r="10450" spans="2:8">
      <c r="B10450" s="235" t="s">
        <v>103</v>
      </c>
      <c r="C10450" s="235">
        <v>44559</v>
      </c>
      <c r="D10450" s="235">
        <v>7</v>
      </c>
      <c r="E10450" s="235">
        <v>100</v>
      </c>
      <c r="F10450" s="235">
        <v>65.8</v>
      </c>
      <c r="G10450" s="235">
        <v>23.4</v>
      </c>
      <c r="H10450" s="235">
        <v>16.600000000000001</v>
      </c>
    </row>
    <row r="10451" spans="2:8">
      <c r="B10451" s="235" t="s">
        <v>103</v>
      </c>
      <c r="C10451" s="235">
        <v>44560</v>
      </c>
      <c r="D10451" s="235">
        <v>7</v>
      </c>
      <c r="E10451" s="235">
        <v>100</v>
      </c>
      <c r="F10451" s="235">
        <v>54.4</v>
      </c>
      <c r="G10451" s="235">
        <v>26.4</v>
      </c>
      <c r="H10451" s="235">
        <v>16.3</v>
      </c>
    </row>
    <row r="10452" spans="2:8">
      <c r="B10452" s="235" t="s">
        <v>103</v>
      </c>
      <c r="C10452" s="235">
        <v>44564</v>
      </c>
      <c r="D10452" s="235">
        <v>18</v>
      </c>
      <c r="E10452" s="235">
        <v>99.9</v>
      </c>
      <c r="F10452" s="235">
        <v>59.6</v>
      </c>
      <c r="G10452" s="235">
        <v>25.9</v>
      </c>
      <c r="H10452" s="235">
        <v>16.100000000000001</v>
      </c>
    </row>
    <row r="10453" spans="2:8">
      <c r="B10453" s="235" t="s">
        <v>103</v>
      </c>
      <c r="C10453" s="235">
        <v>44565</v>
      </c>
      <c r="D10453" s="235">
        <v>1</v>
      </c>
      <c r="E10453" s="235">
        <v>99.9</v>
      </c>
      <c r="F10453" s="235">
        <v>52.5</v>
      </c>
      <c r="G10453" s="235">
        <v>26.5</v>
      </c>
      <c r="H10453" s="235">
        <v>15.2</v>
      </c>
    </row>
    <row r="10454" spans="2:8">
      <c r="B10454" s="235" t="s">
        <v>103</v>
      </c>
      <c r="C10454" s="235">
        <v>44566</v>
      </c>
      <c r="D10454" s="235">
        <v>2</v>
      </c>
      <c r="E10454" s="235">
        <v>100</v>
      </c>
      <c r="F10454" s="235">
        <v>61.9</v>
      </c>
      <c r="G10454" s="235">
        <v>24.2</v>
      </c>
      <c r="H10454" s="235">
        <v>16.399999999999999</v>
      </c>
    </row>
    <row r="10455" spans="2:8">
      <c r="B10455" s="235" t="s">
        <v>103</v>
      </c>
      <c r="C10455" s="235">
        <v>44567</v>
      </c>
      <c r="D10455" s="235">
        <v>11</v>
      </c>
      <c r="E10455" s="235">
        <v>100</v>
      </c>
      <c r="F10455" s="235">
        <v>60.1</v>
      </c>
      <c r="G10455" s="235">
        <v>24.3</v>
      </c>
      <c r="H10455" s="235">
        <v>16.100000000000001</v>
      </c>
    </row>
    <row r="10456" spans="2:8">
      <c r="B10456" s="235" t="s">
        <v>103</v>
      </c>
      <c r="C10456" s="235">
        <v>44568</v>
      </c>
      <c r="D10456" s="235">
        <v>60</v>
      </c>
      <c r="E10456" s="235">
        <v>100</v>
      </c>
      <c r="F10456" s="235">
        <v>70.8</v>
      </c>
      <c r="G10456" s="235">
        <v>21</v>
      </c>
      <c r="H10456" s="235">
        <v>15.1</v>
      </c>
    </row>
    <row r="10457" spans="2:8">
      <c r="B10457" s="235" t="s">
        <v>103</v>
      </c>
      <c r="C10457" s="235">
        <v>44572</v>
      </c>
      <c r="D10457" s="235">
        <v>6</v>
      </c>
      <c r="E10457" s="235">
        <v>100</v>
      </c>
      <c r="F10457" s="235">
        <v>67.3</v>
      </c>
      <c r="G10457" s="235">
        <v>22.4</v>
      </c>
      <c r="H10457" s="235">
        <v>15.2</v>
      </c>
    </row>
    <row r="10458" spans="2:8">
      <c r="B10458" s="235" t="s">
        <v>103</v>
      </c>
      <c r="C10458" s="235">
        <v>44573</v>
      </c>
      <c r="D10458" s="235">
        <v>0</v>
      </c>
      <c r="E10458" s="235">
        <v>93.6</v>
      </c>
      <c r="F10458" s="235">
        <v>46.4</v>
      </c>
      <c r="G10458" s="235">
        <v>26.7</v>
      </c>
      <c r="H10458" s="235">
        <v>15.8</v>
      </c>
    </row>
    <row r="10459" spans="2:8">
      <c r="B10459" s="235" t="s">
        <v>103</v>
      </c>
      <c r="C10459" s="235">
        <v>44574</v>
      </c>
      <c r="D10459" s="235">
        <v>0</v>
      </c>
      <c r="E10459" s="235">
        <v>95</v>
      </c>
      <c r="F10459" s="235">
        <v>49.1</v>
      </c>
      <c r="G10459" s="235">
        <v>24</v>
      </c>
      <c r="H10459" s="235">
        <v>15.8</v>
      </c>
    </row>
    <row r="10460" spans="2:8">
      <c r="B10460" s="235" t="s">
        <v>103</v>
      </c>
      <c r="C10460" s="235">
        <v>44575</v>
      </c>
      <c r="D10460" s="235">
        <v>0</v>
      </c>
      <c r="E10460" s="235">
        <v>92.2</v>
      </c>
      <c r="F10460" s="235">
        <v>52.3</v>
      </c>
      <c r="G10460" s="235">
        <v>26.3</v>
      </c>
      <c r="H10460" s="235">
        <v>14.5</v>
      </c>
    </row>
    <row r="10461" spans="2:8">
      <c r="B10461" s="235" t="s">
        <v>103</v>
      </c>
      <c r="C10461" s="235">
        <v>44578</v>
      </c>
      <c r="D10461" s="235">
        <v>3</v>
      </c>
      <c r="E10461" s="235">
        <v>100</v>
      </c>
      <c r="F10461" s="235">
        <v>56.2</v>
      </c>
      <c r="G10461" s="235">
        <v>26</v>
      </c>
      <c r="H10461" s="235">
        <v>15.5</v>
      </c>
    </row>
    <row r="10462" spans="2:8">
      <c r="B10462" s="235" t="s">
        <v>103</v>
      </c>
      <c r="C10462" s="235">
        <v>44579</v>
      </c>
      <c r="D10462" s="235">
        <v>0</v>
      </c>
      <c r="E10462" s="235">
        <v>94</v>
      </c>
      <c r="F10462" s="235">
        <v>54.9</v>
      </c>
      <c r="G10462" s="235">
        <v>27</v>
      </c>
      <c r="H10462" s="235">
        <v>15.7</v>
      </c>
    </row>
    <row r="10463" spans="2:8">
      <c r="B10463" s="235" t="s">
        <v>103</v>
      </c>
      <c r="C10463" s="235">
        <v>44580</v>
      </c>
      <c r="D10463" s="235">
        <v>0</v>
      </c>
      <c r="E10463" s="235">
        <v>91.2</v>
      </c>
      <c r="F10463" s="235">
        <v>41.3</v>
      </c>
      <c r="G10463" s="235">
        <v>29.5</v>
      </c>
      <c r="H10463" s="235">
        <v>14.4</v>
      </c>
    </row>
    <row r="10464" spans="2:8">
      <c r="B10464" s="235" t="s">
        <v>103</v>
      </c>
      <c r="C10464" s="235">
        <v>44581</v>
      </c>
      <c r="D10464" s="235">
        <v>0</v>
      </c>
      <c r="E10464" s="235">
        <v>90.3</v>
      </c>
      <c r="F10464" s="235">
        <v>41.7</v>
      </c>
      <c r="G10464" s="235">
        <v>30</v>
      </c>
      <c r="H10464" s="235">
        <v>14.9</v>
      </c>
    </row>
    <row r="10465" spans="2:8">
      <c r="B10465" s="235" t="s">
        <v>103</v>
      </c>
      <c r="C10465" s="235">
        <v>44582</v>
      </c>
      <c r="D10465" s="235">
        <v>0</v>
      </c>
      <c r="E10465" s="235">
        <v>91.5</v>
      </c>
      <c r="F10465" s="235">
        <v>49.9</v>
      </c>
      <c r="G10465" s="235">
        <v>28.1</v>
      </c>
      <c r="H10465" s="235">
        <v>16.3</v>
      </c>
    </row>
    <row r="10466" spans="2:8">
      <c r="B10466" s="235" t="s">
        <v>103</v>
      </c>
      <c r="C10466" s="235">
        <v>44585</v>
      </c>
      <c r="D10466" s="235">
        <v>9</v>
      </c>
      <c r="E10466" s="235">
        <v>99.9</v>
      </c>
      <c r="F10466" s="235">
        <v>53.5</v>
      </c>
      <c r="G10466" s="235">
        <v>27.6</v>
      </c>
      <c r="H10466" s="235">
        <v>16.7</v>
      </c>
    </row>
    <row r="10467" spans="2:8">
      <c r="B10467" s="235" t="s">
        <v>103</v>
      </c>
      <c r="C10467" s="235">
        <v>44586</v>
      </c>
      <c r="D10467" s="235">
        <v>0</v>
      </c>
      <c r="E10467" s="235">
        <v>100</v>
      </c>
      <c r="F10467" s="235">
        <v>58.7</v>
      </c>
      <c r="G10467" s="235">
        <v>22.5</v>
      </c>
      <c r="H10467" s="235">
        <v>15.3</v>
      </c>
    </row>
    <row r="10468" spans="2:8">
      <c r="B10468" s="235" t="s">
        <v>103</v>
      </c>
      <c r="C10468" s="235">
        <v>44587</v>
      </c>
      <c r="D10468" s="235">
        <v>0</v>
      </c>
      <c r="E10468" s="235">
        <v>98.3</v>
      </c>
      <c r="F10468" s="235">
        <v>60.7</v>
      </c>
      <c r="G10468" s="235">
        <v>23.7</v>
      </c>
      <c r="H10468" s="235">
        <v>13.3</v>
      </c>
    </row>
    <row r="10469" spans="2:8">
      <c r="B10469" s="235" t="s">
        <v>103</v>
      </c>
      <c r="C10469" s="235">
        <v>44588</v>
      </c>
      <c r="D10469" s="235">
        <v>1</v>
      </c>
      <c r="E10469" s="235">
        <v>97.2</v>
      </c>
      <c r="F10469" s="235">
        <v>55.3</v>
      </c>
      <c r="G10469" s="235">
        <v>25.6</v>
      </c>
      <c r="H10469" s="235">
        <v>15.7</v>
      </c>
    </row>
    <row r="10470" spans="2:8">
      <c r="B10470" s="235" t="s">
        <v>103</v>
      </c>
      <c r="C10470" s="235">
        <v>44589</v>
      </c>
      <c r="D10470" s="235">
        <v>18</v>
      </c>
      <c r="E10470" s="235">
        <v>95.7</v>
      </c>
      <c r="F10470" s="235">
        <v>50.8</v>
      </c>
      <c r="G10470" s="235">
        <v>26.6</v>
      </c>
      <c r="H10470" s="235">
        <v>15.6</v>
      </c>
    </row>
    <row r="10471" spans="2:8">
      <c r="B10471" s="235" t="s">
        <v>103</v>
      </c>
      <c r="C10471" s="235">
        <v>44590</v>
      </c>
      <c r="D10471" s="235">
        <v>7</v>
      </c>
      <c r="E10471" s="235">
        <v>99.8</v>
      </c>
      <c r="F10471" s="235">
        <v>51</v>
      </c>
      <c r="G10471" s="235">
        <v>25.7</v>
      </c>
      <c r="H10471" s="235">
        <v>14.6</v>
      </c>
    </row>
    <row r="10472" spans="2:8">
      <c r="B10472" s="235" t="s">
        <v>103</v>
      </c>
      <c r="C10472" s="235">
        <v>44592</v>
      </c>
      <c r="D10472" s="235">
        <v>0</v>
      </c>
      <c r="E10472" s="235">
        <v>94.4</v>
      </c>
      <c r="F10472" s="235">
        <v>44.2</v>
      </c>
      <c r="G10472" s="235">
        <v>28.4</v>
      </c>
      <c r="H10472" s="235">
        <v>13.6</v>
      </c>
    </row>
    <row r="10473" spans="2:8">
      <c r="B10473" s="235" t="s">
        <v>103</v>
      </c>
      <c r="C10473" s="235">
        <v>44593</v>
      </c>
      <c r="D10473" s="235">
        <v>0</v>
      </c>
      <c r="E10473" s="235">
        <v>94.1</v>
      </c>
      <c r="F10473" s="235">
        <v>45.6</v>
      </c>
      <c r="G10473" s="235">
        <v>28.4</v>
      </c>
      <c r="H10473" s="235">
        <v>14.6</v>
      </c>
    </row>
    <row r="10474" spans="2:8">
      <c r="B10474" s="235" t="s">
        <v>103</v>
      </c>
      <c r="C10474" s="235">
        <v>44594</v>
      </c>
      <c r="D10474" s="235">
        <v>0</v>
      </c>
      <c r="E10474" s="235">
        <v>94.5</v>
      </c>
      <c r="F10474" s="235">
        <v>43.8</v>
      </c>
      <c r="G10474" s="235">
        <v>27.8</v>
      </c>
      <c r="H10474" s="235">
        <v>14.2</v>
      </c>
    </row>
    <row r="10475" spans="2:8">
      <c r="B10475" s="235" t="s">
        <v>103</v>
      </c>
      <c r="C10475" s="235">
        <v>44595</v>
      </c>
      <c r="D10475" s="235">
        <v>0</v>
      </c>
      <c r="E10475" s="235">
        <v>92.5</v>
      </c>
      <c r="F10475" s="235">
        <v>42.9</v>
      </c>
      <c r="G10475" s="235">
        <v>27.6</v>
      </c>
      <c r="H10475" s="235">
        <v>14.6</v>
      </c>
    </row>
    <row r="10476" spans="2:8">
      <c r="B10476" s="235" t="s">
        <v>103</v>
      </c>
      <c r="C10476" s="235">
        <v>44596</v>
      </c>
      <c r="D10476" s="235">
        <v>4</v>
      </c>
      <c r="E10476" s="235">
        <v>100</v>
      </c>
      <c r="F10476" s="235">
        <v>53.2</v>
      </c>
      <c r="G10476" s="235">
        <v>26.1</v>
      </c>
      <c r="H10476" s="235">
        <v>16.100000000000001</v>
      </c>
    </row>
    <row r="10477" spans="2:8">
      <c r="B10477" s="235" t="s">
        <v>103</v>
      </c>
      <c r="C10477" s="235">
        <v>44599</v>
      </c>
      <c r="D10477" s="235">
        <v>9</v>
      </c>
      <c r="E10477" s="235">
        <v>99.7</v>
      </c>
      <c r="F10477" s="235">
        <v>50.9</v>
      </c>
      <c r="G10477" s="235">
        <v>26.2</v>
      </c>
      <c r="H10477" s="235">
        <v>15.6</v>
      </c>
    </row>
    <row r="10478" spans="2:8">
      <c r="B10478" s="235" t="s">
        <v>103</v>
      </c>
      <c r="C10478" s="235">
        <v>44600</v>
      </c>
      <c r="D10478" s="235">
        <v>32</v>
      </c>
      <c r="E10478" s="235">
        <v>100</v>
      </c>
      <c r="F10478" s="235">
        <v>64.2</v>
      </c>
      <c r="G10478" s="235">
        <v>23.2</v>
      </c>
      <c r="H10478" s="235">
        <v>15.9</v>
      </c>
    </row>
    <row r="10479" spans="2:8">
      <c r="B10479" s="235" t="s">
        <v>103</v>
      </c>
      <c r="C10479" s="235">
        <v>44601</v>
      </c>
      <c r="D10479" s="235">
        <v>4</v>
      </c>
      <c r="E10479" s="235">
        <v>99</v>
      </c>
      <c r="F10479" s="235">
        <v>64.3</v>
      </c>
      <c r="G10479" s="235">
        <v>24</v>
      </c>
      <c r="H10479" s="235">
        <v>15.4</v>
      </c>
    </row>
    <row r="10480" spans="2:8">
      <c r="B10480" s="235" t="s">
        <v>103</v>
      </c>
      <c r="C10480" s="235">
        <v>44602</v>
      </c>
      <c r="D10480" s="235">
        <v>7</v>
      </c>
      <c r="E10480" s="235">
        <v>98.8</v>
      </c>
      <c r="F10480" s="235">
        <v>50.5</v>
      </c>
      <c r="G10480" s="235">
        <v>27.6</v>
      </c>
      <c r="H10480" s="235">
        <v>14.6</v>
      </c>
    </row>
    <row r="10481" spans="2:8">
      <c r="B10481" s="235" t="s">
        <v>103</v>
      </c>
      <c r="C10481" s="235">
        <v>44603</v>
      </c>
      <c r="D10481" s="235">
        <v>1</v>
      </c>
      <c r="E10481" s="235">
        <v>93.7</v>
      </c>
      <c r="F10481" s="235">
        <v>45.7</v>
      </c>
      <c r="G10481" s="235">
        <v>28.3</v>
      </c>
      <c r="H10481" s="235">
        <v>14.8</v>
      </c>
    </row>
    <row r="10482" spans="2:8">
      <c r="B10482" s="235" t="s">
        <v>103</v>
      </c>
      <c r="C10482" s="235">
        <v>44606</v>
      </c>
      <c r="D10482" s="235">
        <v>8</v>
      </c>
      <c r="E10482" s="235">
        <v>98.6</v>
      </c>
      <c r="F10482" s="235">
        <v>61.6</v>
      </c>
      <c r="G10482" s="235">
        <v>24.4</v>
      </c>
      <c r="H10482" s="235">
        <v>15.6</v>
      </c>
    </row>
    <row r="10483" spans="2:8">
      <c r="B10483" s="235" t="s">
        <v>103</v>
      </c>
      <c r="C10483" s="235">
        <v>44607</v>
      </c>
      <c r="D10483" s="235">
        <v>19</v>
      </c>
      <c r="E10483" s="235">
        <v>96.2</v>
      </c>
      <c r="F10483" s="235">
        <v>54</v>
      </c>
      <c r="G10483" s="235">
        <v>26.8</v>
      </c>
      <c r="H10483" s="235">
        <v>15</v>
      </c>
    </row>
    <row r="10484" spans="2:8">
      <c r="B10484" s="235" t="s">
        <v>103</v>
      </c>
      <c r="C10484" s="235">
        <v>44608</v>
      </c>
      <c r="D10484" s="235">
        <v>2</v>
      </c>
      <c r="E10484" s="235">
        <v>96.8</v>
      </c>
      <c r="F10484" s="235">
        <v>54</v>
      </c>
      <c r="G10484" s="235">
        <v>26.6</v>
      </c>
      <c r="H10484" s="235">
        <v>15.1</v>
      </c>
    </row>
    <row r="10485" spans="2:8">
      <c r="B10485" s="235" t="s">
        <v>103</v>
      </c>
      <c r="C10485" s="235">
        <v>44609</v>
      </c>
      <c r="D10485" s="235">
        <v>8</v>
      </c>
      <c r="E10485" s="235">
        <v>100</v>
      </c>
      <c r="F10485" s="235">
        <v>58.6</v>
      </c>
      <c r="G10485" s="235">
        <v>25.9</v>
      </c>
      <c r="H10485" s="235">
        <v>16</v>
      </c>
    </row>
    <row r="10486" spans="2:8">
      <c r="B10486" s="235" t="s">
        <v>103</v>
      </c>
      <c r="C10486" s="235">
        <v>44610</v>
      </c>
      <c r="D10486" s="235">
        <v>38</v>
      </c>
      <c r="E10486" s="235">
        <v>100</v>
      </c>
      <c r="F10486" s="235">
        <v>82.5</v>
      </c>
      <c r="G10486" s="235">
        <v>19.2</v>
      </c>
      <c r="H10486" s="235">
        <v>15.6</v>
      </c>
    </row>
    <row r="10487" spans="2:8">
      <c r="B10487" s="235" t="s">
        <v>103</v>
      </c>
      <c r="C10487" s="235">
        <v>44613</v>
      </c>
      <c r="D10487" s="235">
        <v>15</v>
      </c>
      <c r="E10487" s="235">
        <v>91.2</v>
      </c>
      <c r="F10487" s="235">
        <v>51.3</v>
      </c>
      <c r="G10487" s="235">
        <v>27</v>
      </c>
      <c r="H10487" s="235">
        <v>14.3</v>
      </c>
    </row>
    <row r="10488" spans="2:8">
      <c r="B10488" s="235" t="s">
        <v>103</v>
      </c>
      <c r="C10488" s="235">
        <v>44614</v>
      </c>
      <c r="D10488" s="235">
        <v>0</v>
      </c>
      <c r="E10488" s="235">
        <v>95.5</v>
      </c>
      <c r="F10488" s="235">
        <v>52.5</v>
      </c>
      <c r="G10488" s="235">
        <v>26.8</v>
      </c>
      <c r="H10488" s="235">
        <v>14</v>
      </c>
    </row>
    <row r="10489" spans="2:8">
      <c r="B10489" s="235" t="s">
        <v>103</v>
      </c>
      <c r="C10489" s="235">
        <v>44615</v>
      </c>
      <c r="D10489" s="235">
        <v>36</v>
      </c>
      <c r="E10489" s="235">
        <v>94.6</v>
      </c>
      <c r="F10489" s="235">
        <v>43.7</v>
      </c>
      <c r="G10489" s="235">
        <v>28.4</v>
      </c>
      <c r="H10489" s="235">
        <v>14.8</v>
      </c>
    </row>
    <row r="10490" spans="2:8">
      <c r="B10490" s="235" t="s">
        <v>103</v>
      </c>
      <c r="C10490" s="235">
        <v>44616</v>
      </c>
      <c r="D10490" s="235">
        <v>2</v>
      </c>
      <c r="E10490" s="235">
        <v>99.9</v>
      </c>
      <c r="F10490" s="235">
        <v>59.9</v>
      </c>
      <c r="G10490" s="235">
        <v>24.6</v>
      </c>
      <c r="H10490" s="235">
        <v>15.2</v>
      </c>
    </row>
    <row r="10491" spans="2:8">
      <c r="B10491" s="235" t="s">
        <v>103</v>
      </c>
      <c r="C10491" s="235">
        <v>44617</v>
      </c>
      <c r="D10491" s="235">
        <v>5</v>
      </c>
      <c r="E10491" s="235">
        <v>99.9</v>
      </c>
      <c r="F10491" s="235">
        <v>59.9</v>
      </c>
      <c r="G10491" s="235">
        <v>25.6</v>
      </c>
      <c r="H10491" s="235">
        <v>15.9</v>
      </c>
    </row>
    <row r="10492" spans="2:8">
      <c r="B10492" s="235" t="s">
        <v>103</v>
      </c>
      <c r="C10492" s="235">
        <v>44620</v>
      </c>
      <c r="D10492" s="235">
        <v>80</v>
      </c>
      <c r="E10492" s="235">
        <v>100</v>
      </c>
      <c r="F10492" s="235">
        <v>60.1</v>
      </c>
      <c r="G10492" s="235">
        <v>24.3</v>
      </c>
      <c r="H10492" s="235">
        <v>15</v>
      </c>
    </row>
    <row r="10493" spans="2:8">
      <c r="B10493" s="235" t="s">
        <v>103</v>
      </c>
      <c r="C10493" s="235">
        <v>44621</v>
      </c>
      <c r="D10493" s="235">
        <v>4</v>
      </c>
      <c r="E10493" s="235">
        <v>100</v>
      </c>
      <c r="F10493" s="235">
        <v>62.3</v>
      </c>
      <c r="G10493" s="235">
        <v>25.6</v>
      </c>
      <c r="H10493" s="235">
        <v>15.9</v>
      </c>
    </row>
    <row r="10494" spans="2:8">
      <c r="B10494" s="235" t="s">
        <v>103</v>
      </c>
      <c r="C10494" s="235">
        <v>44622</v>
      </c>
      <c r="D10494" s="235">
        <v>16</v>
      </c>
      <c r="E10494" s="235">
        <v>100</v>
      </c>
      <c r="F10494" s="235">
        <v>74.7</v>
      </c>
      <c r="G10494" s="235">
        <v>20.3</v>
      </c>
      <c r="H10494" s="235">
        <v>15.8</v>
      </c>
    </row>
    <row r="10495" spans="2:8">
      <c r="B10495" s="235" t="s">
        <v>103</v>
      </c>
      <c r="C10495" s="235">
        <v>44623</v>
      </c>
      <c r="D10495" s="235">
        <v>6</v>
      </c>
      <c r="E10495" s="235">
        <v>100</v>
      </c>
      <c r="F10495" s="235">
        <v>57.7</v>
      </c>
      <c r="G10495" s="235">
        <v>25.8</v>
      </c>
      <c r="H10495" s="235">
        <v>15.2</v>
      </c>
    </row>
    <row r="10496" spans="2:8">
      <c r="B10496" s="235" t="s">
        <v>103</v>
      </c>
      <c r="C10496" s="235">
        <v>44624</v>
      </c>
      <c r="D10496" s="235">
        <v>6</v>
      </c>
      <c r="E10496" s="235">
        <v>100</v>
      </c>
      <c r="F10496" s="235">
        <v>61.6</v>
      </c>
      <c r="G10496" s="235">
        <v>25.6</v>
      </c>
      <c r="H10496" s="235">
        <v>14.9</v>
      </c>
    </row>
    <row r="10497" spans="2:8">
      <c r="B10497" s="235" t="s">
        <v>103</v>
      </c>
      <c r="C10497" s="235">
        <v>44627</v>
      </c>
      <c r="D10497" s="235">
        <v>62</v>
      </c>
      <c r="E10497" s="235">
        <v>100</v>
      </c>
      <c r="F10497" s="235">
        <v>54.1</v>
      </c>
      <c r="G10497" s="235">
        <v>25.7</v>
      </c>
      <c r="H10497" s="235">
        <v>15.3</v>
      </c>
    </row>
    <row r="10498" spans="2:8">
      <c r="B10498" s="235" t="s">
        <v>103</v>
      </c>
      <c r="C10498" s="235">
        <v>44628</v>
      </c>
      <c r="D10498" s="235">
        <v>4</v>
      </c>
      <c r="E10498" s="235">
        <v>100</v>
      </c>
      <c r="F10498" s="235">
        <v>53.1</v>
      </c>
      <c r="G10498" s="235">
        <v>26.4</v>
      </c>
      <c r="H10498" s="235">
        <v>16.2</v>
      </c>
    </row>
    <row r="10499" spans="2:8">
      <c r="B10499" s="235" t="s">
        <v>103</v>
      </c>
      <c r="C10499" s="235">
        <v>44629</v>
      </c>
      <c r="D10499" s="235">
        <v>0</v>
      </c>
      <c r="E10499" s="235">
        <v>90.1</v>
      </c>
      <c r="F10499" s="235">
        <v>44.5</v>
      </c>
      <c r="G10499" s="235">
        <v>27.1</v>
      </c>
      <c r="H10499" s="235">
        <v>13.2</v>
      </c>
    </row>
    <row r="10500" spans="2:8">
      <c r="B10500" s="235" t="s">
        <v>103</v>
      </c>
      <c r="C10500" s="235">
        <v>44630</v>
      </c>
      <c r="D10500" s="235">
        <v>0</v>
      </c>
      <c r="E10500" s="235">
        <v>89.1</v>
      </c>
      <c r="F10500" s="235">
        <v>39.6</v>
      </c>
      <c r="G10500" s="235">
        <v>27.5</v>
      </c>
      <c r="H10500" s="235">
        <v>13.8</v>
      </c>
    </row>
    <row r="10501" spans="2:8">
      <c r="B10501" s="235" t="s">
        <v>103</v>
      </c>
      <c r="C10501" s="235">
        <v>44631</v>
      </c>
      <c r="D10501" s="235">
        <v>0</v>
      </c>
      <c r="E10501" s="235">
        <v>88.8</v>
      </c>
      <c r="F10501" s="235">
        <v>44.9</v>
      </c>
      <c r="G10501" s="235">
        <v>27.4</v>
      </c>
      <c r="H10501" s="235">
        <v>14.4</v>
      </c>
    </row>
    <row r="10502" spans="2:8">
      <c r="B10502" s="235" t="s">
        <v>103</v>
      </c>
      <c r="C10502" s="235">
        <v>44634</v>
      </c>
      <c r="D10502" s="235">
        <v>0</v>
      </c>
      <c r="E10502" s="235">
        <v>99.8</v>
      </c>
      <c r="F10502" s="235">
        <v>44.2</v>
      </c>
      <c r="G10502" s="235">
        <v>28.7</v>
      </c>
      <c r="H10502" s="235">
        <v>14.5</v>
      </c>
    </row>
    <row r="10503" spans="2:8">
      <c r="B10503" s="235" t="s">
        <v>103</v>
      </c>
      <c r="C10503" s="235">
        <v>44635</v>
      </c>
      <c r="D10503" s="235">
        <v>16</v>
      </c>
      <c r="E10503" s="235">
        <v>99.8</v>
      </c>
      <c r="F10503" s="235">
        <v>49.9</v>
      </c>
      <c r="G10503" s="235">
        <v>26.6</v>
      </c>
      <c r="H10503" s="235">
        <v>14.6</v>
      </c>
    </row>
    <row r="10504" spans="2:8">
      <c r="B10504" s="235" t="s">
        <v>103</v>
      </c>
      <c r="C10504" s="235">
        <v>44636</v>
      </c>
      <c r="D10504" s="235">
        <v>9</v>
      </c>
      <c r="E10504" s="235">
        <v>100</v>
      </c>
      <c r="F10504" s="235">
        <v>53.1</v>
      </c>
      <c r="G10504" s="235">
        <v>26.4</v>
      </c>
      <c r="H10504" s="235">
        <v>16.2</v>
      </c>
    </row>
    <row r="10505" spans="2:8">
      <c r="B10505" s="235" t="s">
        <v>103</v>
      </c>
      <c r="C10505" s="235">
        <v>44637</v>
      </c>
      <c r="D10505" s="235">
        <v>54</v>
      </c>
      <c r="E10505" s="235">
        <v>100</v>
      </c>
      <c r="F10505" s="235">
        <v>54</v>
      </c>
      <c r="G10505" s="235">
        <v>26.6</v>
      </c>
      <c r="H10505" s="235">
        <v>14.5</v>
      </c>
    </row>
    <row r="10506" spans="2:8">
      <c r="B10506" s="235" t="s">
        <v>103</v>
      </c>
      <c r="C10506" s="235">
        <v>44638</v>
      </c>
      <c r="D10506" s="235">
        <v>0</v>
      </c>
      <c r="E10506" s="235">
        <v>98.4</v>
      </c>
      <c r="F10506" s="235">
        <v>60</v>
      </c>
      <c r="G10506" s="235">
        <v>25</v>
      </c>
      <c r="H10506" s="235">
        <v>16</v>
      </c>
    </row>
    <row r="10507" spans="2:8">
      <c r="B10507" s="235" t="s">
        <v>103</v>
      </c>
      <c r="C10507" s="235">
        <v>44642</v>
      </c>
      <c r="D10507" s="235">
        <v>33</v>
      </c>
      <c r="E10507" s="235">
        <v>100</v>
      </c>
      <c r="F10507" s="235">
        <v>61.2</v>
      </c>
      <c r="G10507" s="235">
        <v>25.3</v>
      </c>
      <c r="H10507" s="235">
        <v>16.600000000000001</v>
      </c>
    </row>
    <row r="10508" spans="2:8">
      <c r="B10508" s="235" t="s">
        <v>103</v>
      </c>
      <c r="C10508" s="235">
        <v>44643</v>
      </c>
      <c r="D10508" s="235">
        <v>4</v>
      </c>
      <c r="E10508" s="235">
        <v>93.5</v>
      </c>
      <c r="F10508" s="235">
        <v>53.6</v>
      </c>
      <c r="G10508" s="235">
        <v>27.1</v>
      </c>
      <c r="H10508" s="235">
        <v>16</v>
      </c>
    </row>
    <row r="10509" spans="2:8">
      <c r="B10509" s="235" t="s">
        <v>103</v>
      </c>
      <c r="C10509" s="235">
        <v>44644</v>
      </c>
      <c r="D10509" s="235">
        <v>4</v>
      </c>
      <c r="E10509" s="235">
        <v>97.9</v>
      </c>
      <c r="F10509" s="235">
        <v>49.2</v>
      </c>
      <c r="G10509" s="235">
        <v>28.3</v>
      </c>
      <c r="H10509" s="235">
        <v>16.100000000000001</v>
      </c>
    </row>
    <row r="10510" spans="2:8">
      <c r="B10510" s="235" t="s">
        <v>103</v>
      </c>
      <c r="C10510" s="235">
        <v>44645</v>
      </c>
      <c r="D10510" s="235">
        <v>4</v>
      </c>
      <c r="E10510" s="235">
        <v>99.9</v>
      </c>
      <c r="F10510" s="235">
        <v>57.6</v>
      </c>
      <c r="G10510" s="235">
        <v>25.9</v>
      </c>
      <c r="H10510" s="235">
        <v>16.600000000000001</v>
      </c>
    </row>
    <row r="10511" spans="2:8">
      <c r="B10511" s="235" t="s">
        <v>103</v>
      </c>
      <c r="C10511" s="235">
        <v>44648</v>
      </c>
      <c r="D10511" s="235">
        <v>48</v>
      </c>
      <c r="E10511" s="235">
        <v>99.9</v>
      </c>
      <c r="F10511" s="235">
        <v>54.2</v>
      </c>
      <c r="G10511" s="235">
        <v>27.5</v>
      </c>
      <c r="H10511" s="235">
        <v>16.3</v>
      </c>
    </row>
    <row r="10512" spans="2:8">
      <c r="B10512" s="235" t="s">
        <v>103</v>
      </c>
      <c r="C10512" s="235">
        <v>44649</v>
      </c>
      <c r="D10512" s="235">
        <v>4</v>
      </c>
      <c r="E10512" s="235">
        <v>100</v>
      </c>
      <c r="F10512" s="235">
        <v>53.5</v>
      </c>
      <c r="G10512" s="235">
        <v>26.5</v>
      </c>
      <c r="H10512" s="235">
        <v>16.5</v>
      </c>
    </row>
    <row r="10513" spans="2:8">
      <c r="B10513" s="235" t="s">
        <v>103</v>
      </c>
      <c r="C10513" s="235">
        <v>44650</v>
      </c>
      <c r="D10513" s="235">
        <v>16</v>
      </c>
      <c r="E10513" s="235">
        <v>100</v>
      </c>
      <c r="F10513" s="235">
        <v>48.8</v>
      </c>
      <c r="G10513" s="235">
        <v>27.7</v>
      </c>
      <c r="H10513" s="235">
        <v>16.399999999999999</v>
      </c>
    </row>
    <row r="10514" spans="2:8">
      <c r="B10514" s="235" t="s">
        <v>103</v>
      </c>
      <c r="C10514" s="235">
        <v>44651</v>
      </c>
      <c r="D10514" s="235">
        <v>1</v>
      </c>
      <c r="E10514" s="235">
        <v>100</v>
      </c>
      <c r="F10514" s="235">
        <v>62.3</v>
      </c>
      <c r="G10514" s="235">
        <v>23.9</v>
      </c>
      <c r="H10514" s="235">
        <v>15.4</v>
      </c>
    </row>
    <row r="10515" spans="2:8">
      <c r="B10515" s="235" t="s">
        <v>103</v>
      </c>
      <c r="C10515" s="235">
        <v>44652</v>
      </c>
      <c r="D10515" s="235">
        <v>22</v>
      </c>
      <c r="E10515" s="235">
        <v>100</v>
      </c>
      <c r="F10515" s="235">
        <v>58.4</v>
      </c>
      <c r="G10515" s="235">
        <v>25.8</v>
      </c>
      <c r="H10515" s="235">
        <v>14.5</v>
      </c>
    </row>
    <row r="10516" spans="2:8">
      <c r="B10516" s="235" t="s">
        <v>103</v>
      </c>
      <c r="C10516" s="235">
        <v>44655</v>
      </c>
      <c r="D10516" s="235">
        <v>14</v>
      </c>
      <c r="E10516" s="235">
        <v>100</v>
      </c>
      <c r="F10516" s="235">
        <v>55.1</v>
      </c>
      <c r="G10516" s="235">
        <v>25.6</v>
      </c>
      <c r="H10516" s="235">
        <v>15.4</v>
      </c>
    </row>
    <row r="10517" spans="2:8">
      <c r="B10517" s="235" t="s">
        <v>103</v>
      </c>
      <c r="C10517" s="235">
        <v>44656</v>
      </c>
      <c r="D10517" s="235">
        <v>46</v>
      </c>
      <c r="E10517" s="235">
        <v>100</v>
      </c>
      <c r="F10517" s="235">
        <v>53</v>
      </c>
      <c r="G10517" s="235">
        <v>27.2</v>
      </c>
      <c r="H10517" s="235">
        <v>14.9</v>
      </c>
    </row>
    <row r="10518" spans="2:8">
      <c r="B10518" s="235" t="s">
        <v>103</v>
      </c>
      <c r="C10518" s="235">
        <v>44657</v>
      </c>
      <c r="D10518" s="235">
        <v>4</v>
      </c>
      <c r="E10518" s="235">
        <v>100</v>
      </c>
      <c r="F10518" s="235">
        <v>45.5</v>
      </c>
      <c r="G10518" s="235">
        <v>29</v>
      </c>
      <c r="H10518" s="235">
        <v>15.8</v>
      </c>
    </row>
    <row r="10519" spans="2:8">
      <c r="B10519" s="235" t="s">
        <v>103</v>
      </c>
      <c r="C10519" s="235">
        <v>44658</v>
      </c>
      <c r="D10519" s="235">
        <v>13</v>
      </c>
      <c r="E10519" s="235">
        <v>100</v>
      </c>
      <c r="F10519" s="235">
        <v>55.6</v>
      </c>
      <c r="G10519" s="235">
        <v>26</v>
      </c>
      <c r="H10519" s="235">
        <v>16.100000000000001</v>
      </c>
    </row>
    <row r="10520" spans="2:8">
      <c r="B10520" s="235" t="s">
        <v>103</v>
      </c>
      <c r="C10520" s="235">
        <v>44659</v>
      </c>
      <c r="D10520" s="235">
        <v>9</v>
      </c>
      <c r="E10520" s="235">
        <v>100</v>
      </c>
      <c r="F10520" s="235">
        <v>53.9</v>
      </c>
      <c r="G10520" s="235">
        <v>27.5</v>
      </c>
      <c r="H10520" s="235">
        <v>15.7</v>
      </c>
    </row>
    <row r="10521" spans="2:8">
      <c r="B10521" s="235" t="s">
        <v>103</v>
      </c>
      <c r="C10521" s="235">
        <v>44662</v>
      </c>
      <c r="D10521" s="235">
        <v>17</v>
      </c>
      <c r="E10521" s="235">
        <v>93.4</v>
      </c>
      <c r="F10521" s="235">
        <v>48.3</v>
      </c>
      <c r="G10521" s="235">
        <v>27</v>
      </c>
      <c r="H10521" s="235">
        <v>15.8</v>
      </c>
    </row>
    <row r="10522" spans="2:8">
      <c r="B10522" s="235" t="s">
        <v>103</v>
      </c>
      <c r="C10522" s="235">
        <v>44663</v>
      </c>
      <c r="D10522" s="235">
        <v>11</v>
      </c>
      <c r="E10522" s="235">
        <v>100</v>
      </c>
      <c r="F10522" s="235">
        <v>57.6</v>
      </c>
      <c r="G10522" s="235">
        <v>27.1</v>
      </c>
      <c r="H10522" s="235">
        <v>15.7</v>
      </c>
    </row>
    <row r="10523" spans="2:8">
      <c r="B10523" s="235" t="s">
        <v>103</v>
      </c>
      <c r="C10523" s="235">
        <v>44664</v>
      </c>
      <c r="D10523" s="235">
        <v>6</v>
      </c>
      <c r="E10523" s="235">
        <v>99.9</v>
      </c>
      <c r="F10523" s="235">
        <v>54.4</v>
      </c>
      <c r="G10523" s="235">
        <v>26.9</v>
      </c>
      <c r="H10523" s="235">
        <v>16.100000000000001</v>
      </c>
    </row>
    <row r="10524" spans="2:8">
      <c r="B10524" s="235" t="s">
        <v>103</v>
      </c>
      <c r="C10524" s="235">
        <v>44669</v>
      </c>
      <c r="D10524" s="235">
        <v>32</v>
      </c>
      <c r="E10524" s="235">
        <v>100</v>
      </c>
      <c r="F10524" s="235">
        <v>54.4</v>
      </c>
      <c r="G10524" s="235">
        <v>26.6</v>
      </c>
      <c r="H10524" s="235">
        <v>15.9</v>
      </c>
    </row>
    <row r="10525" spans="2:8">
      <c r="B10525" s="235" t="s">
        <v>103</v>
      </c>
      <c r="C10525" s="235">
        <v>44670</v>
      </c>
      <c r="D10525" s="235">
        <v>30</v>
      </c>
      <c r="E10525" s="235">
        <v>100</v>
      </c>
      <c r="F10525" s="235">
        <v>53.6</v>
      </c>
      <c r="G10525" s="235">
        <v>25.1</v>
      </c>
      <c r="H10525" s="235">
        <v>14.4</v>
      </c>
    </row>
    <row r="10526" spans="2:8">
      <c r="B10526" s="235" t="s">
        <v>103</v>
      </c>
      <c r="C10526" s="235">
        <v>44671</v>
      </c>
      <c r="D10526" s="235">
        <v>24</v>
      </c>
      <c r="E10526" s="235">
        <v>100</v>
      </c>
      <c r="F10526" s="235">
        <v>55.6</v>
      </c>
      <c r="G10526" s="235">
        <v>24.9</v>
      </c>
      <c r="H10526" s="235">
        <v>14.7</v>
      </c>
    </row>
    <row r="10527" spans="2:8">
      <c r="B10527" s="235" t="s">
        <v>103</v>
      </c>
      <c r="C10527" s="235">
        <v>44672</v>
      </c>
      <c r="D10527" s="235">
        <v>8</v>
      </c>
      <c r="E10527" s="235">
        <v>100</v>
      </c>
      <c r="F10527" s="235">
        <v>56.6</v>
      </c>
      <c r="G10527" s="235">
        <v>24.9</v>
      </c>
      <c r="H10527" s="235">
        <v>14.7</v>
      </c>
    </row>
    <row r="10528" spans="2:8">
      <c r="B10528" s="235" t="s">
        <v>103</v>
      </c>
      <c r="C10528" s="235">
        <v>44673</v>
      </c>
      <c r="D10528" s="235">
        <v>8</v>
      </c>
      <c r="E10528" s="235">
        <v>100</v>
      </c>
      <c r="F10528" s="235">
        <v>50.5</v>
      </c>
      <c r="G10528" s="235">
        <v>25.5</v>
      </c>
      <c r="H10528" s="235">
        <v>15.1</v>
      </c>
    </row>
    <row r="10529" spans="2:8">
      <c r="B10529" s="235" t="s">
        <v>103</v>
      </c>
      <c r="C10529" s="235">
        <v>44676</v>
      </c>
      <c r="D10529" s="235">
        <v>8</v>
      </c>
      <c r="E10529" s="235">
        <v>100</v>
      </c>
      <c r="F10529" s="235">
        <v>84.4</v>
      </c>
      <c r="G10529" s="235">
        <v>19.100000000000001</v>
      </c>
      <c r="H10529" s="235">
        <v>13.2</v>
      </c>
    </row>
    <row r="10530" spans="2:8">
      <c r="B10530" s="235" t="s">
        <v>103</v>
      </c>
      <c r="C10530" s="235">
        <v>44677</v>
      </c>
      <c r="D10530" s="235">
        <v>7</v>
      </c>
      <c r="E10530" s="235">
        <v>94.4</v>
      </c>
      <c r="F10530" s="235">
        <v>56.9</v>
      </c>
      <c r="G10530" s="235">
        <v>25.2</v>
      </c>
      <c r="H10530" s="235">
        <v>13.2</v>
      </c>
    </row>
    <row r="10531" spans="2:8">
      <c r="B10531" s="235" t="s">
        <v>103</v>
      </c>
      <c r="C10531" s="235">
        <v>44678</v>
      </c>
      <c r="D10531" s="235">
        <v>0</v>
      </c>
      <c r="E10531" s="235">
        <v>99.5</v>
      </c>
      <c r="F10531" s="235">
        <v>56.3</v>
      </c>
      <c r="G10531" s="235">
        <v>26.7</v>
      </c>
      <c r="H10531" s="235">
        <v>15.5</v>
      </c>
    </row>
    <row r="10532" spans="2:8">
      <c r="B10532" s="235" t="s">
        <v>103</v>
      </c>
      <c r="C10532" s="235">
        <v>44679</v>
      </c>
      <c r="D10532" s="235">
        <v>10</v>
      </c>
      <c r="E10532" s="235">
        <v>100</v>
      </c>
      <c r="F10532" s="235">
        <v>67.8</v>
      </c>
      <c r="G10532" s="235">
        <v>22.8</v>
      </c>
      <c r="H10532" s="235">
        <v>14.6</v>
      </c>
    </row>
    <row r="10533" spans="2:8">
      <c r="B10533" s="235" t="s">
        <v>103</v>
      </c>
      <c r="C10533" s="235">
        <v>44680</v>
      </c>
      <c r="D10533" s="235">
        <v>3</v>
      </c>
      <c r="E10533" s="235">
        <v>94.5</v>
      </c>
      <c r="F10533" s="235">
        <v>56.3</v>
      </c>
      <c r="G10533" s="235">
        <v>26.6</v>
      </c>
      <c r="H10533" s="235">
        <v>15</v>
      </c>
    </row>
    <row r="10534" spans="2:8">
      <c r="B10534" s="235" t="s">
        <v>103</v>
      </c>
      <c r="C10534" s="235">
        <v>44683</v>
      </c>
      <c r="D10534" s="235">
        <v>7</v>
      </c>
      <c r="E10534" s="235">
        <v>94.1</v>
      </c>
      <c r="F10534" s="235">
        <v>53.6</v>
      </c>
      <c r="G10534" s="235">
        <v>28.6</v>
      </c>
      <c r="H10534" s="235">
        <v>16.899999999999999</v>
      </c>
    </row>
    <row r="10535" spans="2:8">
      <c r="B10535" s="235" t="s">
        <v>103</v>
      </c>
      <c r="C10535" s="235">
        <v>44684</v>
      </c>
      <c r="D10535" s="235">
        <v>0</v>
      </c>
      <c r="E10535" s="235">
        <v>90.1</v>
      </c>
      <c r="F10535" s="235">
        <v>44.9</v>
      </c>
      <c r="G10535" s="235">
        <v>30.5</v>
      </c>
      <c r="H10535" s="235">
        <v>15.8</v>
      </c>
    </row>
    <row r="10536" spans="2:8">
      <c r="B10536" s="235" t="s">
        <v>103</v>
      </c>
      <c r="C10536" s="235">
        <v>44685</v>
      </c>
      <c r="D10536" s="235">
        <v>0</v>
      </c>
      <c r="E10536" s="235">
        <v>94.7</v>
      </c>
      <c r="F10536" s="235">
        <v>54.1</v>
      </c>
      <c r="G10536" s="235">
        <v>26.5</v>
      </c>
      <c r="H10536" s="235">
        <v>16.399999999999999</v>
      </c>
    </row>
    <row r="10537" spans="2:8">
      <c r="B10537" s="235" t="s">
        <v>103</v>
      </c>
      <c r="C10537" s="235">
        <v>44686</v>
      </c>
      <c r="D10537" s="235">
        <v>10</v>
      </c>
      <c r="E10537" s="235">
        <v>100</v>
      </c>
      <c r="F10537" s="235">
        <v>61.4</v>
      </c>
      <c r="G10537" s="235">
        <v>24.5</v>
      </c>
      <c r="H10537" s="235">
        <v>15.9</v>
      </c>
    </row>
    <row r="10538" spans="2:8">
      <c r="B10538" s="235" t="s">
        <v>103</v>
      </c>
      <c r="C10538" s="235">
        <v>44687</v>
      </c>
      <c r="D10538" s="235">
        <v>12</v>
      </c>
      <c r="E10538" s="235">
        <v>100</v>
      </c>
      <c r="F10538" s="235">
        <v>63.2</v>
      </c>
      <c r="G10538" s="235">
        <v>23.5</v>
      </c>
      <c r="H10538" s="235">
        <v>15.9</v>
      </c>
    </row>
    <row r="10539" spans="2:8">
      <c r="B10539" s="235" t="s">
        <v>103</v>
      </c>
      <c r="C10539" s="235">
        <v>44690</v>
      </c>
      <c r="D10539" s="235">
        <v>14</v>
      </c>
      <c r="E10539" s="235">
        <v>100</v>
      </c>
      <c r="F10539" s="235">
        <v>54.4</v>
      </c>
      <c r="G10539" s="235">
        <v>26.9</v>
      </c>
      <c r="H10539" s="235">
        <v>16</v>
      </c>
    </row>
    <row r="10540" spans="2:8">
      <c r="B10540" s="235" t="s">
        <v>103</v>
      </c>
      <c r="C10540" s="235">
        <v>44691</v>
      </c>
      <c r="D10540" s="235">
        <v>40</v>
      </c>
      <c r="E10540" s="235">
        <v>99.9</v>
      </c>
      <c r="F10540" s="235">
        <v>50.8</v>
      </c>
      <c r="G10540" s="235">
        <v>28</v>
      </c>
      <c r="H10540" s="235">
        <v>15.6</v>
      </c>
    </row>
    <row r="10541" spans="2:8">
      <c r="B10541" s="235" t="s">
        <v>103</v>
      </c>
      <c r="C10541" s="235">
        <v>44692</v>
      </c>
      <c r="D10541" s="235">
        <v>1</v>
      </c>
      <c r="E10541" s="235">
        <v>99.8</v>
      </c>
      <c r="F10541" s="235">
        <v>52</v>
      </c>
      <c r="G10541" s="235">
        <v>27</v>
      </c>
      <c r="H10541" s="235">
        <v>15.6</v>
      </c>
    </row>
    <row r="10542" spans="2:8">
      <c r="B10542" s="235" t="s">
        <v>103</v>
      </c>
      <c r="C10542" s="235">
        <v>44693</v>
      </c>
      <c r="D10542" s="235">
        <v>3</v>
      </c>
      <c r="E10542" s="235">
        <v>99.9</v>
      </c>
      <c r="F10542" s="235">
        <v>52.3</v>
      </c>
      <c r="G10542" s="235">
        <v>27.7</v>
      </c>
      <c r="H10542" s="235">
        <v>16.2</v>
      </c>
    </row>
    <row r="10543" spans="2:8">
      <c r="B10543" s="235" t="s">
        <v>103</v>
      </c>
      <c r="C10543" s="235">
        <v>44694</v>
      </c>
      <c r="D10543" s="235">
        <v>6</v>
      </c>
      <c r="E10543" s="235">
        <v>99.9</v>
      </c>
      <c r="F10543" s="235">
        <v>62.2</v>
      </c>
      <c r="G10543" s="235">
        <v>26</v>
      </c>
      <c r="H10543" s="235">
        <v>16.8</v>
      </c>
    </row>
    <row r="10544" spans="2:8">
      <c r="B10544" s="235" t="s">
        <v>103</v>
      </c>
      <c r="C10544" s="235">
        <v>44697</v>
      </c>
      <c r="D10544" s="235">
        <v>15</v>
      </c>
      <c r="E10544" s="235">
        <v>98.2</v>
      </c>
      <c r="F10544" s="235">
        <v>49.8</v>
      </c>
      <c r="G10544" s="235">
        <v>27.5</v>
      </c>
      <c r="H10544" s="235">
        <v>16</v>
      </c>
    </row>
    <row r="10545" spans="2:8">
      <c r="B10545" s="235" t="s">
        <v>103</v>
      </c>
      <c r="C10545" s="235">
        <v>44698</v>
      </c>
      <c r="D10545" s="235">
        <v>1</v>
      </c>
      <c r="E10545" s="235">
        <v>99.5</v>
      </c>
      <c r="F10545" s="235">
        <v>61.8</v>
      </c>
      <c r="G10545" s="235">
        <v>24.2</v>
      </c>
      <c r="H10545" s="235">
        <v>16.600000000000001</v>
      </c>
    </row>
    <row r="10546" spans="2:8">
      <c r="B10546" s="235" t="s">
        <v>103</v>
      </c>
      <c r="C10546" s="235">
        <v>44699</v>
      </c>
      <c r="D10546" s="235">
        <v>6</v>
      </c>
      <c r="E10546" s="235">
        <v>100</v>
      </c>
      <c r="F10546" s="235">
        <v>62.4</v>
      </c>
      <c r="G10546" s="235">
        <v>24.3</v>
      </c>
      <c r="H10546" s="235">
        <v>16.399999999999999</v>
      </c>
    </row>
    <row r="10547" spans="2:8">
      <c r="B10547" s="235" t="s">
        <v>103</v>
      </c>
      <c r="C10547" s="235">
        <v>44700</v>
      </c>
      <c r="D10547" s="235">
        <v>4</v>
      </c>
      <c r="E10547" s="235">
        <v>100</v>
      </c>
      <c r="F10547" s="235">
        <v>59</v>
      </c>
      <c r="G10547" s="235">
        <v>24.7</v>
      </c>
      <c r="H10547" s="235">
        <v>15.6</v>
      </c>
    </row>
    <row r="10548" spans="2:8">
      <c r="B10548" s="235" t="s">
        <v>103</v>
      </c>
      <c r="C10548" s="235">
        <v>44701</v>
      </c>
      <c r="D10548" s="235">
        <v>33</v>
      </c>
      <c r="E10548" s="235">
        <v>100</v>
      </c>
      <c r="F10548" s="235">
        <v>57.1</v>
      </c>
      <c r="G10548" s="235">
        <v>25.3</v>
      </c>
      <c r="H10548" s="235">
        <v>14.3</v>
      </c>
    </row>
    <row r="10549" spans="2:8">
      <c r="B10549" s="235" t="s">
        <v>103</v>
      </c>
      <c r="C10549" s="235">
        <v>44704</v>
      </c>
      <c r="D10549" s="235">
        <v>21</v>
      </c>
      <c r="E10549" s="235">
        <v>100</v>
      </c>
      <c r="F10549" s="235">
        <v>55.1</v>
      </c>
      <c r="G10549" s="235">
        <v>24.6</v>
      </c>
      <c r="H10549" s="235">
        <v>15.4</v>
      </c>
    </row>
    <row r="10550" spans="2:8">
      <c r="B10550" s="235" t="s">
        <v>91</v>
      </c>
      <c r="C10550" s="235">
        <v>44562</v>
      </c>
      <c r="D10550" s="235">
        <v>0</v>
      </c>
      <c r="E10550" s="235">
        <v>0</v>
      </c>
      <c r="F10550" s="235">
        <v>0</v>
      </c>
      <c r="G10550" s="235">
        <v>0</v>
      </c>
      <c r="H10550" s="235">
        <v>0</v>
      </c>
    </row>
    <row r="10551" spans="2:8">
      <c r="B10551" s="235" t="s">
        <v>91</v>
      </c>
      <c r="C10551" s="235">
        <v>44593</v>
      </c>
      <c r="D10551" s="235">
        <v>0</v>
      </c>
      <c r="E10551" s="235">
        <v>68</v>
      </c>
      <c r="F10551" s="235">
        <v>63</v>
      </c>
      <c r="G10551" s="235">
        <v>20</v>
      </c>
      <c r="H10551" s="235">
        <v>15</v>
      </c>
    </row>
    <row r="10552" spans="2:8">
      <c r="B10552" s="235" t="s">
        <v>91</v>
      </c>
      <c r="C10552" s="235">
        <v>44594</v>
      </c>
      <c r="D10552" s="235">
        <v>0</v>
      </c>
      <c r="E10552" s="235">
        <v>0</v>
      </c>
      <c r="F10552" s="235">
        <v>0</v>
      </c>
      <c r="G10552" s="235">
        <v>0</v>
      </c>
      <c r="H10552" s="235">
        <v>0</v>
      </c>
    </row>
    <row r="10553" spans="2:8">
      <c r="B10553" s="235" t="s">
        <v>91</v>
      </c>
      <c r="C10553" s="235">
        <v>44595</v>
      </c>
      <c r="D10553" s="235">
        <v>0</v>
      </c>
      <c r="E10553" s="235">
        <v>0</v>
      </c>
      <c r="F10553" s="235">
        <v>0</v>
      </c>
      <c r="G10553" s="235">
        <v>0</v>
      </c>
      <c r="H10553" s="235">
        <v>0</v>
      </c>
    </row>
    <row r="10554" spans="2:8">
      <c r="B10554" s="235" t="s">
        <v>91</v>
      </c>
      <c r="C10554" s="235">
        <v>44594</v>
      </c>
      <c r="D10554" s="235">
        <v>10</v>
      </c>
      <c r="E10554" s="235">
        <v>0</v>
      </c>
      <c r="F10554" s="235">
        <v>0</v>
      </c>
      <c r="G10554" s="235">
        <v>0</v>
      </c>
      <c r="H10554" s="235">
        <v>0</v>
      </c>
    </row>
    <row r="10555" spans="2:8">
      <c r="B10555" s="235" t="s">
        <v>91</v>
      </c>
      <c r="C10555" s="235">
        <v>44599</v>
      </c>
      <c r="D10555" s="235">
        <v>25</v>
      </c>
      <c r="E10555" s="235">
        <v>0</v>
      </c>
      <c r="F10555" s="235">
        <v>0</v>
      </c>
      <c r="G10555" s="235">
        <v>0</v>
      </c>
      <c r="H10555" s="235">
        <v>0</v>
      </c>
    </row>
    <row r="10556" spans="2:8">
      <c r="B10556" s="235" t="s">
        <v>91</v>
      </c>
      <c r="C10556" s="235">
        <v>44600</v>
      </c>
      <c r="D10556" s="235">
        <v>1</v>
      </c>
      <c r="E10556" s="235">
        <v>0</v>
      </c>
      <c r="F10556" s="235">
        <v>0</v>
      </c>
      <c r="G10556" s="235">
        <v>0</v>
      </c>
      <c r="H10556" s="235">
        <v>0</v>
      </c>
    </row>
    <row r="10557" spans="2:8">
      <c r="B10557" s="235" t="s">
        <v>91</v>
      </c>
      <c r="C10557" s="235">
        <v>44601</v>
      </c>
      <c r="D10557" s="235">
        <v>10</v>
      </c>
      <c r="E10557" s="235">
        <v>0</v>
      </c>
      <c r="F10557" s="235">
        <v>0</v>
      </c>
      <c r="G10557" s="235">
        <v>0</v>
      </c>
      <c r="H10557" s="235">
        <v>0</v>
      </c>
    </row>
    <row r="10558" spans="2:8">
      <c r="B10558" s="235" t="s">
        <v>91</v>
      </c>
      <c r="C10558" s="235">
        <v>44602</v>
      </c>
      <c r="D10558" s="235">
        <v>1</v>
      </c>
      <c r="E10558" s="235">
        <v>0</v>
      </c>
      <c r="F10558" s="235">
        <v>0</v>
      </c>
      <c r="G10558" s="235">
        <v>0</v>
      </c>
      <c r="H10558" s="235">
        <v>0</v>
      </c>
    </row>
    <row r="10559" spans="2:8">
      <c r="B10559" s="235" t="s">
        <v>91</v>
      </c>
      <c r="C10559" s="235">
        <v>44603</v>
      </c>
      <c r="D10559" s="235">
        <v>0</v>
      </c>
      <c r="E10559" s="235">
        <v>0</v>
      </c>
      <c r="F10559" s="235">
        <v>0</v>
      </c>
      <c r="G10559" s="235">
        <v>0</v>
      </c>
      <c r="H10559" s="235">
        <v>0</v>
      </c>
    </row>
    <row r="10560" spans="2:8">
      <c r="B10560" s="235" t="s">
        <v>91</v>
      </c>
      <c r="C10560" s="235">
        <v>44605</v>
      </c>
      <c r="D10560" s="235">
        <v>2</v>
      </c>
      <c r="E10560" s="235">
        <v>0</v>
      </c>
      <c r="F10560" s="235">
        <v>0</v>
      </c>
      <c r="G10560" s="235">
        <v>0</v>
      </c>
      <c r="H10560" s="235">
        <v>0</v>
      </c>
    </row>
    <row r="10561" spans="2:8">
      <c r="B10561" s="235" t="s">
        <v>91</v>
      </c>
      <c r="C10561" s="235">
        <v>44606</v>
      </c>
      <c r="D10561" s="235">
        <v>12</v>
      </c>
      <c r="E10561" s="235">
        <v>0</v>
      </c>
      <c r="F10561" s="235">
        <v>0</v>
      </c>
      <c r="G10561" s="235">
        <v>0</v>
      </c>
      <c r="H10561" s="235">
        <v>0</v>
      </c>
    </row>
    <row r="10562" spans="2:8">
      <c r="B10562" s="235" t="s">
        <v>91</v>
      </c>
      <c r="C10562" s="235">
        <v>44607</v>
      </c>
      <c r="D10562" s="235">
        <v>12</v>
      </c>
      <c r="E10562" s="235">
        <v>0</v>
      </c>
      <c r="F10562" s="235">
        <v>0</v>
      </c>
      <c r="G10562" s="235">
        <v>0</v>
      </c>
      <c r="H10562" s="235">
        <v>0</v>
      </c>
    </row>
    <row r="10563" spans="2:8">
      <c r="B10563" s="235" t="s">
        <v>91</v>
      </c>
      <c r="C10563" s="235">
        <v>44608</v>
      </c>
      <c r="D10563" s="235">
        <v>10.5</v>
      </c>
      <c r="E10563" s="235">
        <v>0</v>
      </c>
      <c r="F10563" s="235">
        <v>0</v>
      </c>
      <c r="G10563" s="235">
        <v>0</v>
      </c>
      <c r="H10563" s="235">
        <v>0</v>
      </c>
    </row>
    <row r="10564" spans="2:8">
      <c r="B10564" s="235" t="s">
        <v>91</v>
      </c>
      <c r="C10564" s="235">
        <v>44609</v>
      </c>
      <c r="D10564" s="235">
        <v>10.5</v>
      </c>
      <c r="E10564" s="235">
        <v>0</v>
      </c>
      <c r="F10564" s="235">
        <v>0</v>
      </c>
      <c r="G10564" s="235">
        <v>0</v>
      </c>
      <c r="H10564" s="235">
        <v>0</v>
      </c>
    </row>
    <row r="10565" spans="2:8">
      <c r="B10565" s="235" t="s">
        <v>91</v>
      </c>
      <c r="C10565" s="235">
        <v>44610</v>
      </c>
      <c r="D10565" s="235">
        <v>5.6</v>
      </c>
      <c r="E10565" s="235">
        <v>0</v>
      </c>
      <c r="F10565" s="235">
        <v>0</v>
      </c>
      <c r="G10565" s="235">
        <v>0</v>
      </c>
      <c r="H10565" s="235">
        <v>0</v>
      </c>
    </row>
    <row r="10566" spans="2:8">
      <c r="B10566" s="235" t="s">
        <v>91</v>
      </c>
      <c r="C10566" s="235">
        <v>44612</v>
      </c>
      <c r="D10566" s="235">
        <v>11.2</v>
      </c>
      <c r="E10566" s="235">
        <v>0</v>
      </c>
      <c r="F10566" s="235">
        <v>0</v>
      </c>
      <c r="G10566" s="235">
        <v>0</v>
      </c>
      <c r="H10566" s="235">
        <v>0</v>
      </c>
    </row>
    <row r="10567" spans="2:8">
      <c r="B10567" s="235" t="s">
        <v>91</v>
      </c>
      <c r="C10567" s="235">
        <v>44613</v>
      </c>
      <c r="D10567" s="235">
        <v>22</v>
      </c>
      <c r="E10567" s="235">
        <v>0</v>
      </c>
      <c r="F10567" s="235">
        <v>0</v>
      </c>
      <c r="G10567" s="235">
        <v>0</v>
      </c>
      <c r="H10567" s="235">
        <v>0</v>
      </c>
    </row>
    <row r="10568" spans="2:8">
      <c r="B10568" s="235" t="s">
        <v>91</v>
      </c>
      <c r="C10568" s="235">
        <v>44614</v>
      </c>
      <c r="D10568" s="235">
        <v>10</v>
      </c>
      <c r="E10568" s="235">
        <v>0</v>
      </c>
      <c r="F10568" s="235">
        <v>0</v>
      </c>
      <c r="G10568" s="235">
        <v>0</v>
      </c>
      <c r="H10568" s="235">
        <v>0</v>
      </c>
    </row>
    <row r="10569" spans="2:8">
      <c r="B10569" s="235" t="s">
        <v>91</v>
      </c>
      <c r="C10569" s="235">
        <v>44615</v>
      </c>
      <c r="D10569" s="235">
        <v>6</v>
      </c>
      <c r="E10569" s="235">
        <v>0</v>
      </c>
      <c r="F10569" s="235">
        <v>0</v>
      </c>
      <c r="G10569" s="235">
        <v>0</v>
      </c>
      <c r="H10569" s="235">
        <v>0</v>
      </c>
    </row>
    <row r="10570" spans="2:8">
      <c r="B10570" s="235" t="s">
        <v>91</v>
      </c>
      <c r="C10570" s="235">
        <v>44616</v>
      </c>
      <c r="D10570" s="235">
        <v>6</v>
      </c>
      <c r="E10570" s="235">
        <v>0</v>
      </c>
      <c r="F10570" s="235">
        <v>0</v>
      </c>
      <c r="G10570" s="235">
        <v>0</v>
      </c>
      <c r="H10570" s="235">
        <v>0</v>
      </c>
    </row>
    <row r="10571" spans="2:8">
      <c r="B10571" s="235" t="s">
        <v>91</v>
      </c>
      <c r="C10571" s="235">
        <v>44617</v>
      </c>
      <c r="D10571" s="235">
        <v>20</v>
      </c>
      <c r="E10571" s="235">
        <v>0</v>
      </c>
      <c r="F10571" s="235">
        <v>0</v>
      </c>
      <c r="G10571" s="235">
        <v>0</v>
      </c>
      <c r="H10571" s="235">
        <v>0</v>
      </c>
    </row>
    <row r="10572" spans="2:8">
      <c r="B10572" s="235" t="s">
        <v>91</v>
      </c>
      <c r="C10572" s="235">
        <v>44619</v>
      </c>
      <c r="D10572" s="235">
        <v>40</v>
      </c>
      <c r="E10572" s="235">
        <v>0</v>
      </c>
      <c r="F10572" s="235">
        <v>0</v>
      </c>
      <c r="G10572" s="235">
        <v>0</v>
      </c>
      <c r="H10572" s="235">
        <v>0</v>
      </c>
    </row>
    <row r="10573" spans="2:8">
      <c r="B10573" s="235" t="s">
        <v>91</v>
      </c>
      <c r="C10573" s="235">
        <v>44620</v>
      </c>
      <c r="D10573" s="235">
        <v>5</v>
      </c>
      <c r="E10573" s="235">
        <v>0</v>
      </c>
      <c r="F10573" s="235">
        <v>0</v>
      </c>
      <c r="G10573" s="235">
        <v>0</v>
      </c>
      <c r="H10573" s="235">
        <v>0</v>
      </c>
    </row>
    <row r="10574" spans="2:8">
      <c r="B10574" s="235" t="s">
        <v>91</v>
      </c>
      <c r="C10574" s="235">
        <v>44621</v>
      </c>
      <c r="D10574" s="235">
        <v>5</v>
      </c>
      <c r="E10574" s="235">
        <v>0</v>
      </c>
      <c r="F10574" s="235">
        <v>0</v>
      </c>
      <c r="G10574" s="235">
        <v>0</v>
      </c>
      <c r="H10574" s="235">
        <v>0</v>
      </c>
    </row>
    <row r="10575" spans="2:8">
      <c r="B10575" s="235" t="s">
        <v>91</v>
      </c>
      <c r="C10575" s="235">
        <v>44622</v>
      </c>
      <c r="D10575" s="235">
        <v>2</v>
      </c>
      <c r="E10575" s="235">
        <v>0</v>
      </c>
      <c r="F10575" s="235">
        <v>0</v>
      </c>
      <c r="G10575" s="235">
        <v>0</v>
      </c>
      <c r="H10575" s="235">
        <v>0</v>
      </c>
    </row>
    <row r="10576" spans="2:8">
      <c r="B10576" s="235" t="s">
        <v>91</v>
      </c>
      <c r="C10576" s="235">
        <v>44623</v>
      </c>
      <c r="D10576" s="235">
        <v>20</v>
      </c>
      <c r="E10576" s="235">
        <v>0</v>
      </c>
      <c r="F10576" s="235">
        <v>0</v>
      </c>
      <c r="G10576" s="235">
        <v>0</v>
      </c>
      <c r="H10576" s="235">
        <v>0</v>
      </c>
    </row>
    <row r="10577" spans="2:8">
      <c r="B10577" s="235" t="s">
        <v>91</v>
      </c>
      <c r="C10577" s="235">
        <v>44624</v>
      </c>
      <c r="D10577" s="235">
        <v>42</v>
      </c>
      <c r="E10577" s="235">
        <v>0</v>
      </c>
      <c r="F10577" s="235">
        <v>0</v>
      </c>
      <c r="G10577" s="235">
        <v>0</v>
      </c>
      <c r="H10577" s="235">
        <v>0</v>
      </c>
    </row>
    <row r="10578" spans="2:8">
      <c r="B10578" s="235" t="s">
        <v>91</v>
      </c>
      <c r="C10578" s="235">
        <v>44626</v>
      </c>
      <c r="D10578" s="235">
        <v>24</v>
      </c>
      <c r="E10578" s="235">
        <v>0</v>
      </c>
      <c r="F10578" s="235">
        <v>0</v>
      </c>
      <c r="G10578" s="235">
        <v>0</v>
      </c>
      <c r="H10578" s="235">
        <v>0</v>
      </c>
    </row>
    <row r="10579" spans="2:8">
      <c r="B10579" s="235" t="s">
        <v>91</v>
      </c>
      <c r="C10579" s="235">
        <v>44627</v>
      </c>
      <c r="D10579" s="235">
        <v>14</v>
      </c>
      <c r="E10579" s="235">
        <v>0</v>
      </c>
      <c r="F10579" s="235">
        <v>0</v>
      </c>
      <c r="G10579" s="235">
        <v>0</v>
      </c>
      <c r="H10579" s="235">
        <v>0</v>
      </c>
    </row>
    <row r="10580" spans="2:8">
      <c r="B10580" s="235" t="s">
        <v>91</v>
      </c>
      <c r="C10580" s="235">
        <v>44628</v>
      </c>
      <c r="D10580" s="235">
        <v>2</v>
      </c>
      <c r="E10580" s="235">
        <v>0</v>
      </c>
      <c r="F10580" s="235">
        <v>0</v>
      </c>
      <c r="G10580" s="235">
        <v>0</v>
      </c>
      <c r="H10580" s="235">
        <v>0</v>
      </c>
    </row>
    <row r="10581" spans="2:8">
      <c r="B10581" s="235" t="s">
        <v>91</v>
      </c>
      <c r="C10581" s="235">
        <v>44629</v>
      </c>
      <c r="D10581" s="235">
        <v>0</v>
      </c>
      <c r="E10581" s="235">
        <v>0</v>
      </c>
      <c r="F10581" s="235">
        <v>0</v>
      </c>
      <c r="G10581" s="235">
        <v>0</v>
      </c>
      <c r="H10581" s="235">
        <v>0</v>
      </c>
    </row>
    <row r="10582" spans="2:8">
      <c r="B10582" s="235" t="s">
        <v>91</v>
      </c>
      <c r="C10582" s="235">
        <v>44630</v>
      </c>
      <c r="D10582" s="235">
        <v>5</v>
      </c>
      <c r="E10582" s="235">
        <v>0</v>
      </c>
      <c r="F10582" s="235">
        <v>0</v>
      </c>
      <c r="G10582" s="235">
        <v>0</v>
      </c>
      <c r="H10582" s="235">
        <v>0</v>
      </c>
    </row>
    <row r="10583" spans="2:8">
      <c r="B10583" s="235" t="s">
        <v>91</v>
      </c>
      <c r="C10583" s="235">
        <v>44631</v>
      </c>
      <c r="D10583" s="235">
        <v>2.6</v>
      </c>
      <c r="E10583" s="235">
        <v>0</v>
      </c>
      <c r="F10583" s="235">
        <v>0</v>
      </c>
      <c r="G10583" s="235">
        <v>0</v>
      </c>
      <c r="H10583" s="235">
        <v>0</v>
      </c>
    </row>
    <row r="10584" spans="2:8">
      <c r="B10584" s="235" t="s">
        <v>91</v>
      </c>
      <c r="C10584" s="235">
        <v>44633</v>
      </c>
      <c r="D10584" s="235">
        <v>5.6</v>
      </c>
      <c r="E10584" s="235">
        <v>0</v>
      </c>
      <c r="F10584" s="235">
        <v>0</v>
      </c>
      <c r="G10584" s="235">
        <v>0</v>
      </c>
      <c r="H10584" s="235">
        <v>0</v>
      </c>
    </row>
    <row r="10585" spans="2:8">
      <c r="B10585" s="235" t="s">
        <v>91</v>
      </c>
      <c r="C10585" s="235">
        <v>44634</v>
      </c>
      <c r="D10585" s="235">
        <v>12</v>
      </c>
      <c r="E10585" s="235">
        <v>0</v>
      </c>
      <c r="F10585" s="235">
        <v>0</v>
      </c>
      <c r="G10585" s="235">
        <v>0</v>
      </c>
      <c r="H10585" s="235">
        <v>0</v>
      </c>
    </row>
    <row r="10586" spans="2:8">
      <c r="B10586" s="235" t="s">
        <v>91</v>
      </c>
      <c r="C10586" s="235">
        <v>44634</v>
      </c>
      <c r="D10586" s="235">
        <v>8</v>
      </c>
      <c r="E10586" s="235">
        <v>0</v>
      </c>
      <c r="F10586" s="235">
        <v>0</v>
      </c>
      <c r="G10586" s="235">
        <v>0</v>
      </c>
      <c r="H10586" s="235">
        <v>0</v>
      </c>
    </row>
    <row r="10587" spans="2:8">
      <c r="B10587" s="235" t="s">
        <v>91</v>
      </c>
      <c r="C10587" s="235">
        <v>44636</v>
      </c>
      <c r="D10587" s="235">
        <v>20</v>
      </c>
      <c r="E10587" s="235">
        <v>0</v>
      </c>
      <c r="F10587" s="235">
        <v>0</v>
      </c>
      <c r="G10587" s="235">
        <v>0</v>
      </c>
      <c r="H10587" s="235">
        <v>0</v>
      </c>
    </row>
    <row r="10588" spans="2:8">
      <c r="B10588" s="235" t="s">
        <v>91</v>
      </c>
      <c r="C10588" s="235">
        <v>44637</v>
      </c>
      <c r="D10588" s="235">
        <v>3</v>
      </c>
      <c r="E10588" s="235">
        <v>0</v>
      </c>
      <c r="F10588" s="235">
        <v>0</v>
      </c>
      <c r="G10588" s="235">
        <v>0</v>
      </c>
      <c r="H10588" s="235">
        <v>0</v>
      </c>
    </row>
    <row r="10589" spans="2:8">
      <c r="B10589" s="235" t="s">
        <v>91</v>
      </c>
      <c r="C10589" s="235">
        <v>44639</v>
      </c>
      <c r="D10589" s="235">
        <v>6.3</v>
      </c>
      <c r="E10589" s="235">
        <v>0</v>
      </c>
      <c r="F10589" s="235">
        <v>0</v>
      </c>
      <c r="G10589" s="235">
        <v>0</v>
      </c>
      <c r="H10589" s="235">
        <v>0</v>
      </c>
    </row>
    <row r="10590" spans="2:8">
      <c r="B10590" s="235" t="s">
        <v>91</v>
      </c>
      <c r="C10590" s="235">
        <v>44641</v>
      </c>
      <c r="D10590" s="235">
        <v>12.6</v>
      </c>
      <c r="E10590" s="235">
        <v>0</v>
      </c>
      <c r="F10590" s="235">
        <v>0</v>
      </c>
      <c r="G10590" s="235">
        <v>0</v>
      </c>
      <c r="H10590" s="235">
        <v>0</v>
      </c>
    </row>
    <row r="10591" spans="2:8">
      <c r="B10591" s="235" t="s">
        <v>91</v>
      </c>
      <c r="C10591" s="235">
        <v>44642</v>
      </c>
      <c r="D10591" s="235">
        <v>0</v>
      </c>
      <c r="E10591" s="235">
        <v>0</v>
      </c>
      <c r="F10591" s="235">
        <v>0</v>
      </c>
      <c r="G10591" s="235">
        <v>0</v>
      </c>
      <c r="H10591" s="235">
        <v>0</v>
      </c>
    </row>
    <row r="10592" spans="2:8">
      <c r="B10592" s="235" t="s">
        <v>91</v>
      </c>
      <c r="C10592" s="235">
        <v>44643</v>
      </c>
      <c r="D10592" s="235">
        <v>0</v>
      </c>
      <c r="E10592" s="235">
        <v>0</v>
      </c>
      <c r="F10592" s="235">
        <v>0</v>
      </c>
      <c r="G10592" s="235">
        <v>0</v>
      </c>
      <c r="H10592" s="235">
        <v>0</v>
      </c>
    </row>
    <row r="10593" spans="2:8">
      <c r="B10593" s="235" t="s">
        <v>91</v>
      </c>
      <c r="C10593" s="235">
        <v>44644</v>
      </c>
      <c r="D10593" s="235">
        <v>10</v>
      </c>
      <c r="E10593" s="235">
        <v>0</v>
      </c>
      <c r="F10593" s="235">
        <v>0</v>
      </c>
      <c r="G10593" s="235">
        <v>0</v>
      </c>
      <c r="H10593" s="235">
        <v>0</v>
      </c>
    </row>
    <row r="10594" spans="2:8">
      <c r="B10594" s="235" t="s">
        <v>91</v>
      </c>
      <c r="C10594" s="235">
        <v>44645</v>
      </c>
      <c r="D10594" s="235">
        <v>12</v>
      </c>
      <c r="E10594" s="235">
        <v>0</v>
      </c>
      <c r="F10594" s="235">
        <v>0</v>
      </c>
      <c r="G10594" s="235">
        <v>0</v>
      </c>
      <c r="H10594" s="235">
        <v>0</v>
      </c>
    </row>
    <row r="10595" spans="2:8">
      <c r="B10595" s="235" t="s">
        <v>91</v>
      </c>
      <c r="C10595" s="235">
        <v>44648</v>
      </c>
      <c r="D10595" s="235">
        <v>13</v>
      </c>
      <c r="E10595" s="235">
        <v>100</v>
      </c>
      <c r="F10595" s="235">
        <v>100</v>
      </c>
      <c r="G10595" s="235">
        <v>24</v>
      </c>
      <c r="H10595" s="235">
        <v>26</v>
      </c>
    </row>
    <row r="10596" spans="2:8">
      <c r="B10596" s="235" t="s">
        <v>91</v>
      </c>
      <c r="C10596" s="235">
        <v>44649</v>
      </c>
      <c r="D10596" s="235">
        <v>43</v>
      </c>
      <c r="E10596" s="235">
        <v>95</v>
      </c>
      <c r="F10596" s="235">
        <v>87</v>
      </c>
      <c r="G10596" s="235">
        <v>24</v>
      </c>
      <c r="H10596" s="235">
        <v>16</v>
      </c>
    </row>
    <row r="10597" spans="2:8">
      <c r="B10597" s="235" t="s">
        <v>91</v>
      </c>
      <c r="C10597" s="235">
        <v>44650</v>
      </c>
      <c r="D10597" s="235">
        <v>18</v>
      </c>
      <c r="E10597" s="235">
        <v>90</v>
      </c>
      <c r="F10597" s="235">
        <v>86</v>
      </c>
      <c r="G10597" s="235">
        <v>22</v>
      </c>
      <c r="H10597" s="235">
        <v>15</v>
      </c>
    </row>
    <row r="10598" spans="2:8">
      <c r="B10598" s="235" t="s">
        <v>91</v>
      </c>
      <c r="C10598" s="235">
        <v>44651</v>
      </c>
      <c r="D10598" s="235">
        <v>48</v>
      </c>
      <c r="E10598" s="235">
        <v>97</v>
      </c>
      <c r="F10598" s="235">
        <v>90</v>
      </c>
      <c r="G10598" s="235">
        <v>22</v>
      </c>
      <c r="H10598" s="235">
        <v>15</v>
      </c>
    </row>
    <row r="10599" spans="2:8">
      <c r="B10599" s="235" t="s">
        <v>91</v>
      </c>
      <c r="C10599" s="235">
        <v>44655</v>
      </c>
      <c r="D10599" s="235">
        <v>62</v>
      </c>
      <c r="E10599" s="235">
        <v>89</v>
      </c>
      <c r="F10599" s="235">
        <v>87</v>
      </c>
      <c r="G10599" s="235">
        <v>14</v>
      </c>
      <c r="H10599" s="235">
        <v>13</v>
      </c>
    </row>
    <row r="10600" spans="2:8">
      <c r="B10600" s="235" t="s">
        <v>91</v>
      </c>
      <c r="C10600" s="235">
        <v>44656</v>
      </c>
      <c r="D10600" s="235">
        <v>20</v>
      </c>
      <c r="E10600" s="235">
        <v>86.3</v>
      </c>
      <c r="F10600" s="235">
        <v>86.2</v>
      </c>
      <c r="G10600" s="235">
        <v>14.2</v>
      </c>
      <c r="H10600" s="235">
        <v>14.1</v>
      </c>
    </row>
    <row r="10601" spans="2:8">
      <c r="B10601" s="235" t="s">
        <v>91</v>
      </c>
      <c r="C10601" s="235">
        <v>44657</v>
      </c>
      <c r="D10601" s="235">
        <v>22</v>
      </c>
      <c r="E10601" s="235">
        <v>85.7</v>
      </c>
      <c r="F10601" s="235">
        <v>85.6</v>
      </c>
      <c r="G10601" s="235">
        <v>15</v>
      </c>
      <c r="H10601" s="235">
        <v>14.9</v>
      </c>
    </row>
    <row r="10602" spans="2:8">
      <c r="B10602" s="235" t="s">
        <v>91</v>
      </c>
      <c r="C10602" s="235">
        <v>44658</v>
      </c>
      <c r="D10602" s="235">
        <v>10</v>
      </c>
      <c r="E10602" s="235">
        <v>87.8</v>
      </c>
      <c r="F10602" s="235">
        <v>83.2</v>
      </c>
      <c r="G10602" s="235">
        <v>15.2</v>
      </c>
      <c r="H10602" s="235">
        <v>14.7</v>
      </c>
    </row>
    <row r="10603" spans="2:8">
      <c r="B10603" s="235" t="s">
        <v>91</v>
      </c>
      <c r="C10603" s="235">
        <v>44659</v>
      </c>
      <c r="D10603" s="235">
        <v>14</v>
      </c>
      <c r="E10603" s="235">
        <v>84.6</v>
      </c>
      <c r="F10603" s="235">
        <v>86.5</v>
      </c>
      <c r="G10603" s="235">
        <v>15.1</v>
      </c>
      <c r="H10603" s="235">
        <v>14.9</v>
      </c>
    </row>
    <row r="10604" spans="2:8">
      <c r="B10604" s="235" t="s">
        <v>91</v>
      </c>
      <c r="C10604" s="235">
        <v>44662</v>
      </c>
      <c r="D10604" s="235">
        <v>1</v>
      </c>
      <c r="E10604" s="235">
        <v>89.9</v>
      </c>
      <c r="F10604" s="235">
        <v>86.6</v>
      </c>
      <c r="G10604" s="235">
        <v>15.8</v>
      </c>
      <c r="H10604" s="235">
        <v>15.4</v>
      </c>
    </row>
    <row r="10605" spans="2:8">
      <c r="B10605" s="235" t="s">
        <v>91</v>
      </c>
      <c r="C10605" s="235">
        <v>44663</v>
      </c>
      <c r="D10605" s="235">
        <v>0</v>
      </c>
      <c r="E10605" s="235">
        <v>84.1</v>
      </c>
      <c r="F10605" s="235">
        <v>83.2</v>
      </c>
      <c r="G10605" s="235">
        <v>15.8</v>
      </c>
      <c r="H10605" s="235">
        <v>15.4</v>
      </c>
    </row>
    <row r="10606" spans="2:8">
      <c r="B10606" s="235" t="s">
        <v>91</v>
      </c>
      <c r="C10606" s="235">
        <v>44668</v>
      </c>
      <c r="D10606" s="235">
        <v>32</v>
      </c>
      <c r="E10606" s="235">
        <v>86.4</v>
      </c>
      <c r="F10606" s="235">
        <v>85.5</v>
      </c>
      <c r="G10606" s="235">
        <v>15.2</v>
      </c>
      <c r="H10606" s="235">
        <v>14.9</v>
      </c>
    </row>
    <row r="10607" spans="2:8">
      <c r="B10607" s="235" t="s">
        <v>91</v>
      </c>
      <c r="C10607" s="235">
        <v>44669</v>
      </c>
      <c r="D10607" s="235">
        <v>24</v>
      </c>
      <c r="E10607" s="235">
        <v>85.1</v>
      </c>
      <c r="F10607" s="235">
        <v>84.8</v>
      </c>
      <c r="G10607" s="235">
        <v>14.8</v>
      </c>
      <c r="H10607" s="235">
        <v>14.5</v>
      </c>
    </row>
    <row r="10608" spans="2:8">
      <c r="B10608" s="235" t="s">
        <v>91</v>
      </c>
      <c r="C10608" s="235">
        <v>44670</v>
      </c>
      <c r="D10608" s="235">
        <v>24</v>
      </c>
      <c r="E10608" s="235">
        <v>87.9</v>
      </c>
      <c r="F10608" s="235">
        <v>87.3</v>
      </c>
      <c r="G10608" s="235">
        <v>14.5</v>
      </c>
      <c r="H10608" s="235">
        <v>14.4</v>
      </c>
    </row>
    <row r="10609" spans="2:8">
      <c r="B10609" s="235" t="s">
        <v>91</v>
      </c>
      <c r="C10609" s="235">
        <v>44671</v>
      </c>
      <c r="D10609" s="235">
        <v>8</v>
      </c>
      <c r="E10609" s="235">
        <v>86.3</v>
      </c>
      <c r="F10609" s="235">
        <v>84.2</v>
      </c>
      <c r="G10609" s="235">
        <v>14.5</v>
      </c>
      <c r="H10609" s="235">
        <v>14.2</v>
      </c>
    </row>
    <row r="10610" spans="2:8">
      <c r="B10610" s="235" t="s">
        <v>91</v>
      </c>
      <c r="C10610" s="235">
        <v>44673</v>
      </c>
      <c r="D10610" s="235">
        <v>92</v>
      </c>
      <c r="E10610" s="235">
        <v>87.2</v>
      </c>
      <c r="F10610" s="235">
        <v>86.8</v>
      </c>
      <c r="G10610" s="235">
        <v>14.7</v>
      </c>
      <c r="H10610" s="235">
        <v>14.6</v>
      </c>
    </row>
    <row r="10611" spans="2:8">
      <c r="B10611" s="235" t="s">
        <v>91</v>
      </c>
      <c r="C10611" s="235">
        <v>44645</v>
      </c>
      <c r="D10611" s="235">
        <v>8</v>
      </c>
      <c r="E10611" s="235">
        <v>70.400000000000006</v>
      </c>
      <c r="F10611" s="235">
        <v>69.599999999999994</v>
      </c>
      <c r="G10611" s="235">
        <v>17.600000000000001</v>
      </c>
      <c r="H10611" s="235">
        <v>16.600000000000001</v>
      </c>
    </row>
    <row r="10612" spans="2:8">
      <c r="B10612" s="235" t="s">
        <v>91</v>
      </c>
      <c r="C10612" s="235">
        <v>44677</v>
      </c>
      <c r="D10612" s="235">
        <v>5</v>
      </c>
      <c r="E10612" s="235">
        <v>84.6</v>
      </c>
      <c r="F10612" s="235">
        <v>84.2</v>
      </c>
      <c r="G10612" s="235">
        <v>15.4</v>
      </c>
      <c r="H10612" s="235">
        <v>15.4</v>
      </c>
    </row>
    <row r="10613" spans="2:8">
      <c r="B10613" s="235" t="s">
        <v>91</v>
      </c>
      <c r="C10613" s="235">
        <v>44678</v>
      </c>
      <c r="D10613" s="235">
        <v>7</v>
      </c>
      <c r="E10613" s="235">
        <v>85.3</v>
      </c>
      <c r="F10613" s="235">
        <v>84.6</v>
      </c>
      <c r="G10613" s="235">
        <v>14.8</v>
      </c>
      <c r="H10613" s="235">
        <v>14.8</v>
      </c>
    </row>
    <row r="10614" spans="2:8">
      <c r="B10614" s="235" t="s">
        <v>91</v>
      </c>
      <c r="C10614" s="235">
        <v>44679</v>
      </c>
      <c r="D10614" s="235">
        <v>15</v>
      </c>
      <c r="E10614" s="235">
        <v>85.6</v>
      </c>
      <c r="F10614" s="235">
        <v>85.5</v>
      </c>
      <c r="G10614" s="235">
        <v>14.1</v>
      </c>
      <c r="H10614" s="235">
        <v>14.1</v>
      </c>
    </row>
    <row r="10615" spans="2:8">
      <c r="B10615" s="235" t="s">
        <v>91</v>
      </c>
      <c r="C10615" s="235">
        <v>44682</v>
      </c>
      <c r="D10615" s="235">
        <v>6</v>
      </c>
      <c r="E10615" s="235">
        <v>86.6</v>
      </c>
      <c r="F10615" s="235">
        <v>86.3</v>
      </c>
      <c r="G10615" s="235">
        <v>14.5</v>
      </c>
      <c r="H10615" s="235">
        <v>14.4</v>
      </c>
    </row>
    <row r="10616" spans="2:8">
      <c r="B10616" s="235" t="s">
        <v>91</v>
      </c>
      <c r="C10616" s="235">
        <v>44685</v>
      </c>
      <c r="D10616" s="235">
        <v>0</v>
      </c>
      <c r="E10616" s="235">
        <v>84.3</v>
      </c>
      <c r="F10616" s="235">
        <v>83.1</v>
      </c>
      <c r="G10616" s="235">
        <v>16.100000000000001</v>
      </c>
      <c r="H10616" s="235">
        <v>15.3</v>
      </c>
    </row>
    <row r="10617" spans="2:8">
      <c r="B10617" s="235" t="s">
        <v>91</v>
      </c>
      <c r="C10617" s="235">
        <v>44686</v>
      </c>
      <c r="D10617" s="235">
        <v>0</v>
      </c>
      <c r="E10617" s="235">
        <v>87</v>
      </c>
      <c r="F10617" s="235">
        <v>85.8</v>
      </c>
      <c r="G10617" s="235">
        <v>15.5</v>
      </c>
      <c r="H10617" s="235">
        <v>15</v>
      </c>
    </row>
    <row r="10618" spans="2:8">
      <c r="B10618" s="235" t="s">
        <v>91</v>
      </c>
      <c r="C10618" s="235">
        <v>44689</v>
      </c>
      <c r="D10618" s="235">
        <v>42</v>
      </c>
      <c r="E10618" s="235">
        <v>87.8</v>
      </c>
      <c r="F10618" s="235">
        <v>87</v>
      </c>
      <c r="G10618" s="235">
        <v>15</v>
      </c>
      <c r="H10618" s="235">
        <v>14.6</v>
      </c>
    </row>
    <row r="10619" spans="2:8">
      <c r="B10619" s="235" t="s">
        <v>87</v>
      </c>
      <c r="C10619" s="235">
        <v>44403</v>
      </c>
      <c r="D10619" s="235">
        <v>24</v>
      </c>
      <c r="E10619" s="235">
        <v>96</v>
      </c>
      <c r="F10619" s="235">
        <v>86</v>
      </c>
      <c r="G10619" s="235">
        <v>17.7</v>
      </c>
      <c r="H10619" s="235">
        <v>17.5</v>
      </c>
    </row>
    <row r="10620" spans="2:8">
      <c r="B10620" s="235" t="s">
        <v>87</v>
      </c>
      <c r="C10620" s="235">
        <v>44404</v>
      </c>
      <c r="D10620" s="235">
        <v>10</v>
      </c>
      <c r="E10620" s="235">
        <v>94</v>
      </c>
      <c r="F10620" s="235">
        <v>86</v>
      </c>
      <c r="G10620" s="235">
        <v>19.5</v>
      </c>
      <c r="H10620" s="235">
        <v>17.899999999999999</v>
      </c>
    </row>
    <row r="10621" spans="2:8">
      <c r="B10621" s="235" t="s">
        <v>87</v>
      </c>
      <c r="C10621" s="235">
        <v>44405</v>
      </c>
      <c r="D10621" s="235">
        <v>2</v>
      </c>
      <c r="E10621" s="235">
        <v>92</v>
      </c>
      <c r="F10621" s="235">
        <v>90</v>
      </c>
      <c r="G10621" s="235">
        <v>23.2</v>
      </c>
      <c r="H10621" s="235">
        <v>19.2</v>
      </c>
    </row>
    <row r="10622" spans="2:8">
      <c r="B10622" s="235" t="s">
        <v>87</v>
      </c>
      <c r="C10622" s="235">
        <v>44406</v>
      </c>
      <c r="D10622" s="235">
        <v>0</v>
      </c>
      <c r="E10622" s="235">
        <v>93</v>
      </c>
      <c r="F10622" s="235">
        <v>91</v>
      </c>
      <c r="G10622" s="235">
        <v>20.2</v>
      </c>
      <c r="H10622" s="235">
        <v>20</v>
      </c>
    </row>
    <row r="10623" spans="2:8">
      <c r="B10623" s="235" t="s">
        <v>87</v>
      </c>
      <c r="C10623" s="235">
        <v>44407</v>
      </c>
      <c r="D10623" s="235">
        <v>42</v>
      </c>
      <c r="E10623" s="235">
        <v>74</v>
      </c>
      <c r="F10623" s="235">
        <v>70</v>
      </c>
      <c r="G10623" s="235">
        <v>26.9</v>
      </c>
      <c r="H10623" s="235">
        <v>26.4</v>
      </c>
    </row>
    <row r="10624" spans="2:8">
      <c r="B10624" s="235" t="s">
        <v>87</v>
      </c>
      <c r="C10624" s="235">
        <v>44411</v>
      </c>
      <c r="D10624" s="235">
        <v>25</v>
      </c>
      <c r="E10624" s="235">
        <v>84</v>
      </c>
      <c r="F10624" s="235">
        <v>82</v>
      </c>
      <c r="G10624" s="235">
        <v>22.1</v>
      </c>
      <c r="H10624" s="235">
        <v>22</v>
      </c>
    </row>
    <row r="10625" spans="2:8">
      <c r="B10625" s="235" t="s">
        <v>87</v>
      </c>
      <c r="C10625" s="235">
        <v>44412</v>
      </c>
      <c r="D10625" s="235">
        <v>0</v>
      </c>
      <c r="E10625" s="235">
        <v>95</v>
      </c>
      <c r="F10625" s="235">
        <v>95</v>
      </c>
      <c r="G10625" s="235">
        <v>17.3</v>
      </c>
      <c r="H10625" s="235">
        <v>17.100000000000001</v>
      </c>
    </row>
    <row r="10626" spans="2:8">
      <c r="B10626" s="235" t="s">
        <v>87</v>
      </c>
      <c r="C10626" s="235">
        <v>44413</v>
      </c>
      <c r="D10626" s="235">
        <v>0</v>
      </c>
      <c r="E10626" s="235">
        <v>96</v>
      </c>
      <c r="F10626" s="235">
        <v>95</v>
      </c>
      <c r="G10626" s="235">
        <v>17.5</v>
      </c>
      <c r="H10626" s="235">
        <v>17.399999999999999</v>
      </c>
    </row>
    <row r="10627" spans="2:8">
      <c r="B10627" s="235" t="s">
        <v>87</v>
      </c>
      <c r="C10627" s="235">
        <v>44414</v>
      </c>
      <c r="D10627" s="235">
        <v>0</v>
      </c>
      <c r="E10627" s="235">
        <v>87</v>
      </c>
      <c r="F10627" s="235">
        <v>87</v>
      </c>
      <c r="G10627" s="235">
        <v>20.2</v>
      </c>
      <c r="H10627" s="235">
        <v>19.899999999999999</v>
      </c>
    </row>
    <row r="10628" spans="2:8">
      <c r="B10628" s="235" t="s">
        <v>87</v>
      </c>
      <c r="C10628" s="235">
        <v>44417</v>
      </c>
      <c r="D10628" s="235">
        <v>17</v>
      </c>
      <c r="E10628" s="235">
        <v>86</v>
      </c>
      <c r="F10628" s="235">
        <v>78</v>
      </c>
      <c r="G10628" s="235">
        <v>20.399999999999999</v>
      </c>
      <c r="H10628" s="235">
        <v>19.100000000000001</v>
      </c>
    </row>
    <row r="10629" spans="2:8">
      <c r="B10629" s="235" t="s">
        <v>87</v>
      </c>
      <c r="C10629" s="235">
        <v>44418</v>
      </c>
      <c r="D10629" s="235">
        <v>10</v>
      </c>
      <c r="E10629" s="235">
        <v>89</v>
      </c>
      <c r="F10629" s="235">
        <v>88</v>
      </c>
      <c r="G10629" s="235">
        <v>20.9</v>
      </c>
      <c r="H10629" s="235">
        <v>20.6</v>
      </c>
    </row>
    <row r="10630" spans="2:8">
      <c r="B10630" s="235" t="s">
        <v>87</v>
      </c>
      <c r="C10630" s="235">
        <v>44420</v>
      </c>
      <c r="D10630" s="235">
        <v>10</v>
      </c>
      <c r="E10630" s="235">
        <v>96</v>
      </c>
      <c r="F10630" s="235">
        <v>93</v>
      </c>
      <c r="G10630" s="235">
        <v>18.399999999999999</v>
      </c>
      <c r="H10630" s="235">
        <v>18</v>
      </c>
    </row>
    <row r="10631" spans="2:8">
      <c r="B10631" s="235" t="s">
        <v>87</v>
      </c>
      <c r="C10631" s="235">
        <v>44421</v>
      </c>
      <c r="D10631" s="235">
        <v>20</v>
      </c>
      <c r="E10631" s="235">
        <v>91</v>
      </c>
      <c r="F10631" s="235">
        <v>93</v>
      </c>
      <c r="G10631" s="235">
        <v>18.5</v>
      </c>
      <c r="H10631" s="235">
        <v>18.3</v>
      </c>
    </row>
    <row r="10632" spans="2:8">
      <c r="B10632" s="235" t="s">
        <v>87</v>
      </c>
      <c r="C10632" s="235">
        <v>44425</v>
      </c>
      <c r="D10632" s="235">
        <v>56</v>
      </c>
      <c r="E10632" s="235">
        <v>92</v>
      </c>
      <c r="F10632" s="235">
        <v>88</v>
      </c>
      <c r="G10632" s="235">
        <v>19.7</v>
      </c>
      <c r="H10632" s="235">
        <v>17.3</v>
      </c>
    </row>
    <row r="10633" spans="2:8">
      <c r="B10633" s="235" t="s">
        <v>87</v>
      </c>
      <c r="C10633" s="235">
        <v>44426</v>
      </c>
      <c r="D10633" s="235">
        <v>4</v>
      </c>
      <c r="E10633" s="235">
        <v>95</v>
      </c>
      <c r="F10633" s="235">
        <v>92</v>
      </c>
      <c r="G10633" s="235">
        <v>19.3</v>
      </c>
      <c r="H10633" s="235">
        <v>17.8</v>
      </c>
    </row>
    <row r="10634" spans="2:8">
      <c r="B10634" s="235" t="s">
        <v>87</v>
      </c>
      <c r="C10634" s="235">
        <v>44427</v>
      </c>
      <c r="D10634" s="235">
        <v>71</v>
      </c>
      <c r="E10634" s="235">
        <v>94</v>
      </c>
      <c r="F10634" s="235">
        <v>88</v>
      </c>
      <c r="G10634" s="235">
        <v>19.2</v>
      </c>
      <c r="H10634" s="235">
        <v>18.8</v>
      </c>
    </row>
    <row r="10635" spans="2:8">
      <c r="B10635" s="235" t="s">
        <v>87</v>
      </c>
      <c r="C10635" s="235">
        <v>44428</v>
      </c>
      <c r="D10635" s="235">
        <v>10</v>
      </c>
      <c r="E10635" s="235">
        <v>89</v>
      </c>
      <c r="F10635" s="235">
        <v>88</v>
      </c>
      <c r="G10635" s="235">
        <v>21.2</v>
      </c>
      <c r="H10635" s="235">
        <v>20.7</v>
      </c>
    </row>
    <row r="10636" spans="2:8">
      <c r="B10636" s="235" t="s">
        <v>87</v>
      </c>
      <c r="C10636" s="235">
        <v>44431</v>
      </c>
      <c r="D10636" s="235">
        <v>13</v>
      </c>
      <c r="E10636" s="235">
        <v>94</v>
      </c>
      <c r="F10636" s="235">
        <v>87</v>
      </c>
      <c r="G10636" s="235">
        <v>17.7</v>
      </c>
      <c r="H10636" s="235">
        <v>16.7</v>
      </c>
    </row>
    <row r="10637" spans="2:8">
      <c r="B10637" s="235" t="s">
        <v>87</v>
      </c>
      <c r="C10637" s="235">
        <v>44432</v>
      </c>
      <c r="D10637" s="235">
        <v>11</v>
      </c>
      <c r="E10637" s="235">
        <v>86</v>
      </c>
      <c r="F10637" s="235">
        <v>81</v>
      </c>
      <c r="G10637" s="235">
        <v>23.4</v>
      </c>
      <c r="H10637" s="235">
        <v>22.4</v>
      </c>
    </row>
    <row r="10638" spans="2:8">
      <c r="B10638" s="235" t="s">
        <v>87</v>
      </c>
      <c r="C10638" s="235">
        <v>44433</v>
      </c>
      <c r="D10638" s="235">
        <v>5</v>
      </c>
      <c r="E10638" s="235">
        <v>90</v>
      </c>
      <c r="F10638" s="235">
        <v>80</v>
      </c>
      <c r="G10638" s="235">
        <v>21.7</v>
      </c>
      <c r="H10638" s="235">
        <v>20.7</v>
      </c>
    </row>
    <row r="10639" spans="2:8">
      <c r="B10639" s="235" t="s">
        <v>87</v>
      </c>
      <c r="C10639" s="235">
        <v>44434</v>
      </c>
      <c r="D10639" s="235">
        <v>16</v>
      </c>
      <c r="E10639" s="235">
        <v>89</v>
      </c>
      <c r="F10639" s="235">
        <v>87</v>
      </c>
      <c r="G10639" s="235">
        <v>22.3</v>
      </c>
      <c r="H10639" s="235">
        <v>21.4</v>
      </c>
    </row>
    <row r="10640" spans="2:8">
      <c r="B10640" s="235" t="s">
        <v>87</v>
      </c>
      <c r="C10640" s="235">
        <v>44435</v>
      </c>
      <c r="D10640" s="235">
        <v>1</v>
      </c>
      <c r="E10640" s="235">
        <v>99</v>
      </c>
      <c r="F10640" s="235">
        <v>83</v>
      </c>
      <c r="G10640" s="235">
        <v>20.9</v>
      </c>
      <c r="H10640" s="235">
        <v>19.899999999999999</v>
      </c>
    </row>
    <row r="10641" spans="2:8">
      <c r="B10641" s="235" t="s">
        <v>87</v>
      </c>
      <c r="C10641" s="235">
        <v>44438</v>
      </c>
      <c r="D10641" s="235">
        <v>55</v>
      </c>
      <c r="E10641" s="235">
        <v>88</v>
      </c>
      <c r="F10641" s="235">
        <v>84</v>
      </c>
      <c r="G10641" s="235">
        <v>21.1</v>
      </c>
      <c r="H10641" s="235">
        <v>20</v>
      </c>
    </row>
    <row r="10642" spans="2:8">
      <c r="B10642" s="235" t="s">
        <v>87</v>
      </c>
      <c r="C10642" s="235">
        <v>44439</v>
      </c>
      <c r="D10642" s="235">
        <v>58</v>
      </c>
      <c r="E10642" s="235">
        <v>93</v>
      </c>
      <c r="F10642" s="235">
        <v>90</v>
      </c>
      <c r="G10642" s="235">
        <v>19.100000000000001</v>
      </c>
      <c r="H10642" s="235">
        <v>18.8</v>
      </c>
    </row>
    <row r="10643" spans="2:8">
      <c r="B10643" s="235" t="s">
        <v>87</v>
      </c>
      <c r="C10643" s="235">
        <v>44440</v>
      </c>
      <c r="D10643" s="235">
        <v>7</v>
      </c>
      <c r="E10643" s="235">
        <v>94</v>
      </c>
      <c r="F10643" s="235">
        <v>88</v>
      </c>
      <c r="G10643" s="235">
        <v>20.6</v>
      </c>
      <c r="H10643" s="235">
        <v>19.8</v>
      </c>
    </row>
    <row r="10644" spans="2:8">
      <c r="B10644" s="235" t="s">
        <v>87</v>
      </c>
      <c r="C10644" s="235">
        <v>44441</v>
      </c>
      <c r="D10644" s="235">
        <v>0.7</v>
      </c>
      <c r="E10644" s="235">
        <v>85</v>
      </c>
      <c r="F10644" s="235">
        <v>52</v>
      </c>
      <c r="G10644" s="235">
        <v>25.8</v>
      </c>
      <c r="H10644" s="235">
        <v>25.1</v>
      </c>
    </row>
    <row r="10645" spans="2:8">
      <c r="B10645" s="235" t="s">
        <v>87</v>
      </c>
      <c r="C10645" s="235">
        <v>44442</v>
      </c>
      <c r="D10645" s="235">
        <v>0</v>
      </c>
      <c r="E10645" s="235">
        <v>64</v>
      </c>
      <c r="F10645" s="235">
        <v>51</v>
      </c>
      <c r="G10645" s="235">
        <v>31.8</v>
      </c>
      <c r="H10645" s="235">
        <v>27.4</v>
      </c>
    </row>
    <row r="10646" spans="2:8">
      <c r="B10646" s="235" t="s">
        <v>87</v>
      </c>
      <c r="C10646" s="235">
        <v>44445</v>
      </c>
      <c r="D10646" s="235">
        <v>0</v>
      </c>
      <c r="E10646" s="235">
        <v>80</v>
      </c>
      <c r="F10646" s="235">
        <v>64</v>
      </c>
      <c r="G10646" s="235">
        <v>26.1</v>
      </c>
      <c r="H10646" s="235">
        <v>24.1</v>
      </c>
    </row>
    <row r="10647" spans="2:8">
      <c r="B10647" s="235" t="s">
        <v>87</v>
      </c>
      <c r="C10647" s="235">
        <v>44446</v>
      </c>
      <c r="D10647" s="235">
        <v>66</v>
      </c>
      <c r="E10647" s="235">
        <v>81</v>
      </c>
      <c r="F10647" s="235">
        <v>64</v>
      </c>
      <c r="G10647" s="235">
        <v>22.2</v>
      </c>
      <c r="H10647" s="235">
        <v>21.8</v>
      </c>
    </row>
    <row r="10648" spans="2:8">
      <c r="B10648" s="235" t="s">
        <v>87</v>
      </c>
      <c r="C10648" s="235">
        <v>44447</v>
      </c>
      <c r="D10648" s="235">
        <v>32</v>
      </c>
      <c r="E10648" s="235">
        <v>91</v>
      </c>
      <c r="F10648" s="235">
        <v>86</v>
      </c>
      <c r="G10648" s="235">
        <v>19.899999999999999</v>
      </c>
      <c r="H10648" s="235">
        <v>18.8</v>
      </c>
    </row>
    <row r="10649" spans="2:8">
      <c r="B10649" s="235" t="s">
        <v>87</v>
      </c>
      <c r="C10649" s="235">
        <v>44448</v>
      </c>
      <c r="D10649" s="235">
        <v>2</v>
      </c>
      <c r="E10649" s="235">
        <v>93</v>
      </c>
      <c r="F10649" s="235">
        <v>90</v>
      </c>
      <c r="G10649" s="235">
        <v>21.5</v>
      </c>
      <c r="H10649" s="235">
        <v>21.2</v>
      </c>
    </row>
    <row r="10650" spans="2:8">
      <c r="B10650" s="235" t="s">
        <v>87</v>
      </c>
      <c r="C10650" s="235">
        <v>44449</v>
      </c>
      <c r="D10650" s="235">
        <v>3</v>
      </c>
      <c r="E10650" s="235">
        <v>88</v>
      </c>
      <c r="F10650" s="235">
        <v>83</v>
      </c>
      <c r="G10650" s="235">
        <v>23</v>
      </c>
      <c r="H10650" s="235">
        <v>22.8</v>
      </c>
    </row>
    <row r="10651" spans="2:8">
      <c r="B10651" s="235" t="s">
        <v>87</v>
      </c>
      <c r="C10651" s="235">
        <v>44452</v>
      </c>
      <c r="D10651" s="235">
        <v>23</v>
      </c>
      <c r="E10651" s="235">
        <v>88</v>
      </c>
      <c r="F10651" s="235">
        <v>86</v>
      </c>
      <c r="G10651" s="235">
        <v>21.5</v>
      </c>
      <c r="H10651" s="235">
        <v>20.7</v>
      </c>
    </row>
    <row r="10652" spans="2:8">
      <c r="B10652" s="235" t="s">
        <v>87</v>
      </c>
      <c r="C10652" s="235">
        <v>44453</v>
      </c>
      <c r="D10652" s="235">
        <v>4</v>
      </c>
      <c r="E10652" s="235">
        <v>86</v>
      </c>
      <c r="F10652" s="235">
        <v>76</v>
      </c>
      <c r="G10652" s="235">
        <v>22.4</v>
      </c>
      <c r="H10652" s="235">
        <v>21.5</v>
      </c>
    </row>
    <row r="10653" spans="2:8">
      <c r="B10653" s="235" t="s">
        <v>87</v>
      </c>
      <c r="C10653" s="235">
        <v>44454</v>
      </c>
      <c r="D10653" s="235">
        <v>37</v>
      </c>
      <c r="E10653" s="235">
        <v>91</v>
      </c>
      <c r="F10653" s="235">
        <v>86</v>
      </c>
      <c r="G10653" s="235">
        <v>18.899999999999999</v>
      </c>
      <c r="H10653" s="235">
        <v>17.7</v>
      </c>
    </row>
    <row r="10654" spans="2:8">
      <c r="B10654" s="235" t="s">
        <v>87</v>
      </c>
      <c r="C10654" s="235">
        <v>44455</v>
      </c>
      <c r="D10654" s="235">
        <v>0</v>
      </c>
      <c r="E10654" s="235">
        <v>83</v>
      </c>
      <c r="F10654" s="235">
        <v>66</v>
      </c>
      <c r="G10654" s="235">
        <v>25.4</v>
      </c>
      <c r="H10654" s="235">
        <v>23.3</v>
      </c>
    </row>
    <row r="10655" spans="2:8">
      <c r="B10655" s="235" t="s">
        <v>87</v>
      </c>
      <c r="C10655" s="235">
        <v>44456</v>
      </c>
      <c r="D10655" s="235">
        <v>0</v>
      </c>
      <c r="E10655" s="235">
        <v>68</v>
      </c>
      <c r="F10655" s="235">
        <v>60</v>
      </c>
      <c r="G10655" s="235">
        <v>27.3</v>
      </c>
      <c r="H10655" s="235">
        <v>24.7</v>
      </c>
    </row>
    <row r="10656" spans="2:8">
      <c r="B10656" s="235" t="s">
        <v>87</v>
      </c>
      <c r="C10656" s="235">
        <v>44459</v>
      </c>
      <c r="D10656" s="235">
        <v>20</v>
      </c>
      <c r="E10656" s="235">
        <v>83</v>
      </c>
      <c r="F10656" s="235">
        <v>72</v>
      </c>
      <c r="G10656" s="235">
        <v>25.3</v>
      </c>
      <c r="H10656" s="235">
        <v>24.2</v>
      </c>
    </row>
    <row r="10657" spans="2:8">
      <c r="B10657" s="235" t="s">
        <v>87</v>
      </c>
      <c r="C10657" s="235">
        <v>44460</v>
      </c>
      <c r="D10657" s="235">
        <v>2</v>
      </c>
      <c r="E10657" s="235">
        <v>81</v>
      </c>
      <c r="F10657" s="235">
        <v>74</v>
      </c>
      <c r="G10657" s="235">
        <v>25.2</v>
      </c>
      <c r="H10657" s="235">
        <v>24.1</v>
      </c>
    </row>
    <row r="10658" spans="2:8">
      <c r="B10658" s="235" t="s">
        <v>87</v>
      </c>
      <c r="C10658" s="235">
        <v>44461</v>
      </c>
      <c r="D10658" s="235">
        <v>2</v>
      </c>
      <c r="E10658" s="235">
        <v>86</v>
      </c>
      <c r="F10658" s="235">
        <v>81</v>
      </c>
      <c r="G10658" s="235">
        <v>21.7</v>
      </c>
      <c r="H10658" s="235">
        <v>20.7</v>
      </c>
    </row>
    <row r="10659" spans="2:8">
      <c r="B10659" s="235" t="s">
        <v>87</v>
      </c>
      <c r="C10659" s="235">
        <v>44462</v>
      </c>
      <c r="D10659" s="235">
        <v>48</v>
      </c>
      <c r="E10659" s="235">
        <v>89</v>
      </c>
      <c r="F10659" s="235">
        <v>87</v>
      </c>
      <c r="G10659" s="235">
        <v>20.6</v>
      </c>
      <c r="H10659" s="235">
        <v>19.5</v>
      </c>
    </row>
    <row r="10660" spans="2:8">
      <c r="B10660" s="235" t="s">
        <v>87</v>
      </c>
      <c r="C10660" s="235">
        <v>44463</v>
      </c>
      <c r="D10660" s="235">
        <v>2</v>
      </c>
      <c r="E10660" s="235">
        <v>90</v>
      </c>
      <c r="F10660" s="235">
        <v>83</v>
      </c>
      <c r="G10660" s="235">
        <v>23.7</v>
      </c>
      <c r="H10660" s="235">
        <v>23</v>
      </c>
    </row>
    <row r="10661" spans="2:8">
      <c r="B10661" s="235" t="s">
        <v>87</v>
      </c>
      <c r="C10661" s="235">
        <v>44466</v>
      </c>
      <c r="D10661" s="235">
        <v>0</v>
      </c>
      <c r="E10661" s="235">
        <v>75</v>
      </c>
      <c r="F10661" s="235">
        <v>69</v>
      </c>
      <c r="G10661" s="235">
        <v>25</v>
      </c>
      <c r="H10661" s="235">
        <v>14</v>
      </c>
    </row>
    <row r="10662" spans="2:8">
      <c r="B10662" s="235" t="s">
        <v>87</v>
      </c>
      <c r="C10662" s="235">
        <v>44467</v>
      </c>
      <c r="D10662" s="235">
        <v>2</v>
      </c>
      <c r="E10662" s="235">
        <v>81</v>
      </c>
      <c r="F10662" s="235">
        <v>80</v>
      </c>
      <c r="G10662" s="235">
        <v>21.1</v>
      </c>
      <c r="H10662" s="235">
        <v>20</v>
      </c>
    </row>
    <row r="10663" spans="2:8">
      <c r="B10663" s="235" t="s">
        <v>87</v>
      </c>
      <c r="C10663" s="235">
        <v>44468</v>
      </c>
      <c r="D10663" s="235">
        <v>6</v>
      </c>
      <c r="E10663" s="235">
        <v>88</v>
      </c>
      <c r="F10663" s="235">
        <v>79</v>
      </c>
      <c r="G10663" s="235">
        <v>23.8</v>
      </c>
      <c r="H10663" s="235">
        <v>20.8</v>
      </c>
    </row>
    <row r="10664" spans="2:8">
      <c r="B10664" s="235" t="s">
        <v>87</v>
      </c>
      <c r="C10664" s="235">
        <v>44469</v>
      </c>
      <c r="D10664" s="235">
        <v>86</v>
      </c>
      <c r="E10664" s="235">
        <v>84</v>
      </c>
      <c r="F10664" s="235">
        <v>74</v>
      </c>
      <c r="G10664" s="235">
        <v>24.3</v>
      </c>
      <c r="H10664" s="235">
        <v>21.9</v>
      </c>
    </row>
    <row r="10665" spans="2:8">
      <c r="B10665" s="235" t="s">
        <v>87</v>
      </c>
      <c r="C10665" s="235">
        <v>44470</v>
      </c>
      <c r="D10665" s="235">
        <v>0</v>
      </c>
      <c r="E10665" s="235">
        <v>88.1</v>
      </c>
      <c r="F10665" s="235">
        <v>84</v>
      </c>
      <c r="G10665" s="235">
        <v>22</v>
      </c>
      <c r="H10665" s="235">
        <v>21.7</v>
      </c>
    </row>
    <row r="10666" spans="2:8">
      <c r="B10666" s="235" t="s">
        <v>87</v>
      </c>
      <c r="C10666" s="235">
        <v>44473</v>
      </c>
      <c r="D10666" s="235">
        <v>34</v>
      </c>
      <c r="E10666" s="235">
        <v>91.8</v>
      </c>
      <c r="F10666" s="235">
        <v>80.400000000000006</v>
      </c>
      <c r="G10666" s="235">
        <v>23.2</v>
      </c>
      <c r="H10666" s="235">
        <v>23.7</v>
      </c>
    </row>
    <row r="10667" spans="2:8">
      <c r="B10667" s="235" t="s">
        <v>87</v>
      </c>
      <c r="C10667" s="235">
        <v>44474</v>
      </c>
      <c r="D10667" s="235">
        <v>22</v>
      </c>
      <c r="E10667" s="235">
        <v>82.6</v>
      </c>
      <c r="F10667" s="235">
        <v>75.7</v>
      </c>
      <c r="G10667" s="235">
        <v>21.2</v>
      </c>
      <c r="H10667" s="235">
        <v>20</v>
      </c>
    </row>
    <row r="10668" spans="2:8">
      <c r="B10668" s="235" t="s">
        <v>87</v>
      </c>
      <c r="C10668" s="235">
        <v>44475</v>
      </c>
      <c r="D10668" s="235">
        <v>11</v>
      </c>
      <c r="E10668" s="235">
        <v>93.2</v>
      </c>
      <c r="F10668" s="235">
        <v>87.2</v>
      </c>
      <c r="G10668" s="235">
        <v>23.1</v>
      </c>
      <c r="H10668" s="235">
        <v>21.5</v>
      </c>
    </row>
    <row r="10669" spans="2:8">
      <c r="B10669" s="235" t="s">
        <v>87</v>
      </c>
      <c r="C10669" s="235">
        <v>44476</v>
      </c>
      <c r="D10669" s="235">
        <v>9</v>
      </c>
      <c r="E10669" s="235">
        <v>87.2</v>
      </c>
      <c r="F10669" s="235">
        <v>79.7</v>
      </c>
      <c r="G10669" s="235">
        <v>24</v>
      </c>
      <c r="H10669" s="235">
        <v>22.1</v>
      </c>
    </row>
    <row r="10670" spans="2:8">
      <c r="B10670" s="235" t="s">
        <v>87</v>
      </c>
      <c r="C10670" s="235">
        <v>44477</v>
      </c>
      <c r="D10670" s="235">
        <v>4</v>
      </c>
      <c r="E10670" s="235">
        <v>87.9</v>
      </c>
      <c r="F10670" s="235">
        <v>80.3</v>
      </c>
      <c r="G10670" s="235">
        <v>25.7</v>
      </c>
      <c r="H10670" s="235">
        <v>22.6</v>
      </c>
    </row>
    <row r="10671" spans="2:8">
      <c r="B10671" s="235" t="s">
        <v>87</v>
      </c>
      <c r="C10671" s="235">
        <v>44480</v>
      </c>
      <c r="D10671" s="235">
        <v>13</v>
      </c>
      <c r="E10671" s="235">
        <v>90.3</v>
      </c>
      <c r="F10671" s="235">
        <v>84.2</v>
      </c>
      <c r="G10671" s="235">
        <v>23</v>
      </c>
      <c r="H10671" s="235">
        <v>21.1</v>
      </c>
    </row>
    <row r="10672" spans="2:8">
      <c r="B10672" s="235" t="s">
        <v>87</v>
      </c>
      <c r="C10672" s="235">
        <v>44481</v>
      </c>
      <c r="D10672" s="235">
        <v>0</v>
      </c>
      <c r="E10672" s="235">
        <v>81.5</v>
      </c>
      <c r="F10672" s="235">
        <v>78.599999999999994</v>
      </c>
      <c r="G10672" s="235">
        <v>22.9</v>
      </c>
      <c r="H10672" s="235">
        <v>22.3</v>
      </c>
    </row>
    <row r="10673" spans="2:8">
      <c r="B10673" s="235" t="s">
        <v>87</v>
      </c>
      <c r="C10673" s="235">
        <v>44482</v>
      </c>
      <c r="D10673" s="235">
        <v>10</v>
      </c>
      <c r="E10673" s="235">
        <v>86.9</v>
      </c>
      <c r="F10673" s="235">
        <v>86.1</v>
      </c>
      <c r="G10673" s="235">
        <v>23.2</v>
      </c>
      <c r="H10673" s="235">
        <v>21.9</v>
      </c>
    </row>
    <row r="10674" spans="2:8">
      <c r="B10674" s="235" t="s">
        <v>87</v>
      </c>
      <c r="C10674" s="235">
        <v>44483</v>
      </c>
      <c r="D10674" s="235">
        <v>1</v>
      </c>
      <c r="E10674" s="235">
        <v>82.6</v>
      </c>
      <c r="F10674" s="235">
        <v>79.400000000000006</v>
      </c>
      <c r="G10674" s="235">
        <v>23</v>
      </c>
      <c r="H10674" s="235">
        <v>21.8</v>
      </c>
    </row>
    <row r="10675" spans="2:8">
      <c r="B10675" s="235" t="s">
        <v>87</v>
      </c>
      <c r="C10675" s="235">
        <v>44484</v>
      </c>
      <c r="D10675" s="235">
        <v>8</v>
      </c>
      <c r="E10675" s="235">
        <v>87</v>
      </c>
      <c r="F10675" s="235">
        <v>79.400000000000006</v>
      </c>
      <c r="G10675" s="235">
        <v>23.3</v>
      </c>
      <c r="H10675" s="235">
        <v>21.7</v>
      </c>
    </row>
    <row r="10676" spans="2:8">
      <c r="B10676" s="235" t="s">
        <v>87</v>
      </c>
      <c r="C10676" s="235">
        <v>44488</v>
      </c>
      <c r="D10676" s="235">
        <v>50</v>
      </c>
      <c r="E10676" s="235">
        <v>79.599999999999994</v>
      </c>
      <c r="F10676" s="235">
        <v>75.2</v>
      </c>
      <c r="G10676" s="235">
        <v>25.4</v>
      </c>
      <c r="H10676" s="235">
        <v>25</v>
      </c>
    </row>
    <row r="10677" spans="2:8">
      <c r="B10677" s="235" t="s">
        <v>87</v>
      </c>
      <c r="C10677" s="235">
        <v>44489</v>
      </c>
      <c r="D10677" s="235">
        <v>52</v>
      </c>
      <c r="E10677" s="235">
        <v>85.7</v>
      </c>
      <c r="F10677" s="235">
        <v>82.3</v>
      </c>
      <c r="G10677" s="235">
        <v>22.9</v>
      </c>
      <c r="H10677" s="235">
        <v>21.8</v>
      </c>
    </row>
    <row r="10678" spans="2:8">
      <c r="B10678" s="235" t="s">
        <v>87</v>
      </c>
      <c r="C10678" s="235">
        <v>44490</v>
      </c>
      <c r="D10678" s="235">
        <v>5</v>
      </c>
      <c r="E10678" s="235">
        <v>79.599999999999994</v>
      </c>
      <c r="F10678" s="235">
        <v>78.8</v>
      </c>
      <c r="G10678" s="235">
        <v>24.2</v>
      </c>
      <c r="H10678" s="235">
        <v>23.4</v>
      </c>
    </row>
    <row r="10679" spans="2:8">
      <c r="B10679" s="235" t="s">
        <v>87</v>
      </c>
      <c r="C10679" s="235">
        <v>44491</v>
      </c>
      <c r="D10679" s="235">
        <v>19</v>
      </c>
      <c r="E10679" s="235">
        <v>87</v>
      </c>
      <c r="F10679" s="235">
        <v>85.8</v>
      </c>
      <c r="G10679" s="235">
        <v>22.1</v>
      </c>
      <c r="H10679" s="235">
        <v>21.9</v>
      </c>
    </row>
    <row r="10680" spans="2:8">
      <c r="B10680" s="235" t="s">
        <v>87</v>
      </c>
      <c r="C10680" s="235">
        <v>44494</v>
      </c>
      <c r="D10680" s="235">
        <v>3</v>
      </c>
      <c r="E10680" s="235">
        <v>83</v>
      </c>
      <c r="F10680" s="235">
        <v>80.5</v>
      </c>
      <c r="G10680" s="235">
        <v>23.7</v>
      </c>
      <c r="H10680" s="235">
        <v>23</v>
      </c>
    </row>
    <row r="10681" spans="2:8">
      <c r="B10681" s="235" t="s">
        <v>87</v>
      </c>
      <c r="C10681" s="235">
        <v>44494</v>
      </c>
      <c r="D10681" s="235">
        <v>15</v>
      </c>
      <c r="E10681" s="235">
        <v>83.9</v>
      </c>
      <c r="F10681" s="235">
        <v>89.5</v>
      </c>
      <c r="G10681" s="235">
        <v>23.4</v>
      </c>
      <c r="H10681" s="235">
        <v>22.8</v>
      </c>
    </row>
    <row r="10682" spans="2:8">
      <c r="B10682" s="235" t="s">
        <v>87</v>
      </c>
      <c r="C10682" s="235">
        <v>44496</v>
      </c>
      <c r="D10682" s="235">
        <v>20</v>
      </c>
      <c r="E10682" s="235">
        <v>86.3</v>
      </c>
      <c r="F10682" s="235">
        <v>82.7</v>
      </c>
      <c r="G10682" s="235">
        <v>22.7</v>
      </c>
      <c r="H10682" s="235">
        <v>22</v>
      </c>
    </row>
    <row r="10683" spans="2:8">
      <c r="B10683" s="235" t="s">
        <v>87</v>
      </c>
      <c r="C10683" s="235">
        <v>44497</v>
      </c>
      <c r="D10683" s="235">
        <v>0</v>
      </c>
      <c r="E10683" s="235">
        <v>82.7</v>
      </c>
      <c r="F10683" s="235">
        <v>77</v>
      </c>
      <c r="G10683" s="235">
        <v>24.6</v>
      </c>
      <c r="H10683" s="235">
        <v>22.8</v>
      </c>
    </row>
    <row r="10684" spans="2:8">
      <c r="B10684" s="235" t="s">
        <v>87</v>
      </c>
      <c r="C10684" s="235">
        <v>44498</v>
      </c>
      <c r="D10684" s="235">
        <v>0</v>
      </c>
      <c r="E10684" s="235">
        <v>84.4</v>
      </c>
      <c r="F10684" s="235">
        <v>81.3</v>
      </c>
      <c r="G10684" s="235">
        <v>23.3</v>
      </c>
      <c r="H10684" s="235">
        <v>22.6</v>
      </c>
    </row>
    <row r="10685" spans="2:8">
      <c r="B10685" s="235" t="s">
        <v>87</v>
      </c>
      <c r="C10685" s="235">
        <v>44502</v>
      </c>
      <c r="D10685" s="235">
        <v>32</v>
      </c>
      <c r="E10685" s="235">
        <v>86</v>
      </c>
      <c r="F10685" s="235">
        <v>78</v>
      </c>
      <c r="G10685" s="235">
        <v>25</v>
      </c>
      <c r="H10685" s="235">
        <v>22</v>
      </c>
    </row>
    <row r="10686" spans="2:8">
      <c r="B10686" s="235" t="s">
        <v>87</v>
      </c>
      <c r="C10686" s="235">
        <v>44503</v>
      </c>
      <c r="D10686" s="235">
        <v>1</v>
      </c>
      <c r="E10686" s="235">
        <v>83</v>
      </c>
      <c r="F10686" s="235">
        <v>75</v>
      </c>
      <c r="G10686" s="235">
        <v>23</v>
      </c>
      <c r="H10686" s="235">
        <v>21</v>
      </c>
    </row>
    <row r="10687" spans="2:8">
      <c r="B10687" s="235" t="s">
        <v>87</v>
      </c>
      <c r="C10687" s="235">
        <v>44504</v>
      </c>
      <c r="D10687" s="235">
        <v>5</v>
      </c>
      <c r="E10687" s="235">
        <v>86.9</v>
      </c>
      <c r="F10687" s="235">
        <v>83.1</v>
      </c>
      <c r="G10687" s="235">
        <v>23.3</v>
      </c>
      <c r="H10687" s="235">
        <v>22.5</v>
      </c>
    </row>
    <row r="10688" spans="2:8">
      <c r="B10688" s="235" t="s">
        <v>87</v>
      </c>
      <c r="C10688" s="235">
        <v>44505</v>
      </c>
      <c r="D10688" s="235">
        <v>1</v>
      </c>
      <c r="E10688" s="235">
        <v>85.1</v>
      </c>
      <c r="F10688" s="235">
        <v>76.3</v>
      </c>
      <c r="G10688" s="235">
        <v>24.1</v>
      </c>
      <c r="H10688" s="235">
        <v>21.4</v>
      </c>
    </row>
    <row r="10689" spans="2:8">
      <c r="B10689" s="235" t="s">
        <v>87</v>
      </c>
      <c r="C10689" s="235">
        <v>44508</v>
      </c>
      <c r="D10689" s="235">
        <v>3</v>
      </c>
      <c r="E10689" s="235">
        <v>85</v>
      </c>
      <c r="F10689" s="235">
        <v>78</v>
      </c>
      <c r="G10689" s="235">
        <v>24</v>
      </c>
      <c r="H10689" s="235">
        <v>22</v>
      </c>
    </row>
    <row r="10690" spans="2:8">
      <c r="B10690" s="235" t="s">
        <v>87</v>
      </c>
      <c r="C10690" s="235">
        <v>44509</v>
      </c>
      <c r="D10690" s="235">
        <v>72</v>
      </c>
      <c r="E10690" s="235">
        <v>87.3</v>
      </c>
      <c r="F10690" s="235">
        <v>84.5</v>
      </c>
      <c r="G10690" s="235">
        <v>21.3</v>
      </c>
      <c r="H10690" s="235">
        <v>21.4</v>
      </c>
    </row>
    <row r="10691" spans="2:8">
      <c r="B10691" s="235" t="s">
        <v>87</v>
      </c>
      <c r="C10691" s="235">
        <v>44510</v>
      </c>
      <c r="D10691" s="235">
        <v>5</v>
      </c>
      <c r="E10691" s="235">
        <v>86</v>
      </c>
      <c r="F10691" s="235">
        <v>79</v>
      </c>
      <c r="G10691" s="235">
        <v>23</v>
      </c>
      <c r="H10691" s="235">
        <v>22</v>
      </c>
    </row>
    <row r="10692" spans="2:8">
      <c r="B10692" s="235" t="s">
        <v>87</v>
      </c>
      <c r="C10692" s="235">
        <v>44511</v>
      </c>
      <c r="D10692" s="235">
        <v>13</v>
      </c>
      <c r="E10692" s="235">
        <v>80.599999999999994</v>
      </c>
      <c r="F10692" s="235">
        <v>26.7</v>
      </c>
      <c r="G10692" s="235">
        <v>73.900000000000006</v>
      </c>
      <c r="H10692" s="235">
        <v>24.9</v>
      </c>
    </row>
    <row r="10693" spans="2:8">
      <c r="B10693" s="235" t="s">
        <v>87</v>
      </c>
      <c r="C10693" s="235">
        <v>44512</v>
      </c>
      <c r="D10693" s="235">
        <v>0</v>
      </c>
      <c r="E10693" s="235">
        <v>99.9</v>
      </c>
      <c r="F10693" s="235">
        <v>23.6</v>
      </c>
      <c r="G10693" s="235">
        <v>75.2</v>
      </c>
      <c r="H10693" s="235">
        <v>22.5</v>
      </c>
    </row>
    <row r="10694" spans="2:8">
      <c r="B10694" s="235" t="s">
        <v>87</v>
      </c>
      <c r="C10694" s="235">
        <v>44516</v>
      </c>
      <c r="D10694" s="235">
        <v>3</v>
      </c>
      <c r="E10694" s="235">
        <v>89</v>
      </c>
      <c r="F10694" s="235">
        <v>75</v>
      </c>
      <c r="G10694" s="235">
        <v>57</v>
      </c>
      <c r="H10694" s="235">
        <v>23</v>
      </c>
    </row>
    <row r="10695" spans="2:8">
      <c r="B10695" s="235" t="s">
        <v>87</v>
      </c>
      <c r="C10695" s="235">
        <v>44517</v>
      </c>
      <c r="D10695" s="235">
        <v>6</v>
      </c>
      <c r="E10695" s="235">
        <v>83.3</v>
      </c>
      <c r="F10695" s="235">
        <v>83.2</v>
      </c>
      <c r="G10695" s="235">
        <v>24.2</v>
      </c>
      <c r="H10695" s="235">
        <v>22.6</v>
      </c>
    </row>
    <row r="10696" spans="2:8">
      <c r="B10696" s="235" t="s">
        <v>87</v>
      </c>
      <c r="C10696" s="235">
        <v>44518</v>
      </c>
      <c r="D10696" s="235">
        <v>0</v>
      </c>
      <c r="E10696" s="235">
        <v>88</v>
      </c>
      <c r="F10696" s="235">
        <v>80.900000000000006</v>
      </c>
      <c r="G10696" s="235">
        <v>21.7</v>
      </c>
      <c r="H10696" s="235">
        <v>20.8</v>
      </c>
    </row>
    <row r="10697" spans="2:8">
      <c r="B10697" s="235" t="s">
        <v>87</v>
      </c>
      <c r="C10697" s="235">
        <v>44519</v>
      </c>
      <c r="D10697" s="235">
        <v>9</v>
      </c>
      <c r="E10697" s="235">
        <v>91.3</v>
      </c>
      <c r="F10697" s="235">
        <v>90.4</v>
      </c>
      <c r="G10697" s="235">
        <v>19.600000000000001</v>
      </c>
      <c r="H10697" s="235">
        <v>18.7</v>
      </c>
    </row>
    <row r="10698" spans="2:8">
      <c r="B10698" s="235" t="s">
        <v>87</v>
      </c>
      <c r="C10698" s="235">
        <v>44522</v>
      </c>
      <c r="D10698" s="235">
        <v>23</v>
      </c>
      <c r="E10698" s="235">
        <v>91.8</v>
      </c>
      <c r="F10698" s="235">
        <v>88.7</v>
      </c>
      <c r="G10698" s="235">
        <v>21.1</v>
      </c>
      <c r="H10698" s="235">
        <v>20.8</v>
      </c>
    </row>
    <row r="10699" spans="2:8">
      <c r="B10699" s="235" t="s">
        <v>87</v>
      </c>
      <c r="C10699" s="235">
        <v>44523</v>
      </c>
      <c r="D10699" s="235">
        <v>15</v>
      </c>
      <c r="E10699" s="235">
        <v>88</v>
      </c>
      <c r="F10699" s="235">
        <v>82</v>
      </c>
      <c r="G10699" s="235">
        <v>32</v>
      </c>
      <c r="H10699" s="235">
        <v>22</v>
      </c>
    </row>
    <row r="10700" spans="2:8">
      <c r="B10700" s="235" t="s">
        <v>87</v>
      </c>
      <c r="C10700" s="235">
        <v>44524</v>
      </c>
      <c r="D10700" s="235">
        <v>23</v>
      </c>
      <c r="E10700" s="235">
        <v>90.1</v>
      </c>
      <c r="F10700" s="235">
        <v>86.7</v>
      </c>
      <c r="G10700" s="235">
        <v>20.9</v>
      </c>
      <c r="H10700" s="235">
        <v>19.399999999999999</v>
      </c>
    </row>
    <row r="10701" spans="2:8">
      <c r="B10701" s="235" t="s">
        <v>87</v>
      </c>
      <c r="C10701" s="235">
        <v>44525</v>
      </c>
      <c r="D10701" s="235">
        <v>6</v>
      </c>
      <c r="E10701" s="235">
        <v>85.1</v>
      </c>
      <c r="F10701" s="235">
        <v>79.400000000000006</v>
      </c>
      <c r="G10701" s="235">
        <v>23.9</v>
      </c>
      <c r="H10701" s="235">
        <v>21.3</v>
      </c>
    </row>
    <row r="10702" spans="2:8">
      <c r="B10702" s="235" t="s">
        <v>87</v>
      </c>
      <c r="C10702" s="235">
        <v>44526</v>
      </c>
      <c r="D10702" s="235">
        <v>22</v>
      </c>
      <c r="E10702" s="235">
        <v>88.8</v>
      </c>
      <c r="F10702" s="235">
        <v>84.2</v>
      </c>
      <c r="G10702" s="235">
        <v>24.5</v>
      </c>
      <c r="H10702" s="235">
        <v>20.9</v>
      </c>
    </row>
    <row r="10703" spans="2:8">
      <c r="B10703" s="235" t="s">
        <v>87</v>
      </c>
      <c r="C10703" s="235">
        <v>44529</v>
      </c>
      <c r="D10703" s="235">
        <v>16</v>
      </c>
      <c r="E10703" s="235">
        <v>92.4</v>
      </c>
      <c r="F10703" s="235">
        <v>83.3</v>
      </c>
      <c r="G10703" s="235">
        <v>22.4</v>
      </c>
      <c r="H10703" s="235">
        <v>21.5</v>
      </c>
    </row>
    <row r="10704" spans="2:8">
      <c r="B10704" s="235" t="s">
        <v>87</v>
      </c>
      <c r="C10704" s="235">
        <v>44530</v>
      </c>
      <c r="D10704" s="235">
        <v>31</v>
      </c>
      <c r="E10704" s="235">
        <v>89.1</v>
      </c>
      <c r="F10704" s="235">
        <v>83.7</v>
      </c>
      <c r="G10704" s="235">
        <v>21.4</v>
      </c>
      <c r="H10704" s="235">
        <v>21.3</v>
      </c>
    </row>
    <row r="10705" spans="2:8">
      <c r="B10705" s="235" t="s">
        <v>87</v>
      </c>
      <c r="C10705" s="235">
        <v>44531</v>
      </c>
      <c r="D10705" s="235">
        <v>37</v>
      </c>
      <c r="E10705" s="235">
        <v>81.5</v>
      </c>
      <c r="F10705" s="235">
        <v>80.8</v>
      </c>
      <c r="G10705" s="235">
        <v>23.1</v>
      </c>
      <c r="H10705" s="235">
        <v>21.5</v>
      </c>
    </row>
    <row r="10706" spans="2:8">
      <c r="B10706" s="235" t="s">
        <v>87</v>
      </c>
      <c r="C10706" s="235">
        <v>44532</v>
      </c>
      <c r="D10706" s="235">
        <v>1</v>
      </c>
      <c r="E10706" s="235">
        <v>72.5</v>
      </c>
      <c r="F10706" s="235">
        <v>65.599999999999994</v>
      </c>
      <c r="G10706" s="235">
        <v>28.5</v>
      </c>
      <c r="H10706" s="235">
        <v>26.5</v>
      </c>
    </row>
    <row r="10707" spans="2:8">
      <c r="B10707" s="235" t="s">
        <v>87</v>
      </c>
      <c r="C10707" s="235">
        <v>44532</v>
      </c>
      <c r="D10707" s="235">
        <v>1</v>
      </c>
      <c r="E10707" s="235">
        <v>72.5</v>
      </c>
      <c r="F10707" s="235">
        <v>65.599999999999994</v>
      </c>
      <c r="G10707" s="235">
        <v>28.5</v>
      </c>
      <c r="H10707" s="235">
        <v>26.5</v>
      </c>
    </row>
    <row r="10708" spans="2:8">
      <c r="B10708" s="235" t="s">
        <v>87</v>
      </c>
      <c r="C10708" s="235">
        <v>44536</v>
      </c>
      <c r="D10708" s="235">
        <v>106</v>
      </c>
      <c r="E10708" s="235">
        <v>83.5</v>
      </c>
      <c r="F10708" s="235">
        <v>79.900000000000006</v>
      </c>
      <c r="G10708" s="235">
        <v>25.3</v>
      </c>
      <c r="H10708" s="235">
        <v>24.1</v>
      </c>
    </row>
    <row r="10709" spans="2:8">
      <c r="B10709" s="235" t="s">
        <v>87</v>
      </c>
      <c r="C10709" s="235">
        <v>44537</v>
      </c>
      <c r="D10709" s="235">
        <v>2</v>
      </c>
      <c r="E10709" s="235">
        <v>78</v>
      </c>
      <c r="F10709" s="235">
        <v>74.400000000000006</v>
      </c>
      <c r="G10709" s="235">
        <v>25.8</v>
      </c>
      <c r="H10709" s="235">
        <v>24.4</v>
      </c>
    </row>
    <row r="10710" spans="2:8">
      <c r="B10710" s="235" t="s">
        <v>87</v>
      </c>
      <c r="C10710" s="235">
        <v>44539</v>
      </c>
      <c r="D10710" s="235">
        <v>0</v>
      </c>
      <c r="E10710" s="235">
        <v>84.3</v>
      </c>
      <c r="F10710" s="235">
        <v>74.5</v>
      </c>
      <c r="G10710" s="235">
        <v>21</v>
      </c>
      <c r="H10710" s="235">
        <v>20.100000000000001</v>
      </c>
    </row>
    <row r="10711" spans="2:8">
      <c r="B10711" s="235" t="s">
        <v>87</v>
      </c>
      <c r="C10711" s="235">
        <v>44540</v>
      </c>
      <c r="D10711" s="235">
        <v>0</v>
      </c>
      <c r="E10711" s="235">
        <v>81.2</v>
      </c>
      <c r="F10711" s="235">
        <v>76.099999999999994</v>
      </c>
      <c r="G10711" s="235">
        <v>24.5</v>
      </c>
      <c r="H10711" s="235">
        <v>23</v>
      </c>
    </row>
    <row r="10712" spans="2:8">
      <c r="B10712" s="235" t="s">
        <v>87</v>
      </c>
      <c r="C10712" s="235">
        <v>44543</v>
      </c>
      <c r="D10712" s="235">
        <v>6</v>
      </c>
      <c r="E10712" s="235">
        <v>80</v>
      </c>
      <c r="F10712" s="235">
        <v>75.2</v>
      </c>
      <c r="G10712" s="235">
        <v>25</v>
      </c>
      <c r="H10712" s="235">
        <v>23</v>
      </c>
    </row>
    <row r="10713" spans="2:8">
      <c r="B10713" s="235" t="s">
        <v>87</v>
      </c>
      <c r="C10713" s="235">
        <v>44544</v>
      </c>
      <c r="D10713" s="235">
        <v>3</v>
      </c>
      <c r="E10713" s="235">
        <v>82</v>
      </c>
      <c r="F10713" s="235">
        <v>76.400000000000006</v>
      </c>
      <c r="G10713" s="235">
        <v>25</v>
      </c>
      <c r="H10713" s="235">
        <v>22</v>
      </c>
    </row>
    <row r="10714" spans="2:8">
      <c r="B10714" s="235" t="s">
        <v>87</v>
      </c>
      <c r="C10714" s="235">
        <v>44545</v>
      </c>
      <c r="D10714" s="235">
        <v>6</v>
      </c>
      <c r="E10714" s="235">
        <v>91</v>
      </c>
      <c r="F10714" s="235">
        <v>87.5</v>
      </c>
      <c r="G10714" s="235">
        <v>23</v>
      </c>
      <c r="H10714" s="235">
        <v>22</v>
      </c>
    </row>
    <row r="10715" spans="2:8">
      <c r="B10715" s="235" t="s">
        <v>87</v>
      </c>
      <c r="C10715" s="235">
        <v>44546</v>
      </c>
      <c r="D10715" s="235">
        <v>4</v>
      </c>
      <c r="E10715" s="235">
        <v>79</v>
      </c>
      <c r="F10715" s="235">
        <v>75</v>
      </c>
      <c r="G10715" s="235">
        <v>24</v>
      </c>
      <c r="H10715" s="235">
        <v>21</v>
      </c>
    </row>
    <row r="10716" spans="2:8">
      <c r="B10716" s="235" t="s">
        <v>87</v>
      </c>
      <c r="C10716" s="235">
        <v>44547</v>
      </c>
      <c r="D10716" s="235">
        <v>6</v>
      </c>
      <c r="E10716" s="235">
        <v>86</v>
      </c>
      <c r="F10716" s="235">
        <v>77</v>
      </c>
      <c r="G10716" s="235">
        <v>26</v>
      </c>
      <c r="H10716" s="235">
        <v>24</v>
      </c>
    </row>
    <row r="10717" spans="2:8">
      <c r="B10717" s="235" t="s">
        <v>87</v>
      </c>
      <c r="C10717" s="235">
        <v>44550</v>
      </c>
      <c r="D10717" s="235">
        <v>22</v>
      </c>
      <c r="E10717" s="235">
        <v>86</v>
      </c>
      <c r="F10717" s="235">
        <v>80.2</v>
      </c>
      <c r="G10717" s="235">
        <v>24</v>
      </c>
      <c r="H10717" s="235">
        <v>22</v>
      </c>
    </row>
    <row r="10718" spans="2:8">
      <c r="B10718" s="235" t="s">
        <v>87</v>
      </c>
      <c r="C10718" s="235">
        <v>44551</v>
      </c>
      <c r="D10718" s="235">
        <v>33</v>
      </c>
      <c r="E10718" s="235">
        <v>91</v>
      </c>
      <c r="F10718" s="235">
        <v>87</v>
      </c>
      <c r="G10718" s="235">
        <v>21</v>
      </c>
      <c r="H10718" s="235">
        <v>20</v>
      </c>
    </row>
    <row r="10719" spans="2:8">
      <c r="B10719" s="235" t="s">
        <v>87</v>
      </c>
      <c r="C10719" s="235">
        <v>44552</v>
      </c>
      <c r="D10719" s="235">
        <v>5</v>
      </c>
      <c r="E10719" s="235">
        <v>87</v>
      </c>
      <c r="F10719" s="235">
        <v>73.8</v>
      </c>
      <c r="G10719" s="235">
        <v>24</v>
      </c>
      <c r="H10719" s="235">
        <v>23</v>
      </c>
    </row>
    <row r="10720" spans="2:8">
      <c r="B10720" s="235" t="s">
        <v>87</v>
      </c>
      <c r="C10720" s="235">
        <v>44553</v>
      </c>
      <c r="D10720" s="235">
        <v>8</v>
      </c>
      <c r="E10720" s="235">
        <v>88</v>
      </c>
      <c r="F10720" s="235">
        <v>80.3</v>
      </c>
      <c r="G10720" s="235">
        <v>23</v>
      </c>
      <c r="H10720" s="235">
        <v>22</v>
      </c>
    </row>
    <row r="10721" spans="2:8">
      <c r="B10721" s="235" t="s">
        <v>87</v>
      </c>
      <c r="C10721" s="235">
        <v>44554</v>
      </c>
      <c r="D10721" s="235">
        <v>3</v>
      </c>
      <c r="E10721" s="235">
        <v>84</v>
      </c>
      <c r="F10721" s="235">
        <v>75.5</v>
      </c>
      <c r="G10721" s="235">
        <v>26</v>
      </c>
      <c r="H10721" s="235">
        <v>24</v>
      </c>
    </row>
    <row r="10722" spans="2:8">
      <c r="B10722" s="235" t="s">
        <v>87</v>
      </c>
      <c r="C10722" s="235">
        <v>44557</v>
      </c>
      <c r="D10722" s="235">
        <v>15</v>
      </c>
      <c r="E10722" s="235">
        <v>92.6</v>
      </c>
      <c r="F10722" s="235">
        <v>92.1</v>
      </c>
      <c r="G10722" s="235">
        <v>19.600000000000001</v>
      </c>
      <c r="H10722" s="235">
        <v>18.5</v>
      </c>
    </row>
    <row r="10723" spans="2:8">
      <c r="B10723" s="235" t="s">
        <v>87</v>
      </c>
      <c r="C10723" s="235">
        <v>44558</v>
      </c>
      <c r="D10723" s="235">
        <v>19</v>
      </c>
      <c r="E10723" s="235">
        <v>83</v>
      </c>
      <c r="F10723" s="235">
        <v>78.5</v>
      </c>
      <c r="G10723" s="235">
        <v>23.7</v>
      </c>
      <c r="H10723" s="235">
        <v>22.4</v>
      </c>
    </row>
    <row r="10724" spans="2:8">
      <c r="B10724" s="235" t="s">
        <v>87</v>
      </c>
      <c r="C10724" s="235">
        <v>44559</v>
      </c>
      <c r="D10724" s="235">
        <v>44</v>
      </c>
      <c r="E10724" s="235">
        <v>89.6</v>
      </c>
      <c r="F10724" s="235">
        <v>88.9</v>
      </c>
      <c r="G10724" s="235">
        <v>21.1</v>
      </c>
      <c r="H10724" s="235">
        <v>21</v>
      </c>
    </row>
    <row r="10725" spans="2:8">
      <c r="B10725" s="235" t="s">
        <v>87</v>
      </c>
      <c r="C10725" s="235">
        <v>44560</v>
      </c>
      <c r="D10725" s="235">
        <v>5</v>
      </c>
      <c r="E10725" s="235">
        <v>88</v>
      </c>
      <c r="F10725" s="235">
        <v>80.400000000000006</v>
      </c>
      <c r="G10725" s="235">
        <v>24.3</v>
      </c>
      <c r="H10725" s="235">
        <v>22.5</v>
      </c>
    </row>
    <row r="10726" spans="2:8">
      <c r="B10726" s="235" t="s">
        <v>87</v>
      </c>
      <c r="C10726" s="235">
        <v>44564</v>
      </c>
      <c r="D10726" s="235">
        <v>42</v>
      </c>
      <c r="E10726" s="235">
        <v>82.3</v>
      </c>
      <c r="F10726" s="235">
        <v>26.2</v>
      </c>
      <c r="G10726" s="235">
        <v>26.3</v>
      </c>
      <c r="H10726" s="235">
        <v>25.3</v>
      </c>
    </row>
    <row r="10727" spans="2:8">
      <c r="B10727" s="235" t="s">
        <v>87</v>
      </c>
      <c r="C10727" s="235">
        <v>44565</v>
      </c>
      <c r="D10727" s="235">
        <v>4</v>
      </c>
      <c r="E10727" s="235">
        <v>86</v>
      </c>
      <c r="F10727" s="235">
        <v>77</v>
      </c>
      <c r="G10727" s="235">
        <v>25.5</v>
      </c>
      <c r="H10727" s="235">
        <v>24</v>
      </c>
    </row>
    <row r="10728" spans="2:8">
      <c r="B10728" s="235" t="s">
        <v>87</v>
      </c>
      <c r="C10728" s="235">
        <v>44566</v>
      </c>
      <c r="D10728" s="235">
        <v>2</v>
      </c>
      <c r="E10728" s="235">
        <v>77.599999999999994</v>
      </c>
      <c r="F10728" s="235">
        <v>73.900000000000006</v>
      </c>
      <c r="G10728" s="235">
        <v>24.5</v>
      </c>
      <c r="H10728" s="235">
        <v>23.5</v>
      </c>
    </row>
    <row r="10729" spans="2:8">
      <c r="B10729" s="235" t="s">
        <v>87</v>
      </c>
      <c r="C10729" s="235">
        <v>44567</v>
      </c>
      <c r="D10729" s="235">
        <v>5</v>
      </c>
      <c r="E10729" s="235">
        <v>84</v>
      </c>
      <c r="F10729" s="235">
        <v>81.7</v>
      </c>
      <c r="G10729" s="235">
        <v>22</v>
      </c>
      <c r="H10729" s="235">
        <v>21.2</v>
      </c>
    </row>
    <row r="10730" spans="2:8">
      <c r="B10730" s="235" t="s">
        <v>87</v>
      </c>
      <c r="C10730" s="235">
        <v>44568</v>
      </c>
      <c r="D10730" s="235">
        <v>15</v>
      </c>
      <c r="E10730" s="235">
        <v>90.4</v>
      </c>
      <c r="F10730" s="235">
        <v>89.6</v>
      </c>
      <c r="G10730" s="235">
        <v>19.5</v>
      </c>
      <c r="H10730" s="235">
        <v>18.899999999999999</v>
      </c>
    </row>
    <row r="10731" spans="2:8">
      <c r="B10731" s="235" t="s">
        <v>87</v>
      </c>
      <c r="C10731" s="235">
        <v>44572</v>
      </c>
      <c r="D10731" s="235">
        <v>32</v>
      </c>
      <c r="E10731" s="235">
        <v>86.1</v>
      </c>
      <c r="F10731" s="235">
        <v>82.7</v>
      </c>
      <c r="G10731" s="235">
        <v>21.8</v>
      </c>
      <c r="H10731" s="235">
        <v>19.899999999999999</v>
      </c>
    </row>
    <row r="10732" spans="2:8">
      <c r="B10732" s="235" t="s">
        <v>87</v>
      </c>
      <c r="C10732" s="235">
        <v>44573</v>
      </c>
      <c r="D10732" s="235">
        <v>7</v>
      </c>
      <c r="E10732" s="235">
        <v>83.2</v>
      </c>
      <c r="F10732" s="235">
        <v>81.099999999999994</v>
      </c>
      <c r="G10732" s="235">
        <v>22</v>
      </c>
      <c r="H10732" s="235">
        <v>20.3</v>
      </c>
    </row>
    <row r="10733" spans="2:8">
      <c r="B10733" s="235" t="s">
        <v>87</v>
      </c>
      <c r="C10733" s="235">
        <v>44574</v>
      </c>
      <c r="D10733" s="235">
        <v>36</v>
      </c>
      <c r="E10733" s="235">
        <v>90.8</v>
      </c>
      <c r="F10733" s="235">
        <v>87.8</v>
      </c>
      <c r="G10733" s="235">
        <v>19.2</v>
      </c>
      <c r="H10733" s="235">
        <v>18.2</v>
      </c>
    </row>
    <row r="10734" spans="2:8">
      <c r="B10734" s="235" t="s">
        <v>87</v>
      </c>
      <c r="C10734" s="235">
        <v>44575</v>
      </c>
      <c r="D10734" s="235">
        <v>3</v>
      </c>
      <c r="E10734" s="235">
        <v>76.900000000000006</v>
      </c>
      <c r="F10734" s="235">
        <v>64.900000000000006</v>
      </c>
      <c r="G10734" s="235">
        <v>23.6</v>
      </c>
      <c r="H10734" s="235">
        <v>21.7</v>
      </c>
    </row>
    <row r="10735" spans="2:8">
      <c r="B10735" s="235" t="s">
        <v>87</v>
      </c>
      <c r="C10735" s="235">
        <v>44578</v>
      </c>
      <c r="D10735" s="235">
        <v>3</v>
      </c>
      <c r="E10735" s="235">
        <v>82.1</v>
      </c>
      <c r="F10735" s="235">
        <v>76.3</v>
      </c>
      <c r="G10735" s="235">
        <v>24.2</v>
      </c>
      <c r="H10735" s="235">
        <v>21.4</v>
      </c>
    </row>
    <row r="10736" spans="2:8">
      <c r="B10736" s="235" t="s">
        <v>87</v>
      </c>
      <c r="C10736" s="235">
        <v>44579</v>
      </c>
      <c r="D10736" s="235">
        <v>5</v>
      </c>
      <c r="E10736" s="235">
        <v>71.400000000000006</v>
      </c>
      <c r="F10736" s="235">
        <v>67</v>
      </c>
      <c r="G10736" s="235">
        <v>24.1</v>
      </c>
      <c r="H10736" s="235">
        <v>21.9</v>
      </c>
    </row>
    <row r="10737" spans="2:8">
      <c r="B10737" s="235" t="s">
        <v>87</v>
      </c>
      <c r="C10737" s="235">
        <v>44580</v>
      </c>
      <c r="D10737" s="235">
        <v>5</v>
      </c>
      <c r="E10737" s="235">
        <v>70</v>
      </c>
      <c r="F10737" s="235">
        <v>57.2</v>
      </c>
      <c r="G10737" s="235">
        <v>27.3</v>
      </c>
      <c r="H10737" s="235">
        <v>24.9</v>
      </c>
    </row>
    <row r="10738" spans="2:8">
      <c r="B10738" s="235" t="s">
        <v>87</v>
      </c>
      <c r="C10738" s="235">
        <v>44581</v>
      </c>
      <c r="D10738" s="235">
        <v>0</v>
      </c>
      <c r="E10738" s="235">
        <v>69.3</v>
      </c>
      <c r="F10738" s="235">
        <v>54.4</v>
      </c>
      <c r="G10738" s="235">
        <v>28.6</v>
      </c>
      <c r="H10738" s="235">
        <v>26.1</v>
      </c>
    </row>
    <row r="10739" spans="2:8">
      <c r="B10739" s="235" t="s">
        <v>87</v>
      </c>
      <c r="C10739" s="235">
        <v>44582</v>
      </c>
      <c r="D10739" s="235">
        <v>0</v>
      </c>
      <c r="E10739" s="235">
        <v>74.599999999999994</v>
      </c>
      <c r="F10739" s="235">
        <v>67.3</v>
      </c>
      <c r="G10739" s="235">
        <v>26.9</v>
      </c>
      <c r="H10739" s="235">
        <v>24.2</v>
      </c>
    </row>
    <row r="10740" spans="2:8">
      <c r="B10740" s="235" t="s">
        <v>87</v>
      </c>
      <c r="C10740" s="235">
        <v>44585</v>
      </c>
      <c r="D10740" s="235">
        <v>3</v>
      </c>
      <c r="E10740" s="235">
        <v>79.900000000000006</v>
      </c>
      <c r="F10740" s="235">
        <v>65.8</v>
      </c>
      <c r="G10740" s="235">
        <v>26.2</v>
      </c>
      <c r="H10740" s="235">
        <v>23.8</v>
      </c>
    </row>
    <row r="10741" spans="2:8">
      <c r="B10741" s="235" t="s">
        <v>87</v>
      </c>
      <c r="C10741" s="235">
        <v>44586</v>
      </c>
      <c r="D10741" s="235">
        <v>3</v>
      </c>
      <c r="E10741" s="235">
        <v>82.8</v>
      </c>
      <c r="F10741" s="235">
        <v>80.900000000000006</v>
      </c>
      <c r="G10741" s="235">
        <v>20.5</v>
      </c>
      <c r="H10741" s="235">
        <v>19.3</v>
      </c>
    </row>
    <row r="10742" spans="2:8">
      <c r="B10742" s="235" t="s">
        <v>87</v>
      </c>
      <c r="C10742" s="235">
        <v>44587</v>
      </c>
      <c r="D10742" s="235">
        <v>10</v>
      </c>
      <c r="E10742" s="235">
        <v>77.7</v>
      </c>
      <c r="F10742" s="235">
        <v>76</v>
      </c>
      <c r="G10742" s="235">
        <v>24.3</v>
      </c>
      <c r="H10742" s="235">
        <v>23.6</v>
      </c>
    </row>
    <row r="10743" spans="2:8">
      <c r="B10743" s="235" t="s">
        <v>87</v>
      </c>
      <c r="C10743" s="235">
        <v>44588</v>
      </c>
      <c r="D10743" s="235">
        <v>0</v>
      </c>
      <c r="E10743" s="235">
        <v>80.2</v>
      </c>
      <c r="F10743" s="235">
        <v>78.400000000000006</v>
      </c>
      <c r="G10743" s="235">
        <v>22.4</v>
      </c>
      <c r="H10743" s="235">
        <v>21.45</v>
      </c>
    </row>
    <row r="10744" spans="2:8">
      <c r="B10744" s="235" t="s">
        <v>87</v>
      </c>
      <c r="C10744" s="235">
        <v>44592</v>
      </c>
      <c r="D10744" s="235">
        <v>3</v>
      </c>
      <c r="E10744" s="235">
        <v>65.099999999999994</v>
      </c>
      <c r="F10744" s="235">
        <v>47</v>
      </c>
      <c r="G10744" s="235">
        <v>27.4</v>
      </c>
      <c r="H10744" s="235">
        <v>24.6</v>
      </c>
    </row>
    <row r="10745" spans="2:8">
      <c r="B10745" s="235" t="s">
        <v>87</v>
      </c>
      <c r="C10745" s="235">
        <v>44593</v>
      </c>
      <c r="D10745" s="235">
        <v>0</v>
      </c>
      <c r="E10745" s="235">
        <v>79.7</v>
      </c>
      <c r="F10745" s="235">
        <v>70.099999999999994</v>
      </c>
      <c r="G10745" s="235">
        <v>23.4</v>
      </c>
      <c r="H10745" s="235">
        <v>22</v>
      </c>
    </row>
    <row r="10746" spans="2:8">
      <c r="B10746" s="235" t="s">
        <v>87</v>
      </c>
      <c r="C10746" s="235">
        <v>44594</v>
      </c>
      <c r="D10746" s="235">
        <v>0</v>
      </c>
      <c r="E10746" s="235">
        <v>82.1</v>
      </c>
      <c r="F10746" s="235">
        <v>58.1</v>
      </c>
      <c r="G10746" s="235">
        <v>26.3</v>
      </c>
      <c r="H10746" s="235">
        <v>20.5</v>
      </c>
    </row>
    <row r="10747" spans="2:8">
      <c r="B10747" s="235" t="s">
        <v>87</v>
      </c>
      <c r="C10747" s="235">
        <v>44595</v>
      </c>
      <c r="D10747" s="235">
        <v>0</v>
      </c>
      <c r="E10747" s="235">
        <v>70.3</v>
      </c>
      <c r="F10747" s="235">
        <v>65.900000000000006</v>
      </c>
      <c r="G10747" s="235">
        <v>25.6</v>
      </c>
      <c r="H10747" s="235">
        <v>24.6</v>
      </c>
    </row>
    <row r="10748" spans="2:8">
      <c r="B10748" s="235" t="s">
        <v>87</v>
      </c>
      <c r="C10748" s="235">
        <v>44596</v>
      </c>
      <c r="D10748" s="235">
        <v>3</v>
      </c>
      <c r="E10748" s="235">
        <v>74.3</v>
      </c>
      <c r="F10748" s="235">
        <v>60.3</v>
      </c>
      <c r="G10748" s="235">
        <v>23.4</v>
      </c>
      <c r="H10748" s="235">
        <v>23</v>
      </c>
    </row>
    <row r="10749" spans="2:8">
      <c r="B10749" s="235" t="s">
        <v>87</v>
      </c>
      <c r="C10749" s="235">
        <v>44599</v>
      </c>
      <c r="D10749" s="235">
        <v>16</v>
      </c>
      <c r="E10749" s="235">
        <v>91.1</v>
      </c>
      <c r="F10749" s="235">
        <v>80.099999999999994</v>
      </c>
      <c r="G10749" s="235">
        <v>23.4</v>
      </c>
      <c r="H10749" s="235">
        <v>21.1</v>
      </c>
    </row>
    <row r="10750" spans="2:8">
      <c r="B10750" s="235" t="s">
        <v>87</v>
      </c>
      <c r="C10750" s="235">
        <v>44601</v>
      </c>
      <c r="D10750" s="235">
        <v>3</v>
      </c>
      <c r="E10750" s="235">
        <v>80.599999999999994</v>
      </c>
      <c r="F10750" s="235">
        <v>61.4</v>
      </c>
      <c r="G10750" s="235">
        <v>26.2</v>
      </c>
      <c r="H10750" s="235">
        <v>21.9</v>
      </c>
    </row>
    <row r="10751" spans="2:8">
      <c r="B10751" s="235" t="s">
        <v>87</v>
      </c>
      <c r="C10751" s="235">
        <v>44600</v>
      </c>
      <c r="D10751" s="235">
        <v>3</v>
      </c>
      <c r="E10751" s="235">
        <v>82</v>
      </c>
      <c r="F10751" s="235">
        <v>67.3</v>
      </c>
      <c r="G10751" s="235">
        <v>24.3</v>
      </c>
      <c r="H10751" s="235">
        <v>22</v>
      </c>
    </row>
    <row r="10752" spans="2:8">
      <c r="B10752" s="235" t="s">
        <v>87</v>
      </c>
      <c r="C10752" s="235">
        <v>44602</v>
      </c>
      <c r="D10752" s="235">
        <v>0</v>
      </c>
      <c r="E10752" s="235">
        <v>73.7</v>
      </c>
      <c r="F10752" s="235">
        <v>67.5</v>
      </c>
      <c r="G10752" s="235">
        <v>27.4</v>
      </c>
      <c r="H10752" s="235">
        <v>25.5</v>
      </c>
    </row>
    <row r="10753" spans="2:8">
      <c r="B10753" s="235" t="s">
        <v>87</v>
      </c>
      <c r="C10753" s="235">
        <v>44603</v>
      </c>
      <c r="D10753" s="235">
        <v>0</v>
      </c>
      <c r="E10753" s="235">
        <v>60.6</v>
      </c>
      <c r="F10753" s="235">
        <v>56.1</v>
      </c>
      <c r="G10753" s="235">
        <v>29.8</v>
      </c>
      <c r="H10753" s="235">
        <v>26.6</v>
      </c>
    </row>
    <row r="10754" spans="2:8">
      <c r="B10754" s="235" t="s">
        <v>87</v>
      </c>
      <c r="C10754" s="235">
        <v>44606</v>
      </c>
      <c r="D10754" s="235">
        <v>41</v>
      </c>
      <c r="E10754" s="235">
        <v>88.4</v>
      </c>
      <c r="F10754" s="235">
        <v>86.5</v>
      </c>
      <c r="G10754" s="235">
        <v>21.4</v>
      </c>
      <c r="H10754" s="235">
        <v>20.100000000000001</v>
      </c>
    </row>
    <row r="10755" spans="2:8">
      <c r="B10755" s="235" t="s">
        <v>87</v>
      </c>
      <c r="C10755" s="235">
        <v>44607</v>
      </c>
      <c r="D10755" s="235">
        <v>20</v>
      </c>
      <c r="E10755" s="235">
        <v>84.3</v>
      </c>
      <c r="F10755" s="235">
        <v>65.2</v>
      </c>
      <c r="G10755" s="235">
        <v>27.1</v>
      </c>
      <c r="H10755" s="235">
        <v>22.1</v>
      </c>
    </row>
    <row r="10756" spans="2:8">
      <c r="B10756" s="235" t="s">
        <v>87</v>
      </c>
      <c r="C10756" s="235">
        <v>44608</v>
      </c>
      <c r="D10756" s="235">
        <v>0</v>
      </c>
      <c r="E10756" s="235">
        <v>78.599999999999994</v>
      </c>
      <c r="F10756" s="235">
        <v>76.400000000000006</v>
      </c>
      <c r="G10756" s="235">
        <v>24.2</v>
      </c>
      <c r="H10756" s="235">
        <v>22.7</v>
      </c>
    </row>
    <row r="10757" spans="2:8">
      <c r="B10757" s="235" t="s">
        <v>87</v>
      </c>
      <c r="C10757" s="235">
        <v>44609</v>
      </c>
      <c r="D10757" s="235">
        <v>4</v>
      </c>
      <c r="E10757" s="235">
        <v>83.6</v>
      </c>
      <c r="F10757" s="235">
        <v>76.599999999999994</v>
      </c>
      <c r="G10757" s="235">
        <v>25.9</v>
      </c>
      <c r="H10757" s="235">
        <v>24.3</v>
      </c>
    </row>
    <row r="10758" spans="2:8">
      <c r="B10758" s="235" t="s">
        <v>87</v>
      </c>
      <c r="C10758" s="235">
        <v>44610</v>
      </c>
      <c r="D10758" s="235">
        <v>104</v>
      </c>
      <c r="E10758" s="235">
        <v>90</v>
      </c>
      <c r="F10758" s="235">
        <v>83</v>
      </c>
      <c r="G10758" s="235">
        <v>21</v>
      </c>
      <c r="H10758" s="235">
        <v>18.899999999999999</v>
      </c>
    </row>
    <row r="10759" spans="2:8">
      <c r="B10759" s="235" t="s">
        <v>87</v>
      </c>
      <c r="C10759" s="235">
        <v>44613</v>
      </c>
      <c r="D10759" s="235">
        <v>10</v>
      </c>
      <c r="E10759" s="235">
        <v>85</v>
      </c>
      <c r="F10759" s="235">
        <v>77.5</v>
      </c>
      <c r="G10759" s="235">
        <v>23.9</v>
      </c>
      <c r="H10759" s="235">
        <v>21.6</v>
      </c>
    </row>
    <row r="10760" spans="2:8">
      <c r="B10760" s="235" t="s">
        <v>87</v>
      </c>
      <c r="C10760" s="235">
        <v>44614</v>
      </c>
      <c r="D10760" s="235">
        <v>0</v>
      </c>
      <c r="E10760" s="235">
        <v>86.2</v>
      </c>
      <c r="F10760" s="235">
        <v>79</v>
      </c>
      <c r="G10760" s="235">
        <v>23.6</v>
      </c>
      <c r="H10760" s="235">
        <v>21.6</v>
      </c>
    </row>
    <row r="10761" spans="2:8">
      <c r="B10761" s="235" t="s">
        <v>87</v>
      </c>
      <c r="C10761" s="235">
        <v>44615</v>
      </c>
      <c r="D10761" s="235">
        <v>0</v>
      </c>
      <c r="E10761" s="235">
        <v>68.900000000000006</v>
      </c>
      <c r="F10761" s="235">
        <v>63.9</v>
      </c>
      <c r="G10761" s="235">
        <v>25.2</v>
      </c>
      <c r="H10761" s="235">
        <v>22.8</v>
      </c>
    </row>
    <row r="10762" spans="2:8">
      <c r="B10762" s="235" t="s">
        <v>87</v>
      </c>
      <c r="C10762" s="235">
        <v>44616</v>
      </c>
      <c r="D10762" s="235">
        <v>0</v>
      </c>
      <c r="E10762" s="235">
        <v>76</v>
      </c>
      <c r="F10762" s="235">
        <v>61.7</v>
      </c>
      <c r="G10762" s="235">
        <v>23.9</v>
      </c>
      <c r="H10762" s="235">
        <v>23.5</v>
      </c>
    </row>
    <row r="10763" spans="2:8">
      <c r="B10763" s="235" t="s">
        <v>87</v>
      </c>
      <c r="C10763" s="235">
        <v>44617</v>
      </c>
      <c r="D10763" s="235">
        <v>0</v>
      </c>
      <c r="E10763" s="235">
        <v>88.4</v>
      </c>
      <c r="F10763" s="235">
        <v>59.5</v>
      </c>
      <c r="G10763" s="235">
        <v>28.7</v>
      </c>
      <c r="H10763" s="235">
        <v>21.4</v>
      </c>
    </row>
    <row r="10764" spans="2:8">
      <c r="B10764" s="235" t="s">
        <v>87</v>
      </c>
      <c r="C10764" s="235">
        <v>44620</v>
      </c>
      <c r="D10764" s="235">
        <v>72</v>
      </c>
      <c r="E10764" s="235">
        <v>87.5</v>
      </c>
      <c r="F10764" s="235">
        <v>83.6</v>
      </c>
      <c r="G10764" s="235">
        <v>21.1</v>
      </c>
      <c r="H10764" s="235">
        <v>20.8</v>
      </c>
    </row>
    <row r="10765" spans="2:8">
      <c r="B10765" s="235" t="s">
        <v>87</v>
      </c>
      <c r="C10765" s="235">
        <v>44621</v>
      </c>
      <c r="D10765" s="235">
        <v>8</v>
      </c>
      <c r="E10765" s="235">
        <v>82.1</v>
      </c>
      <c r="F10765" s="235">
        <v>78.2</v>
      </c>
      <c r="G10765" s="235">
        <v>24</v>
      </c>
      <c r="H10765" s="235">
        <v>22.4</v>
      </c>
    </row>
    <row r="10766" spans="2:8">
      <c r="B10766" s="235" t="s">
        <v>87</v>
      </c>
      <c r="C10766" s="235">
        <v>44622</v>
      </c>
      <c r="D10766" s="235">
        <v>10</v>
      </c>
      <c r="E10766" s="235">
        <v>90.6</v>
      </c>
      <c r="F10766" s="235">
        <v>88.1</v>
      </c>
      <c r="G10766" s="235">
        <v>18.899999999999999</v>
      </c>
      <c r="H10766" s="235">
        <v>18.2</v>
      </c>
    </row>
    <row r="10767" spans="2:8">
      <c r="B10767" s="235" t="s">
        <v>87</v>
      </c>
      <c r="C10767" s="235">
        <v>44623</v>
      </c>
      <c r="D10767" s="235">
        <v>2</v>
      </c>
      <c r="E10767" s="235">
        <v>77.5</v>
      </c>
      <c r="F10767" s="235">
        <v>72.2</v>
      </c>
      <c r="G10767" s="235">
        <v>26.1</v>
      </c>
      <c r="H10767" s="235">
        <v>23.2</v>
      </c>
    </row>
    <row r="10768" spans="2:8">
      <c r="B10768" s="235" t="s">
        <v>87</v>
      </c>
      <c r="C10768" s="235">
        <v>44624</v>
      </c>
      <c r="D10768" s="235">
        <v>20</v>
      </c>
      <c r="E10768" s="235">
        <v>82.3</v>
      </c>
      <c r="F10768" s="235">
        <v>73.3</v>
      </c>
      <c r="G10768" s="235">
        <v>25.2</v>
      </c>
      <c r="H10768" s="235">
        <v>23.3</v>
      </c>
    </row>
    <row r="10769" spans="2:8">
      <c r="B10769" s="235" t="s">
        <v>87</v>
      </c>
      <c r="C10769" s="235">
        <v>44627</v>
      </c>
      <c r="D10769" s="235">
        <v>60</v>
      </c>
      <c r="E10769" s="235">
        <v>89.6</v>
      </c>
      <c r="F10769" s="235">
        <v>87.1</v>
      </c>
      <c r="G10769" s="235">
        <v>21.5</v>
      </c>
      <c r="H10769" s="235">
        <v>20.7</v>
      </c>
    </row>
    <row r="10770" spans="2:8">
      <c r="B10770" s="235" t="s">
        <v>87</v>
      </c>
      <c r="C10770" s="235">
        <v>44628</v>
      </c>
      <c r="D10770" s="235">
        <v>10</v>
      </c>
      <c r="E10770" s="235">
        <v>86</v>
      </c>
      <c r="F10770" s="235">
        <v>80.2</v>
      </c>
      <c r="G10770" s="235">
        <v>23.4</v>
      </c>
      <c r="H10770" s="235">
        <v>22</v>
      </c>
    </row>
    <row r="10771" spans="2:8">
      <c r="B10771" s="235" t="s">
        <v>87</v>
      </c>
      <c r="C10771" s="235">
        <v>44629</v>
      </c>
      <c r="D10771" s="235">
        <v>10</v>
      </c>
      <c r="E10771" s="235">
        <v>91.8</v>
      </c>
      <c r="F10771" s="235">
        <v>74.8</v>
      </c>
      <c r="G10771" s="235">
        <v>24.1</v>
      </c>
      <c r="H10771" s="235">
        <v>19.600000000000001</v>
      </c>
    </row>
    <row r="10772" spans="2:8">
      <c r="B10772" s="235" t="s">
        <v>87</v>
      </c>
      <c r="C10772" s="235">
        <v>44630</v>
      </c>
      <c r="D10772" s="235">
        <v>1</v>
      </c>
      <c r="E10772" s="235">
        <v>90.8</v>
      </c>
      <c r="F10772" s="235">
        <v>85.3</v>
      </c>
      <c r="G10772" s="235">
        <v>20.100000000000001</v>
      </c>
      <c r="H10772" s="235">
        <v>19.7</v>
      </c>
    </row>
    <row r="10773" spans="2:8">
      <c r="B10773" s="235" t="s">
        <v>87</v>
      </c>
      <c r="C10773" s="235">
        <v>44631</v>
      </c>
      <c r="D10773" s="235">
        <v>0</v>
      </c>
      <c r="E10773" s="235">
        <v>83</v>
      </c>
      <c r="F10773" s="235">
        <v>69.7</v>
      </c>
      <c r="G10773" s="235">
        <v>25.7</v>
      </c>
      <c r="H10773" s="235">
        <v>22.1</v>
      </c>
    </row>
    <row r="10774" spans="2:8">
      <c r="B10774" s="235" t="s">
        <v>87</v>
      </c>
      <c r="C10774" s="235">
        <v>44634</v>
      </c>
      <c r="D10774" s="235">
        <v>0</v>
      </c>
      <c r="E10774" s="235">
        <v>76.900000000000006</v>
      </c>
      <c r="F10774" s="235">
        <v>68.099999999999994</v>
      </c>
      <c r="G10774" s="235">
        <v>25.6</v>
      </c>
      <c r="H10774" s="235">
        <v>23.6</v>
      </c>
    </row>
    <row r="10775" spans="2:8">
      <c r="B10775" s="235" t="s">
        <v>87</v>
      </c>
      <c r="C10775" s="235">
        <v>44635</v>
      </c>
      <c r="D10775" s="235">
        <v>2</v>
      </c>
      <c r="E10775" s="235">
        <v>79</v>
      </c>
      <c r="F10775" s="235">
        <v>735</v>
      </c>
      <c r="G10775" s="235">
        <v>23.9</v>
      </c>
      <c r="H10775" s="235">
        <v>22.3</v>
      </c>
    </row>
    <row r="10776" spans="2:8">
      <c r="B10776" s="235" t="s">
        <v>87</v>
      </c>
      <c r="C10776" s="235">
        <v>44636</v>
      </c>
      <c r="D10776" s="235">
        <v>36</v>
      </c>
      <c r="E10776" s="235">
        <v>84.3</v>
      </c>
      <c r="F10776" s="235">
        <v>82.2</v>
      </c>
      <c r="G10776" s="235">
        <v>23.1</v>
      </c>
      <c r="H10776" s="235">
        <v>22.7</v>
      </c>
    </row>
    <row r="10777" spans="2:8">
      <c r="B10777" s="235" t="s">
        <v>87</v>
      </c>
      <c r="C10777" s="235">
        <v>44637</v>
      </c>
      <c r="D10777" s="235">
        <v>64</v>
      </c>
      <c r="E10777" s="235">
        <v>80</v>
      </c>
      <c r="F10777" s="235">
        <v>75.7</v>
      </c>
      <c r="G10777" s="235">
        <v>25.2</v>
      </c>
      <c r="H10777" s="235">
        <v>23.8</v>
      </c>
    </row>
    <row r="10778" spans="2:8">
      <c r="B10778" s="235" t="s">
        <v>87</v>
      </c>
      <c r="C10778" s="235">
        <v>44638</v>
      </c>
      <c r="D10778" s="235">
        <v>14</v>
      </c>
      <c r="E10778" s="235">
        <v>84.3</v>
      </c>
      <c r="F10778" s="235">
        <v>76</v>
      </c>
      <c r="G10778" s="235">
        <v>27.1</v>
      </c>
      <c r="H10778" s="235">
        <v>23.9</v>
      </c>
    </row>
    <row r="10779" spans="2:8">
      <c r="B10779" s="235" t="s">
        <v>87</v>
      </c>
      <c r="C10779" s="235">
        <v>44642</v>
      </c>
      <c r="D10779" s="235">
        <v>105</v>
      </c>
      <c r="E10779" s="235">
        <v>89.6</v>
      </c>
      <c r="F10779" s="235">
        <v>81.3</v>
      </c>
      <c r="G10779" s="235">
        <v>23.1</v>
      </c>
      <c r="H10779" s="235">
        <v>21</v>
      </c>
    </row>
    <row r="10780" spans="2:8">
      <c r="B10780" s="235" t="s">
        <v>87</v>
      </c>
      <c r="C10780" s="235">
        <v>44643</v>
      </c>
      <c r="D10780" s="235">
        <v>1</v>
      </c>
      <c r="E10780" s="235">
        <v>94.6</v>
      </c>
      <c r="F10780" s="235">
        <v>90.1</v>
      </c>
      <c r="G10780" s="235">
        <v>19.399999999999999</v>
      </c>
      <c r="H10780" s="235">
        <v>19.100000000000001</v>
      </c>
    </row>
    <row r="10781" spans="2:8">
      <c r="B10781" s="235" t="s">
        <v>87</v>
      </c>
      <c r="C10781" s="235">
        <v>44644</v>
      </c>
      <c r="D10781" s="235">
        <v>0</v>
      </c>
      <c r="E10781" s="235">
        <v>87.1</v>
      </c>
      <c r="F10781" s="235">
        <v>80.8</v>
      </c>
      <c r="G10781" s="235">
        <v>23.7</v>
      </c>
      <c r="H10781" s="235">
        <v>22</v>
      </c>
    </row>
    <row r="10782" spans="2:8">
      <c r="B10782" s="235" t="s">
        <v>87</v>
      </c>
      <c r="C10782" s="235">
        <v>44644</v>
      </c>
      <c r="D10782" s="235">
        <v>0</v>
      </c>
      <c r="E10782" s="235">
        <v>87.1</v>
      </c>
      <c r="F10782" s="235">
        <v>80.8</v>
      </c>
      <c r="G10782" s="235">
        <v>23.7</v>
      </c>
      <c r="H10782" s="235">
        <v>22</v>
      </c>
    </row>
    <row r="10783" spans="2:8">
      <c r="B10783" s="235" t="s">
        <v>87</v>
      </c>
      <c r="C10783" s="235">
        <v>44645</v>
      </c>
      <c r="D10783" s="235">
        <v>10</v>
      </c>
      <c r="E10783" s="235">
        <v>85</v>
      </c>
      <c r="F10783" s="235">
        <v>78</v>
      </c>
      <c r="G10783" s="235">
        <v>23.3</v>
      </c>
      <c r="H10783" s="235">
        <v>21.5</v>
      </c>
    </row>
    <row r="10784" spans="2:8">
      <c r="B10784" s="235" t="s">
        <v>87</v>
      </c>
      <c r="C10784" s="235">
        <v>44648</v>
      </c>
      <c r="D10784" s="235">
        <v>16</v>
      </c>
      <c r="E10784" s="235">
        <v>86</v>
      </c>
      <c r="F10784" s="235">
        <v>84.9</v>
      </c>
      <c r="G10784" s="235">
        <v>23</v>
      </c>
      <c r="H10784" s="235">
        <v>22.4</v>
      </c>
    </row>
    <row r="10785" spans="2:8">
      <c r="B10785" s="235" t="s">
        <v>87</v>
      </c>
      <c r="C10785" s="235">
        <v>44649</v>
      </c>
      <c r="D10785" s="235">
        <v>52</v>
      </c>
      <c r="E10785" s="235">
        <v>79.599999999999994</v>
      </c>
      <c r="F10785" s="235">
        <v>75.2</v>
      </c>
      <c r="G10785" s="235">
        <v>23</v>
      </c>
      <c r="H10785" s="235">
        <v>21</v>
      </c>
    </row>
    <row r="10786" spans="2:8">
      <c r="B10786" s="235" t="s">
        <v>87</v>
      </c>
      <c r="C10786" s="235">
        <v>44650</v>
      </c>
      <c r="D10786" s="235">
        <v>12</v>
      </c>
      <c r="E10786" s="235">
        <v>84.3</v>
      </c>
      <c r="F10786" s="235">
        <v>80.2</v>
      </c>
      <c r="G10786" s="235">
        <v>23.3</v>
      </c>
      <c r="H10786" s="235">
        <v>21.5</v>
      </c>
    </row>
    <row r="10787" spans="2:8">
      <c r="B10787" s="235" t="s">
        <v>87</v>
      </c>
      <c r="C10787" s="235">
        <v>44651</v>
      </c>
      <c r="D10787" s="235">
        <v>6</v>
      </c>
      <c r="E10787" s="235">
        <v>87.7</v>
      </c>
      <c r="F10787" s="235">
        <v>84.9</v>
      </c>
      <c r="G10787" s="235">
        <v>22</v>
      </c>
      <c r="H10787" s="235">
        <v>19.8</v>
      </c>
    </row>
    <row r="10788" spans="2:8">
      <c r="B10788" s="235" t="s">
        <v>87</v>
      </c>
      <c r="C10788" s="235">
        <v>44652</v>
      </c>
      <c r="D10788" s="235">
        <v>18</v>
      </c>
      <c r="E10788" s="235">
        <v>89.4</v>
      </c>
      <c r="F10788" s="235">
        <v>86.6</v>
      </c>
      <c r="G10788" s="235">
        <v>21.9</v>
      </c>
      <c r="H10788" s="235">
        <v>21.4</v>
      </c>
    </row>
    <row r="10789" spans="2:8">
      <c r="B10789" s="235" t="s">
        <v>87</v>
      </c>
      <c r="C10789" s="235">
        <v>44655</v>
      </c>
      <c r="D10789" s="235">
        <v>25</v>
      </c>
      <c r="E10789" s="235">
        <v>86.2</v>
      </c>
      <c r="F10789" s="235">
        <v>80.400000000000006</v>
      </c>
      <c r="G10789" s="235">
        <v>22.5</v>
      </c>
      <c r="H10789" s="235">
        <v>22</v>
      </c>
    </row>
    <row r="10790" spans="2:8">
      <c r="B10790" s="235" t="s">
        <v>87</v>
      </c>
      <c r="C10790" s="235">
        <v>44656</v>
      </c>
      <c r="D10790" s="235">
        <v>48</v>
      </c>
      <c r="E10790" s="235">
        <v>86.9</v>
      </c>
      <c r="F10790" s="235">
        <v>66.900000000000006</v>
      </c>
      <c r="G10790" s="235">
        <v>38.6</v>
      </c>
      <c r="H10790" s="235">
        <v>21.2</v>
      </c>
    </row>
    <row r="10791" spans="2:8">
      <c r="B10791" s="235" t="s">
        <v>87</v>
      </c>
      <c r="C10791" s="235">
        <v>44657</v>
      </c>
      <c r="D10791" s="235">
        <v>5</v>
      </c>
      <c r="E10791" s="235">
        <v>72.400000000000006</v>
      </c>
      <c r="F10791" s="235">
        <v>68.099999999999994</v>
      </c>
      <c r="G10791" s="235">
        <v>25.6</v>
      </c>
      <c r="H10791" s="235">
        <v>24.5</v>
      </c>
    </row>
    <row r="10792" spans="2:8">
      <c r="B10792" s="235" t="s">
        <v>87</v>
      </c>
      <c r="C10792" s="235">
        <v>44658</v>
      </c>
      <c r="D10792" s="235">
        <v>25</v>
      </c>
      <c r="E10792" s="235">
        <v>78.599999999999994</v>
      </c>
      <c r="F10792" s="235">
        <v>73.900000000000006</v>
      </c>
      <c r="G10792" s="235">
        <v>26.4</v>
      </c>
      <c r="H10792" s="235">
        <v>24.1</v>
      </c>
    </row>
    <row r="10793" spans="2:8">
      <c r="B10793" s="235" t="s">
        <v>87</v>
      </c>
      <c r="C10793" s="235">
        <v>44659</v>
      </c>
      <c r="D10793" s="235">
        <v>9</v>
      </c>
      <c r="E10793" s="235">
        <v>82.7</v>
      </c>
      <c r="F10793" s="235">
        <v>75.2</v>
      </c>
      <c r="G10793" s="235">
        <v>27</v>
      </c>
      <c r="H10793" s="235">
        <v>22.6</v>
      </c>
    </row>
    <row r="10794" spans="2:8">
      <c r="B10794" s="235" t="s">
        <v>87</v>
      </c>
      <c r="C10794" s="235">
        <v>44662</v>
      </c>
      <c r="D10794" s="235">
        <v>30</v>
      </c>
      <c r="E10794" s="235">
        <v>87.2</v>
      </c>
      <c r="F10794" s="235">
        <v>85.1</v>
      </c>
      <c r="G10794" s="235">
        <v>24.7</v>
      </c>
      <c r="H10794" s="235">
        <v>24.2</v>
      </c>
    </row>
    <row r="10795" spans="2:8">
      <c r="B10795" s="235" t="s">
        <v>87</v>
      </c>
      <c r="C10795" s="235">
        <v>44663</v>
      </c>
      <c r="D10795" s="235">
        <v>0.5</v>
      </c>
      <c r="E10795" s="235">
        <v>84.3</v>
      </c>
      <c r="F10795" s="235">
        <v>69.599999999999994</v>
      </c>
      <c r="G10795" s="235">
        <v>24.2</v>
      </c>
      <c r="H10795" s="235">
        <v>22.2</v>
      </c>
    </row>
    <row r="10796" spans="2:8">
      <c r="B10796" s="235" t="s">
        <v>87</v>
      </c>
      <c r="C10796" s="235">
        <v>44664</v>
      </c>
      <c r="D10796" s="235">
        <v>0</v>
      </c>
      <c r="E10796" s="235">
        <v>85.9</v>
      </c>
      <c r="F10796" s="235">
        <v>83.6</v>
      </c>
      <c r="G10796" s="235">
        <v>24.2</v>
      </c>
      <c r="H10796" s="235">
        <v>23.2</v>
      </c>
    </row>
    <row r="10797" spans="2:8">
      <c r="B10797" s="235" t="s">
        <v>87</v>
      </c>
      <c r="C10797" s="235">
        <v>44669</v>
      </c>
      <c r="D10797" s="235">
        <v>33</v>
      </c>
      <c r="E10797" s="235">
        <v>85.5</v>
      </c>
      <c r="F10797" s="235">
        <v>81.8</v>
      </c>
      <c r="G10797" s="235">
        <v>21</v>
      </c>
      <c r="H10797" s="235">
        <v>20.100000000000001</v>
      </c>
    </row>
    <row r="10798" spans="2:8">
      <c r="B10798" s="235" t="s">
        <v>87</v>
      </c>
      <c r="C10798" s="235">
        <v>44670</v>
      </c>
      <c r="D10798" s="235">
        <v>32</v>
      </c>
      <c r="E10798" s="235">
        <v>80.7</v>
      </c>
      <c r="F10798" s="235">
        <v>77</v>
      </c>
      <c r="G10798" s="235">
        <v>24.5</v>
      </c>
      <c r="H10798" s="235">
        <v>22.8</v>
      </c>
    </row>
    <row r="10799" spans="2:8">
      <c r="B10799" s="235" t="s">
        <v>87</v>
      </c>
      <c r="C10799" s="235">
        <v>44672</v>
      </c>
      <c r="D10799" s="235">
        <v>5</v>
      </c>
      <c r="E10799" s="235">
        <v>87.6</v>
      </c>
      <c r="F10799" s="235">
        <v>85.9</v>
      </c>
      <c r="G10799" s="235">
        <v>20.399999999999999</v>
      </c>
      <c r="H10799" s="235">
        <v>19</v>
      </c>
    </row>
    <row r="10800" spans="2:8">
      <c r="B10800" s="235" t="s">
        <v>87</v>
      </c>
      <c r="C10800" s="235">
        <v>44673</v>
      </c>
      <c r="D10800" s="235">
        <v>14</v>
      </c>
      <c r="E10800" s="235">
        <v>88.3</v>
      </c>
      <c r="F10800" s="235">
        <v>85.7</v>
      </c>
      <c r="G10800" s="235">
        <v>21</v>
      </c>
      <c r="H10800" s="235">
        <v>20.7</v>
      </c>
    </row>
    <row r="10801" spans="2:8">
      <c r="B10801" s="235" t="s">
        <v>87</v>
      </c>
      <c r="C10801" s="235">
        <v>44676</v>
      </c>
      <c r="D10801" s="235">
        <v>57</v>
      </c>
      <c r="E10801" s="235">
        <v>91.2</v>
      </c>
      <c r="F10801" s="235">
        <v>88.5</v>
      </c>
      <c r="G10801" s="235">
        <v>18.8</v>
      </c>
      <c r="H10801" s="235">
        <v>18.5</v>
      </c>
    </row>
    <row r="10802" spans="2:8">
      <c r="B10802" s="235" t="s">
        <v>87</v>
      </c>
      <c r="C10802" s="235">
        <v>44677</v>
      </c>
      <c r="D10802" s="235">
        <v>5</v>
      </c>
      <c r="E10802" s="235">
        <v>86.3</v>
      </c>
      <c r="F10802" s="235">
        <v>80.599999999999994</v>
      </c>
      <c r="G10802" s="235">
        <v>21.9</v>
      </c>
      <c r="H10802" s="235">
        <v>21.7</v>
      </c>
    </row>
    <row r="10803" spans="2:8">
      <c r="B10803" s="235" t="s">
        <v>87</v>
      </c>
      <c r="C10803" s="235">
        <v>44678</v>
      </c>
      <c r="D10803" s="235">
        <v>17</v>
      </c>
      <c r="E10803" s="235">
        <v>88.6</v>
      </c>
      <c r="F10803" s="235">
        <v>86.4</v>
      </c>
      <c r="G10803" s="235">
        <v>22.3</v>
      </c>
      <c r="H10803" s="235">
        <v>21.6</v>
      </c>
    </row>
    <row r="10804" spans="2:8">
      <c r="B10804" s="235" t="s">
        <v>87</v>
      </c>
      <c r="C10804" s="235">
        <v>44679</v>
      </c>
      <c r="D10804" s="235">
        <v>126</v>
      </c>
      <c r="E10804" s="235">
        <v>91.4</v>
      </c>
      <c r="F10804" s="235">
        <v>86.3</v>
      </c>
      <c r="G10804" s="235">
        <v>19.899999999999999</v>
      </c>
      <c r="H10804" s="235">
        <v>19.600000000000001</v>
      </c>
    </row>
    <row r="10805" spans="2:8">
      <c r="B10805" s="235" t="s">
        <v>87</v>
      </c>
      <c r="C10805" s="235">
        <v>44680</v>
      </c>
      <c r="D10805" s="235">
        <v>0</v>
      </c>
      <c r="E10805" s="235">
        <v>83.8</v>
      </c>
      <c r="F10805" s="235">
        <v>79.3</v>
      </c>
      <c r="G10805" s="235">
        <v>23.7</v>
      </c>
      <c r="H10805" s="235">
        <v>22.9</v>
      </c>
    </row>
    <row r="10806" spans="2:8">
      <c r="B10806" s="235" t="s">
        <v>87</v>
      </c>
      <c r="C10806" s="235">
        <v>44683</v>
      </c>
      <c r="D10806" s="235">
        <v>0</v>
      </c>
      <c r="E10806" s="235">
        <v>78.5</v>
      </c>
      <c r="F10806" s="235">
        <v>70.599999999999994</v>
      </c>
      <c r="G10806" s="235">
        <v>26.6</v>
      </c>
      <c r="H10806" s="235">
        <v>23.2</v>
      </c>
    </row>
    <row r="10807" spans="2:8">
      <c r="B10807" s="235" t="s">
        <v>87</v>
      </c>
      <c r="C10807" s="235">
        <v>44684</v>
      </c>
      <c r="D10807" s="235">
        <v>2</v>
      </c>
      <c r="E10807" s="235">
        <v>82.6</v>
      </c>
      <c r="F10807" s="235">
        <v>79.599999999999994</v>
      </c>
      <c r="G10807" s="235">
        <v>22.8</v>
      </c>
      <c r="H10807" s="235">
        <v>21.8</v>
      </c>
    </row>
    <row r="10808" spans="2:8">
      <c r="B10808" s="235" t="s">
        <v>87</v>
      </c>
      <c r="C10808" s="235">
        <v>44685</v>
      </c>
      <c r="D10808" s="235">
        <v>0</v>
      </c>
      <c r="E10808" s="235">
        <v>83.8</v>
      </c>
      <c r="F10808" s="235">
        <v>82.7</v>
      </c>
      <c r="G10808" s="235">
        <v>24.2</v>
      </c>
      <c r="H10808" s="235">
        <v>24</v>
      </c>
    </row>
    <row r="10809" spans="2:8">
      <c r="B10809" s="235" t="s">
        <v>87</v>
      </c>
      <c r="C10809" s="235">
        <v>44686</v>
      </c>
      <c r="D10809" s="235">
        <v>24</v>
      </c>
      <c r="E10809" s="235">
        <v>82.3</v>
      </c>
      <c r="F10809" s="235">
        <v>76.7</v>
      </c>
      <c r="G10809" s="235">
        <v>23.6</v>
      </c>
      <c r="H10809" s="235">
        <v>21.6</v>
      </c>
    </row>
    <row r="10810" spans="2:8">
      <c r="B10810" s="235" t="s">
        <v>87</v>
      </c>
      <c r="C10810" s="235">
        <v>44687</v>
      </c>
      <c r="D10810" s="235">
        <v>2</v>
      </c>
      <c r="E10810" s="235">
        <v>82.7</v>
      </c>
      <c r="F10810" s="235">
        <v>80.2</v>
      </c>
      <c r="G10810" s="235">
        <v>21.6</v>
      </c>
      <c r="H10810" s="235">
        <v>20.7</v>
      </c>
    </row>
    <row r="10811" spans="2:8">
      <c r="B10811" s="235" t="s">
        <v>87</v>
      </c>
      <c r="C10811" s="235">
        <v>44690</v>
      </c>
      <c r="D10811" s="235">
        <v>33</v>
      </c>
      <c r="E10811" s="235">
        <v>81.400000000000006</v>
      </c>
      <c r="F10811" s="235">
        <v>78.8</v>
      </c>
      <c r="G10811" s="235">
        <v>23.1</v>
      </c>
      <c r="H10811" s="235">
        <v>22.2</v>
      </c>
    </row>
    <row r="10812" spans="2:8">
      <c r="B10812" s="235" t="s">
        <v>87</v>
      </c>
      <c r="C10812" s="235">
        <v>44684</v>
      </c>
      <c r="D10812" s="235">
        <v>4</v>
      </c>
      <c r="E10812" s="235">
        <v>81.900000000000006</v>
      </c>
      <c r="F10812" s="235">
        <v>81.5</v>
      </c>
      <c r="G10812" s="235">
        <v>22.5</v>
      </c>
      <c r="H10812" s="235">
        <v>21.8</v>
      </c>
    </row>
    <row r="10813" spans="2:8">
      <c r="B10813" s="235" t="s">
        <v>87</v>
      </c>
      <c r="C10813" s="235">
        <v>44692</v>
      </c>
      <c r="D10813" s="235">
        <v>0.5</v>
      </c>
      <c r="E10813" s="235">
        <v>95.3</v>
      </c>
      <c r="F10813" s="235">
        <v>91.3</v>
      </c>
      <c r="G10813" s="235">
        <v>19.3</v>
      </c>
      <c r="H10813" s="235">
        <v>18.899999999999999</v>
      </c>
    </row>
    <row r="10814" spans="2:8">
      <c r="B10814" s="235" t="s">
        <v>87</v>
      </c>
      <c r="C10814" s="235">
        <v>44693</v>
      </c>
      <c r="D10814" s="235">
        <v>12</v>
      </c>
      <c r="E10814" s="235">
        <v>95.3</v>
      </c>
      <c r="F10814" s="235">
        <v>91.3</v>
      </c>
      <c r="G10814" s="235">
        <v>19.600000000000001</v>
      </c>
      <c r="H10814" s="235">
        <v>18.899999999999999</v>
      </c>
    </row>
    <row r="10815" spans="2:8">
      <c r="B10815" s="235" t="s">
        <v>87</v>
      </c>
      <c r="C10815" s="235">
        <v>44694</v>
      </c>
      <c r="D10815" s="235">
        <v>0.5</v>
      </c>
      <c r="E10815" s="235">
        <v>89.4</v>
      </c>
      <c r="F10815" s="235">
        <v>88.1</v>
      </c>
      <c r="G10815" s="235">
        <v>23.1</v>
      </c>
      <c r="H10815" s="235">
        <v>22.4</v>
      </c>
    </row>
    <row r="10816" spans="2:8">
      <c r="B10816" s="235" t="s">
        <v>87</v>
      </c>
      <c r="C10816" s="235">
        <v>44697</v>
      </c>
      <c r="D10816" s="235">
        <v>12</v>
      </c>
      <c r="E10816" s="235">
        <v>80.5</v>
      </c>
      <c r="F10816" s="235">
        <v>77.400000000000006</v>
      </c>
      <c r="G10816" s="235">
        <v>24.1</v>
      </c>
      <c r="H10816" s="235">
        <v>23.3</v>
      </c>
    </row>
    <row r="10817" spans="2:8">
      <c r="B10817" s="235" t="s">
        <v>87</v>
      </c>
      <c r="C10817" s="235">
        <v>44698</v>
      </c>
      <c r="D10817" s="235">
        <v>3</v>
      </c>
      <c r="E10817" s="235">
        <v>93.4</v>
      </c>
      <c r="F10817" s="235">
        <v>86.4</v>
      </c>
      <c r="G10817" s="235">
        <v>20.9</v>
      </c>
      <c r="H10817" s="235">
        <v>20.5</v>
      </c>
    </row>
    <row r="10818" spans="2:8">
      <c r="B10818" s="235" t="s">
        <v>87</v>
      </c>
      <c r="C10818" s="235">
        <v>44699</v>
      </c>
      <c r="D10818" s="235">
        <v>5</v>
      </c>
      <c r="E10818" s="235">
        <v>86.2</v>
      </c>
      <c r="F10818" s="235">
        <v>80.400000000000006</v>
      </c>
      <c r="G10818" s="235">
        <v>24</v>
      </c>
      <c r="H10818" s="235">
        <v>21.5</v>
      </c>
    </row>
    <row r="10819" spans="2:8">
      <c r="B10819" s="235" t="s">
        <v>87</v>
      </c>
      <c r="C10819" s="235">
        <v>44700</v>
      </c>
      <c r="D10819" s="235">
        <v>6</v>
      </c>
      <c r="E10819" s="235">
        <v>88.4</v>
      </c>
      <c r="F10819" s="235">
        <v>85.6</v>
      </c>
      <c r="G10819" s="235">
        <v>21.7</v>
      </c>
      <c r="H10819" s="235">
        <v>21.4</v>
      </c>
    </row>
    <row r="10820" spans="2:8">
      <c r="B10820" s="235" t="s">
        <v>87</v>
      </c>
      <c r="C10820" s="235">
        <v>44701</v>
      </c>
      <c r="D10820" s="235">
        <v>18</v>
      </c>
      <c r="E10820" s="235">
        <v>90.7</v>
      </c>
      <c r="F10820" s="235">
        <v>82.7</v>
      </c>
      <c r="G10820" s="235">
        <v>22.7</v>
      </c>
      <c r="H10820" s="235">
        <v>20.2</v>
      </c>
    </row>
    <row r="10821" spans="2:8">
      <c r="B10821" s="235" t="s">
        <v>87</v>
      </c>
      <c r="C10821" s="235">
        <v>44704</v>
      </c>
      <c r="D10821" s="235">
        <v>6</v>
      </c>
      <c r="E10821" s="235">
        <v>84.8</v>
      </c>
      <c r="F10821" s="235">
        <v>81.400000000000006</v>
      </c>
      <c r="G10821" s="235">
        <v>22.3</v>
      </c>
      <c r="H10821" s="235">
        <v>20.8</v>
      </c>
    </row>
    <row r="10822" spans="2:8">
      <c r="B10822" s="235" t="s">
        <v>87</v>
      </c>
      <c r="C10822" s="235">
        <v>44705</v>
      </c>
      <c r="D10822" s="235">
        <v>0</v>
      </c>
      <c r="E10822" s="235">
        <v>85.4</v>
      </c>
      <c r="F10822" s="235">
        <v>82.7</v>
      </c>
      <c r="G10822" s="235">
        <v>22.6</v>
      </c>
      <c r="H10822" s="235">
        <v>21.2</v>
      </c>
    </row>
    <row r="10823" spans="2:8">
      <c r="B10823" s="235" t="s">
        <v>96</v>
      </c>
      <c r="C10823" s="235">
        <v>43101</v>
      </c>
      <c r="D10823" s="235">
        <v>10</v>
      </c>
      <c r="E10823" s="235">
        <v>0</v>
      </c>
      <c r="F10823" s="235">
        <v>0</v>
      </c>
      <c r="G10823" s="235">
        <v>0</v>
      </c>
      <c r="H10823" s="235">
        <v>0</v>
      </c>
    </row>
    <row r="10824" spans="2:8">
      <c r="B10824" s="235" t="s">
        <v>96</v>
      </c>
      <c r="C10824" s="235">
        <v>43102</v>
      </c>
      <c r="D10824" s="235">
        <v>34</v>
      </c>
      <c r="E10824" s="235">
        <v>89</v>
      </c>
      <c r="F10824" s="235">
        <v>55</v>
      </c>
      <c r="G10824" s="235">
        <v>26.8</v>
      </c>
      <c r="H10824" s="235">
        <v>11.1</v>
      </c>
    </row>
    <row r="10825" spans="2:8">
      <c r="B10825" s="235" t="s">
        <v>96</v>
      </c>
      <c r="C10825" s="235">
        <v>43103</v>
      </c>
      <c r="D10825" s="235">
        <v>22</v>
      </c>
      <c r="E10825" s="235">
        <v>89</v>
      </c>
      <c r="F10825" s="235">
        <v>55</v>
      </c>
      <c r="G10825" s="235">
        <v>26.8</v>
      </c>
      <c r="H10825" s="235">
        <v>11.1</v>
      </c>
    </row>
    <row r="10826" spans="2:8">
      <c r="B10826" s="235" t="s">
        <v>96</v>
      </c>
      <c r="C10826" s="235">
        <v>43104</v>
      </c>
      <c r="D10826" s="235">
        <v>11</v>
      </c>
      <c r="E10826" s="235">
        <v>89</v>
      </c>
      <c r="F10826" s="235">
        <v>55</v>
      </c>
      <c r="G10826" s="235">
        <v>26.8</v>
      </c>
      <c r="H10826" s="235">
        <v>11.1</v>
      </c>
    </row>
    <row r="10827" spans="2:8">
      <c r="B10827" s="235" t="s">
        <v>96</v>
      </c>
      <c r="C10827" s="235">
        <v>43105</v>
      </c>
      <c r="D10827" s="235">
        <v>10</v>
      </c>
      <c r="E10827" s="235">
        <v>89</v>
      </c>
      <c r="F10827" s="235">
        <v>55</v>
      </c>
      <c r="G10827" s="235">
        <v>26.8</v>
      </c>
      <c r="H10827" s="235">
        <v>11.1</v>
      </c>
    </row>
    <row r="10828" spans="2:8">
      <c r="B10828" s="235" t="s">
        <v>96</v>
      </c>
      <c r="C10828" s="235">
        <v>43106</v>
      </c>
      <c r="D10828" s="235">
        <v>9</v>
      </c>
      <c r="E10828" s="235">
        <v>0</v>
      </c>
      <c r="F10828" s="235">
        <v>0</v>
      </c>
      <c r="G10828" s="235">
        <v>0</v>
      </c>
      <c r="H10828" s="235">
        <v>0</v>
      </c>
    </row>
    <row r="10829" spans="2:8">
      <c r="B10829" s="235" t="s">
        <v>96</v>
      </c>
      <c r="C10829" s="235">
        <v>43107</v>
      </c>
      <c r="D10829" s="235">
        <v>6</v>
      </c>
      <c r="E10829" s="235">
        <v>0</v>
      </c>
      <c r="F10829" s="235">
        <v>0</v>
      </c>
      <c r="G10829" s="235">
        <v>0</v>
      </c>
      <c r="H10829" s="235">
        <v>0</v>
      </c>
    </row>
    <row r="10830" spans="2:8">
      <c r="B10830" s="235" t="s">
        <v>96</v>
      </c>
      <c r="C10830" s="235">
        <v>43108</v>
      </c>
      <c r="D10830" s="235">
        <v>9</v>
      </c>
      <c r="E10830" s="235">
        <v>0</v>
      </c>
      <c r="F10830" s="235">
        <v>0</v>
      </c>
      <c r="G10830" s="235">
        <v>0</v>
      </c>
      <c r="H10830" s="235">
        <v>0</v>
      </c>
    </row>
    <row r="10831" spans="2:8">
      <c r="B10831" s="235" t="s">
        <v>96</v>
      </c>
      <c r="C10831" s="235">
        <v>43109</v>
      </c>
      <c r="D10831" s="235">
        <v>0</v>
      </c>
      <c r="E10831" s="235">
        <v>87</v>
      </c>
      <c r="F10831" s="235">
        <v>54</v>
      </c>
      <c r="G10831" s="235">
        <v>26</v>
      </c>
      <c r="H10831" s="235">
        <v>11</v>
      </c>
    </row>
    <row r="10832" spans="2:8">
      <c r="B10832" s="235" t="s">
        <v>96</v>
      </c>
      <c r="C10832" s="235">
        <v>43110</v>
      </c>
      <c r="D10832" s="235">
        <v>5</v>
      </c>
      <c r="E10832" s="235">
        <v>85</v>
      </c>
      <c r="F10832" s="235">
        <v>65</v>
      </c>
      <c r="G10832" s="235">
        <v>26.8</v>
      </c>
      <c r="H10832" s="235">
        <v>13</v>
      </c>
    </row>
    <row r="10833" spans="2:8">
      <c r="B10833" s="235" t="s">
        <v>96</v>
      </c>
      <c r="C10833" s="235">
        <v>43111</v>
      </c>
      <c r="D10833" s="235">
        <v>0</v>
      </c>
      <c r="E10833" s="235">
        <v>85</v>
      </c>
      <c r="F10833" s="235">
        <v>65</v>
      </c>
      <c r="G10833" s="235">
        <v>26.8</v>
      </c>
      <c r="H10833" s="235">
        <v>13</v>
      </c>
    </row>
    <row r="10834" spans="2:8">
      <c r="B10834" s="235" t="s">
        <v>96</v>
      </c>
      <c r="C10834" s="235">
        <v>43112</v>
      </c>
      <c r="D10834" s="235">
        <v>3</v>
      </c>
      <c r="E10834" s="235">
        <v>85</v>
      </c>
      <c r="F10834" s="235">
        <v>65</v>
      </c>
      <c r="G10834" s="235">
        <v>26.8</v>
      </c>
      <c r="H10834" s="235">
        <v>13</v>
      </c>
    </row>
    <row r="10835" spans="2:8">
      <c r="B10835" s="235" t="s">
        <v>96</v>
      </c>
      <c r="C10835" s="235">
        <v>43113</v>
      </c>
      <c r="D10835" s="235">
        <v>13</v>
      </c>
      <c r="E10835" s="235">
        <v>0</v>
      </c>
      <c r="F10835" s="235">
        <v>0</v>
      </c>
      <c r="G10835" s="235">
        <v>0</v>
      </c>
      <c r="H10835" s="235">
        <v>0</v>
      </c>
    </row>
    <row r="10836" spans="2:8">
      <c r="B10836" s="235" t="s">
        <v>96</v>
      </c>
      <c r="C10836" s="235">
        <v>43114</v>
      </c>
      <c r="D10836" s="235">
        <v>0</v>
      </c>
      <c r="E10836" s="235">
        <v>0</v>
      </c>
      <c r="F10836" s="235">
        <v>0</v>
      </c>
      <c r="G10836" s="235">
        <v>0</v>
      </c>
      <c r="H10836" s="235">
        <v>0</v>
      </c>
    </row>
    <row r="10837" spans="2:8">
      <c r="B10837" s="235" t="s">
        <v>96</v>
      </c>
      <c r="C10837" s="235">
        <v>43115</v>
      </c>
      <c r="D10837" s="235">
        <v>4</v>
      </c>
      <c r="E10837" s="235">
        <v>87</v>
      </c>
      <c r="F10837" s="235">
        <v>55</v>
      </c>
      <c r="G10837" s="235">
        <v>26.8</v>
      </c>
      <c r="H10837" s="235">
        <v>11.1</v>
      </c>
    </row>
    <row r="10838" spans="2:8">
      <c r="B10838" s="235" t="s">
        <v>96</v>
      </c>
      <c r="C10838" s="235">
        <v>43116</v>
      </c>
      <c r="D10838" s="235">
        <v>6</v>
      </c>
      <c r="E10838" s="235">
        <v>87</v>
      </c>
      <c r="F10838" s="235">
        <v>46</v>
      </c>
      <c r="G10838" s="235">
        <v>26.8</v>
      </c>
      <c r="H10838" s="235">
        <v>11.1</v>
      </c>
    </row>
    <row r="10839" spans="2:8">
      <c r="B10839" s="235" t="s">
        <v>96</v>
      </c>
      <c r="C10839" s="235">
        <v>43117</v>
      </c>
      <c r="D10839" s="235">
        <v>0</v>
      </c>
      <c r="E10839" s="235">
        <v>89</v>
      </c>
      <c r="F10839" s="235">
        <v>55</v>
      </c>
      <c r="G10839" s="235">
        <v>26.8</v>
      </c>
      <c r="H10839" s="235">
        <v>11.1</v>
      </c>
    </row>
    <row r="10840" spans="2:8">
      <c r="B10840" s="235" t="s">
        <v>96</v>
      </c>
      <c r="C10840" s="235">
        <v>43118</v>
      </c>
      <c r="D10840" s="235">
        <v>24</v>
      </c>
      <c r="E10840" s="235">
        <v>89</v>
      </c>
      <c r="F10840" s="235">
        <v>55</v>
      </c>
      <c r="G10840" s="235">
        <v>27</v>
      </c>
      <c r="H10840" s="235">
        <v>11.1</v>
      </c>
    </row>
    <row r="10841" spans="2:8">
      <c r="B10841" s="235" t="s">
        <v>96</v>
      </c>
      <c r="C10841" s="235">
        <v>43119</v>
      </c>
      <c r="D10841" s="235">
        <v>0</v>
      </c>
      <c r="E10841" s="235">
        <v>87</v>
      </c>
      <c r="F10841" s="235">
        <v>48</v>
      </c>
      <c r="G10841" s="235">
        <v>26</v>
      </c>
      <c r="H10841" s="235">
        <v>12</v>
      </c>
    </row>
    <row r="10842" spans="2:8">
      <c r="B10842" s="235" t="s">
        <v>96</v>
      </c>
      <c r="C10842" s="235">
        <v>43120</v>
      </c>
      <c r="D10842" s="235">
        <v>0</v>
      </c>
      <c r="E10842" s="235">
        <v>0</v>
      </c>
      <c r="F10842" s="235">
        <v>0</v>
      </c>
      <c r="G10842" s="235">
        <v>0</v>
      </c>
      <c r="H10842" s="235">
        <v>0</v>
      </c>
    </row>
    <row r="10843" spans="2:8">
      <c r="B10843" s="235" t="s">
        <v>96</v>
      </c>
      <c r="C10843" s="235">
        <v>43121</v>
      </c>
      <c r="D10843" s="235">
        <v>0</v>
      </c>
      <c r="E10843" s="235">
        <v>0</v>
      </c>
      <c r="F10843" s="235">
        <v>0</v>
      </c>
      <c r="G10843" s="235">
        <v>0</v>
      </c>
      <c r="H10843" s="235">
        <v>0</v>
      </c>
    </row>
    <row r="10844" spans="2:8">
      <c r="B10844" s="235" t="s">
        <v>96</v>
      </c>
      <c r="C10844" s="235">
        <v>43122</v>
      </c>
      <c r="D10844" s="235">
        <v>0</v>
      </c>
      <c r="E10844" s="235">
        <v>89</v>
      </c>
      <c r="F10844" s="235">
        <v>55</v>
      </c>
      <c r="G10844" s="235">
        <v>26.8</v>
      </c>
      <c r="H10844" s="235">
        <v>11.1</v>
      </c>
    </row>
    <row r="10845" spans="2:8">
      <c r="B10845" s="235" t="s">
        <v>96</v>
      </c>
      <c r="C10845" s="235">
        <v>43123</v>
      </c>
      <c r="D10845" s="235">
        <v>0</v>
      </c>
      <c r="E10845" s="235">
        <v>89</v>
      </c>
      <c r="F10845" s="235">
        <v>55</v>
      </c>
      <c r="G10845" s="235">
        <v>26.8</v>
      </c>
      <c r="H10845" s="235">
        <v>11.1</v>
      </c>
    </row>
    <row r="10846" spans="2:8">
      <c r="B10846" s="235" t="s">
        <v>96</v>
      </c>
      <c r="C10846" s="235">
        <v>43124</v>
      </c>
      <c r="D10846" s="235">
        <v>0</v>
      </c>
      <c r="E10846" s="235">
        <v>89</v>
      </c>
      <c r="F10846" s="235">
        <v>55</v>
      </c>
      <c r="G10846" s="235">
        <v>26.8</v>
      </c>
      <c r="H10846" s="235">
        <v>11.1</v>
      </c>
    </row>
    <row r="10847" spans="2:8">
      <c r="B10847" s="235" t="s">
        <v>96</v>
      </c>
      <c r="C10847" s="235">
        <v>43125</v>
      </c>
      <c r="D10847" s="235">
        <v>0</v>
      </c>
      <c r="E10847" s="235">
        <v>89</v>
      </c>
      <c r="F10847" s="235">
        <v>55</v>
      </c>
      <c r="G10847" s="235">
        <v>26.8</v>
      </c>
      <c r="H10847" s="235">
        <v>11.1</v>
      </c>
    </row>
    <row r="10848" spans="2:8">
      <c r="B10848" s="235" t="s">
        <v>96</v>
      </c>
      <c r="C10848" s="235">
        <v>43126</v>
      </c>
      <c r="D10848" s="235">
        <v>0</v>
      </c>
      <c r="E10848" s="235">
        <v>89</v>
      </c>
      <c r="F10848" s="235">
        <v>55</v>
      </c>
      <c r="G10848" s="235">
        <v>26.8</v>
      </c>
      <c r="H10848" s="235">
        <v>11.1</v>
      </c>
    </row>
    <row r="10849" spans="2:8">
      <c r="B10849" s="235" t="s">
        <v>96</v>
      </c>
      <c r="C10849" s="235">
        <v>43127</v>
      </c>
      <c r="D10849" s="235">
        <v>0</v>
      </c>
      <c r="E10849" s="235">
        <v>0</v>
      </c>
      <c r="F10849" s="235">
        <v>0</v>
      </c>
      <c r="G10849" s="235">
        <v>0</v>
      </c>
      <c r="H10849" s="235">
        <v>0</v>
      </c>
    </row>
    <row r="10850" spans="2:8">
      <c r="B10850" s="235" t="s">
        <v>96</v>
      </c>
      <c r="C10850" s="235">
        <v>43133</v>
      </c>
      <c r="D10850" s="235">
        <v>1</v>
      </c>
      <c r="E10850" s="235">
        <v>89</v>
      </c>
      <c r="F10850" s="235">
        <v>55</v>
      </c>
      <c r="G10850" s="235">
        <v>26.8</v>
      </c>
      <c r="H10850" s="235">
        <v>11.1</v>
      </c>
    </row>
    <row r="10851" spans="2:8">
      <c r="B10851" s="235" t="s">
        <v>96</v>
      </c>
      <c r="C10851" s="235">
        <v>43134</v>
      </c>
      <c r="D10851" s="235">
        <v>1</v>
      </c>
      <c r="E10851" s="235">
        <v>0</v>
      </c>
      <c r="F10851" s="235">
        <v>0</v>
      </c>
      <c r="G10851" s="235">
        <v>0</v>
      </c>
      <c r="H10851" s="235">
        <v>0</v>
      </c>
    </row>
    <row r="10852" spans="2:8">
      <c r="B10852" s="235" t="s">
        <v>96</v>
      </c>
      <c r="C10852" s="235">
        <v>43135</v>
      </c>
      <c r="D10852" s="235">
        <v>4</v>
      </c>
      <c r="E10852" s="235">
        <v>0</v>
      </c>
      <c r="F10852" s="235">
        <v>0</v>
      </c>
      <c r="G10852" s="235">
        <v>0</v>
      </c>
      <c r="H10852" s="235">
        <v>0</v>
      </c>
    </row>
    <row r="10853" spans="2:8">
      <c r="B10853" s="235" t="s">
        <v>96</v>
      </c>
      <c r="C10853" s="235">
        <v>43136</v>
      </c>
      <c r="D10853" s="235">
        <v>0</v>
      </c>
      <c r="E10853" s="235">
        <v>87</v>
      </c>
      <c r="F10853" s="235">
        <v>54</v>
      </c>
      <c r="G10853" s="235">
        <v>26</v>
      </c>
      <c r="H10853" s="235">
        <v>11</v>
      </c>
    </row>
    <row r="10854" spans="2:8">
      <c r="B10854" s="235" t="s">
        <v>96</v>
      </c>
      <c r="C10854" s="235">
        <v>43137</v>
      </c>
      <c r="D10854" s="235">
        <v>14</v>
      </c>
      <c r="E10854" s="235">
        <v>85</v>
      </c>
      <c r="F10854" s="235">
        <v>65</v>
      </c>
      <c r="G10854" s="235">
        <v>26.8</v>
      </c>
      <c r="H10854" s="235">
        <v>13</v>
      </c>
    </row>
    <row r="10855" spans="2:8">
      <c r="B10855" s="235" t="s">
        <v>96</v>
      </c>
      <c r="C10855" s="235">
        <v>43138</v>
      </c>
      <c r="D10855" s="235">
        <v>15</v>
      </c>
      <c r="E10855" s="235">
        <v>85</v>
      </c>
      <c r="F10855" s="235">
        <v>65</v>
      </c>
      <c r="G10855" s="235">
        <v>26.8</v>
      </c>
      <c r="H10855" s="235">
        <v>13</v>
      </c>
    </row>
    <row r="10856" spans="2:8">
      <c r="B10856" s="235" t="s">
        <v>96</v>
      </c>
      <c r="C10856" s="235">
        <v>43139</v>
      </c>
      <c r="D10856" s="235">
        <v>0</v>
      </c>
      <c r="E10856" s="235">
        <v>85</v>
      </c>
      <c r="F10856" s="235">
        <v>65</v>
      </c>
      <c r="G10856" s="235">
        <v>26.8</v>
      </c>
      <c r="H10856" s="235">
        <v>13</v>
      </c>
    </row>
    <row r="10857" spans="2:8">
      <c r="B10857" s="235" t="s">
        <v>96</v>
      </c>
      <c r="C10857" s="235">
        <v>43140</v>
      </c>
      <c r="D10857" s="235">
        <v>0</v>
      </c>
      <c r="E10857" s="235">
        <v>87</v>
      </c>
      <c r="F10857" s="235">
        <v>55</v>
      </c>
      <c r="G10857" s="235">
        <v>26.8</v>
      </c>
      <c r="H10857" s="235">
        <v>11.1</v>
      </c>
    </row>
    <row r="10858" spans="2:8">
      <c r="B10858" s="235" t="s">
        <v>96</v>
      </c>
      <c r="C10858" s="235">
        <v>43141</v>
      </c>
      <c r="D10858" s="235">
        <v>0</v>
      </c>
      <c r="E10858" s="235">
        <v>0</v>
      </c>
      <c r="F10858" s="235">
        <v>0</v>
      </c>
      <c r="G10858" s="235">
        <v>0</v>
      </c>
      <c r="H10858" s="235">
        <v>0</v>
      </c>
    </row>
    <row r="10859" spans="2:8">
      <c r="B10859" s="235" t="s">
        <v>96</v>
      </c>
      <c r="C10859" s="235">
        <v>43142</v>
      </c>
      <c r="D10859" s="235">
        <v>0</v>
      </c>
      <c r="E10859" s="235">
        <v>0</v>
      </c>
      <c r="F10859" s="235">
        <v>0</v>
      </c>
      <c r="G10859" s="235">
        <v>0</v>
      </c>
      <c r="H10859" s="235">
        <v>0</v>
      </c>
    </row>
    <row r="10860" spans="2:8">
      <c r="B10860" s="235" t="s">
        <v>96</v>
      </c>
      <c r="C10860" s="235">
        <v>43128</v>
      </c>
      <c r="D10860" s="235">
        <v>0</v>
      </c>
      <c r="E10860" s="235">
        <v>0</v>
      </c>
      <c r="F10860" s="235">
        <v>0</v>
      </c>
      <c r="G10860" s="235">
        <v>0</v>
      </c>
      <c r="H10860" s="235">
        <v>0</v>
      </c>
    </row>
    <row r="10861" spans="2:8">
      <c r="B10861" s="235" t="s">
        <v>96</v>
      </c>
      <c r="C10861" s="235">
        <v>43129</v>
      </c>
      <c r="D10861" s="235">
        <v>0</v>
      </c>
      <c r="E10861" s="235">
        <v>89</v>
      </c>
      <c r="F10861" s="235">
        <v>55</v>
      </c>
      <c r="G10861" s="235">
        <v>26.8</v>
      </c>
      <c r="H10861" s="235">
        <v>11.1</v>
      </c>
    </row>
    <row r="10862" spans="2:8">
      <c r="B10862" s="235" t="s">
        <v>96</v>
      </c>
      <c r="C10862" s="235">
        <v>43130</v>
      </c>
      <c r="D10862" s="235">
        <v>0</v>
      </c>
      <c r="E10862" s="235">
        <v>89</v>
      </c>
      <c r="F10862" s="235">
        <v>55</v>
      </c>
      <c r="G10862" s="235">
        <v>26.8</v>
      </c>
      <c r="H10862" s="235">
        <v>11.1</v>
      </c>
    </row>
    <row r="10863" spans="2:8">
      <c r="B10863" s="235" t="s">
        <v>96</v>
      </c>
      <c r="C10863" s="235">
        <v>43131</v>
      </c>
      <c r="D10863" s="235">
        <v>0</v>
      </c>
      <c r="E10863" s="235">
        <v>89</v>
      </c>
      <c r="F10863" s="235">
        <v>55</v>
      </c>
      <c r="G10863" s="235">
        <v>26.8</v>
      </c>
      <c r="H10863" s="235">
        <v>11.1</v>
      </c>
    </row>
    <row r="10864" spans="2:8">
      <c r="B10864" s="235" t="s">
        <v>96</v>
      </c>
      <c r="C10864" s="235">
        <v>43132</v>
      </c>
      <c r="D10864" s="235">
        <v>0</v>
      </c>
      <c r="E10864" s="235">
        <v>89</v>
      </c>
      <c r="F10864" s="235">
        <v>55</v>
      </c>
      <c r="G10864" s="235">
        <v>26.8</v>
      </c>
      <c r="H10864" s="235">
        <v>11.1</v>
      </c>
    </row>
    <row r="10865" spans="2:8">
      <c r="B10865" s="235" t="s">
        <v>96</v>
      </c>
      <c r="C10865" s="235">
        <v>43143</v>
      </c>
      <c r="D10865" s="235">
        <v>4</v>
      </c>
      <c r="E10865" s="235">
        <v>87</v>
      </c>
      <c r="F10865" s="235">
        <v>55</v>
      </c>
      <c r="G10865" s="235">
        <v>26.8</v>
      </c>
      <c r="H10865" s="235">
        <v>11.1</v>
      </c>
    </row>
    <row r="10866" spans="2:8">
      <c r="B10866" s="235" t="s">
        <v>96</v>
      </c>
      <c r="C10866" s="235">
        <v>43144</v>
      </c>
      <c r="D10866" s="235">
        <v>0</v>
      </c>
      <c r="E10866" s="235">
        <v>87</v>
      </c>
      <c r="F10866" s="235">
        <v>46</v>
      </c>
      <c r="G10866" s="235">
        <v>26.8</v>
      </c>
      <c r="H10866" s="235">
        <v>11.1</v>
      </c>
    </row>
    <row r="10867" spans="2:8">
      <c r="B10867" s="235" t="s">
        <v>96</v>
      </c>
      <c r="C10867" s="235">
        <v>43145</v>
      </c>
      <c r="D10867" s="235">
        <v>20</v>
      </c>
      <c r="E10867" s="235">
        <v>89</v>
      </c>
      <c r="F10867" s="235">
        <v>55</v>
      </c>
      <c r="G10867" s="235">
        <v>26.8</v>
      </c>
      <c r="H10867" s="235">
        <v>11.1</v>
      </c>
    </row>
    <row r="10868" spans="2:8">
      <c r="B10868" s="235" t="s">
        <v>96</v>
      </c>
      <c r="C10868" s="235">
        <v>43146</v>
      </c>
      <c r="D10868" s="235">
        <v>3</v>
      </c>
      <c r="E10868" s="235">
        <v>89</v>
      </c>
      <c r="F10868" s="235">
        <v>55</v>
      </c>
      <c r="G10868" s="235">
        <v>27</v>
      </c>
      <c r="H10868" s="235">
        <v>11.1</v>
      </c>
    </row>
    <row r="10869" spans="2:8">
      <c r="B10869" s="235" t="s">
        <v>96</v>
      </c>
      <c r="C10869" s="235">
        <v>43147</v>
      </c>
      <c r="D10869" s="235">
        <v>9</v>
      </c>
      <c r="E10869" s="235">
        <v>87</v>
      </c>
      <c r="F10869" s="235">
        <v>48</v>
      </c>
      <c r="G10869" s="235">
        <v>26</v>
      </c>
      <c r="H10869" s="235">
        <v>12</v>
      </c>
    </row>
    <row r="10870" spans="2:8">
      <c r="B10870" s="235" t="s">
        <v>96</v>
      </c>
      <c r="C10870" s="235">
        <v>43148</v>
      </c>
      <c r="D10870" s="235">
        <v>2</v>
      </c>
      <c r="E10870" s="235">
        <v>0</v>
      </c>
      <c r="F10870" s="235">
        <v>0</v>
      </c>
      <c r="G10870" s="235">
        <v>0</v>
      </c>
      <c r="H10870" s="235">
        <v>0</v>
      </c>
    </row>
    <row r="10871" spans="2:8">
      <c r="B10871" s="235" t="s">
        <v>96</v>
      </c>
      <c r="C10871" s="235">
        <v>43149</v>
      </c>
      <c r="D10871" s="235">
        <v>15</v>
      </c>
      <c r="E10871" s="235">
        <v>0</v>
      </c>
      <c r="F10871" s="235">
        <v>0</v>
      </c>
      <c r="G10871" s="235">
        <v>0</v>
      </c>
      <c r="H10871" s="235">
        <v>0</v>
      </c>
    </row>
    <row r="10872" spans="2:8">
      <c r="B10872" s="235" t="s">
        <v>96</v>
      </c>
      <c r="C10872" s="235">
        <v>43150</v>
      </c>
      <c r="D10872" s="235">
        <v>3</v>
      </c>
      <c r="E10872" s="235">
        <v>89</v>
      </c>
      <c r="F10872" s="235">
        <v>55</v>
      </c>
      <c r="G10872" s="235">
        <v>26.9</v>
      </c>
      <c r="H10872" s="235">
        <v>11.1</v>
      </c>
    </row>
    <row r="10873" spans="2:8">
      <c r="B10873" s="235" t="s">
        <v>96</v>
      </c>
      <c r="C10873" s="235">
        <v>43151</v>
      </c>
      <c r="D10873" s="235">
        <v>0</v>
      </c>
      <c r="E10873" s="235">
        <v>89</v>
      </c>
      <c r="F10873" s="235">
        <v>55</v>
      </c>
      <c r="G10873" s="235">
        <v>26.9</v>
      </c>
      <c r="H10873" s="235">
        <v>11.1</v>
      </c>
    </row>
    <row r="10874" spans="2:8">
      <c r="B10874" s="235" t="s">
        <v>96</v>
      </c>
      <c r="C10874" s="235">
        <v>43152</v>
      </c>
      <c r="D10874" s="235">
        <v>5</v>
      </c>
      <c r="E10874" s="235">
        <v>89</v>
      </c>
      <c r="F10874" s="235">
        <v>55</v>
      </c>
      <c r="G10874" s="235">
        <v>26.9</v>
      </c>
      <c r="H10874" s="235">
        <v>11.1</v>
      </c>
    </row>
    <row r="10875" spans="2:8">
      <c r="B10875" s="235" t="s">
        <v>96</v>
      </c>
      <c r="C10875" s="235">
        <v>43153</v>
      </c>
      <c r="D10875" s="235">
        <v>4</v>
      </c>
      <c r="E10875" s="235">
        <v>89</v>
      </c>
      <c r="F10875" s="235">
        <v>55</v>
      </c>
      <c r="G10875" s="235">
        <v>26.9</v>
      </c>
      <c r="H10875" s="235">
        <v>11.1</v>
      </c>
    </row>
    <row r="10876" spans="2:8">
      <c r="B10876" s="235" t="s">
        <v>96</v>
      </c>
      <c r="C10876" s="235">
        <v>43154</v>
      </c>
      <c r="D10876" s="235">
        <v>16</v>
      </c>
      <c r="E10876" s="235">
        <v>89</v>
      </c>
      <c r="F10876" s="235">
        <v>55</v>
      </c>
      <c r="G10876" s="235">
        <v>26.9</v>
      </c>
      <c r="H10876" s="235">
        <v>11.1</v>
      </c>
    </row>
    <row r="10877" spans="2:8">
      <c r="B10877" s="235" t="s">
        <v>96</v>
      </c>
      <c r="C10877" s="235">
        <v>43155</v>
      </c>
      <c r="D10877" s="235">
        <v>0</v>
      </c>
      <c r="E10877" s="235">
        <v>0</v>
      </c>
      <c r="F10877" s="235">
        <v>0</v>
      </c>
      <c r="G10877" s="235">
        <v>0</v>
      </c>
      <c r="H10877" s="235">
        <v>0</v>
      </c>
    </row>
    <row r="10878" spans="2:8">
      <c r="B10878" s="235" t="s">
        <v>96</v>
      </c>
      <c r="C10878" s="235">
        <v>43156</v>
      </c>
      <c r="D10878" s="235">
        <v>0</v>
      </c>
      <c r="E10878" s="235">
        <v>0</v>
      </c>
      <c r="F10878" s="235">
        <v>0</v>
      </c>
      <c r="G10878" s="235">
        <v>0</v>
      </c>
      <c r="H10878" s="235">
        <v>0</v>
      </c>
    </row>
    <row r="10879" spans="2:8">
      <c r="B10879" s="235" t="s">
        <v>96</v>
      </c>
      <c r="C10879" s="235">
        <v>43157</v>
      </c>
      <c r="D10879" s="235">
        <v>6</v>
      </c>
      <c r="E10879" s="235">
        <v>89</v>
      </c>
      <c r="F10879" s="235">
        <v>55</v>
      </c>
      <c r="G10879" s="235">
        <v>26.9</v>
      </c>
      <c r="H10879" s="235">
        <v>11.1</v>
      </c>
    </row>
    <row r="10880" spans="2:8">
      <c r="B10880" s="235" t="s">
        <v>96</v>
      </c>
      <c r="C10880" s="235">
        <v>43158</v>
      </c>
      <c r="D10880" s="235">
        <v>1</v>
      </c>
      <c r="E10880" s="235">
        <v>89</v>
      </c>
      <c r="F10880" s="235">
        <v>55</v>
      </c>
      <c r="G10880" s="235">
        <v>26.9</v>
      </c>
      <c r="H10880" s="235">
        <v>11.1</v>
      </c>
    </row>
    <row r="10881" spans="2:8">
      <c r="B10881" s="235" t="s">
        <v>96</v>
      </c>
      <c r="C10881" s="235">
        <v>43159</v>
      </c>
      <c r="D10881" s="235">
        <v>2</v>
      </c>
      <c r="E10881" s="235">
        <v>89</v>
      </c>
      <c r="F10881" s="235">
        <v>55</v>
      </c>
      <c r="G10881" s="235">
        <v>26.9</v>
      </c>
      <c r="H10881" s="235">
        <v>11.1</v>
      </c>
    </row>
    <row r="10882" spans="2:8">
      <c r="B10882" s="235" t="s">
        <v>96</v>
      </c>
      <c r="C10882" s="235">
        <v>43160</v>
      </c>
      <c r="D10882" s="235">
        <v>0</v>
      </c>
      <c r="E10882" s="235">
        <v>83</v>
      </c>
      <c r="F10882" s="235">
        <v>56</v>
      </c>
      <c r="G10882" s="235">
        <v>27.8</v>
      </c>
      <c r="H10882" s="235">
        <v>14.8</v>
      </c>
    </row>
    <row r="10883" spans="2:8">
      <c r="B10883" s="235" t="s">
        <v>96</v>
      </c>
      <c r="C10883" s="235">
        <v>43161</v>
      </c>
      <c r="D10883" s="235">
        <v>0</v>
      </c>
      <c r="E10883" s="235">
        <v>87</v>
      </c>
      <c r="F10883" s="235">
        <v>70</v>
      </c>
      <c r="G10883" s="235">
        <v>24.9</v>
      </c>
      <c r="H10883" s="235">
        <v>16.600000000000001</v>
      </c>
    </row>
    <row r="10884" spans="2:8">
      <c r="B10884" s="235" t="s">
        <v>96</v>
      </c>
      <c r="C10884" s="235">
        <v>43162</v>
      </c>
      <c r="D10884" s="235">
        <v>4</v>
      </c>
      <c r="E10884" s="235">
        <v>0</v>
      </c>
      <c r="F10884" s="235">
        <v>0</v>
      </c>
      <c r="G10884" s="235">
        <v>0</v>
      </c>
      <c r="H10884" s="235">
        <v>0</v>
      </c>
    </row>
    <row r="10885" spans="2:8">
      <c r="B10885" s="235" t="s">
        <v>96</v>
      </c>
      <c r="C10885" s="235">
        <v>43163</v>
      </c>
      <c r="D10885" s="235">
        <v>7</v>
      </c>
      <c r="E10885" s="235">
        <v>0</v>
      </c>
      <c r="F10885" s="235">
        <v>0</v>
      </c>
      <c r="G10885" s="235">
        <v>0</v>
      </c>
      <c r="H10885" s="235">
        <v>0</v>
      </c>
    </row>
    <row r="10886" spans="2:8">
      <c r="B10886" s="235" t="s">
        <v>96</v>
      </c>
      <c r="C10886" s="235">
        <v>43164</v>
      </c>
      <c r="D10886" s="235">
        <v>4</v>
      </c>
      <c r="E10886" s="235">
        <v>87</v>
      </c>
      <c r="F10886" s="235">
        <v>68</v>
      </c>
      <c r="G10886" s="235">
        <v>25</v>
      </c>
      <c r="H10886" s="235">
        <v>16</v>
      </c>
    </row>
    <row r="10887" spans="2:8">
      <c r="B10887" s="235" t="s">
        <v>96</v>
      </c>
      <c r="C10887" s="235">
        <v>43165</v>
      </c>
      <c r="D10887" s="235">
        <v>7</v>
      </c>
      <c r="E10887" s="235">
        <v>87</v>
      </c>
      <c r="F10887" s="235">
        <v>68</v>
      </c>
      <c r="G10887" s="235">
        <v>25</v>
      </c>
      <c r="H10887" s="235">
        <v>16</v>
      </c>
    </row>
    <row r="10888" spans="2:8">
      <c r="B10888" s="235" t="s">
        <v>96</v>
      </c>
      <c r="C10888" s="235">
        <v>43166</v>
      </c>
      <c r="D10888" s="235">
        <v>0</v>
      </c>
      <c r="E10888" s="235">
        <v>87</v>
      </c>
      <c r="F10888" s="235">
        <v>68</v>
      </c>
      <c r="G10888" s="235">
        <v>25</v>
      </c>
      <c r="H10888" s="235">
        <v>16</v>
      </c>
    </row>
    <row r="10889" spans="2:8">
      <c r="B10889" s="235" t="s">
        <v>96</v>
      </c>
      <c r="C10889" s="235">
        <v>43167</v>
      </c>
      <c r="D10889" s="235">
        <v>0</v>
      </c>
      <c r="E10889" s="235">
        <v>87</v>
      </c>
      <c r="F10889" s="235">
        <v>68</v>
      </c>
      <c r="G10889" s="235">
        <v>25</v>
      </c>
      <c r="H10889" s="235">
        <v>14</v>
      </c>
    </row>
    <row r="10890" spans="2:8">
      <c r="B10890" s="235" t="s">
        <v>96</v>
      </c>
      <c r="C10890" s="235">
        <v>43168</v>
      </c>
      <c r="D10890" s="235">
        <v>0</v>
      </c>
      <c r="E10890" s="235">
        <v>87</v>
      </c>
      <c r="F10890" s="235">
        <v>68</v>
      </c>
      <c r="G10890" s="235">
        <v>25</v>
      </c>
      <c r="H10890" s="235">
        <v>14</v>
      </c>
    </row>
    <row r="10891" spans="2:8">
      <c r="B10891" s="235" t="s">
        <v>96</v>
      </c>
      <c r="C10891" s="235">
        <v>43169</v>
      </c>
      <c r="D10891" s="235">
        <v>0</v>
      </c>
      <c r="E10891" s="235">
        <v>0</v>
      </c>
      <c r="F10891" s="235">
        <v>0</v>
      </c>
      <c r="G10891" s="235">
        <v>0</v>
      </c>
      <c r="H10891" s="235">
        <v>0</v>
      </c>
    </row>
    <row r="10892" spans="2:8">
      <c r="B10892" s="235" t="s">
        <v>96</v>
      </c>
      <c r="C10892" s="235">
        <v>43170</v>
      </c>
      <c r="D10892" s="235">
        <v>0</v>
      </c>
      <c r="E10892" s="235">
        <v>0</v>
      </c>
      <c r="F10892" s="235">
        <v>0</v>
      </c>
      <c r="G10892" s="235">
        <v>0</v>
      </c>
      <c r="H10892" s="235">
        <v>0</v>
      </c>
    </row>
    <row r="10893" spans="2:8">
      <c r="B10893" s="235" t="s">
        <v>96</v>
      </c>
      <c r="C10893" s="235">
        <v>43171</v>
      </c>
      <c r="D10893" s="235">
        <v>0</v>
      </c>
      <c r="E10893" s="235">
        <v>87</v>
      </c>
      <c r="F10893" s="235">
        <v>68</v>
      </c>
      <c r="G10893" s="235">
        <v>28</v>
      </c>
      <c r="H10893" s="235">
        <v>13.9</v>
      </c>
    </row>
    <row r="10894" spans="2:8">
      <c r="B10894" s="235" t="s">
        <v>96</v>
      </c>
      <c r="C10894" s="235">
        <v>43172</v>
      </c>
      <c r="D10894" s="235">
        <v>0</v>
      </c>
      <c r="E10894" s="235">
        <v>87</v>
      </c>
      <c r="F10894" s="235">
        <v>68</v>
      </c>
      <c r="G10894" s="235">
        <v>27.6</v>
      </c>
      <c r="H10894" s="235">
        <v>13.9</v>
      </c>
    </row>
    <row r="10895" spans="2:8">
      <c r="B10895" s="235" t="s">
        <v>96</v>
      </c>
      <c r="C10895" s="235">
        <v>43173</v>
      </c>
      <c r="D10895" s="235">
        <v>0</v>
      </c>
      <c r="E10895" s="235">
        <v>87</v>
      </c>
      <c r="F10895" s="235">
        <v>61</v>
      </c>
      <c r="G10895" s="235">
        <v>28.6</v>
      </c>
      <c r="H10895" s="235">
        <v>13.9</v>
      </c>
    </row>
    <row r="10896" spans="2:8">
      <c r="B10896" s="235" t="s">
        <v>96</v>
      </c>
      <c r="C10896" s="235">
        <v>43174</v>
      </c>
      <c r="D10896" s="235">
        <v>0</v>
      </c>
      <c r="E10896" s="235">
        <v>87</v>
      </c>
      <c r="F10896" s="235">
        <v>60</v>
      </c>
      <c r="G10896" s="235">
        <v>28.8</v>
      </c>
      <c r="H10896" s="235">
        <v>13.9</v>
      </c>
    </row>
    <row r="10897" spans="2:8">
      <c r="B10897" s="235" t="s">
        <v>96</v>
      </c>
      <c r="C10897" s="235">
        <v>43175</v>
      </c>
      <c r="D10897" s="235">
        <v>0</v>
      </c>
      <c r="E10897" s="235">
        <v>87</v>
      </c>
      <c r="F10897" s="235">
        <v>61</v>
      </c>
      <c r="G10897" s="235">
        <v>28.6</v>
      </c>
      <c r="H10897" s="235">
        <v>13.9</v>
      </c>
    </row>
    <row r="10898" spans="2:8">
      <c r="B10898" s="235" t="s">
        <v>96</v>
      </c>
      <c r="C10898" s="235">
        <v>43176</v>
      </c>
      <c r="D10898" s="235">
        <v>0</v>
      </c>
      <c r="E10898" s="235">
        <v>0</v>
      </c>
      <c r="F10898" s="235">
        <v>0</v>
      </c>
      <c r="G10898" s="235">
        <v>0</v>
      </c>
      <c r="H10898" s="235">
        <v>0</v>
      </c>
    </row>
    <row r="10899" spans="2:8">
      <c r="B10899" s="235" t="s">
        <v>96</v>
      </c>
      <c r="C10899" s="235">
        <v>43177</v>
      </c>
      <c r="D10899" s="235">
        <v>0</v>
      </c>
      <c r="E10899" s="235">
        <v>0</v>
      </c>
      <c r="F10899" s="235">
        <v>0</v>
      </c>
      <c r="G10899" s="235">
        <v>0</v>
      </c>
      <c r="H10899" s="235">
        <v>0</v>
      </c>
    </row>
    <row r="10900" spans="2:8">
      <c r="B10900" s="235" t="s">
        <v>96</v>
      </c>
      <c r="C10900" s="235">
        <v>43178</v>
      </c>
      <c r="D10900" s="235">
        <v>12</v>
      </c>
      <c r="E10900" s="235">
        <v>0</v>
      </c>
      <c r="F10900" s="235">
        <v>0</v>
      </c>
      <c r="G10900" s="235">
        <v>0</v>
      </c>
      <c r="H10900" s="235">
        <v>0</v>
      </c>
    </row>
    <row r="10901" spans="2:8">
      <c r="B10901" s="235" t="s">
        <v>96</v>
      </c>
      <c r="C10901" s="235">
        <v>43179</v>
      </c>
      <c r="D10901" s="235">
        <v>15</v>
      </c>
      <c r="E10901" s="235">
        <v>87</v>
      </c>
      <c r="F10901" s="235">
        <v>68</v>
      </c>
      <c r="G10901" s="235">
        <v>28</v>
      </c>
      <c r="H10901" s="235">
        <v>13.9</v>
      </c>
    </row>
    <row r="10902" spans="2:8">
      <c r="B10902" s="235" t="s">
        <v>96</v>
      </c>
      <c r="C10902" s="235">
        <v>43180</v>
      </c>
      <c r="D10902" s="235">
        <v>18</v>
      </c>
      <c r="E10902" s="235">
        <v>87</v>
      </c>
      <c r="F10902" s="235">
        <v>68</v>
      </c>
      <c r="G10902" s="235">
        <v>27.6</v>
      </c>
      <c r="H10902" s="235">
        <v>13.9</v>
      </c>
    </row>
    <row r="10903" spans="2:8">
      <c r="B10903" s="235" t="s">
        <v>96</v>
      </c>
      <c r="C10903" s="235">
        <v>43181</v>
      </c>
      <c r="D10903" s="235">
        <v>0</v>
      </c>
      <c r="E10903" s="235">
        <v>87</v>
      </c>
      <c r="F10903" s="235">
        <v>61</v>
      </c>
      <c r="G10903" s="235">
        <v>28.6</v>
      </c>
      <c r="H10903" s="235">
        <v>13.9</v>
      </c>
    </row>
    <row r="10904" spans="2:8">
      <c r="B10904" s="235" t="s">
        <v>96</v>
      </c>
      <c r="C10904" s="235">
        <v>43182</v>
      </c>
      <c r="D10904" s="235">
        <v>3</v>
      </c>
      <c r="E10904" s="235">
        <v>87</v>
      </c>
      <c r="F10904" s="235">
        <v>68</v>
      </c>
      <c r="G10904" s="235">
        <v>27.6</v>
      </c>
      <c r="H10904" s="235">
        <v>13.9</v>
      </c>
    </row>
    <row r="10905" spans="2:8">
      <c r="B10905" s="235" t="s">
        <v>96</v>
      </c>
      <c r="C10905" s="235">
        <v>43183</v>
      </c>
      <c r="D10905" s="235">
        <v>3</v>
      </c>
      <c r="E10905" s="235">
        <v>0</v>
      </c>
      <c r="F10905" s="235">
        <v>0</v>
      </c>
      <c r="G10905" s="235">
        <v>0</v>
      </c>
      <c r="H10905" s="235">
        <v>0</v>
      </c>
    </row>
    <row r="10906" spans="2:8">
      <c r="B10906" s="235" t="s">
        <v>96</v>
      </c>
      <c r="C10906" s="235">
        <v>43184</v>
      </c>
      <c r="D10906" s="235">
        <v>23</v>
      </c>
      <c r="E10906" s="235">
        <v>0</v>
      </c>
      <c r="F10906" s="235">
        <v>0</v>
      </c>
      <c r="G10906" s="235">
        <v>0</v>
      </c>
      <c r="H10906" s="235">
        <v>0</v>
      </c>
    </row>
    <row r="10907" spans="2:8">
      <c r="B10907" s="235" t="s">
        <v>96</v>
      </c>
      <c r="C10907" s="235">
        <v>43185</v>
      </c>
      <c r="D10907" s="235">
        <v>0</v>
      </c>
      <c r="E10907" s="235">
        <v>87</v>
      </c>
      <c r="F10907" s="235">
        <v>68</v>
      </c>
      <c r="G10907" s="235">
        <v>27.6</v>
      </c>
      <c r="H10907" s="235">
        <v>13.9</v>
      </c>
    </row>
    <row r="10908" spans="2:8">
      <c r="B10908" s="235" t="s">
        <v>96</v>
      </c>
      <c r="C10908" s="235">
        <v>43186</v>
      </c>
      <c r="D10908" s="235">
        <v>3</v>
      </c>
      <c r="E10908" s="235">
        <v>87</v>
      </c>
      <c r="F10908" s="235">
        <v>68</v>
      </c>
      <c r="G10908" s="235">
        <v>27.6</v>
      </c>
      <c r="H10908" s="235">
        <v>13.9</v>
      </c>
    </row>
    <row r="10909" spans="2:8">
      <c r="B10909" s="235" t="s">
        <v>96</v>
      </c>
      <c r="C10909" s="235">
        <v>43187</v>
      </c>
      <c r="D10909" s="235">
        <v>2</v>
      </c>
      <c r="E10909" s="235">
        <v>86</v>
      </c>
      <c r="F10909" s="235">
        <v>63</v>
      </c>
      <c r="G10909" s="235">
        <v>27</v>
      </c>
      <c r="H10909" s="235">
        <v>13</v>
      </c>
    </row>
    <row r="10910" spans="2:8">
      <c r="B10910" s="235" t="s">
        <v>96</v>
      </c>
      <c r="C10910" s="235">
        <v>43188</v>
      </c>
      <c r="D10910" s="235">
        <v>24</v>
      </c>
      <c r="E10910" s="235">
        <v>86</v>
      </c>
      <c r="F10910" s="235">
        <v>64</v>
      </c>
      <c r="G10910" s="235">
        <v>28</v>
      </c>
      <c r="H10910" s="235">
        <v>13</v>
      </c>
    </row>
    <row r="10911" spans="2:8">
      <c r="B10911" s="235" t="s">
        <v>96</v>
      </c>
      <c r="C10911" s="235">
        <v>43189</v>
      </c>
      <c r="D10911" s="235">
        <v>2</v>
      </c>
      <c r="E10911" s="235">
        <v>87</v>
      </c>
      <c r="F10911" s="235">
        <v>65</v>
      </c>
      <c r="G10911" s="235">
        <v>28</v>
      </c>
      <c r="H10911" s="235">
        <v>14</v>
      </c>
    </row>
    <row r="10912" spans="2:8">
      <c r="B10912" s="235" t="s">
        <v>96</v>
      </c>
      <c r="C10912" s="235">
        <v>43190</v>
      </c>
      <c r="D10912" s="235">
        <v>12</v>
      </c>
      <c r="E10912" s="235">
        <v>0</v>
      </c>
      <c r="F10912" s="235">
        <v>0</v>
      </c>
      <c r="G10912" s="235">
        <v>0</v>
      </c>
      <c r="H10912" s="235">
        <v>0</v>
      </c>
    </row>
    <row r="10913" spans="2:8">
      <c r="B10913" s="235" t="s">
        <v>96</v>
      </c>
      <c r="C10913" s="235">
        <v>43191</v>
      </c>
      <c r="D10913" s="235">
        <v>0</v>
      </c>
      <c r="E10913" s="235">
        <v>0</v>
      </c>
      <c r="F10913" s="235">
        <v>0</v>
      </c>
      <c r="G10913" s="235">
        <v>0</v>
      </c>
      <c r="H10913" s="235">
        <v>0</v>
      </c>
    </row>
    <row r="10914" spans="2:8">
      <c r="B10914" s="235" t="s">
        <v>96</v>
      </c>
      <c r="C10914" s="235">
        <v>43192</v>
      </c>
      <c r="D10914" s="235">
        <v>2</v>
      </c>
      <c r="E10914" s="235">
        <v>87</v>
      </c>
      <c r="F10914" s="235">
        <v>68</v>
      </c>
      <c r="G10914" s="235">
        <v>27.6</v>
      </c>
      <c r="H10914" s="235">
        <v>13.9</v>
      </c>
    </row>
    <row r="10915" spans="2:8">
      <c r="B10915" s="235" t="s">
        <v>96</v>
      </c>
      <c r="C10915" s="235">
        <v>43193</v>
      </c>
      <c r="D10915" s="235">
        <v>9</v>
      </c>
      <c r="E10915" s="235">
        <v>87</v>
      </c>
      <c r="F10915" s="235">
        <v>68</v>
      </c>
      <c r="G10915" s="235">
        <v>27.6</v>
      </c>
      <c r="H10915" s="235">
        <v>13.9</v>
      </c>
    </row>
    <row r="10916" spans="2:8">
      <c r="B10916" s="235" t="s">
        <v>96</v>
      </c>
      <c r="C10916" s="235">
        <v>43194</v>
      </c>
      <c r="D10916" s="235">
        <v>24</v>
      </c>
      <c r="E10916" s="235">
        <v>86</v>
      </c>
      <c r="F10916" s="235">
        <v>63</v>
      </c>
      <c r="G10916" s="235">
        <v>27</v>
      </c>
      <c r="H10916" s="235">
        <v>13</v>
      </c>
    </row>
    <row r="10917" spans="2:8">
      <c r="B10917" s="235" t="s">
        <v>96</v>
      </c>
      <c r="C10917" s="235">
        <v>43195</v>
      </c>
      <c r="D10917" s="235">
        <v>14</v>
      </c>
      <c r="E10917" s="235">
        <v>86</v>
      </c>
      <c r="F10917" s="235">
        <v>64</v>
      </c>
      <c r="G10917" s="235">
        <v>28</v>
      </c>
      <c r="H10917" s="235">
        <v>13</v>
      </c>
    </row>
    <row r="10918" spans="2:8">
      <c r="B10918" s="235" t="s">
        <v>96</v>
      </c>
      <c r="C10918" s="235">
        <v>43196</v>
      </c>
      <c r="D10918" s="235">
        <v>20</v>
      </c>
      <c r="E10918" s="235">
        <v>87</v>
      </c>
      <c r="F10918" s="235">
        <v>65</v>
      </c>
      <c r="G10918" s="235">
        <v>28</v>
      </c>
      <c r="H10918" s="235">
        <v>14</v>
      </c>
    </row>
    <row r="10919" spans="2:8">
      <c r="B10919" s="235" t="s">
        <v>96</v>
      </c>
      <c r="C10919" s="235">
        <v>43197</v>
      </c>
      <c r="D10919" s="235">
        <v>2</v>
      </c>
      <c r="E10919" s="235">
        <v>0</v>
      </c>
      <c r="F10919" s="235">
        <v>0</v>
      </c>
      <c r="G10919" s="235">
        <v>0</v>
      </c>
      <c r="H10919" s="235">
        <v>0</v>
      </c>
    </row>
    <row r="10920" spans="2:8">
      <c r="B10920" s="235" t="s">
        <v>96</v>
      </c>
      <c r="C10920" s="235">
        <v>43198</v>
      </c>
      <c r="D10920" s="235">
        <v>0</v>
      </c>
      <c r="E10920" s="235">
        <v>0</v>
      </c>
      <c r="F10920" s="235">
        <v>0</v>
      </c>
      <c r="G10920" s="235">
        <v>0</v>
      </c>
      <c r="H10920" s="235">
        <v>0</v>
      </c>
    </row>
    <row r="10921" spans="2:8">
      <c r="B10921" s="235" t="s">
        <v>96</v>
      </c>
      <c r="C10921" s="235">
        <v>43199</v>
      </c>
      <c r="D10921" s="235">
        <v>0</v>
      </c>
      <c r="E10921" s="235">
        <v>89</v>
      </c>
      <c r="F10921" s="235">
        <v>55</v>
      </c>
      <c r="G10921" s="235">
        <v>26.8</v>
      </c>
      <c r="H10921" s="235">
        <v>11.1</v>
      </c>
    </row>
    <row r="10922" spans="2:8">
      <c r="B10922" s="235" t="s">
        <v>96</v>
      </c>
      <c r="C10922" s="235">
        <v>43200</v>
      </c>
      <c r="D10922" s="235">
        <v>22</v>
      </c>
      <c r="E10922" s="235">
        <v>89</v>
      </c>
      <c r="F10922" s="235">
        <v>55</v>
      </c>
      <c r="G10922" s="235">
        <v>26.8</v>
      </c>
      <c r="H10922" s="235">
        <v>11.1</v>
      </c>
    </row>
    <row r="10923" spans="2:8">
      <c r="B10923" s="235" t="s">
        <v>96</v>
      </c>
      <c r="C10923" s="235">
        <v>43201</v>
      </c>
      <c r="D10923" s="235">
        <v>15</v>
      </c>
      <c r="E10923" s="235">
        <v>89</v>
      </c>
      <c r="F10923" s="235">
        <v>55</v>
      </c>
      <c r="G10923" s="235">
        <v>26.8</v>
      </c>
      <c r="H10923" s="235">
        <v>11.1</v>
      </c>
    </row>
    <row r="10924" spans="2:8">
      <c r="B10924" s="235" t="s">
        <v>96</v>
      </c>
      <c r="C10924" s="235">
        <v>43202</v>
      </c>
      <c r="D10924" s="235">
        <v>18</v>
      </c>
      <c r="E10924" s="235">
        <v>89</v>
      </c>
      <c r="F10924" s="235">
        <v>55</v>
      </c>
      <c r="G10924" s="235">
        <v>26.8</v>
      </c>
      <c r="H10924" s="235">
        <v>11.1</v>
      </c>
    </row>
    <row r="10925" spans="2:8">
      <c r="B10925" s="235" t="s">
        <v>96</v>
      </c>
      <c r="C10925" s="235">
        <v>43203</v>
      </c>
      <c r="D10925" s="235">
        <v>3</v>
      </c>
      <c r="E10925" s="235">
        <v>89</v>
      </c>
      <c r="F10925" s="235">
        <v>55</v>
      </c>
      <c r="G10925" s="235">
        <v>26.8</v>
      </c>
      <c r="H10925" s="235">
        <v>11.1</v>
      </c>
    </row>
    <row r="10926" spans="2:8">
      <c r="B10926" s="235" t="s">
        <v>96</v>
      </c>
      <c r="C10926" s="235">
        <v>43204</v>
      </c>
      <c r="D10926" s="235">
        <v>20</v>
      </c>
      <c r="E10926" s="235">
        <v>0</v>
      </c>
      <c r="F10926" s="235">
        <v>0</v>
      </c>
      <c r="G10926" s="235">
        <v>0</v>
      </c>
      <c r="H10926" s="235">
        <v>0</v>
      </c>
    </row>
    <row r="10927" spans="2:8">
      <c r="B10927" s="235" t="s">
        <v>96</v>
      </c>
      <c r="C10927" s="235">
        <v>43205</v>
      </c>
      <c r="D10927" s="235">
        <v>36</v>
      </c>
      <c r="E10927" s="235">
        <v>0</v>
      </c>
      <c r="F10927" s="235">
        <v>0</v>
      </c>
      <c r="G10927" s="235">
        <v>0</v>
      </c>
      <c r="H10927" s="235">
        <v>0</v>
      </c>
    </row>
    <row r="10928" spans="2:8">
      <c r="B10928" s="235" t="s">
        <v>96</v>
      </c>
      <c r="C10928" s="235">
        <v>43206</v>
      </c>
      <c r="D10928" s="235">
        <v>13</v>
      </c>
      <c r="E10928" s="235">
        <v>90</v>
      </c>
      <c r="F10928" s="235">
        <v>59</v>
      </c>
      <c r="G10928" s="235">
        <v>29.2</v>
      </c>
      <c r="H10928" s="235">
        <v>12.7</v>
      </c>
    </row>
    <row r="10929" spans="2:8">
      <c r="B10929" s="235" t="s">
        <v>96</v>
      </c>
      <c r="C10929" s="235">
        <v>43207</v>
      </c>
      <c r="D10929" s="235">
        <v>38</v>
      </c>
      <c r="E10929" s="235">
        <v>90</v>
      </c>
      <c r="F10929" s="235">
        <v>59</v>
      </c>
      <c r="G10929" s="235">
        <v>29.2</v>
      </c>
      <c r="H10929" s="235">
        <v>12.7</v>
      </c>
    </row>
    <row r="10930" spans="2:8">
      <c r="B10930" s="235" t="s">
        <v>96</v>
      </c>
      <c r="C10930" s="235">
        <v>43208</v>
      </c>
      <c r="D10930" s="235">
        <v>1</v>
      </c>
      <c r="E10930" s="235">
        <v>90</v>
      </c>
      <c r="F10930" s="235">
        <v>59</v>
      </c>
      <c r="G10930" s="235">
        <v>29.2</v>
      </c>
      <c r="H10930" s="235">
        <v>12.7</v>
      </c>
    </row>
    <row r="10931" spans="2:8">
      <c r="B10931" s="235" t="s">
        <v>96</v>
      </c>
      <c r="C10931" s="235">
        <v>43209</v>
      </c>
      <c r="D10931" s="235">
        <v>0</v>
      </c>
      <c r="E10931" s="235">
        <v>90</v>
      </c>
      <c r="F10931" s="235">
        <v>59</v>
      </c>
      <c r="G10931" s="235">
        <v>29.2</v>
      </c>
      <c r="H10931" s="235">
        <v>12.7</v>
      </c>
    </row>
    <row r="10932" spans="2:8">
      <c r="B10932" s="235" t="s">
        <v>96</v>
      </c>
      <c r="C10932" s="235">
        <v>43210</v>
      </c>
      <c r="D10932" s="235">
        <v>1</v>
      </c>
      <c r="E10932" s="235">
        <v>90</v>
      </c>
      <c r="F10932" s="235">
        <v>59</v>
      </c>
      <c r="G10932" s="235">
        <v>29.2</v>
      </c>
      <c r="H10932" s="235">
        <v>12.7</v>
      </c>
    </row>
    <row r="10933" spans="2:8">
      <c r="B10933" s="235" t="s">
        <v>96</v>
      </c>
      <c r="C10933" s="235">
        <v>43211</v>
      </c>
      <c r="D10933" s="235">
        <v>0</v>
      </c>
      <c r="E10933" s="235">
        <v>0</v>
      </c>
      <c r="F10933" s="235">
        <v>0</v>
      </c>
      <c r="G10933" s="235">
        <v>0</v>
      </c>
      <c r="H10933" s="235">
        <v>0</v>
      </c>
    </row>
    <row r="10934" spans="2:8">
      <c r="B10934" s="235" t="s">
        <v>96</v>
      </c>
      <c r="C10934" s="235">
        <v>43212</v>
      </c>
      <c r="D10934" s="235">
        <v>0</v>
      </c>
      <c r="E10934" s="235">
        <v>0</v>
      </c>
      <c r="F10934" s="235">
        <v>0</v>
      </c>
      <c r="G10934" s="235">
        <v>0</v>
      </c>
      <c r="H10934" s="235">
        <v>0</v>
      </c>
    </row>
    <row r="10935" spans="2:8">
      <c r="B10935" s="235" t="s">
        <v>96</v>
      </c>
      <c r="C10935" s="235">
        <v>43213</v>
      </c>
      <c r="D10935" s="235">
        <v>5</v>
      </c>
      <c r="E10935" s="235">
        <v>90</v>
      </c>
      <c r="F10935" s="235">
        <v>59</v>
      </c>
      <c r="G10935" s="235">
        <v>31.1</v>
      </c>
      <c r="H10935" s="235">
        <v>12.2</v>
      </c>
    </row>
    <row r="10936" spans="2:8">
      <c r="B10936" s="235" t="s">
        <v>96</v>
      </c>
      <c r="C10936" s="235">
        <v>43214</v>
      </c>
      <c r="D10936" s="235">
        <v>43</v>
      </c>
      <c r="E10936" s="235">
        <v>90</v>
      </c>
      <c r="F10936" s="235">
        <v>59</v>
      </c>
      <c r="G10936" s="235">
        <v>31.1</v>
      </c>
      <c r="H10936" s="235">
        <v>12.2</v>
      </c>
    </row>
    <row r="10937" spans="2:8">
      <c r="B10937" s="235" t="s">
        <v>96</v>
      </c>
      <c r="C10937" s="235">
        <v>43215</v>
      </c>
      <c r="D10937" s="235">
        <v>6</v>
      </c>
      <c r="E10937" s="235">
        <v>90</v>
      </c>
      <c r="F10937" s="235">
        <v>59</v>
      </c>
      <c r="G10937" s="235">
        <v>31.1</v>
      </c>
      <c r="H10937" s="235">
        <v>12.2</v>
      </c>
    </row>
    <row r="10938" spans="2:8">
      <c r="B10938" s="235" t="s">
        <v>96</v>
      </c>
      <c r="C10938" s="235">
        <v>43216</v>
      </c>
      <c r="D10938" s="235">
        <v>0</v>
      </c>
      <c r="E10938" s="235">
        <v>90</v>
      </c>
      <c r="F10938" s="235">
        <v>59</v>
      </c>
      <c r="G10938" s="235">
        <v>31.1</v>
      </c>
      <c r="H10938" s="235">
        <v>12.2</v>
      </c>
    </row>
    <row r="10939" spans="2:8">
      <c r="B10939" s="235" t="s">
        <v>96</v>
      </c>
      <c r="C10939" s="235">
        <v>43217</v>
      </c>
      <c r="D10939" s="235">
        <v>11</v>
      </c>
      <c r="E10939" s="235">
        <v>90</v>
      </c>
      <c r="F10939" s="235">
        <v>59</v>
      </c>
      <c r="G10939" s="235">
        <v>31.1</v>
      </c>
      <c r="H10939" s="235">
        <v>12.2</v>
      </c>
    </row>
    <row r="10940" spans="2:8">
      <c r="B10940" s="235" t="s">
        <v>96</v>
      </c>
      <c r="C10940" s="235">
        <v>43218</v>
      </c>
      <c r="D10940" s="235">
        <v>0</v>
      </c>
      <c r="E10940" s="235">
        <v>0</v>
      </c>
      <c r="F10940" s="235">
        <v>0</v>
      </c>
      <c r="G10940" s="235">
        <v>0</v>
      </c>
      <c r="H10940" s="235">
        <v>0</v>
      </c>
    </row>
    <row r="10941" spans="2:8">
      <c r="B10941" s="235" t="s">
        <v>96</v>
      </c>
      <c r="C10941" s="235">
        <v>43219</v>
      </c>
      <c r="D10941" s="235">
        <v>0</v>
      </c>
      <c r="E10941" s="235">
        <v>0</v>
      </c>
      <c r="F10941" s="235">
        <v>0</v>
      </c>
      <c r="G10941" s="235">
        <v>0</v>
      </c>
      <c r="H10941" s="235">
        <v>0</v>
      </c>
    </row>
    <row r="10942" spans="2:8">
      <c r="B10942" s="235" t="s">
        <v>96</v>
      </c>
      <c r="C10942" s="235">
        <v>43220</v>
      </c>
      <c r="D10942" s="235">
        <v>0</v>
      </c>
      <c r="E10942" s="235">
        <v>0</v>
      </c>
      <c r="F10942" s="235">
        <v>0</v>
      </c>
      <c r="G10942" s="235">
        <v>0</v>
      </c>
      <c r="H10942" s="235">
        <v>0</v>
      </c>
    </row>
    <row r="10943" spans="2:8">
      <c r="B10943" s="235" t="s">
        <v>96</v>
      </c>
      <c r="C10943" s="235">
        <v>43221</v>
      </c>
      <c r="D10943" s="235">
        <v>0</v>
      </c>
      <c r="E10943" s="235">
        <v>90</v>
      </c>
      <c r="F10943" s="235">
        <v>59</v>
      </c>
      <c r="G10943" s="235">
        <v>31.1</v>
      </c>
      <c r="H10943" s="235">
        <v>12.2</v>
      </c>
    </row>
    <row r="10944" spans="2:8">
      <c r="B10944" s="235" t="s">
        <v>96</v>
      </c>
      <c r="C10944" s="235">
        <v>43222</v>
      </c>
      <c r="D10944" s="235">
        <v>3</v>
      </c>
      <c r="E10944" s="235">
        <v>90</v>
      </c>
      <c r="F10944" s="235">
        <v>59</v>
      </c>
      <c r="G10944" s="235">
        <v>31.1</v>
      </c>
      <c r="H10944" s="235">
        <v>12.2</v>
      </c>
    </row>
    <row r="10945" spans="2:8">
      <c r="B10945" s="235" t="s">
        <v>96</v>
      </c>
      <c r="C10945" s="235">
        <v>43223</v>
      </c>
      <c r="D10945" s="235">
        <v>2</v>
      </c>
      <c r="E10945" s="235">
        <v>90</v>
      </c>
      <c r="F10945" s="235">
        <v>59</v>
      </c>
      <c r="G10945" s="235">
        <v>31.1</v>
      </c>
      <c r="H10945" s="235">
        <v>12.2</v>
      </c>
    </row>
    <row r="10946" spans="2:8">
      <c r="B10946" s="235" t="s">
        <v>96</v>
      </c>
      <c r="C10946" s="235">
        <v>43224</v>
      </c>
      <c r="D10946" s="235">
        <v>0</v>
      </c>
      <c r="E10946" s="235">
        <v>90</v>
      </c>
      <c r="F10946" s="235">
        <v>59</v>
      </c>
      <c r="G10946" s="235">
        <v>31.1</v>
      </c>
      <c r="H10946" s="235">
        <v>12.2</v>
      </c>
    </row>
    <row r="10947" spans="2:8">
      <c r="B10947" s="235" t="s">
        <v>96</v>
      </c>
      <c r="C10947" s="235">
        <v>43225</v>
      </c>
      <c r="D10947" s="235">
        <v>36</v>
      </c>
      <c r="E10947" s="235">
        <v>0</v>
      </c>
      <c r="F10947" s="235">
        <v>0</v>
      </c>
      <c r="G10947" s="235">
        <v>0</v>
      </c>
      <c r="H10947" s="235">
        <v>0</v>
      </c>
    </row>
    <row r="10948" spans="2:8">
      <c r="B10948" s="235" t="s">
        <v>96</v>
      </c>
      <c r="C10948" s="235">
        <v>43226</v>
      </c>
      <c r="D10948" s="235">
        <v>9</v>
      </c>
      <c r="E10948" s="235">
        <v>0</v>
      </c>
      <c r="F10948" s="235">
        <v>0</v>
      </c>
      <c r="G10948" s="235">
        <v>0</v>
      </c>
      <c r="H10948" s="235">
        <v>0</v>
      </c>
    </row>
    <row r="10949" spans="2:8">
      <c r="B10949" s="235" t="s">
        <v>96</v>
      </c>
      <c r="C10949" s="235">
        <v>43227</v>
      </c>
      <c r="D10949" s="235">
        <v>8</v>
      </c>
      <c r="E10949" s="235">
        <v>90</v>
      </c>
      <c r="F10949" s="235">
        <v>59</v>
      </c>
      <c r="G10949" s="235">
        <v>31.1</v>
      </c>
      <c r="H10949" s="235">
        <v>12.2</v>
      </c>
    </row>
    <row r="10950" spans="2:8">
      <c r="B10950" s="235" t="s">
        <v>96</v>
      </c>
      <c r="C10950" s="235">
        <v>43228</v>
      </c>
      <c r="D10950" s="235">
        <v>38</v>
      </c>
      <c r="E10950" s="235">
        <v>90</v>
      </c>
      <c r="F10950" s="235">
        <v>59</v>
      </c>
      <c r="G10950" s="235">
        <v>31.1</v>
      </c>
      <c r="H10950" s="235">
        <v>12.2</v>
      </c>
    </row>
    <row r="10951" spans="2:8">
      <c r="B10951" s="235" t="s">
        <v>96</v>
      </c>
      <c r="C10951" s="235">
        <v>43229</v>
      </c>
      <c r="D10951" s="235">
        <v>23</v>
      </c>
      <c r="E10951" s="235">
        <v>90</v>
      </c>
      <c r="F10951" s="235">
        <v>59</v>
      </c>
      <c r="G10951" s="235">
        <v>31.1</v>
      </c>
      <c r="H10951" s="235">
        <v>12.2</v>
      </c>
    </row>
    <row r="10952" spans="2:8">
      <c r="B10952" s="235" t="s">
        <v>96</v>
      </c>
      <c r="C10952" s="235">
        <v>43230</v>
      </c>
      <c r="D10952" s="235">
        <v>12</v>
      </c>
      <c r="E10952" s="235">
        <v>90</v>
      </c>
      <c r="F10952" s="235">
        <v>59</v>
      </c>
      <c r="G10952" s="235">
        <v>31.1</v>
      </c>
      <c r="H10952" s="235">
        <v>12.2</v>
      </c>
    </row>
    <row r="10953" spans="2:8">
      <c r="B10953" s="235" t="s">
        <v>96</v>
      </c>
      <c r="C10953" s="235">
        <v>43231</v>
      </c>
      <c r="D10953" s="235">
        <v>2</v>
      </c>
      <c r="E10953" s="235">
        <v>90</v>
      </c>
      <c r="F10953" s="235">
        <v>59</v>
      </c>
      <c r="G10953" s="235">
        <v>31.1</v>
      </c>
      <c r="H10953" s="235">
        <v>12.2</v>
      </c>
    </row>
    <row r="10954" spans="2:8">
      <c r="B10954" s="235" t="s">
        <v>96</v>
      </c>
      <c r="C10954" s="235">
        <v>43232</v>
      </c>
      <c r="D10954" s="235">
        <v>3</v>
      </c>
      <c r="E10954" s="235">
        <v>0</v>
      </c>
      <c r="F10954" s="235">
        <v>0</v>
      </c>
      <c r="G10954" s="235">
        <v>0</v>
      </c>
      <c r="H10954" s="235">
        <v>0</v>
      </c>
    </row>
    <row r="10955" spans="2:8">
      <c r="B10955" s="235" t="s">
        <v>96</v>
      </c>
      <c r="C10955" s="235">
        <v>43233</v>
      </c>
      <c r="D10955" s="235">
        <v>19</v>
      </c>
      <c r="E10955" s="235">
        <v>0</v>
      </c>
      <c r="F10955" s="235">
        <v>0</v>
      </c>
      <c r="G10955" s="235">
        <v>0</v>
      </c>
      <c r="H10955" s="235">
        <v>0</v>
      </c>
    </row>
    <row r="10956" spans="2:8">
      <c r="B10956" s="235" t="s">
        <v>96</v>
      </c>
      <c r="C10956" s="235">
        <v>43234</v>
      </c>
      <c r="D10956" s="235">
        <v>26</v>
      </c>
      <c r="E10956" s="235">
        <v>0</v>
      </c>
      <c r="F10956" s="235">
        <v>0</v>
      </c>
      <c r="G10956" s="235">
        <v>0</v>
      </c>
      <c r="H10956" s="235">
        <v>0</v>
      </c>
    </row>
    <row r="10957" spans="2:8">
      <c r="B10957" s="235" t="s">
        <v>96</v>
      </c>
      <c r="C10957" s="235">
        <v>43235</v>
      </c>
      <c r="D10957" s="235">
        <v>6</v>
      </c>
      <c r="E10957" s="235">
        <v>90</v>
      </c>
      <c r="F10957" s="235">
        <v>59</v>
      </c>
      <c r="G10957" s="235">
        <v>31.1</v>
      </c>
      <c r="H10957" s="235">
        <v>12.2</v>
      </c>
    </row>
    <row r="10958" spans="2:8">
      <c r="B10958" s="235" t="s">
        <v>96</v>
      </c>
      <c r="C10958" s="235">
        <v>43236</v>
      </c>
      <c r="D10958" s="235">
        <v>6</v>
      </c>
      <c r="E10958" s="235">
        <v>90</v>
      </c>
      <c r="F10958" s="235">
        <v>59</v>
      </c>
      <c r="G10958" s="235">
        <v>31.1</v>
      </c>
      <c r="H10958" s="235">
        <v>12.2</v>
      </c>
    </row>
    <row r="10959" spans="2:8">
      <c r="B10959" s="235" t="s">
        <v>96</v>
      </c>
      <c r="C10959" s="235">
        <v>43237</v>
      </c>
      <c r="D10959" s="235">
        <v>1</v>
      </c>
      <c r="E10959" s="235">
        <v>90</v>
      </c>
      <c r="F10959" s="235">
        <v>59</v>
      </c>
      <c r="G10959" s="235">
        <v>31.1</v>
      </c>
      <c r="H10959" s="235">
        <v>12.2</v>
      </c>
    </row>
    <row r="10960" spans="2:8">
      <c r="B10960" s="235" t="s">
        <v>96</v>
      </c>
      <c r="C10960" s="235">
        <v>43238</v>
      </c>
      <c r="D10960" s="235">
        <v>1</v>
      </c>
      <c r="E10960" s="235">
        <v>90</v>
      </c>
      <c r="F10960" s="235">
        <v>59</v>
      </c>
      <c r="G10960" s="235">
        <v>31.1</v>
      </c>
      <c r="H10960" s="235">
        <v>12.2</v>
      </c>
    </row>
    <row r="10961" spans="2:8">
      <c r="B10961" s="235" t="s">
        <v>96</v>
      </c>
      <c r="C10961" s="235">
        <v>43239</v>
      </c>
      <c r="D10961" s="235">
        <v>0</v>
      </c>
      <c r="E10961" s="235">
        <v>0</v>
      </c>
      <c r="F10961" s="235">
        <v>0</v>
      </c>
      <c r="G10961" s="235">
        <v>0</v>
      </c>
      <c r="H10961" s="235">
        <v>0</v>
      </c>
    </row>
    <row r="10962" spans="2:8">
      <c r="B10962" s="235" t="s">
        <v>96</v>
      </c>
      <c r="C10962" s="235">
        <v>43240</v>
      </c>
      <c r="D10962" s="235">
        <v>4</v>
      </c>
      <c r="E10962" s="235">
        <v>0</v>
      </c>
      <c r="F10962" s="235">
        <v>0</v>
      </c>
      <c r="G10962" s="235">
        <v>0</v>
      </c>
      <c r="H10962" s="235">
        <v>0</v>
      </c>
    </row>
    <row r="10963" spans="2:8">
      <c r="B10963" s="235" t="s">
        <v>96</v>
      </c>
      <c r="C10963" s="235">
        <v>43241</v>
      </c>
      <c r="D10963" s="235">
        <v>9</v>
      </c>
      <c r="E10963" s="235">
        <v>90</v>
      </c>
      <c r="F10963" s="235">
        <v>59</v>
      </c>
      <c r="G10963" s="235">
        <v>31.1</v>
      </c>
      <c r="H10963" s="235">
        <v>12.2</v>
      </c>
    </row>
    <row r="10964" spans="2:8">
      <c r="B10964" s="235" t="s">
        <v>96</v>
      </c>
      <c r="C10964" s="235">
        <v>43242</v>
      </c>
      <c r="D10964" s="235">
        <v>3</v>
      </c>
      <c r="E10964" s="235">
        <v>90</v>
      </c>
      <c r="F10964" s="235">
        <v>59</v>
      </c>
      <c r="G10964" s="235">
        <v>31.1</v>
      </c>
      <c r="H10964" s="235">
        <v>12.2</v>
      </c>
    </row>
    <row r="10965" spans="2:8">
      <c r="B10965" s="235" t="s">
        <v>96</v>
      </c>
      <c r="C10965" s="235">
        <v>43243</v>
      </c>
      <c r="D10965" s="235">
        <v>34</v>
      </c>
      <c r="E10965" s="235">
        <v>90</v>
      </c>
      <c r="F10965" s="235">
        <v>59</v>
      </c>
      <c r="G10965" s="235">
        <v>31.1</v>
      </c>
      <c r="H10965" s="235">
        <v>12.2</v>
      </c>
    </row>
    <row r="10966" spans="2:8">
      <c r="B10966" s="235" t="s">
        <v>96</v>
      </c>
      <c r="C10966" s="235">
        <v>43244</v>
      </c>
      <c r="D10966" s="235">
        <v>4</v>
      </c>
      <c r="E10966" s="235">
        <v>90</v>
      </c>
      <c r="F10966" s="235">
        <v>59</v>
      </c>
      <c r="G10966" s="235">
        <v>31.1</v>
      </c>
      <c r="H10966" s="235">
        <v>12.2</v>
      </c>
    </row>
    <row r="10967" spans="2:8">
      <c r="B10967" s="235" t="s">
        <v>96</v>
      </c>
      <c r="C10967" s="235">
        <v>43245</v>
      </c>
      <c r="D10967" s="235">
        <v>2</v>
      </c>
      <c r="E10967" s="235">
        <v>90</v>
      </c>
      <c r="F10967" s="235">
        <v>59</v>
      </c>
      <c r="G10967" s="235">
        <v>31.1</v>
      </c>
      <c r="H10967" s="235">
        <v>12.2</v>
      </c>
    </row>
    <row r="10968" spans="2:8">
      <c r="B10968" s="235" t="s">
        <v>96</v>
      </c>
      <c r="C10968" s="235">
        <v>43246</v>
      </c>
      <c r="D10968" s="235">
        <v>1</v>
      </c>
      <c r="E10968" s="235">
        <v>0</v>
      </c>
      <c r="F10968" s="235">
        <v>0</v>
      </c>
      <c r="G10968" s="235">
        <v>0</v>
      </c>
      <c r="H10968" s="235">
        <v>0</v>
      </c>
    </row>
    <row r="10969" spans="2:8">
      <c r="B10969" s="235" t="s">
        <v>96</v>
      </c>
      <c r="C10969" s="235">
        <v>43247</v>
      </c>
      <c r="D10969" s="235">
        <v>3</v>
      </c>
      <c r="E10969" s="235">
        <v>0</v>
      </c>
      <c r="F10969" s="235">
        <v>0</v>
      </c>
      <c r="G10969" s="235">
        <v>0</v>
      </c>
      <c r="H10969" s="235">
        <v>0</v>
      </c>
    </row>
    <row r="10970" spans="2:8">
      <c r="B10970" s="235" t="s">
        <v>96</v>
      </c>
      <c r="C10970" s="235">
        <v>43248</v>
      </c>
      <c r="D10970" s="235">
        <v>7</v>
      </c>
      <c r="E10970" s="235">
        <v>80</v>
      </c>
      <c r="F10970" s="235">
        <v>81</v>
      </c>
      <c r="G10970" s="235">
        <v>19.3</v>
      </c>
      <c r="H10970" s="235">
        <v>14.6</v>
      </c>
    </row>
    <row r="10971" spans="2:8">
      <c r="B10971" s="235" t="s">
        <v>96</v>
      </c>
      <c r="C10971" s="235">
        <v>43249</v>
      </c>
      <c r="D10971" s="235">
        <v>2</v>
      </c>
      <c r="E10971" s="235">
        <v>87</v>
      </c>
      <c r="F10971" s="235">
        <v>71</v>
      </c>
      <c r="G10971" s="235">
        <v>27.4</v>
      </c>
      <c r="H10971" s="235">
        <v>14.6</v>
      </c>
    </row>
    <row r="10972" spans="2:8">
      <c r="B10972" s="235" t="s">
        <v>96</v>
      </c>
      <c r="C10972" s="235">
        <v>43250</v>
      </c>
      <c r="D10972" s="235">
        <v>13</v>
      </c>
      <c r="E10972" s="235">
        <v>80</v>
      </c>
      <c r="F10972" s="235">
        <v>81</v>
      </c>
      <c r="G10972" s="235">
        <v>19.3</v>
      </c>
      <c r="H10972" s="235">
        <v>14.6</v>
      </c>
    </row>
    <row r="10973" spans="2:8">
      <c r="B10973" s="235" t="s">
        <v>96</v>
      </c>
      <c r="C10973" s="235">
        <v>43251</v>
      </c>
      <c r="D10973" s="235">
        <v>0</v>
      </c>
      <c r="E10973" s="235">
        <v>85</v>
      </c>
      <c r="F10973" s="235">
        <v>61</v>
      </c>
      <c r="G10973" s="235">
        <v>20</v>
      </c>
      <c r="H10973" s="235">
        <v>11</v>
      </c>
    </row>
    <row r="10974" spans="2:8">
      <c r="B10974" s="235" t="s">
        <v>96</v>
      </c>
      <c r="C10974" s="235">
        <v>43252</v>
      </c>
      <c r="D10974" s="235">
        <v>2</v>
      </c>
      <c r="E10974" s="235">
        <v>88</v>
      </c>
      <c r="F10974" s="235">
        <v>80</v>
      </c>
      <c r="G10974" s="235">
        <v>21.8</v>
      </c>
      <c r="H10974" s="235">
        <v>15.5</v>
      </c>
    </row>
    <row r="10975" spans="2:8">
      <c r="B10975" s="235" t="s">
        <v>96</v>
      </c>
      <c r="C10975" s="235">
        <v>43253</v>
      </c>
      <c r="D10975" s="235">
        <v>0</v>
      </c>
      <c r="E10975" s="235">
        <v>0</v>
      </c>
      <c r="F10975" s="235">
        <v>0</v>
      </c>
      <c r="G10975" s="235">
        <v>0</v>
      </c>
      <c r="H10975" s="235">
        <v>0</v>
      </c>
    </row>
    <row r="10976" spans="2:8">
      <c r="B10976" s="235" t="s">
        <v>96</v>
      </c>
      <c r="C10976" s="235">
        <v>43254</v>
      </c>
      <c r="D10976" s="235">
        <v>0</v>
      </c>
      <c r="E10976" s="235">
        <v>0</v>
      </c>
      <c r="F10976" s="235">
        <v>0</v>
      </c>
      <c r="G10976" s="235">
        <v>0</v>
      </c>
      <c r="H10976" s="235">
        <v>0</v>
      </c>
    </row>
    <row r="10977" spans="2:8">
      <c r="B10977" s="235" t="s">
        <v>96</v>
      </c>
      <c r="C10977" s="235">
        <v>43255</v>
      </c>
      <c r="D10977" s="235">
        <v>0</v>
      </c>
      <c r="E10977" s="235">
        <v>0</v>
      </c>
      <c r="F10977" s="235">
        <v>0</v>
      </c>
      <c r="G10977" s="235">
        <v>0</v>
      </c>
      <c r="H10977" s="235">
        <v>0</v>
      </c>
    </row>
    <row r="10978" spans="2:8">
      <c r="B10978" s="235" t="s">
        <v>96</v>
      </c>
      <c r="C10978" s="235">
        <v>43256</v>
      </c>
      <c r="D10978" s="235">
        <v>21</v>
      </c>
      <c r="E10978" s="235">
        <v>85</v>
      </c>
      <c r="F10978" s="235">
        <v>72</v>
      </c>
      <c r="G10978" s="235">
        <v>28.6</v>
      </c>
      <c r="H10978" s="235">
        <v>15.9</v>
      </c>
    </row>
    <row r="10979" spans="2:8">
      <c r="B10979" s="235" t="s">
        <v>96</v>
      </c>
      <c r="C10979" s="235">
        <v>43257</v>
      </c>
      <c r="D10979" s="235">
        <v>0</v>
      </c>
      <c r="E10979" s="235">
        <v>87</v>
      </c>
      <c r="F10979" s="235">
        <v>71</v>
      </c>
      <c r="G10979" s="235">
        <v>27.4</v>
      </c>
      <c r="H10979" s="235">
        <v>14.6</v>
      </c>
    </row>
    <row r="10980" spans="2:8">
      <c r="B10980" s="235" t="s">
        <v>96</v>
      </c>
      <c r="C10980" s="235">
        <v>43258</v>
      </c>
      <c r="D10980" s="235">
        <v>6</v>
      </c>
      <c r="E10980" s="235">
        <v>80</v>
      </c>
      <c r="F10980" s="235">
        <v>81</v>
      </c>
      <c r="G10980" s="235">
        <v>19.3</v>
      </c>
      <c r="H10980" s="235">
        <v>14.6</v>
      </c>
    </row>
    <row r="10981" spans="2:8">
      <c r="B10981" s="235" t="s">
        <v>96</v>
      </c>
      <c r="C10981" s="235">
        <v>43259</v>
      </c>
      <c r="D10981" s="235">
        <v>0</v>
      </c>
      <c r="E10981" s="235">
        <v>85</v>
      </c>
      <c r="F10981" s="235">
        <v>40</v>
      </c>
      <c r="G10981" s="235">
        <v>31.4</v>
      </c>
      <c r="H10981" s="235">
        <v>11</v>
      </c>
    </row>
    <row r="10982" spans="2:8">
      <c r="B10982" s="235" t="s">
        <v>96</v>
      </c>
      <c r="C10982" s="235">
        <v>43260</v>
      </c>
      <c r="D10982" s="235">
        <v>0</v>
      </c>
      <c r="E10982" s="235">
        <v>0</v>
      </c>
      <c r="F10982" s="235">
        <v>0</v>
      </c>
      <c r="G10982" s="235">
        <v>0</v>
      </c>
      <c r="H10982" s="235">
        <v>0</v>
      </c>
    </row>
    <row r="10983" spans="2:8">
      <c r="B10983" s="235" t="s">
        <v>96</v>
      </c>
      <c r="C10983" s="235">
        <v>43261</v>
      </c>
      <c r="D10983" s="235">
        <v>1</v>
      </c>
      <c r="E10983" s="235">
        <v>0</v>
      </c>
      <c r="F10983" s="235">
        <v>0</v>
      </c>
      <c r="G10983" s="235">
        <v>0</v>
      </c>
      <c r="H10983" s="235">
        <v>0</v>
      </c>
    </row>
    <row r="10984" spans="2:8">
      <c r="B10984" s="235" t="s">
        <v>96</v>
      </c>
      <c r="C10984" s="235">
        <v>43262</v>
      </c>
      <c r="D10984" s="235">
        <v>0</v>
      </c>
      <c r="E10984" s="235">
        <v>0</v>
      </c>
      <c r="F10984" s="235">
        <v>0</v>
      </c>
      <c r="G10984" s="235">
        <v>0</v>
      </c>
      <c r="H10984" s="235">
        <v>0</v>
      </c>
    </row>
    <row r="10985" spans="2:8">
      <c r="B10985" s="235" t="s">
        <v>96</v>
      </c>
      <c r="C10985" s="235">
        <v>43263</v>
      </c>
      <c r="D10985" s="235">
        <v>38</v>
      </c>
      <c r="E10985" s="235">
        <v>83</v>
      </c>
      <c r="F10985" s="235">
        <v>73</v>
      </c>
      <c r="G10985" s="235">
        <v>31.4</v>
      </c>
      <c r="H10985" s="235">
        <v>15</v>
      </c>
    </row>
    <row r="10986" spans="2:8">
      <c r="B10986" s="235" t="s">
        <v>96</v>
      </c>
      <c r="C10986" s="235">
        <v>43264</v>
      </c>
      <c r="D10986" s="235">
        <v>0</v>
      </c>
      <c r="E10986" s="235">
        <v>83</v>
      </c>
      <c r="F10986" s="235">
        <v>70</v>
      </c>
      <c r="G10986" s="235">
        <v>33.5</v>
      </c>
      <c r="H10986" s="235">
        <v>14.7</v>
      </c>
    </row>
    <row r="10987" spans="2:8">
      <c r="B10987" s="235" t="s">
        <v>96</v>
      </c>
      <c r="C10987" s="235">
        <v>43265</v>
      </c>
      <c r="D10987" s="235">
        <v>1</v>
      </c>
      <c r="E10987" s="235">
        <v>83</v>
      </c>
      <c r="F10987" s="235">
        <v>70</v>
      </c>
      <c r="G10987" s="235">
        <v>33.5</v>
      </c>
      <c r="H10987" s="235">
        <v>14.7</v>
      </c>
    </row>
    <row r="10988" spans="2:8">
      <c r="B10988" s="235" t="s">
        <v>96</v>
      </c>
      <c r="C10988" s="235">
        <v>43266</v>
      </c>
      <c r="D10988" s="235">
        <v>0</v>
      </c>
      <c r="E10988" s="235">
        <v>80</v>
      </c>
      <c r="F10988" s="235">
        <v>81</v>
      </c>
      <c r="G10988" s="235">
        <v>19.3</v>
      </c>
      <c r="H10988" s="235">
        <v>14.6</v>
      </c>
    </row>
    <row r="10989" spans="2:8">
      <c r="B10989" s="235" t="s">
        <v>96</v>
      </c>
      <c r="C10989" s="235">
        <v>43267</v>
      </c>
      <c r="D10989" s="235">
        <v>0</v>
      </c>
      <c r="E10989" s="235">
        <v>0</v>
      </c>
      <c r="F10989" s="235">
        <v>0</v>
      </c>
      <c r="G10989" s="235">
        <v>0</v>
      </c>
      <c r="H10989" s="235">
        <v>0</v>
      </c>
    </row>
    <row r="10990" spans="2:8">
      <c r="B10990" s="235" t="s">
        <v>96</v>
      </c>
      <c r="C10990" s="235">
        <v>43268</v>
      </c>
      <c r="D10990" s="235">
        <v>0</v>
      </c>
      <c r="E10990" s="235">
        <v>0</v>
      </c>
      <c r="F10990" s="235">
        <v>0</v>
      </c>
      <c r="G10990" s="235">
        <v>0</v>
      </c>
      <c r="H10990" s="235">
        <v>0</v>
      </c>
    </row>
    <row r="10991" spans="2:8">
      <c r="B10991" s="235" t="s">
        <v>96</v>
      </c>
      <c r="C10991" s="235">
        <v>43269</v>
      </c>
      <c r="D10991" s="235">
        <v>2</v>
      </c>
      <c r="E10991" s="235">
        <v>85</v>
      </c>
      <c r="F10991" s="235">
        <v>40</v>
      </c>
      <c r="G10991" s="235">
        <v>31.4</v>
      </c>
      <c r="H10991" s="235">
        <v>11</v>
      </c>
    </row>
    <row r="10992" spans="2:8">
      <c r="B10992" s="235" t="s">
        <v>96</v>
      </c>
      <c r="C10992" s="235">
        <v>43270</v>
      </c>
      <c r="D10992" s="235">
        <v>1</v>
      </c>
      <c r="E10992" s="235">
        <v>83</v>
      </c>
      <c r="F10992" s="235">
        <v>73</v>
      </c>
      <c r="G10992" s="235">
        <v>31.4</v>
      </c>
      <c r="H10992" s="235">
        <v>15</v>
      </c>
    </row>
    <row r="10993" spans="2:8">
      <c r="B10993" s="235" t="s">
        <v>96</v>
      </c>
      <c r="C10993" s="235">
        <v>43271</v>
      </c>
      <c r="D10993" s="235">
        <v>5</v>
      </c>
      <c r="E10993" s="235">
        <v>83</v>
      </c>
      <c r="F10993" s="235">
        <v>70</v>
      </c>
      <c r="G10993" s="235">
        <v>33.5</v>
      </c>
      <c r="H10993" s="235">
        <v>14.7</v>
      </c>
    </row>
    <row r="10994" spans="2:8">
      <c r="B10994" s="235" t="s">
        <v>96</v>
      </c>
      <c r="C10994" s="235">
        <v>43272</v>
      </c>
      <c r="D10994" s="235">
        <v>3</v>
      </c>
      <c r="E10994" s="235">
        <v>83</v>
      </c>
      <c r="F10994" s="235">
        <v>70</v>
      </c>
      <c r="G10994" s="235">
        <v>33.5</v>
      </c>
      <c r="H10994" s="235">
        <v>14.7</v>
      </c>
    </row>
    <row r="10995" spans="2:8">
      <c r="B10995" s="235" t="s">
        <v>96</v>
      </c>
      <c r="C10995" s="235">
        <v>43273</v>
      </c>
      <c r="D10995" s="235">
        <v>0</v>
      </c>
      <c r="E10995" s="235">
        <v>80</v>
      </c>
      <c r="F10995" s="235">
        <v>81</v>
      </c>
      <c r="G10995" s="235">
        <v>19.3</v>
      </c>
      <c r="H10995" s="235">
        <v>14.6</v>
      </c>
    </row>
    <row r="10996" spans="2:8">
      <c r="B10996" s="235" t="s">
        <v>96</v>
      </c>
      <c r="C10996" s="235">
        <v>43274</v>
      </c>
      <c r="D10996" s="235">
        <v>0</v>
      </c>
      <c r="E10996" s="235">
        <v>0</v>
      </c>
      <c r="F10996" s="235">
        <v>0</v>
      </c>
      <c r="G10996" s="235">
        <v>0</v>
      </c>
      <c r="H10996" s="235">
        <v>0</v>
      </c>
    </row>
    <row r="10997" spans="2:8">
      <c r="B10997" s="235" t="s">
        <v>96</v>
      </c>
      <c r="C10997" s="235">
        <v>43275</v>
      </c>
      <c r="D10997" s="235">
        <v>0</v>
      </c>
      <c r="E10997" s="235">
        <v>0</v>
      </c>
      <c r="F10997" s="235">
        <v>0</v>
      </c>
      <c r="G10997" s="235">
        <v>0</v>
      </c>
      <c r="H10997" s="235">
        <v>0</v>
      </c>
    </row>
    <row r="10998" spans="2:8">
      <c r="B10998" s="235" t="s">
        <v>96</v>
      </c>
      <c r="C10998" s="235">
        <v>43276</v>
      </c>
      <c r="D10998" s="235">
        <v>4</v>
      </c>
      <c r="E10998" s="235">
        <v>85</v>
      </c>
      <c r="F10998" s="235">
        <v>40</v>
      </c>
      <c r="G10998" s="235">
        <v>31.4</v>
      </c>
      <c r="H10998" s="235">
        <v>11</v>
      </c>
    </row>
    <row r="10999" spans="2:8">
      <c r="B10999" s="235" t="s">
        <v>96</v>
      </c>
      <c r="C10999" s="235">
        <v>43277</v>
      </c>
      <c r="D10999" s="235">
        <v>0</v>
      </c>
      <c r="E10999" s="235">
        <v>83</v>
      </c>
      <c r="F10999" s="235">
        <v>73</v>
      </c>
      <c r="G10999" s="235">
        <v>31.4</v>
      </c>
      <c r="H10999" s="235">
        <v>15</v>
      </c>
    </row>
    <row r="11000" spans="2:8">
      <c r="B11000" s="235" t="s">
        <v>96</v>
      </c>
      <c r="C11000" s="235">
        <v>43278</v>
      </c>
      <c r="D11000" s="235">
        <v>0</v>
      </c>
      <c r="E11000" s="235">
        <v>83</v>
      </c>
      <c r="F11000" s="235">
        <v>70</v>
      </c>
      <c r="G11000" s="235">
        <v>33.5</v>
      </c>
      <c r="H11000" s="235">
        <v>14.7</v>
      </c>
    </row>
    <row r="11001" spans="2:8">
      <c r="B11001" s="235" t="s">
        <v>96</v>
      </c>
      <c r="C11001" s="235">
        <v>43279</v>
      </c>
      <c r="D11001" s="235">
        <v>14</v>
      </c>
      <c r="E11001" s="235">
        <v>83</v>
      </c>
      <c r="F11001" s="235">
        <v>70</v>
      </c>
      <c r="G11001" s="235">
        <v>33.5</v>
      </c>
      <c r="H11001" s="235">
        <v>14.7</v>
      </c>
    </row>
    <row r="11002" spans="2:8">
      <c r="B11002" s="235" t="s">
        <v>96</v>
      </c>
      <c r="C11002" s="235">
        <v>43280</v>
      </c>
      <c r="D11002" s="235">
        <v>3</v>
      </c>
      <c r="E11002" s="235">
        <v>80</v>
      </c>
      <c r="F11002" s="235">
        <v>81</v>
      </c>
      <c r="G11002" s="235">
        <v>19.3</v>
      </c>
      <c r="H11002" s="235">
        <v>14.6</v>
      </c>
    </row>
    <row r="11003" spans="2:8">
      <c r="B11003" s="235" t="s">
        <v>96</v>
      </c>
      <c r="C11003" s="235">
        <v>43281</v>
      </c>
      <c r="D11003" s="235">
        <v>0</v>
      </c>
      <c r="E11003" s="235">
        <v>0</v>
      </c>
      <c r="F11003" s="235">
        <v>0</v>
      </c>
      <c r="G11003" s="235">
        <v>0</v>
      </c>
      <c r="H11003" s="235">
        <v>0</v>
      </c>
    </row>
    <row r="11004" spans="2:8">
      <c r="B11004" s="235" t="s">
        <v>96</v>
      </c>
      <c r="C11004" s="235">
        <v>43282</v>
      </c>
      <c r="D11004" s="235">
        <v>2</v>
      </c>
      <c r="E11004" s="235">
        <v>0</v>
      </c>
      <c r="F11004" s="235">
        <v>0</v>
      </c>
      <c r="G11004" s="235">
        <v>0</v>
      </c>
      <c r="H11004" s="235">
        <v>0</v>
      </c>
    </row>
    <row r="11005" spans="2:8">
      <c r="B11005" s="235" t="s">
        <v>96</v>
      </c>
      <c r="C11005" s="235">
        <v>43283</v>
      </c>
      <c r="D11005" s="235">
        <v>30</v>
      </c>
      <c r="E11005" s="235">
        <v>0</v>
      </c>
      <c r="F11005" s="235">
        <v>0</v>
      </c>
      <c r="G11005" s="235">
        <v>0</v>
      </c>
      <c r="H11005" s="235">
        <v>0</v>
      </c>
    </row>
    <row r="11006" spans="2:8">
      <c r="B11006" s="235" t="s">
        <v>96</v>
      </c>
      <c r="C11006" s="235">
        <v>43284</v>
      </c>
      <c r="D11006" s="235">
        <v>4</v>
      </c>
      <c r="E11006" s="235">
        <v>83</v>
      </c>
      <c r="F11006" s="235">
        <v>65</v>
      </c>
      <c r="G11006" s="235">
        <v>33.299999999999997</v>
      </c>
      <c r="H11006" s="235">
        <v>14</v>
      </c>
    </row>
    <row r="11007" spans="2:8">
      <c r="B11007" s="235" t="s">
        <v>96</v>
      </c>
      <c r="C11007" s="235">
        <v>43285</v>
      </c>
      <c r="D11007" s="235">
        <v>2</v>
      </c>
      <c r="E11007" s="235">
        <v>83</v>
      </c>
      <c r="F11007" s="235">
        <v>67</v>
      </c>
      <c r="G11007" s="235">
        <v>31.9</v>
      </c>
      <c r="H11007" s="235">
        <v>13.7</v>
      </c>
    </row>
    <row r="11008" spans="2:8">
      <c r="B11008" s="235" t="s">
        <v>96</v>
      </c>
      <c r="C11008" s="235">
        <v>43286</v>
      </c>
      <c r="D11008" s="235">
        <v>0</v>
      </c>
      <c r="E11008" s="235">
        <v>83</v>
      </c>
      <c r="F11008" s="235">
        <v>71</v>
      </c>
      <c r="G11008" s="235">
        <v>19.5</v>
      </c>
      <c r="H11008" s="235">
        <v>14.9</v>
      </c>
    </row>
    <row r="11009" spans="2:8">
      <c r="B11009" s="235" t="s">
        <v>96</v>
      </c>
      <c r="C11009" s="235">
        <v>43287</v>
      </c>
      <c r="D11009" s="235">
        <v>0</v>
      </c>
      <c r="E11009" s="235">
        <v>83</v>
      </c>
      <c r="F11009" s="235">
        <v>71</v>
      </c>
      <c r="G11009" s="235">
        <v>27</v>
      </c>
      <c r="H11009" s="235">
        <v>14.9</v>
      </c>
    </row>
    <row r="11010" spans="2:8">
      <c r="B11010" s="235" t="s">
        <v>96</v>
      </c>
      <c r="C11010" s="235">
        <v>43288</v>
      </c>
      <c r="D11010" s="235">
        <v>0</v>
      </c>
      <c r="E11010" s="235">
        <v>0</v>
      </c>
      <c r="F11010" s="235">
        <v>0</v>
      </c>
      <c r="G11010" s="235">
        <v>0</v>
      </c>
      <c r="H11010" s="235">
        <v>0</v>
      </c>
    </row>
    <row r="11011" spans="2:8">
      <c r="B11011" s="235" t="s">
        <v>96</v>
      </c>
      <c r="C11011" s="235">
        <v>43289</v>
      </c>
      <c r="D11011" s="235">
        <v>11</v>
      </c>
      <c r="E11011" s="235">
        <v>0</v>
      </c>
      <c r="F11011" s="235">
        <v>0</v>
      </c>
      <c r="G11011" s="235">
        <v>0</v>
      </c>
      <c r="H11011" s="235">
        <v>0</v>
      </c>
    </row>
    <row r="11012" spans="2:8">
      <c r="B11012" s="235" t="s">
        <v>96</v>
      </c>
      <c r="C11012" s="235">
        <v>43290</v>
      </c>
      <c r="D11012" s="235">
        <v>0</v>
      </c>
      <c r="E11012" s="235">
        <v>81</v>
      </c>
      <c r="F11012" s="235">
        <v>70</v>
      </c>
      <c r="G11012" s="235">
        <v>27.2</v>
      </c>
      <c r="H11012" s="235">
        <v>14.8</v>
      </c>
    </row>
    <row r="11013" spans="2:8">
      <c r="B11013" s="235" t="s">
        <v>96</v>
      </c>
      <c r="C11013" s="235">
        <v>43291</v>
      </c>
      <c r="D11013" s="235">
        <v>0</v>
      </c>
      <c r="E11013" s="235">
        <v>86</v>
      </c>
      <c r="F11013" s="235">
        <v>67</v>
      </c>
      <c r="G11013" s="235">
        <v>26.3</v>
      </c>
      <c r="H11013" s="235">
        <v>13.3</v>
      </c>
    </row>
    <row r="11014" spans="2:8">
      <c r="B11014" s="235" t="s">
        <v>96</v>
      </c>
      <c r="C11014" s="235">
        <v>43292</v>
      </c>
      <c r="D11014" s="235">
        <v>0</v>
      </c>
      <c r="E11014" s="235">
        <v>87</v>
      </c>
      <c r="F11014" s="235">
        <v>70</v>
      </c>
      <c r="G11014" s="235">
        <v>26.5</v>
      </c>
      <c r="H11014" s="235">
        <v>14.2</v>
      </c>
    </row>
    <row r="11015" spans="2:8">
      <c r="B11015" s="235" t="s">
        <v>96</v>
      </c>
      <c r="C11015" s="235">
        <v>43293</v>
      </c>
      <c r="D11015" s="235">
        <v>0</v>
      </c>
      <c r="E11015" s="235">
        <v>83</v>
      </c>
      <c r="F11015" s="235">
        <v>59</v>
      </c>
      <c r="G11015" s="235">
        <v>35</v>
      </c>
      <c r="H11015" s="235">
        <v>14.3</v>
      </c>
    </row>
    <row r="11016" spans="2:8">
      <c r="B11016" s="235" t="s">
        <v>96</v>
      </c>
      <c r="C11016" s="235">
        <v>43294</v>
      </c>
      <c r="D11016" s="235">
        <v>0</v>
      </c>
      <c r="E11016" s="235">
        <v>79</v>
      </c>
      <c r="F11016" s="235">
        <v>66</v>
      </c>
      <c r="G11016" s="235">
        <v>26.9</v>
      </c>
      <c r="H11016" s="235">
        <v>14.4</v>
      </c>
    </row>
    <row r="11017" spans="2:8">
      <c r="B11017" s="235" t="s">
        <v>96</v>
      </c>
      <c r="C11017" s="235">
        <v>43295</v>
      </c>
      <c r="D11017" s="235">
        <v>0</v>
      </c>
      <c r="E11017" s="235">
        <v>0</v>
      </c>
      <c r="F11017" s="235">
        <v>0</v>
      </c>
      <c r="G11017" s="235">
        <v>0</v>
      </c>
      <c r="H11017" s="235">
        <v>0</v>
      </c>
    </row>
    <row r="11018" spans="2:8">
      <c r="B11018" s="235" t="s">
        <v>96</v>
      </c>
      <c r="C11018" s="235">
        <v>43296</v>
      </c>
      <c r="D11018" s="235">
        <v>0</v>
      </c>
      <c r="E11018" s="235">
        <v>0</v>
      </c>
      <c r="F11018" s="235">
        <v>0</v>
      </c>
      <c r="G11018" s="235">
        <v>0</v>
      </c>
      <c r="H11018" s="235">
        <v>0</v>
      </c>
    </row>
    <row r="11019" spans="2:8">
      <c r="B11019" s="235" t="s">
        <v>96</v>
      </c>
      <c r="C11019" s="235">
        <v>43297</v>
      </c>
      <c r="D11019" s="235">
        <v>0</v>
      </c>
      <c r="E11019" s="235">
        <v>87</v>
      </c>
      <c r="F11019" s="235">
        <v>65</v>
      </c>
      <c r="G11019" s="235">
        <v>27</v>
      </c>
      <c r="H11019" s="235">
        <v>14</v>
      </c>
    </row>
    <row r="11020" spans="2:8">
      <c r="B11020" s="235" t="s">
        <v>96</v>
      </c>
      <c r="C11020" s="235">
        <v>43298</v>
      </c>
      <c r="D11020" s="235">
        <v>0</v>
      </c>
      <c r="E11020" s="235">
        <v>87</v>
      </c>
      <c r="F11020" s="235">
        <v>66</v>
      </c>
      <c r="G11020" s="235">
        <v>26.3</v>
      </c>
      <c r="H11020" s="235">
        <v>14.8</v>
      </c>
    </row>
    <row r="11021" spans="2:8">
      <c r="B11021" s="235" t="s">
        <v>96</v>
      </c>
      <c r="C11021" s="235">
        <v>43299</v>
      </c>
      <c r="D11021" s="235">
        <v>0</v>
      </c>
      <c r="E11021" s="235">
        <v>79</v>
      </c>
      <c r="F11021" s="235">
        <v>63</v>
      </c>
      <c r="G11021" s="235">
        <v>28.2</v>
      </c>
      <c r="H11021" s="235">
        <v>14.2</v>
      </c>
    </row>
    <row r="11022" spans="2:8">
      <c r="B11022" s="235" t="s">
        <v>96</v>
      </c>
      <c r="C11022" s="235">
        <v>43300</v>
      </c>
      <c r="D11022" s="235">
        <v>0</v>
      </c>
      <c r="E11022" s="235">
        <v>81</v>
      </c>
      <c r="F11022" s="235">
        <v>58</v>
      </c>
      <c r="G11022" s="235">
        <v>31.2</v>
      </c>
      <c r="H11022" s="235">
        <v>14.5</v>
      </c>
    </row>
    <row r="11023" spans="2:8">
      <c r="B11023" s="235" t="s">
        <v>96</v>
      </c>
      <c r="C11023" s="235">
        <v>43301</v>
      </c>
      <c r="D11023" s="235">
        <v>0</v>
      </c>
      <c r="E11023" s="235">
        <v>0</v>
      </c>
      <c r="F11023" s="235">
        <v>0</v>
      </c>
      <c r="G11023" s="235">
        <v>0</v>
      </c>
      <c r="H11023" s="235">
        <v>0</v>
      </c>
    </row>
    <row r="11024" spans="2:8">
      <c r="B11024" s="235" t="s">
        <v>96</v>
      </c>
      <c r="C11024" s="235">
        <v>43302</v>
      </c>
      <c r="D11024" s="235">
        <v>0</v>
      </c>
      <c r="E11024" s="235">
        <v>0</v>
      </c>
      <c r="F11024" s="235">
        <v>0</v>
      </c>
      <c r="G11024" s="235">
        <v>0</v>
      </c>
      <c r="H11024" s="235">
        <v>0</v>
      </c>
    </row>
    <row r="11025" spans="2:8">
      <c r="B11025" s="235" t="s">
        <v>96</v>
      </c>
      <c r="C11025" s="235">
        <v>43303</v>
      </c>
      <c r="D11025" s="235">
        <v>0</v>
      </c>
      <c r="E11025" s="235">
        <v>0</v>
      </c>
      <c r="F11025" s="235">
        <v>0</v>
      </c>
      <c r="G11025" s="235">
        <v>0</v>
      </c>
      <c r="H11025" s="235">
        <v>0</v>
      </c>
    </row>
    <row r="11026" spans="2:8">
      <c r="B11026" s="235" t="s">
        <v>96</v>
      </c>
      <c r="C11026" s="235">
        <v>43304</v>
      </c>
      <c r="D11026" s="235">
        <v>0</v>
      </c>
      <c r="E11026" s="235">
        <v>87</v>
      </c>
      <c r="F11026" s="235">
        <v>65</v>
      </c>
      <c r="G11026" s="235">
        <v>27</v>
      </c>
      <c r="H11026" s="235">
        <v>14</v>
      </c>
    </row>
    <row r="11027" spans="2:8">
      <c r="B11027" s="235" t="s">
        <v>96</v>
      </c>
      <c r="C11027" s="235">
        <v>43305</v>
      </c>
      <c r="D11027" s="235">
        <v>10</v>
      </c>
      <c r="E11027" s="235">
        <v>87</v>
      </c>
      <c r="F11027" s="235">
        <v>66</v>
      </c>
      <c r="G11027" s="235">
        <v>26.3</v>
      </c>
      <c r="H11027" s="235">
        <v>14.8</v>
      </c>
    </row>
    <row r="11028" spans="2:8">
      <c r="B11028" s="235" t="s">
        <v>96</v>
      </c>
      <c r="C11028" s="235">
        <v>43306</v>
      </c>
      <c r="D11028" s="235">
        <v>2</v>
      </c>
      <c r="E11028" s="235">
        <v>79</v>
      </c>
      <c r="F11028" s="235">
        <v>63</v>
      </c>
      <c r="G11028" s="235">
        <v>28.2</v>
      </c>
      <c r="H11028" s="235">
        <v>14.2</v>
      </c>
    </row>
    <row r="11029" spans="2:8">
      <c r="B11029" s="235" t="s">
        <v>96</v>
      </c>
      <c r="C11029" s="235">
        <v>43307</v>
      </c>
      <c r="D11029" s="235">
        <v>1</v>
      </c>
      <c r="E11029" s="235">
        <v>81</v>
      </c>
      <c r="F11029" s="235">
        <v>58</v>
      </c>
      <c r="G11029" s="235">
        <v>31.2</v>
      </c>
      <c r="H11029" s="235">
        <v>14.5</v>
      </c>
    </row>
    <row r="11030" spans="2:8">
      <c r="B11030" s="235" t="s">
        <v>96</v>
      </c>
      <c r="C11030" s="235">
        <v>43308</v>
      </c>
      <c r="D11030" s="235">
        <v>0</v>
      </c>
      <c r="E11030" s="235">
        <v>87</v>
      </c>
      <c r="F11030" s="235">
        <v>66</v>
      </c>
      <c r="G11030" s="235">
        <v>26.3</v>
      </c>
      <c r="H11030" s="235">
        <v>14.8</v>
      </c>
    </row>
    <row r="11031" spans="2:8">
      <c r="B11031" s="235" t="s">
        <v>96</v>
      </c>
      <c r="C11031" s="235">
        <v>43309</v>
      </c>
      <c r="D11031" s="235">
        <v>0</v>
      </c>
      <c r="E11031" s="235">
        <v>0</v>
      </c>
      <c r="F11031" s="235">
        <v>0</v>
      </c>
      <c r="G11031" s="235">
        <v>0</v>
      </c>
      <c r="H11031" s="235">
        <v>0</v>
      </c>
    </row>
    <row r="11032" spans="2:8">
      <c r="B11032" s="235" t="s">
        <v>96</v>
      </c>
      <c r="C11032" s="235">
        <v>43310</v>
      </c>
      <c r="D11032" s="235">
        <v>0</v>
      </c>
      <c r="E11032" s="235">
        <v>0</v>
      </c>
      <c r="F11032" s="235">
        <v>0</v>
      </c>
      <c r="G11032" s="235">
        <v>0</v>
      </c>
      <c r="H11032" s="235">
        <v>0</v>
      </c>
    </row>
    <row r="11033" spans="2:8">
      <c r="B11033" s="235" t="s">
        <v>96</v>
      </c>
      <c r="C11033" s="235">
        <v>43311</v>
      </c>
      <c r="D11033" s="235">
        <v>12</v>
      </c>
      <c r="E11033" s="235">
        <v>84</v>
      </c>
      <c r="F11033" s="235">
        <v>70</v>
      </c>
      <c r="G11033" s="235">
        <v>22</v>
      </c>
      <c r="H11033" s="235">
        <v>11</v>
      </c>
    </row>
    <row r="11034" spans="2:8">
      <c r="B11034" s="235" t="s">
        <v>96</v>
      </c>
      <c r="C11034" s="235">
        <v>43312</v>
      </c>
      <c r="D11034" s="235">
        <v>10</v>
      </c>
      <c r="E11034" s="235">
        <v>86</v>
      </c>
      <c r="F11034" s="235">
        <v>76</v>
      </c>
      <c r="G11034" s="235">
        <v>23</v>
      </c>
      <c r="H11034" s="235">
        <v>14.9</v>
      </c>
    </row>
    <row r="11035" spans="2:8">
      <c r="B11035" s="235" t="s">
        <v>96</v>
      </c>
      <c r="C11035" s="235">
        <v>43313</v>
      </c>
      <c r="D11035" s="235">
        <v>4</v>
      </c>
      <c r="E11035" s="235">
        <v>84</v>
      </c>
      <c r="F11035" s="235">
        <v>65</v>
      </c>
      <c r="G11035" s="235">
        <v>28</v>
      </c>
      <c r="H11035" s="235">
        <v>14</v>
      </c>
    </row>
    <row r="11036" spans="2:8">
      <c r="B11036" s="235" t="s">
        <v>96</v>
      </c>
      <c r="C11036" s="235">
        <v>43314</v>
      </c>
      <c r="D11036" s="235">
        <v>1</v>
      </c>
      <c r="E11036" s="235">
        <v>74</v>
      </c>
      <c r="F11036" s="235">
        <v>68</v>
      </c>
      <c r="G11036" s="235">
        <v>16.7</v>
      </c>
      <c r="H11036" s="235">
        <v>15</v>
      </c>
    </row>
    <row r="11037" spans="2:8">
      <c r="B11037" s="235" t="s">
        <v>96</v>
      </c>
      <c r="C11037" s="235">
        <v>43315</v>
      </c>
      <c r="D11037" s="235">
        <v>2</v>
      </c>
      <c r="E11037" s="235">
        <v>84</v>
      </c>
      <c r="F11037" s="235">
        <v>65</v>
      </c>
      <c r="G11037" s="235">
        <v>28</v>
      </c>
      <c r="H11037" s="235">
        <v>14</v>
      </c>
    </row>
    <row r="11038" spans="2:8">
      <c r="B11038" s="235" t="s">
        <v>96</v>
      </c>
      <c r="C11038" s="235">
        <v>43316</v>
      </c>
      <c r="D11038" s="235">
        <v>23</v>
      </c>
      <c r="E11038" s="235">
        <v>0</v>
      </c>
      <c r="F11038" s="235">
        <v>0</v>
      </c>
      <c r="G11038" s="235">
        <v>0</v>
      </c>
      <c r="H11038" s="235">
        <v>0</v>
      </c>
    </row>
    <row r="11039" spans="2:8">
      <c r="B11039" s="235" t="s">
        <v>96</v>
      </c>
      <c r="C11039" s="235">
        <v>43317</v>
      </c>
      <c r="D11039" s="235">
        <v>26</v>
      </c>
      <c r="E11039" s="235">
        <v>0</v>
      </c>
      <c r="F11039" s="235">
        <v>0</v>
      </c>
      <c r="G11039" s="235">
        <v>0</v>
      </c>
      <c r="H11039" s="235">
        <v>0</v>
      </c>
    </row>
    <row r="11040" spans="2:8">
      <c r="B11040" s="235" t="s">
        <v>96</v>
      </c>
      <c r="C11040" s="235">
        <v>43318</v>
      </c>
      <c r="D11040" s="235">
        <v>2</v>
      </c>
      <c r="E11040" s="235">
        <v>84</v>
      </c>
      <c r="F11040" s="235">
        <v>65</v>
      </c>
      <c r="G11040" s="235">
        <v>28</v>
      </c>
      <c r="H11040" s="235">
        <v>14</v>
      </c>
    </row>
    <row r="11041" spans="2:8">
      <c r="B11041" s="235" t="s">
        <v>96</v>
      </c>
      <c r="C11041" s="235">
        <v>43319</v>
      </c>
      <c r="D11041" s="235">
        <v>0</v>
      </c>
      <c r="E11041" s="235">
        <v>0</v>
      </c>
      <c r="F11041" s="235">
        <v>0</v>
      </c>
      <c r="G11041" s="235">
        <v>0</v>
      </c>
      <c r="H11041" s="235">
        <v>0</v>
      </c>
    </row>
    <row r="11042" spans="2:8">
      <c r="B11042" s="235" t="s">
        <v>96</v>
      </c>
      <c r="C11042" s="235">
        <v>43320</v>
      </c>
      <c r="D11042" s="235">
        <v>0</v>
      </c>
      <c r="E11042" s="235">
        <v>73</v>
      </c>
      <c r="F11042" s="235">
        <v>53</v>
      </c>
      <c r="G11042" s="235">
        <v>35.6</v>
      </c>
      <c r="H11042" s="235">
        <v>13.9</v>
      </c>
    </row>
    <row r="11043" spans="2:8">
      <c r="B11043" s="235" t="s">
        <v>96</v>
      </c>
      <c r="C11043" s="235">
        <v>43321</v>
      </c>
      <c r="D11043" s="235">
        <v>0</v>
      </c>
      <c r="E11043" s="235">
        <v>66</v>
      </c>
      <c r="F11043" s="235">
        <v>51</v>
      </c>
      <c r="G11043" s="235">
        <v>29.1</v>
      </c>
      <c r="H11043" s="235">
        <v>14.5</v>
      </c>
    </row>
    <row r="11044" spans="2:8">
      <c r="B11044" s="235" t="s">
        <v>96</v>
      </c>
      <c r="C11044" s="235">
        <v>43322</v>
      </c>
      <c r="D11044" s="235">
        <v>0</v>
      </c>
      <c r="E11044" s="235">
        <v>73</v>
      </c>
      <c r="F11044" s="235">
        <v>53</v>
      </c>
      <c r="G11044" s="235">
        <v>35.6</v>
      </c>
      <c r="H11044" s="235">
        <v>13.9</v>
      </c>
    </row>
    <row r="11045" spans="2:8">
      <c r="B11045" s="235" t="s">
        <v>96</v>
      </c>
      <c r="C11045" s="235">
        <v>43323</v>
      </c>
      <c r="D11045" s="235">
        <v>0</v>
      </c>
      <c r="E11045" s="235">
        <v>0</v>
      </c>
      <c r="F11045" s="235">
        <v>0</v>
      </c>
      <c r="G11045" s="235">
        <v>0</v>
      </c>
      <c r="H11045" s="235">
        <v>0</v>
      </c>
    </row>
    <row r="11046" spans="2:8">
      <c r="B11046" s="235" t="s">
        <v>96</v>
      </c>
      <c r="C11046" s="235">
        <v>43324</v>
      </c>
      <c r="D11046" s="235">
        <v>0</v>
      </c>
      <c r="E11046" s="235">
        <v>0</v>
      </c>
      <c r="F11046" s="235">
        <v>0</v>
      </c>
      <c r="G11046" s="235">
        <v>0</v>
      </c>
      <c r="H11046" s="235">
        <v>0</v>
      </c>
    </row>
    <row r="11047" spans="2:8">
      <c r="B11047" s="235" t="s">
        <v>96</v>
      </c>
      <c r="C11047" s="235">
        <v>43325</v>
      </c>
      <c r="D11047" s="235">
        <v>0</v>
      </c>
      <c r="E11047" s="235">
        <v>73</v>
      </c>
      <c r="F11047" s="235">
        <v>53</v>
      </c>
      <c r="G11047" s="235">
        <v>35.6</v>
      </c>
      <c r="H11047" s="235">
        <v>13.9</v>
      </c>
    </row>
    <row r="11048" spans="2:8">
      <c r="B11048" s="235" t="s">
        <v>96</v>
      </c>
      <c r="C11048" s="235">
        <v>43326</v>
      </c>
      <c r="D11048" s="235">
        <v>0</v>
      </c>
      <c r="E11048" s="235">
        <v>76</v>
      </c>
      <c r="F11048" s="235">
        <v>64</v>
      </c>
      <c r="G11048" s="235">
        <v>28.6</v>
      </c>
      <c r="H11048" s="235">
        <v>15.3</v>
      </c>
    </row>
    <row r="11049" spans="2:8">
      <c r="B11049" s="235" t="s">
        <v>96</v>
      </c>
      <c r="C11049" s="235">
        <v>43327</v>
      </c>
      <c r="D11049" s="235">
        <v>4</v>
      </c>
      <c r="E11049" s="235">
        <v>79</v>
      </c>
      <c r="F11049" s="235">
        <v>75</v>
      </c>
      <c r="G11049" s="235">
        <v>14.4</v>
      </c>
      <c r="H11049" s="235">
        <v>19.2</v>
      </c>
    </row>
    <row r="11050" spans="2:8">
      <c r="B11050" s="235" t="s">
        <v>96</v>
      </c>
      <c r="C11050" s="235">
        <v>43328</v>
      </c>
      <c r="D11050" s="235">
        <v>20</v>
      </c>
      <c r="E11050" s="235">
        <v>86</v>
      </c>
      <c r="F11050" s="235">
        <v>72</v>
      </c>
      <c r="G11050" s="235">
        <v>25.1</v>
      </c>
      <c r="H11050" s="235">
        <v>12.9</v>
      </c>
    </row>
    <row r="11051" spans="2:8">
      <c r="B11051" s="235" t="s">
        <v>96</v>
      </c>
      <c r="C11051" s="235">
        <v>43329</v>
      </c>
      <c r="D11051" s="235">
        <v>0</v>
      </c>
      <c r="E11051" s="235">
        <v>85</v>
      </c>
      <c r="F11051" s="235">
        <v>72</v>
      </c>
      <c r="G11051" s="235">
        <v>26.7</v>
      </c>
      <c r="H11051" s="235">
        <v>12.1</v>
      </c>
    </row>
    <row r="11052" spans="2:8">
      <c r="B11052" s="235" t="s">
        <v>96</v>
      </c>
      <c r="C11052" s="235">
        <v>43330</v>
      </c>
      <c r="D11052" s="235">
        <v>0</v>
      </c>
      <c r="E11052" s="235">
        <v>0</v>
      </c>
      <c r="F11052" s="235">
        <v>0</v>
      </c>
      <c r="G11052" s="235">
        <v>0</v>
      </c>
      <c r="H11052" s="235">
        <v>0</v>
      </c>
    </row>
    <row r="11053" spans="2:8">
      <c r="B11053" s="235" t="s">
        <v>96</v>
      </c>
      <c r="C11053" s="235">
        <v>43331</v>
      </c>
      <c r="D11053" s="235">
        <v>0</v>
      </c>
      <c r="E11053" s="235">
        <v>0</v>
      </c>
      <c r="F11053" s="235">
        <v>0</v>
      </c>
      <c r="G11053" s="235">
        <v>0</v>
      </c>
      <c r="H11053" s="235">
        <v>0</v>
      </c>
    </row>
    <row r="11054" spans="2:8">
      <c r="B11054" s="235" t="s">
        <v>96</v>
      </c>
      <c r="C11054" s="235">
        <v>43332</v>
      </c>
      <c r="D11054" s="235">
        <v>0</v>
      </c>
      <c r="E11054" s="235">
        <v>0</v>
      </c>
      <c r="F11054" s="235">
        <v>0</v>
      </c>
      <c r="G11054" s="235">
        <v>0</v>
      </c>
      <c r="H11054" s="235">
        <v>0</v>
      </c>
    </row>
    <row r="11055" spans="2:8">
      <c r="B11055" s="235" t="s">
        <v>96</v>
      </c>
      <c r="C11055" s="235">
        <v>43333</v>
      </c>
      <c r="D11055" s="235">
        <v>0</v>
      </c>
      <c r="E11055" s="235">
        <v>72</v>
      </c>
      <c r="F11055" s="235">
        <v>64</v>
      </c>
      <c r="G11055" s="235">
        <v>26</v>
      </c>
      <c r="H11055" s="235">
        <v>15.3</v>
      </c>
    </row>
    <row r="11056" spans="2:8">
      <c r="B11056" s="235" t="s">
        <v>96</v>
      </c>
      <c r="C11056" s="235">
        <v>43334</v>
      </c>
      <c r="D11056" s="235">
        <v>0</v>
      </c>
      <c r="E11056" s="235">
        <v>76</v>
      </c>
      <c r="F11056" s="235">
        <v>57</v>
      </c>
      <c r="G11056" s="235">
        <v>30.7</v>
      </c>
      <c r="H11056" s="235">
        <v>15.3</v>
      </c>
    </row>
    <row r="11057" spans="2:8">
      <c r="B11057" s="235" t="s">
        <v>96</v>
      </c>
      <c r="C11057" s="235">
        <v>43335</v>
      </c>
      <c r="D11057" s="235">
        <v>0</v>
      </c>
      <c r="E11057" s="235">
        <v>78</v>
      </c>
      <c r="F11057" s="235">
        <v>57</v>
      </c>
      <c r="G11057" s="235">
        <v>31.1</v>
      </c>
      <c r="H11057" s="235">
        <v>14.2</v>
      </c>
    </row>
    <row r="11058" spans="2:8">
      <c r="B11058" s="235" t="s">
        <v>96</v>
      </c>
      <c r="C11058" s="235">
        <v>43336</v>
      </c>
      <c r="D11058" s="235">
        <v>5</v>
      </c>
      <c r="E11058" s="235">
        <v>76</v>
      </c>
      <c r="F11058" s="235">
        <v>57</v>
      </c>
      <c r="G11058" s="235">
        <v>30.7</v>
      </c>
      <c r="H11058" s="235">
        <v>15.3</v>
      </c>
    </row>
    <row r="11059" spans="2:8">
      <c r="B11059" s="235" t="s">
        <v>96</v>
      </c>
      <c r="C11059" s="235">
        <v>43337</v>
      </c>
      <c r="D11059" s="235">
        <v>1</v>
      </c>
      <c r="E11059" s="235">
        <v>0</v>
      </c>
      <c r="F11059" s="235">
        <v>0</v>
      </c>
      <c r="G11059" s="235">
        <v>0</v>
      </c>
      <c r="H11059" s="235">
        <v>0</v>
      </c>
    </row>
    <row r="11060" spans="2:8">
      <c r="B11060" s="235" t="s">
        <v>96</v>
      </c>
      <c r="C11060" s="235">
        <v>43338</v>
      </c>
      <c r="D11060" s="235">
        <v>0</v>
      </c>
      <c r="E11060" s="235">
        <v>0</v>
      </c>
      <c r="F11060" s="235">
        <v>0</v>
      </c>
      <c r="G11060" s="235">
        <v>0</v>
      </c>
      <c r="H11060" s="235">
        <v>0</v>
      </c>
    </row>
    <row r="11061" spans="2:8">
      <c r="B11061" s="235" t="s">
        <v>96</v>
      </c>
      <c r="C11061" s="235">
        <v>43339</v>
      </c>
      <c r="D11061" s="235">
        <v>36</v>
      </c>
      <c r="E11061" s="235">
        <v>80</v>
      </c>
      <c r="F11061" s="235">
        <v>65</v>
      </c>
      <c r="G11061" s="235">
        <v>31.5</v>
      </c>
      <c r="H11061" s="235">
        <v>15</v>
      </c>
    </row>
    <row r="11062" spans="2:8">
      <c r="B11062" s="235" t="s">
        <v>96</v>
      </c>
      <c r="C11062" s="235">
        <v>43340</v>
      </c>
      <c r="D11062" s="235">
        <v>0</v>
      </c>
      <c r="E11062" s="235">
        <v>81</v>
      </c>
      <c r="F11062" s="235">
        <v>66</v>
      </c>
      <c r="G11062" s="235">
        <v>27.5</v>
      </c>
      <c r="H11062" s="235">
        <v>13.3</v>
      </c>
    </row>
    <row r="11063" spans="2:8">
      <c r="B11063" s="235" t="s">
        <v>96</v>
      </c>
      <c r="C11063" s="235">
        <v>43341</v>
      </c>
      <c r="D11063" s="235">
        <v>0</v>
      </c>
      <c r="E11063" s="235">
        <v>80</v>
      </c>
      <c r="F11063" s="235">
        <v>66</v>
      </c>
      <c r="G11063" s="235">
        <v>25.9</v>
      </c>
      <c r="H11063" s="235">
        <v>14.8</v>
      </c>
    </row>
    <row r="11064" spans="2:8">
      <c r="B11064" s="235" t="s">
        <v>96</v>
      </c>
      <c r="C11064" s="235">
        <v>43342</v>
      </c>
      <c r="D11064" s="235">
        <v>0</v>
      </c>
      <c r="E11064" s="235">
        <v>81</v>
      </c>
      <c r="F11064" s="235">
        <v>62</v>
      </c>
      <c r="G11064" s="235">
        <v>29.2</v>
      </c>
      <c r="H11064" s="235">
        <v>15.1</v>
      </c>
    </row>
    <row r="11065" spans="2:8">
      <c r="B11065" s="235" t="s">
        <v>96</v>
      </c>
      <c r="C11065" s="235">
        <v>43343</v>
      </c>
      <c r="D11065" s="235">
        <v>0</v>
      </c>
      <c r="E11065" s="235">
        <v>81</v>
      </c>
      <c r="F11065" s="235">
        <v>66</v>
      </c>
      <c r="G11065" s="235">
        <v>27.5</v>
      </c>
      <c r="H11065" s="235">
        <v>13.3</v>
      </c>
    </row>
    <row r="11066" spans="2:8">
      <c r="B11066" s="235" t="s">
        <v>96</v>
      </c>
      <c r="C11066" s="235">
        <v>43344</v>
      </c>
      <c r="D11066" s="235">
        <v>2</v>
      </c>
      <c r="E11066" s="235">
        <v>0</v>
      </c>
      <c r="F11066" s="235">
        <v>0</v>
      </c>
      <c r="G11066" s="235">
        <v>0</v>
      </c>
      <c r="H11066" s="235">
        <v>0</v>
      </c>
    </row>
    <row r="11067" spans="2:8">
      <c r="B11067" s="235" t="s">
        <v>96</v>
      </c>
      <c r="C11067" s="235">
        <v>43345</v>
      </c>
      <c r="D11067" s="235">
        <v>1</v>
      </c>
      <c r="E11067" s="235">
        <v>0</v>
      </c>
      <c r="F11067" s="235">
        <v>0</v>
      </c>
      <c r="G11067" s="235">
        <v>0</v>
      </c>
      <c r="H11067" s="235">
        <v>0</v>
      </c>
    </row>
    <row r="11068" spans="2:8">
      <c r="B11068" s="235" t="s">
        <v>96</v>
      </c>
      <c r="C11068" s="235">
        <v>43346</v>
      </c>
      <c r="D11068" s="235">
        <v>15</v>
      </c>
      <c r="E11068" s="235">
        <v>78</v>
      </c>
      <c r="F11068" s="235">
        <v>54</v>
      </c>
      <c r="G11068" s="235">
        <v>28</v>
      </c>
      <c r="H11068" s="235">
        <v>14.9</v>
      </c>
    </row>
    <row r="11069" spans="2:8">
      <c r="B11069" s="235" t="s">
        <v>96</v>
      </c>
      <c r="C11069" s="235">
        <v>43347</v>
      </c>
      <c r="D11069" s="235">
        <v>15</v>
      </c>
      <c r="E11069" s="235">
        <v>82</v>
      </c>
      <c r="F11069" s="235">
        <v>64</v>
      </c>
      <c r="G11069" s="235">
        <v>27.2</v>
      </c>
      <c r="H11069" s="235">
        <v>14.1</v>
      </c>
    </row>
    <row r="11070" spans="2:8">
      <c r="B11070" s="235" t="s">
        <v>96</v>
      </c>
      <c r="C11070" s="235">
        <v>43348</v>
      </c>
      <c r="D11070" s="235">
        <v>0</v>
      </c>
      <c r="E11070" s="235">
        <v>80</v>
      </c>
      <c r="F11070" s="235">
        <v>72</v>
      </c>
      <c r="G11070" s="235">
        <v>25</v>
      </c>
      <c r="H11070" s="235">
        <v>14.2</v>
      </c>
    </row>
    <row r="11071" spans="2:8">
      <c r="B11071" s="235" t="s">
        <v>96</v>
      </c>
      <c r="C11071" s="235">
        <v>43349</v>
      </c>
      <c r="D11071" s="235">
        <v>5</v>
      </c>
      <c r="E11071" s="235">
        <v>83</v>
      </c>
      <c r="F11071" s="235">
        <v>71</v>
      </c>
      <c r="G11071" s="235">
        <v>25.9</v>
      </c>
      <c r="H11071" s="235">
        <v>15.1</v>
      </c>
    </row>
    <row r="11072" spans="2:8">
      <c r="B11072" s="235" t="s">
        <v>96</v>
      </c>
      <c r="C11072" s="235">
        <v>43350</v>
      </c>
      <c r="D11072" s="235">
        <v>5</v>
      </c>
      <c r="E11072" s="235">
        <v>81</v>
      </c>
      <c r="F11072" s="235">
        <v>44</v>
      </c>
      <c r="G11072" s="235">
        <v>20.9</v>
      </c>
      <c r="H11072" s="235">
        <v>14.8</v>
      </c>
    </row>
    <row r="11073" spans="2:8">
      <c r="B11073" s="235" t="s">
        <v>96</v>
      </c>
      <c r="C11073" s="235">
        <v>43351</v>
      </c>
      <c r="D11073" s="235">
        <v>0</v>
      </c>
      <c r="E11073" s="235">
        <v>0</v>
      </c>
      <c r="F11073" s="235">
        <v>0</v>
      </c>
      <c r="G11073" s="235">
        <v>0</v>
      </c>
      <c r="H11073" s="235">
        <v>0</v>
      </c>
    </row>
    <row r="11074" spans="2:8">
      <c r="B11074" s="235" t="s">
        <v>96</v>
      </c>
      <c r="C11074" s="235">
        <v>43352</v>
      </c>
      <c r="D11074" s="235">
        <v>0</v>
      </c>
      <c r="E11074" s="235">
        <v>0</v>
      </c>
      <c r="F11074" s="235">
        <v>0</v>
      </c>
      <c r="G11074" s="235">
        <v>0</v>
      </c>
      <c r="H11074" s="235">
        <v>0</v>
      </c>
    </row>
    <row r="11075" spans="2:8">
      <c r="B11075" s="235" t="s">
        <v>96</v>
      </c>
      <c r="C11075" s="235">
        <v>43353</v>
      </c>
      <c r="D11075" s="235">
        <v>0</v>
      </c>
      <c r="E11075" s="235">
        <v>81</v>
      </c>
      <c r="F11075" s="235">
        <v>63</v>
      </c>
      <c r="G11075" s="235">
        <v>28.5</v>
      </c>
      <c r="H11075" s="235">
        <v>14.4</v>
      </c>
    </row>
    <row r="11076" spans="2:8">
      <c r="B11076" s="235" t="s">
        <v>96</v>
      </c>
      <c r="C11076" s="235">
        <v>43354</v>
      </c>
      <c r="D11076" s="235">
        <v>6</v>
      </c>
      <c r="E11076" s="235">
        <v>86</v>
      </c>
      <c r="F11076" s="235">
        <v>71</v>
      </c>
      <c r="G11076" s="235">
        <v>27.1</v>
      </c>
      <c r="H11076" s="235">
        <v>15.7</v>
      </c>
    </row>
    <row r="11077" spans="2:8">
      <c r="B11077" s="235" t="s">
        <v>96</v>
      </c>
      <c r="C11077" s="235">
        <v>43355</v>
      </c>
      <c r="D11077" s="235">
        <v>11</v>
      </c>
      <c r="E11077" s="235">
        <v>85</v>
      </c>
      <c r="F11077" s="235">
        <v>70</v>
      </c>
      <c r="G11077" s="235">
        <v>27.9</v>
      </c>
      <c r="H11077" s="235">
        <v>15</v>
      </c>
    </row>
    <row r="11078" spans="2:8">
      <c r="B11078" s="235" t="s">
        <v>96</v>
      </c>
      <c r="C11078" s="235">
        <v>43356</v>
      </c>
      <c r="D11078" s="235">
        <v>14</v>
      </c>
      <c r="E11078" s="235">
        <v>85</v>
      </c>
      <c r="F11078" s="235">
        <v>71</v>
      </c>
      <c r="G11078" s="235">
        <v>26.6</v>
      </c>
      <c r="H11078" s="235">
        <v>15.3</v>
      </c>
    </row>
    <row r="11079" spans="2:8">
      <c r="B11079" s="235" t="s">
        <v>96</v>
      </c>
      <c r="C11079" s="235">
        <v>43357</v>
      </c>
      <c r="D11079" s="235">
        <v>22</v>
      </c>
      <c r="E11079" s="235">
        <v>83</v>
      </c>
      <c r="F11079" s="235">
        <v>72</v>
      </c>
      <c r="G11079" s="235">
        <v>24.7</v>
      </c>
      <c r="H11079" s="235">
        <v>14.5</v>
      </c>
    </row>
    <row r="11080" spans="2:8">
      <c r="B11080" s="235" t="s">
        <v>96</v>
      </c>
      <c r="C11080" s="235">
        <v>43358</v>
      </c>
      <c r="D11080" s="235">
        <v>15</v>
      </c>
      <c r="E11080" s="235">
        <v>0</v>
      </c>
      <c r="F11080" s="235">
        <v>0</v>
      </c>
      <c r="G11080" s="235">
        <v>0</v>
      </c>
      <c r="H11080" s="235">
        <v>0</v>
      </c>
    </row>
    <row r="11081" spans="2:8">
      <c r="B11081" s="235" t="s">
        <v>96</v>
      </c>
      <c r="C11081" s="235">
        <v>43359</v>
      </c>
      <c r="D11081" s="235">
        <v>10</v>
      </c>
      <c r="E11081" s="235">
        <v>0</v>
      </c>
      <c r="F11081" s="235">
        <v>0</v>
      </c>
      <c r="G11081" s="235">
        <v>0</v>
      </c>
      <c r="H11081" s="235">
        <v>0</v>
      </c>
    </row>
    <row r="11082" spans="2:8">
      <c r="B11082" s="235" t="s">
        <v>96</v>
      </c>
      <c r="C11082" s="235">
        <v>43360</v>
      </c>
      <c r="D11082" s="235">
        <v>1</v>
      </c>
      <c r="E11082" s="235">
        <v>88</v>
      </c>
      <c r="F11082" s="235">
        <v>68</v>
      </c>
      <c r="G11082" s="235">
        <v>32.799999999999997</v>
      </c>
      <c r="H11082" s="235">
        <v>11.4</v>
      </c>
    </row>
    <row r="11083" spans="2:8">
      <c r="B11083" s="235" t="s">
        <v>96</v>
      </c>
      <c r="C11083" s="235">
        <v>43361</v>
      </c>
      <c r="D11083" s="235">
        <v>0</v>
      </c>
      <c r="E11083" s="235">
        <v>82</v>
      </c>
      <c r="F11083" s="235">
        <v>67</v>
      </c>
      <c r="G11083" s="235">
        <v>30</v>
      </c>
      <c r="H11083" s="235">
        <v>15</v>
      </c>
    </row>
    <row r="11084" spans="2:8">
      <c r="B11084" s="235" t="s">
        <v>96</v>
      </c>
      <c r="C11084" s="235">
        <v>43362</v>
      </c>
      <c r="D11084" s="235">
        <v>40</v>
      </c>
      <c r="E11084" s="235">
        <v>84</v>
      </c>
      <c r="F11084" s="235">
        <v>61</v>
      </c>
      <c r="G11084" s="235">
        <v>28</v>
      </c>
      <c r="H11084" s="235">
        <v>13.8</v>
      </c>
    </row>
    <row r="11085" spans="2:8">
      <c r="B11085" s="235" t="s">
        <v>96</v>
      </c>
      <c r="C11085" s="235">
        <v>43363</v>
      </c>
      <c r="D11085" s="235">
        <v>0</v>
      </c>
      <c r="E11085" s="235">
        <v>83</v>
      </c>
      <c r="F11085" s="235">
        <v>56</v>
      </c>
      <c r="G11085" s="235">
        <v>31.6</v>
      </c>
      <c r="H11085" s="235">
        <v>14.6</v>
      </c>
    </row>
    <row r="11086" spans="2:8">
      <c r="B11086" s="235" t="s">
        <v>96</v>
      </c>
      <c r="C11086" s="235">
        <v>43364</v>
      </c>
      <c r="D11086" s="235">
        <v>0</v>
      </c>
      <c r="E11086" s="235">
        <v>80</v>
      </c>
      <c r="F11086" s="235">
        <v>58</v>
      </c>
      <c r="G11086" s="235">
        <v>31.9</v>
      </c>
      <c r="H11086" s="235">
        <v>13.2</v>
      </c>
    </row>
    <row r="11087" spans="2:8">
      <c r="B11087" s="235" t="s">
        <v>96</v>
      </c>
      <c r="C11087" s="235">
        <v>43365</v>
      </c>
      <c r="D11087" s="235">
        <v>0</v>
      </c>
      <c r="E11087" s="235">
        <v>0</v>
      </c>
      <c r="F11087" s="235">
        <v>0</v>
      </c>
      <c r="G11087" s="235">
        <v>0</v>
      </c>
      <c r="H11087" s="235">
        <v>0</v>
      </c>
    </row>
    <row r="11088" spans="2:8">
      <c r="B11088" s="235" t="s">
        <v>96</v>
      </c>
      <c r="C11088" s="235">
        <v>43366</v>
      </c>
      <c r="D11088" s="235">
        <v>0</v>
      </c>
      <c r="E11088" s="235">
        <v>0</v>
      </c>
      <c r="F11088" s="235">
        <v>0</v>
      </c>
      <c r="G11088" s="235">
        <v>0</v>
      </c>
      <c r="H11088" s="235">
        <v>0</v>
      </c>
    </row>
    <row r="11089" spans="2:8">
      <c r="B11089" s="235" t="s">
        <v>96</v>
      </c>
      <c r="C11089" s="235">
        <v>43367</v>
      </c>
      <c r="D11089" s="235">
        <v>2</v>
      </c>
      <c r="E11089" s="235">
        <v>82</v>
      </c>
      <c r="F11089" s="235">
        <v>67</v>
      </c>
      <c r="G11089" s="235">
        <v>28.2</v>
      </c>
      <c r="H11089" s="235">
        <v>13.1</v>
      </c>
    </row>
    <row r="11090" spans="2:8">
      <c r="B11090" s="235" t="s">
        <v>96</v>
      </c>
      <c r="C11090" s="235">
        <v>43368</v>
      </c>
      <c r="D11090" s="235">
        <v>0</v>
      </c>
      <c r="E11090" s="235">
        <v>82</v>
      </c>
      <c r="F11090" s="235">
        <v>65</v>
      </c>
      <c r="G11090" s="235">
        <v>27.9</v>
      </c>
      <c r="H11090" s="235">
        <v>14.2</v>
      </c>
    </row>
    <row r="11091" spans="2:8">
      <c r="B11091" s="235" t="s">
        <v>96</v>
      </c>
      <c r="C11091" s="235">
        <v>43369</v>
      </c>
      <c r="D11091" s="235">
        <v>0</v>
      </c>
      <c r="E11091" s="235">
        <v>85</v>
      </c>
      <c r="F11091" s="235">
        <v>69</v>
      </c>
      <c r="G11091" s="235">
        <v>27.3</v>
      </c>
      <c r="H11091" s="235">
        <v>13.2</v>
      </c>
    </row>
    <row r="11092" spans="2:8">
      <c r="B11092" s="235" t="s">
        <v>96</v>
      </c>
      <c r="C11092" s="235">
        <v>43370</v>
      </c>
      <c r="D11092" s="235">
        <v>0</v>
      </c>
      <c r="E11092" s="235">
        <v>86</v>
      </c>
      <c r="F11092" s="235">
        <v>77</v>
      </c>
      <c r="G11092" s="235">
        <v>23.4</v>
      </c>
      <c r="H11092" s="235">
        <v>14</v>
      </c>
    </row>
    <row r="11093" spans="2:8">
      <c r="B11093" s="235" t="s">
        <v>96</v>
      </c>
      <c r="C11093" s="235">
        <v>43371</v>
      </c>
      <c r="D11093" s="235">
        <v>6</v>
      </c>
      <c r="E11093" s="235">
        <v>88</v>
      </c>
      <c r="F11093" s="235">
        <v>74</v>
      </c>
      <c r="G11093" s="235">
        <v>25.4</v>
      </c>
      <c r="H11093" s="235">
        <v>13.9</v>
      </c>
    </row>
    <row r="11094" spans="2:8">
      <c r="B11094" s="235" t="s">
        <v>96</v>
      </c>
      <c r="C11094" s="235">
        <v>43372</v>
      </c>
      <c r="D11094" s="235">
        <v>0</v>
      </c>
      <c r="E11094" s="235">
        <v>0</v>
      </c>
      <c r="F11094" s="235">
        <v>0</v>
      </c>
      <c r="G11094" s="235">
        <v>0</v>
      </c>
      <c r="H11094" s="235">
        <v>0</v>
      </c>
    </row>
    <row r="11095" spans="2:8">
      <c r="B11095" s="235" t="s">
        <v>96</v>
      </c>
      <c r="C11095" s="235">
        <v>43373</v>
      </c>
      <c r="D11095" s="235">
        <v>0</v>
      </c>
      <c r="E11095" s="235">
        <v>0</v>
      </c>
      <c r="F11095" s="235">
        <v>0</v>
      </c>
      <c r="G11095" s="235">
        <v>0</v>
      </c>
      <c r="H11095" s="235">
        <v>0</v>
      </c>
    </row>
    <row r="11096" spans="2:8">
      <c r="B11096" s="235" t="s">
        <v>96</v>
      </c>
      <c r="C11096" s="235">
        <v>43374</v>
      </c>
      <c r="D11096" s="235">
        <v>0</v>
      </c>
      <c r="E11096" s="235">
        <v>85</v>
      </c>
      <c r="F11096" s="235">
        <v>61</v>
      </c>
      <c r="G11096" s="235">
        <v>28.3</v>
      </c>
      <c r="H11096" s="235">
        <v>14.7</v>
      </c>
    </row>
    <row r="11097" spans="2:8">
      <c r="B11097" s="235" t="s">
        <v>96</v>
      </c>
      <c r="C11097" s="235">
        <v>43375</v>
      </c>
      <c r="D11097" s="235">
        <v>0</v>
      </c>
      <c r="E11097" s="235">
        <v>85</v>
      </c>
      <c r="F11097" s="235">
        <v>56</v>
      </c>
      <c r="G11097" s="235">
        <v>28.4</v>
      </c>
      <c r="H11097" s="235">
        <v>14.5</v>
      </c>
    </row>
    <row r="11098" spans="2:8">
      <c r="B11098" s="235" t="s">
        <v>96</v>
      </c>
      <c r="C11098" s="235">
        <v>43376</v>
      </c>
      <c r="D11098" s="235">
        <v>0</v>
      </c>
      <c r="E11098" s="235">
        <v>86</v>
      </c>
      <c r="F11098" s="235">
        <v>55</v>
      </c>
      <c r="G11098" s="235">
        <v>26.4</v>
      </c>
      <c r="H11098" s="235">
        <v>14.3</v>
      </c>
    </row>
    <row r="11099" spans="2:8">
      <c r="B11099" s="235" t="s">
        <v>96</v>
      </c>
      <c r="C11099" s="235">
        <v>43377</v>
      </c>
      <c r="D11099" s="235">
        <v>0</v>
      </c>
      <c r="E11099" s="235">
        <v>84</v>
      </c>
      <c r="F11099" s="235">
        <v>67</v>
      </c>
      <c r="G11099" s="235">
        <v>32.700000000000003</v>
      </c>
      <c r="H11099" s="235">
        <v>13.6</v>
      </c>
    </row>
    <row r="11100" spans="2:8">
      <c r="B11100" s="235" t="s">
        <v>96</v>
      </c>
      <c r="C11100" s="235">
        <v>43378</v>
      </c>
      <c r="D11100" s="235">
        <v>22</v>
      </c>
      <c r="E11100" s="235">
        <v>80</v>
      </c>
      <c r="F11100" s="235">
        <v>64</v>
      </c>
      <c r="G11100" s="235">
        <v>25.5</v>
      </c>
      <c r="H11100" s="235">
        <v>14.6</v>
      </c>
    </row>
    <row r="11101" spans="2:8">
      <c r="B11101" s="235" t="s">
        <v>96</v>
      </c>
      <c r="C11101" s="235">
        <v>43379</v>
      </c>
      <c r="D11101" s="235">
        <v>18</v>
      </c>
      <c r="E11101" s="235">
        <v>0</v>
      </c>
      <c r="F11101" s="235">
        <v>0</v>
      </c>
      <c r="G11101" s="235">
        <v>0</v>
      </c>
      <c r="H11101" s="235">
        <v>0</v>
      </c>
    </row>
    <row r="11102" spans="2:8">
      <c r="B11102" s="235" t="s">
        <v>96</v>
      </c>
      <c r="C11102" s="235">
        <v>43380</v>
      </c>
      <c r="D11102" s="235">
        <v>0</v>
      </c>
      <c r="E11102" s="235">
        <v>0</v>
      </c>
      <c r="F11102" s="235">
        <v>0</v>
      </c>
      <c r="G11102" s="235">
        <v>0</v>
      </c>
      <c r="H11102" s="235">
        <v>0</v>
      </c>
    </row>
    <row r="11103" spans="2:8">
      <c r="B11103" s="235" t="s">
        <v>96</v>
      </c>
      <c r="C11103" s="235">
        <v>43381</v>
      </c>
      <c r="D11103" s="235">
        <v>12</v>
      </c>
      <c r="E11103" s="235">
        <v>80</v>
      </c>
      <c r="F11103" s="235">
        <v>65</v>
      </c>
      <c r="G11103" s="235">
        <v>23</v>
      </c>
      <c r="H11103" s="235">
        <v>12.7</v>
      </c>
    </row>
    <row r="11104" spans="2:8">
      <c r="B11104" s="235" t="s">
        <v>96</v>
      </c>
      <c r="C11104" s="235">
        <v>43382</v>
      </c>
      <c r="D11104" s="235">
        <v>0</v>
      </c>
      <c r="E11104" s="235">
        <v>85</v>
      </c>
      <c r="F11104" s="235">
        <v>71</v>
      </c>
      <c r="G11104" s="235">
        <v>23</v>
      </c>
      <c r="H11104" s="235">
        <v>13.7</v>
      </c>
    </row>
    <row r="11105" spans="2:8">
      <c r="B11105" s="235" t="s">
        <v>96</v>
      </c>
      <c r="C11105" s="235">
        <v>43383</v>
      </c>
      <c r="D11105" s="235">
        <v>4</v>
      </c>
      <c r="E11105" s="235">
        <v>85</v>
      </c>
      <c r="F11105" s="235">
        <v>73</v>
      </c>
      <c r="G11105" s="235">
        <v>23.5</v>
      </c>
      <c r="H11105" s="235">
        <v>14.6</v>
      </c>
    </row>
    <row r="11106" spans="2:8">
      <c r="B11106" s="235" t="s">
        <v>96</v>
      </c>
      <c r="C11106" s="235">
        <v>43384</v>
      </c>
      <c r="D11106" s="235">
        <v>13</v>
      </c>
      <c r="E11106" s="235">
        <v>79</v>
      </c>
      <c r="F11106" s="235">
        <v>75</v>
      </c>
      <c r="G11106" s="235">
        <v>15.8</v>
      </c>
      <c r="H11106" s="235">
        <v>13.5</v>
      </c>
    </row>
    <row r="11107" spans="2:8">
      <c r="B11107" s="235" t="s">
        <v>96</v>
      </c>
      <c r="C11107" s="235">
        <v>43385</v>
      </c>
      <c r="D11107" s="235">
        <v>11</v>
      </c>
      <c r="E11107" s="235">
        <v>80</v>
      </c>
      <c r="F11107" s="235">
        <v>71</v>
      </c>
      <c r="G11107" s="235">
        <v>26.7</v>
      </c>
      <c r="H11107" s="235">
        <v>13.5</v>
      </c>
    </row>
    <row r="11108" spans="2:8">
      <c r="B11108" s="235" t="s">
        <v>96</v>
      </c>
      <c r="C11108" s="235">
        <v>43386</v>
      </c>
      <c r="D11108" s="235">
        <v>0</v>
      </c>
      <c r="E11108" s="235">
        <v>0</v>
      </c>
      <c r="F11108" s="235">
        <v>0</v>
      </c>
      <c r="G11108" s="235">
        <v>0</v>
      </c>
      <c r="H11108" s="235">
        <v>0</v>
      </c>
    </row>
    <row r="11109" spans="2:8">
      <c r="B11109" s="235" t="s">
        <v>96</v>
      </c>
      <c r="C11109" s="235">
        <v>43387</v>
      </c>
      <c r="D11109" s="235">
        <v>0</v>
      </c>
      <c r="E11109" s="235">
        <v>0</v>
      </c>
      <c r="F11109" s="235">
        <v>0</v>
      </c>
      <c r="G11109" s="235">
        <v>0</v>
      </c>
      <c r="H11109" s="235">
        <v>0</v>
      </c>
    </row>
    <row r="11110" spans="2:8">
      <c r="B11110" s="235" t="s">
        <v>96</v>
      </c>
      <c r="C11110" s="235">
        <v>43388</v>
      </c>
      <c r="D11110" s="235">
        <v>7</v>
      </c>
      <c r="E11110" s="235">
        <v>0</v>
      </c>
      <c r="F11110" s="235">
        <v>0</v>
      </c>
      <c r="G11110" s="235">
        <v>0</v>
      </c>
      <c r="H11110" s="235">
        <v>0</v>
      </c>
    </row>
    <row r="11111" spans="2:8">
      <c r="B11111" s="235" t="s">
        <v>96</v>
      </c>
      <c r="C11111" s="235">
        <v>43389</v>
      </c>
      <c r="D11111" s="235">
        <v>3</v>
      </c>
      <c r="E11111" s="235">
        <v>84</v>
      </c>
      <c r="F11111" s="235">
        <v>65</v>
      </c>
      <c r="G11111" s="235">
        <v>24.8</v>
      </c>
      <c r="H11111" s="235">
        <v>14.4</v>
      </c>
    </row>
    <row r="11112" spans="2:8">
      <c r="B11112" s="235" t="s">
        <v>96</v>
      </c>
      <c r="C11112" s="235">
        <v>43390</v>
      </c>
      <c r="D11112" s="235">
        <v>0</v>
      </c>
      <c r="E11112" s="235">
        <v>80</v>
      </c>
      <c r="F11112" s="235">
        <v>71</v>
      </c>
      <c r="G11112" s="235">
        <v>23.3</v>
      </c>
      <c r="H11112" s="235">
        <v>14</v>
      </c>
    </row>
    <row r="11113" spans="2:8">
      <c r="B11113" s="235" t="s">
        <v>96</v>
      </c>
      <c r="C11113" s="235">
        <v>43391</v>
      </c>
      <c r="D11113" s="235">
        <v>4</v>
      </c>
      <c r="E11113" s="235">
        <v>89</v>
      </c>
      <c r="F11113" s="235">
        <v>74</v>
      </c>
      <c r="G11113" s="235">
        <v>24.3</v>
      </c>
      <c r="H11113" s="235">
        <v>14</v>
      </c>
    </row>
    <row r="11114" spans="2:8">
      <c r="B11114" s="235" t="s">
        <v>96</v>
      </c>
      <c r="C11114" s="235">
        <v>43392</v>
      </c>
      <c r="D11114" s="235">
        <v>7</v>
      </c>
      <c r="E11114" s="235">
        <v>89</v>
      </c>
      <c r="F11114" s="235">
        <v>73</v>
      </c>
      <c r="G11114" s="235">
        <v>27.1</v>
      </c>
      <c r="H11114" s="235">
        <v>13</v>
      </c>
    </row>
    <row r="11115" spans="2:8">
      <c r="B11115" s="235" t="s">
        <v>96</v>
      </c>
      <c r="C11115" s="235">
        <v>43393</v>
      </c>
      <c r="D11115" s="235">
        <v>0</v>
      </c>
      <c r="E11115" s="235">
        <v>0</v>
      </c>
      <c r="F11115" s="235">
        <v>0</v>
      </c>
      <c r="G11115" s="235">
        <v>0</v>
      </c>
      <c r="H11115" s="235">
        <v>0</v>
      </c>
    </row>
    <row r="11116" spans="2:8">
      <c r="B11116" s="235" t="s">
        <v>96</v>
      </c>
      <c r="C11116" s="235">
        <v>43394</v>
      </c>
      <c r="D11116" s="235">
        <v>0</v>
      </c>
      <c r="E11116" s="235">
        <v>0</v>
      </c>
      <c r="F11116" s="235">
        <v>0</v>
      </c>
      <c r="G11116" s="235">
        <v>0</v>
      </c>
      <c r="H11116" s="235">
        <v>0</v>
      </c>
    </row>
    <row r="11117" spans="2:8">
      <c r="B11117" s="235" t="s">
        <v>96</v>
      </c>
      <c r="C11117" s="235">
        <v>43395</v>
      </c>
      <c r="D11117" s="235">
        <v>30</v>
      </c>
      <c r="E11117" s="235">
        <v>86</v>
      </c>
      <c r="F11117" s="235">
        <v>74</v>
      </c>
      <c r="G11117" s="235">
        <v>24.3</v>
      </c>
      <c r="H11117" s="235">
        <v>13.9</v>
      </c>
    </row>
    <row r="11118" spans="2:8">
      <c r="B11118" s="235" t="s">
        <v>96</v>
      </c>
      <c r="C11118" s="235">
        <v>43396</v>
      </c>
      <c r="D11118" s="235">
        <v>7</v>
      </c>
      <c r="E11118" s="235">
        <v>88</v>
      </c>
      <c r="F11118" s="235">
        <v>79</v>
      </c>
      <c r="G11118" s="235">
        <v>23.5</v>
      </c>
      <c r="H11118" s="235">
        <v>14.8</v>
      </c>
    </row>
    <row r="11119" spans="2:8">
      <c r="B11119" s="235" t="s">
        <v>96</v>
      </c>
      <c r="C11119" s="235">
        <v>43397</v>
      </c>
      <c r="D11119" s="235">
        <v>9</v>
      </c>
      <c r="E11119" s="235">
        <v>88</v>
      </c>
      <c r="F11119" s="235">
        <v>78</v>
      </c>
      <c r="G11119" s="235">
        <v>24</v>
      </c>
      <c r="H11119" s="235">
        <v>14.4</v>
      </c>
    </row>
    <row r="11120" spans="2:8">
      <c r="B11120" s="235" t="s">
        <v>96</v>
      </c>
      <c r="C11120" s="235">
        <v>43398</v>
      </c>
      <c r="D11120" s="235">
        <v>18</v>
      </c>
      <c r="E11120" s="235">
        <v>88</v>
      </c>
      <c r="F11120" s="235">
        <v>76</v>
      </c>
      <c r="G11120" s="235">
        <v>24.6</v>
      </c>
      <c r="H11120" s="235">
        <v>14.9</v>
      </c>
    </row>
    <row r="11121" spans="2:8">
      <c r="B11121" s="235" t="s">
        <v>96</v>
      </c>
      <c r="C11121" s="235">
        <v>43399</v>
      </c>
      <c r="D11121" s="235">
        <v>10</v>
      </c>
      <c r="E11121" s="235">
        <v>0</v>
      </c>
      <c r="F11121" s="235">
        <v>0</v>
      </c>
      <c r="G11121" s="235">
        <v>0</v>
      </c>
      <c r="H11121" s="235">
        <v>0</v>
      </c>
    </row>
    <row r="11122" spans="2:8">
      <c r="B11122" s="235" t="s">
        <v>96</v>
      </c>
      <c r="C11122" s="235">
        <v>43400</v>
      </c>
      <c r="D11122" s="235">
        <v>0</v>
      </c>
      <c r="E11122" s="235">
        <v>0</v>
      </c>
      <c r="F11122" s="235">
        <v>0</v>
      </c>
      <c r="G11122" s="235">
        <v>0</v>
      </c>
      <c r="H11122" s="235">
        <v>0</v>
      </c>
    </row>
    <row r="11123" spans="2:8">
      <c r="B11123" s="235" t="s">
        <v>96</v>
      </c>
      <c r="C11123" s="235">
        <v>43401</v>
      </c>
      <c r="D11123" s="235">
        <v>0</v>
      </c>
      <c r="E11123" s="235">
        <v>0</v>
      </c>
      <c r="F11123" s="235">
        <v>0</v>
      </c>
      <c r="G11123" s="235">
        <v>0</v>
      </c>
      <c r="H11123" s="235">
        <v>0</v>
      </c>
    </row>
    <row r="11124" spans="2:8">
      <c r="B11124" s="235" t="s">
        <v>96</v>
      </c>
      <c r="C11124" s="235">
        <v>43402</v>
      </c>
      <c r="D11124" s="235">
        <v>10</v>
      </c>
      <c r="E11124" s="235">
        <v>88</v>
      </c>
      <c r="F11124" s="235">
        <v>74</v>
      </c>
      <c r="G11124" s="235">
        <v>24.6</v>
      </c>
      <c r="H11124" s="235">
        <v>14.3</v>
      </c>
    </row>
    <row r="11125" spans="2:8">
      <c r="B11125" s="235" t="s">
        <v>96</v>
      </c>
      <c r="C11125" s="235">
        <v>43403</v>
      </c>
      <c r="D11125" s="235">
        <v>0</v>
      </c>
      <c r="E11125" s="235">
        <v>88</v>
      </c>
      <c r="F11125" s="235">
        <v>72</v>
      </c>
      <c r="G11125" s="235">
        <v>23.3</v>
      </c>
      <c r="H11125" s="235">
        <v>14.6</v>
      </c>
    </row>
    <row r="11126" spans="2:8">
      <c r="B11126" s="235" t="s">
        <v>96</v>
      </c>
      <c r="C11126" s="235">
        <v>43404</v>
      </c>
      <c r="D11126" s="235">
        <v>5</v>
      </c>
      <c r="E11126" s="235">
        <v>87</v>
      </c>
      <c r="F11126" s="235">
        <v>68</v>
      </c>
      <c r="G11126" s="235">
        <v>32.200000000000003</v>
      </c>
      <c r="H11126" s="235">
        <v>13.3</v>
      </c>
    </row>
    <row r="11127" spans="2:8">
      <c r="B11127" s="235" t="s">
        <v>96</v>
      </c>
      <c r="C11127" s="235">
        <v>43405</v>
      </c>
      <c r="D11127" s="235">
        <v>0</v>
      </c>
      <c r="E11127" s="235">
        <v>82</v>
      </c>
      <c r="F11127" s="235">
        <v>71</v>
      </c>
      <c r="G11127" s="235">
        <v>26.2</v>
      </c>
      <c r="H11127" s="235">
        <v>15.2</v>
      </c>
    </row>
    <row r="11128" spans="2:8">
      <c r="B11128" s="235" t="s">
        <v>96</v>
      </c>
      <c r="C11128" s="235">
        <v>43406</v>
      </c>
      <c r="D11128" s="235">
        <v>10</v>
      </c>
      <c r="E11128" s="235">
        <v>87</v>
      </c>
      <c r="F11128" s="235">
        <v>71</v>
      </c>
      <c r="G11128" s="235">
        <v>25.7</v>
      </c>
      <c r="H11128" s="235">
        <v>14.6</v>
      </c>
    </row>
    <row r="11129" spans="2:8">
      <c r="B11129" s="235" t="s">
        <v>96</v>
      </c>
      <c r="C11129" s="235">
        <v>43407</v>
      </c>
      <c r="D11129" s="235">
        <v>0</v>
      </c>
      <c r="E11129" s="235">
        <v>0</v>
      </c>
      <c r="F11129" s="235">
        <v>0</v>
      </c>
      <c r="G11129" s="235">
        <v>0</v>
      </c>
      <c r="H11129" s="235">
        <v>0</v>
      </c>
    </row>
    <row r="11130" spans="2:8">
      <c r="B11130" s="235" t="s">
        <v>96</v>
      </c>
      <c r="C11130" s="235">
        <v>43408</v>
      </c>
      <c r="D11130" s="235">
        <v>0</v>
      </c>
      <c r="E11130" s="235">
        <v>0</v>
      </c>
      <c r="F11130" s="235">
        <v>0</v>
      </c>
      <c r="G11130" s="235">
        <v>0</v>
      </c>
      <c r="H11130" s="235">
        <v>0</v>
      </c>
    </row>
    <row r="11131" spans="2:8">
      <c r="B11131" s="235" t="s">
        <v>96</v>
      </c>
      <c r="C11131" s="235">
        <v>43409</v>
      </c>
      <c r="D11131" s="235">
        <v>0</v>
      </c>
      <c r="E11131" s="235">
        <v>0</v>
      </c>
      <c r="F11131" s="235">
        <v>0</v>
      </c>
      <c r="G11131" s="235">
        <v>0</v>
      </c>
      <c r="H11131" s="235">
        <v>0</v>
      </c>
    </row>
    <row r="11132" spans="2:8">
      <c r="B11132" s="235" t="s">
        <v>96</v>
      </c>
      <c r="C11132" s="235">
        <v>43410</v>
      </c>
      <c r="D11132" s="235">
        <v>58</v>
      </c>
      <c r="E11132" s="235">
        <v>86</v>
      </c>
      <c r="F11132" s="235">
        <v>76</v>
      </c>
      <c r="G11132" s="235">
        <v>25.2</v>
      </c>
      <c r="H11132" s="235">
        <v>14.8</v>
      </c>
    </row>
    <row r="11133" spans="2:8">
      <c r="B11133" s="235" t="s">
        <v>96</v>
      </c>
      <c r="C11133" s="235">
        <v>43411</v>
      </c>
      <c r="D11133" s="235">
        <v>7</v>
      </c>
      <c r="E11133" s="235">
        <v>87</v>
      </c>
      <c r="F11133" s="235">
        <v>69</v>
      </c>
      <c r="G11133" s="235">
        <v>30.6</v>
      </c>
      <c r="H11133" s="235">
        <v>13.2</v>
      </c>
    </row>
    <row r="11134" spans="2:8">
      <c r="B11134" s="235" t="s">
        <v>96</v>
      </c>
      <c r="C11134" s="235">
        <v>43412</v>
      </c>
      <c r="D11134" s="235">
        <v>34</v>
      </c>
      <c r="E11134" s="235">
        <v>86</v>
      </c>
      <c r="F11134" s="235">
        <v>68</v>
      </c>
      <c r="G11134" s="235">
        <v>27.7</v>
      </c>
      <c r="H11134" s="235">
        <v>15.3</v>
      </c>
    </row>
    <row r="11135" spans="2:8">
      <c r="B11135" s="235" t="s">
        <v>96</v>
      </c>
      <c r="C11135" s="235">
        <v>43413</v>
      </c>
      <c r="D11135" s="235">
        <v>34</v>
      </c>
      <c r="E11135" s="235">
        <v>84</v>
      </c>
      <c r="F11135" s="235">
        <v>77</v>
      </c>
      <c r="G11135" s="235">
        <v>24.5</v>
      </c>
      <c r="H11135" s="235">
        <v>14.9</v>
      </c>
    </row>
    <row r="11136" spans="2:8">
      <c r="B11136" s="235" t="s">
        <v>96</v>
      </c>
      <c r="C11136" s="235">
        <v>43414</v>
      </c>
      <c r="D11136" s="235">
        <v>0</v>
      </c>
      <c r="E11136" s="235">
        <v>0</v>
      </c>
      <c r="F11136" s="235">
        <v>0</v>
      </c>
      <c r="G11136" s="235">
        <v>0</v>
      </c>
      <c r="H11136" s="235">
        <v>0</v>
      </c>
    </row>
    <row r="11137" spans="2:8">
      <c r="B11137" s="235" t="s">
        <v>96</v>
      </c>
      <c r="C11137" s="235">
        <v>43415</v>
      </c>
      <c r="D11137" s="235">
        <v>0</v>
      </c>
      <c r="E11137" s="235">
        <v>0</v>
      </c>
      <c r="F11137" s="235">
        <v>0</v>
      </c>
      <c r="G11137" s="235">
        <v>0</v>
      </c>
      <c r="H11137" s="235">
        <v>0</v>
      </c>
    </row>
    <row r="11138" spans="2:8">
      <c r="B11138" s="235" t="s">
        <v>96</v>
      </c>
      <c r="C11138" s="235">
        <v>43416</v>
      </c>
      <c r="D11138" s="235">
        <v>0</v>
      </c>
      <c r="E11138" s="235">
        <v>0</v>
      </c>
      <c r="F11138" s="235">
        <v>0</v>
      </c>
      <c r="G11138" s="235">
        <v>0</v>
      </c>
      <c r="H11138" s="235">
        <v>0</v>
      </c>
    </row>
    <row r="11139" spans="2:8">
      <c r="B11139" s="235" t="s">
        <v>96</v>
      </c>
      <c r="C11139" s="235">
        <v>43417</v>
      </c>
      <c r="D11139" s="235">
        <v>40</v>
      </c>
      <c r="E11139" s="235">
        <v>88</v>
      </c>
      <c r="F11139" s="235">
        <v>78</v>
      </c>
      <c r="G11139" s="235">
        <v>25.3</v>
      </c>
      <c r="H11139" s="235">
        <v>14.7</v>
      </c>
    </row>
    <row r="11140" spans="2:8">
      <c r="B11140" s="235" t="s">
        <v>96</v>
      </c>
      <c r="C11140" s="235">
        <v>43418</v>
      </c>
      <c r="D11140" s="235">
        <v>5</v>
      </c>
      <c r="E11140" s="235">
        <v>89</v>
      </c>
      <c r="F11140" s="235">
        <v>70</v>
      </c>
      <c r="G11140" s="235">
        <v>25.9</v>
      </c>
      <c r="H11140" s="235">
        <v>14.5</v>
      </c>
    </row>
    <row r="11141" spans="2:8">
      <c r="B11141" s="235" t="s">
        <v>96</v>
      </c>
      <c r="C11141" s="235">
        <v>43419</v>
      </c>
      <c r="D11141" s="235">
        <v>0</v>
      </c>
      <c r="E11141" s="235">
        <v>88</v>
      </c>
      <c r="F11141" s="235">
        <v>72</v>
      </c>
      <c r="G11141" s="235">
        <v>28.6</v>
      </c>
      <c r="H11141" s="235">
        <v>13.8</v>
      </c>
    </row>
    <row r="11142" spans="2:8">
      <c r="B11142" s="235" t="s">
        <v>96</v>
      </c>
      <c r="C11142" s="235">
        <v>43420</v>
      </c>
      <c r="D11142" s="235">
        <v>0</v>
      </c>
      <c r="E11142" s="235">
        <v>87</v>
      </c>
      <c r="F11142" s="235">
        <v>75</v>
      </c>
      <c r="G11142" s="235">
        <v>24.7</v>
      </c>
      <c r="H11142" s="235">
        <v>14.6</v>
      </c>
    </row>
    <row r="11143" spans="2:8">
      <c r="B11143" s="235" t="s">
        <v>96</v>
      </c>
      <c r="C11143" s="235">
        <v>43421</v>
      </c>
      <c r="D11143" s="235">
        <v>0</v>
      </c>
      <c r="E11143" s="235">
        <v>0</v>
      </c>
      <c r="F11143" s="235">
        <v>0</v>
      </c>
      <c r="G11143" s="235">
        <v>0</v>
      </c>
      <c r="H11143" s="235">
        <v>0</v>
      </c>
    </row>
    <row r="11144" spans="2:8">
      <c r="B11144" s="235" t="s">
        <v>96</v>
      </c>
      <c r="C11144" s="235">
        <v>43422</v>
      </c>
      <c r="D11144" s="235">
        <v>0</v>
      </c>
      <c r="E11144" s="235">
        <v>0</v>
      </c>
      <c r="F11144" s="235">
        <v>0</v>
      </c>
      <c r="G11144" s="235">
        <v>0</v>
      </c>
      <c r="H11144" s="235">
        <v>0</v>
      </c>
    </row>
    <row r="11145" spans="2:8">
      <c r="B11145" s="235" t="s">
        <v>96</v>
      </c>
      <c r="C11145" s="235">
        <v>43423</v>
      </c>
      <c r="D11145" s="235">
        <v>74</v>
      </c>
      <c r="E11145" s="235">
        <v>88</v>
      </c>
      <c r="F11145" s="235">
        <v>77</v>
      </c>
      <c r="G11145" s="235">
        <v>27.1</v>
      </c>
      <c r="H11145" s="235">
        <v>15.3</v>
      </c>
    </row>
    <row r="11146" spans="2:8">
      <c r="B11146" s="235" t="s">
        <v>96</v>
      </c>
      <c r="C11146" s="235">
        <v>43424</v>
      </c>
      <c r="D11146" s="235">
        <v>7</v>
      </c>
      <c r="E11146" s="235">
        <v>88</v>
      </c>
      <c r="F11146" s="235">
        <v>75</v>
      </c>
      <c r="G11146" s="235">
        <v>25.3</v>
      </c>
      <c r="H11146" s="235">
        <v>14.5</v>
      </c>
    </row>
    <row r="11147" spans="2:8">
      <c r="B11147" s="235" t="s">
        <v>96</v>
      </c>
      <c r="C11147" s="235">
        <v>43425</v>
      </c>
      <c r="D11147" s="235">
        <v>14</v>
      </c>
      <c r="E11147" s="235">
        <v>85</v>
      </c>
      <c r="F11147" s="235">
        <v>72</v>
      </c>
      <c r="G11147" s="235">
        <v>24.8</v>
      </c>
      <c r="H11147" s="235">
        <v>14.9</v>
      </c>
    </row>
    <row r="11148" spans="2:8">
      <c r="B11148" s="235" t="s">
        <v>96</v>
      </c>
      <c r="C11148" s="235">
        <v>43426</v>
      </c>
      <c r="D11148" s="235">
        <v>5</v>
      </c>
      <c r="E11148" s="235">
        <v>88</v>
      </c>
      <c r="F11148" s="235">
        <v>78</v>
      </c>
      <c r="G11148" s="235">
        <v>26.2</v>
      </c>
      <c r="H11148" s="235">
        <v>13.7</v>
      </c>
    </row>
    <row r="11149" spans="2:8">
      <c r="B11149" s="235" t="s">
        <v>96</v>
      </c>
      <c r="C11149" s="235">
        <v>43427</v>
      </c>
      <c r="D11149" s="235">
        <v>0</v>
      </c>
      <c r="E11149" s="235">
        <v>84</v>
      </c>
      <c r="F11149" s="235">
        <v>77</v>
      </c>
      <c r="G11149" s="235">
        <v>26</v>
      </c>
      <c r="H11149" s="235">
        <v>14.8</v>
      </c>
    </row>
    <row r="11150" spans="2:8">
      <c r="B11150" s="235" t="s">
        <v>96</v>
      </c>
      <c r="C11150" s="235">
        <v>43428</v>
      </c>
      <c r="D11150" s="235">
        <v>0</v>
      </c>
      <c r="E11150" s="235">
        <v>0</v>
      </c>
      <c r="F11150" s="235">
        <v>0</v>
      </c>
      <c r="G11150" s="235">
        <v>0</v>
      </c>
      <c r="H11150" s="235">
        <v>0</v>
      </c>
    </row>
    <row r="11151" spans="2:8">
      <c r="B11151" s="235" t="s">
        <v>96</v>
      </c>
      <c r="C11151" s="235">
        <v>43429</v>
      </c>
      <c r="D11151" s="235">
        <v>0</v>
      </c>
      <c r="E11151" s="235">
        <v>0</v>
      </c>
      <c r="F11151" s="235">
        <v>0</v>
      </c>
      <c r="G11151" s="235">
        <v>0</v>
      </c>
      <c r="H11151" s="235">
        <v>0</v>
      </c>
    </row>
    <row r="11152" spans="2:8">
      <c r="B11152" s="235" t="s">
        <v>96</v>
      </c>
      <c r="C11152" s="235">
        <v>43430</v>
      </c>
      <c r="D11152" s="235">
        <v>23</v>
      </c>
      <c r="E11152" s="235">
        <v>88</v>
      </c>
      <c r="F11152" s="235">
        <v>81</v>
      </c>
      <c r="G11152" s="235">
        <v>22.6</v>
      </c>
      <c r="H11152" s="235">
        <v>13.9</v>
      </c>
    </row>
    <row r="11153" spans="2:8">
      <c r="B11153" s="235" t="s">
        <v>96</v>
      </c>
      <c r="C11153" s="235">
        <v>43431</v>
      </c>
      <c r="D11153" s="235">
        <v>23</v>
      </c>
      <c r="E11153" s="235">
        <v>88</v>
      </c>
      <c r="F11153" s="235">
        <v>80</v>
      </c>
      <c r="G11153" s="235">
        <v>23.4</v>
      </c>
      <c r="H11153" s="235">
        <v>14.3</v>
      </c>
    </row>
    <row r="11154" spans="2:8">
      <c r="B11154" s="235" t="s">
        <v>96</v>
      </c>
      <c r="C11154" s="235">
        <v>43432</v>
      </c>
      <c r="D11154" s="235">
        <v>21</v>
      </c>
      <c r="E11154" s="235">
        <v>91</v>
      </c>
      <c r="F11154" s="235">
        <v>70</v>
      </c>
      <c r="G11154" s="235">
        <v>27.5</v>
      </c>
      <c r="H11154" s="235">
        <v>12.3</v>
      </c>
    </row>
    <row r="11155" spans="2:8">
      <c r="B11155" s="235" t="s">
        <v>96</v>
      </c>
      <c r="C11155" s="235">
        <v>43433</v>
      </c>
      <c r="D11155" s="235">
        <v>0</v>
      </c>
      <c r="E11155" s="235">
        <v>88</v>
      </c>
      <c r="F11155" s="235">
        <v>70</v>
      </c>
      <c r="G11155" s="235">
        <v>29</v>
      </c>
      <c r="H11155" s="235">
        <v>14</v>
      </c>
    </row>
    <row r="11156" spans="2:8">
      <c r="B11156" s="235" t="s">
        <v>96</v>
      </c>
      <c r="C11156" s="235">
        <v>43434</v>
      </c>
      <c r="D11156" s="235">
        <v>0</v>
      </c>
      <c r="E11156" s="235">
        <v>0</v>
      </c>
      <c r="F11156" s="235">
        <v>0</v>
      </c>
      <c r="G11156" s="235">
        <v>0</v>
      </c>
      <c r="H11156" s="235">
        <v>0</v>
      </c>
    </row>
    <row r="11157" spans="2:8">
      <c r="B11157" s="235" t="s">
        <v>96</v>
      </c>
      <c r="C11157" s="235">
        <v>43435</v>
      </c>
      <c r="D11157" s="235">
        <v>0</v>
      </c>
      <c r="E11157" s="235">
        <v>0</v>
      </c>
      <c r="F11157" s="235">
        <v>0</v>
      </c>
      <c r="G11157" s="235">
        <v>0</v>
      </c>
      <c r="H11157" s="235">
        <v>0</v>
      </c>
    </row>
    <row r="11158" spans="2:8">
      <c r="B11158" s="235" t="s">
        <v>96</v>
      </c>
      <c r="C11158" s="235">
        <v>43436</v>
      </c>
      <c r="D11158" s="235">
        <v>0</v>
      </c>
      <c r="E11158" s="235">
        <v>0</v>
      </c>
      <c r="F11158" s="235">
        <v>0</v>
      </c>
      <c r="G11158" s="235">
        <v>0</v>
      </c>
      <c r="H11158" s="235">
        <v>0</v>
      </c>
    </row>
    <row r="11159" spans="2:8">
      <c r="B11159" s="235" t="s">
        <v>96</v>
      </c>
      <c r="C11159" s="235">
        <v>43437</v>
      </c>
      <c r="D11159" s="235">
        <v>16</v>
      </c>
      <c r="E11159" s="235">
        <v>88</v>
      </c>
      <c r="F11159" s="235">
        <v>74</v>
      </c>
      <c r="G11159" s="235">
        <v>26.9</v>
      </c>
      <c r="H11159" s="235">
        <v>14.4</v>
      </c>
    </row>
    <row r="11160" spans="2:8">
      <c r="B11160" s="235" t="s">
        <v>96</v>
      </c>
      <c r="C11160" s="235">
        <v>43438</v>
      </c>
      <c r="D11160" s="235">
        <v>0</v>
      </c>
      <c r="E11160" s="235">
        <v>86</v>
      </c>
      <c r="F11160" s="235">
        <v>76</v>
      </c>
      <c r="G11160" s="235">
        <v>25.2</v>
      </c>
      <c r="H11160" s="235">
        <v>14.8</v>
      </c>
    </row>
    <row r="11161" spans="2:8">
      <c r="B11161" s="235" t="s">
        <v>96</v>
      </c>
      <c r="C11161" s="235">
        <v>43439</v>
      </c>
      <c r="D11161" s="235">
        <v>14</v>
      </c>
      <c r="E11161" s="235">
        <v>87</v>
      </c>
      <c r="F11161" s="235">
        <v>69</v>
      </c>
      <c r="G11161" s="235">
        <v>30.6</v>
      </c>
      <c r="H11161" s="235">
        <v>13.2</v>
      </c>
    </row>
    <row r="11162" spans="2:8">
      <c r="B11162" s="235" t="s">
        <v>96</v>
      </c>
      <c r="C11162" s="235">
        <v>43440</v>
      </c>
      <c r="D11162" s="235">
        <v>32</v>
      </c>
      <c r="E11162" s="235">
        <v>86</v>
      </c>
      <c r="F11162" s="235">
        <v>68</v>
      </c>
      <c r="G11162" s="235">
        <v>27.7</v>
      </c>
      <c r="H11162" s="235">
        <v>15.3</v>
      </c>
    </row>
    <row r="11163" spans="2:8">
      <c r="B11163" s="235" t="s">
        <v>96</v>
      </c>
      <c r="C11163" s="235">
        <v>43441</v>
      </c>
      <c r="D11163" s="235">
        <v>4</v>
      </c>
      <c r="E11163" s="235">
        <v>88</v>
      </c>
      <c r="F11163" s="235">
        <v>74</v>
      </c>
      <c r="G11163" s="235">
        <v>26.9</v>
      </c>
      <c r="H11163" s="235">
        <v>14.4</v>
      </c>
    </row>
    <row r="11164" spans="2:8">
      <c r="B11164" s="235" t="s">
        <v>96</v>
      </c>
      <c r="C11164" s="235">
        <v>43442</v>
      </c>
      <c r="D11164" s="235">
        <v>0</v>
      </c>
      <c r="E11164" s="235">
        <v>0</v>
      </c>
      <c r="F11164" s="235">
        <v>0</v>
      </c>
      <c r="G11164" s="235">
        <v>0</v>
      </c>
      <c r="H11164" s="235">
        <v>0</v>
      </c>
    </row>
    <row r="11165" spans="2:8">
      <c r="B11165" s="235" t="s">
        <v>96</v>
      </c>
      <c r="C11165" s="235">
        <v>43443</v>
      </c>
      <c r="D11165" s="235">
        <v>0</v>
      </c>
      <c r="E11165" s="235">
        <v>0</v>
      </c>
      <c r="F11165" s="235">
        <v>0</v>
      </c>
      <c r="G11165" s="235">
        <v>0</v>
      </c>
      <c r="H11165" s="235">
        <v>0</v>
      </c>
    </row>
    <row r="11166" spans="2:8">
      <c r="B11166" s="235" t="s">
        <v>96</v>
      </c>
      <c r="C11166" s="235">
        <v>43444</v>
      </c>
      <c r="D11166" s="235">
        <v>4</v>
      </c>
      <c r="E11166" s="235">
        <v>88</v>
      </c>
      <c r="F11166" s="235">
        <v>78</v>
      </c>
      <c r="G11166" s="235">
        <v>25.3</v>
      </c>
      <c r="H11166" s="235">
        <v>14.7</v>
      </c>
    </row>
    <row r="11167" spans="2:8">
      <c r="B11167" s="235" t="s">
        <v>96</v>
      </c>
      <c r="C11167" s="235">
        <v>43445</v>
      </c>
      <c r="D11167" s="235">
        <v>0</v>
      </c>
      <c r="E11167" s="235">
        <v>89</v>
      </c>
      <c r="F11167" s="235">
        <v>70</v>
      </c>
      <c r="G11167" s="235">
        <v>25.9</v>
      </c>
      <c r="H11167" s="235">
        <v>13</v>
      </c>
    </row>
    <row r="11168" spans="2:8">
      <c r="B11168" s="235" t="s">
        <v>96</v>
      </c>
      <c r="C11168" s="235">
        <v>43446</v>
      </c>
      <c r="D11168" s="235">
        <v>0</v>
      </c>
      <c r="E11168" s="235">
        <v>88</v>
      </c>
      <c r="F11168" s="235">
        <v>72</v>
      </c>
      <c r="G11168" s="235">
        <v>28.6</v>
      </c>
      <c r="H11168" s="235">
        <v>13.8</v>
      </c>
    </row>
    <row r="11169" spans="2:8">
      <c r="B11169" s="235" t="s">
        <v>96</v>
      </c>
      <c r="C11169" s="235">
        <v>43447</v>
      </c>
      <c r="D11169" s="235">
        <v>0</v>
      </c>
      <c r="E11169" s="235">
        <v>87</v>
      </c>
      <c r="F11169" s="235">
        <v>75</v>
      </c>
      <c r="G11169" s="235">
        <v>24.7</v>
      </c>
      <c r="H11169" s="235">
        <v>14.6</v>
      </c>
    </row>
    <row r="11170" spans="2:8">
      <c r="B11170" s="235" t="s">
        <v>96</v>
      </c>
      <c r="C11170" s="235">
        <v>43448</v>
      </c>
      <c r="D11170" s="235">
        <v>18</v>
      </c>
      <c r="E11170" s="235">
        <v>87</v>
      </c>
      <c r="F11170" s="235">
        <v>69</v>
      </c>
      <c r="G11170" s="235">
        <v>30.6</v>
      </c>
      <c r="H11170" s="235">
        <v>13.2</v>
      </c>
    </row>
    <row r="11171" spans="2:8">
      <c r="B11171" s="235" t="s">
        <v>96</v>
      </c>
      <c r="C11171" s="235">
        <v>43449</v>
      </c>
      <c r="D11171" s="235">
        <v>0</v>
      </c>
      <c r="E11171" s="235">
        <v>0</v>
      </c>
      <c r="F11171" s="235">
        <v>0</v>
      </c>
      <c r="G11171" s="235">
        <v>0</v>
      </c>
      <c r="H11171" s="235">
        <v>0</v>
      </c>
    </row>
    <row r="11172" spans="2:8">
      <c r="B11172" s="235" t="s">
        <v>96</v>
      </c>
      <c r="C11172" s="235">
        <v>43450</v>
      </c>
      <c r="D11172" s="235">
        <v>0</v>
      </c>
      <c r="E11172" s="235">
        <v>0</v>
      </c>
      <c r="F11172" s="235">
        <v>0</v>
      </c>
      <c r="G11172" s="235">
        <v>0</v>
      </c>
      <c r="H11172" s="235">
        <v>0</v>
      </c>
    </row>
    <row r="11173" spans="2:8">
      <c r="B11173" s="235" t="s">
        <v>96</v>
      </c>
      <c r="C11173" s="235">
        <v>43451</v>
      </c>
      <c r="D11173" s="235">
        <v>0</v>
      </c>
      <c r="E11173" s="235">
        <v>88</v>
      </c>
      <c r="F11173" s="235">
        <v>78</v>
      </c>
      <c r="G11173" s="235">
        <v>25.3</v>
      </c>
      <c r="H11173" s="235">
        <v>14.7</v>
      </c>
    </row>
    <row r="11174" spans="2:8">
      <c r="B11174" s="235" t="s">
        <v>96</v>
      </c>
      <c r="C11174" s="235">
        <v>43452</v>
      </c>
      <c r="D11174" s="235">
        <v>0</v>
      </c>
      <c r="E11174" s="235">
        <v>89</v>
      </c>
      <c r="F11174" s="235">
        <v>70</v>
      </c>
      <c r="G11174" s="235">
        <v>25.9</v>
      </c>
      <c r="H11174" s="235">
        <v>14.5</v>
      </c>
    </row>
    <row r="11175" spans="2:8">
      <c r="B11175" s="235" t="s">
        <v>96</v>
      </c>
      <c r="C11175" s="235">
        <v>43453</v>
      </c>
      <c r="D11175" s="235">
        <v>0</v>
      </c>
      <c r="E11175" s="235">
        <v>88</v>
      </c>
      <c r="F11175" s="235">
        <v>72</v>
      </c>
      <c r="G11175" s="235">
        <v>28.6</v>
      </c>
      <c r="H11175" s="235">
        <v>13.8</v>
      </c>
    </row>
    <row r="11176" spans="2:8">
      <c r="B11176" s="235" t="s">
        <v>96</v>
      </c>
      <c r="C11176" s="235">
        <v>43454</v>
      </c>
      <c r="D11176" s="235">
        <v>11</v>
      </c>
      <c r="E11176" s="235">
        <v>87</v>
      </c>
      <c r="F11176" s="235">
        <v>75</v>
      </c>
      <c r="G11176" s="235">
        <v>24.7</v>
      </c>
      <c r="H11176" s="235">
        <v>14.6</v>
      </c>
    </row>
    <row r="11177" spans="2:8">
      <c r="B11177" s="235" t="s">
        <v>96</v>
      </c>
      <c r="C11177" s="235">
        <v>43455</v>
      </c>
      <c r="D11177" s="235">
        <v>0</v>
      </c>
      <c r="E11177" s="235">
        <v>87</v>
      </c>
      <c r="F11177" s="235">
        <v>69</v>
      </c>
      <c r="G11177" s="235">
        <v>30.6</v>
      </c>
      <c r="H11177" s="235">
        <v>13.2</v>
      </c>
    </row>
    <row r="11178" spans="2:8">
      <c r="B11178" s="235" t="s">
        <v>96</v>
      </c>
      <c r="C11178" s="235">
        <v>43456</v>
      </c>
      <c r="D11178" s="235">
        <v>0</v>
      </c>
      <c r="E11178" s="235">
        <v>0</v>
      </c>
      <c r="F11178" s="235">
        <v>0</v>
      </c>
      <c r="G11178" s="235">
        <v>0</v>
      </c>
      <c r="H11178" s="235">
        <v>0</v>
      </c>
    </row>
    <row r="11179" spans="2:8">
      <c r="B11179" s="235" t="s">
        <v>96</v>
      </c>
      <c r="C11179" s="235">
        <v>43457</v>
      </c>
      <c r="D11179" s="235">
        <v>0</v>
      </c>
      <c r="E11179" s="235">
        <v>0</v>
      </c>
      <c r="F11179" s="235">
        <v>0</v>
      </c>
      <c r="G11179" s="235">
        <v>0</v>
      </c>
      <c r="H11179" s="235">
        <v>0</v>
      </c>
    </row>
    <row r="11180" spans="2:8">
      <c r="B11180" s="235" t="s">
        <v>96</v>
      </c>
      <c r="C11180" s="235">
        <v>43458</v>
      </c>
      <c r="D11180" s="235">
        <v>0</v>
      </c>
      <c r="E11180" s="235">
        <v>0</v>
      </c>
      <c r="F11180" s="235">
        <v>0</v>
      </c>
      <c r="G11180" s="235">
        <v>0</v>
      </c>
      <c r="H11180" s="235">
        <v>0</v>
      </c>
    </row>
    <row r="11181" spans="2:8">
      <c r="B11181" s="235" t="s">
        <v>96</v>
      </c>
      <c r="C11181" s="235">
        <v>43459</v>
      </c>
      <c r="D11181" s="235">
        <v>0</v>
      </c>
      <c r="E11181" s="235">
        <v>0</v>
      </c>
      <c r="F11181" s="235">
        <v>0</v>
      </c>
      <c r="G11181" s="235">
        <v>0</v>
      </c>
      <c r="H11181" s="235">
        <v>0</v>
      </c>
    </row>
    <row r="11182" spans="2:8">
      <c r="B11182" s="235" t="s">
        <v>96</v>
      </c>
      <c r="C11182" s="235">
        <v>43460</v>
      </c>
      <c r="D11182" s="235">
        <v>0</v>
      </c>
      <c r="E11182" s="235">
        <v>88</v>
      </c>
      <c r="F11182" s="235">
        <v>72</v>
      </c>
      <c r="G11182" s="235">
        <v>28.6</v>
      </c>
      <c r="H11182" s="235">
        <v>13.8</v>
      </c>
    </row>
    <row r="11183" spans="2:8">
      <c r="B11183" s="235" t="s">
        <v>96</v>
      </c>
      <c r="C11183" s="235">
        <v>43461</v>
      </c>
      <c r="D11183" s="235">
        <v>0</v>
      </c>
      <c r="E11183" s="235">
        <v>87</v>
      </c>
      <c r="F11183" s="235">
        <v>75</v>
      </c>
      <c r="G11183" s="235">
        <v>24.7</v>
      </c>
      <c r="H11183" s="235">
        <v>14.6</v>
      </c>
    </row>
    <row r="11184" spans="2:8">
      <c r="B11184" s="235" t="s">
        <v>96</v>
      </c>
      <c r="C11184" s="235">
        <v>43462</v>
      </c>
      <c r="D11184" s="235">
        <v>0</v>
      </c>
      <c r="E11184" s="235">
        <v>87</v>
      </c>
      <c r="F11184" s="235">
        <v>69</v>
      </c>
      <c r="G11184" s="235">
        <v>30.6</v>
      </c>
      <c r="H11184" s="235">
        <v>13.2</v>
      </c>
    </row>
    <row r="11185" spans="2:8">
      <c r="B11185" s="235" t="s">
        <v>96</v>
      </c>
      <c r="C11185" s="235">
        <v>43463</v>
      </c>
      <c r="D11185" s="235">
        <v>0</v>
      </c>
      <c r="E11185" s="235">
        <v>0</v>
      </c>
      <c r="F11185" s="235">
        <v>0</v>
      </c>
      <c r="G11185" s="235">
        <v>0</v>
      </c>
      <c r="H11185" s="235">
        <v>0</v>
      </c>
    </row>
    <row r="11186" spans="2:8">
      <c r="B11186" s="235" t="s">
        <v>96</v>
      </c>
      <c r="C11186" s="235">
        <v>43464</v>
      </c>
      <c r="D11186" s="235">
        <v>0</v>
      </c>
      <c r="E11186" s="235">
        <v>0</v>
      </c>
      <c r="F11186" s="235">
        <v>0</v>
      </c>
      <c r="G11186" s="235">
        <v>0</v>
      </c>
      <c r="H11186" s="235">
        <v>0</v>
      </c>
    </row>
    <row r="11187" spans="2:8">
      <c r="B11187" s="235" t="s">
        <v>96</v>
      </c>
      <c r="C11187" s="235">
        <v>43465</v>
      </c>
      <c r="D11187" s="235">
        <v>0</v>
      </c>
      <c r="E11187" s="235">
        <v>0</v>
      </c>
      <c r="F11187" s="235">
        <v>0</v>
      </c>
      <c r="G11187" s="235">
        <v>0</v>
      </c>
      <c r="H11187" s="235">
        <v>0</v>
      </c>
    </row>
    <row r="11188" spans="2:8">
      <c r="B11188" s="235" t="s">
        <v>96</v>
      </c>
      <c r="C11188" s="235">
        <v>43466</v>
      </c>
      <c r="D11188" s="235">
        <v>0</v>
      </c>
      <c r="E11188" s="235">
        <v>0</v>
      </c>
      <c r="F11188" s="235">
        <v>0</v>
      </c>
      <c r="G11188" s="235">
        <v>0</v>
      </c>
      <c r="H11188" s="235">
        <v>0</v>
      </c>
    </row>
    <row r="11189" spans="2:8">
      <c r="B11189" s="235" t="s">
        <v>96</v>
      </c>
      <c r="C11189" s="235">
        <v>43467</v>
      </c>
      <c r="D11189" s="235">
        <v>0</v>
      </c>
      <c r="E11189" s="235">
        <v>77</v>
      </c>
      <c r="F11189" s="235">
        <v>56</v>
      </c>
      <c r="G11189" s="235">
        <v>24.2</v>
      </c>
      <c r="H11189" s="235">
        <v>15.5</v>
      </c>
    </row>
    <row r="11190" spans="2:8">
      <c r="B11190" s="235" t="s">
        <v>96</v>
      </c>
      <c r="C11190" s="235">
        <v>43468</v>
      </c>
      <c r="D11190" s="235">
        <v>0</v>
      </c>
      <c r="E11190" s="235">
        <v>72</v>
      </c>
      <c r="F11190" s="235">
        <v>48</v>
      </c>
      <c r="G11190" s="235">
        <v>24</v>
      </c>
      <c r="H11190" s="235">
        <v>15.9</v>
      </c>
    </row>
    <row r="11191" spans="2:8">
      <c r="B11191" s="235" t="s">
        <v>96</v>
      </c>
      <c r="C11191" s="235">
        <v>43469</v>
      </c>
      <c r="D11191" s="235">
        <v>0</v>
      </c>
      <c r="E11191" s="235">
        <v>67</v>
      </c>
      <c r="F11191" s="235">
        <v>49</v>
      </c>
      <c r="G11191" s="235">
        <v>25.2</v>
      </c>
      <c r="H11191" s="235">
        <v>15.8</v>
      </c>
    </row>
    <row r="11192" spans="2:8">
      <c r="B11192" s="235" t="s">
        <v>96</v>
      </c>
      <c r="C11192" s="235">
        <v>43470</v>
      </c>
      <c r="D11192" s="235">
        <v>0</v>
      </c>
      <c r="E11192" s="235">
        <v>0</v>
      </c>
      <c r="F11192" s="235">
        <v>0</v>
      </c>
      <c r="G11192" s="235">
        <v>0</v>
      </c>
      <c r="H11192" s="235">
        <v>0</v>
      </c>
    </row>
    <row r="11193" spans="2:8">
      <c r="B11193" s="235" t="s">
        <v>96</v>
      </c>
      <c r="C11193" s="235">
        <v>43471</v>
      </c>
      <c r="D11193" s="235">
        <v>0</v>
      </c>
      <c r="E11193" s="235">
        <v>0</v>
      </c>
      <c r="F11193" s="235">
        <v>0</v>
      </c>
      <c r="G11193" s="235">
        <v>0</v>
      </c>
      <c r="H11193" s="235">
        <v>0</v>
      </c>
    </row>
    <row r="11194" spans="2:8">
      <c r="B11194" s="235" t="s">
        <v>96</v>
      </c>
      <c r="C11194" s="235">
        <v>43472</v>
      </c>
      <c r="D11194" s="235">
        <v>0</v>
      </c>
      <c r="E11194" s="235">
        <v>0</v>
      </c>
      <c r="F11194" s="235">
        <v>0</v>
      </c>
      <c r="G11194" s="235">
        <v>0</v>
      </c>
      <c r="H11194" s="235">
        <v>0</v>
      </c>
    </row>
    <row r="11195" spans="2:8">
      <c r="B11195" s="235" t="s">
        <v>96</v>
      </c>
      <c r="C11195" s="235">
        <v>43473</v>
      </c>
      <c r="D11195" s="235">
        <v>3</v>
      </c>
      <c r="E11195" s="235">
        <v>73</v>
      </c>
      <c r="F11195" s="235">
        <v>54</v>
      </c>
      <c r="G11195" s="235">
        <v>24</v>
      </c>
      <c r="H11195" s="235">
        <v>15.5</v>
      </c>
    </row>
    <row r="11196" spans="2:8">
      <c r="B11196" s="235" t="s">
        <v>96</v>
      </c>
      <c r="C11196" s="235">
        <v>43474</v>
      </c>
      <c r="D11196" s="235">
        <v>5</v>
      </c>
      <c r="E11196" s="235">
        <v>83</v>
      </c>
      <c r="F11196" s="235">
        <v>76</v>
      </c>
      <c r="G11196" s="235">
        <v>21.6</v>
      </c>
      <c r="H11196" s="235">
        <v>14.6</v>
      </c>
    </row>
    <row r="11197" spans="2:8">
      <c r="B11197" s="235" t="s">
        <v>96</v>
      </c>
      <c r="C11197" s="235">
        <v>43475</v>
      </c>
      <c r="D11197" s="235">
        <v>2</v>
      </c>
      <c r="E11197" s="235">
        <v>68</v>
      </c>
      <c r="F11197" s="235">
        <v>24</v>
      </c>
      <c r="G11197" s="235">
        <v>20.5</v>
      </c>
      <c r="H11197" s="235">
        <v>19.3</v>
      </c>
    </row>
    <row r="11198" spans="2:8">
      <c r="B11198" s="235" t="s">
        <v>96</v>
      </c>
      <c r="C11198" s="235">
        <v>43476</v>
      </c>
      <c r="D11198" s="235">
        <v>3</v>
      </c>
      <c r="E11198" s="235">
        <v>88</v>
      </c>
      <c r="F11198" s="235">
        <v>59</v>
      </c>
      <c r="G11198" s="235">
        <v>25.9</v>
      </c>
      <c r="H11198" s="235">
        <v>12.8</v>
      </c>
    </row>
    <row r="11199" spans="2:8">
      <c r="B11199" s="235" t="s">
        <v>96</v>
      </c>
      <c r="C11199" s="235">
        <v>43477</v>
      </c>
      <c r="D11199" s="235">
        <v>0</v>
      </c>
      <c r="E11199" s="235">
        <v>0</v>
      </c>
      <c r="F11199" s="235">
        <v>0</v>
      </c>
      <c r="G11199" s="235">
        <v>0</v>
      </c>
      <c r="H11199" s="235">
        <v>0</v>
      </c>
    </row>
    <row r="11200" spans="2:8">
      <c r="B11200" s="235" t="s">
        <v>96</v>
      </c>
      <c r="C11200" s="235">
        <v>43478</v>
      </c>
      <c r="D11200" s="235">
        <v>0</v>
      </c>
      <c r="E11200" s="235">
        <v>0</v>
      </c>
      <c r="F11200" s="235">
        <v>0</v>
      </c>
      <c r="G11200" s="235">
        <v>0</v>
      </c>
      <c r="H11200" s="235">
        <v>0</v>
      </c>
    </row>
    <row r="11201" spans="2:8">
      <c r="B11201" s="235" t="s">
        <v>96</v>
      </c>
      <c r="C11201" s="235">
        <v>43479</v>
      </c>
      <c r="D11201" s="235">
        <v>3</v>
      </c>
      <c r="E11201" s="235">
        <v>84</v>
      </c>
      <c r="F11201" s="235">
        <v>71</v>
      </c>
      <c r="G11201" s="235">
        <v>24.6</v>
      </c>
      <c r="H11201" s="235">
        <v>14.6</v>
      </c>
    </row>
    <row r="11202" spans="2:8">
      <c r="B11202" s="235" t="s">
        <v>96</v>
      </c>
      <c r="C11202" s="235">
        <v>43480</v>
      </c>
      <c r="D11202" s="235">
        <v>2</v>
      </c>
      <c r="E11202" s="235">
        <v>88</v>
      </c>
      <c r="F11202" s="235">
        <v>62</v>
      </c>
      <c r="G11202" s="235">
        <v>28.2</v>
      </c>
      <c r="H11202" s="235">
        <v>12.3</v>
      </c>
    </row>
    <row r="11203" spans="2:8">
      <c r="B11203" s="235" t="s">
        <v>96</v>
      </c>
      <c r="C11203" s="235">
        <v>43481</v>
      </c>
      <c r="D11203" s="235">
        <v>1</v>
      </c>
      <c r="E11203" s="235">
        <v>87</v>
      </c>
      <c r="F11203" s="235">
        <v>73</v>
      </c>
      <c r="G11203" s="235">
        <v>27</v>
      </c>
      <c r="H11203" s="235">
        <v>15</v>
      </c>
    </row>
    <row r="11204" spans="2:8">
      <c r="B11204" s="235" t="s">
        <v>96</v>
      </c>
      <c r="C11204" s="235">
        <v>43482</v>
      </c>
      <c r="D11204" s="235">
        <v>3</v>
      </c>
      <c r="E11204" s="235">
        <v>88</v>
      </c>
      <c r="F11204" s="235">
        <v>71</v>
      </c>
      <c r="G11204" s="235">
        <v>27.6</v>
      </c>
      <c r="H11204" s="235">
        <v>15.4</v>
      </c>
    </row>
    <row r="11205" spans="2:8">
      <c r="B11205" s="235" t="s">
        <v>96</v>
      </c>
      <c r="C11205" s="235">
        <v>43483</v>
      </c>
      <c r="D11205" s="235">
        <v>5</v>
      </c>
      <c r="E11205" s="235">
        <v>85</v>
      </c>
      <c r="F11205" s="235">
        <v>72</v>
      </c>
      <c r="G11205" s="235">
        <v>27.6</v>
      </c>
      <c r="H11205" s="235">
        <v>13.9</v>
      </c>
    </row>
    <row r="11206" spans="2:8">
      <c r="B11206" s="235" t="s">
        <v>96</v>
      </c>
      <c r="C11206" s="235">
        <v>43484</v>
      </c>
      <c r="D11206" s="235">
        <v>0</v>
      </c>
      <c r="E11206" s="235">
        <v>0</v>
      </c>
      <c r="F11206" s="235">
        <v>0</v>
      </c>
      <c r="G11206" s="235">
        <v>0</v>
      </c>
      <c r="H11206" s="235">
        <v>0</v>
      </c>
    </row>
    <row r="11207" spans="2:8">
      <c r="B11207" s="235" t="s">
        <v>96</v>
      </c>
      <c r="C11207" s="235">
        <v>43485</v>
      </c>
      <c r="D11207" s="235">
        <v>0</v>
      </c>
      <c r="E11207" s="235">
        <v>0</v>
      </c>
      <c r="F11207" s="235">
        <v>0</v>
      </c>
      <c r="G11207" s="235">
        <v>0</v>
      </c>
      <c r="H11207" s="235">
        <v>0</v>
      </c>
    </row>
    <row r="11208" spans="2:8">
      <c r="B11208" s="235" t="s">
        <v>96</v>
      </c>
      <c r="C11208" s="235">
        <v>43486</v>
      </c>
      <c r="D11208" s="235">
        <v>0</v>
      </c>
      <c r="E11208" s="235">
        <v>85</v>
      </c>
      <c r="F11208" s="235">
        <v>54</v>
      </c>
      <c r="G11208" s="235">
        <v>31</v>
      </c>
      <c r="H11208" s="235">
        <v>14</v>
      </c>
    </row>
    <row r="11209" spans="2:8">
      <c r="B11209" s="235" t="s">
        <v>96</v>
      </c>
      <c r="C11209" s="235">
        <v>43487</v>
      </c>
      <c r="D11209" s="235">
        <v>0</v>
      </c>
      <c r="E11209" s="235">
        <v>74</v>
      </c>
      <c r="F11209" s="235">
        <v>47</v>
      </c>
      <c r="G11209" s="235">
        <v>31.5</v>
      </c>
      <c r="H11209" s="235">
        <v>13.9</v>
      </c>
    </row>
    <row r="11210" spans="2:8">
      <c r="B11210" s="235" t="s">
        <v>96</v>
      </c>
      <c r="C11210" s="235">
        <v>43488</v>
      </c>
      <c r="D11210" s="235">
        <v>0</v>
      </c>
      <c r="E11210" s="235">
        <v>75</v>
      </c>
      <c r="F11210" s="235">
        <v>31</v>
      </c>
      <c r="G11210" s="235">
        <v>26</v>
      </c>
      <c r="H11210" s="235">
        <v>13.7</v>
      </c>
    </row>
    <row r="11211" spans="2:8">
      <c r="B11211" s="235" t="s">
        <v>96</v>
      </c>
      <c r="C11211" s="235">
        <v>43489</v>
      </c>
      <c r="D11211" s="235">
        <v>0</v>
      </c>
      <c r="E11211" s="235">
        <v>78</v>
      </c>
      <c r="F11211" s="235">
        <v>29</v>
      </c>
      <c r="G11211" s="235">
        <v>20</v>
      </c>
      <c r="H11211" s="235">
        <v>15.9</v>
      </c>
    </row>
    <row r="11212" spans="2:8">
      <c r="B11212" s="235" t="s">
        <v>96</v>
      </c>
      <c r="C11212" s="235">
        <v>43490</v>
      </c>
      <c r="D11212" s="235">
        <v>0</v>
      </c>
      <c r="E11212" s="235">
        <v>80</v>
      </c>
      <c r="F11212" s="235">
        <v>31</v>
      </c>
      <c r="G11212" s="235">
        <v>22</v>
      </c>
      <c r="H11212" s="235">
        <v>16.399999999999999</v>
      </c>
    </row>
    <row r="11213" spans="2:8">
      <c r="B11213" s="235" t="s">
        <v>96</v>
      </c>
      <c r="C11213" s="235">
        <v>43491</v>
      </c>
      <c r="D11213" s="235">
        <v>0</v>
      </c>
      <c r="E11213" s="235">
        <v>0</v>
      </c>
      <c r="F11213" s="235">
        <v>0</v>
      </c>
      <c r="G11213" s="235">
        <v>0</v>
      </c>
      <c r="H11213" s="235">
        <v>0</v>
      </c>
    </row>
    <row r="11214" spans="2:8">
      <c r="B11214" s="235" t="s">
        <v>96</v>
      </c>
      <c r="C11214" s="235">
        <v>43492</v>
      </c>
      <c r="D11214" s="235">
        <v>0</v>
      </c>
      <c r="E11214" s="235">
        <v>0</v>
      </c>
      <c r="F11214" s="235">
        <v>0</v>
      </c>
      <c r="G11214" s="235">
        <v>0</v>
      </c>
      <c r="H11214" s="235">
        <v>0</v>
      </c>
    </row>
    <row r="11215" spans="2:8">
      <c r="B11215" s="235" t="s">
        <v>96</v>
      </c>
      <c r="C11215" s="235">
        <v>43493</v>
      </c>
      <c r="D11215" s="235">
        <v>1</v>
      </c>
      <c r="E11215" s="235">
        <v>75</v>
      </c>
      <c r="F11215" s="235">
        <v>48</v>
      </c>
      <c r="G11215" s="235">
        <v>32.1</v>
      </c>
      <c r="H11215" s="235">
        <v>14</v>
      </c>
    </row>
    <row r="11216" spans="2:8">
      <c r="B11216" s="235" t="s">
        <v>96</v>
      </c>
      <c r="C11216" s="235">
        <v>43494</v>
      </c>
      <c r="D11216" s="235">
        <v>5</v>
      </c>
      <c r="E11216" s="235">
        <v>88</v>
      </c>
      <c r="F11216" s="235">
        <v>28</v>
      </c>
      <c r="G11216" s="235">
        <v>25</v>
      </c>
      <c r="H11216" s="235">
        <v>12</v>
      </c>
    </row>
    <row r="11217" spans="2:8">
      <c r="B11217" s="235" t="s">
        <v>96</v>
      </c>
      <c r="C11217" s="235">
        <v>43495</v>
      </c>
      <c r="D11217" s="235">
        <v>7</v>
      </c>
      <c r="E11217" s="235">
        <v>81</v>
      </c>
      <c r="F11217" s="235">
        <v>28</v>
      </c>
      <c r="G11217" s="235">
        <v>25</v>
      </c>
      <c r="H11217" s="235">
        <v>13.6</v>
      </c>
    </row>
    <row r="11218" spans="2:8">
      <c r="B11218" s="235" t="s">
        <v>96</v>
      </c>
      <c r="C11218" s="235">
        <v>43496</v>
      </c>
      <c r="D11218" s="235">
        <v>0</v>
      </c>
      <c r="E11218" s="235">
        <v>82</v>
      </c>
      <c r="F11218" s="235">
        <v>27</v>
      </c>
      <c r="G11218" s="235">
        <v>25</v>
      </c>
      <c r="H11218" s="235">
        <v>15.9</v>
      </c>
    </row>
    <row r="11219" spans="2:8">
      <c r="B11219" s="235" t="s">
        <v>96</v>
      </c>
      <c r="C11219" s="235">
        <v>43497</v>
      </c>
      <c r="D11219" s="235">
        <v>0</v>
      </c>
      <c r="E11219" s="235">
        <v>81</v>
      </c>
      <c r="F11219" s="235">
        <v>71</v>
      </c>
      <c r="G11219" s="235">
        <v>24.9</v>
      </c>
      <c r="H11219" s="235">
        <v>16.399999999999999</v>
      </c>
    </row>
    <row r="11220" spans="2:8">
      <c r="B11220" s="235" t="s">
        <v>96</v>
      </c>
      <c r="C11220" s="235">
        <v>43498</v>
      </c>
      <c r="D11220" s="235">
        <v>0</v>
      </c>
      <c r="E11220" s="235">
        <v>0</v>
      </c>
      <c r="F11220" s="235">
        <v>0</v>
      </c>
      <c r="G11220" s="235">
        <v>0</v>
      </c>
      <c r="H11220" s="235">
        <v>0</v>
      </c>
    </row>
    <row r="11221" spans="2:8">
      <c r="B11221" s="235" t="s">
        <v>96</v>
      </c>
      <c r="C11221" s="235">
        <v>43499</v>
      </c>
      <c r="D11221" s="235">
        <v>0</v>
      </c>
      <c r="E11221" s="235">
        <v>0</v>
      </c>
      <c r="F11221" s="235">
        <v>0</v>
      </c>
      <c r="G11221" s="235">
        <v>0</v>
      </c>
      <c r="H11221" s="235">
        <v>0</v>
      </c>
    </row>
    <row r="11222" spans="2:8">
      <c r="B11222" s="235" t="s">
        <v>96</v>
      </c>
      <c r="C11222" s="235">
        <v>43500</v>
      </c>
      <c r="D11222" s="235">
        <v>7</v>
      </c>
      <c r="E11222" s="235">
        <v>82</v>
      </c>
      <c r="F11222" s="235">
        <v>72</v>
      </c>
      <c r="G11222" s="235">
        <v>24</v>
      </c>
      <c r="H11222" s="235">
        <v>17</v>
      </c>
    </row>
    <row r="11223" spans="2:8">
      <c r="B11223" s="235" t="s">
        <v>96</v>
      </c>
      <c r="C11223" s="235">
        <v>43501</v>
      </c>
      <c r="D11223" s="235">
        <v>1</v>
      </c>
      <c r="E11223" s="235">
        <v>80</v>
      </c>
      <c r="F11223" s="235">
        <v>53</v>
      </c>
      <c r="G11223" s="235">
        <v>31</v>
      </c>
      <c r="H11223" s="235">
        <v>15.9</v>
      </c>
    </row>
    <row r="11224" spans="2:8">
      <c r="B11224" s="235" t="s">
        <v>96</v>
      </c>
      <c r="C11224" s="235">
        <v>43502</v>
      </c>
      <c r="D11224" s="235">
        <v>0</v>
      </c>
      <c r="E11224" s="235">
        <v>78</v>
      </c>
      <c r="F11224" s="235">
        <v>64</v>
      </c>
      <c r="G11224" s="235">
        <v>23</v>
      </c>
      <c r="H11224" s="235">
        <v>16</v>
      </c>
    </row>
    <row r="11225" spans="2:8">
      <c r="B11225" s="235" t="s">
        <v>96</v>
      </c>
      <c r="C11225" s="235">
        <v>43503</v>
      </c>
      <c r="D11225" s="235">
        <v>0</v>
      </c>
      <c r="E11225" s="235">
        <v>82</v>
      </c>
      <c r="F11225" s="235">
        <v>68</v>
      </c>
      <c r="G11225" s="235">
        <v>21</v>
      </c>
      <c r="H11225" s="235">
        <v>17.5</v>
      </c>
    </row>
    <row r="11226" spans="2:8">
      <c r="B11226" s="235" t="s">
        <v>96</v>
      </c>
      <c r="C11226" s="235">
        <v>43504</v>
      </c>
      <c r="D11226" s="235">
        <v>8</v>
      </c>
      <c r="E11226" s="235">
        <v>85</v>
      </c>
      <c r="F11226" s="235">
        <v>74</v>
      </c>
      <c r="G11226" s="235">
        <v>21</v>
      </c>
      <c r="H11226" s="235">
        <v>16.5</v>
      </c>
    </row>
    <row r="11227" spans="2:8">
      <c r="B11227" s="235" t="s">
        <v>96</v>
      </c>
      <c r="C11227" s="235">
        <v>43505</v>
      </c>
      <c r="D11227" s="235">
        <v>0</v>
      </c>
      <c r="E11227" s="235">
        <v>0</v>
      </c>
      <c r="F11227" s="235">
        <v>0</v>
      </c>
      <c r="G11227" s="235">
        <v>0</v>
      </c>
      <c r="H11227" s="235">
        <v>0</v>
      </c>
    </row>
    <row r="11228" spans="2:8">
      <c r="B11228" s="235" t="s">
        <v>96</v>
      </c>
      <c r="C11228" s="235">
        <v>43506</v>
      </c>
      <c r="D11228" s="235">
        <v>0</v>
      </c>
      <c r="E11228" s="235">
        <v>0</v>
      </c>
      <c r="F11228" s="235">
        <v>0</v>
      </c>
      <c r="G11228" s="235">
        <v>0</v>
      </c>
      <c r="H11228" s="235">
        <v>0</v>
      </c>
    </row>
    <row r="11229" spans="2:8">
      <c r="B11229" s="235" t="s">
        <v>96</v>
      </c>
      <c r="C11229" s="235">
        <v>43507</v>
      </c>
      <c r="D11229" s="235">
        <v>8</v>
      </c>
      <c r="E11229" s="235">
        <v>85</v>
      </c>
      <c r="F11229" s="235">
        <v>64</v>
      </c>
      <c r="G11229" s="235">
        <v>23.8</v>
      </c>
      <c r="H11229" s="235">
        <v>17</v>
      </c>
    </row>
    <row r="11230" spans="2:8">
      <c r="B11230" s="235" t="s">
        <v>96</v>
      </c>
      <c r="C11230" s="235">
        <v>43508</v>
      </c>
      <c r="D11230" s="235">
        <v>41</v>
      </c>
      <c r="E11230" s="235">
        <v>84</v>
      </c>
      <c r="F11230" s="235">
        <v>69</v>
      </c>
      <c r="G11230" s="235">
        <v>24</v>
      </c>
      <c r="H11230" s="235">
        <v>18.5</v>
      </c>
    </row>
    <row r="11231" spans="2:8">
      <c r="B11231" s="235" t="s">
        <v>96</v>
      </c>
      <c r="C11231" s="235">
        <v>43509</v>
      </c>
      <c r="D11231" s="235">
        <v>1</v>
      </c>
      <c r="E11231" s="235">
        <v>84</v>
      </c>
      <c r="F11231" s="235">
        <v>66</v>
      </c>
      <c r="G11231" s="235">
        <v>25</v>
      </c>
      <c r="H11231" s="235">
        <v>18</v>
      </c>
    </row>
    <row r="11232" spans="2:8">
      <c r="B11232" s="235" t="s">
        <v>96</v>
      </c>
      <c r="C11232" s="235">
        <v>43510</v>
      </c>
      <c r="D11232" s="235">
        <v>31</v>
      </c>
      <c r="E11232" s="235">
        <v>80</v>
      </c>
      <c r="F11232" s="235">
        <v>60</v>
      </c>
      <c r="G11232" s="235">
        <v>25</v>
      </c>
      <c r="H11232" s="235">
        <v>18</v>
      </c>
    </row>
    <row r="11233" spans="2:8">
      <c r="B11233" s="235" t="s">
        <v>96</v>
      </c>
      <c r="C11233" s="235">
        <v>43511</v>
      </c>
      <c r="D11233" s="235">
        <v>1</v>
      </c>
      <c r="E11233" s="235">
        <v>82</v>
      </c>
      <c r="F11233" s="235">
        <v>64</v>
      </c>
      <c r="G11233" s="235">
        <v>25</v>
      </c>
      <c r="H11233" s="235">
        <v>17</v>
      </c>
    </row>
    <row r="11234" spans="2:8">
      <c r="B11234" s="235" t="s">
        <v>96</v>
      </c>
      <c r="C11234" s="235">
        <v>43512</v>
      </c>
      <c r="D11234" s="235">
        <v>0</v>
      </c>
      <c r="E11234" s="235">
        <v>0</v>
      </c>
      <c r="F11234" s="235">
        <v>0</v>
      </c>
      <c r="G11234" s="235">
        <v>0</v>
      </c>
      <c r="H11234" s="235">
        <v>0</v>
      </c>
    </row>
    <row r="11235" spans="2:8">
      <c r="B11235" s="235" t="s">
        <v>96</v>
      </c>
      <c r="C11235" s="235">
        <v>43513</v>
      </c>
      <c r="D11235" s="235">
        <v>0</v>
      </c>
      <c r="E11235" s="235">
        <v>0</v>
      </c>
      <c r="F11235" s="235">
        <v>0</v>
      </c>
      <c r="G11235" s="235">
        <v>0</v>
      </c>
      <c r="H11235" s="235">
        <v>0</v>
      </c>
    </row>
    <row r="11236" spans="2:8">
      <c r="B11236" s="235" t="s">
        <v>96</v>
      </c>
      <c r="C11236" s="235">
        <v>43514</v>
      </c>
      <c r="D11236" s="235">
        <v>10</v>
      </c>
      <c r="E11236" s="235">
        <v>84</v>
      </c>
      <c r="F11236" s="235">
        <v>66</v>
      </c>
      <c r="G11236" s="235">
        <v>22</v>
      </c>
      <c r="H11236" s="235">
        <v>17</v>
      </c>
    </row>
    <row r="11237" spans="2:8">
      <c r="B11237" s="235" t="s">
        <v>96</v>
      </c>
      <c r="C11237" s="235">
        <v>43515</v>
      </c>
      <c r="D11237" s="235">
        <v>0</v>
      </c>
      <c r="E11237" s="235">
        <v>83</v>
      </c>
      <c r="F11237" s="235">
        <v>72</v>
      </c>
      <c r="G11237" s="235">
        <v>21</v>
      </c>
      <c r="H11237" s="235">
        <v>18</v>
      </c>
    </row>
    <row r="11238" spans="2:8">
      <c r="B11238" s="235" t="s">
        <v>96</v>
      </c>
      <c r="C11238" s="235">
        <v>43516</v>
      </c>
      <c r="D11238" s="235">
        <v>2</v>
      </c>
      <c r="E11238" s="235">
        <v>87</v>
      </c>
      <c r="F11238" s="235">
        <v>61</v>
      </c>
      <c r="G11238" s="235">
        <v>24</v>
      </c>
      <c r="H11238" s="235">
        <v>16</v>
      </c>
    </row>
    <row r="11239" spans="2:8">
      <c r="B11239" s="235" t="s">
        <v>96</v>
      </c>
      <c r="C11239" s="235">
        <v>43517</v>
      </c>
      <c r="D11239" s="235">
        <v>0</v>
      </c>
      <c r="E11239" s="235">
        <v>82</v>
      </c>
      <c r="F11239" s="235">
        <v>60</v>
      </c>
      <c r="G11239" s="235">
        <v>25</v>
      </c>
      <c r="H11239" s="235">
        <v>18</v>
      </c>
    </row>
    <row r="11240" spans="2:8">
      <c r="B11240" s="235" t="s">
        <v>96</v>
      </c>
      <c r="C11240" s="235">
        <v>43518</v>
      </c>
      <c r="D11240" s="235">
        <v>0</v>
      </c>
      <c r="E11240" s="235">
        <v>80</v>
      </c>
      <c r="F11240" s="235">
        <v>61</v>
      </c>
      <c r="G11240" s="235">
        <v>25</v>
      </c>
      <c r="H11240" s="235">
        <v>18</v>
      </c>
    </row>
    <row r="11241" spans="2:8">
      <c r="B11241" s="235" t="s">
        <v>96</v>
      </c>
      <c r="C11241" s="235">
        <v>43519</v>
      </c>
      <c r="D11241" s="235">
        <v>0</v>
      </c>
      <c r="E11241" s="235">
        <v>0</v>
      </c>
      <c r="F11241" s="235">
        <v>0</v>
      </c>
      <c r="G11241" s="235">
        <v>0</v>
      </c>
      <c r="H11241" s="235">
        <v>0</v>
      </c>
    </row>
    <row r="11242" spans="2:8">
      <c r="B11242" s="235" t="s">
        <v>96</v>
      </c>
      <c r="C11242" s="235">
        <v>43520</v>
      </c>
      <c r="D11242" s="235">
        <v>0</v>
      </c>
      <c r="E11242" s="235">
        <v>0</v>
      </c>
      <c r="F11242" s="235">
        <v>0</v>
      </c>
      <c r="G11242" s="235">
        <v>0</v>
      </c>
      <c r="H11242" s="235">
        <v>0</v>
      </c>
    </row>
    <row r="11243" spans="2:8">
      <c r="B11243" s="235" t="s">
        <v>96</v>
      </c>
      <c r="C11243" s="235">
        <v>43521</v>
      </c>
      <c r="D11243" s="235">
        <v>12</v>
      </c>
      <c r="E11243" s="235">
        <v>82</v>
      </c>
      <c r="F11243" s="235">
        <v>68</v>
      </c>
      <c r="G11243" s="235">
        <v>23</v>
      </c>
      <c r="H11243" s="235">
        <v>18</v>
      </c>
    </row>
    <row r="11244" spans="2:8">
      <c r="B11244" s="235" t="s">
        <v>96</v>
      </c>
      <c r="C11244" s="235">
        <v>43522</v>
      </c>
      <c r="D11244" s="235">
        <v>3</v>
      </c>
      <c r="E11244" s="235">
        <v>84</v>
      </c>
      <c r="F11244" s="235">
        <v>71</v>
      </c>
      <c r="G11244" s="235">
        <v>20</v>
      </c>
      <c r="H11244" s="235">
        <v>17</v>
      </c>
    </row>
    <row r="11245" spans="2:8">
      <c r="B11245" s="235" t="s">
        <v>96</v>
      </c>
      <c r="C11245" s="235">
        <v>43523</v>
      </c>
      <c r="D11245" s="235">
        <v>12</v>
      </c>
      <c r="E11245" s="235">
        <v>87</v>
      </c>
      <c r="F11245" s="235">
        <v>67</v>
      </c>
      <c r="G11245" s="235">
        <v>20</v>
      </c>
      <c r="H11245" s="235">
        <v>16</v>
      </c>
    </row>
    <row r="11246" spans="2:8">
      <c r="B11246" s="235" t="s">
        <v>96</v>
      </c>
      <c r="C11246" s="235">
        <v>43524</v>
      </c>
      <c r="D11246" s="235">
        <v>2</v>
      </c>
      <c r="E11246" s="235">
        <v>86</v>
      </c>
      <c r="F11246" s="235">
        <v>62</v>
      </c>
      <c r="G11246" s="235">
        <v>23</v>
      </c>
      <c r="H11246" s="235">
        <v>16</v>
      </c>
    </row>
    <row r="11247" spans="2:8">
      <c r="B11247" s="235" t="s">
        <v>96</v>
      </c>
      <c r="C11247" s="235">
        <v>43525</v>
      </c>
      <c r="D11247" s="235">
        <v>0</v>
      </c>
      <c r="E11247" s="235">
        <v>81</v>
      </c>
      <c r="F11247" s="235">
        <v>66</v>
      </c>
      <c r="G11247" s="235">
        <v>23</v>
      </c>
      <c r="H11247" s="235">
        <v>17</v>
      </c>
    </row>
    <row r="11248" spans="2:8">
      <c r="B11248" s="235" t="s">
        <v>96</v>
      </c>
      <c r="C11248" s="235">
        <v>43526</v>
      </c>
      <c r="D11248" s="235">
        <v>0</v>
      </c>
      <c r="E11248" s="235">
        <v>0</v>
      </c>
      <c r="F11248" s="235">
        <v>0</v>
      </c>
      <c r="G11248" s="235">
        <v>0</v>
      </c>
      <c r="H11248" s="235">
        <v>0</v>
      </c>
    </row>
    <row r="11249" spans="2:8">
      <c r="B11249" s="235" t="s">
        <v>96</v>
      </c>
      <c r="C11249" s="235">
        <v>43527</v>
      </c>
      <c r="D11249" s="235">
        <v>0</v>
      </c>
      <c r="E11249" s="235">
        <v>0</v>
      </c>
      <c r="F11249" s="235">
        <v>0</v>
      </c>
      <c r="G11249" s="235">
        <v>0</v>
      </c>
      <c r="H11249" s="235">
        <v>0</v>
      </c>
    </row>
    <row r="11250" spans="2:8">
      <c r="B11250" s="235" t="s">
        <v>96</v>
      </c>
      <c r="C11250" s="235">
        <v>43528</v>
      </c>
      <c r="D11250" s="235">
        <v>16</v>
      </c>
      <c r="E11250" s="235">
        <v>82</v>
      </c>
      <c r="F11250" s="235">
        <v>59</v>
      </c>
      <c r="G11250" s="235">
        <v>24</v>
      </c>
      <c r="H11250" s="235">
        <v>17</v>
      </c>
    </row>
    <row r="11251" spans="2:8">
      <c r="B11251" s="235" t="s">
        <v>96</v>
      </c>
      <c r="C11251" s="235">
        <v>43529</v>
      </c>
      <c r="D11251" s="235">
        <v>1</v>
      </c>
      <c r="E11251" s="235">
        <v>85</v>
      </c>
      <c r="F11251" s="235">
        <v>71</v>
      </c>
      <c r="G11251" s="235">
        <v>21</v>
      </c>
      <c r="H11251" s="235">
        <v>17</v>
      </c>
    </row>
    <row r="11252" spans="2:8">
      <c r="B11252" s="235" t="s">
        <v>96</v>
      </c>
      <c r="C11252" s="235">
        <v>43530</v>
      </c>
      <c r="D11252" s="235">
        <v>1</v>
      </c>
      <c r="E11252" s="235">
        <v>85</v>
      </c>
      <c r="F11252" s="235">
        <v>70</v>
      </c>
      <c r="G11252" s="235">
        <v>22</v>
      </c>
      <c r="H11252" s="235">
        <v>16</v>
      </c>
    </row>
    <row r="11253" spans="2:8">
      <c r="B11253" s="235" t="s">
        <v>96</v>
      </c>
      <c r="C11253" s="235">
        <v>43531</v>
      </c>
      <c r="D11253" s="235">
        <v>7</v>
      </c>
      <c r="E11253" s="235">
        <v>87</v>
      </c>
      <c r="F11253" s="235">
        <v>76</v>
      </c>
      <c r="G11253" s="235">
        <v>21</v>
      </c>
      <c r="H11253" s="235">
        <v>15</v>
      </c>
    </row>
    <row r="11254" spans="2:8">
      <c r="B11254" s="235" t="s">
        <v>96</v>
      </c>
      <c r="C11254" s="235">
        <v>43532</v>
      </c>
      <c r="D11254" s="235">
        <v>6</v>
      </c>
      <c r="E11254" s="235">
        <v>89</v>
      </c>
      <c r="F11254" s="235">
        <v>75</v>
      </c>
      <c r="G11254" s="235">
        <v>28</v>
      </c>
      <c r="H11254" s="235">
        <v>13</v>
      </c>
    </row>
    <row r="11255" spans="2:8">
      <c r="B11255" s="235" t="s">
        <v>96</v>
      </c>
      <c r="C11255" s="235">
        <v>43533</v>
      </c>
      <c r="D11255" s="235">
        <v>0</v>
      </c>
      <c r="E11255" s="235">
        <v>0</v>
      </c>
      <c r="F11255" s="235">
        <v>0</v>
      </c>
      <c r="G11255" s="235">
        <v>0</v>
      </c>
      <c r="H11255" s="235">
        <v>0</v>
      </c>
    </row>
    <row r="11256" spans="2:8">
      <c r="B11256" s="235" t="s">
        <v>96</v>
      </c>
      <c r="C11256" s="235">
        <v>43534</v>
      </c>
      <c r="D11256" s="235">
        <v>0</v>
      </c>
      <c r="E11256" s="235">
        <v>0</v>
      </c>
      <c r="F11256" s="235">
        <v>0</v>
      </c>
      <c r="G11256" s="235">
        <v>0</v>
      </c>
      <c r="H11256" s="235">
        <v>0</v>
      </c>
    </row>
    <row r="11257" spans="2:8">
      <c r="B11257" s="235" t="s">
        <v>96</v>
      </c>
      <c r="C11257" s="235">
        <v>43535</v>
      </c>
      <c r="D11257" s="235">
        <v>20</v>
      </c>
      <c r="E11257" s="235">
        <v>80</v>
      </c>
      <c r="F11257" s="235">
        <v>65</v>
      </c>
      <c r="G11257" s="235">
        <v>21</v>
      </c>
      <c r="H11257" s="235">
        <v>16</v>
      </c>
    </row>
    <row r="11258" spans="2:8">
      <c r="B11258" s="235" t="s">
        <v>96</v>
      </c>
      <c r="C11258" s="235">
        <v>43536</v>
      </c>
      <c r="D11258" s="235">
        <v>1</v>
      </c>
      <c r="E11258" s="235">
        <v>87</v>
      </c>
      <c r="F11258" s="235">
        <v>72</v>
      </c>
      <c r="G11258" s="235">
        <v>32</v>
      </c>
      <c r="H11258" s="235">
        <v>14</v>
      </c>
    </row>
    <row r="11259" spans="2:8">
      <c r="B11259" s="235" t="s">
        <v>96</v>
      </c>
      <c r="C11259" s="235">
        <v>43537</v>
      </c>
      <c r="D11259" s="235">
        <v>0</v>
      </c>
      <c r="E11259" s="235">
        <v>84</v>
      </c>
      <c r="F11259" s="235">
        <v>55</v>
      </c>
      <c r="G11259" s="235">
        <v>30</v>
      </c>
      <c r="H11259" s="235">
        <v>14</v>
      </c>
    </row>
    <row r="11260" spans="2:8">
      <c r="B11260" s="235" t="s">
        <v>96</v>
      </c>
      <c r="C11260" s="235">
        <v>43538</v>
      </c>
      <c r="D11260" s="235">
        <v>0</v>
      </c>
      <c r="E11260" s="235">
        <v>83</v>
      </c>
      <c r="F11260" s="235">
        <v>70</v>
      </c>
      <c r="G11260" s="235">
        <v>24</v>
      </c>
      <c r="H11260" s="235">
        <v>16</v>
      </c>
    </row>
    <row r="11261" spans="2:8">
      <c r="B11261" s="235" t="s">
        <v>96</v>
      </c>
      <c r="C11261" s="235">
        <v>43539</v>
      </c>
      <c r="D11261" s="235">
        <v>3</v>
      </c>
      <c r="E11261" s="235">
        <v>87</v>
      </c>
      <c r="F11261" s="235">
        <v>73</v>
      </c>
      <c r="G11261" s="235">
        <v>26</v>
      </c>
      <c r="H11261" s="235">
        <v>14</v>
      </c>
    </row>
    <row r="11262" spans="2:8">
      <c r="B11262" s="235" t="s">
        <v>96</v>
      </c>
      <c r="C11262" s="235">
        <v>43540</v>
      </c>
      <c r="D11262" s="235">
        <v>0</v>
      </c>
      <c r="E11262" s="235">
        <v>0</v>
      </c>
      <c r="F11262" s="235">
        <v>0</v>
      </c>
      <c r="G11262" s="235">
        <v>0</v>
      </c>
      <c r="H11262" s="235">
        <v>0</v>
      </c>
    </row>
    <row r="11263" spans="2:8">
      <c r="B11263" s="235" t="s">
        <v>96</v>
      </c>
      <c r="C11263" s="235">
        <v>43541</v>
      </c>
      <c r="D11263" s="235">
        <v>0</v>
      </c>
      <c r="E11263" s="235">
        <v>0</v>
      </c>
      <c r="F11263" s="235">
        <v>0</v>
      </c>
      <c r="G11263" s="235">
        <v>0</v>
      </c>
      <c r="H11263" s="235">
        <v>0</v>
      </c>
    </row>
    <row r="11264" spans="2:8">
      <c r="B11264" s="235" t="s">
        <v>96</v>
      </c>
      <c r="C11264" s="235">
        <v>43542</v>
      </c>
      <c r="D11264" s="235">
        <v>0</v>
      </c>
      <c r="E11264" s="235">
        <v>84</v>
      </c>
      <c r="F11264" s="235">
        <v>66</v>
      </c>
      <c r="G11264" s="235">
        <v>28</v>
      </c>
      <c r="H11264" s="235">
        <v>16</v>
      </c>
    </row>
    <row r="11265" spans="2:8">
      <c r="B11265" s="235" t="s">
        <v>96</v>
      </c>
      <c r="C11265" s="235">
        <v>43543</v>
      </c>
      <c r="D11265" s="235">
        <v>3</v>
      </c>
      <c r="E11265" s="235">
        <v>85</v>
      </c>
      <c r="F11265" s="235">
        <v>74</v>
      </c>
      <c r="G11265" s="235">
        <v>22</v>
      </c>
      <c r="H11265" s="235">
        <v>15</v>
      </c>
    </row>
    <row r="11266" spans="2:8">
      <c r="B11266" s="235" t="s">
        <v>96</v>
      </c>
      <c r="C11266" s="235">
        <v>43544</v>
      </c>
      <c r="D11266" s="235">
        <v>1</v>
      </c>
      <c r="E11266" s="235">
        <v>84</v>
      </c>
      <c r="F11266" s="235">
        <v>70</v>
      </c>
      <c r="G11266" s="235">
        <v>29</v>
      </c>
      <c r="H11266" s="235">
        <v>14</v>
      </c>
    </row>
    <row r="11267" spans="2:8">
      <c r="B11267" s="235" t="s">
        <v>96</v>
      </c>
      <c r="C11267" s="235">
        <v>43545</v>
      </c>
      <c r="D11267" s="235">
        <v>0</v>
      </c>
      <c r="E11267" s="235">
        <v>86</v>
      </c>
      <c r="F11267" s="235">
        <v>77</v>
      </c>
      <c r="G11267" s="235">
        <v>24</v>
      </c>
      <c r="H11267" s="235">
        <v>15</v>
      </c>
    </row>
    <row r="11268" spans="2:8">
      <c r="B11268" s="235" t="s">
        <v>96</v>
      </c>
      <c r="C11268" s="235">
        <v>43546</v>
      </c>
      <c r="D11268" s="235">
        <v>7</v>
      </c>
      <c r="E11268" s="235">
        <v>0</v>
      </c>
      <c r="F11268" s="235">
        <v>0</v>
      </c>
      <c r="G11268" s="235">
        <v>0</v>
      </c>
      <c r="H11268" s="235">
        <v>0</v>
      </c>
    </row>
    <row r="11269" spans="2:8">
      <c r="B11269" s="235" t="s">
        <v>96</v>
      </c>
      <c r="C11269" s="235">
        <v>43547</v>
      </c>
      <c r="D11269" s="235">
        <v>0</v>
      </c>
      <c r="E11269" s="235">
        <v>0</v>
      </c>
      <c r="F11269" s="235">
        <v>0</v>
      </c>
      <c r="G11269" s="235">
        <v>0</v>
      </c>
      <c r="H11269" s="235">
        <v>0</v>
      </c>
    </row>
    <row r="11270" spans="2:8">
      <c r="B11270" s="235" t="s">
        <v>96</v>
      </c>
      <c r="C11270" s="235">
        <v>43548</v>
      </c>
      <c r="D11270" s="235">
        <v>0</v>
      </c>
      <c r="E11270" s="235">
        <v>0</v>
      </c>
      <c r="F11270" s="235">
        <v>0</v>
      </c>
      <c r="G11270" s="235">
        <v>0</v>
      </c>
      <c r="H11270" s="235">
        <v>0</v>
      </c>
    </row>
    <row r="11271" spans="2:8">
      <c r="B11271" s="235" t="s">
        <v>96</v>
      </c>
      <c r="C11271" s="235">
        <v>43549</v>
      </c>
      <c r="D11271" s="235">
        <v>0</v>
      </c>
      <c r="E11271" s="235">
        <v>0</v>
      </c>
      <c r="F11271" s="235">
        <v>0</v>
      </c>
      <c r="G11271" s="235">
        <v>0</v>
      </c>
      <c r="H11271" s="235">
        <v>0</v>
      </c>
    </row>
    <row r="11272" spans="2:8">
      <c r="B11272" s="235" t="s">
        <v>96</v>
      </c>
      <c r="C11272" s="235">
        <v>43550</v>
      </c>
      <c r="D11272" s="235">
        <v>9</v>
      </c>
      <c r="E11272" s="235">
        <v>84</v>
      </c>
      <c r="F11272" s="235">
        <v>65</v>
      </c>
      <c r="G11272" s="235">
        <v>26</v>
      </c>
      <c r="H11272" s="235">
        <v>15</v>
      </c>
    </row>
    <row r="11273" spans="2:8">
      <c r="B11273" s="235" t="s">
        <v>96</v>
      </c>
      <c r="C11273" s="235">
        <v>43551</v>
      </c>
      <c r="D11273" s="235">
        <v>1</v>
      </c>
      <c r="E11273" s="235">
        <v>83</v>
      </c>
      <c r="F11273" s="235">
        <v>67</v>
      </c>
      <c r="G11273" s="235">
        <v>27</v>
      </c>
      <c r="H11273" s="235">
        <v>14</v>
      </c>
    </row>
    <row r="11274" spans="2:8">
      <c r="B11274" s="235" t="s">
        <v>96</v>
      </c>
      <c r="C11274" s="235">
        <v>43552</v>
      </c>
      <c r="D11274" s="235">
        <v>0</v>
      </c>
      <c r="E11274" s="235">
        <v>84</v>
      </c>
      <c r="F11274" s="235">
        <v>60</v>
      </c>
      <c r="G11274" s="235">
        <v>30</v>
      </c>
      <c r="H11274" s="235">
        <v>16</v>
      </c>
    </row>
    <row r="11275" spans="2:8">
      <c r="B11275" s="235" t="s">
        <v>96</v>
      </c>
      <c r="C11275" s="235">
        <v>43553</v>
      </c>
      <c r="D11275" s="235">
        <v>1</v>
      </c>
      <c r="E11275" s="235">
        <v>86</v>
      </c>
      <c r="F11275" s="235">
        <v>62</v>
      </c>
      <c r="G11275" s="235">
        <v>23</v>
      </c>
      <c r="H11275" s="235">
        <v>16</v>
      </c>
    </row>
    <row r="11276" spans="2:8">
      <c r="B11276" s="235" t="s">
        <v>96</v>
      </c>
      <c r="C11276" s="235">
        <v>43554</v>
      </c>
      <c r="D11276" s="235">
        <v>0</v>
      </c>
      <c r="E11276" s="235">
        <v>0</v>
      </c>
      <c r="F11276" s="235">
        <v>0</v>
      </c>
      <c r="G11276" s="235">
        <v>0</v>
      </c>
      <c r="H11276" s="235">
        <v>0</v>
      </c>
    </row>
    <row r="11277" spans="2:8">
      <c r="B11277" s="235" t="s">
        <v>96</v>
      </c>
      <c r="C11277" s="235">
        <v>43555</v>
      </c>
      <c r="D11277" s="235">
        <v>0</v>
      </c>
      <c r="E11277" s="235">
        <v>0</v>
      </c>
      <c r="F11277" s="235">
        <v>0</v>
      </c>
      <c r="G11277" s="235">
        <v>0</v>
      </c>
      <c r="H11277" s="235">
        <v>0</v>
      </c>
    </row>
    <row r="11278" spans="2:8">
      <c r="B11278" s="235" t="s">
        <v>96</v>
      </c>
      <c r="C11278" s="235">
        <v>43556</v>
      </c>
      <c r="D11278" s="235">
        <v>0</v>
      </c>
      <c r="E11278" s="235">
        <v>83</v>
      </c>
      <c r="F11278" s="235">
        <v>70</v>
      </c>
      <c r="G11278" s="235">
        <v>25</v>
      </c>
      <c r="H11278" s="235">
        <v>15</v>
      </c>
    </row>
    <row r="11279" spans="2:8">
      <c r="B11279" s="235" t="s">
        <v>96</v>
      </c>
      <c r="C11279" s="235">
        <v>43557</v>
      </c>
      <c r="D11279" s="235">
        <v>6</v>
      </c>
      <c r="E11279" s="235">
        <v>85</v>
      </c>
      <c r="F11279" s="235">
        <v>78</v>
      </c>
      <c r="G11279" s="235">
        <v>27</v>
      </c>
      <c r="H11279" s="235">
        <v>15</v>
      </c>
    </row>
    <row r="11280" spans="2:8">
      <c r="B11280" s="235" t="s">
        <v>96</v>
      </c>
      <c r="C11280" s="235">
        <v>43558</v>
      </c>
      <c r="D11280" s="235">
        <v>12</v>
      </c>
      <c r="E11280" s="235">
        <v>87</v>
      </c>
      <c r="F11280" s="235">
        <v>58</v>
      </c>
      <c r="G11280" s="235">
        <v>30</v>
      </c>
      <c r="H11280" s="235">
        <v>14</v>
      </c>
    </row>
    <row r="11281" spans="2:8">
      <c r="B11281" s="235" t="s">
        <v>96</v>
      </c>
      <c r="C11281" s="235">
        <v>43559</v>
      </c>
      <c r="D11281" s="235">
        <v>0</v>
      </c>
      <c r="E11281" s="235">
        <v>82</v>
      </c>
      <c r="F11281" s="235">
        <v>68</v>
      </c>
      <c r="G11281" s="235">
        <v>29</v>
      </c>
      <c r="H11281" s="235">
        <v>15</v>
      </c>
    </row>
    <row r="11282" spans="2:8">
      <c r="B11282" s="235" t="s">
        <v>96</v>
      </c>
      <c r="C11282" s="235">
        <v>43560</v>
      </c>
      <c r="D11282" s="235">
        <v>26</v>
      </c>
      <c r="E11282" s="235">
        <v>83</v>
      </c>
      <c r="F11282" s="235">
        <v>68</v>
      </c>
      <c r="G11282" s="235">
        <v>29</v>
      </c>
      <c r="H11282" s="235">
        <v>15</v>
      </c>
    </row>
    <row r="11283" spans="2:8">
      <c r="B11283" s="235" t="s">
        <v>96</v>
      </c>
      <c r="C11283" s="235">
        <v>43561</v>
      </c>
      <c r="D11283" s="235">
        <v>6</v>
      </c>
      <c r="E11283" s="235">
        <v>0</v>
      </c>
      <c r="F11283" s="235">
        <v>0</v>
      </c>
      <c r="G11283" s="235">
        <v>0</v>
      </c>
      <c r="H11283" s="235">
        <v>0</v>
      </c>
    </row>
    <row r="11284" spans="2:8">
      <c r="B11284" s="235" t="s">
        <v>96</v>
      </c>
      <c r="C11284" s="235">
        <v>43562</v>
      </c>
      <c r="D11284" s="235">
        <v>20</v>
      </c>
      <c r="E11284" s="235">
        <v>0</v>
      </c>
      <c r="F11284" s="235">
        <v>0</v>
      </c>
      <c r="G11284" s="235">
        <v>0</v>
      </c>
      <c r="H11284" s="235">
        <v>0</v>
      </c>
    </row>
    <row r="11285" spans="2:8">
      <c r="B11285" s="235" t="s">
        <v>96</v>
      </c>
      <c r="C11285" s="235">
        <v>43563</v>
      </c>
      <c r="D11285" s="235">
        <v>8</v>
      </c>
      <c r="E11285" s="235">
        <v>87</v>
      </c>
      <c r="F11285" s="235">
        <v>69</v>
      </c>
      <c r="G11285" s="235">
        <v>27</v>
      </c>
      <c r="H11285" s="235">
        <v>14</v>
      </c>
    </row>
    <row r="11286" spans="2:8">
      <c r="B11286" s="235" t="s">
        <v>96</v>
      </c>
      <c r="C11286" s="235">
        <v>43564</v>
      </c>
      <c r="D11286" s="235">
        <v>0</v>
      </c>
      <c r="E11286" s="235">
        <v>84</v>
      </c>
      <c r="F11286" s="235">
        <v>67</v>
      </c>
      <c r="G11286" s="235">
        <v>26</v>
      </c>
      <c r="H11286" s="235">
        <v>16</v>
      </c>
    </row>
    <row r="11287" spans="2:8">
      <c r="B11287" s="235" t="s">
        <v>96</v>
      </c>
      <c r="C11287" s="235">
        <v>43565</v>
      </c>
      <c r="D11287" s="235">
        <v>9</v>
      </c>
      <c r="E11287" s="235">
        <v>83</v>
      </c>
      <c r="F11287" s="235">
        <v>73</v>
      </c>
      <c r="G11287" s="235">
        <v>23</v>
      </c>
      <c r="H11287" s="235">
        <v>15</v>
      </c>
    </row>
    <row r="11288" spans="2:8">
      <c r="B11288" s="235" t="s">
        <v>96</v>
      </c>
      <c r="C11288" s="235">
        <v>43566</v>
      </c>
      <c r="D11288" s="235">
        <v>24</v>
      </c>
      <c r="E11288" s="235">
        <v>83</v>
      </c>
      <c r="F11288" s="235">
        <v>70</v>
      </c>
      <c r="G11288" s="235">
        <v>24</v>
      </c>
      <c r="H11288" s="235">
        <v>16</v>
      </c>
    </row>
    <row r="11289" spans="2:8">
      <c r="B11289" s="235" t="s">
        <v>96</v>
      </c>
      <c r="C11289" s="235">
        <v>43567</v>
      </c>
      <c r="D11289" s="235">
        <v>24</v>
      </c>
      <c r="E11289" s="235">
        <v>87</v>
      </c>
      <c r="F11289" s="235">
        <v>73</v>
      </c>
      <c r="G11289" s="235">
        <v>26</v>
      </c>
      <c r="H11289" s="235">
        <v>14</v>
      </c>
    </row>
    <row r="11290" spans="2:8">
      <c r="B11290" s="235" t="s">
        <v>96</v>
      </c>
      <c r="C11290" s="235">
        <v>43568</v>
      </c>
      <c r="D11290" s="235">
        <v>0</v>
      </c>
      <c r="E11290" s="235">
        <v>0</v>
      </c>
      <c r="F11290" s="235">
        <v>0</v>
      </c>
      <c r="G11290" s="235">
        <v>0</v>
      </c>
      <c r="H11290" s="235">
        <v>0</v>
      </c>
    </row>
    <row r="11291" spans="2:8">
      <c r="B11291" s="235" t="s">
        <v>96</v>
      </c>
      <c r="C11291" s="235">
        <v>43569</v>
      </c>
      <c r="D11291" s="235">
        <v>0</v>
      </c>
      <c r="E11291" s="235">
        <v>0</v>
      </c>
      <c r="F11291" s="235">
        <v>0</v>
      </c>
      <c r="G11291" s="235">
        <v>0</v>
      </c>
      <c r="H11291" s="235">
        <v>0</v>
      </c>
    </row>
    <row r="11292" spans="2:8">
      <c r="B11292" s="235" t="s">
        <v>96</v>
      </c>
      <c r="C11292" s="235">
        <v>43570</v>
      </c>
      <c r="D11292" s="235">
        <v>10</v>
      </c>
      <c r="E11292" s="235">
        <v>80</v>
      </c>
      <c r="F11292" s="235">
        <v>65</v>
      </c>
      <c r="G11292" s="235">
        <v>21</v>
      </c>
      <c r="H11292" s="235">
        <v>16</v>
      </c>
    </row>
    <row r="11293" spans="2:8">
      <c r="B11293" s="235" t="s">
        <v>96</v>
      </c>
      <c r="C11293" s="235">
        <v>43571</v>
      </c>
      <c r="D11293" s="235">
        <v>0</v>
      </c>
      <c r="E11293" s="235">
        <v>87</v>
      </c>
      <c r="F11293" s="235">
        <v>72</v>
      </c>
      <c r="G11293" s="235">
        <v>32</v>
      </c>
      <c r="H11293" s="235">
        <v>14</v>
      </c>
    </row>
    <row r="11294" spans="2:8">
      <c r="B11294" s="235" t="s">
        <v>96</v>
      </c>
      <c r="C11294" s="235">
        <v>43572</v>
      </c>
      <c r="D11294" s="235">
        <v>26</v>
      </c>
      <c r="E11294" s="235">
        <v>84</v>
      </c>
      <c r="F11294" s="235">
        <v>55</v>
      </c>
      <c r="G11294" s="235">
        <v>30</v>
      </c>
      <c r="H11294" s="235">
        <v>14</v>
      </c>
    </row>
    <row r="11295" spans="2:8">
      <c r="B11295" s="235" t="s">
        <v>96</v>
      </c>
      <c r="C11295" s="235">
        <v>43573</v>
      </c>
      <c r="D11295" s="235">
        <v>0</v>
      </c>
      <c r="E11295" s="235">
        <v>0</v>
      </c>
      <c r="F11295" s="235">
        <v>0</v>
      </c>
      <c r="G11295" s="235">
        <v>0</v>
      </c>
      <c r="H11295" s="235">
        <v>0</v>
      </c>
    </row>
    <row r="11296" spans="2:8">
      <c r="B11296" s="235" t="s">
        <v>96</v>
      </c>
      <c r="C11296" s="235">
        <v>43574</v>
      </c>
      <c r="D11296" s="235">
        <v>0</v>
      </c>
      <c r="E11296" s="235">
        <v>0</v>
      </c>
      <c r="F11296" s="235">
        <v>0</v>
      </c>
      <c r="G11296" s="235">
        <v>0</v>
      </c>
      <c r="H11296" s="235">
        <v>0</v>
      </c>
    </row>
    <row r="11297" spans="2:8">
      <c r="B11297" s="235" t="s">
        <v>96</v>
      </c>
      <c r="C11297" s="235">
        <v>43575</v>
      </c>
      <c r="D11297" s="235">
        <v>0</v>
      </c>
      <c r="E11297" s="235">
        <v>0</v>
      </c>
      <c r="F11297" s="235">
        <v>0</v>
      </c>
      <c r="G11297" s="235">
        <v>0</v>
      </c>
      <c r="H11297" s="235">
        <v>0</v>
      </c>
    </row>
    <row r="11298" spans="2:8">
      <c r="B11298" s="235" t="s">
        <v>96</v>
      </c>
      <c r="C11298" s="235">
        <v>43576</v>
      </c>
      <c r="D11298" s="235">
        <v>0</v>
      </c>
      <c r="E11298" s="235">
        <v>0</v>
      </c>
      <c r="F11298" s="235">
        <v>0</v>
      </c>
      <c r="G11298" s="235">
        <v>0</v>
      </c>
      <c r="H11298" s="235">
        <v>0</v>
      </c>
    </row>
    <row r="11299" spans="2:8">
      <c r="B11299" s="235" t="s">
        <v>96</v>
      </c>
      <c r="C11299" s="235">
        <v>43577</v>
      </c>
      <c r="D11299" s="235">
        <v>19</v>
      </c>
      <c r="E11299" s="235">
        <v>85</v>
      </c>
      <c r="F11299" s="235">
        <v>64</v>
      </c>
      <c r="G11299" s="235">
        <v>23.8</v>
      </c>
      <c r="H11299" s="235">
        <v>17</v>
      </c>
    </row>
    <row r="11300" spans="2:8">
      <c r="B11300" s="235" t="s">
        <v>96</v>
      </c>
      <c r="C11300" s="235">
        <v>43578</v>
      </c>
      <c r="D11300" s="235">
        <v>4</v>
      </c>
      <c r="E11300" s="235">
        <v>84</v>
      </c>
      <c r="F11300" s="235">
        <v>69</v>
      </c>
      <c r="G11300" s="235">
        <v>24</v>
      </c>
      <c r="H11300" s="235">
        <v>18.5</v>
      </c>
    </row>
    <row r="11301" spans="2:8">
      <c r="B11301" s="235" t="s">
        <v>96</v>
      </c>
      <c r="C11301" s="235">
        <v>43579</v>
      </c>
      <c r="D11301" s="235">
        <v>0</v>
      </c>
      <c r="E11301" s="235">
        <v>84</v>
      </c>
      <c r="F11301" s="235">
        <v>66</v>
      </c>
      <c r="G11301" s="235">
        <v>25</v>
      </c>
      <c r="H11301" s="235">
        <v>18</v>
      </c>
    </row>
    <row r="11302" spans="2:8">
      <c r="B11302" s="235" t="s">
        <v>96</v>
      </c>
      <c r="C11302" s="235">
        <v>43580</v>
      </c>
      <c r="D11302" s="235">
        <v>3</v>
      </c>
      <c r="E11302" s="235">
        <v>80</v>
      </c>
      <c r="F11302" s="235">
        <v>60</v>
      </c>
      <c r="G11302" s="235">
        <v>25</v>
      </c>
      <c r="H11302" s="235">
        <v>18</v>
      </c>
    </row>
    <row r="11303" spans="2:8">
      <c r="B11303" s="235" t="s">
        <v>96</v>
      </c>
      <c r="C11303" s="235">
        <v>43581</v>
      </c>
      <c r="D11303" s="235">
        <v>3</v>
      </c>
      <c r="E11303" s="235">
        <v>82</v>
      </c>
      <c r="F11303" s="235">
        <v>64</v>
      </c>
      <c r="G11303" s="235">
        <v>25</v>
      </c>
      <c r="H11303" s="235">
        <v>17</v>
      </c>
    </row>
    <row r="11304" spans="2:8">
      <c r="B11304" s="235" t="s">
        <v>96</v>
      </c>
      <c r="C11304" s="235">
        <v>43582</v>
      </c>
      <c r="D11304" s="235">
        <v>0</v>
      </c>
      <c r="E11304" s="235">
        <v>0</v>
      </c>
      <c r="F11304" s="235">
        <v>0</v>
      </c>
      <c r="G11304" s="235">
        <v>0</v>
      </c>
      <c r="H11304" s="235">
        <v>0</v>
      </c>
    </row>
    <row r="11305" spans="2:8">
      <c r="B11305" s="235" t="s">
        <v>96</v>
      </c>
      <c r="C11305" s="235">
        <v>43583</v>
      </c>
      <c r="D11305" s="235">
        <v>0</v>
      </c>
      <c r="E11305" s="235">
        <v>0</v>
      </c>
      <c r="F11305" s="235">
        <v>0</v>
      </c>
      <c r="G11305" s="235">
        <v>0</v>
      </c>
      <c r="H11305" s="235">
        <v>0</v>
      </c>
    </row>
    <row r="11306" spans="2:8">
      <c r="B11306" s="235" t="s">
        <v>96</v>
      </c>
      <c r="C11306" s="235">
        <v>43584</v>
      </c>
      <c r="D11306" s="235">
        <v>0</v>
      </c>
      <c r="E11306" s="235">
        <v>78</v>
      </c>
      <c r="F11306" s="235">
        <v>29</v>
      </c>
      <c r="G11306" s="235">
        <v>20</v>
      </c>
      <c r="H11306" s="235">
        <v>15.9</v>
      </c>
    </row>
    <row r="11307" spans="2:8">
      <c r="B11307" s="235" t="s">
        <v>96</v>
      </c>
      <c r="C11307" s="235">
        <v>43585</v>
      </c>
      <c r="D11307" s="235">
        <v>20</v>
      </c>
      <c r="E11307" s="235">
        <v>80</v>
      </c>
      <c r="F11307" s="235">
        <v>31</v>
      </c>
      <c r="G11307" s="235">
        <v>28</v>
      </c>
      <c r="H11307" s="235">
        <v>16.399999999999999</v>
      </c>
    </row>
    <row r="11308" spans="2:8">
      <c r="B11308" s="235" t="s">
        <v>96</v>
      </c>
      <c r="C11308" s="235">
        <v>43586</v>
      </c>
      <c r="D11308" s="235">
        <v>0</v>
      </c>
      <c r="E11308" s="235">
        <v>0</v>
      </c>
      <c r="F11308" s="235">
        <v>0</v>
      </c>
      <c r="G11308" s="235">
        <v>0</v>
      </c>
      <c r="H11308" s="235">
        <v>0</v>
      </c>
    </row>
    <row r="11309" spans="2:8">
      <c r="B11309" s="235" t="s">
        <v>96</v>
      </c>
      <c r="C11309" s="235">
        <v>43587</v>
      </c>
      <c r="D11309" s="235">
        <v>0</v>
      </c>
      <c r="E11309" s="235">
        <v>82</v>
      </c>
      <c r="F11309" s="235">
        <v>59</v>
      </c>
      <c r="G11309" s="235">
        <v>24</v>
      </c>
      <c r="H11309" s="235">
        <v>17</v>
      </c>
    </row>
    <row r="11310" spans="2:8">
      <c r="B11310" s="235" t="s">
        <v>96</v>
      </c>
      <c r="C11310" s="235">
        <v>43588</v>
      </c>
      <c r="D11310" s="235">
        <v>0</v>
      </c>
      <c r="E11310" s="235">
        <v>85</v>
      </c>
      <c r="F11310" s="235">
        <v>71</v>
      </c>
      <c r="G11310" s="235">
        <v>21</v>
      </c>
      <c r="H11310" s="235">
        <v>17</v>
      </c>
    </row>
    <row r="11311" spans="2:8">
      <c r="B11311" s="235" t="s">
        <v>96</v>
      </c>
      <c r="C11311" s="235">
        <v>43589</v>
      </c>
      <c r="D11311" s="235">
        <v>0</v>
      </c>
      <c r="E11311" s="235">
        <v>0</v>
      </c>
      <c r="F11311" s="235">
        <v>0</v>
      </c>
      <c r="G11311" s="235">
        <v>0</v>
      </c>
      <c r="H11311" s="235">
        <v>0</v>
      </c>
    </row>
    <row r="11312" spans="2:8">
      <c r="B11312" s="235" t="s">
        <v>96</v>
      </c>
      <c r="C11312" s="235">
        <v>43590</v>
      </c>
      <c r="D11312" s="235">
        <v>0</v>
      </c>
      <c r="E11312" s="235">
        <v>0</v>
      </c>
      <c r="F11312" s="235">
        <v>0</v>
      </c>
      <c r="G11312" s="235">
        <v>0</v>
      </c>
      <c r="H11312" s="235">
        <v>0</v>
      </c>
    </row>
    <row r="11313" spans="2:8">
      <c r="B11313" s="235" t="s">
        <v>96</v>
      </c>
      <c r="C11313" s="235">
        <v>43591</v>
      </c>
      <c r="D11313" s="235">
        <v>0</v>
      </c>
      <c r="E11313" s="235">
        <v>82</v>
      </c>
      <c r="F11313" s="235">
        <v>72</v>
      </c>
      <c r="G11313" s="235">
        <v>24</v>
      </c>
      <c r="H11313" s="235">
        <v>17</v>
      </c>
    </row>
    <row r="11314" spans="2:8">
      <c r="B11314" s="235" t="s">
        <v>96</v>
      </c>
      <c r="C11314" s="235">
        <v>43592</v>
      </c>
      <c r="D11314" s="235">
        <v>0</v>
      </c>
      <c r="E11314" s="235">
        <v>80</v>
      </c>
      <c r="F11314" s="235">
        <v>53</v>
      </c>
      <c r="G11314" s="235">
        <v>31</v>
      </c>
      <c r="H11314" s="235">
        <v>15.9</v>
      </c>
    </row>
    <row r="11315" spans="2:8">
      <c r="B11315" s="235" t="s">
        <v>96</v>
      </c>
      <c r="C11315" s="235">
        <v>43593</v>
      </c>
      <c r="D11315" s="235">
        <v>23</v>
      </c>
      <c r="E11315" s="235">
        <v>78</v>
      </c>
      <c r="F11315" s="235">
        <v>64</v>
      </c>
      <c r="G11315" s="235">
        <v>23</v>
      </c>
      <c r="H11315" s="235">
        <v>16</v>
      </c>
    </row>
    <row r="11316" spans="2:8">
      <c r="B11316" s="235" t="s">
        <v>96</v>
      </c>
      <c r="C11316" s="235">
        <v>43594</v>
      </c>
      <c r="D11316" s="235">
        <v>4</v>
      </c>
      <c r="E11316" s="235">
        <v>82</v>
      </c>
      <c r="F11316" s="235">
        <v>68</v>
      </c>
      <c r="G11316" s="235">
        <v>21</v>
      </c>
      <c r="H11316" s="235">
        <v>17.5</v>
      </c>
    </row>
    <row r="11317" spans="2:8">
      <c r="B11317" s="235" t="s">
        <v>96</v>
      </c>
      <c r="C11317" s="235">
        <v>43595</v>
      </c>
      <c r="D11317" s="235">
        <v>41</v>
      </c>
      <c r="E11317" s="235">
        <v>85</v>
      </c>
      <c r="F11317" s="235">
        <v>74</v>
      </c>
      <c r="G11317" s="235">
        <v>21</v>
      </c>
      <c r="H11317" s="235">
        <v>16.5</v>
      </c>
    </row>
    <row r="11318" spans="2:8">
      <c r="B11318" s="235" t="s">
        <v>96</v>
      </c>
      <c r="C11318" s="235">
        <v>43596</v>
      </c>
      <c r="D11318" s="235">
        <v>0</v>
      </c>
      <c r="E11318" s="235">
        <v>0</v>
      </c>
      <c r="F11318" s="235">
        <v>0</v>
      </c>
      <c r="G11318" s="235">
        <v>0</v>
      </c>
      <c r="H11318" s="235">
        <v>0</v>
      </c>
    </row>
    <row r="11319" spans="2:8">
      <c r="B11319" s="235" t="s">
        <v>96</v>
      </c>
      <c r="C11319" s="235">
        <v>43597</v>
      </c>
      <c r="D11319" s="235">
        <v>0</v>
      </c>
      <c r="E11319" s="235">
        <v>0</v>
      </c>
      <c r="F11319" s="235">
        <v>0</v>
      </c>
      <c r="G11319" s="235">
        <v>0</v>
      </c>
      <c r="H11319" s="235">
        <v>0</v>
      </c>
    </row>
    <row r="11320" spans="2:8">
      <c r="B11320" s="235" t="s">
        <v>96</v>
      </c>
      <c r="C11320" s="235">
        <v>43598</v>
      </c>
      <c r="D11320" s="235">
        <v>7</v>
      </c>
      <c r="E11320" s="235">
        <v>84</v>
      </c>
      <c r="F11320" s="235">
        <v>66</v>
      </c>
      <c r="G11320" s="235">
        <v>22</v>
      </c>
      <c r="H11320" s="235">
        <v>17</v>
      </c>
    </row>
    <row r="11321" spans="2:8">
      <c r="B11321" s="235" t="s">
        <v>96</v>
      </c>
      <c r="C11321" s="235">
        <v>43599</v>
      </c>
      <c r="D11321" s="235">
        <v>0</v>
      </c>
      <c r="E11321" s="235">
        <v>83</v>
      </c>
      <c r="F11321" s="235">
        <v>72</v>
      </c>
      <c r="G11321" s="235">
        <v>21</v>
      </c>
      <c r="H11321" s="235">
        <v>18</v>
      </c>
    </row>
    <row r="11322" spans="2:8">
      <c r="B11322" s="235" t="s">
        <v>96</v>
      </c>
      <c r="C11322" s="235">
        <v>43600</v>
      </c>
      <c r="D11322" s="235">
        <v>20</v>
      </c>
      <c r="E11322" s="235">
        <v>87</v>
      </c>
      <c r="F11322" s="235">
        <v>61</v>
      </c>
      <c r="G11322" s="235">
        <v>24</v>
      </c>
      <c r="H11322" s="235">
        <v>16</v>
      </c>
    </row>
    <row r="11323" spans="2:8">
      <c r="B11323" s="235" t="s">
        <v>96</v>
      </c>
      <c r="C11323" s="235">
        <v>43601</v>
      </c>
      <c r="D11323" s="235">
        <v>1</v>
      </c>
      <c r="E11323" s="235">
        <v>82</v>
      </c>
      <c r="F11323" s="235">
        <v>60</v>
      </c>
      <c r="G11323" s="235">
        <v>25</v>
      </c>
      <c r="H11323" s="235">
        <v>18</v>
      </c>
    </row>
    <row r="11324" spans="2:8">
      <c r="B11324" s="235" t="s">
        <v>96</v>
      </c>
      <c r="C11324" s="235">
        <v>43602</v>
      </c>
      <c r="D11324" s="235">
        <v>47</v>
      </c>
      <c r="E11324" s="235">
        <v>80</v>
      </c>
      <c r="F11324" s="235">
        <v>61</v>
      </c>
      <c r="G11324" s="235">
        <v>25</v>
      </c>
      <c r="H11324" s="235">
        <v>18</v>
      </c>
    </row>
    <row r="11325" spans="2:8">
      <c r="B11325" s="235" t="s">
        <v>96</v>
      </c>
      <c r="C11325" s="235">
        <v>43603</v>
      </c>
      <c r="D11325" s="235">
        <v>0</v>
      </c>
      <c r="E11325" s="235">
        <v>0</v>
      </c>
      <c r="F11325" s="235">
        <v>0</v>
      </c>
      <c r="G11325" s="235">
        <v>0</v>
      </c>
      <c r="H11325" s="235">
        <v>0</v>
      </c>
    </row>
    <row r="11326" spans="2:8">
      <c r="B11326" s="235" t="s">
        <v>96</v>
      </c>
      <c r="C11326" s="235">
        <v>43604</v>
      </c>
      <c r="D11326" s="235">
        <v>0</v>
      </c>
      <c r="E11326" s="235">
        <v>0</v>
      </c>
      <c r="F11326" s="235">
        <v>0</v>
      </c>
      <c r="G11326" s="235">
        <v>0</v>
      </c>
      <c r="H11326" s="235">
        <v>0</v>
      </c>
    </row>
    <row r="11327" spans="2:8">
      <c r="B11327" s="235" t="s">
        <v>96</v>
      </c>
      <c r="C11327" s="235">
        <v>43605</v>
      </c>
      <c r="D11327" s="235">
        <v>10</v>
      </c>
      <c r="E11327" s="235">
        <v>82</v>
      </c>
      <c r="F11327" s="235">
        <v>59</v>
      </c>
      <c r="G11327" s="235">
        <v>24</v>
      </c>
      <c r="H11327" s="235">
        <v>17</v>
      </c>
    </row>
    <row r="11328" spans="2:8">
      <c r="B11328" s="235" t="s">
        <v>96</v>
      </c>
      <c r="C11328" s="235">
        <v>43606</v>
      </c>
      <c r="D11328" s="235">
        <v>3</v>
      </c>
      <c r="E11328" s="235">
        <v>85</v>
      </c>
      <c r="F11328" s="235">
        <v>71</v>
      </c>
      <c r="G11328" s="235">
        <v>21</v>
      </c>
      <c r="H11328" s="235">
        <v>17</v>
      </c>
    </row>
    <row r="11329" spans="2:8">
      <c r="B11329" s="235" t="s">
        <v>96</v>
      </c>
      <c r="C11329" s="235">
        <v>43607</v>
      </c>
      <c r="D11329" s="235">
        <v>0</v>
      </c>
      <c r="E11329" s="235">
        <v>85</v>
      </c>
      <c r="F11329" s="235">
        <v>70</v>
      </c>
      <c r="G11329" s="235">
        <v>22</v>
      </c>
      <c r="H11329" s="235">
        <v>16</v>
      </c>
    </row>
    <row r="11330" spans="2:8">
      <c r="B11330" s="235" t="s">
        <v>96</v>
      </c>
      <c r="C11330" s="235">
        <v>43608</v>
      </c>
      <c r="D11330" s="235">
        <v>5</v>
      </c>
      <c r="E11330" s="235">
        <v>87</v>
      </c>
      <c r="F11330" s="235">
        <v>76</v>
      </c>
      <c r="G11330" s="235">
        <v>21</v>
      </c>
      <c r="H11330" s="235">
        <v>15</v>
      </c>
    </row>
    <row r="11331" spans="2:8">
      <c r="B11331" s="235" t="s">
        <v>96</v>
      </c>
      <c r="C11331" s="235">
        <v>43609</v>
      </c>
      <c r="D11331" s="235">
        <v>18</v>
      </c>
      <c r="E11331" s="235">
        <v>89</v>
      </c>
      <c r="F11331" s="235">
        <v>75</v>
      </c>
      <c r="G11331" s="235">
        <v>28</v>
      </c>
      <c r="H11331" s="235">
        <v>13</v>
      </c>
    </row>
    <row r="11332" spans="2:8">
      <c r="B11332" s="235" t="s">
        <v>96</v>
      </c>
      <c r="C11332" s="235">
        <v>43610</v>
      </c>
      <c r="D11332" s="235">
        <v>0</v>
      </c>
      <c r="E11332" s="235">
        <v>0</v>
      </c>
      <c r="F11332" s="235">
        <v>0</v>
      </c>
      <c r="G11332" s="235">
        <v>0</v>
      </c>
      <c r="H11332" s="235">
        <v>0</v>
      </c>
    </row>
    <row r="11333" spans="2:8">
      <c r="B11333" s="235" t="s">
        <v>96</v>
      </c>
      <c r="C11333" s="235">
        <v>43611</v>
      </c>
      <c r="D11333" s="235">
        <v>0</v>
      </c>
      <c r="E11333" s="235">
        <v>0</v>
      </c>
      <c r="F11333" s="235">
        <v>0</v>
      </c>
      <c r="G11333" s="235">
        <v>0</v>
      </c>
      <c r="H11333" s="235">
        <v>0</v>
      </c>
    </row>
    <row r="11334" spans="2:8">
      <c r="B11334" s="235" t="s">
        <v>96</v>
      </c>
      <c r="C11334" s="235">
        <v>43612</v>
      </c>
      <c r="D11334" s="235">
        <v>25</v>
      </c>
      <c r="E11334" s="235">
        <v>82</v>
      </c>
      <c r="F11334" s="235">
        <v>68</v>
      </c>
      <c r="G11334" s="235">
        <v>23</v>
      </c>
      <c r="H11334" s="235">
        <v>18</v>
      </c>
    </row>
    <row r="11335" spans="2:8">
      <c r="B11335" s="235" t="s">
        <v>96</v>
      </c>
      <c r="C11335" s="235">
        <v>43613</v>
      </c>
      <c r="D11335" s="235">
        <v>0</v>
      </c>
      <c r="E11335" s="235">
        <v>84</v>
      </c>
      <c r="F11335" s="235">
        <v>71</v>
      </c>
      <c r="G11335" s="235">
        <v>20</v>
      </c>
      <c r="H11335" s="235">
        <v>17</v>
      </c>
    </row>
    <row r="11336" spans="2:8">
      <c r="B11336" s="235" t="s">
        <v>96</v>
      </c>
      <c r="C11336" s="235">
        <v>43614</v>
      </c>
      <c r="D11336" s="235">
        <v>17</v>
      </c>
      <c r="E11336" s="235">
        <v>85</v>
      </c>
      <c r="F11336" s="235">
        <v>70</v>
      </c>
      <c r="G11336" s="235">
        <v>22</v>
      </c>
      <c r="H11336" s="235">
        <v>16</v>
      </c>
    </row>
    <row r="11337" spans="2:8">
      <c r="B11337" s="235" t="s">
        <v>96</v>
      </c>
      <c r="C11337" s="235">
        <v>43615</v>
      </c>
      <c r="D11337" s="235">
        <v>18</v>
      </c>
      <c r="E11337" s="235">
        <v>87</v>
      </c>
      <c r="F11337" s="235">
        <v>76</v>
      </c>
      <c r="G11337" s="235">
        <v>21</v>
      </c>
      <c r="H11337" s="235">
        <v>15</v>
      </c>
    </row>
    <row r="11338" spans="2:8">
      <c r="B11338" s="235" t="s">
        <v>96</v>
      </c>
      <c r="C11338" s="235">
        <v>43616</v>
      </c>
      <c r="D11338" s="235">
        <v>16</v>
      </c>
      <c r="E11338" s="235">
        <v>89</v>
      </c>
      <c r="F11338" s="235">
        <v>75</v>
      </c>
      <c r="G11338" s="235">
        <v>28</v>
      </c>
      <c r="H11338" s="235">
        <v>13</v>
      </c>
    </row>
    <row r="11339" spans="2:8">
      <c r="B11339" s="235" t="s">
        <v>96</v>
      </c>
      <c r="C11339" s="235">
        <v>43617</v>
      </c>
      <c r="D11339" s="235">
        <v>0</v>
      </c>
      <c r="E11339" s="235">
        <v>0</v>
      </c>
      <c r="F11339" s="235">
        <v>0</v>
      </c>
      <c r="G11339" s="235">
        <v>0</v>
      </c>
      <c r="H11339" s="235">
        <v>0</v>
      </c>
    </row>
    <row r="11340" spans="2:8">
      <c r="B11340" s="235" t="s">
        <v>96</v>
      </c>
      <c r="C11340" s="235">
        <v>43618</v>
      </c>
      <c r="D11340" s="235">
        <v>0</v>
      </c>
      <c r="E11340" s="235">
        <v>0</v>
      </c>
      <c r="F11340" s="235">
        <v>0</v>
      </c>
      <c r="G11340" s="235">
        <v>0</v>
      </c>
      <c r="H11340" s="235">
        <v>0</v>
      </c>
    </row>
    <row r="11341" spans="2:8">
      <c r="B11341" s="235" t="s">
        <v>96</v>
      </c>
      <c r="C11341" s="235">
        <v>43619</v>
      </c>
      <c r="D11341" s="235">
        <v>0</v>
      </c>
      <c r="E11341" s="235">
        <v>0</v>
      </c>
      <c r="F11341" s="235">
        <v>0</v>
      </c>
      <c r="G11341" s="235">
        <v>0</v>
      </c>
      <c r="H11341" s="235">
        <v>0</v>
      </c>
    </row>
    <row r="11342" spans="2:8">
      <c r="B11342" s="235" t="s">
        <v>96</v>
      </c>
      <c r="C11342" s="235">
        <v>43620</v>
      </c>
      <c r="D11342" s="235">
        <v>20</v>
      </c>
      <c r="E11342" s="235">
        <v>84</v>
      </c>
      <c r="F11342" s="235">
        <v>67</v>
      </c>
      <c r="G11342" s="235">
        <v>26</v>
      </c>
      <c r="H11342" s="235">
        <v>16</v>
      </c>
    </row>
    <row r="11343" spans="2:8">
      <c r="B11343" s="235" t="s">
        <v>96</v>
      </c>
      <c r="C11343" s="235">
        <v>43621</v>
      </c>
      <c r="D11343" s="235">
        <v>10</v>
      </c>
      <c r="E11343" s="235">
        <v>83</v>
      </c>
      <c r="F11343" s="235">
        <v>73</v>
      </c>
      <c r="G11343" s="235">
        <v>23</v>
      </c>
      <c r="H11343" s="235">
        <v>15</v>
      </c>
    </row>
    <row r="11344" spans="2:8">
      <c r="B11344" s="235" t="s">
        <v>96</v>
      </c>
      <c r="C11344" s="235">
        <v>43622</v>
      </c>
      <c r="D11344" s="235">
        <v>5</v>
      </c>
      <c r="E11344" s="235">
        <v>83</v>
      </c>
      <c r="F11344" s="235">
        <v>70</v>
      </c>
      <c r="G11344" s="235">
        <v>24</v>
      </c>
      <c r="H11344" s="235">
        <v>16</v>
      </c>
    </row>
    <row r="11345" spans="2:8">
      <c r="B11345" s="235" t="s">
        <v>96</v>
      </c>
      <c r="C11345" s="235">
        <v>43623</v>
      </c>
      <c r="D11345" s="235">
        <v>13</v>
      </c>
      <c r="E11345" s="235">
        <v>80</v>
      </c>
      <c r="F11345" s="235">
        <v>53</v>
      </c>
      <c r="G11345" s="235">
        <v>31</v>
      </c>
      <c r="H11345" s="235">
        <v>15.9</v>
      </c>
    </row>
    <row r="11346" spans="2:8">
      <c r="B11346" s="235" t="s">
        <v>96</v>
      </c>
      <c r="C11346" s="235">
        <v>43624</v>
      </c>
      <c r="D11346" s="235">
        <v>0</v>
      </c>
      <c r="E11346" s="235">
        <v>0</v>
      </c>
      <c r="F11346" s="235">
        <v>0</v>
      </c>
      <c r="G11346" s="235">
        <v>0</v>
      </c>
      <c r="H11346" s="235">
        <v>0</v>
      </c>
    </row>
    <row r="11347" spans="2:8">
      <c r="B11347" s="235" t="s">
        <v>96</v>
      </c>
      <c r="C11347" s="235">
        <v>43625</v>
      </c>
      <c r="D11347" s="235">
        <v>0</v>
      </c>
      <c r="E11347" s="235">
        <v>0</v>
      </c>
      <c r="F11347" s="235">
        <v>0</v>
      </c>
      <c r="G11347" s="235">
        <v>0</v>
      </c>
      <c r="H11347" s="235">
        <v>0</v>
      </c>
    </row>
    <row r="11348" spans="2:8">
      <c r="B11348" s="235" t="s">
        <v>96</v>
      </c>
      <c r="C11348" s="235">
        <v>43626</v>
      </c>
      <c r="D11348" s="235">
        <v>5</v>
      </c>
      <c r="E11348" s="235">
        <v>80</v>
      </c>
      <c r="F11348" s="235">
        <v>65</v>
      </c>
      <c r="G11348" s="235">
        <v>21</v>
      </c>
      <c r="H11348" s="235">
        <v>16</v>
      </c>
    </row>
    <row r="11349" spans="2:8">
      <c r="B11349" s="235" t="s">
        <v>96</v>
      </c>
      <c r="C11349" s="235">
        <v>43627</v>
      </c>
      <c r="D11349" s="235">
        <v>25</v>
      </c>
      <c r="E11349" s="235">
        <v>87</v>
      </c>
      <c r="F11349" s="235">
        <v>72</v>
      </c>
      <c r="G11349" s="235">
        <v>32</v>
      </c>
      <c r="H11349" s="235">
        <v>14</v>
      </c>
    </row>
    <row r="11350" spans="2:8">
      <c r="B11350" s="235" t="s">
        <v>96</v>
      </c>
      <c r="C11350" s="235">
        <v>43628</v>
      </c>
      <c r="D11350" s="235">
        <v>5</v>
      </c>
      <c r="E11350" s="235">
        <v>84</v>
      </c>
      <c r="F11350" s="235">
        <v>55</v>
      </c>
      <c r="G11350" s="235">
        <v>30</v>
      </c>
      <c r="H11350" s="235">
        <v>14</v>
      </c>
    </row>
    <row r="11351" spans="2:8">
      <c r="B11351" s="235" t="s">
        <v>96</v>
      </c>
      <c r="C11351" s="235">
        <v>43629</v>
      </c>
      <c r="D11351" s="235">
        <v>3</v>
      </c>
      <c r="E11351" s="235">
        <v>83</v>
      </c>
      <c r="F11351" s="235">
        <v>70</v>
      </c>
      <c r="G11351" s="235">
        <v>24</v>
      </c>
      <c r="H11351" s="235">
        <v>16</v>
      </c>
    </row>
    <row r="11352" spans="2:8">
      <c r="B11352" s="235" t="s">
        <v>96</v>
      </c>
      <c r="C11352" s="235">
        <v>43630</v>
      </c>
      <c r="D11352" s="235">
        <v>20</v>
      </c>
      <c r="E11352" s="235">
        <v>87</v>
      </c>
      <c r="F11352" s="235">
        <v>73</v>
      </c>
      <c r="G11352" s="235">
        <v>26</v>
      </c>
      <c r="H11352" s="235">
        <v>14</v>
      </c>
    </row>
    <row r="11353" spans="2:8">
      <c r="B11353" s="235" t="s">
        <v>96</v>
      </c>
      <c r="C11353" s="235">
        <v>43631</v>
      </c>
      <c r="D11353" s="235">
        <v>0</v>
      </c>
      <c r="E11353" s="235">
        <v>0</v>
      </c>
      <c r="F11353" s="235">
        <v>0</v>
      </c>
      <c r="G11353" s="235">
        <v>0</v>
      </c>
      <c r="H11353" s="235">
        <v>0</v>
      </c>
    </row>
    <row r="11354" spans="2:8">
      <c r="B11354" s="235" t="s">
        <v>96</v>
      </c>
      <c r="C11354" s="235">
        <v>43632</v>
      </c>
      <c r="D11354" s="235">
        <v>0</v>
      </c>
      <c r="E11354" s="235">
        <v>0</v>
      </c>
      <c r="F11354" s="235">
        <v>0</v>
      </c>
      <c r="G11354" s="235">
        <v>0</v>
      </c>
      <c r="H11354" s="235">
        <v>0</v>
      </c>
    </row>
    <row r="11355" spans="2:8">
      <c r="B11355" s="235" t="s">
        <v>96</v>
      </c>
      <c r="C11355" s="235">
        <v>43633</v>
      </c>
      <c r="D11355" s="235">
        <v>15</v>
      </c>
      <c r="E11355" s="235">
        <v>82</v>
      </c>
      <c r="F11355" s="235">
        <v>72</v>
      </c>
      <c r="G11355" s="235">
        <v>24</v>
      </c>
      <c r="H11355" s="235">
        <v>17</v>
      </c>
    </row>
    <row r="11356" spans="2:8">
      <c r="B11356" s="235" t="s">
        <v>96</v>
      </c>
      <c r="C11356" s="235">
        <v>43634</v>
      </c>
      <c r="D11356" s="235">
        <v>7</v>
      </c>
      <c r="E11356" s="235">
        <v>80</v>
      </c>
      <c r="F11356" s="235">
        <v>53</v>
      </c>
      <c r="G11356" s="235">
        <v>31</v>
      </c>
      <c r="H11356" s="235">
        <v>15.9</v>
      </c>
    </row>
    <row r="11357" spans="2:8">
      <c r="B11357" s="235" t="s">
        <v>96</v>
      </c>
      <c r="C11357" s="235">
        <v>43635</v>
      </c>
      <c r="D11357" s="235">
        <v>0</v>
      </c>
      <c r="E11357" s="235">
        <v>78</v>
      </c>
      <c r="F11357" s="235">
        <v>64</v>
      </c>
      <c r="G11357" s="235">
        <v>23</v>
      </c>
      <c r="H11357" s="235">
        <v>16</v>
      </c>
    </row>
    <row r="11358" spans="2:8">
      <c r="B11358" s="235" t="s">
        <v>96</v>
      </c>
      <c r="C11358" s="235">
        <v>43636</v>
      </c>
      <c r="D11358" s="235">
        <v>0</v>
      </c>
      <c r="E11358" s="235">
        <v>82</v>
      </c>
      <c r="F11358" s="235">
        <v>68</v>
      </c>
      <c r="G11358" s="235">
        <v>21</v>
      </c>
      <c r="H11358" s="235">
        <v>17.5</v>
      </c>
    </row>
    <row r="11359" spans="2:8">
      <c r="B11359" s="235" t="s">
        <v>96</v>
      </c>
      <c r="C11359" s="235">
        <v>43637</v>
      </c>
      <c r="D11359" s="235">
        <v>0</v>
      </c>
      <c r="E11359" s="235">
        <v>85</v>
      </c>
      <c r="F11359" s="235">
        <v>74</v>
      </c>
      <c r="G11359" s="235">
        <v>21</v>
      </c>
      <c r="H11359" s="235">
        <v>16.5</v>
      </c>
    </row>
    <row r="11360" spans="2:8">
      <c r="B11360" s="235" t="s">
        <v>96</v>
      </c>
      <c r="C11360" s="235">
        <v>43638</v>
      </c>
      <c r="D11360" s="235">
        <v>0</v>
      </c>
      <c r="E11360" s="235">
        <v>0</v>
      </c>
      <c r="F11360" s="235">
        <v>0</v>
      </c>
      <c r="G11360" s="235">
        <v>0</v>
      </c>
      <c r="H11360" s="235">
        <v>0</v>
      </c>
    </row>
    <row r="11361" spans="2:8">
      <c r="B11361" s="235" t="s">
        <v>96</v>
      </c>
      <c r="C11361" s="235">
        <v>43639</v>
      </c>
      <c r="D11361" s="235">
        <v>0</v>
      </c>
      <c r="E11361" s="235">
        <v>0</v>
      </c>
      <c r="F11361" s="235">
        <v>0</v>
      </c>
      <c r="G11361" s="235">
        <v>0</v>
      </c>
      <c r="H11361" s="235">
        <v>0</v>
      </c>
    </row>
    <row r="11362" spans="2:8">
      <c r="B11362" s="235" t="s">
        <v>96</v>
      </c>
      <c r="C11362" s="235">
        <v>43640</v>
      </c>
      <c r="D11362" s="235">
        <v>0</v>
      </c>
      <c r="E11362" s="235">
        <v>0</v>
      </c>
      <c r="F11362" s="235">
        <v>0</v>
      </c>
      <c r="G11362" s="235">
        <v>0</v>
      </c>
      <c r="H11362" s="235">
        <v>0</v>
      </c>
    </row>
    <row r="11363" spans="2:8">
      <c r="B11363" s="235" t="s">
        <v>96</v>
      </c>
      <c r="C11363" s="235">
        <v>43641</v>
      </c>
      <c r="D11363" s="235">
        <v>34</v>
      </c>
      <c r="E11363" s="235">
        <v>80</v>
      </c>
      <c r="F11363" s="235">
        <v>65</v>
      </c>
      <c r="G11363" s="235">
        <v>21</v>
      </c>
      <c r="H11363" s="235">
        <v>16</v>
      </c>
    </row>
    <row r="11364" spans="2:8">
      <c r="B11364" s="235" t="s">
        <v>96</v>
      </c>
      <c r="C11364" s="235">
        <v>43642</v>
      </c>
      <c r="D11364" s="235">
        <v>0</v>
      </c>
      <c r="E11364" s="235">
        <v>87</v>
      </c>
      <c r="F11364" s="235">
        <v>72</v>
      </c>
      <c r="G11364" s="235">
        <v>32</v>
      </c>
      <c r="H11364" s="235">
        <v>14</v>
      </c>
    </row>
    <row r="11365" spans="2:8">
      <c r="B11365" s="235" t="s">
        <v>96</v>
      </c>
      <c r="C11365" s="235">
        <v>43643</v>
      </c>
      <c r="D11365" s="235">
        <v>0</v>
      </c>
      <c r="E11365" s="235">
        <v>84</v>
      </c>
      <c r="F11365" s="235">
        <v>55</v>
      </c>
      <c r="G11365" s="235">
        <v>30</v>
      </c>
      <c r="H11365" s="235">
        <v>14</v>
      </c>
    </row>
    <row r="11366" spans="2:8">
      <c r="B11366" s="235" t="s">
        <v>96</v>
      </c>
      <c r="C11366" s="235">
        <v>43644</v>
      </c>
      <c r="D11366" s="235">
        <v>5</v>
      </c>
      <c r="E11366" s="235">
        <v>83</v>
      </c>
      <c r="F11366" s="235">
        <v>70</v>
      </c>
      <c r="G11366" s="235">
        <v>24</v>
      </c>
      <c r="H11366" s="235">
        <v>16</v>
      </c>
    </row>
    <row r="11367" spans="2:8">
      <c r="B11367" s="235" t="s">
        <v>96</v>
      </c>
      <c r="C11367" s="235">
        <v>43645</v>
      </c>
      <c r="D11367" s="235">
        <v>0</v>
      </c>
      <c r="E11367" s="235">
        <v>0</v>
      </c>
      <c r="F11367" s="235">
        <v>0</v>
      </c>
      <c r="G11367" s="235">
        <v>0</v>
      </c>
      <c r="H11367" s="235">
        <v>0</v>
      </c>
    </row>
    <row r="11368" spans="2:8">
      <c r="B11368" s="235" t="s">
        <v>96</v>
      </c>
      <c r="C11368" s="235">
        <v>43646</v>
      </c>
      <c r="D11368" s="235">
        <v>0</v>
      </c>
      <c r="E11368" s="235">
        <v>0</v>
      </c>
      <c r="F11368" s="235">
        <v>0</v>
      </c>
      <c r="G11368" s="235">
        <v>0</v>
      </c>
      <c r="H11368" s="235">
        <v>0</v>
      </c>
    </row>
    <row r="11369" spans="2:8">
      <c r="B11369" s="235" t="s">
        <v>96</v>
      </c>
      <c r="C11369" s="235">
        <v>43647</v>
      </c>
      <c r="D11369" s="235">
        <v>0</v>
      </c>
      <c r="E11369" s="235">
        <v>0</v>
      </c>
      <c r="F11369" s="235">
        <v>0</v>
      </c>
      <c r="G11369" s="235">
        <v>0</v>
      </c>
      <c r="H11369" s="235">
        <v>0</v>
      </c>
    </row>
    <row r="11370" spans="2:8">
      <c r="B11370" s="235" t="s">
        <v>96</v>
      </c>
      <c r="C11370" s="235">
        <v>43648</v>
      </c>
      <c r="D11370" s="235">
        <v>0</v>
      </c>
      <c r="E11370" s="235">
        <v>87</v>
      </c>
      <c r="F11370" s="235">
        <v>69</v>
      </c>
      <c r="G11370" s="235">
        <v>27</v>
      </c>
      <c r="H11370" s="235">
        <v>14</v>
      </c>
    </row>
    <row r="11371" spans="2:8">
      <c r="B11371" s="235" t="s">
        <v>96</v>
      </c>
      <c r="C11371" s="235">
        <v>43649</v>
      </c>
      <c r="D11371" s="235">
        <v>0</v>
      </c>
      <c r="E11371" s="235">
        <v>84</v>
      </c>
      <c r="F11371" s="235">
        <v>67</v>
      </c>
      <c r="G11371" s="235">
        <v>26</v>
      </c>
      <c r="H11371" s="235">
        <v>16</v>
      </c>
    </row>
    <row r="11372" spans="2:8">
      <c r="B11372" s="235" t="s">
        <v>96</v>
      </c>
      <c r="C11372" s="235">
        <v>43650</v>
      </c>
      <c r="D11372" s="235">
        <v>0</v>
      </c>
      <c r="E11372" s="235">
        <v>83</v>
      </c>
      <c r="F11372" s="235">
        <v>73</v>
      </c>
      <c r="G11372" s="235">
        <v>23</v>
      </c>
      <c r="H11372" s="235">
        <v>15</v>
      </c>
    </row>
    <row r="11373" spans="2:8">
      <c r="B11373" s="235" t="s">
        <v>96</v>
      </c>
      <c r="C11373" s="235">
        <v>43651</v>
      </c>
      <c r="D11373" s="235">
        <v>0</v>
      </c>
      <c r="E11373" s="235">
        <v>83</v>
      </c>
      <c r="F11373" s="235">
        <v>70</v>
      </c>
      <c r="G11373" s="235">
        <v>24</v>
      </c>
      <c r="H11373" s="235">
        <v>16</v>
      </c>
    </row>
    <row r="11374" spans="2:8">
      <c r="B11374" s="235" t="s">
        <v>96</v>
      </c>
      <c r="C11374" s="235">
        <v>43652</v>
      </c>
      <c r="D11374" s="235">
        <v>0</v>
      </c>
      <c r="E11374" s="235">
        <v>0</v>
      </c>
      <c r="F11374" s="235">
        <v>0</v>
      </c>
      <c r="G11374" s="235">
        <v>0</v>
      </c>
      <c r="H11374" s="235">
        <v>0</v>
      </c>
    </row>
    <row r="11375" spans="2:8">
      <c r="B11375" s="235" t="s">
        <v>96</v>
      </c>
      <c r="C11375" s="235">
        <v>43653</v>
      </c>
      <c r="D11375" s="235">
        <v>0</v>
      </c>
      <c r="E11375" s="235">
        <v>0</v>
      </c>
      <c r="F11375" s="235">
        <v>0</v>
      </c>
      <c r="G11375" s="235">
        <v>0</v>
      </c>
      <c r="H11375" s="235">
        <v>0</v>
      </c>
    </row>
    <row r="11376" spans="2:8">
      <c r="B11376" s="235" t="s">
        <v>96</v>
      </c>
      <c r="C11376" s="235">
        <v>43654</v>
      </c>
      <c r="D11376" s="235">
        <v>44</v>
      </c>
      <c r="E11376" s="235">
        <v>84</v>
      </c>
      <c r="F11376" s="235">
        <v>66</v>
      </c>
      <c r="G11376" s="235">
        <v>22</v>
      </c>
      <c r="H11376" s="235">
        <v>17</v>
      </c>
    </row>
    <row r="11377" spans="2:8">
      <c r="B11377" s="235" t="s">
        <v>96</v>
      </c>
      <c r="C11377" s="235">
        <v>43655</v>
      </c>
      <c r="D11377" s="235">
        <v>0</v>
      </c>
      <c r="E11377" s="235">
        <v>83</v>
      </c>
      <c r="F11377" s="235">
        <v>72</v>
      </c>
      <c r="G11377" s="235">
        <v>21</v>
      </c>
      <c r="H11377" s="235">
        <v>18</v>
      </c>
    </row>
    <row r="11378" spans="2:8">
      <c r="B11378" s="235" t="s">
        <v>96</v>
      </c>
      <c r="C11378" s="235">
        <v>43656</v>
      </c>
      <c r="D11378" s="235">
        <v>24</v>
      </c>
      <c r="E11378" s="235">
        <v>87</v>
      </c>
      <c r="F11378" s="235">
        <v>61</v>
      </c>
      <c r="G11378" s="235">
        <v>24</v>
      </c>
      <c r="H11378" s="235">
        <v>16</v>
      </c>
    </row>
    <row r="11379" spans="2:8">
      <c r="B11379" s="235" t="s">
        <v>96</v>
      </c>
      <c r="C11379" s="235">
        <v>43657</v>
      </c>
      <c r="D11379" s="235">
        <v>17</v>
      </c>
      <c r="E11379" s="235">
        <v>82</v>
      </c>
      <c r="F11379" s="235">
        <v>60</v>
      </c>
      <c r="G11379" s="235">
        <v>25</v>
      </c>
      <c r="H11379" s="235">
        <v>18</v>
      </c>
    </row>
    <row r="11380" spans="2:8">
      <c r="B11380" s="235" t="s">
        <v>96</v>
      </c>
      <c r="C11380" s="235">
        <v>43658</v>
      </c>
      <c r="D11380" s="235">
        <v>20</v>
      </c>
      <c r="E11380" s="235">
        <v>80</v>
      </c>
      <c r="F11380" s="235">
        <v>61</v>
      </c>
      <c r="G11380" s="235">
        <v>25</v>
      </c>
      <c r="H11380" s="235">
        <v>18</v>
      </c>
    </row>
    <row r="11381" spans="2:8">
      <c r="B11381" s="235" t="s">
        <v>96</v>
      </c>
      <c r="C11381" s="235">
        <v>43659</v>
      </c>
      <c r="D11381" s="235">
        <v>0</v>
      </c>
      <c r="E11381" s="235">
        <v>0</v>
      </c>
      <c r="F11381" s="235">
        <v>0</v>
      </c>
      <c r="G11381" s="235">
        <v>0</v>
      </c>
      <c r="H11381" s="235">
        <v>0</v>
      </c>
    </row>
    <row r="11382" spans="2:8">
      <c r="B11382" s="235" t="s">
        <v>96</v>
      </c>
      <c r="C11382" s="235">
        <v>43660</v>
      </c>
      <c r="D11382" s="235">
        <v>0</v>
      </c>
      <c r="E11382" s="235">
        <v>0</v>
      </c>
      <c r="F11382" s="235">
        <v>0</v>
      </c>
      <c r="G11382" s="235">
        <v>0</v>
      </c>
      <c r="H11382" s="235">
        <v>0</v>
      </c>
    </row>
    <row r="11383" spans="2:8">
      <c r="B11383" s="235" t="s">
        <v>96</v>
      </c>
      <c r="C11383" s="235">
        <v>43661</v>
      </c>
      <c r="D11383" s="235">
        <v>19</v>
      </c>
      <c r="E11383" s="235">
        <v>82</v>
      </c>
      <c r="F11383" s="235">
        <v>72</v>
      </c>
      <c r="G11383" s="235">
        <v>24</v>
      </c>
      <c r="H11383" s="235">
        <v>17</v>
      </c>
    </row>
    <row r="11384" spans="2:8">
      <c r="B11384" s="235" t="s">
        <v>96</v>
      </c>
      <c r="C11384" s="235">
        <v>43662</v>
      </c>
      <c r="D11384" s="235">
        <v>0</v>
      </c>
      <c r="E11384" s="235">
        <v>80</v>
      </c>
      <c r="F11384" s="235">
        <v>53</v>
      </c>
      <c r="G11384" s="235">
        <v>31</v>
      </c>
      <c r="H11384" s="235">
        <v>15.9</v>
      </c>
    </row>
    <row r="11385" spans="2:8">
      <c r="B11385" s="235" t="s">
        <v>96</v>
      </c>
      <c r="C11385" s="235">
        <v>43663</v>
      </c>
      <c r="D11385" s="235">
        <v>0</v>
      </c>
      <c r="E11385" s="235">
        <v>78</v>
      </c>
      <c r="F11385" s="235">
        <v>64</v>
      </c>
      <c r="G11385" s="235">
        <v>23</v>
      </c>
      <c r="H11385" s="235">
        <v>16</v>
      </c>
    </row>
    <row r="11386" spans="2:8">
      <c r="B11386" s="235" t="s">
        <v>96</v>
      </c>
      <c r="C11386" s="235">
        <v>43664</v>
      </c>
      <c r="D11386" s="235">
        <v>0</v>
      </c>
      <c r="E11386" s="235">
        <v>82</v>
      </c>
      <c r="F11386" s="235">
        <v>68</v>
      </c>
      <c r="G11386" s="235">
        <v>21</v>
      </c>
      <c r="H11386" s="235">
        <v>17.5</v>
      </c>
    </row>
    <row r="11387" spans="2:8">
      <c r="B11387" s="235" t="s">
        <v>96</v>
      </c>
      <c r="C11387" s="235">
        <v>43665</v>
      </c>
      <c r="D11387" s="235">
        <v>0</v>
      </c>
      <c r="E11387" s="235">
        <v>85</v>
      </c>
      <c r="F11387" s="235">
        <v>74</v>
      </c>
      <c r="G11387" s="235">
        <v>21</v>
      </c>
      <c r="H11387" s="235">
        <v>16.5</v>
      </c>
    </row>
    <row r="11388" spans="2:8">
      <c r="B11388" s="235" t="s">
        <v>96</v>
      </c>
      <c r="C11388" s="235">
        <v>43666</v>
      </c>
      <c r="D11388" s="235">
        <v>0</v>
      </c>
      <c r="E11388" s="235">
        <v>0</v>
      </c>
      <c r="F11388" s="235">
        <v>0</v>
      </c>
      <c r="G11388" s="235">
        <v>0</v>
      </c>
      <c r="H11388" s="235">
        <v>0</v>
      </c>
    </row>
    <row r="11389" spans="2:8">
      <c r="B11389" s="235" t="s">
        <v>96</v>
      </c>
      <c r="C11389" s="235">
        <v>43667</v>
      </c>
      <c r="D11389" s="235">
        <v>0</v>
      </c>
      <c r="E11389" s="235">
        <v>0</v>
      </c>
      <c r="F11389" s="235">
        <v>0</v>
      </c>
      <c r="G11389" s="235">
        <v>0</v>
      </c>
      <c r="H11389" s="235">
        <v>0</v>
      </c>
    </row>
    <row r="11390" spans="2:8">
      <c r="B11390" s="235" t="s">
        <v>96</v>
      </c>
      <c r="C11390" s="235">
        <v>43668</v>
      </c>
      <c r="D11390" s="235">
        <v>0</v>
      </c>
      <c r="E11390" s="235">
        <v>82</v>
      </c>
      <c r="F11390" s="235">
        <v>68</v>
      </c>
      <c r="G11390" s="235">
        <v>23</v>
      </c>
      <c r="H11390" s="235">
        <v>18</v>
      </c>
    </row>
    <row r="11391" spans="2:8">
      <c r="B11391" s="235" t="s">
        <v>96</v>
      </c>
      <c r="C11391" s="235">
        <v>43669</v>
      </c>
      <c r="D11391" s="235">
        <v>0</v>
      </c>
      <c r="E11391" s="235">
        <v>80</v>
      </c>
      <c r="F11391" s="235">
        <v>65</v>
      </c>
      <c r="G11391" s="235">
        <v>21</v>
      </c>
      <c r="H11391" s="235">
        <v>16</v>
      </c>
    </row>
    <row r="11392" spans="2:8">
      <c r="B11392" s="235" t="s">
        <v>96</v>
      </c>
      <c r="C11392" s="235">
        <v>43670</v>
      </c>
      <c r="D11392" s="235">
        <v>1</v>
      </c>
      <c r="E11392" s="235">
        <v>87</v>
      </c>
      <c r="F11392" s="235">
        <v>72</v>
      </c>
      <c r="G11392" s="235">
        <v>32</v>
      </c>
      <c r="H11392" s="235">
        <v>14</v>
      </c>
    </row>
    <row r="11393" spans="2:8">
      <c r="B11393" s="235" t="s">
        <v>96</v>
      </c>
      <c r="C11393" s="235">
        <v>43671</v>
      </c>
      <c r="D11393" s="235">
        <v>0</v>
      </c>
      <c r="E11393" s="235">
        <v>84</v>
      </c>
      <c r="F11393" s="235">
        <v>55</v>
      </c>
      <c r="G11393" s="235">
        <v>30</v>
      </c>
      <c r="H11393" s="235">
        <v>14</v>
      </c>
    </row>
    <row r="11394" spans="2:8">
      <c r="B11394" s="235" t="s">
        <v>96</v>
      </c>
      <c r="C11394" s="235">
        <v>43672</v>
      </c>
      <c r="D11394" s="235">
        <v>0</v>
      </c>
      <c r="E11394" s="235">
        <v>83</v>
      </c>
      <c r="F11394" s="235">
        <v>70</v>
      </c>
      <c r="G11394" s="235">
        <v>24</v>
      </c>
      <c r="H11394" s="235">
        <v>16</v>
      </c>
    </row>
    <row r="11395" spans="2:8">
      <c r="B11395" s="235" t="s">
        <v>96</v>
      </c>
      <c r="C11395" s="235">
        <v>43673</v>
      </c>
      <c r="D11395" s="235">
        <v>0</v>
      </c>
      <c r="E11395" s="235">
        <v>0</v>
      </c>
      <c r="F11395" s="235">
        <v>0</v>
      </c>
      <c r="G11395" s="235">
        <v>0</v>
      </c>
      <c r="H11395" s="235">
        <v>0</v>
      </c>
    </row>
    <row r="11396" spans="2:8">
      <c r="B11396" s="235" t="s">
        <v>96</v>
      </c>
      <c r="C11396" s="235">
        <v>43674</v>
      </c>
      <c r="D11396" s="235">
        <v>0</v>
      </c>
      <c r="E11396" s="235">
        <v>0</v>
      </c>
      <c r="F11396" s="235">
        <v>0</v>
      </c>
      <c r="G11396" s="235">
        <v>0</v>
      </c>
      <c r="H11396" s="235">
        <v>0</v>
      </c>
    </row>
    <row r="11397" spans="2:8">
      <c r="B11397" s="235" t="s">
        <v>96</v>
      </c>
      <c r="C11397" s="235">
        <v>43675</v>
      </c>
      <c r="D11397" s="235">
        <v>0</v>
      </c>
      <c r="E11397" s="235">
        <v>85</v>
      </c>
      <c r="F11397" s="235">
        <v>70</v>
      </c>
      <c r="G11397" s="235">
        <v>22</v>
      </c>
      <c r="H11397" s="235">
        <v>16</v>
      </c>
    </row>
    <row r="11398" spans="2:8">
      <c r="B11398" s="235" t="s">
        <v>96</v>
      </c>
      <c r="C11398" s="235">
        <v>43676</v>
      </c>
      <c r="D11398" s="235">
        <v>0</v>
      </c>
      <c r="E11398" s="235">
        <v>87</v>
      </c>
      <c r="F11398" s="235">
        <v>76</v>
      </c>
      <c r="G11398" s="235">
        <v>21</v>
      </c>
      <c r="H11398" s="235">
        <v>15</v>
      </c>
    </row>
    <row r="11399" spans="2:8">
      <c r="B11399" s="235" t="s">
        <v>96</v>
      </c>
      <c r="C11399" s="235">
        <v>43677</v>
      </c>
      <c r="D11399" s="235">
        <v>0</v>
      </c>
      <c r="E11399" s="235">
        <v>89</v>
      </c>
      <c r="F11399" s="235">
        <v>75</v>
      </c>
      <c r="G11399" s="235">
        <v>28</v>
      </c>
      <c r="H11399" s="235">
        <v>13</v>
      </c>
    </row>
    <row r="11400" spans="2:8">
      <c r="B11400" s="235" t="s">
        <v>96</v>
      </c>
      <c r="C11400" s="235">
        <v>43678</v>
      </c>
      <c r="D11400" s="235">
        <v>0</v>
      </c>
      <c r="E11400" s="235">
        <v>87</v>
      </c>
      <c r="F11400" s="235">
        <v>69</v>
      </c>
      <c r="G11400" s="235">
        <v>27</v>
      </c>
      <c r="H11400" s="235">
        <v>14</v>
      </c>
    </row>
    <row r="11401" spans="2:8">
      <c r="B11401" s="235" t="s">
        <v>96</v>
      </c>
      <c r="C11401" s="235">
        <v>43679</v>
      </c>
      <c r="D11401" s="235">
        <v>10</v>
      </c>
      <c r="E11401" s="235">
        <v>84</v>
      </c>
      <c r="F11401" s="235">
        <v>67</v>
      </c>
      <c r="G11401" s="235">
        <v>26</v>
      </c>
      <c r="H11401" s="235">
        <v>16</v>
      </c>
    </row>
    <row r="11402" spans="2:8">
      <c r="B11402" s="235" t="s">
        <v>96</v>
      </c>
      <c r="C11402" s="235">
        <v>43680</v>
      </c>
      <c r="D11402" s="235">
        <v>0</v>
      </c>
      <c r="E11402" s="235">
        <v>0</v>
      </c>
      <c r="F11402" s="235">
        <v>0</v>
      </c>
      <c r="G11402" s="235">
        <v>0</v>
      </c>
      <c r="H11402" s="235">
        <v>0</v>
      </c>
    </row>
    <row r="11403" spans="2:8">
      <c r="B11403" s="235" t="s">
        <v>96</v>
      </c>
      <c r="C11403" s="235">
        <v>43681</v>
      </c>
      <c r="D11403" s="235">
        <v>0</v>
      </c>
      <c r="E11403" s="235">
        <v>0</v>
      </c>
      <c r="F11403" s="235">
        <v>0</v>
      </c>
      <c r="G11403" s="235">
        <v>0</v>
      </c>
      <c r="H11403" s="235">
        <v>0</v>
      </c>
    </row>
    <row r="11404" spans="2:8">
      <c r="B11404" s="235" t="s">
        <v>96</v>
      </c>
      <c r="C11404" s="235">
        <v>43682</v>
      </c>
      <c r="D11404" s="235">
        <v>0</v>
      </c>
      <c r="E11404" s="235">
        <v>0</v>
      </c>
      <c r="F11404" s="235">
        <v>0</v>
      </c>
      <c r="G11404" s="235">
        <v>0</v>
      </c>
      <c r="H11404" s="235">
        <v>0</v>
      </c>
    </row>
    <row r="11405" spans="2:8">
      <c r="B11405" s="235" t="s">
        <v>96</v>
      </c>
      <c r="C11405" s="235">
        <v>43683</v>
      </c>
      <c r="D11405" s="235">
        <v>0</v>
      </c>
      <c r="E11405" s="235">
        <v>84</v>
      </c>
      <c r="F11405" s="235">
        <v>67</v>
      </c>
      <c r="G11405" s="235">
        <v>26</v>
      </c>
      <c r="H11405" s="235">
        <v>16</v>
      </c>
    </row>
    <row r="11406" spans="2:8">
      <c r="B11406" s="235" t="s">
        <v>96</v>
      </c>
      <c r="C11406" s="235">
        <v>43684</v>
      </c>
      <c r="D11406" s="235">
        <v>0</v>
      </c>
      <c r="E11406" s="235">
        <v>87</v>
      </c>
      <c r="F11406" s="235">
        <v>62</v>
      </c>
      <c r="G11406" s="235">
        <v>20</v>
      </c>
      <c r="H11406" s="235">
        <v>15</v>
      </c>
    </row>
    <row r="11407" spans="2:8">
      <c r="B11407" s="235" t="s">
        <v>96</v>
      </c>
      <c r="C11407" s="235">
        <v>43685</v>
      </c>
      <c r="D11407" s="235">
        <v>0</v>
      </c>
      <c r="E11407" s="235">
        <v>87</v>
      </c>
      <c r="F11407" s="235">
        <v>69</v>
      </c>
      <c r="G11407" s="235">
        <v>27</v>
      </c>
      <c r="H11407" s="235">
        <v>14</v>
      </c>
    </row>
    <row r="11408" spans="2:8">
      <c r="B11408" s="235" t="s">
        <v>96</v>
      </c>
      <c r="C11408" s="235">
        <v>43686</v>
      </c>
      <c r="D11408" s="235">
        <v>0</v>
      </c>
      <c r="E11408" s="235">
        <v>84</v>
      </c>
      <c r="F11408" s="235">
        <v>67</v>
      </c>
      <c r="G11408" s="235">
        <v>26</v>
      </c>
      <c r="H11408" s="235">
        <v>16</v>
      </c>
    </row>
    <row r="11409" spans="2:8">
      <c r="B11409" s="235" t="s">
        <v>96</v>
      </c>
      <c r="C11409" s="235">
        <v>43687</v>
      </c>
      <c r="D11409" s="235">
        <v>0</v>
      </c>
      <c r="E11409" s="235">
        <v>0</v>
      </c>
      <c r="F11409" s="235">
        <v>0</v>
      </c>
      <c r="G11409" s="235">
        <v>0</v>
      </c>
      <c r="H11409" s="235">
        <v>0</v>
      </c>
    </row>
    <row r="11410" spans="2:8">
      <c r="B11410" s="235" t="s">
        <v>96</v>
      </c>
      <c r="C11410" s="235">
        <v>43688</v>
      </c>
      <c r="D11410" s="235">
        <v>0</v>
      </c>
      <c r="E11410" s="235">
        <v>0</v>
      </c>
      <c r="F11410" s="235">
        <v>0</v>
      </c>
      <c r="G11410" s="235">
        <v>0</v>
      </c>
      <c r="H11410" s="235">
        <v>0</v>
      </c>
    </row>
    <row r="11411" spans="2:8">
      <c r="B11411" s="235" t="s">
        <v>96</v>
      </c>
      <c r="C11411" s="235">
        <v>43689</v>
      </c>
      <c r="D11411" s="235">
        <v>0</v>
      </c>
      <c r="E11411" s="235">
        <v>84</v>
      </c>
      <c r="F11411" s="235">
        <v>66</v>
      </c>
      <c r="G11411" s="235">
        <v>22</v>
      </c>
      <c r="H11411" s="235">
        <v>17</v>
      </c>
    </row>
    <row r="11412" spans="2:8">
      <c r="B11412" s="235" t="s">
        <v>96</v>
      </c>
      <c r="C11412" s="235">
        <v>43690</v>
      </c>
      <c r="D11412" s="235">
        <v>0</v>
      </c>
      <c r="E11412" s="235">
        <v>83</v>
      </c>
      <c r="F11412" s="235">
        <v>72</v>
      </c>
      <c r="G11412" s="235">
        <v>21</v>
      </c>
      <c r="H11412" s="235">
        <v>18</v>
      </c>
    </row>
    <row r="11413" spans="2:8">
      <c r="B11413" s="235" t="s">
        <v>96</v>
      </c>
      <c r="C11413" s="235">
        <v>43691</v>
      </c>
      <c r="D11413" s="235">
        <v>0</v>
      </c>
      <c r="E11413" s="235">
        <v>87</v>
      </c>
      <c r="F11413" s="235">
        <v>61</v>
      </c>
      <c r="G11413" s="235">
        <v>24</v>
      </c>
      <c r="H11413" s="235">
        <v>16</v>
      </c>
    </row>
    <row r="11414" spans="2:8">
      <c r="B11414" s="235" t="s">
        <v>96</v>
      </c>
      <c r="C11414" s="235">
        <v>43692</v>
      </c>
      <c r="D11414" s="235">
        <v>0</v>
      </c>
      <c r="E11414" s="235">
        <v>82</v>
      </c>
      <c r="F11414" s="235">
        <v>60</v>
      </c>
      <c r="G11414" s="235">
        <v>25</v>
      </c>
      <c r="H11414" s="235">
        <v>18</v>
      </c>
    </row>
    <row r="11415" spans="2:8">
      <c r="B11415" s="235" t="s">
        <v>96</v>
      </c>
      <c r="C11415" s="235">
        <v>43693</v>
      </c>
      <c r="D11415" s="235">
        <v>0</v>
      </c>
      <c r="E11415" s="235">
        <v>80</v>
      </c>
      <c r="F11415" s="235">
        <v>61</v>
      </c>
      <c r="G11415" s="235">
        <v>25</v>
      </c>
      <c r="H11415" s="235">
        <v>18</v>
      </c>
    </row>
    <row r="11416" spans="2:8">
      <c r="B11416" s="235" t="s">
        <v>96</v>
      </c>
      <c r="C11416" s="235">
        <v>43694</v>
      </c>
      <c r="D11416" s="235">
        <v>0</v>
      </c>
      <c r="E11416" s="235">
        <v>0</v>
      </c>
      <c r="F11416" s="235">
        <v>0</v>
      </c>
      <c r="G11416" s="235">
        <v>0</v>
      </c>
      <c r="H11416" s="235">
        <v>0</v>
      </c>
    </row>
    <row r="11417" spans="2:8">
      <c r="B11417" s="235" t="s">
        <v>96</v>
      </c>
      <c r="C11417" s="235">
        <v>43695</v>
      </c>
      <c r="D11417" s="235">
        <v>0</v>
      </c>
      <c r="E11417" s="235">
        <v>0</v>
      </c>
      <c r="F11417" s="235">
        <v>0</v>
      </c>
      <c r="G11417" s="235">
        <v>0</v>
      </c>
      <c r="H11417" s="235">
        <v>0</v>
      </c>
    </row>
    <row r="11418" spans="2:8">
      <c r="B11418" s="235" t="s">
        <v>96</v>
      </c>
      <c r="C11418" s="235">
        <v>43696</v>
      </c>
      <c r="D11418" s="235">
        <v>0</v>
      </c>
      <c r="E11418" s="235">
        <v>0</v>
      </c>
      <c r="F11418" s="235">
        <v>0</v>
      </c>
      <c r="G11418" s="235">
        <v>0</v>
      </c>
      <c r="H11418" s="235">
        <v>0</v>
      </c>
    </row>
    <row r="11419" spans="2:8">
      <c r="B11419" s="235" t="s">
        <v>96</v>
      </c>
      <c r="C11419" s="235">
        <v>43697</v>
      </c>
      <c r="D11419" s="235">
        <v>18</v>
      </c>
      <c r="E11419" s="235">
        <v>87</v>
      </c>
      <c r="F11419" s="235">
        <v>69</v>
      </c>
      <c r="G11419" s="235">
        <v>27</v>
      </c>
      <c r="H11419" s="235">
        <v>14</v>
      </c>
    </row>
    <row r="11420" spans="2:8">
      <c r="B11420" s="235" t="s">
        <v>96</v>
      </c>
      <c r="C11420" s="235">
        <v>43698</v>
      </c>
      <c r="D11420" s="235">
        <v>2</v>
      </c>
      <c r="E11420" s="235">
        <v>84</v>
      </c>
      <c r="F11420" s="235">
        <v>67</v>
      </c>
      <c r="G11420" s="235">
        <v>26</v>
      </c>
      <c r="H11420" s="235">
        <v>16</v>
      </c>
    </row>
    <row r="11421" spans="2:8">
      <c r="B11421" s="235" t="s">
        <v>96</v>
      </c>
      <c r="C11421" s="235">
        <v>43699</v>
      </c>
      <c r="D11421" s="235">
        <v>0</v>
      </c>
      <c r="E11421" s="235">
        <v>87</v>
      </c>
      <c r="F11421" s="235">
        <v>69</v>
      </c>
      <c r="G11421" s="235">
        <v>27</v>
      </c>
      <c r="H11421" s="235">
        <v>24</v>
      </c>
    </row>
    <row r="11422" spans="2:8">
      <c r="B11422" s="235" t="s">
        <v>96</v>
      </c>
      <c r="C11422" s="235">
        <v>43700</v>
      </c>
      <c r="D11422" s="235">
        <v>0</v>
      </c>
      <c r="E11422" s="235">
        <v>84</v>
      </c>
      <c r="F11422" s="235">
        <v>67</v>
      </c>
      <c r="G11422" s="235">
        <v>36</v>
      </c>
      <c r="H11422" s="235">
        <v>26</v>
      </c>
    </row>
    <row r="11423" spans="2:8">
      <c r="B11423" s="235" t="s">
        <v>96</v>
      </c>
      <c r="C11423" s="235">
        <v>43701</v>
      </c>
      <c r="D11423" s="235">
        <v>0</v>
      </c>
      <c r="E11423" s="235">
        <v>0</v>
      </c>
      <c r="F11423" s="235">
        <v>0</v>
      </c>
      <c r="G11423" s="235">
        <v>0</v>
      </c>
      <c r="H11423" s="235">
        <v>0</v>
      </c>
    </row>
    <row r="11424" spans="2:8">
      <c r="B11424" s="235" t="s">
        <v>96</v>
      </c>
      <c r="C11424" s="235">
        <v>43702</v>
      </c>
      <c r="D11424" s="235">
        <v>0</v>
      </c>
      <c r="E11424" s="235">
        <v>0</v>
      </c>
      <c r="F11424" s="235">
        <v>0</v>
      </c>
      <c r="G11424" s="235">
        <v>0</v>
      </c>
      <c r="H11424" s="235">
        <v>0</v>
      </c>
    </row>
    <row r="11425" spans="2:8">
      <c r="B11425" s="235" t="s">
        <v>96</v>
      </c>
      <c r="C11425" s="235">
        <v>43703</v>
      </c>
      <c r="D11425" s="235">
        <v>0</v>
      </c>
      <c r="E11425" s="235">
        <v>84</v>
      </c>
      <c r="F11425" s="235">
        <v>36</v>
      </c>
      <c r="G11425" s="235">
        <v>39</v>
      </c>
      <c r="H11425" s="235">
        <v>28</v>
      </c>
    </row>
    <row r="11426" spans="2:8">
      <c r="B11426" s="235" t="s">
        <v>96</v>
      </c>
      <c r="C11426" s="235">
        <v>43704</v>
      </c>
      <c r="D11426" s="235">
        <v>0</v>
      </c>
      <c r="E11426" s="235">
        <v>85</v>
      </c>
      <c r="F11426" s="235">
        <v>70</v>
      </c>
      <c r="G11426" s="235">
        <v>22</v>
      </c>
      <c r="H11426" s="235">
        <v>16</v>
      </c>
    </row>
    <row r="11427" spans="2:8">
      <c r="B11427" s="235" t="s">
        <v>96</v>
      </c>
      <c r="C11427" s="235">
        <v>43705</v>
      </c>
      <c r="D11427" s="235">
        <v>0</v>
      </c>
      <c r="E11427" s="235">
        <v>87</v>
      </c>
      <c r="F11427" s="235">
        <v>76</v>
      </c>
      <c r="G11427" s="235">
        <v>21</v>
      </c>
      <c r="H11427" s="235">
        <v>15</v>
      </c>
    </row>
    <row r="11428" spans="2:8">
      <c r="B11428" s="235" t="s">
        <v>96</v>
      </c>
      <c r="C11428" s="235">
        <v>43706</v>
      </c>
      <c r="D11428" s="235">
        <v>0</v>
      </c>
      <c r="E11428" s="235">
        <v>89</v>
      </c>
      <c r="F11428" s="235">
        <v>75</v>
      </c>
      <c r="G11428" s="235">
        <v>28</v>
      </c>
      <c r="H11428" s="235">
        <v>13</v>
      </c>
    </row>
    <row r="11429" spans="2:8">
      <c r="B11429" s="235" t="s">
        <v>96</v>
      </c>
      <c r="C11429" s="235">
        <v>43707</v>
      </c>
      <c r="D11429" s="235">
        <v>0</v>
      </c>
      <c r="E11429" s="235">
        <v>87</v>
      </c>
      <c r="F11429" s="235">
        <v>76</v>
      </c>
      <c r="G11429" s="235">
        <v>21</v>
      </c>
      <c r="H11429" s="235">
        <v>15</v>
      </c>
    </row>
    <row r="11430" spans="2:8">
      <c r="B11430" s="235" t="s">
        <v>96</v>
      </c>
      <c r="C11430" s="235">
        <v>43708</v>
      </c>
      <c r="D11430" s="235">
        <v>0</v>
      </c>
      <c r="E11430" s="235">
        <v>0</v>
      </c>
      <c r="F11430" s="235">
        <v>0</v>
      </c>
      <c r="G11430" s="235">
        <v>0</v>
      </c>
      <c r="H11430" s="235">
        <v>0</v>
      </c>
    </row>
    <row r="11431" spans="2:8">
      <c r="B11431" s="235" t="s">
        <v>96</v>
      </c>
      <c r="C11431" s="235">
        <v>43709</v>
      </c>
      <c r="D11431" s="235">
        <v>0</v>
      </c>
      <c r="E11431" s="235">
        <v>0</v>
      </c>
      <c r="F11431" s="235">
        <v>0</v>
      </c>
      <c r="G11431" s="235">
        <v>0</v>
      </c>
      <c r="H11431" s="235">
        <v>0</v>
      </c>
    </row>
    <row r="11432" spans="2:8">
      <c r="B11432" s="235" t="s">
        <v>96</v>
      </c>
      <c r="C11432" s="235">
        <v>43710</v>
      </c>
      <c r="D11432" s="235">
        <v>0</v>
      </c>
      <c r="E11432" s="235">
        <v>80</v>
      </c>
      <c r="F11432" s="235">
        <v>60</v>
      </c>
      <c r="G11432" s="235">
        <v>32</v>
      </c>
      <c r="H11432" s="235">
        <v>14</v>
      </c>
    </row>
    <row r="11433" spans="2:8">
      <c r="B11433" s="235" t="s">
        <v>96</v>
      </c>
      <c r="C11433" s="235">
        <v>43711</v>
      </c>
      <c r="D11433" s="235">
        <v>0</v>
      </c>
      <c r="E11433" s="235">
        <v>80</v>
      </c>
      <c r="F11433" s="235">
        <v>60</v>
      </c>
      <c r="G11433" s="235">
        <v>30</v>
      </c>
      <c r="H11433" s="235">
        <v>12</v>
      </c>
    </row>
    <row r="11434" spans="2:8">
      <c r="B11434" s="235" t="s">
        <v>96</v>
      </c>
      <c r="C11434" s="235">
        <v>43712</v>
      </c>
      <c r="D11434" s="235">
        <v>0</v>
      </c>
      <c r="E11434" s="235">
        <v>80</v>
      </c>
      <c r="F11434" s="235">
        <v>60</v>
      </c>
      <c r="G11434" s="235">
        <v>31</v>
      </c>
      <c r="H11434" s="235">
        <v>13</v>
      </c>
    </row>
    <row r="11435" spans="2:8">
      <c r="B11435" s="235" t="s">
        <v>96</v>
      </c>
      <c r="C11435" s="235">
        <v>43713</v>
      </c>
      <c r="D11435" s="235">
        <v>0</v>
      </c>
      <c r="E11435" s="235">
        <v>80</v>
      </c>
      <c r="F11435" s="235">
        <v>60</v>
      </c>
      <c r="G11435" s="235">
        <v>29</v>
      </c>
      <c r="H11435" s="235">
        <v>15</v>
      </c>
    </row>
    <row r="11436" spans="2:8">
      <c r="B11436" s="235" t="s">
        <v>96</v>
      </c>
      <c r="C11436" s="235">
        <v>43714</v>
      </c>
      <c r="D11436" s="235">
        <v>0</v>
      </c>
      <c r="E11436" s="235">
        <v>80</v>
      </c>
      <c r="F11436" s="235">
        <v>60</v>
      </c>
      <c r="G11436" s="235">
        <v>30</v>
      </c>
      <c r="H11436" s="235">
        <v>14</v>
      </c>
    </row>
    <row r="11437" spans="2:8">
      <c r="B11437" s="235" t="s">
        <v>96</v>
      </c>
      <c r="C11437" s="235">
        <v>43715</v>
      </c>
      <c r="D11437" s="235">
        <v>0</v>
      </c>
      <c r="E11437" s="235">
        <v>0</v>
      </c>
      <c r="F11437" s="235">
        <v>0</v>
      </c>
      <c r="G11437" s="235">
        <v>0</v>
      </c>
      <c r="H11437" s="235">
        <v>0</v>
      </c>
    </row>
    <row r="11438" spans="2:8">
      <c r="B11438" s="235" t="s">
        <v>96</v>
      </c>
      <c r="C11438" s="235">
        <v>43716</v>
      </c>
      <c r="D11438" s="235">
        <v>0</v>
      </c>
      <c r="E11438" s="235">
        <v>0</v>
      </c>
      <c r="F11438" s="235">
        <v>0</v>
      </c>
      <c r="G11438" s="235">
        <v>0</v>
      </c>
      <c r="H11438" s="235">
        <v>0</v>
      </c>
    </row>
    <row r="11439" spans="2:8">
      <c r="B11439" s="235" t="s">
        <v>96</v>
      </c>
      <c r="C11439" s="235">
        <v>43717</v>
      </c>
      <c r="D11439" s="235">
        <v>0</v>
      </c>
      <c r="E11439" s="235">
        <v>80</v>
      </c>
      <c r="F11439" s="235">
        <v>70</v>
      </c>
      <c r="G11439" s="235">
        <v>32</v>
      </c>
      <c r="H11439" s="235">
        <v>11</v>
      </c>
    </row>
    <row r="11440" spans="2:8">
      <c r="B11440" s="235" t="s">
        <v>96</v>
      </c>
      <c r="C11440" s="235">
        <v>43718</v>
      </c>
      <c r="D11440" s="235">
        <v>0</v>
      </c>
      <c r="E11440" s="235">
        <v>80</v>
      </c>
      <c r="F11440" s="235">
        <v>70</v>
      </c>
      <c r="G11440" s="235">
        <v>30</v>
      </c>
      <c r="H11440" s="235">
        <v>13</v>
      </c>
    </row>
    <row r="11441" spans="2:8">
      <c r="B11441" s="235" t="s">
        <v>96</v>
      </c>
      <c r="C11441" s="235">
        <v>43719</v>
      </c>
      <c r="D11441" s="235">
        <v>0</v>
      </c>
      <c r="E11441" s="235">
        <v>80</v>
      </c>
      <c r="F11441" s="235">
        <v>60</v>
      </c>
      <c r="G11441" s="235">
        <v>31</v>
      </c>
      <c r="H11441" s="235">
        <v>14</v>
      </c>
    </row>
    <row r="11442" spans="2:8">
      <c r="B11442" s="235" t="s">
        <v>96</v>
      </c>
      <c r="C11442" s="235">
        <v>43720</v>
      </c>
      <c r="D11442" s="235">
        <v>0</v>
      </c>
      <c r="E11442" s="235">
        <v>80</v>
      </c>
      <c r="F11442" s="235">
        <v>60</v>
      </c>
      <c r="G11442" s="235">
        <v>29</v>
      </c>
      <c r="H11442" s="235">
        <v>12</v>
      </c>
    </row>
    <row r="11443" spans="2:8">
      <c r="B11443" s="235" t="s">
        <v>96</v>
      </c>
      <c r="C11443" s="235">
        <v>43721</v>
      </c>
      <c r="D11443" s="235">
        <v>0</v>
      </c>
      <c r="E11443" s="235">
        <v>80</v>
      </c>
      <c r="F11443" s="235">
        <v>70</v>
      </c>
      <c r="G11443" s="235">
        <v>23</v>
      </c>
      <c r="H11443" s="235">
        <v>18</v>
      </c>
    </row>
    <row r="11444" spans="2:8">
      <c r="B11444" s="235" t="s">
        <v>96</v>
      </c>
      <c r="C11444" s="235">
        <v>43722</v>
      </c>
      <c r="D11444" s="235">
        <v>0</v>
      </c>
      <c r="E11444" s="235">
        <v>0</v>
      </c>
      <c r="F11444" s="235">
        <v>0</v>
      </c>
      <c r="G11444" s="235">
        <v>0</v>
      </c>
      <c r="H11444" s="235">
        <v>0</v>
      </c>
    </row>
    <row r="11445" spans="2:8">
      <c r="B11445" s="235" t="s">
        <v>96</v>
      </c>
      <c r="C11445" s="235">
        <v>43723</v>
      </c>
      <c r="D11445" s="235">
        <v>0</v>
      </c>
      <c r="E11445" s="235">
        <v>0</v>
      </c>
      <c r="F11445" s="235">
        <v>0</v>
      </c>
      <c r="G11445" s="235">
        <v>0</v>
      </c>
      <c r="H11445" s="235">
        <v>0</v>
      </c>
    </row>
    <row r="11446" spans="2:8">
      <c r="B11446" s="235" t="s">
        <v>96</v>
      </c>
      <c r="C11446" s="235">
        <v>43724</v>
      </c>
      <c r="D11446" s="235">
        <v>0</v>
      </c>
      <c r="E11446" s="235">
        <v>80</v>
      </c>
      <c r="F11446" s="235">
        <v>70</v>
      </c>
      <c r="G11446" s="235">
        <v>24</v>
      </c>
      <c r="H11446" s="235">
        <v>17</v>
      </c>
    </row>
    <row r="11447" spans="2:8">
      <c r="B11447" s="235" t="s">
        <v>96</v>
      </c>
      <c r="C11447" s="235">
        <v>43725</v>
      </c>
      <c r="D11447" s="235">
        <v>1</v>
      </c>
      <c r="E11447" s="235">
        <v>80</v>
      </c>
      <c r="F11447" s="235">
        <v>50</v>
      </c>
      <c r="G11447" s="235">
        <v>31</v>
      </c>
      <c r="H11447" s="235">
        <v>15.9</v>
      </c>
    </row>
    <row r="11448" spans="2:8">
      <c r="B11448" s="235" t="s">
        <v>96</v>
      </c>
      <c r="C11448" s="235">
        <v>43726</v>
      </c>
      <c r="D11448" s="235">
        <v>41</v>
      </c>
      <c r="E11448" s="235">
        <v>80</v>
      </c>
      <c r="F11448" s="235">
        <v>60</v>
      </c>
      <c r="G11448" s="235">
        <v>23</v>
      </c>
      <c r="H11448" s="235">
        <v>16</v>
      </c>
    </row>
    <row r="11449" spans="2:8">
      <c r="B11449" s="235" t="s">
        <v>96</v>
      </c>
      <c r="C11449" s="235">
        <v>43727</v>
      </c>
      <c r="D11449" s="235">
        <v>10</v>
      </c>
      <c r="E11449" s="235">
        <v>80</v>
      </c>
      <c r="F11449" s="235">
        <v>70</v>
      </c>
      <c r="G11449" s="235">
        <v>21</v>
      </c>
      <c r="H11449" s="235">
        <v>17.5</v>
      </c>
    </row>
    <row r="11450" spans="2:8">
      <c r="B11450" s="235" t="s">
        <v>96</v>
      </c>
      <c r="C11450" s="235">
        <v>43728</v>
      </c>
      <c r="D11450" s="235">
        <v>7</v>
      </c>
      <c r="E11450" s="235">
        <v>90</v>
      </c>
      <c r="F11450" s="235">
        <v>70</v>
      </c>
      <c r="G11450" s="235">
        <v>21</v>
      </c>
      <c r="H11450" s="235">
        <v>16.5</v>
      </c>
    </row>
    <row r="11451" spans="2:8">
      <c r="B11451" s="235" t="s">
        <v>96</v>
      </c>
      <c r="C11451" s="235">
        <v>43729</v>
      </c>
      <c r="D11451" s="235">
        <v>0</v>
      </c>
      <c r="E11451" s="235">
        <v>0</v>
      </c>
      <c r="F11451" s="235">
        <v>0</v>
      </c>
      <c r="G11451" s="235">
        <v>0</v>
      </c>
      <c r="H11451" s="235">
        <v>0</v>
      </c>
    </row>
    <row r="11452" spans="2:8">
      <c r="B11452" s="235" t="s">
        <v>96</v>
      </c>
      <c r="C11452" s="235">
        <v>43730</v>
      </c>
      <c r="D11452" s="235">
        <v>0</v>
      </c>
      <c r="E11452" s="235">
        <v>0</v>
      </c>
      <c r="F11452" s="235">
        <v>0</v>
      </c>
      <c r="G11452" s="235">
        <v>0</v>
      </c>
      <c r="H11452" s="235">
        <v>0</v>
      </c>
    </row>
    <row r="11453" spans="2:8">
      <c r="B11453" s="235" t="s">
        <v>96</v>
      </c>
      <c r="C11453" s="235">
        <v>43731</v>
      </c>
      <c r="D11453" s="235">
        <v>27</v>
      </c>
      <c r="E11453" s="235">
        <v>80</v>
      </c>
      <c r="F11453" s="235">
        <v>70</v>
      </c>
      <c r="G11453" s="235">
        <v>23</v>
      </c>
      <c r="H11453" s="235">
        <v>18</v>
      </c>
    </row>
    <row r="11454" spans="2:8">
      <c r="B11454" s="235" t="s">
        <v>96</v>
      </c>
      <c r="C11454" s="235">
        <v>43732</v>
      </c>
      <c r="D11454" s="235">
        <v>2</v>
      </c>
      <c r="E11454" s="235">
        <v>80</v>
      </c>
      <c r="F11454" s="235">
        <v>70</v>
      </c>
      <c r="G11454" s="235">
        <v>20</v>
      </c>
      <c r="H11454" s="235">
        <v>17</v>
      </c>
    </row>
    <row r="11455" spans="2:8">
      <c r="B11455" s="235" t="s">
        <v>96</v>
      </c>
      <c r="C11455" s="235">
        <v>43733</v>
      </c>
      <c r="D11455" s="235">
        <v>25</v>
      </c>
      <c r="E11455" s="235">
        <v>90</v>
      </c>
      <c r="F11455" s="235">
        <v>70</v>
      </c>
      <c r="G11455" s="235">
        <v>20</v>
      </c>
      <c r="H11455" s="235">
        <v>16</v>
      </c>
    </row>
    <row r="11456" spans="2:8">
      <c r="B11456" s="235" t="s">
        <v>96</v>
      </c>
      <c r="C11456" s="235">
        <v>43734</v>
      </c>
      <c r="D11456" s="235">
        <v>15</v>
      </c>
      <c r="E11456" s="235">
        <v>90</v>
      </c>
      <c r="F11456" s="235">
        <v>60</v>
      </c>
      <c r="G11456" s="235">
        <v>23</v>
      </c>
      <c r="H11456" s="235">
        <v>16</v>
      </c>
    </row>
    <row r="11457" spans="2:8">
      <c r="B11457" s="235" t="s">
        <v>96</v>
      </c>
      <c r="C11457" s="235">
        <v>43735</v>
      </c>
      <c r="D11457" s="235">
        <v>5</v>
      </c>
      <c r="E11457" s="235">
        <v>80</v>
      </c>
      <c r="F11457" s="235">
        <v>70</v>
      </c>
      <c r="G11457" s="235">
        <v>20</v>
      </c>
      <c r="H11457" s="235">
        <v>17</v>
      </c>
    </row>
    <row r="11458" spans="2:8">
      <c r="B11458" s="235" t="s">
        <v>96</v>
      </c>
      <c r="C11458" s="235">
        <v>43736</v>
      </c>
      <c r="D11458" s="235">
        <v>0</v>
      </c>
      <c r="E11458" s="235">
        <v>0</v>
      </c>
      <c r="F11458" s="235">
        <v>0</v>
      </c>
      <c r="G11458" s="235">
        <v>0</v>
      </c>
      <c r="H11458" s="235">
        <v>0</v>
      </c>
    </row>
    <row r="11459" spans="2:8">
      <c r="B11459" s="235" t="s">
        <v>96</v>
      </c>
      <c r="C11459" s="235">
        <v>43737</v>
      </c>
      <c r="D11459" s="235">
        <v>0</v>
      </c>
      <c r="E11459" s="235">
        <v>0</v>
      </c>
      <c r="F11459" s="235">
        <v>0</v>
      </c>
      <c r="G11459" s="235">
        <v>0</v>
      </c>
      <c r="H11459" s="235">
        <v>0</v>
      </c>
    </row>
    <row r="11460" spans="2:8">
      <c r="B11460" s="235" t="s">
        <v>96</v>
      </c>
      <c r="C11460" s="235">
        <v>43738</v>
      </c>
      <c r="D11460" s="235">
        <v>11</v>
      </c>
      <c r="E11460" s="235">
        <v>90</v>
      </c>
      <c r="F11460" s="235">
        <v>70</v>
      </c>
      <c r="G11460" s="235">
        <v>20</v>
      </c>
      <c r="H11460" s="235">
        <v>16</v>
      </c>
    </row>
    <row r="11461" spans="2:8">
      <c r="B11461" s="235" t="s">
        <v>96</v>
      </c>
      <c r="C11461" s="235">
        <v>43739</v>
      </c>
      <c r="D11461" s="235">
        <v>3</v>
      </c>
      <c r="E11461" s="235">
        <v>84</v>
      </c>
      <c r="F11461" s="235">
        <v>71</v>
      </c>
      <c r="G11461" s="235">
        <v>20</v>
      </c>
      <c r="H11461" s="235">
        <v>17</v>
      </c>
    </row>
    <row r="11462" spans="2:8">
      <c r="B11462" s="235" t="s">
        <v>96</v>
      </c>
      <c r="C11462" s="235">
        <v>43740</v>
      </c>
      <c r="D11462" s="235">
        <v>4</v>
      </c>
      <c r="E11462" s="235">
        <v>78</v>
      </c>
      <c r="F11462" s="235">
        <v>64</v>
      </c>
      <c r="G11462" s="235">
        <v>23</v>
      </c>
      <c r="H11462" s="235">
        <v>16</v>
      </c>
    </row>
    <row r="11463" spans="2:8">
      <c r="B11463" s="235" t="s">
        <v>96</v>
      </c>
      <c r="C11463" s="235">
        <v>43741</v>
      </c>
      <c r="D11463" s="235">
        <v>5</v>
      </c>
      <c r="E11463" s="235">
        <v>82</v>
      </c>
      <c r="F11463" s="235">
        <v>68</v>
      </c>
      <c r="G11463" s="235">
        <v>21</v>
      </c>
      <c r="H11463" s="235">
        <v>17.5</v>
      </c>
    </row>
    <row r="11464" spans="2:8">
      <c r="B11464" s="235" t="s">
        <v>96</v>
      </c>
      <c r="C11464" s="235">
        <v>43742</v>
      </c>
      <c r="D11464" s="235">
        <v>10</v>
      </c>
      <c r="E11464" s="235">
        <v>85</v>
      </c>
      <c r="F11464" s="235">
        <v>74</v>
      </c>
      <c r="G11464" s="235">
        <v>21</v>
      </c>
      <c r="H11464" s="235">
        <v>16.5</v>
      </c>
    </row>
    <row r="11465" spans="2:8">
      <c r="B11465" s="235" t="s">
        <v>96</v>
      </c>
      <c r="C11465" s="235">
        <v>43743</v>
      </c>
      <c r="D11465" s="235">
        <v>0</v>
      </c>
      <c r="E11465" s="235">
        <v>0</v>
      </c>
      <c r="F11465" s="235">
        <v>0</v>
      </c>
      <c r="G11465" s="235">
        <v>0</v>
      </c>
      <c r="H11465" s="235">
        <v>0</v>
      </c>
    </row>
    <row r="11466" spans="2:8">
      <c r="B11466" s="235" t="s">
        <v>96</v>
      </c>
      <c r="C11466" s="235">
        <v>43744</v>
      </c>
      <c r="D11466" s="235">
        <v>0</v>
      </c>
      <c r="E11466" s="235">
        <v>0</v>
      </c>
      <c r="F11466" s="235">
        <v>0</v>
      </c>
      <c r="G11466" s="235">
        <v>0</v>
      </c>
      <c r="H11466" s="235">
        <v>0</v>
      </c>
    </row>
    <row r="11467" spans="2:8">
      <c r="B11467" s="235" t="s">
        <v>96</v>
      </c>
      <c r="C11467" s="235">
        <v>43745</v>
      </c>
      <c r="D11467" s="235">
        <v>10</v>
      </c>
      <c r="E11467" s="235">
        <v>82</v>
      </c>
      <c r="F11467" s="235">
        <v>72</v>
      </c>
      <c r="G11467" s="235">
        <v>24</v>
      </c>
      <c r="H11467" s="235">
        <v>17</v>
      </c>
    </row>
    <row r="11468" spans="2:8">
      <c r="B11468" s="235" t="s">
        <v>96</v>
      </c>
      <c r="C11468" s="235">
        <v>43746</v>
      </c>
      <c r="D11468" s="235">
        <v>0</v>
      </c>
      <c r="E11468" s="235">
        <v>80</v>
      </c>
      <c r="F11468" s="235">
        <v>53</v>
      </c>
      <c r="G11468" s="235">
        <v>31</v>
      </c>
      <c r="H11468" s="235">
        <v>15.9</v>
      </c>
    </row>
    <row r="11469" spans="2:8">
      <c r="B11469" s="235" t="s">
        <v>96</v>
      </c>
      <c r="C11469" s="235">
        <v>43747</v>
      </c>
      <c r="D11469" s="235">
        <v>14</v>
      </c>
      <c r="E11469" s="235">
        <v>78</v>
      </c>
      <c r="F11469" s="235">
        <v>64</v>
      </c>
      <c r="G11469" s="235">
        <v>23</v>
      </c>
      <c r="H11469" s="235">
        <v>16</v>
      </c>
    </row>
    <row r="11470" spans="2:8">
      <c r="B11470" s="235" t="s">
        <v>96</v>
      </c>
      <c r="C11470" s="235">
        <v>43748</v>
      </c>
      <c r="D11470" s="235">
        <v>12</v>
      </c>
      <c r="E11470" s="235">
        <v>82</v>
      </c>
      <c r="F11470" s="235">
        <v>68</v>
      </c>
      <c r="G11470" s="235">
        <v>21</v>
      </c>
      <c r="H11470" s="235">
        <v>17.5</v>
      </c>
    </row>
    <row r="11471" spans="2:8">
      <c r="B11471" s="235" t="s">
        <v>96</v>
      </c>
      <c r="C11471" s="235">
        <v>43749</v>
      </c>
      <c r="D11471" s="235">
        <v>1</v>
      </c>
      <c r="E11471" s="235">
        <v>78</v>
      </c>
      <c r="F11471" s="235">
        <v>64</v>
      </c>
      <c r="G11471" s="235">
        <v>23</v>
      </c>
      <c r="H11471" s="235">
        <v>16</v>
      </c>
    </row>
    <row r="11472" spans="2:8">
      <c r="B11472" s="235" t="s">
        <v>96</v>
      </c>
      <c r="C11472" s="235">
        <v>43750</v>
      </c>
      <c r="D11472" s="235">
        <v>0</v>
      </c>
      <c r="E11472" s="235">
        <v>0</v>
      </c>
      <c r="F11472" s="235">
        <v>0</v>
      </c>
      <c r="G11472" s="235">
        <v>0</v>
      </c>
      <c r="H11472" s="235">
        <v>0</v>
      </c>
    </row>
    <row r="11473" spans="2:8">
      <c r="B11473" s="235" t="s">
        <v>96</v>
      </c>
      <c r="C11473" s="235">
        <v>43751</v>
      </c>
      <c r="D11473" s="235">
        <v>0</v>
      </c>
      <c r="E11473" s="235">
        <v>0</v>
      </c>
      <c r="F11473" s="235">
        <v>0</v>
      </c>
      <c r="G11473" s="235">
        <v>0</v>
      </c>
      <c r="H11473" s="235">
        <v>0</v>
      </c>
    </row>
    <row r="11474" spans="2:8">
      <c r="B11474" s="235" t="s">
        <v>96</v>
      </c>
      <c r="C11474" s="235">
        <v>43752</v>
      </c>
      <c r="D11474" s="235">
        <v>0</v>
      </c>
      <c r="E11474" s="235">
        <v>0</v>
      </c>
      <c r="F11474" s="235">
        <v>0</v>
      </c>
      <c r="G11474" s="235">
        <v>0</v>
      </c>
      <c r="H11474" s="235">
        <v>0</v>
      </c>
    </row>
    <row r="11475" spans="2:8">
      <c r="B11475" s="235" t="s">
        <v>96</v>
      </c>
      <c r="C11475" s="235">
        <v>43753</v>
      </c>
      <c r="D11475" s="235">
        <v>64</v>
      </c>
      <c r="E11475" s="235">
        <v>82</v>
      </c>
      <c r="F11475" s="235">
        <v>72</v>
      </c>
      <c r="G11475" s="235">
        <v>24</v>
      </c>
      <c r="H11475" s="235">
        <v>17</v>
      </c>
    </row>
    <row r="11476" spans="2:8">
      <c r="B11476" s="235" t="s">
        <v>96</v>
      </c>
      <c r="C11476" s="235">
        <v>43754</v>
      </c>
      <c r="D11476" s="235">
        <v>12</v>
      </c>
      <c r="E11476" s="235">
        <v>80</v>
      </c>
      <c r="F11476" s="235">
        <v>53</v>
      </c>
      <c r="G11476" s="235">
        <v>31</v>
      </c>
      <c r="H11476" s="235">
        <v>15.9</v>
      </c>
    </row>
    <row r="11477" spans="2:8">
      <c r="B11477" s="235" t="s">
        <v>96</v>
      </c>
      <c r="C11477" s="235">
        <v>43755</v>
      </c>
      <c r="D11477" s="235">
        <v>7</v>
      </c>
      <c r="E11477" s="235">
        <v>78</v>
      </c>
      <c r="F11477" s="235">
        <v>64</v>
      </c>
      <c r="G11477" s="235">
        <v>23</v>
      </c>
      <c r="H11477" s="235">
        <v>16</v>
      </c>
    </row>
    <row r="11478" spans="2:8">
      <c r="B11478" s="235" t="s">
        <v>96</v>
      </c>
      <c r="C11478" s="235">
        <v>43756</v>
      </c>
      <c r="D11478" s="235">
        <v>3</v>
      </c>
      <c r="E11478" s="235">
        <v>82</v>
      </c>
      <c r="F11478" s="235">
        <v>68</v>
      </c>
      <c r="G11478" s="235">
        <v>21</v>
      </c>
      <c r="H11478" s="235">
        <v>17.5</v>
      </c>
    </row>
    <row r="11479" spans="2:8">
      <c r="B11479" s="235" t="s">
        <v>96</v>
      </c>
      <c r="C11479" s="235">
        <v>43757</v>
      </c>
      <c r="D11479" s="235">
        <v>0</v>
      </c>
      <c r="E11479" s="235">
        <v>0</v>
      </c>
      <c r="F11479" s="235">
        <v>0</v>
      </c>
      <c r="G11479" s="235">
        <v>0</v>
      </c>
      <c r="H11479" s="235">
        <v>0</v>
      </c>
    </row>
    <row r="11480" spans="2:8">
      <c r="B11480" s="235" t="s">
        <v>96</v>
      </c>
      <c r="C11480" s="235">
        <v>43758</v>
      </c>
      <c r="D11480" s="235">
        <v>0</v>
      </c>
      <c r="E11480" s="235">
        <v>0</v>
      </c>
      <c r="F11480" s="235">
        <v>0</v>
      </c>
      <c r="G11480" s="235">
        <v>0</v>
      </c>
      <c r="H11480" s="235">
        <v>0</v>
      </c>
    </row>
    <row r="11481" spans="2:8">
      <c r="B11481" s="235" t="s">
        <v>96</v>
      </c>
      <c r="C11481" s="235">
        <v>43759</v>
      </c>
      <c r="D11481" s="235">
        <v>13</v>
      </c>
      <c r="E11481" s="235">
        <v>82</v>
      </c>
      <c r="F11481" s="235">
        <v>72</v>
      </c>
      <c r="G11481" s="235">
        <v>24</v>
      </c>
      <c r="H11481" s="235">
        <v>17</v>
      </c>
    </row>
    <row r="11482" spans="2:8">
      <c r="B11482" s="235" t="s">
        <v>96</v>
      </c>
      <c r="C11482" s="235">
        <v>43760</v>
      </c>
      <c r="D11482" s="235">
        <v>30</v>
      </c>
      <c r="E11482" s="235">
        <v>80</v>
      </c>
      <c r="F11482" s="235">
        <v>53</v>
      </c>
      <c r="G11482" s="235">
        <v>31</v>
      </c>
      <c r="H11482" s="235">
        <v>15.9</v>
      </c>
    </row>
    <row r="11483" spans="2:8">
      <c r="B11483" s="235" t="s">
        <v>96</v>
      </c>
      <c r="C11483" s="235">
        <v>43761</v>
      </c>
      <c r="D11483" s="235">
        <v>50</v>
      </c>
      <c r="E11483" s="235">
        <v>78</v>
      </c>
      <c r="F11483" s="235">
        <v>64</v>
      </c>
      <c r="G11483" s="235">
        <v>23</v>
      </c>
      <c r="H11483" s="235">
        <v>16</v>
      </c>
    </row>
    <row r="11484" spans="2:8">
      <c r="B11484" s="235" t="s">
        <v>96</v>
      </c>
      <c r="C11484" s="235">
        <v>43762</v>
      </c>
      <c r="D11484" s="235">
        <v>18</v>
      </c>
      <c r="E11484" s="235">
        <v>82</v>
      </c>
      <c r="F11484" s="235">
        <v>68</v>
      </c>
      <c r="G11484" s="235">
        <v>21</v>
      </c>
      <c r="H11484" s="235">
        <v>17.5</v>
      </c>
    </row>
    <row r="11485" spans="2:8">
      <c r="B11485" s="235" t="s">
        <v>96</v>
      </c>
      <c r="C11485" s="235">
        <v>43763</v>
      </c>
      <c r="D11485" s="235">
        <v>11</v>
      </c>
      <c r="E11485" s="235">
        <v>78</v>
      </c>
      <c r="F11485" s="235">
        <v>64</v>
      </c>
      <c r="G11485" s="235">
        <v>23</v>
      </c>
      <c r="H11485" s="235">
        <v>16</v>
      </c>
    </row>
    <row r="11486" spans="2:8">
      <c r="B11486" s="235" t="s">
        <v>96</v>
      </c>
      <c r="C11486" s="235">
        <v>43764</v>
      </c>
      <c r="D11486" s="235">
        <v>0</v>
      </c>
      <c r="E11486" s="235">
        <v>0</v>
      </c>
      <c r="F11486" s="235">
        <v>0</v>
      </c>
      <c r="G11486" s="235">
        <v>0</v>
      </c>
      <c r="H11486" s="235">
        <v>0</v>
      </c>
    </row>
    <row r="11487" spans="2:8">
      <c r="B11487" s="235" t="s">
        <v>96</v>
      </c>
      <c r="C11487" s="235">
        <v>43765</v>
      </c>
      <c r="D11487" s="235">
        <v>0</v>
      </c>
      <c r="E11487" s="235">
        <v>0</v>
      </c>
      <c r="F11487" s="235">
        <v>0</v>
      </c>
      <c r="G11487" s="235">
        <v>0</v>
      </c>
      <c r="H11487" s="235">
        <v>0</v>
      </c>
    </row>
    <row r="11488" spans="2:8">
      <c r="B11488" s="235" t="s">
        <v>96</v>
      </c>
      <c r="C11488" s="235">
        <v>43766</v>
      </c>
      <c r="D11488" s="235">
        <v>32</v>
      </c>
      <c r="E11488" s="235">
        <v>82</v>
      </c>
      <c r="F11488" s="235">
        <v>72</v>
      </c>
      <c r="G11488" s="235">
        <v>24</v>
      </c>
      <c r="H11488" s="235">
        <v>17</v>
      </c>
    </row>
    <row r="11489" spans="2:8">
      <c r="B11489" s="235" t="s">
        <v>96</v>
      </c>
      <c r="C11489" s="235">
        <v>43767</v>
      </c>
      <c r="D11489" s="235">
        <v>12</v>
      </c>
      <c r="E11489" s="235">
        <v>80</v>
      </c>
      <c r="F11489" s="235">
        <v>53</v>
      </c>
      <c r="G11489" s="235">
        <v>31</v>
      </c>
      <c r="H11489" s="235">
        <v>15.9</v>
      </c>
    </row>
    <row r="11490" spans="2:8">
      <c r="B11490" s="235" t="s">
        <v>96</v>
      </c>
      <c r="C11490" s="235">
        <v>43768</v>
      </c>
      <c r="D11490" s="235">
        <v>12</v>
      </c>
      <c r="E11490" s="235">
        <v>78</v>
      </c>
      <c r="F11490" s="235">
        <v>64</v>
      </c>
      <c r="G11490" s="235">
        <v>23</v>
      </c>
      <c r="H11490" s="235">
        <v>16</v>
      </c>
    </row>
    <row r="11491" spans="2:8">
      <c r="B11491" s="235" t="s">
        <v>96</v>
      </c>
      <c r="C11491" s="235">
        <v>43769</v>
      </c>
      <c r="D11491" s="235">
        <v>4</v>
      </c>
      <c r="E11491" s="235">
        <v>78</v>
      </c>
      <c r="F11491" s="235">
        <v>64</v>
      </c>
      <c r="G11491" s="235">
        <v>23</v>
      </c>
      <c r="H11491" s="235">
        <v>16</v>
      </c>
    </row>
    <row r="11492" spans="2:8">
      <c r="B11492" s="235" t="s">
        <v>96</v>
      </c>
      <c r="C11492" s="235">
        <v>43770</v>
      </c>
      <c r="D11492" s="235">
        <v>0</v>
      </c>
      <c r="E11492" s="235">
        <v>82</v>
      </c>
      <c r="F11492" s="235">
        <v>72</v>
      </c>
      <c r="G11492" s="235">
        <v>24</v>
      </c>
      <c r="H11492" s="235">
        <v>17</v>
      </c>
    </row>
    <row r="11493" spans="2:8">
      <c r="B11493" s="235" t="s">
        <v>96</v>
      </c>
      <c r="C11493" s="235">
        <v>43771</v>
      </c>
      <c r="D11493" s="235">
        <v>0</v>
      </c>
      <c r="E11493" s="235">
        <v>0</v>
      </c>
      <c r="F11493" s="235">
        <v>0</v>
      </c>
      <c r="G11493" s="235">
        <v>0</v>
      </c>
      <c r="H11493" s="235">
        <v>0</v>
      </c>
    </row>
    <row r="11494" spans="2:8">
      <c r="B11494" s="235" t="s">
        <v>96</v>
      </c>
      <c r="C11494" s="235">
        <v>43772</v>
      </c>
      <c r="D11494" s="235">
        <v>0</v>
      </c>
      <c r="E11494" s="235">
        <v>0</v>
      </c>
      <c r="F11494" s="235">
        <v>0</v>
      </c>
      <c r="G11494" s="235">
        <v>0</v>
      </c>
      <c r="H11494" s="235">
        <v>0</v>
      </c>
    </row>
    <row r="11495" spans="2:8">
      <c r="B11495" s="235" t="s">
        <v>96</v>
      </c>
      <c r="C11495" s="235">
        <v>43773</v>
      </c>
      <c r="D11495" s="235">
        <v>0</v>
      </c>
      <c r="E11495" s="235">
        <v>0</v>
      </c>
      <c r="F11495" s="235">
        <v>0</v>
      </c>
      <c r="G11495" s="235">
        <v>0</v>
      </c>
      <c r="H11495" s="235">
        <v>0</v>
      </c>
    </row>
    <row r="11496" spans="2:8">
      <c r="B11496" s="235" t="s">
        <v>96</v>
      </c>
      <c r="C11496" s="235">
        <v>43774</v>
      </c>
      <c r="D11496" s="235">
        <v>12</v>
      </c>
      <c r="E11496" s="235">
        <v>82</v>
      </c>
      <c r="F11496" s="235">
        <v>72</v>
      </c>
      <c r="G11496" s="235">
        <v>24</v>
      </c>
      <c r="H11496" s="235">
        <v>17</v>
      </c>
    </row>
    <row r="11497" spans="2:8">
      <c r="B11497" s="235" t="s">
        <v>96</v>
      </c>
      <c r="C11497" s="235">
        <v>43775</v>
      </c>
      <c r="D11497" s="235">
        <v>4</v>
      </c>
      <c r="E11497" s="235">
        <v>80</v>
      </c>
      <c r="F11497" s="235">
        <v>53</v>
      </c>
      <c r="G11497" s="235">
        <v>31</v>
      </c>
      <c r="H11497" s="235">
        <v>15.9</v>
      </c>
    </row>
    <row r="11498" spans="2:8">
      <c r="B11498" s="235" t="s">
        <v>96</v>
      </c>
      <c r="C11498" s="235">
        <v>43776</v>
      </c>
      <c r="D11498" s="235">
        <v>3</v>
      </c>
      <c r="E11498" s="235">
        <v>78</v>
      </c>
      <c r="F11498" s="235">
        <v>64</v>
      </c>
      <c r="G11498" s="235">
        <v>23</v>
      </c>
      <c r="H11498" s="235">
        <v>16</v>
      </c>
    </row>
    <row r="11499" spans="2:8">
      <c r="B11499" s="235" t="s">
        <v>96</v>
      </c>
      <c r="C11499" s="235">
        <v>43777</v>
      </c>
      <c r="D11499" s="235">
        <v>10</v>
      </c>
      <c r="E11499" s="235">
        <v>82</v>
      </c>
      <c r="F11499" s="235">
        <v>68</v>
      </c>
      <c r="G11499" s="235">
        <v>21</v>
      </c>
      <c r="H11499" s="235">
        <v>17.5</v>
      </c>
    </row>
    <row r="11500" spans="2:8">
      <c r="B11500" s="235" t="s">
        <v>96</v>
      </c>
      <c r="C11500" s="235">
        <v>43778</v>
      </c>
      <c r="D11500" s="235">
        <v>0</v>
      </c>
      <c r="E11500" s="235">
        <v>0</v>
      </c>
      <c r="F11500" s="235">
        <v>0</v>
      </c>
      <c r="G11500" s="235">
        <v>0</v>
      </c>
      <c r="H11500" s="235">
        <v>0</v>
      </c>
    </row>
    <row r="11501" spans="2:8">
      <c r="B11501" s="235" t="s">
        <v>96</v>
      </c>
      <c r="C11501" s="235">
        <v>43779</v>
      </c>
      <c r="D11501" s="235">
        <v>0</v>
      </c>
      <c r="E11501" s="235">
        <v>0</v>
      </c>
      <c r="F11501" s="235">
        <v>0</v>
      </c>
      <c r="G11501" s="235">
        <v>0</v>
      </c>
      <c r="H11501" s="235">
        <v>0</v>
      </c>
    </row>
    <row r="11502" spans="2:8">
      <c r="B11502" s="235" t="s">
        <v>96</v>
      </c>
      <c r="C11502" s="235">
        <v>43780</v>
      </c>
      <c r="D11502" s="235">
        <v>0</v>
      </c>
      <c r="E11502" s="235">
        <v>0</v>
      </c>
      <c r="F11502" s="235">
        <v>0</v>
      </c>
      <c r="G11502" s="235">
        <v>0</v>
      </c>
      <c r="H11502" s="235">
        <v>0</v>
      </c>
    </row>
    <row r="11503" spans="2:8">
      <c r="B11503" s="235" t="s">
        <v>96</v>
      </c>
      <c r="C11503" s="235">
        <v>43781</v>
      </c>
      <c r="D11503" s="235">
        <v>13</v>
      </c>
      <c r="E11503" s="235">
        <v>80</v>
      </c>
      <c r="F11503" s="235">
        <v>53</v>
      </c>
      <c r="G11503" s="235">
        <v>31</v>
      </c>
      <c r="H11503" s="235">
        <v>15.9</v>
      </c>
    </row>
    <row r="11504" spans="2:8">
      <c r="B11504" s="235" t="s">
        <v>96</v>
      </c>
      <c r="C11504" s="235">
        <v>43782</v>
      </c>
      <c r="D11504" s="235">
        <v>3</v>
      </c>
      <c r="E11504" s="235">
        <v>78</v>
      </c>
      <c r="F11504" s="235">
        <v>64</v>
      </c>
      <c r="G11504" s="235">
        <v>23</v>
      </c>
      <c r="H11504" s="235">
        <v>16</v>
      </c>
    </row>
    <row r="11505" spans="2:8">
      <c r="B11505" s="235" t="s">
        <v>96</v>
      </c>
      <c r="C11505" s="235">
        <v>43783</v>
      </c>
      <c r="D11505" s="235">
        <v>0</v>
      </c>
      <c r="E11505" s="235">
        <v>82</v>
      </c>
      <c r="F11505" s="235">
        <v>68</v>
      </c>
      <c r="G11505" s="235">
        <v>21</v>
      </c>
      <c r="H11505" s="235">
        <v>17.5</v>
      </c>
    </row>
    <row r="11506" spans="2:8">
      <c r="B11506" s="235" t="s">
        <v>96</v>
      </c>
      <c r="C11506" s="235">
        <v>43784</v>
      </c>
      <c r="D11506" s="235">
        <v>4</v>
      </c>
      <c r="E11506" s="235">
        <v>78</v>
      </c>
      <c r="F11506" s="235">
        <v>64</v>
      </c>
      <c r="G11506" s="235">
        <v>23</v>
      </c>
      <c r="H11506" s="235">
        <v>16</v>
      </c>
    </row>
    <row r="11507" spans="2:8">
      <c r="B11507" s="235" t="s">
        <v>96</v>
      </c>
      <c r="C11507" s="235">
        <v>43785</v>
      </c>
      <c r="D11507" s="235">
        <v>0</v>
      </c>
      <c r="E11507" s="235">
        <v>0</v>
      </c>
      <c r="F11507" s="235">
        <v>0</v>
      </c>
      <c r="G11507" s="235">
        <v>0</v>
      </c>
      <c r="H11507" s="235">
        <v>0</v>
      </c>
    </row>
    <row r="11508" spans="2:8">
      <c r="B11508" s="235" t="s">
        <v>96</v>
      </c>
      <c r="C11508" s="235">
        <v>43786</v>
      </c>
      <c r="D11508" s="235">
        <v>0</v>
      </c>
      <c r="E11508" s="235">
        <v>0</v>
      </c>
      <c r="F11508" s="235">
        <v>0</v>
      </c>
      <c r="G11508" s="235">
        <v>0</v>
      </c>
      <c r="H11508" s="235">
        <v>0</v>
      </c>
    </row>
    <row r="11509" spans="2:8">
      <c r="B11509" s="235" t="s">
        <v>96</v>
      </c>
      <c r="C11509" s="235">
        <v>43787</v>
      </c>
      <c r="D11509" s="235">
        <v>10</v>
      </c>
      <c r="E11509" s="235">
        <v>82</v>
      </c>
      <c r="F11509" s="235">
        <v>72</v>
      </c>
      <c r="G11509" s="235">
        <v>24</v>
      </c>
      <c r="H11509" s="235">
        <v>17</v>
      </c>
    </row>
    <row r="11510" spans="2:8">
      <c r="B11510" s="235" t="s">
        <v>96</v>
      </c>
      <c r="C11510" s="235">
        <v>43788</v>
      </c>
      <c r="D11510" s="235">
        <v>2</v>
      </c>
      <c r="E11510" s="235">
        <v>80</v>
      </c>
      <c r="F11510" s="235">
        <v>53</v>
      </c>
      <c r="G11510" s="235">
        <v>31</v>
      </c>
      <c r="H11510" s="235">
        <v>15.9</v>
      </c>
    </row>
    <row r="11511" spans="2:8">
      <c r="B11511" s="235" t="s">
        <v>96</v>
      </c>
      <c r="C11511" s="235">
        <v>43789</v>
      </c>
      <c r="D11511" s="235">
        <v>3</v>
      </c>
      <c r="E11511" s="235">
        <v>78</v>
      </c>
      <c r="F11511" s="235">
        <v>64</v>
      </c>
      <c r="G11511" s="235">
        <v>23</v>
      </c>
      <c r="H11511" s="235">
        <v>16</v>
      </c>
    </row>
    <row r="11512" spans="2:8">
      <c r="B11512" s="235" t="s">
        <v>96</v>
      </c>
      <c r="C11512" s="235">
        <v>43790</v>
      </c>
      <c r="D11512" s="235">
        <v>11</v>
      </c>
      <c r="E11512" s="235">
        <v>82</v>
      </c>
      <c r="F11512" s="235">
        <v>68</v>
      </c>
      <c r="G11512" s="235">
        <v>21</v>
      </c>
      <c r="H11512" s="235">
        <v>17.5</v>
      </c>
    </row>
    <row r="11513" spans="2:8">
      <c r="B11513" s="235" t="s">
        <v>96</v>
      </c>
      <c r="C11513" s="235">
        <v>43791</v>
      </c>
      <c r="D11513" s="235">
        <v>0</v>
      </c>
      <c r="E11513" s="235">
        <v>78</v>
      </c>
      <c r="F11513" s="235">
        <v>64</v>
      </c>
      <c r="G11513" s="235">
        <v>23</v>
      </c>
      <c r="H11513" s="235">
        <v>16</v>
      </c>
    </row>
    <row r="11514" spans="2:8">
      <c r="B11514" s="235" t="s">
        <v>96</v>
      </c>
      <c r="C11514" s="235">
        <v>43792</v>
      </c>
      <c r="D11514" s="235">
        <v>0</v>
      </c>
      <c r="E11514" s="235">
        <v>0</v>
      </c>
      <c r="F11514" s="235">
        <v>0</v>
      </c>
      <c r="G11514" s="235">
        <v>0</v>
      </c>
      <c r="H11514" s="235">
        <v>0</v>
      </c>
    </row>
    <row r="11515" spans="2:8">
      <c r="B11515" s="235" t="s">
        <v>96</v>
      </c>
      <c r="C11515" s="235">
        <v>43793</v>
      </c>
      <c r="D11515" s="235">
        <v>0</v>
      </c>
      <c r="E11515" s="235">
        <v>0</v>
      </c>
      <c r="F11515" s="235">
        <v>0</v>
      </c>
      <c r="G11515" s="235">
        <v>0</v>
      </c>
      <c r="H11515" s="235">
        <v>0</v>
      </c>
    </row>
    <row r="11516" spans="2:8">
      <c r="B11516" s="235" t="s">
        <v>96</v>
      </c>
      <c r="C11516" s="235">
        <v>43794</v>
      </c>
      <c r="D11516" s="235">
        <v>7</v>
      </c>
      <c r="E11516" s="235">
        <v>82</v>
      </c>
      <c r="F11516" s="235">
        <v>72</v>
      </c>
      <c r="G11516" s="235">
        <v>24</v>
      </c>
      <c r="H11516" s="235">
        <v>17</v>
      </c>
    </row>
    <row r="11517" spans="2:8">
      <c r="B11517" s="235" t="s">
        <v>96</v>
      </c>
      <c r="C11517" s="235">
        <v>43795</v>
      </c>
      <c r="D11517" s="235">
        <v>2</v>
      </c>
      <c r="E11517" s="235">
        <v>80</v>
      </c>
      <c r="F11517" s="235">
        <v>53</v>
      </c>
      <c r="G11517" s="235">
        <v>31</v>
      </c>
      <c r="H11517" s="235">
        <v>15.9</v>
      </c>
    </row>
    <row r="11518" spans="2:8">
      <c r="B11518" s="235" t="s">
        <v>96</v>
      </c>
      <c r="C11518" s="235">
        <v>43796</v>
      </c>
      <c r="D11518" s="235">
        <v>8</v>
      </c>
      <c r="E11518" s="235">
        <v>78</v>
      </c>
      <c r="F11518" s="235">
        <v>64</v>
      </c>
      <c r="G11518" s="235">
        <v>23</v>
      </c>
      <c r="H11518" s="235">
        <v>16</v>
      </c>
    </row>
    <row r="11519" spans="2:8">
      <c r="B11519" s="235" t="s">
        <v>96</v>
      </c>
      <c r="C11519" s="235">
        <v>43797</v>
      </c>
      <c r="D11519" s="235">
        <v>0</v>
      </c>
      <c r="E11519" s="235">
        <v>82</v>
      </c>
      <c r="F11519" s="235">
        <v>68</v>
      </c>
      <c r="G11519" s="235">
        <v>21</v>
      </c>
      <c r="H11519" s="235">
        <v>17.5</v>
      </c>
    </row>
    <row r="11520" spans="2:8">
      <c r="B11520" s="235" t="s">
        <v>96</v>
      </c>
      <c r="C11520" s="235">
        <v>43798</v>
      </c>
      <c r="D11520" s="235">
        <v>11</v>
      </c>
      <c r="E11520" s="235">
        <v>78</v>
      </c>
      <c r="F11520" s="235">
        <v>64</v>
      </c>
      <c r="G11520" s="235">
        <v>23</v>
      </c>
      <c r="H11520" s="235">
        <v>16</v>
      </c>
    </row>
    <row r="11521" spans="2:8">
      <c r="B11521" s="235" t="s">
        <v>96</v>
      </c>
      <c r="C11521" s="235">
        <v>43799</v>
      </c>
      <c r="D11521" s="235">
        <v>0</v>
      </c>
      <c r="E11521" s="235">
        <v>0</v>
      </c>
      <c r="F11521" s="235">
        <v>0</v>
      </c>
      <c r="G11521" s="235">
        <v>0</v>
      </c>
      <c r="H11521" s="235">
        <v>0</v>
      </c>
    </row>
    <row r="11522" spans="2:8">
      <c r="B11522" s="235" t="s">
        <v>96</v>
      </c>
      <c r="C11522" s="235">
        <v>43800</v>
      </c>
      <c r="D11522" s="235">
        <v>0</v>
      </c>
      <c r="E11522" s="235">
        <v>0</v>
      </c>
      <c r="F11522" s="235">
        <v>0</v>
      </c>
      <c r="G11522" s="235">
        <v>0</v>
      </c>
      <c r="H11522" s="235">
        <v>0</v>
      </c>
    </row>
    <row r="11523" spans="2:8">
      <c r="B11523" s="235" t="s">
        <v>96</v>
      </c>
      <c r="C11523" s="235">
        <v>43801</v>
      </c>
      <c r="D11523" s="235">
        <v>2</v>
      </c>
      <c r="E11523" s="235">
        <v>82</v>
      </c>
      <c r="F11523" s="235">
        <v>72</v>
      </c>
      <c r="G11523" s="235">
        <v>24</v>
      </c>
      <c r="H11523" s="235">
        <v>17</v>
      </c>
    </row>
    <row r="11524" spans="2:8">
      <c r="B11524" s="235" t="s">
        <v>96</v>
      </c>
      <c r="C11524" s="235">
        <v>43802</v>
      </c>
      <c r="D11524" s="235">
        <v>3</v>
      </c>
      <c r="E11524" s="235">
        <v>80</v>
      </c>
      <c r="F11524" s="235">
        <v>53</v>
      </c>
      <c r="G11524" s="235">
        <v>31</v>
      </c>
      <c r="H11524" s="235">
        <v>15.9</v>
      </c>
    </row>
    <row r="11525" spans="2:8">
      <c r="B11525" s="235" t="s">
        <v>96</v>
      </c>
      <c r="C11525" s="235">
        <v>43803</v>
      </c>
      <c r="D11525" s="235">
        <v>0</v>
      </c>
      <c r="E11525" s="235">
        <v>78</v>
      </c>
      <c r="F11525" s="235">
        <v>64</v>
      </c>
      <c r="G11525" s="235">
        <v>23</v>
      </c>
      <c r="H11525" s="235">
        <v>16</v>
      </c>
    </row>
    <row r="11526" spans="2:8">
      <c r="B11526" s="235" t="s">
        <v>96</v>
      </c>
      <c r="C11526" s="235">
        <v>43804</v>
      </c>
      <c r="D11526" s="235">
        <v>4</v>
      </c>
      <c r="E11526" s="235">
        <v>82</v>
      </c>
      <c r="F11526" s="235">
        <v>68</v>
      </c>
      <c r="G11526" s="235">
        <v>21</v>
      </c>
      <c r="H11526" s="235">
        <v>17.5</v>
      </c>
    </row>
    <row r="11527" spans="2:8">
      <c r="B11527" s="235" t="s">
        <v>96</v>
      </c>
      <c r="C11527" s="235">
        <v>43805</v>
      </c>
      <c r="D11527" s="235">
        <v>2</v>
      </c>
      <c r="E11527" s="235">
        <v>80</v>
      </c>
      <c r="F11527" s="235">
        <v>53</v>
      </c>
      <c r="G11527" s="235">
        <v>31</v>
      </c>
      <c r="H11527" s="235">
        <v>15.9</v>
      </c>
    </row>
    <row r="11528" spans="2:8">
      <c r="B11528" s="235" t="s">
        <v>96</v>
      </c>
      <c r="C11528" s="235">
        <v>43806</v>
      </c>
      <c r="D11528" s="235">
        <v>0</v>
      </c>
      <c r="E11528" s="235">
        <v>0</v>
      </c>
      <c r="F11528" s="235">
        <v>0</v>
      </c>
      <c r="G11528" s="235">
        <v>0</v>
      </c>
      <c r="H11528" s="235">
        <v>0</v>
      </c>
    </row>
    <row r="11529" spans="2:8">
      <c r="B11529" s="235" t="s">
        <v>96</v>
      </c>
      <c r="C11529" s="235">
        <v>43807</v>
      </c>
      <c r="D11529" s="235">
        <v>0</v>
      </c>
      <c r="E11529" s="235">
        <v>0</v>
      </c>
      <c r="F11529" s="235">
        <v>0</v>
      </c>
      <c r="G11529" s="235">
        <v>0</v>
      </c>
      <c r="H11529" s="235">
        <v>0</v>
      </c>
    </row>
    <row r="11530" spans="2:8">
      <c r="B11530" s="235" t="s">
        <v>96</v>
      </c>
      <c r="C11530" s="235">
        <v>43808</v>
      </c>
      <c r="D11530" s="235">
        <v>9</v>
      </c>
      <c r="E11530" s="235">
        <v>82</v>
      </c>
      <c r="F11530" s="235">
        <v>72</v>
      </c>
      <c r="G11530" s="235">
        <v>24</v>
      </c>
      <c r="H11530" s="235">
        <v>17</v>
      </c>
    </row>
    <row r="11531" spans="2:8">
      <c r="B11531" s="235" t="s">
        <v>96</v>
      </c>
      <c r="C11531" s="235">
        <v>43809</v>
      </c>
      <c r="D11531" s="235">
        <v>0</v>
      </c>
      <c r="E11531" s="235">
        <v>80</v>
      </c>
      <c r="F11531" s="235">
        <v>53</v>
      </c>
      <c r="G11531" s="235">
        <v>31</v>
      </c>
      <c r="H11531" s="235">
        <v>15.9</v>
      </c>
    </row>
    <row r="11532" spans="2:8">
      <c r="B11532" s="235" t="s">
        <v>96</v>
      </c>
      <c r="C11532" s="235">
        <v>43810</v>
      </c>
      <c r="D11532" s="235">
        <v>11</v>
      </c>
      <c r="E11532" s="235">
        <v>78</v>
      </c>
      <c r="F11532" s="235">
        <v>64</v>
      </c>
      <c r="G11532" s="235">
        <v>23</v>
      </c>
      <c r="H11532" s="235">
        <v>16</v>
      </c>
    </row>
    <row r="11533" spans="2:8">
      <c r="B11533" s="235" t="s">
        <v>96</v>
      </c>
      <c r="C11533" s="235">
        <v>43811</v>
      </c>
      <c r="D11533" s="235">
        <v>2</v>
      </c>
      <c r="E11533" s="235">
        <v>82</v>
      </c>
      <c r="F11533" s="235">
        <v>68</v>
      </c>
      <c r="G11533" s="235">
        <v>21</v>
      </c>
      <c r="H11533" s="235">
        <v>17.5</v>
      </c>
    </row>
    <row r="11534" spans="2:8">
      <c r="B11534" s="235" t="s">
        <v>96</v>
      </c>
      <c r="C11534" s="235">
        <v>43812</v>
      </c>
      <c r="D11534" s="235">
        <v>1</v>
      </c>
      <c r="E11534" s="235">
        <v>78</v>
      </c>
      <c r="F11534" s="235">
        <v>64</v>
      </c>
      <c r="G11534" s="235">
        <v>23</v>
      </c>
      <c r="H11534" s="235">
        <v>16</v>
      </c>
    </row>
    <row r="11535" spans="2:8">
      <c r="B11535" s="235" t="s">
        <v>96</v>
      </c>
      <c r="C11535" s="235">
        <v>43813</v>
      </c>
      <c r="D11535" s="235">
        <v>0</v>
      </c>
      <c r="E11535" s="235">
        <v>0</v>
      </c>
      <c r="F11535" s="235">
        <v>0</v>
      </c>
      <c r="G11535" s="235">
        <v>0</v>
      </c>
      <c r="H11535" s="235">
        <v>0</v>
      </c>
    </row>
    <row r="11536" spans="2:8">
      <c r="B11536" s="235" t="s">
        <v>96</v>
      </c>
      <c r="C11536" s="235">
        <v>43814</v>
      </c>
      <c r="D11536" s="235">
        <v>0</v>
      </c>
      <c r="E11536" s="235">
        <v>0</v>
      </c>
      <c r="F11536" s="235">
        <v>0</v>
      </c>
      <c r="G11536" s="235">
        <v>0</v>
      </c>
      <c r="H11536" s="235">
        <v>0</v>
      </c>
    </row>
    <row r="11537" spans="2:8">
      <c r="B11537" s="235" t="s">
        <v>96</v>
      </c>
      <c r="C11537" s="235">
        <v>43815</v>
      </c>
      <c r="D11537" s="235">
        <v>0</v>
      </c>
      <c r="E11537" s="235">
        <v>82</v>
      </c>
      <c r="F11537" s="235">
        <v>72</v>
      </c>
      <c r="G11537" s="235">
        <v>24</v>
      </c>
      <c r="H11537" s="235">
        <v>17</v>
      </c>
    </row>
    <row r="11538" spans="2:8">
      <c r="B11538" s="235" t="s">
        <v>96</v>
      </c>
      <c r="C11538" s="235">
        <v>43816</v>
      </c>
      <c r="D11538" s="235">
        <v>20</v>
      </c>
      <c r="E11538" s="235">
        <v>80</v>
      </c>
      <c r="F11538" s="235">
        <v>53</v>
      </c>
      <c r="G11538" s="235">
        <v>31</v>
      </c>
      <c r="H11538" s="235">
        <v>15.9</v>
      </c>
    </row>
    <row r="11539" spans="2:8">
      <c r="B11539" s="235" t="s">
        <v>96</v>
      </c>
      <c r="C11539" s="235">
        <v>43817</v>
      </c>
      <c r="D11539" s="235">
        <v>4</v>
      </c>
      <c r="E11539" s="235">
        <v>78</v>
      </c>
      <c r="F11539" s="235">
        <v>64</v>
      </c>
      <c r="G11539" s="235">
        <v>23</v>
      </c>
      <c r="H11539" s="235">
        <v>16</v>
      </c>
    </row>
    <row r="11540" spans="2:8">
      <c r="B11540" s="235" t="s">
        <v>96</v>
      </c>
      <c r="C11540" s="235">
        <v>43818</v>
      </c>
      <c r="D11540" s="235">
        <v>4</v>
      </c>
      <c r="E11540" s="235">
        <v>82</v>
      </c>
      <c r="F11540" s="235">
        <v>68</v>
      </c>
      <c r="G11540" s="235">
        <v>21</v>
      </c>
      <c r="H11540" s="235">
        <v>17.5</v>
      </c>
    </row>
    <row r="11541" spans="2:8">
      <c r="B11541" s="235" t="s">
        <v>96</v>
      </c>
      <c r="C11541" s="235">
        <v>43819</v>
      </c>
      <c r="D11541" s="235">
        <v>0</v>
      </c>
      <c r="E11541" s="235">
        <v>78</v>
      </c>
      <c r="F11541" s="235">
        <v>64</v>
      </c>
      <c r="G11541" s="235">
        <v>23</v>
      </c>
      <c r="H11541" s="235">
        <v>16</v>
      </c>
    </row>
    <row r="11542" spans="2:8">
      <c r="B11542" s="235" t="s">
        <v>96</v>
      </c>
      <c r="C11542" s="235">
        <v>43820</v>
      </c>
      <c r="D11542" s="235">
        <v>0</v>
      </c>
      <c r="E11542" s="235">
        <v>0</v>
      </c>
      <c r="F11542" s="235">
        <v>0</v>
      </c>
      <c r="G11542" s="235">
        <v>0</v>
      </c>
      <c r="H11542" s="235">
        <v>0</v>
      </c>
    </row>
    <row r="11543" spans="2:8">
      <c r="B11543" s="235" t="s">
        <v>96</v>
      </c>
      <c r="C11543" s="235">
        <v>43821</v>
      </c>
      <c r="D11543" s="235">
        <v>0</v>
      </c>
      <c r="E11543" s="235">
        <v>0</v>
      </c>
      <c r="F11543" s="235">
        <v>0</v>
      </c>
      <c r="G11543" s="235">
        <v>0</v>
      </c>
      <c r="H11543" s="235">
        <v>0</v>
      </c>
    </row>
    <row r="11544" spans="2:8">
      <c r="B11544" s="235" t="s">
        <v>96</v>
      </c>
      <c r="C11544" s="235">
        <v>43822</v>
      </c>
      <c r="D11544" s="235">
        <v>0</v>
      </c>
      <c r="E11544" s="235">
        <v>82</v>
      </c>
      <c r="F11544" s="235">
        <v>72</v>
      </c>
      <c r="G11544" s="235">
        <v>24</v>
      </c>
      <c r="H11544" s="235">
        <v>17</v>
      </c>
    </row>
    <row r="11545" spans="2:8">
      <c r="B11545" s="235" t="s">
        <v>96</v>
      </c>
      <c r="C11545" s="235">
        <v>43823</v>
      </c>
      <c r="D11545" s="235">
        <v>0</v>
      </c>
      <c r="E11545" s="235">
        <v>80</v>
      </c>
      <c r="F11545" s="235">
        <v>53</v>
      </c>
      <c r="G11545" s="235">
        <v>31</v>
      </c>
      <c r="H11545" s="235">
        <v>15.9</v>
      </c>
    </row>
    <row r="11546" spans="2:8">
      <c r="B11546" s="235" t="s">
        <v>96</v>
      </c>
      <c r="C11546" s="235">
        <v>43824</v>
      </c>
      <c r="D11546" s="235">
        <v>0</v>
      </c>
      <c r="E11546" s="235">
        <v>0</v>
      </c>
      <c r="F11546" s="235">
        <v>0</v>
      </c>
      <c r="G11546" s="235">
        <v>0</v>
      </c>
      <c r="H11546" s="235">
        <v>0</v>
      </c>
    </row>
    <row r="11547" spans="2:8">
      <c r="B11547" s="235" t="s">
        <v>96</v>
      </c>
      <c r="C11547" s="235">
        <v>43825</v>
      </c>
      <c r="D11547" s="235">
        <v>10</v>
      </c>
      <c r="E11547" s="235">
        <v>82</v>
      </c>
      <c r="F11547" s="235">
        <v>68</v>
      </c>
      <c r="G11547" s="235">
        <v>21</v>
      </c>
      <c r="H11547" s="235">
        <v>17.5</v>
      </c>
    </row>
    <row r="11548" spans="2:8">
      <c r="B11548" s="235" t="s">
        <v>96</v>
      </c>
      <c r="C11548" s="235">
        <v>43826</v>
      </c>
      <c r="D11548" s="235">
        <v>1</v>
      </c>
      <c r="E11548" s="235">
        <v>78</v>
      </c>
      <c r="F11548" s="235">
        <v>64</v>
      </c>
      <c r="G11548" s="235">
        <v>23</v>
      </c>
      <c r="H11548" s="235">
        <v>16</v>
      </c>
    </row>
    <row r="11549" spans="2:8">
      <c r="B11549" s="235" t="s">
        <v>96</v>
      </c>
      <c r="C11549" s="235">
        <v>43827</v>
      </c>
      <c r="D11549" s="235">
        <v>0</v>
      </c>
      <c r="E11549" s="235">
        <v>0</v>
      </c>
      <c r="F11549" s="235">
        <v>0</v>
      </c>
      <c r="G11549" s="235">
        <v>0</v>
      </c>
      <c r="H11549" s="235">
        <v>0</v>
      </c>
    </row>
    <row r="11550" spans="2:8">
      <c r="B11550" s="235" t="s">
        <v>96</v>
      </c>
      <c r="C11550" s="235">
        <v>43828</v>
      </c>
      <c r="D11550" s="235">
        <v>0</v>
      </c>
      <c r="E11550" s="235">
        <v>0</v>
      </c>
      <c r="F11550" s="235">
        <v>0</v>
      </c>
      <c r="G11550" s="235">
        <v>0</v>
      </c>
      <c r="H11550" s="235">
        <v>0</v>
      </c>
    </row>
    <row r="11551" spans="2:8">
      <c r="B11551" s="235" t="s">
        <v>96</v>
      </c>
      <c r="C11551" s="235">
        <v>43829</v>
      </c>
      <c r="D11551" s="235">
        <v>4</v>
      </c>
      <c r="E11551" s="235">
        <v>78</v>
      </c>
      <c r="F11551" s="235">
        <v>64</v>
      </c>
      <c r="G11551" s="235">
        <v>23</v>
      </c>
      <c r="H11551" s="235">
        <v>16</v>
      </c>
    </row>
    <row r="11552" spans="2:8">
      <c r="B11552" s="235" t="s">
        <v>96</v>
      </c>
      <c r="C11552" s="235">
        <v>43830</v>
      </c>
      <c r="D11552" s="235">
        <v>0</v>
      </c>
      <c r="E11552" s="235">
        <v>82</v>
      </c>
      <c r="F11552" s="235">
        <v>68</v>
      </c>
      <c r="G11552" s="235">
        <v>21</v>
      </c>
      <c r="H11552" s="235">
        <v>17.5</v>
      </c>
    </row>
    <row r="11553" spans="2:8">
      <c r="B11553" s="235" t="s">
        <v>96</v>
      </c>
      <c r="C11553" s="235">
        <v>43831</v>
      </c>
      <c r="D11553" s="235">
        <v>0</v>
      </c>
      <c r="E11553" s="235">
        <v>0</v>
      </c>
      <c r="F11553" s="235">
        <v>0</v>
      </c>
      <c r="G11553" s="235">
        <v>0</v>
      </c>
      <c r="H11553" s="235">
        <v>0</v>
      </c>
    </row>
    <row r="11554" spans="2:8">
      <c r="B11554" s="235" t="s">
        <v>96</v>
      </c>
      <c r="C11554" s="235">
        <v>43832</v>
      </c>
      <c r="D11554" s="235">
        <v>30</v>
      </c>
      <c r="E11554" s="235">
        <v>100</v>
      </c>
      <c r="F11554" s="235">
        <v>100</v>
      </c>
      <c r="G11554" s="235">
        <v>26.6</v>
      </c>
      <c r="H11554" s="235">
        <v>15.8</v>
      </c>
    </row>
    <row r="11555" spans="2:8">
      <c r="B11555" s="235" t="s">
        <v>96</v>
      </c>
      <c r="C11555" s="235">
        <v>43833</v>
      </c>
      <c r="D11555" s="235">
        <v>8</v>
      </c>
      <c r="E11555" s="235">
        <v>100</v>
      </c>
      <c r="F11555" s="235">
        <v>100</v>
      </c>
      <c r="G11555" s="235">
        <v>25.2</v>
      </c>
      <c r="H11555" s="235">
        <v>15.9</v>
      </c>
    </row>
    <row r="11556" spans="2:8">
      <c r="B11556" s="235" t="s">
        <v>96</v>
      </c>
      <c r="C11556" s="235">
        <v>43834</v>
      </c>
      <c r="D11556" s="235">
        <v>0</v>
      </c>
      <c r="E11556" s="235">
        <v>100</v>
      </c>
      <c r="F11556" s="235">
        <v>100</v>
      </c>
      <c r="G11556" s="235">
        <v>24.4</v>
      </c>
      <c r="H11556" s="235">
        <v>16.5</v>
      </c>
    </row>
    <row r="11557" spans="2:8">
      <c r="B11557" s="235" t="s">
        <v>96</v>
      </c>
      <c r="C11557" s="235">
        <v>43835</v>
      </c>
      <c r="D11557" s="235">
        <v>0</v>
      </c>
      <c r="E11557" s="235">
        <v>0</v>
      </c>
      <c r="F11557" s="235">
        <v>0</v>
      </c>
      <c r="G11557" s="235">
        <v>0</v>
      </c>
      <c r="H11557" s="235">
        <v>0</v>
      </c>
    </row>
    <row r="11558" spans="2:8">
      <c r="B11558" s="235" t="s">
        <v>96</v>
      </c>
      <c r="C11558" s="235">
        <v>43836</v>
      </c>
      <c r="D11558" s="235">
        <v>0</v>
      </c>
      <c r="E11558" s="235">
        <v>0</v>
      </c>
      <c r="F11558" s="235">
        <v>0</v>
      </c>
      <c r="G11558" s="235">
        <v>0</v>
      </c>
      <c r="H11558" s="235">
        <v>0</v>
      </c>
    </row>
    <row r="11559" spans="2:8">
      <c r="B11559" s="235" t="s">
        <v>96</v>
      </c>
      <c r="C11559" s="235">
        <v>43837</v>
      </c>
      <c r="D11559" s="235">
        <v>0</v>
      </c>
      <c r="E11559" s="235">
        <v>82</v>
      </c>
      <c r="F11559" s="235">
        <v>62</v>
      </c>
      <c r="G11559" s="235">
        <v>26.5</v>
      </c>
      <c r="H11559" s="235">
        <v>12.4</v>
      </c>
    </row>
    <row r="11560" spans="2:8">
      <c r="B11560" s="235" t="s">
        <v>96</v>
      </c>
      <c r="C11560" s="235">
        <v>43838</v>
      </c>
      <c r="D11560" s="235">
        <v>0</v>
      </c>
      <c r="E11560" s="235">
        <v>100</v>
      </c>
      <c r="F11560" s="235">
        <v>0</v>
      </c>
      <c r="G11560" s="235">
        <v>0.3</v>
      </c>
      <c r="H11560" s="235">
        <v>12</v>
      </c>
    </row>
    <row r="11561" spans="2:8">
      <c r="B11561" s="235" t="s">
        <v>96</v>
      </c>
      <c r="C11561" s="235">
        <v>43839</v>
      </c>
      <c r="D11561" s="235">
        <v>0</v>
      </c>
      <c r="E11561" s="235">
        <v>100</v>
      </c>
      <c r="F11561" s="235">
        <v>0</v>
      </c>
      <c r="G11561" s="235">
        <v>27</v>
      </c>
      <c r="H11561" s="235">
        <v>12.4</v>
      </c>
    </row>
    <row r="11562" spans="2:8">
      <c r="B11562" s="235" t="s">
        <v>96</v>
      </c>
      <c r="C11562" s="235">
        <v>43840</v>
      </c>
      <c r="D11562" s="235">
        <v>0</v>
      </c>
      <c r="E11562" s="235">
        <v>100</v>
      </c>
      <c r="F11562" s="235">
        <v>0</v>
      </c>
      <c r="G11562" s="235">
        <v>0.3</v>
      </c>
      <c r="H11562" s="235">
        <v>15.8</v>
      </c>
    </row>
    <row r="11563" spans="2:8">
      <c r="B11563" s="235" t="s">
        <v>96</v>
      </c>
      <c r="C11563" s="235">
        <v>43841</v>
      </c>
      <c r="D11563" s="235">
        <v>0</v>
      </c>
      <c r="E11563" s="235">
        <v>0</v>
      </c>
      <c r="F11563" s="235">
        <v>0</v>
      </c>
      <c r="G11563" s="235">
        <v>0</v>
      </c>
      <c r="H11563" s="235">
        <v>0</v>
      </c>
    </row>
    <row r="11564" spans="2:8">
      <c r="B11564" s="235" t="s">
        <v>96</v>
      </c>
      <c r="C11564" s="235">
        <v>43842</v>
      </c>
      <c r="D11564" s="235">
        <v>0</v>
      </c>
      <c r="E11564" s="235">
        <v>0</v>
      </c>
      <c r="F11564" s="235">
        <v>0</v>
      </c>
      <c r="G11564" s="235">
        <v>0</v>
      </c>
      <c r="H11564" s="235">
        <v>0</v>
      </c>
    </row>
    <row r="11565" spans="2:8">
      <c r="B11565" s="235" t="s">
        <v>96</v>
      </c>
      <c r="C11565" s="235">
        <v>43843</v>
      </c>
      <c r="D11565" s="235">
        <v>0</v>
      </c>
      <c r="E11565" s="235">
        <v>100</v>
      </c>
      <c r="F11565" s="235">
        <v>100</v>
      </c>
      <c r="G11565" s="235">
        <v>25.4</v>
      </c>
      <c r="H11565" s="235">
        <v>16.100000000000001</v>
      </c>
    </row>
    <row r="11566" spans="2:8">
      <c r="B11566" s="235" t="s">
        <v>96</v>
      </c>
      <c r="C11566" s="235">
        <v>43844</v>
      </c>
      <c r="D11566" s="235">
        <v>0.5</v>
      </c>
      <c r="E11566" s="235">
        <v>100</v>
      </c>
      <c r="F11566" s="235">
        <v>100</v>
      </c>
      <c r="G11566" s="235">
        <v>24.6</v>
      </c>
      <c r="H11566" s="235">
        <v>18.2</v>
      </c>
    </row>
    <row r="11567" spans="2:8">
      <c r="B11567" s="235" t="s">
        <v>96</v>
      </c>
      <c r="C11567" s="235">
        <v>43845</v>
      </c>
      <c r="D11567" s="235">
        <v>0.5</v>
      </c>
      <c r="E11567" s="235">
        <v>100</v>
      </c>
      <c r="F11567" s="235">
        <v>100</v>
      </c>
      <c r="G11567" s="235">
        <v>23</v>
      </c>
      <c r="H11567" s="235">
        <v>16.899999999999999</v>
      </c>
    </row>
    <row r="11568" spans="2:8">
      <c r="B11568" s="235" t="s">
        <v>96</v>
      </c>
      <c r="C11568" s="235">
        <v>43846</v>
      </c>
      <c r="D11568" s="235">
        <v>0</v>
      </c>
      <c r="E11568" s="235">
        <v>100</v>
      </c>
      <c r="F11568" s="235">
        <v>0</v>
      </c>
      <c r="G11568" s="235">
        <v>25.8</v>
      </c>
      <c r="H11568" s="235">
        <v>16.399999999999999</v>
      </c>
    </row>
    <row r="11569" spans="2:8">
      <c r="B11569" s="235" t="s">
        <v>96</v>
      </c>
      <c r="C11569" s="235">
        <v>43847</v>
      </c>
      <c r="D11569" s="235">
        <v>0</v>
      </c>
      <c r="E11569" s="235">
        <v>100</v>
      </c>
      <c r="F11569" s="235">
        <v>0</v>
      </c>
      <c r="G11569" s="235">
        <v>26</v>
      </c>
      <c r="H11569" s="235">
        <v>17.100000000000001</v>
      </c>
    </row>
    <row r="11570" spans="2:8">
      <c r="B11570" s="235" t="s">
        <v>96</v>
      </c>
      <c r="C11570" s="235">
        <v>43848</v>
      </c>
      <c r="D11570" s="235">
        <v>0</v>
      </c>
      <c r="E11570" s="235">
        <v>0</v>
      </c>
      <c r="F11570" s="235">
        <v>0</v>
      </c>
      <c r="G11570" s="235">
        <v>0</v>
      </c>
      <c r="H11570" s="235">
        <v>0</v>
      </c>
    </row>
    <row r="11571" spans="2:8">
      <c r="B11571" s="235" t="s">
        <v>96</v>
      </c>
      <c r="C11571" s="235">
        <v>43849</v>
      </c>
      <c r="D11571" s="235">
        <v>0</v>
      </c>
      <c r="E11571" s="235">
        <v>0</v>
      </c>
      <c r="F11571" s="235">
        <v>0</v>
      </c>
      <c r="G11571" s="235">
        <v>0</v>
      </c>
      <c r="H11571" s="235">
        <v>0</v>
      </c>
    </row>
    <row r="11572" spans="2:8">
      <c r="B11572" s="235" t="s">
        <v>96</v>
      </c>
      <c r="C11572" s="235">
        <v>43850</v>
      </c>
      <c r="D11572" s="235">
        <v>0</v>
      </c>
      <c r="E11572" s="235">
        <v>100</v>
      </c>
      <c r="F11572" s="235">
        <v>100</v>
      </c>
      <c r="G11572" s="235">
        <v>20.8</v>
      </c>
      <c r="H11572" s="235">
        <v>18.7</v>
      </c>
    </row>
    <row r="11573" spans="2:8">
      <c r="B11573" s="235" t="s">
        <v>96</v>
      </c>
      <c r="C11573" s="235">
        <v>43851</v>
      </c>
      <c r="D11573" s="235">
        <v>1</v>
      </c>
      <c r="E11573" s="235">
        <v>100</v>
      </c>
      <c r="F11573" s="235">
        <v>100</v>
      </c>
      <c r="G11573" s="235">
        <v>21.9</v>
      </c>
      <c r="H11573" s="235">
        <v>16</v>
      </c>
    </row>
    <row r="11574" spans="2:8">
      <c r="B11574" s="235" t="s">
        <v>96</v>
      </c>
      <c r="C11574" s="235">
        <v>43852</v>
      </c>
      <c r="D11574" s="235">
        <v>0</v>
      </c>
      <c r="E11574" s="235">
        <v>0</v>
      </c>
      <c r="F11574" s="235">
        <v>0</v>
      </c>
      <c r="G11574" s="235">
        <v>0</v>
      </c>
      <c r="H11574" s="235">
        <v>0</v>
      </c>
    </row>
    <row r="11575" spans="2:8">
      <c r="B11575" s="235" t="s">
        <v>96</v>
      </c>
      <c r="C11575" s="235">
        <v>43853</v>
      </c>
      <c r="D11575" s="235">
        <v>20</v>
      </c>
      <c r="E11575" s="235">
        <v>100</v>
      </c>
      <c r="F11575" s="235">
        <v>100</v>
      </c>
      <c r="G11575" s="235">
        <v>21.2</v>
      </c>
      <c r="H11575" s="235">
        <v>15.2</v>
      </c>
    </row>
    <row r="11576" spans="2:8">
      <c r="B11576" s="235" t="s">
        <v>96</v>
      </c>
      <c r="C11576" s="235">
        <v>43854</v>
      </c>
      <c r="D11576" s="235">
        <v>5</v>
      </c>
      <c r="E11576" s="235">
        <v>100</v>
      </c>
      <c r="F11576" s="235">
        <v>100</v>
      </c>
      <c r="G11576" s="235">
        <v>21.6</v>
      </c>
      <c r="H11576" s="235">
        <v>15.8</v>
      </c>
    </row>
    <row r="11577" spans="2:8">
      <c r="B11577" s="235" t="s">
        <v>96</v>
      </c>
      <c r="C11577" s="235">
        <v>43855</v>
      </c>
      <c r="D11577" s="235">
        <v>0</v>
      </c>
      <c r="E11577" s="235">
        <v>0</v>
      </c>
      <c r="F11577" s="235">
        <v>0</v>
      </c>
      <c r="G11577" s="235">
        <v>0</v>
      </c>
      <c r="H11577" s="235">
        <v>0</v>
      </c>
    </row>
    <row r="11578" spans="2:8">
      <c r="B11578" s="235" t="s">
        <v>96</v>
      </c>
      <c r="C11578" s="235">
        <v>43856</v>
      </c>
      <c r="D11578" s="235">
        <v>0</v>
      </c>
      <c r="E11578" s="235">
        <v>0</v>
      </c>
      <c r="F11578" s="235">
        <v>0</v>
      </c>
      <c r="G11578" s="235">
        <v>0</v>
      </c>
      <c r="H11578" s="235">
        <v>0</v>
      </c>
    </row>
    <row r="11579" spans="2:8">
      <c r="B11579" s="235" t="s">
        <v>96</v>
      </c>
      <c r="C11579" s="235">
        <v>43857</v>
      </c>
      <c r="D11579" s="235">
        <v>11</v>
      </c>
      <c r="E11579" s="235">
        <v>83</v>
      </c>
      <c r="F11579" s="235">
        <v>77</v>
      </c>
      <c r="G11579" s="235">
        <v>19.899999999999999</v>
      </c>
      <c r="H11579" s="235">
        <v>17.7</v>
      </c>
    </row>
    <row r="11580" spans="2:8">
      <c r="B11580" s="235" t="s">
        <v>96</v>
      </c>
      <c r="C11580" s="235">
        <v>43858</v>
      </c>
      <c r="D11580" s="235">
        <v>14</v>
      </c>
      <c r="E11580" s="235">
        <v>100</v>
      </c>
      <c r="F11580" s="235">
        <v>100</v>
      </c>
      <c r="G11580" s="235">
        <v>20.3</v>
      </c>
      <c r="H11580" s="235">
        <v>15.3</v>
      </c>
    </row>
    <row r="11581" spans="2:8">
      <c r="B11581" s="235" t="s">
        <v>96</v>
      </c>
      <c r="C11581" s="235">
        <v>43859</v>
      </c>
      <c r="D11581" s="235">
        <v>6</v>
      </c>
      <c r="E11581" s="235">
        <v>0</v>
      </c>
      <c r="F11581" s="235">
        <v>0</v>
      </c>
      <c r="G11581" s="235">
        <v>0</v>
      </c>
      <c r="H11581" s="235">
        <v>0</v>
      </c>
    </row>
    <row r="11582" spans="2:8">
      <c r="B11582" s="235" t="s">
        <v>96</v>
      </c>
      <c r="C11582" s="235">
        <v>43860</v>
      </c>
      <c r="D11582" s="235">
        <v>0</v>
      </c>
      <c r="E11582" s="235">
        <v>0</v>
      </c>
      <c r="F11582" s="235">
        <v>0</v>
      </c>
      <c r="G11582" s="235">
        <v>0</v>
      </c>
      <c r="H11582" s="235">
        <v>0</v>
      </c>
    </row>
    <row r="11583" spans="2:8">
      <c r="B11583" s="235" t="s">
        <v>96</v>
      </c>
      <c r="C11583" s="235">
        <v>43861</v>
      </c>
      <c r="D11583" s="235">
        <v>0</v>
      </c>
      <c r="E11583" s="235">
        <v>0</v>
      </c>
      <c r="F11583" s="235">
        <v>0</v>
      </c>
      <c r="G11583" s="235">
        <v>0</v>
      </c>
      <c r="H11583" s="235">
        <v>0</v>
      </c>
    </row>
    <row r="11584" spans="2:8">
      <c r="B11584" s="235" t="s">
        <v>96</v>
      </c>
      <c r="C11584" s="235">
        <v>43862</v>
      </c>
      <c r="D11584" s="235">
        <v>0</v>
      </c>
      <c r="E11584" s="235">
        <v>0</v>
      </c>
      <c r="F11584" s="235">
        <v>0</v>
      </c>
      <c r="G11584" s="235">
        <v>0</v>
      </c>
      <c r="H11584" s="235">
        <v>0</v>
      </c>
    </row>
    <row r="11585" spans="2:8">
      <c r="B11585" s="235" t="s">
        <v>96</v>
      </c>
      <c r="C11585" s="235">
        <v>43863</v>
      </c>
      <c r="D11585" s="235">
        <v>0</v>
      </c>
      <c r="E11585" s="235">
        <v>0</v>
      </c>
      <c r="F11585" s="235">
        <v>0</v>
      </c>
      <c r="G11585" s="235">
        <v>0</v>
      </c>
      <c r="H11585" s="235">
        <v>0</v>
      </c>
    </row>
    <row r="11586" spans="2:8">
      <c r="B11586" s="235" t="s">
        <v>96</v>
      </c>
      <c r="C11586" s="235">
        <v>43864</v>
      </c>
      <c r="D11586" s="235">
        <v>18</v>
      </c>
      <c r="E11586" s="235">
        <v>80</v>
      </c>
      <c r="F11586" s="235">
        <v>53</v>
      </c>
      <c r="G11586" s="235">
        <v>25.5</v>
      </c>
      <c r="H11586" s="235">
        <v>16.7</v>
      </c>
    </row>
    <row r="11587" spans="2:8">
      <c r="B11587" s="235" t="s">
        <v>96</v>
      </c>
      <c r="C11587" s="235">
        <v>43865</v>
      </c>
      <c r="D11587" s="235">
        <v>0</v>
      </c>
      <c r="E11587" s="235">
        <v>84</v>
      </c>
      <c r="F11587" s="235">
        <v>54</v>
      </c>
      <c r="G11587" s="235">
        <v>25.3</v>
      </c>
      <c r="H11587" s="235">
        <v>16.5</v>
      </c>
    </row>
    <row r="11588" spans="2:8">
      <c r="B11588" s="235" t="s">
        <v>96</v>
      </c>
      <c r="C11588" s="235">
        <v>43866</v>
      </c>
      <c r="D11588" s="235">
        <v>0</v>
      </c>
      <c r="E11588" s="235">
        <v>85</v>
      </c>
      <c r="F11588" s="235">
        <v>53</v>
      </c>
      <c r="G11588" s="235">
        <v>24.7</v>
      </c>
      <c r="H11588" s="235">
        <v>2</v>
      </c>
    </row>
    <row r="11589" spans="2:8">
      <c r="B11589" s="235" t="s">
        <v>96</v>
      </c>
      <c r="C11589" s="235">
        <v>43867</v>
      </c>
      <c r="D11589" s="235">
        <v>0</v>
      </c>
      <c r="E11589" s="235">
        <v>82</v>
      </c>
      <c r="F11589" s="235">
        <v>53</v>
      </c>
      <c r="G11589" s="235">
        <v>25.2</v>
      </c>
      <c r="H11589" s="235">
        <v>16.2</v>
      </c>
    </row>
    <row r="11590" spans="2:8">
      <c r="B11590" s="235" t="s">
        <v>96</v>
      </c>
      <c r="C11590" s="235">
        <v>43868</v>
      </c>
      <c r="D11590" s="235">
        <v>0</v>
      </c>
      <c r="E11590" s="235">
        <v>77</v>
      </c>
      <c r="F11590" s="235">
        <v>69</v>
      </c>
      <c r="G11590" s="235">
        <v>20.7</v>
      </c>
      <c r="H11590" s="235">
        <v>16</v>
      </c>
    </row>
    <row r="11591" spans="2:8">
      <c r="B11591" s="235" t="s">
        <v>96</v>
      </c>
      <c r="C11591" s="235">
        <v>43869</v>
      </c>
      <c r="D11591" s="235">
        <v>0</v>
      </c>
      <c r="E11591" s="235">
        <v>0</v>
      </c>
      <c r="F11591" s="235">
        <v>0</v>
      </c>
      <c r="G11591" s="235">
        <v>0</v>
      </c>
      <c r="H11591" s="235">
        <v>0</v>
      </c>
    </row>
    <row r="11592" spans="2:8">
      <c r="B11592" s="235" t="s">
        <v>96</v>
      </c>
      <c r="C11592" s="235">
        <v>43870</v>
      </c>
      <c r="D11592" s="235">
        <v>0</v>
      </c>
      <c r="E11592" s="235">
        <v>0</v>
      </c>
      <c r="F11592" s="235">
        <v>0</v>
      </c>
      <c r="G11592" s="235">
        <v>0</v>
      </c>
      <c r="H11592" s="235">
        <v>0</v>
      </c>
    </row>
    <row r="11593" spans="2:8">
      <c r="B11593" s="235" t="s">
        <v>96</v>
      </c>
      <c r="C11593" s="235">
        <v>43871</v>
      </c>
      <c r="D11593" s="235">
        <v>0</v>
      </c>
      <c r="E11593" s="235">
        <v>73</v>
      </c>
      <c r="F11593" s="235">
        <v>56</v>
      </c>
      <c r="G11593" s="235">
        <v>25.3</v>
      </c>
      <c r="H11593" s="235">
        <v>15.6</v>
      </c>
    </row>
    <row r="11594" spans="2:8">
      <c r="B11594" s="235" t="s">
        <v>96</v>
      </c>
      <c r="C11594" s="235">
        <v>43872</v>
      </c>
      <c r="D11594" s="235">
        <v>0</v>
      </c>
      <c r="E11594" s="235">
        <v>77</v>
      </c>
      <c r="F11594" s="235">
        <v>55</v>
      </c>
      <c r="G11594" s="235">
        <v>25.2</v>
      </c>
      <c r="H11594" s="235">
        <v>17.100000000000001</v>
      </c>
    </row>
    <row r="11595" spans="2:8">
      <c r="B11595" s="235" t="s">
        <v>96</v>
      </c>
      <c r="C11595" s="235">
        <v>43873</v>
      </c>
      <c r="D11595" s="235">
        <v>0</v>
      </c>
      <c r="E11595" s="235">
        <v>78</v>
      </c>
      <c r="F11595" s="235">
        <v>55</v>
      </c>
      <c r="G11595" s="235">
        <v>25.3</v>
      </c>
      <c r="H11595" s="235">
        <v>17.2</v>
      </c>
    </row>
    <row r="11596" spans="2:8">
      <c r="B11596" s="235" t="s">
        <v>96</v>
      </c>
      <c r="C11596" s="235">
        <v>43874</v>
      </c>
      <c r="D11596" s="235">
        <v>0</v>
      </c>
      <c r="E11596" s="235">
        <v>80</v>
      </c>
      <c r="F11596" s="235">
        <v>59</v>
      </c>
      <c r="G11596" s="235">
        <v>25.6</v>
      </c>
      <c r="H11596" s="235">
        <v>16.7</v>
      </c>
    </row>
    <row r="11597" spans="2:8">
      <c r="B11597" s="235" t="s">
        <v>96</v>
      </c>
      <c r="C11597" s="235">
        <v>43875</v>
      </c>
      <c r="D11597" s="235">
        <v>0</v>
      </c>
      <c r="E11597" s="235">
        <v>80</v>
      </c>
      <c r="F11597" s="235">
        <v>58</v>
      </c>
      <c r="G11597" s="235">
        <v>25.4</v>
      </c>
      <c r="H11597" s="235">
        <v>16.3</v>
      </c>
    </row>
    <row r="11598" spans="2:8">
      <c r="B11598" s="235" t="s">
        <v>96</v>
      </c>
      <c r="C11598" s="235">
        <v>43876</v>
      </c>
      <c r="D11598" s="235">
        <v>0</v>
      </c>
      <c r="E11598" s="235">
        <v>0</v>
      </c>
      <c r="F11598" s="235">
        <v>0</v>
      </c>
      <c r="G11598" s="235">
        <v>0</v>
      </c>
      <c r="H11598" s="235">
        <v>0</v>
      </c>
    </row>
    <row r="11599" spans="2:8">
      <c r="B11599" s="235" t="s">
        <v>96</v>
      </c>
      <c r="C11599" s="235">
        <v>43877</v>
      </c>
      <c r="D11599" s="235">
        <v>0</v>
      </c>
      <c r="E11599" s="235">
        <v>0</v>
      </c>
      <c r="F11599" s="235">
        <v>0</v>
      </c>
      <c r="G11599" s="235">
        <v>0</v>
      </c>
      <c r="H11599" s="235">
        <v>0</v>
      </c>
    </row>
    <row r="11600" spans="2:8">
      <c r="B11600" s="235" t="s">
        <v>96</v>
      </c>
      <c r="C11600" s="235">
        <v>43878</v>
      </c>
      <c r="D11600" s="235">
        <v>2</v>
      </c>
      <c r="E11600" s="235">
        <v>82</v>
      </c>
      <c r="F11600" s="235">
        <v>55</v>
      </c>
      <c r="G11600" s="235">
        <v>25.5</v>
      </c>
      <c r="H11600" s="235">
        <v>17.8</v>
      </c>
    </row>
    <row r="11601" spans="2:8">
      <c r="B11601" s="235" t="s">
        <v>96</v>
      </c>
      <c r="C11601" s="235">
        <v>43879</v>
      </c>
      <c r="D11601" s="235">
        <v>0</v>
      </c>
      <c r="E11601" s="235">
        <v>61</v>
      </c>
      <c r="F11601" s="235">
        <v>35</v>
      </c>
      <c r="G11601" s="235">
        <v>27.1</v>
      </c>
      <c r="H11601" s="235">
        <v>17.3</v>
      </c>
    </row>
    <row r="11602" spans="2:8">
      <c r="B11602" s="235" t="s">
        <v>96</v>
      </c>
      <c r="C11602" s="235">
        <v>43880</v>
      </c>
      <c r="D11602" s="235">
        <v>0</v>
      </c>
      <c r="E11602" s="235">
        <v>60</v>
      </c>
      <c r="F11602" s="235">
        <v>51</v>
      </c>
      <c r="G11602" s="235">
        <v>26.6</v>
      </c>
      <c r="H11602" s="235">
        <v>18.3</v>
      </c>
    </row>
    <row r="11603" spans="2:8">
      <c r="B11603" s="235" t="s">
        <v>96</v>
      </c>
      <c r="C11603" s="235">
        <v>43881</v>
      </c>
      <c r="D11603" s="235">
        <v>3</v>
      </c>
      <c r="E11603" s="235">
        <v>76</v>
      </c>
      <c r="F11603" s="235">
        <v>71</v>
      </c>
      <c r="G11603" s="235">
        <v>22.5</v>
      </c>
      <c r="H11603" s="235">
        <v>19.399999999999999</v>
      </c>
    </row>
    <row r="11604" spans="2:8">
      <c r="B11604" s="235" t="s">
        <v>96</v>
      </c>
      <c r="C11604" s="235">
        <v>43882</v>
      </c>
      <c r="D11604" s="235">
        <v>1</v>
      </c>
      <c r="E11604" s="235">
        <v>85</v>
      </c>
      <c r="F11604" s="235">
        <v>74</v>
      </c>
      <c r="G11604" s="235">
        <v>22.4</v>
      </c>
      <c r="H11604" s="235">
        <v>16.3</v>
      </c>
    </row>
    <row r="11605" spans="2:8">
      <c r="B11605" s="235" t="s">
        <v>96</v>
      </c>
      <c r="C11605" s="235">
        <v>43883</v>
      </c>
      <c r="D11605" s="235">
        <v>0</v>
      </c>
      <c r="E11605" s="235">
        <v>0</v>
      </c>
      <c r="F11605" s="235">
        <v>0</v>
      </c>
      <c r="G11605" s="235">
        <v>0</v>
      </c>
      <c r="H11605" s="235">
        <v>0</v>
      </c>
    </row>
    <row r="11606" spans="2:8">
      <c r="B11606" s="235" t="s">
        <v>96</v>
      </c>
      <c r="C11606" s="235">
        <v>43884</v>
      </c>
      <c r="D11606" s="235">
        <v>0</v>
      </c>
      <c r="E11606" s="235">
        <v>0</v>
      </c>
      <c r="F11606" s="235">
        <v>0</v>
      </c>
      <c r="G11606" s="235">
        <v>0</v>
      </c>
      <c r="H11606" s="235">
        <v>0</v>
      </c>
    </row>
    <row r="11607" spans="2:8">
      <c r="B11607" s="235" t="s">
        <v>96</v>
      </c>
      <c r="C11607" s="235">
        <v>43885</v>
      </c>
      <c r="D11607" s="235">
        <v>21</v>
      </c>
      <c r="E11607" s="235">
        <v>63</v>
      </c>
      <c r="F11607" s="235">
        <v>72</v>
      </c>
      <c r="G11607" s="235">
        <v>22.6</v>
      </c>
      <c r="H11607" s="235">
        <v>17.7</v>
      </c>
    </row>
    <row r="11608" spans="2:8">
      <c r="B11608" s="235" t="s">
        <v>96</v>
      </c>
      <c r="C11608" s="235">
        <v>43886</v>
      </c>
      <c r="D11608" s="235">
        <v>15</v>
      </c>
      <c r="E11608" s="235">
        <v>82</v>
      </c>
      <c r="F11608" s="235">
        <v>68</v>
      </c>
      <c r="G11608" s="235">
        <v>22.5</v>
      </c>
      <c r="H11608" s="235">
        <v>17.5</v>
      </c>
    </row>
    <row r="11609" spans="2:8">
      <c r="B11609" s="235" t="s">
        <v>96</v>
      </c>
      <c r="C11609" s="235">
        <v>43887</v>
      </c>
      <c r="D11609" s="235">
        <v>11</v>
      </c>
      <c r="E11609" s="235">
        <v>80</v>
      </c>
      <c r="F11609" s="235">
        <v>73</v>
      </c>
      <c r="G11609" s="235">
        <v>21.3</v>
      </c>
      <c r="H11609" s="235">
        <v>17.399999999999999</v>
      </c>
    </row>
    <row r="11610" spans="2:8">
      <c r="B11610" s="235" t="s">
        <v>96</v>
      </c>
      <c r="C11610" s="235">
        <v>43888</v>
      </c>
      <c r="D11610" s="235">
        <v>10</v>
      </c>
      <c r="E11610" s="235">
        <v>82</v>
      </c>
      <c r="F11610" s="235">
        <v>66</v>
      </c>
      <c r="G11610" s="235">
        <v>23.4</v>
      </c>
      <c r="H11610" s="235">
        <v>17.600000000000001</v>
      </c>
    </row>
    <row r="11611" spans="2:8">
      <c r="B11611" s="235" t="s">
        <v>96</v>
      </c>
      <c r="C11611" s="235">
        <v>43889</v>
      </c>
      <c r="D11611" s="235">
        <v>0</v>
      </c>
      <c r="E11611" s="235">
        <v>0</v>
      </c>
      <c r="F11611" s="235">
        <v>0</v>
      </c>
      <c r="G11611" s="235">
        <v>0</v>
      </c>
      <c r="H11611" s="235">
        <v>0</v>
      </c>
    </row>
    <row r="11612" spans="2:8">
      <c r="B11612" s="235" t="s">
        <v>96</v>
      </c>
      <c r="C11612" s="235">
        <v>43890</v>
      </c>
      <c r="D11612" s="235">
        <v>0</v>
      </c>
      <c r="E11612" s="235">
        <v>0</v>
      </c>
      <c r="F11612" s="235">
        <v>0</v>
      </c>
      <c r="G11612" s="235">
        <v>0</v>
      </c>
      <c r="H11612" s="235">
        <v>0</v>
      </c>
    </row>
    <row r="11613" spans="2:8">
      <c r="B11613" s="235" t="s">
        <v>96</v>
      </c>
      <c r="C11613" s="235">
        <v>43891</v>
      </c>
      <c r="D11613" s="235">
        <v>0</v>
      </c>
      <c r="E11613" s="235">
        <v>0</v>
      </c>
      <c r="F11613" s="235">
        <v>0</v>
      </c>
      <c r="G11613" s="235">
        <v>0</v>
      </c>
      <c r="H11613" s="235">
        <v>0</v>
      </c>
    </row>
    <row r="11614" spans="2:8">
      <c r="B11614" s="235" t="s">
        <v>96</v>
      </c>
      <c r="C11614" s="235">
        <v>43892</v>
      </c>
      <c r="D11614" s="235">
        <v>2</v>
      </c>
      <c r="E11614" s="235">
        <v>82</v>
      </c>
      <c r="F11614" s="235">
        <v>64</v>
      </c>
      <c r="G11614" s="235">
        <v>24</v>
      </c>
      <c r="H11614" s="235">
        <v>18.100000000000001</v>
      </c>
    </row>
    <row r="11615" spans="2:8">
      <c r="B11615" s="235" t="s">
        <v>96</v>
      </c>
      <c r="C11615" s="235">
        <v>43893</v>
      </c>
      <c r="D11615" s="235">
        <v>0</v>
      </c>
      <c r="E11615" s="235">
        <v>82</v>
      </c>
      <c r="F11615" s="235">
        <v>61</v>
      </c>
      <c r="G11615" s="235">
        <v>25.6</v>
      </c>
      <c r="H11615" s="235">
        <v>18</v>
      </c>
    </row>
    <row r="11616" spans="2:8">
      <c r="B11616" s="235" t="s">
        <v>96</v>
      </c>
      <c r="C11616" s="235">
        <v>43894</v>
      </c>
      <c r="D11616" s="235">
        <v>11</v>
      </c>
      <c r="E11616" s="235">
        <v>82</v>
      </c>
      <c r="F11616" s="235">
        <v>70</v>
      </c>
      <c r="G11616" s="235">
        <v>24.8</v>
      </c>
      <c r="H11616" s="235">
        <v>18.7</v>
      </c>
    </row>
    <row r="11617" spans="2:8">
      <c r="B11617" s="235" t="s">
        <v>96</v>
      </c>
      <c r="C11617" s="235">
        <v>43895</v>
      </c>
      <c r="D11617" s="235">
        <v>0</v>
      </c>
      <c r="E11617" s="235">
        <v>83</v>
      </c>
      <c r="F11617" s="235">
        <v>56</v>
      </c>
      <c r="G11617" s="235">
        <v>25.3</v>
      </c>
      <c r="H11617" s="235">
        <v>16.399999999999999</v>
      </c>
    </row>
    <row r="11618" spans="2:8">
      <c r="B11618" s="235" t="s">
        <v>96</v>
      </c>
      <c r="C11618" s="235">
        <v>43896</v>
      </c>
      <c r="D11618" s="235">
        <v>0</v>
      </c>
      <c r="E11618" s="235">
        <v>29</v>
      </c>
      <c r="F11618" s="235">
        <v>68</v>
      </c>
      <c r="G11618" s="235">
        <v>26.4</v>
      </c>
      <c r="H11618" s="235">
        <v>17.399999999999999</v>
      </c>
    </row>
    <row r="11619" spans="2:8">
      <c r="B11619" s="235" t="s">
        <v>96</v>
      </c>
      <c r="C11619" s="235">
        <v>43897</v>
      </c>
      <c r="D11619" s="235">
        <v>4</v>
      </c>
      <c r="E11619" s="235">
        <v>84</v>
      </c>
      <c r="F11619" s="235">
        <v>62</v>
      </c>
      <c r="G11619" s="235">
        <v>24.4</v>
      </c>
      <c r="H11619" s="235">
        <v>16</v>
      </c>
    </row>
    <row r="11620" spans="2:8">
      <c r="B11620" s="235" t="s">
        <v>96</v>
      </c>
      <c r="C11620" s="235">
        <v>43898</v>
      </c>
      <c r="D11620" s="235">
        <v>0</v>
      </c>
      <c r="E11620" s="235">
        <v>0</v>
      </c>
      <c r="F11620" s="235">
        <v>0</v>
      </c>
      <c r="G11620" s="235">
        <v>0</v>
      </c>
      <c r="H11620" s="235">
        <v>0</v>
      </c>
    </row>
    <row r="11621" spans="2:8">
      <c r="B11621" s="235" t="s">
        <v>96</v>
      </c>
      <c r="C11621" s="235">
        <v>43899</v>
      </c>
      <c r="D11621" s="235">
        <v>0</v>
      </c>
      <c r="E11621" s="235">
        <v>0</v>
      </c>
      <c r="F11621" s="235">
        <v>0</v>
      </c>
      <c r="G11621" s="235">
        <v>0</v>
      </c>
      <c r="H11621" s="235">
        <v>0</v>
      </c>
    </row>
    <row r="11622" spans="2:8">
      <c r="B11622" s="235" t="s">
        <v>96</v>
      </c>
      <c r="C11622" s="235">
        <v>43900</v>
      </c>
      <c r="D11622" s="235">
        <v>10</v>
      </c>
      <c r="E11622" s="235">
        <v>82</v>
      </c>
      <c r="F11622" s="235">
        <v>61</v>
      </c>
      <c r="G11622" s="235">
        <v>24.7</v>
      </c>
      <c r="H11622" s="235">
        <v>16.3</v>
      </c>
    </row>
    <row r="11623" spans="2:8">
      <c r="B11623" s="235" t="s">
        <v>96</v>
      </c>
      <c r="C11623" s="235">
        <v>43901</v>
      </c>
      <c r="D11623" s="235">
        <v>5</v>
      </c>
      <c r="E11623" s="235">
        <v>79</v>
      </c>
      <c r="F11623" s="235">
        <v>63</v>
      </c>
      <c r="G11623" s="235">
        <v>23</v>
      </c>
      <c r="H11623" s="235">
        <v>17.2</v>
      </c>
    </row>
    <row r="11624" spans="2:8">
      <c r="B11624" s="235" t="s">
        <v>96</v>
      </c>
      <c r="C11624" s="235">
        <v>43902</v>
      </c>
      <c r="D11624" s="235">
        <v>9</v>
      </c>
      <c r="E11624" s="235">
        <v>81</v>
      </c>
      <c r="F11624" s="235">
        <v>21</v>
      </c>
      <c r="G11624" s="235">
        <v>26</v>
      </c>
      <c r="H11624" s="235">
        <v>18.2</v>
      </c>
    </row>
    <row r="11625" spans="2:8">
      <c r="B11625" s="235" t="s">
        <v>96</v>
      </c>
      <c r="C11625" s="235">
        <v>43903</v>
      </c>
      <c r="D11625" s="235">
        <v>4</v>
      </c>
      <c r="E11625" s="235">
        <v>80</v>
      </c>
      <c r="F11625" s="235">
        <v>73</v>
      </c>
      <c r="G11625" s="235">
        <v>21.6</v>
      </c>
      <c r="H11625" s="235">
        <v>18.7</v>
      </c>
    </row>
    <row r="11626" spans="2:8">
      <c r="B11626" s="235" t="s">
        <v>96</v>
      </c>
      <c r="C11626" s="235">
        <v>43904</v>
      </c>
      <c r="D11626" s="235">
        <v>0</v>
      </c>
      <c r="E11626" s="235">
        <v>0</v>
      </c>
      <c r="F11626" s="235">
        <v>0</v>
      </c>
      <c r="G11626" s="235">
        <v>0</v>
      </c>
      <c r="H11626" s="235">
        <v>0</v>
      </c>
    </row>
    <row r="11627" spans="2:8">
      <c r="B11627" s="235" t="s">
        <v>96</v>
      </c>
      <c r="C11627" s="235">
        <v>43905</v>
      </c>
      <c r="D11627" s="235">
        <v>0</v>
      </c>
      <c r="E11627" s="235">
        <v>0</v>
      </c>
      <c r="F11627" s="235">
        <v>0</v>
      </c>
      <c r="G11627" s="235">
        <v>0</v>
      </c>
      <c r="H11627" s="235">
        <v>0</v>
      </c>
    </row>
    <row r="11628" spans="2:8">
      <c r="B11628" s="235" t="s">
        <v>96</v>
      </c>
      <c r="C11628" s="235">
        <v>43906</v>
      </c>
      <c r="D11628" s="235">
        <v>28</v>
      </c>
      <c r="E11628" s="235">
        <v>83</v>
      </c>
      <c r="F11628" s="235">
        <v>68</v>
      </c>
      <c r="G11628" s="235">
        <v>22</v>
      </c>
      <c r="H11628" s="235">
        <v>17.100000000000001</v>
      </c>
    </row>
    <row r="11629" spans="2:8">
      <c r="B11629" s="235" t="s">
        <v>96</v>
      </c>
      <c r="C11629" s="235">
        <v>43907</v>
      </c>
      <c r="D11629" s="235">
        <v>0</v>
      </c>
      <c r="E11629" s="235">
        <v>83</v>
      </c>
      <c r="F11629" s="235">
        <v>63</v>
      </c>
      <c r="G11629" s="235">
        <v>15.5</v>
      </c>
      <c r="H11629" s="235">
        <v>11.3</v>
      </c>
    </row>
    <row r="11630" spans="2:8">
      <c r="B11630" s="235" t="s">
        <v>96</v>
      </c>
      <c r="C11630" s="235">
        <v>43908</v>
      </c>
      <c r="D11630" s="235">
        <v>0</v>
      </c>
      <c r="E11630" s="235">
        <v>81</v>
      </c>
      <c r="F11630" s="235">
        <v>54</v>
      </c>
      <c r="G11630" s="235">
        <v>29.2</v>
      </c>
      <c r="H11630" s="235">
        <v>29.1</v>
      </c>
    </row>
    <row r="11631" spans="2:8">
      <c r="B11631" s="235" t="s">
        <v>96</v>
      </c>
      <c r="C11631" s="235">
        <v>43909</v>
      </c>
      <c r="D11631" s="235">
        <v>0</v>
      </c>
      <c r="E11631" s="235">
        <v>79</v>
      </c>
      <c r="F11631" s="235">
        <v>55</v>
      </c>
      <c r="G11631" s="235">
        <v>29.9</v>
      </c>
      <c r="H11631" s="235">
        <v>17.399999999999999</v>
      </c>
    </row>
    <row r="11632" spans="2:8">
      <c r="B11632" s="235" t="s">
        <v>96</v>
      </c>
      <c r="C11632" s="235">
        <v>43910</v>
      </c>
      <c r="D11632" s="235">
        <v>4</v>
      </c>
      <c r="E11632" s="235">
        <v>77</v>
      </c>
      <c r="F11632" s="235">
        <v>56</v>
      </c>
      <c r="G11632" s="235">
        <v>22.9</v>
      </c>
      <c r="H11632" s="235">
        <v>17.2</v>
      </c>
    </row>
    <row r="11633" spans="2:8">
      <c r="B11633" s="235" t="s">
        <v>96</v>
      </c>
      <c r="C11633" s="235">
        <v>43911</v>
      </c>
      <c r="D11633" s="235">
        <v>0</v>
      </c>
      <c r="E11633" s="235">
        <v>0</v>
      </c>
      <c r="F11633" s="235">
        <v>0</v>
      </c>
      <c r="G11633" s="235">
        <v>0</v>
      </c>
      <c r="H11633" s="235">
        <v>0</v>
      </c>
    </row>
    <row r="11634" spans="2:8">
      <c r="B11634" s="235" t="s">
        <v>96</v>
      </c>
      <c r="C11634" s="235">
        <v>43912</v>
      </c>
      <c r="D11634" s="235">
        <v>0</v>
      </c>
      <c r="E11634" s="235">
        <v>0</v>
      </c>
      <c r="F11634" s="235">
        <v>0</v>
      </c>
      <c r="G11634" s="235">
        <v>0</v>
      </c>
      <c r="H11634" s="235">
        <v>0</v>
      </c>
    </row>
    <row r="11635" spans="2:8">
      <c r="B11635" s="235" t="s">
        <v>96</v>
      </c>
      <c r="C11635" s="235">
        <v>43913</v>
      </c>
      <c r="D11635" s="235">
        <v>0</v>
      </c>
      <c r="E11635" s="235">
        <v>0</v>
      </c>
      <c r="F11635" s="235">
        <v>0</v>
      </c>
      <c r="G11635" s="235">
        <v>0</v>
      </c>
      <c r="H11635" s="235">
        <v>0</v>
      </c>
    </row>
    <row r="11636" spans="2:8">
      <c r="B11636" s="235" t="s">
        <v>96</v>
      </c>
      <c r="C11636" s="235">
        <v>43914</v>
      </c>
      <c r="D11636" s="235">
        <v>0</v>
      </c>
      <c r="E11636" s="235">
        <v>0</v>
      </c>
      <c r="F11636" s="235">
        <v>0</v>
      </c>
      <c r="G11636" s="235">
        <v>0</v>
      </c>
      <c r="H11636" s="235">
        <v>0</v>
      </c>
    </row>
    <row r="11637" spans="2:8">
      <c r="B11637" s="235" t="s">
        <v>96</v>
      </c>
      <c r="C11637" s="235">
        <v>43915</v>
      </c>
      <c r="D11637" s="235">
        <v>0</v>
      </c>
      <c r="E11637" s="235">
        <v>72</v>
      </c>
      <c r="F11637" s="235">
        <v>59</v>
      </c>
      <c r="G11637" s="235">
        <v>25.1</v>
      </c>
      <c r="H11637" s="235">
        <v>16.399999999999999</v>
      </c>
    </row>
    <row r="11638" spans="2:8">
      <c r="B11638" s="235" t="s">
        <v>96</v>
      </c>
      <c r="C11638" s="235">
        <v>43916</v>
      </c>
      <c r="D11638" s="235">
        <v>0</v>
      </c>
      <c r="E11638" s="235">
        <v>78</v>
      </c>
      <c r="F11638" s="235">
        <v>64</v>
      </c>
      <c r="G11638" s="235">
        <v>23.4</v>
      </c>
      <c r="H11638" s="235">
        <v>17.3</v>
      </c>
    </row>
    <row r="11639" spans="2:8">
      <c r="B11639" s="235" t="s">
        <v>96</v>
      </c>
      <c r="C11639" s="235">
        <v>43917</v>
      </c>
      <c r="D11639" s="235">
        <v>7</v>
      </c>
      <c r="E11639" s="235">
        <v>0</v>
      </c>
      <c r="F11639" s="235">
        <v>0</v>
      </c>
      <c r="G11639" s="235">
        <v>0</v>
      </c>
      <c r="H11639" s="235">
        <v>0</v>
      </c>
    </row>
    <row r="11640" spans="2:8">
      <c r="B11640" s="235" t="s">
        <v>96</v>
      </c>
      <c r="C11640" s="235">
        <v>43918</v>
      </c>
      <c r="D11640" s="235">
        <v>0</v>
      </c>
      <c r="E11640" s="235">
        <v>0</v>
      </c>
      <c r="F11640" s="235">
        <v>0</v>
      </c>
      <c r="G11640" s="235">
        <v>0</v>
      </c>
      <c r="H11640" s="235">
        <v>0</v>
      </c>
    </row>
    <row r="11641" spans="2:8">
      <c r="B11641" s="235" t="s">
        <v>96</v>
      </c>
      <c r="C11641" s="235">
        <v>43919</v>
      </c>
      <c r="D11641" s="235">
        <v>0</v>
      </c>
      <c r="E11641" s="235">
        <v>0</v>
      </c>
      <c r="F11641" s="235">
        <v>0</v>
      </c>
      <c r="G11641" s="235">
        <v>0</v>
      </c>
      <c r="H11641" s="235">
        <v>0</v>
      </c>
    </row>
    <row r="11642" spans="2:8">
      <c r="B11642" s="235" t="s">
        <v>96</v>
      </c>
      <c r="C11642" s="235">
        <v>43920</v>
      </c>
      <c r="D11642" s="235">
        <v>9</v>
      </c>
      <c r="E11642" s="235">
        <v>78</v>
      </c>
      <c r="F11642" s="235">
        <v>64</v>
      </c>
      <c r="G11642" s="235">
        <v>23</v>
      </c>
      <c r="H11642" s="235">
        <v>18.8</v>
      </c>
    </row>
    <row r="11643" spans="2:8">
      <c r="B11643" s="235" t="s">
        <v>96</v>
      </c>
      <c r="C11643" s="235">
        <v>43921</v>
      </c>
      <c r="D11643" s="235">
        <v>4</v>
      </c>
      <c r="E11643" s="235">
        <v>81</v>
      </c>
      <c r="F11643" s="235">
        <v>58</v>
      </c>
      <c r="G11643" s="235">
        <v>23</v>
      </c>
      <c r="H11643" s="235">
        <v>18</v>
      </c>
    </row>
    <row r="11644" spans="2:8">
      <c r="B11644" s="235" t="s">
        <v>96</v>
      </c>
      <c r="C11644" s="235">
        <v>43922</v>
      </c>
      <c r="D11644" s="235">
        <v>48</v>
      </c>
      <c r="E11644" s="235">
        <v>80</v>
      </c>
      <c r="F11644" s="235">
        <v>74</v>
      </c>
      <c r="G11644" s="235">
        <v>21.7</v>
      </c>
      <c r="H11644" s="235">
        <v>18.2</v>
      </c>
    </row>
    <row r="11645" spans="2:8">
      <c r="B11645" s="235" t="s">
        <v>96</v>
      </c>
      <c r="C11645" s="235">
        <v>43923</v>
      </c>
      <c r="D11645" s="235">
        <v>4</v>
      </c>
      <c r="E11645" s="235">
        <v>80</v>
      </c>
      <c r="F11645" s="235">
        <v>65</v>
      </c>
      <c r="G11645" s="235">
        <v>24</v>
      </c>
      <c r="H11645" s="235">
        <v>17.8</v>
      </c>
    </row>
    <row r="11646" spans="2:8">
      <c r="B11646" s="235" t="s">
        <v>96</v>
      </c>
      <c r="C11646" s="235">
        <v>43924</v>
      </c>
      <c r="D11646" s="235">
        <v>0</v>
      </c>
      <c r="E11646" s="235">
        <v>80</v>
      </c>
      <c r="F11646" s="235">
        <v>66</v>
      </c>
      <c r="G11646" s="235">
        <v>24.3</v>
      </c>
      <c r="H11646" s="235">
        <v>19</v>
      </c>
    </row>
    <row r="11647" spans="2:8">
      <c r="B11647" s="235" t="s">
        <v>96</v>
      </c>
      <c r="C11647" s="235">
        <v>43925</v>
      </c>
      <c r="D11647" s="235">
        <v>0</v>
      </c>
      <c r="E11647" s="235">
        <v>0</v>
      </c>
      <c r="F11647" s="235">
        <v>0</v>
      </c>
      <c r="G11647" s="235">
        <v>0</v>
      </c>
      <c r="H11647" s="235">
        <v>0</v>
      </c>
    </row>
    <row r="11648" spans="2:8">
      <c r="B11648" s="235" t="s">
        <v>96</v>
      </c>
      <c r="C11648" s="235">
        <v>43926</v>
      </c>
      <c r="D11648" s="235">
        <v>0</v>
      </c>
      <c r="E11648" s="235">
        <v>0</v>
      </c>
      <c r="F11648" s="235">
        <v>0</v>
      </c>
      <c r="G11648" s="235">
        <v>0</v>
      </c>
      <c r="H11648" s="235">
        <v>0</v>
      </c>
    </row>
    <row r="11649" spans="2:8">
      <c r="B11649" s="235" t="s">
        <v>96</v>
      </c>
      <c r="C11649" s="235">
        <v>43927</v>
      </c>
      <c r="D11649" s="235">
        <v>0</v>
      </c>
      <c r="E11649" s="235">
        <v>81</v>
      </c>
      <c r="F11649" s="235">
        <v>62</v>
      </c>
      <c r="G11649" s="235">
        <v>26.3</v>
      </c>
      <c r="H11649" s="235">
        <v>19.7</v>
      </c>
    </row>
    <row r="11650" spans="2:8">
      <c r="B11650" s="235" t="s">
        <v>96</v>
      </c>
      <c r="C11650" s="235">
        <v>43928</v>
      </c>
      <c r="D11650" s="235">
        <v>1</v>
      </c>
      <c r="E11650" s="235">
        <v>73</v>
      </c>
      <c r="F11650" s="235">
        <v>58</v>
      </c>
      <c r="G11650" s="235">
        <v>26.6</v>
      </c>
      <c r="H11650" s="235">
        <v>19.3</v>
      </c>
    </row>
    <row r="11651" spans="2:8">
      <c r="B11651" s="235" t="s">
        <v>96</v>
      </c>
      <c r="C11651" s="235">
        <v>43929</v>
      </c>
      <c r="D11651" s="235">
        <v>1</v>
      </c>
      <c r="E11651" s="235">
        <v>80</v>
      </c>
      <c r="F11651" s="235">
        <v>62</v>
      </c>
      <c r="G11651" s="235">
        <v>24.3</v>
      </c>
      <c r="H11651" s="235">
        <v>18.3</v>
      </c>
    </row>
    <row r="11652" spans="2:8">
      <c r="B11652" s="235" t="s">
        <v>96</v>
      </c>
      <c r="C11652" s="235">
        <v>43930</v>
      </c>
      <c r="D11652" s="235">
        <v>0</v>
      </c>
      <c r="E11652" s="235">
        <v>0</v>
      </c>
      <c r="F11652" s="235">
        <v>0</v>
      </c>
      <c r="G11652" s="235">
        <v>0</v>
      </c>
      <c r="H11652" s="235">
        <v>0</v>
      </c>
    </row>
    <row r="11653" spans="2:8">
      <c r="B11653" s="235" t="s">
        <v>96</v>
      </c>
      <c r="C11653" s="235">
        <v>43931</v>
      </c>
      <c r="D11653" s="235">
        <v>0</v>
      </c>
      <c r="E11653" s="235">
        <v>0</v>
      </c>
      <c r="F11653" s="235">
        <v>0</v>
      </c>
      <c r="G11653" s="235">
        <v>0</v>
      </c>
      <c r="H11653" s="235">
        <v>0</v>
      </c>
    </row>
    <row r="11654" spans="2:8">
      <c r="B11654" s="235" t="s">
        <v>96</v>
      </c>
      <c r="C11654" s="235">
        <v>43932</v>
      </c>
      <c r="D11654" s="235">
        <v>0</v>
      </c>
      <c r="E11654" s="235">
        <v>0</v>
      </c>
      <c r="F11654" s="235">
        <v>0</v>
      </c>
      <c r="G11654" s="235">
        <v>0</v>
      </c>
      <c r="H11654" s="235">
        <v>0</v>
      </c>
    </row>
    <row r="11655" spans="2:8">
      <c r="B11655" s="235" t="s">
        <v>96</v>
      </c>
      <c r="C11655" s="235">
        <v>43933</v>
      </c>
      <c r="D11655" s="235">
        <v>0</v>
      </c>
      <c r="E11655" s="235">
        <v>0</v>
      </c>
      <c r="F11655" s="235">
        <v>0</v>
      </c>
      <c r="G11655" s="235">
        <v>0</v>
      </c>
      <c r="H11655" s="235">
        <v>0</v>
      </c>
    </row>
    <row r="11656" spans="2:8">
      <c r="B11656" s="235" t="s">
        <v>96</v>
      </c>
      <c r="C11656" s="235">
        <v>43934</v>
      </c>
      <c r="D11656" s="235">
        <v>160</v>
      </c>
      <c r="E11656" s="235">
        <v>88</v>
      </c>
      <c r="F11656" s="235">
        <v>74</v>
      </c>
      <c r="G11656" s="235">
        <v>21.6</v>
      </c>
      <c r="H11656" s="235">
        <v>17</v>
      </c>
    </row>
    <row r="11657" spans="2:8">
      <c r="B11657" s="235" t="s">
        <v>96</v>
      </c>
      <c r="C11657" s="235">
        <v>43935</v>
      </c>
      <c r="D11657" s="235">
        <v>7</v>
      </c>
      <c r="E11657" s="235">
        <v>86</v>
      </c>
      <c r="F11657" s="235">
        <v>79</v>
      </c>
      <c r="G11657" s="235">
        <v>18.7</v>
      </c>
      <c r="H11657" s="235">
        <v>16.8</v>
      </c>
    </row>
    <row r="11658" spans="2:8">
      <c r="B11658" s="235" t="s">
        <v>96</v>
      </c>
      <c r="C11658" s="235">
        <v>43936</v>
      </c>
      <c r="D11658" s="235">
        <v>7</v>
      </c>
      <c r="E11658" s="235">
        <v>87</v>
      </c>
      <c r="F11658" s="235">
        <v>68</v>
      </c>
      <c r="G11658" s="235">
        <v>22.3</v>
      </c>
      <c r="H11658" s="235">
        <v>16.899999999999999</v>
      </c>
    </row>
    <row r="11659" spans="2:8">
      <c r="B11659" s="235" t="s">
        <v>96</v>
      </c>
      <c r="C11659" s="235">
        <v>43937</v>
      </c>
      <c r="D11659" s="235">
        <v>0</v>
      </c>
      <c r="E11659" s="235">
        <v>86</v>
      </c>
      <c r="F11659" s="235">
        <v>67</v>
      </c>
      <c r="G11659" s="235">
        <v>22.1</v>
      </c>
      <c r="H11659" s="235">
        <v>16.3</v>
      </c>
    </row>
    <row r="11660" spans="2:8">
      <c r="B11660" s="235" t="s">
        <v>96</v>
      </c>
      <c r="C11660" s="235">
        <v>43938</v>
      </c>
      <c r="D11660" s="235">
        <v>0</v>
      </c>
      <c r="E11660" s="235">
        <v>83</v>
      </c>
      <c r="F11660" s="235">
        <v>67</v>
      </c>
      <c r="G11660" s="235">
        <v>21.3</v>
      </c>
      <c r="H11660" s="235">
        <v>16.8</v>
      </c>
    </row>
    <row r="11661" spans="2:8">
      <c r="B11661" s="235" t="s">
        <v>96</v>
      </c>
      <c r="C11661" s="235">
        <v>43939</v>
      </c>
      <c r="D11661" s="235">
        <v>0</v>
      </c>
      <c r="E11661" s="235">
        <v>0</v>
      </c>
      <c r="F11661" s="235">
        <v>0</v>
      </c>
      <c r="G11661" s="235">
        <v>0</v>
      </c>
      <c r="H11661" s="235">
        <v>0</v>
      </c>
    </row>
    <row r="11662" spans="2:8">
      <c r="B11662" s="235" t="s">
        <v>96</v>
      </c>
      <c r="C11662" s="235">
        <v>43940</v>
      </c>
      <c r="D11662" s="235">
        <v>0</v>
      </c>
      <c r="E11662" s="235">
        <v>0</v>
      </c>
      <c r="F11662" s="235">
        <v>0</v>
      </c>
      <c r="G11662" s="235">
        <v>0</v>
      </c>
      <c r="H11662" s="235">
        <v>0</v>
      </c>
    </row>
    <row r="11663" spans="2:8">
      <c r="B11663" s="235" t="s">
        <v>96</v>
      </c>
      <c r="C11663" s="235">
        <v>43941</v>
      </c>
      <c r="D11663" s="235">
        <v>3</v>
      </c>
      <c r="E11663" s="235">
        <v>80</v>
      </c>
      <c r="F11663" s="235">
        <v>60</v>
      </c>
      <c r="G11663" s="235">
        <v>24.5</v>
      </c>
      <c r="H11663" s="235">
        <v>16.8</v>
      </c>
    </row>
    <row r="11664" spans="2:8">
      <c r="B11664" s="235" t="s">
        <v>96</v>
      </c>
      <c r="C11664" s="235">
        <v>43942</v>
      </c>
      <c r="D11664" s="235">
        <v>10</v>
      </c>
      <c r="E11664" s="235">
        <v>79</v>
      </c>
      <c r="F11664" s="235">
        <v>68</v>
      </c>
      <c r="G11664" s="235">
        <v>21.8</v>
      </c>
      <c r="H11664" s="235">
        <v>17.5</v>
      </c>
    </row>
    <row r="11665" spans="2:8">
      <c r="B11665" s="235" t="s">
        <v>96</v>
      </c>
      <c r="C11665" s="235">
        <v>43943</v>
      </c>
      <c r="D11665" s="235">
        <v>1</v>
      </c>
      <c r="E11665" s="235">
        <v>82</v>
      </c>
      <c r="F11665" s="235">
        <v>73</v>
      </c>
      <c r="G11665" s="235">
        <v>21.5</v>
      </c>
      <c r="H11665" s="235">
        <v>16.3</v>
      </c>
    </row>
    <row r="11666" spans="2:8">
      <c r="B11666" s="235" t="s">
        <v>96</v>
      </c>
      <c r="C11666" s="235">
        <v>43944</v>
      </c>
      <c r="D11666" s="235">
        <v>5</v>
      </c>
      <c r="E11666" s="235">
        <v>83</v>
      </c>
      <c r="F11666" s="235">
        <v>67</v>
      </c>
      <c r="G11666" s="235">
        <v>23.9</v>
      </c>
      <c r="H11666" s="235">
        <v>16.899999999999999</v>
      </c>
    </row>
    <row r="11667" spans="2:8">
      <c r="B11667" s="235" t="s">
        <v>96</v>
      </c>
      <c r="C11667" s="235">
        <v>43945</v>
      </c>
      <c r="D11667" s="235">
        <v>0</v>
      </c>
      <c r="E11667" s="235">
        <v>81</v>
      </c>
      <c r="F11667" s="235">
        <v>67</v>
      </c>
      <c r="G11667" s="235">
        <v>23.4</v>
      </c>
      <c r="H11667" s="235">
        <v>17.399999999999999</v>
      </c>
    </row>
    <row r="11668" spans="2:8">
      <c r="B11668" s="235" t="s">
        <v>96</v>
      </c>
      <c r="C11668" s="235">
        <v>43946</v>
      </c>
      <c r="D11668" s="235">
        <v>0</v>
      </c>
      <c r="E11668" s="235">
        <v>0</v>
      </c>
      <c r="F11668" s="235">
        <v>0</v>
      </c>
      <c r="G11668" s="235">
        <v>0</v>
      </c>
      <c r="H11668" s="235">
        <v>0</v>
      </c>
    </row>
    <row r="11669" spans="2:8">
      <c r="B11669" s="235" t="s">
        <v>96</v>
      </c>
      <c r="C11669" s="235">
        <v>43947</v>
      </c>
      <c r="D11669" s="235">
        <v>0</v>
      </c>
      <c r="E11669" s="235">
        <v>0</v>
      </c>
      <c r="F11669" s="235">
        <v>0</v>
      </c>
      <c r="G11669" s="235">
        <v>0</v>
      </c>
      <c r="H11669" s="235">
        <v>0</v>
      </c>
    </row>
    <row r="11670" spans="2:8">
      <c r="B11670" s="235" t="s">
        <v>96</v>
      </c>
      <c r="C11670" s="235">
        <v>43948</v>
      </c>
      <c r="D11670" s="235">
        <v>19</v>
      </c>
      <c r="E11670" s="235">
        <v>83</v>
      </c>
      <c r="F11670" s="235">
        <v>66</v>
      </c>
      <c r="G11670" s="235">
        <v>23.6</v>
      </c>
      <c r="H11670" s="235">
        <v>17.2</v>
      </c>
    </row>
    <row r="11671" spans="2:8">
      <c r="B11671" s="235" t="s">
        <v>96</v>
      </c>
      <c r="C11671" s="235">
        <v>43949</v>
      </c>
      <c r="D11671" s="235">
        <v>0</v>
      </c>
      <c r="E11671" s="235">
        <v>80</v>
      </c>
      <c r="F11671" s="235">
        <v>66</v>
      </c>
      <c r="G11671" s="235">
        <v>23</v>
      </c>
      <c r="H11671" s="235">
        <v>18.3</v>
      </c>
    </row>
    <row r="11672" spans="2:8">
      <c r="B11672" s="235" t="s">
        <v>96</v>
      </c>
      <c r="C11672" s="235">
        <v>43950</v>
      </c>
      <c r="D11672" s="235">
        <v>4</v>
      </c>
      <c r="E11672" s="235">
        <v>84</v>
      </c>
      <c r="F11672" s="235">
        <v>68</v>
      </c>
      <c r="G11672" s="235">
        <v>23.7</v>
      </c>
      <c r="H11672" s="235">
        <v>17.3</v>
      </c>
    </row>
    <row r="11673" spans="2:8">
      <c r="B11673" s="235" t="s">
        <v>96</v>
      </c>
      <c r="C11673" s="235">
        <v>43951</v>
      </c>
      <c r="D11673" s="235">
        <v>14</v>
      </c>
      <c r="E11673" s="235">
        <v>32</v>
      </c>
      <c r="F11673" s="235">
        <v>68</v>
      </c>
      <c r="G11673" s="235">
        <v>22.5</v>
      </c>
      <c r="H11673" s="235">
        <v>18.399999999999999</v>
      </c>
    </row>
    <row r="11674" spans="2:8">
      <c r="B11674" s="235" t="s">
        <v>96</v>
      </c>
      <c r="C11674" s="235">
        <v>43952</v>
      </c>
      <c r="D11674" s="235">
        <v>0</v>
      </c>
      <c r="E11674" s="235">
        <v>0</v>
      </c>
      <c r="F11674" s="235">
        <v>0</v>
      </c>
      <c r="G11674" s="235">
        <v>0</v>
      </c>
      <c r="H11674" s="235">
        <v>0</v>
      </c>
    </row>
    <row r="11675" spans="2:8">
      <c r="B11675" s="235" t="s">
        <v>96</v>
      </c>
      <c r="C11675" s="235">
        <v>43953</v>
      </c>
      <c r="D11675" s="235">
        <v>0</v>
      </c>
      <c r="E11675" s="235">
        <v>0</v>
      </c>
      <c r="F11675" s="235">
        <v>0</v>
      </c>
      <c r="G11675" s="235">
        <v>0</v>
      </c>
      <c r="H11675" s="235">
        <v>0</v>
      </c>
    </row>
    <row r="11676" spans="2:8">
      <c r="B11676" s="235" t="s">
        <v>96</v>
      </c>
      <c r="C11676" s="235">
        <v>43954</v>
      </c>
      <c r="D11676" s="235">
        <v>0</v>
      </c>
      <c r="E11676" s="235">
        <v>0</v>
      </c>
      <c r="F11676" s="235">
        <v>0</v>
      </c>
      <c r="G11676" s="235">
        <v>0</v>
      </c>
      <c r="H11676" s="235">
        <v>0</v>
      </c>
    </row>
    <row r="11677" spans="2:8">
      <c r="B11677" s="235" t="s">
        <v>96</v>
      </c>
      <c r="C11677" s="235">
        <v>43955</v>
      </c>
      <c r="D11677" s="235">
        <v>19</v>
      </c>
      <c r="E11677" s="235">
        <v>87</v>
      </c>
      <c r="F11677" s="235">
        <v>63</v>
      </c>
      <c r="G11677" s="235">
        <v>25</v>
      </c>
      <c r="H11677" s="235">
        <v>18.2</v>
      </c>
    </row>
    <row r="11678" spans="2:8">
      <c r="B11678" s="235" t="s">
        <v>96</v>
      </c>
      <c r="C11678" s="235">
        <v>43956</v>
      </c>
      <c r="D11678" s="235">
        <v>0</v>
      </c>
      <c r="E11678" s="235">
        <v>79</v>
      </c>
      <c r="F11678" s="235">
        <v>57</v>
      </c>
      <c r="G11678" s="235">
        <v>29.9</v>
      </c>
      <c r="H11678" s="235">
        <v>17.600000000000001</v>
      </c>
    </row>
    <row r="11679" spans="2:8">
      <c r="B11679" s="235" t="s">
        <v>96</v>
      </c>
      <c r="C11679" s="235">
        <v>43957</v>
      </c>
      <c r="D11679" s="235">
        <v>0</v>
      </c>
      <c r="E11679" s="235">
        <v>80</v>
      </c>
      <c r="F11679" s="235">
        <v>61</v>
      </c>
      <c r="G11679" s="235">
        <v>27.3</v>
      </c>
      <c r="H11679" s="235">
        <v>18</v>
      </c>
    </row>
    <row r="11680" spans="2:8">
      <c r="B11680" s="235" t="s">
        <v>96</v>
      </c>
      <c r="C11680" s="235">
        <v>43958</v>
      </c>
      <c r="D11680" s="235">
        <v>0</v>
      </c>
      <c r="E11680" s="235">
        <v>79</v>
      </c>
      <c r="F11680" s="235">
        <v>59</v>
      </c>
      <c r="G11680" s="235">
        <v>29.1</v>
      </c>
      <c r="H11680" s="235">
        <v>18.899999999999999</v>
      </c>
    </row>
    <row r="11681" spans="2:8">
      <c r="B11681" s="235" t="s">
        <v>96</v>
      </c>
      <c r="C11681" s="235">
        <v>43959</v>
      </c>
      <c r="D11681" s="235">
        <v>0</v>
      </c>
      <c r="E11681" s="235">
        <v>79</v>
      </c>
      <c r="F11681" s="235">
        <v>67</v>
      </c>
      <c r="G11681" s="235">
        <v>25</v>
      </c>
      <c r="H11681" s="235">
        <v>18.100000000000001</v>
      </c>
    </row>
    <row r="11682" spans="2:8">
      <c r="B11682" s="235" t="s">
        <v>96</v>
      </c>
      <c r="C11682" s="235">
        <v>43960</v>
      </c>
      <c r="D11682" s="235">
        <v>0</v>
      </c>
      <c r="E11682" s="235">
        <v>0</v>
      </c>
      <c r="F11682" s="235">
        <v>0</v>
      </c>
      <c r="G11682" s="235">
        <v>0</v>
      </c>
      <c r="H11682" s="235">
        <v>0</v>
      </c>
    </row>
    <row r="11683" spans="2:8">
      <c r="B11683" s="235" t="s">
        <v>96</v>
      </c>
      <c r="C11683" s="235">
        <v>43961</v>
      </c>
      <c r="D11683" s="235">
        <v>0</v>
      </c>
      <c r="E11683" s="235">
        <v>0</v>
      </c>
      <c r="F11683" s="235">
        <v>0</v>
      </c>
      <c r="G11683" s="235">
        <v>0</v>
      </c>
      <c r="H11683" s="235">
        <v>0</v>
      </c>
    </row>
    <row r="11684" spans="2:8">
      <c r="B11684" s="235" t="s">
        <v>96</v>
      </c>
      <c r="C11684" s="235">
        <v>43962</v>
      </c>
      <c r="D11684" s="235">
        <v>20</v>
      </c>
      <c r="E11684" s="235">
        <v>81</v>
      </c>
      <c r="F11684" s="235">
        <v>63</v>
      </c>
      <c r="G11684" s="235">
        <v>27</v>
      </c>
      <c r="H11684" s="235">
        <v>16.5</v>
      </c>
    </row>
    <row r="11685" spans="2:8">
      <c r="B11685" s="235" t="s">
        <v>96</v>
      </c>
      <c r="C11685" s="235">
        <v>43963</v>
      </c>
      <c r="D11685" s="235">
        <v>11</v>
      </c>
      <c r="E11685" s="235">
        <v>82</v>
      </c>
      <c r="F11685" s="235">
        <v>64</v>
      </c>
      <c r="G11685" s="235">
        <v>28</v>
      </c>
      <c r="H11685" s="235">
        <v>16.899999999999999</v>
      </c>
    </row>
    <row r="11686" spans="2:8">
      <c r="B11686" s="235" t="s">
        <v>96</v>
      </c>
      <c r="C11686" s="235">
        <v>43964</v>
      </c>
      <c r="D11686" s="235">
        <v>0</v>
      </c>
      <c r="E11686" s="235">
        <v>83</v>
      </c>
      <c r="F11686" s="235">
        <v>64</v>
      </c>
      <c r="G11686" s="235">
        <v>27</v>
      </c>
      <c r="H11686" s="235">
        <v>17</v>
      </c>
    </row>
    <row r="11687" spans="2:8">
      <c r="B11687" s="235" t="s">
        <v>96</v>
      </c>
      <c r="C11687" s="235">
        <v>43965</v>
      </c>
      <c r="D11687" s="235">
        <v>0</v>
      </c>
      <c r="E11687" s="235">
        <v>84</v>
      </c>
      <c r="F11687" s="235">
        <v>65</v>
      </c>
      <c r="G11687" s="235">
        <v>28.7</v>
      </c>
      <c r="H11687" s="235">
        <v>17.100000000000001</v>
      </c>
    </row>
    <row r="11688" spans="2:8">
      <c r="B11688" s="235" t="s">
        <v>96</v>
      </c>
      <c r="C11688" s="235">
        <v>43966</v>
      </c>
      <c r="D11688" s="235">
        <v>0</v>
      </c>
      <c r="E11688" s="235">
        <v>77</v>
      </c>
      <c r="F11688" s="235">
        <v>71</v>
      </c>
      <c r="G11688" s="235">
        <v>25.3</v>
      </c>
      <c r="H11688" s="235">
        <v>17.8</v>
      </c>
    </row>
    <row r="11689" spans="2:8">
      <c r="B11689" s="235" t="s">
        <v>96</v>
      </c>
      <c r="C11689" s="235">
        <v>43967</v>
      </c>
      <c r="D11689" s="235">
        <v>0</v>
      </c>
      <c r="E11689" s="235">
        <v>0</v>
      </c>
      <c r="F11689" s="235">
        <v>0</v>
      </c>
      <c r="G11689" s="235">
        <v>0</v>
      </c>
      <c r="H11689" s="235">
        <v>0</v>
      </c>
    </row>
    <row r="11690" spans="2:8">
      <c r="B11690" s="235" t="s">
        <v>96</v>
      </c>
      <c r="C11690" s="235">
        <v>43968</v>
      </c>
      <c r="D11690" s="235">
        <v>0</v>
      </c>
      <c r="E11690" s="235">
        <v>0</v>
      </c>
      <c r="F11690" s="235">
        <v>0</v>
      </c>
      <c r="G11690" s="235">
        <v>0</v>
      </c>
      <c r="H11690" s="235">
        <v>0</v>
      </c>
    </row>
    <row r="11691" spans="2:8">
      <c r="B11691" s="235" t="s">
        <v>96</v>
      </c>
      <c r="C11691" s="235">
        <v>43969</v>
      </c>
      <c r="D11691" s="235">
        <v>4</v>
      </c>
      <c r="E11691" s="235">
        <v>83</v>
      </c>
      <c r="F11691" s="235">
        <v>68</v>
      </c>
      <c r="G11691" s="235">
        <v>27.4</v>
      </c>
      <c r="H11691" s="235">
        <v>17.3</v>
      </c>
    </row>
    <row r="11692" spans="2:8">
      <c r="B11692" s="235" t="s">
        <v>96</v>
      </c>
      <c r="C11692" s="235">
        <v>43970</v>
      </c>
      <c r="D11692" s="235">
        <v>0</v>
      </c>
      <c r="E11692" s="235">
        <v>82</v>
      </c>
      <c r="F11692" s="235">
        <v>67</v>
      </c>
      <c r="G11692" s="235">
        <v>27</v>
      </c>
      <c r="H11692" s="235">
        <v>18</v>
      </c>
    </row>
    <row r="11693" spans="2:8">
      <c r="B11693" s="235" t="s">
        <v>96</v>
      </c>
      <c r="C11693" s="235">
        <v>43971</v>
      </c>
      <c r="D11693" s="235">
        <v>0</v>
      </c>
      <c r="E11693" s="235">
        <v>80</v>
      </c>
      <c r="F11693" s="235">
        <v>67</v>
      </c>
      <c r="G11693" s="235">
        <v>27.3</v>
      </c>
      <c r="H11693" s="235">
        <v>17.5</v>
      </c>
    </row>
    <row r="11694" spans="2:8">
      <c r="B11694" s="235" t="s">
        <v>96</v>
      </c>
      <c r="C11694" s="235">
        <v>43972</v>
      </c>
      <c r="D11694" s="235">
        <v>0</v>
      </c>
      <c r="E11694" s="235">
        <v>82</v>
      </c>
      <c r="F11694" s="235">
        <v>68</v>
      </c>
      <c r="G11694" s="235">
        <v>27.5</v>
      </c>
      <c r="H11694" s="235">
        <v>18</v>
      </c>
    </row>
    <row r="11695" spans="2:8">
      <c r="B11695" s="235" t="s">
        <v>96</v>
      </c>
      <c r="C11695" s="235">
        <v>43973</v>
      </c>
      <c r="D11695" s="235">
        <v>17</v>
      </c>
      <c r="E11695" s="235">
        <v>85</v>
      </c>
      <c r="F11695" s="235">
        <v>7</v>
      </c>
      <c r="G11695" s="235">
        <v>24.2</v>
      </c>
      <c r="H11695" s="235">
        <v>17</v>
      </c>
    </row>
    <row r="11696" spans="2:8">
      <c r="B11696" s="235" t="s">
        <v>96</v>
      </c>
      <c r="C11696" s="235">
        <v>43974</v>
      </c>
      <c r="D11696" s="235">
        <v>0</v>
      </c>
      <c r="E11696" s="235">
        <v>0</v>
      </c>
      <c r="F11696" s="235">
        <v>0</v>
      </c>
      <c r="G11696" s="235">
        <v>0</v>
      </c>
      <c r="H11696" s="235">
        <v>0</v>
      </c>
    </row>
    <row r="11697" spans="2:8">
      <c r="B11697" s="235" t="s">
        <v>96</v>
      </c>
      <c r="C11697" s="235">
        <v>43975</v>
      </c>
      <c r="D11697" s="235">
        <v>0</v>
      </c>
      <c r="E11697" s="235">
        <v>0</v>
      </c>
      <c r="F11697" s="235">
        <v>0</v>
      </c>
      <c r="G11697" s="235">
        <v>0</v>
      </c>
      <c r="H11697" s="235">
        <v>0</v>
      </c>
    </row>
    <row r="11698" spans="2:8">
      <c r="B11698" s="235" t="s">
        <v>96</v>
      </c>
      <c r="C11698" s="235">
        <v>43976</v>
      </c>
      <c r="D11698" s="235">
        <v>0</v>
      </c>
      <c r="E11698" s="235">
        <v>0</v>
      </c>
      <c r="F11698" s="235">
        <v>0</v>
      </c>
      <c r="G11698" s="235">
        <v>0</v>
      </c>
      <c r="H11698" s="235">
        <v>0</v>
      </c>
    </row>
    <row r="11699" spans="2:8">
      <c r="B11699" s="235" t="s">
        <v>96</v>
      </c>
      <c r="C11699" s="235">
        <v>43977</v>
      </c>
      <c r="D11699" s="235">
        <v>0</v>
      </c>
      <c r="E11699" s="235">
        <v>0</v>
      </c>
      <c r="F11699" s="235">
        <v>0</v>
      </c>
      <c r="G11699" s="235">
        <v>0</v>
      </c>
      <c r="H11699" s="235">
        <v>0</v>
      </c>
    </row>
    <row r="11700" spans="2:8">
      <c r="B11700" s="235" t="s">
        <v>96</v>
      </c>
      <c r="C11700" s="235">
        <v>43978</v>
      </c>
      <c r="D11700" s="235">
        <v>12</v>
      </c>
      <c r="E11700" s="235">
        <v>79</v>
      </c>
      <c r="F11700" s="235">
        <v>67</v>
      </c>
      <c r="G11700" s="235">
        <v>24.8</v>
      </c>
      <c r="H11700" s="235">
        <v>17.3</v>
      </c>
    </row>
    <row r="11701" spans="2:8">
      <c r="B11701" s="235" t="s">
        <v>96</v>
      </c>
      <c r="C11701" s="235">
        <v>43979</v>
      </c>
      <c r="D11701" s="235">
        <v>6</v>
      </c>
      <c r="E11701" s="235">
        <v>0</v>
      </c>
      <c r="F11701" s="235">
        <v>83</v>
      </c>
      <c r="G11701" s="235">
        <v>23.8</v>
      </c>
      <c r="H11701" s="235">
        <v>18.3</v>
      </c>
    </row>
    <row r="11702" spans="2:8">
      <c r="B11702" s="235" t="s">
        <v>96</v>
      </c>
      <c r="C11702" s="235">
        <v>43980</v>
      </c>
      <c r="D11702" s="235">
        <v>0</v>
      </c>
      <c r="E11702" s="235">
        <v>84</v>
      </c>
      <c r="F11702" s="235">
        <v>93</v>
      </c>
      <c r="G11702" s="235">
        <v>32.1</v>
      </c>
      <c r="H11702" s="235">
        <v>17.100000000000001</v>
      </c>
    </row>
    <row r="11703" spans="2:8">
      <c r="B11703" s="235" t="s">
        <v>96</v>
      </c>
      <c r="C11703" s="235">
        <v>43981</v>
      </c>
      <c r="D11703" s="235">
        <v>32</v>
      </c>
      <c r="E11703" s="235">
        <v>80</v>
      </c>
      <c r="F11703" s="235">
        <v>79</v>
      </c>
      <c r="G11703" s="235">
        <v>24</v>
      </c>
      <c r="H11703" s="235">
        <v>17</v>
      </c>
    </row>
    <row r="11704" spans="2:8">
      <c r="B11704" s="235" t="s">
        <v>96</v>
      </c>
      <c r="C11704" s="235">
        <v>43982</v>
      </c>
      <c r="D11704" s="235">
        <v>0</v>
      </c>
      <c r="E11704" s="235">
        <v>0</v>
      </c>
      <c r="F11704" s="235">
        <v>0</v>
      </c>
      <c r="G11704" s="235">
        <v>0</v>
      </c>
      <c r="H11704" s="235">
        <v>0</v>
      </c>
    </row>
    <row r="11705" spans="2:8">
      <c r="B11705" s="235" t="s">
        <v>96</v>
      </c>
      <c r="C11705" s="235">
        <v>43983</v>
      </c>
      <c r="D11705" s="235">
        <v>20</v>
      </c>
      <c r="E11705" s="235">
        <v>85</v>
      </c>
      <c r="F11705" s="235">
        <v>45</v>
      </c>
      <c r="G11705" s="235">
        <v>24.2</v>
      </c>
      <c r="H11705" s="235">
        <v>16.5</v>
      </c>
    </row>
    <row r="11706" spans="2:8">
      <c r="B11706" s="235" t="s">
        <v>96</v>
      </c>
      <c r="C11706" s="235">
        <v>43984</v>
      </c>
      <c r="D11706" s="235">
        <v>3</v>
      </c>
      <c r="E11706" s="235">
        <v>88</v>
      </c>
      <c r="F11706" s="235">
        <v>68</v>
      </c>
      <c r="G11706" s="235">
        <v>24.7</v>
      </c>
      <c r="H11706" s="235">
        <v>15.6</v>
      </c>
    </row>
    <row r="11707" spans="2:8">
      <c r="B11707" s="235" t="s">
        <v>96</v>
      </c>
      <c r="C11707" s="235">
        <v>43985</v>
      </c>
      <c r="D11707" s="235">
        <v>42</v>
      </c>
      <c r="E11707" s="235">
        <v>88</v>
      </c>
      <c r="F11707" s="235">
        <v>65</v>
      </c>
      <c r="G11707" s="235">
        <v>21</v>
      </c>
      <c r="H11707" s="235">
        <v>15</v>
      </c>
    </row>
    <row r="11708" spans="2:8">
      <c r="B11708" s="235" t="s">
        <v>96</v>
      </c>
      <c r="C11708" s="235">
        <v>43986</v>
      </c>
      <c r="D11708" s="235">
        <v>27</v>
      </c>
      <c r="E11708" s="235">
        <v>88</v>
      </c>
      <c r="F11708" s="235">
        <v>69</v>
      </c>
      <c r="G11708" s="235">
        <v>28.2</v>
      </c>
      <c r="H11708" s="235">
        <v>14.8</v>
      </c>
    </row>
    <row r="11709" spans="2:8">
      <c r="B11709" s="235" t="s">
        <v>96</v>
      </c>
      <c r="C11709" s="235">
        <v>43987</v>
      </c>
      <c r="D11709" s="235">
        <v>1</v>
      </c>
      <c r="E11709" s="235">
        <v>85</v>
      </c>
      <c r="F11709" s="235">
        <v>67</v>
      </c>
      <c r="G11709" s="235">
        <v>26.3</v>
      </c>
      <c r="H11709" s="235">
        <v>17.100000000000001</v>
      </c>
    </row>
    <row r="11710" spans="2:8">
      <c r="B11710" s="235" t="s">
        <v>96</v>
      </c>
      <c r="C11710" s="235">
        <v>43988</v>
      </c>
      <c r="D11710" s="235">
        <v>0</v>
      </c>
      <c r="E11710" s="235">
        <v>0</v>
      </c>
      <c r="F11710" s="235">
        <v>0</v>
      </c>
      <c r="G11710" s="235">
        <v>0</v>
      </c>
      <c r="H11710" s="235">
        <v>0</v>
      </c>
    </row>
    <row r="11711" spans="2:8">
      <c r="B11711" s="235" t="s">
        <v>96</v>
      </c>
      <c r="C11711" s="235">
        <v>43989</v>
      </c>
      <c r="D11711" s="235">
        <v>0</v>
      </c>
      <c r="E11711" s="235">
        <v>0</v>
      </c>
      <c r="F11711" s="235">
        <v>0</v>
      </c>
      <c r="G11711" s="235">
        <v>0</v>
      </c>
      <c r="H11711" s="235">
        <v>0</v>
      </c>
    </row>
    <row r="11712" spans="2:8">
      <c r="B11712" s="235" t="s">
        <v>96</v>
      </c>
      <c r="C11712" s="235">
        <v>43990</v>
      </c>
      <c r="D11712" s="235">
        <v>0</v>
      </c>
      <c r="E11712" s="235">
        <v>0</v>
      </c>
      <c r="F11712" s="235">
        <v>0</v>
      </c>
      <c r="G11712" s="235">
        <v>0</v>
      </c>
      <c r="H11712" s="235">
        <v>0</v>
      </c>
    </row>
    <row r="11713" spans="2:8">
      <c r="B11713" s="235" t="s">
        <v>96</v>
      </c>
      <c r="C11713" s="235">
        <v>43991</v>
      </c>
      <c r="D11713" s="235">
        <v>0</v>
      </c>
      <c r="E11713" s="235">
        <v>83</v>
      </c>
      <c r="F11713" s="235">
        <v>68</v>
      </c>
      <c r="G11713" s="235">
        <v>26.9</v>
      </c>
      <c r="H11713" s="235">
        <v>17.7</v>
      </c>
    </row>
    <row r="11714" spans="2:8">
      <c r="B11714" s="235" t="s">
        <v>96</v>
      </c>
      <c r="C11714" s="235">
        <v>43992</v>
      </c>
      <c r="D11714" s="235">
        <v>3</v>
      </c>
      <c r="E11714" s="235">
        <v>83</v>
      </c>
      <c r="F11714" s="235">
        <v>68</v>
      </c>
      <c r="G11714" s="235">
        <v>27</v>
      </c>
      <c r="H11714" s="235">
        <v>17.5</v>
      </c>
    </row>
    <row r="11715" spans="2:8">
      <c r="B11715" s="235" t="s">
        <v>96</v>
      </c>
      <c r="C11715" s="235">
        <v>43993</v>
      </c>
      <c r="D11715" s="235">
        <v>7</v>
      </c>
      <c r="E11715" s="235">
        <v>79</v>
      </c>
      <c r="F11715" s="235">
        <v>65</v>
      </c>
      <c r="G11715" s="235">
        <v>25.4</v>
      </c>
      <c r="H11715" s="235">
        <v>16.5</v>
      </c>
    </row>
    <row r="11716" spans="2:8">
      <c r="B11716" s="235" t="s">
        <v>96</v>
      </c>
      <c r="C11716" s="235">
        <v>43994</v>
      </c>
      <c r="D11716" s="235">
        <v>3</v>
      </c>
      <c r="E11716" s="235">
        <v>82</v>
      </c>
      <c r="F11716" s="235">
        <v>67</v>
      </c>
      <c r="G11716" s="235">
        <v>25.2</v>
      </c>
      <c r="H11716" s="235">
        <v>15.4</v>
      </c>
    </row>
    <row r="11717" spans="2:8">
      <c r="B11717" s="235" t="s">
        <v>96</v>
      </c>
      <c r="C11717" s="235">
        <v>43995</v>
      </c>
      <c r="D11717" s="235">
        <v>3</v>
      </c>
      <c r="E11717" s="235">
        <v>0</v>
      </c>
      <c r="F11717" s="235">
        <v>0</v>
      </c>
      <c r="G11717" s="235">
        <v>0</v>
      </c>
      <c r="H11717" s="235">
        <v>0</v>
      </c>
    </row>
    <row r="11718" spans="2:8">
      <c r="B11718" s="235" t="s">
        <v>96</v>
      </c>
      <c r="C11718" s="235">
        <v>43996</v>
      </c>
      <c r="D11718" s="235">
        <v>0</v>
      </c>
      <c r="E11718" s="235">
        <v>0</v>
      </c>
      <c r="F11718" s="235">
        <v>0</v>
      </c>
      <c r="G11718" s="235">
        <v>0</v>
      </c>
      <c r="H11718" s="235">
        <v>0</v>
      </c>
    </row>
    <row r="11719" spans="2:8">
      <c r="B11719" s="235" t="s">
        <v>96</v>
      </c>
      <c r="C11719" s="235">
        <v>43997</v>
      </c>
      <c r="D11719" s="235">
        <v>0</v>
      </c>
      <c r="E11719" s="235">
        <v>0</v>
      </c>
      <c r="F11719" s="235">
        <v>0</v>
      </c>
      <c r="G11719" s="235">
        <v>0</v>
      </c>
      <c r="H11719" s="235">
        <v>0</v>
      </c>
    </row>
    <row r="11720" spans="2:8">
      <c r="B11720" s="235" t="s">
        <v>96</v>
      </c>
      <c r="C11720" s="235">
        <v>43998</v>
      </c>
      <c r="D11720" s="235">
        <v>20</v>
      </c>
      <c r="E11720" s="235">
        <v>83</v>
      </c>
      <c r="F11720" s="235">
        <v>64</v>
      </c>
      <c r="G11720" s="235">
        <v>26.6</v>
      </c>
      <c r="H11720" s="235">
        <v>13.3</v>
      </c>
    </row>
    <row r="11721" spans="2:8">
      <c r="B11721" s="235" t="s">
        <v>96</v>
      </c>
      <c r="C11721" s="235">
        <v>43999</v>
      </c>
      <c r="D11721" s="235">
        <v>9</v>
      </c>
      <c r="E11721" s="235">
        <v>82</v>
      </c>
      <c r="F11721" s="235">
        <v>75</v>
      </c>
      <c r="G11721" s="235">
        <v>20.399999999999999</v>
      </c>
      <c r="H11721" s="235">
        <v>17.7</v>
      </c>
    </row>
    <row r="11722" spans="2:8">
      <c r="B11722" s="235" t="s">
        <v>96</v>
      </c>
      <c r="C11722" s="235">
        <v>44000</v>
      </c>
      <c r="D11722" s="235">
        <v>8</v>
      </c>
      <c r="E11722" s="235">
        <v>83</v>
      </c>
      <c r="F11722" s="235">
        <v>70</v>
      </c>
      <c r="G11722" s="235">
        <v>21.7</v>
      </c>
      <c r="H11722" s="235">
        <v>15.6</v>
      </c>
    </row>
    <row r="11723" spans="2:8">
      <c r="B11723" s="235" t="s">
        <v>96</v>
      </c>
      <c r="C11723" s="235">
        <v>44001</v>
      </c>
      <c r="D11723" s="235">
        <v>0</v>
      </c>
      <c r="E11723" s="235">
        <v>88</v>
      </c>
      <c r="F11723" s="235">
        <v>71</v>
      </c>
      <c r="G11723" s="235">
        <v>22.7</v>
      </c>
      <c r="H11723" s="235">
        <v>16.100000000000001</v>
      </c>
    </row>
    <row r="11724" spans="2:8">
      <c r="B11724" s="235" t="s">
        <v>96</v>
      </c>
      <c r="C11724" s="235">
        <v>44002</v>
      </c>
      <c r="D11724" s="235">
        <v>0</v>
      </c>
      <c r="E11724" s="235">
        <v>0</v>
      </c>
      <c r="F11724" s="235">
        <v>0</v>
      </c>
      <c r="G11724" s="235">
        <v>0</v>
      </c>
      <c r="H11724" s="235">
        <v>0</v>
      </c>
    </row>
    <row r="11725" spans="2:8">
      <c r="B11725" s="235" t="s">
        <v>96</v>
      </c>
      <c r="C11725" s="235">
        <v>44003</v>
      </c>
      <c r="D11725" s="235">
        <v>0</v>
      </c>
      <c r="E11725" s="235">
        <v>0</v>
      </c>
      <c r="F11725" s="235">
        <v>0</v>
      </c>
      <c r="G11725" s="235">
        <v>0</v>
      </c>
      <c r="H11725" s="235">
        <v>0</v>
      </c>
    </row>
    <row r="11726" spans="2:8">
      <c r="B11726" s="235" t="s">
        <v>96</v>
      </c>
      <c r="C11726" s="235">
        <v>44004</v>
      </c>
      <c r="D11726" s="235">
        <v>0</v>
      </c>
      <c r="E11726" s="235">
        <v>0</v>
      </c>
      <c r="F11726" s="235">
        <v>0</v>
      </c>
      <c r="G11726" s="235">
        <v>0</v>
      </c>
      <c r="H11726" s="235">
        <v>0</v>
      </c>
    </row>
    <row r="11727" spans="2:8">
      <c r="B11727" s="235" t="s">
        <v>96</v>
      </c>
      <c r="C11727" s="235">
        <v>44005</v>
      </c>
      <c r="D11727" s="235">
        <v>23</v>
      </c>
      <c r="E11727" s="235">
        <v>76</v>
      </c>
      <c r="F11727" s="235">
        <v>63</v>
      </c>
      <c r="G11727" s="235">
        <v>24.1</v>
      </c>
      <c r="H11727" s="235">
        <v>17.100000000000001</v>
      </c>
    </row>
    <row r="11728" spans="2:8">
      <c r="B11728" s="235" t="s">
        <v>96</v>
      </c>
      <c r="C11728" s="235">
        <v>44006</v>
      </c>
      <c r="D11728" s="235">
        <v>4</v>
      </c>
      <c r="E11728" s="235">
        <v>77</v>
      </c>
      <c r="F11728" s="235">
        <v>63</v>
      </c>
      <c r="G11728" s="235">
        <v>24.5</v>
      </c>
      <c r="H11728" s="235">
        <v>17.2</v>
      </c>
    </row>
    <row r="11729" spans="2:8">
      <c r="B11729" s="235" t="s">
        <v>96</v>
      </c>
      <c r="C11729" s="235">
        <v>44007</v>
      </c>
      <c r="D11729" s="235">
        <v>3</v>
      </c>
      <c r="E11729" s="235">
        <v>77</v>
      </c>
      <c r="F11729" s="235">
        <v>63</v>
      </c>
      <c r="G11729" s="235">
        <v>24.1</v>
      </c>
      <c r="H11729" s="235">
        <v>17.5</v>
      </c>
    </row>
    <row r="11730" spans="2:8">
      <c r="B11730" s="235" t="s">
        <v>96</v>
      </c>
      <c r="C11730" s="235">
        <v>44008</v>
      </c>
      <c r="D11730" s="235">
        <v>0</v>
      </c>
      <c r="E11730" s="235">
        <v>76</v>
      </c>
      <c r="F11730" s="235">
        <v>63</v>
      </c>
      <c r="G11730" s="235">
        <v>24.2</v>
      </c>
      <c r="H11730" s="235">
        <v>17.2</v>
      </c>
    </row>
    <row r="11731" spans="2:8">
      <c r="B11731" s="235" t="s">
        <v>96</v>
      </c>
      <c r="C11731" s="235">
        <v>44009</v>
      </c>
      <c r="D11731" s="235">
        <v>0</v>
      </c>
      <c r="E11731" s="235">
        <v>0</v>
      </c>
      <c r="F11731" s="235">
        <v>0</v>
      </c>
      <c r="G11731" s="235">
        <v>0</v>
      </c>
      <c r="H11731" s="235">
        <v>0</v>
      </c>
    </row>
    <row r="11732" spans="2:8">
      <c r="B11732" s="235" t="s">
        <v>96</v>
      </c>
      <c r="C11732" s="235">
        <v>44010</v>
      </c>
      <c r="D11732" s="235">
        <v>0</v>
      </c>
      <c r="E11732" s="235">
        <v>0</v>
      </c>
      <c r="F11732" s="235">
        <v>0</v>
      </c>
      <c r="G11732" s="235">
        <v>0</v>
      </c>
      <c r="H11732" s="235">
        <v>0</v>
      </c>
    </row>
    <row r="11733" spans="2:8">
      <c r="B11733" s="235" t="s">
        <v>96</v>
      </c>
      <c r="C11733" s="235">
        <v>44011</v>
      </c>
      <c r="D11733" s="235">
        <v>0</v>
      </c>
      <c r="E11733" s="235">
        <v>0</v>
      </c>
      <c r="F11733" s="235">
        <v>0</v>
      </c>
      <c r="G11733" s="235">
        <v>0</v>
      </c>
      <c r="H11733" s="235">
        <v>0</v>
      </c>
    </row>
    <row r="11734" spans="2:8">
      <c r="B11734" s="235" t="s">
        <v>96</v>
      </c>
      <c r="C11734" s="235">
        <v>44012</v>
      </c>
      <c r="D11734" s="235">
        <v>57</v>
      </c>
      <c r="E11734" s="235">
        <v>86</v>
      </c>
      <c r="F11734" s="235">
        <v>60</v>
      </c>
      <c r="G11734" s="235">
        <v>22.6</v>
      </c>
      <c r="H11734" s="235">
        <v>15.2</v>
      </c>
    </row>
    <row r="11735" spans="2:8">
      <c r="B11735" s="235" t="s">
        <v>96</v>
      </c>
      <c r="C11735" s="235">
        <v>44013</v>
      </c>
      <c r="D11735" s="235">
        <v>24</v>
      </c>
      <c r="E11735" s="235">
        <v>86</v>
      </c>
      <c r="F11735" s="235">
        <v>62</v>
      </c>
      <c r="G11735" s="235">
        <v>25</v>
      </c>
      <c r="H11735" s="235">
        <v>17</v>
      </c>
    </row>
    <row r="11736" spans="2:8">
      <c r="B11736" s="235" t="s">
        <v>96</v>
      </c>
      <c r="C11736" s="235">
        <v>44014</v>
      </c>
      <c r="D11736" s="235">
        <v>22</v>
      </c>
      <c r="E11736" s="235">
        <v>85</v>
      </c>
      <c r="F11736" s="235">
        <v>64</v>
      </c>
      <c r="G11736" s="235">
        <v>27.3</v>
      </c>
      <c r="H11736" s="235">
        <v>16.600000000000001</v>
      </c>
    </row>
    <row r="11737" spans="2:8">
      <c r="B11737" s="235" t="s">
        <v>96</v>
      </c>
      <c r="C11737" s="235">
        <v>44015</v>
      </c>
      <c r="D11737" s="235">
        <v>0</v>
      </c>
      <c r="E11737" s="235">
        <v>86</v>
      </c>
      <c r="F11737" s="235">
        <v>63</v>
      </c>
      <c r="G11737" s="235">
        <v>26.2</v>
      </c>
      <c r="H11737" s="235">
        <v>16.399999999999999</v>
      </c>
    </row>
    <row r="11738" spans="2:8">
      <c r="B11738" s="235" t="s">
        <v>96</v>
      </c>
      <c r="C11738" s="235">
        <v>44016</v>
      </c>
      <c r="D11738" s="235">
        <v>0</v>
      </c>
      <c r="E11738" s="235">
        <v>0</v>
      </c>
      <c r="F11738" s="235">
        <v>0</v>
      </c>
      <c r="G11738" s="235">
        <v>0</v>
      </c>
      <c r="H11738" s="235">
        <v>0</v>
      </c>
    </row>
    <row r="11739" spans="2:8">
      <c r="B11739" s="235" t="s">
        <v>96</v>
      </c>
      <c r="C11739" s="235">
        <v>44017</v>
      </c>
      <c r="D11739" s="235">
        <v>0</v>
      </c>
      <c r="E11739" s="235">
        <v>0</v>
      </c>
      <c r="F11739" s="235">
        <v>0</v>
      </c>
      <c r="G11739" s="235">
        <v>0</v>
      </c>
      <c r="H11739" s="235">
        <v>0</v>
      </c>
    </row>
    <row r="11740" spans="2:8">
      <c r="B11740" s="235" t="s">
        <v>96</v>
      </c>
      <c r="C11740" s="235">
        <v>44018</v>
      </c>
      <c r="D11740" s="235">
        <v>57</v>
      </c>
      <c r="E11740" s="235">
        <v>86</v>
      </c>
      <c r="F11740" s="235">
        <v>63</v>
      </c>
      <c r="G11740" s="235">
        <v>26.2</v>
      </c>
      <c r="H11740" s="235">
        <v>17.2</v>
      </c>
    </row>
    <row r="11741" spans="2:8">
      <c r="B11741" s="235" t="s">
        <v>96</v>
      </c>
      <c r="C11741" s="235">
        <v>44019</v>
      </c>
      <c r="D11741" s="235">
        <v>3</v>
      </c>
      <c r="E11741" s="235">
        <v>86</v>
      </c>
      <c r="F11741" s="235">
        <v>66</v>
      </c>
      <c r="G11741" s="235">
        <v>27.1</v>
      </c>
      <c r="H11741" s="235">
        <v>16.399999999999999</v>
      </c>
    </row>
    <row r="11742" spans="2:8">
      <c r="B11742" s="235" t="s">
        <v>96</v>
      </c>
      <c r="C11742" s="235">
        <v>44020</v>
      </c>
      <c r="D11742" s="235">
        <v>40</v>
      </c>
      <c r="E11742" s="235">
        <v>85</v>
      </c>
      <c r="F11742" s="235">
        <v>63</v>
      </c>
      <c r="G11742" s="235">
        <v>27.1</v>
      </c>
      <c r="H11742" s="235">
        <v>17.3</v>
      </c>
    </row>
    <row r="11743" spans="2:8">
      <c r="B11743" s="235" t="s">
        <v>96</v>
      </c>
      <c r="C11743" s="235">
        <v>44021</v>
      </c>
      <c r="D11743" s="235">
        <v>8</v>
      </c>
      <c r="E11743" s="235">
        <v>86</v>
      </c>
      <c r="F11743" s="235">
        <v>66</v>
      </c>
      <c r="G11743" s="235">
        <v>28.7</v>
      </c>
      <c r="H11743" s="235">
        <v>17.3</v>
      </c>
    </row>
    <row r="11744" spans="2:8">
      <c r="B11744" s="235" t="s">
        <v>96</v>
      </c>
      <c r="C11744" s="235">
        <v>44022</v>
      </c>
      <c r="D11744" s="235">
        <v>7</v>
      </c>
      <c r="E11744" s="235">
        <v>74</v>
      </c>
      <c r="F11744" s="235">
        <v>61</v>
      </c>
      <c r="G11744" s="235">
        <v>22</v>
      </c>
      <c r="H11744" s="235">
        <v>18.100000000000001</v>
      </c>
    </row>
    <row r="11745" spans="2:8">
      <c r="B11745" s="235" t="s">
        <v>96</v>
      </c>
      <c r="C11745" s="235">
        <v>44023</v>
      </c>
      <c r="D11745" s="235">
        <v>0</v>
      </c>
      <c r="E11745" s="235">
        <v>0</v>
      </c>
      <c r="F11745" s="235">
        <v>0</v>
      </c>
      <c r="G11745" s="235">
        <v>0</v>
      </c>
      <c r="H11745" s="235">
        <v>0</v>
      </c>
    </row>
    <row r="11746" spans="2:8">
      <c r="B11746" s="235" t="s">
        <v>96</v>
      </c>
      <c r="C11746" s="235">
        <v>44024</v>
      </c>
      <c r="D11746" s="235">
        <v>0</v>
      </c>
      <c r="E11746" s="235">
        <v>0</v>
      </c>
      <c r="F11746" s="235">
        <v>0</v>
      </c>
      <c r="G11746" s="235">
        <v>0</v>
      </c>
      <c r="H11746" s="235">
        <v>0</v>
      </c>
    </row>
    <row r="11747" spans="2:8">
      <c r="B11747" s="235" t="s">
        <v>96</v>
      </c>
      <c r="C11747" s="235">
        <v>44025</v>
      </c>
      <c r="D11747" s="235">
        <v>28</v>
      </c>
      <c r="E11747" s="235">
        <v>75</v>
      </c>
      <c r="F11747" s="235">
        <v>61</v>
      </c>
      <c r="G11747" s="235">
        <v>23</v>
      </c>
      <c r="H11747" s="235">
        <v>16.100000000000001</v>
      </c>
    </row>
    <row r="11748" spans="2:8">
      <c r="B11748" s="235" t="s">
        <v>96</v>
      </c>
      <c r="C11748" s="235">
        <v>44026</v>
      </c>
      <c r="D11748" s="235">
        <v>7</v>
      </c>
      <c r="E11748" s="235">
        <v>77</v>
      </c>
      <c r="F11748" s="235">
        <v>62</v>
      </c>
      <c r="G11748" s="235">
        <v>29</v>
      </c>
      <c r="H11748" s="235">
        <v>16.3</v>
      </c>
    </row>
    <row r="11749" spans="2:8">
      <c r="B11749" s="235" t="s">
        <v>96</v>
      </c>
      <c r="C11749" s="235">
        <v>44027</v>
      </c>
      <c r="D11749" s="235">
        <v>0</v>
      </c>
      <c r="E11749" s="235">
        <v>78</v>
      </c>
      <c r="F11749" s="235">
        <v>61</v>
      </c>
      <c r="G11749" s="235">
        <v>24.2</v>
      </c>
      <c r="H11749" s="235">
        <v>16.2</v>
      </c>
    </row>
    <row r="11750" spans="2:8">
      <c r="B11750" s="235" t="s">
        <v>96</v>
      </c>
      <c r="C11750" s="235">
        <v>44028</v>
      </c>
      <c r="D11750" s="235">
        <v>0</v>
      </c>
      <c r="E11750" s="235">
        <v>77</v>
      </c>
      <c r="F11750" s="235">
        <v>59</v>
      </c>
      <c r="G11750" s="235">
        <v>24.2</v>
      </c>
      <c r="H11750" s="235">
        <v>17.8</v>
      </c>
    </row>
    <row r="11751" spans="2:8">
      <c r="B11751" s="235" t="s">
        <v>96</v>
      </c>
      <c r="C11751" s="235">
        <v>44029</v>
      </c>
      <c r="D11751" s="235">
        <v>0</v>
      </c>
      <c r="E11751" s="235">
        <v>78</v>
      </c>
      <c r="F11751" s="235">
        <v>58</v>
      </c>
      <c r="G11751" s="235">
        <v>25.6</v>
      </c>
      <c r="H11751" s="235">
        <v>16.2</v>
      </c>
    </row>
    <row r="11752" spans="2:8">
      <c r="B11752" s="235" t="s">
        <v>96</v>
      </c>
      <c r="C11752" s="235">
        <v>44030</v>
      </c>
      <c r="D11752" s="235">
        <v>0</v>
      </c>
      <c r="E11752" s="235">
        <v>0</v>
      </c>
      <c r="F11752" s="235">
        <v>0</v>
      </c>
      <c r="G11752" s="235">
        <v>0</v>
      </c>
      <c r="H11752" s="235">
        <v>0</v>
      </c>
    </row>
    <row r="11753" spans="2:8">
      <c r="B11753" s="235" t="s">
        <v>96</v>
      </c>
      <c r="C11753" s="235">
        <v>44031</v>
      </c>
      <c r="D11753" s="235">
        <v>0</v>
      </c>
      <c r="E11753" s="235">
        <v>0</v>
      </c>
      <c r="F11753" s="235">
        <v>0</v>
      </c>
      <c r="G11753" s="235">
        <v>0</v>
      </c>
      <c r="H11753" s="235">
        <v>0</v>
      </c>
    </row>
    <row r="11754" spans="2:8">
      <c r="B11754" s="235" t="s">
        <v>96</v>
      </c>
      <c r="C11754" s="235">
        <v>44032</v>
      </c>
      <c r="D11754" s="235">
        <v>0</v>
      </c>
      <c r="E11754" s="235">
        <v>0</v>
      </c>
      <c r="F11754" s="235">
        <v>0</v>
      </c>
      <c r="G11754" s="235">
        <v>0</v>
      </c>
      <c r="H11754" s="235">
        <v>0</v>
      </c>
    </row>
    <row r="11755" spans="2:8">
      <c r="B11755" s="235" t="s">
        <v>96</v>
      </c>
      <c r="C11755" s="235">
        <v>44033</v>
      </c>
      <c r="D11755" s="235">
        <v>0</v>
      </c>
      <c r="E11755" s="235">
        <v>77</v>
      </c>
      <c r="F11755" s="235">
        <v>63</v>
      </c>
      <c r="G11755" s="235">
        <v>22.2</v>
      </c>
      <c r="H11755" s="235">
        <v>18.100000000000001</v>
      </c>
    </row>
    <row r="11756" spans="2:8">
      <c r="B11756" s="235" t="s">
        <v>96</v>
      </c>
      <c r="C11756" s="235">
        <v>44034</v>
      </c>
      <c r="D11756" s="235">
        <v>36</v>
      </c>
      <c r="E11756" s="235">
        <v>80</v>
      </c>
      <c r="F11756" s="235">
        <v>70</v>
      </c>
      <c r="G11756" s="235">
        <v>21.7</v>
      </c>
      <c r="H11756" s="235">
        <v>16.600000000000001</v>
      </c>
    </row>
    <row r="11757" spans="2:8">
      <c r="B11757" s="235" t="s">
        <v>96</v>
      </c>
      <c r="C11757" s="235">
        <v>44035</v>
      </c>
      <c r="D11757" s="235">
        <v>15</v>
      </c>
      <c r="E11757" s="235">
        <v>83</v>
      </c>
      <c r="F11757" s="235">
        <v>70</v>
      </c>
      <c r="G11757" s="235">
        <v>21.8</v>
      </c>
      <c r="H11757" s="235">
        <v>18.100000000000001</v>
      </c>
    </row>
    <row r="11758" spans="2:8">
      <c r="B11758" s="235" t="s">
        <v>96</v>
      </c>
      <c r="C11758" s="235">
        <v>44036</v>
      </c>
      <c r="D11758" s="235">
        <v>0</v>
      </c>
      <c r="E11758" s="235">
        <v>81</v>
      </c>
      <c r="F11758" s="235">
        <v>70</v>
      </c>
      <c r="G11758" s="235">
        <v>21.1</v>
      </c>
      <c r="H11758" s="235">
        <v>17.8</v>
      </c>
    </row>
    <row r="11759" spans="2:8">
      <c r="B11759" s="235" t="s">
        <v>96</v>
      </c>
      <c r="C11759" s="235">
        <v>44037</v>
      </c>
      <c r="D11759" s="235">
        <v>0</v>
      </c>
      <c r="E11759" s="235">
        <v>0</v>
      </c>
      <c r="F11759" s="235">
        <v>0</v>
      </c>
      <c r="G11759" s="235">
        <v>0</v>
      </c>
      <c r="H11759" s="235">
        <v>0</v>
      </c>
    </row>
    <row r="11760" spans="2:8">
      <c r="B11760" s="235" t="s">
        <v>96</v>
      </c>
      <c r="C11760" s="235">
        <v>44038</v>
      </c>
      <c r="D11760" s="235">
        <v>0</v>
      </c>
      <c r="E11760" s="235">
        <v>0</v>
      </c>
      <c r="F11760" s="235">
        <v>0</v>
      </c>
      <c r="G11760" s="235">
        <v>0</v>
      </c>
      <c r="H11760" s="235">
        <v>0</v>
      </c>
    </row>
    <row r="11761" spans="2:8">
      <c r="B11761" s="235" t="s">
        <v>96</v>
      </c>
      <c r="C11761" s="235">
        <v>44039</v>
      </c>
      <c r="D11761" s="235">
        <v>36</v>
      </c>
      <c r="E11761" s="235">
        <v>80</v>
      </c>
      <c r="F11761" s="235">
        <v>61</v>
      </c>
      <c r="G11761" s="235">
        <v>23.1</v>
      </c>
      <c r="H11761" s="235">
        <v>17.7</v>
      </c>
    </row>
    <row r="11762" spans="2:8">
      <c r="B11762" s="235" t="s">
        <v>96</v>
      </c>
      <c r="C11762" s="235">
        <v>44040</v>
      </c>
      <c r="D11762" s="235">
        <v>6</v>
      </c>
      <c r="E11762" s="235">
        <v>80</v>
      </c>
      <c r="F11762" s="235">
        <v>57</v>
      </c>
      <c r="G11762" s="235">
        <v>25.2</v>
      </c>
      <c r="H11762" s="235">
        <v>18</v>
      </c>
    </row>
    <row r="11763" spans="2:8">
      <c r="B11763" s="235" t="s">
        <v>96</v>
      </c>
      <c r="C11763" s="235">
        <v>44041</v>
      </c>
      <c r="D11763" s="235">
        <v>1</v>
      </c>
      <c r="E11763" s="235">
        <v>76</v>
      </c>
      <c r="F11763" s="235">
        <v>61</v>
      </c>
      <c r="G11763" s="235">
        <v>24.9</v>
      </c>
      <c r="H11763" s="235">
        <v>18.3</v>
      </c>
    </row>
    <row r="11764" spans="2:8">
      <c r="B11764" s="235" t="s">
        <v>96</v>
      </c>
      <c r="C11764" s="235">
        <v>44042</v>
      </c>
      <c r="D11764" s="235">
        <v>5</v>
      </c>
      <c r="E11764" s="235">
        <v>80</v>
      </c>
      <c r="F11764" s="235">
        <v>65</v>
      </c>
      <c r="G11764" s="235">
        <v>23.7</v>
      </c>
      <c r="H11764" s="235">
        <v>18.7</v>
      </c>
    </row>
    <row r="11765" spans="2:8">
      <c r="B11765" s="235" t="s">
        <v>96</v>
      </c>
      <c r="C11765" s="235">
        <v>44043</v>
      </c>
      <c r="D11765" s="235">
        <v>0</v>
      </c>
      <c r="E11765" s="235">
        <v>0</v>
      </c>
      <c r="F11765" s="235">
        <v>0</v>
      </c>
      <c r="G11765" s="235">
        <v>0</v>
      </c>
      <c r="H11765" s="235">
        <v>0</v>
      </c>
    </row>
    <row r="11766" spans="2:8">
      <c r="B11766" s="235" t="s">
        <v>96</v>
      </c>
      <c r="C11766" s="235">
        <v>44044</v>
      </c>
      <c r="D11766" s="235">
        <v>0</v>
      </c>
      <c r="E11766" s="235">
        <v>0</v>
      </c>
      <c r="F11766" s="235">
        <v>0</v>
      </c>
      <c r="G11766" s="235">
        <v>0</v>
      </c>
      <c r="H11766" s="235">
        <v>0</v>
      </c>
    </row>
    <row r="11767" spans="2:8">
      <c r="B11767" s="235" t="s">
        <v>96</v>
      </c>
      <c r="C11767" s="235">
        <v>44045</v>
      </c>
      <c r="D11767" s="235">
        <v>0</v>
      </c>
      <c r="E11767" s="235">
        <v>0</v>
      </c>
      <c r="F11767" s="235">
        <v>0</v>
      </c>
      <c r="G11767" s="235">
        <v>0</v>
      </c>
      <c r="H11767" s="235">
        <v>0</v>
      </c>
    </row>
    <row r="11768" spans="2:8">
      <c r="B11768" s="235" t="s">
        <v>96</v>
      </c>
      <c r="C11768" s="235">
        <v>44046</v>
      </c>
      <c r="D11768" s="235">
        <v>0</v>
      </c>
      <c r="E11768" s="235">
        <v>79</v>
      </c>
      <c r="F11768" s="235">
        <v>60</v>
      </c>
      <c r="G11768" s="235">
        <v>29.5</v>
      </c>
      <c r="H11768" s="235">
        <v>18.7</v>
      </c>
    </row>
    <row r="11769" spans="2:8">
      <c r="B11769" s="235" t="s">
        <v>96</v>
      </c>
      <c r="C11769" s="235">
        <v>44047</v>
      </c>
      <c r="D11769" s="235">
        <v>2</v>
      </c>
      <c r="E11769" s="235">
        <v>76</v>
      </c>
      <c r="F11769" s="235">
        <v>57</v>
      </c>
      <c r="G11769" s="235">
        <v>25.5</v>
      </c>
      <c r="H11769" s="235">
        <v>0</v>
      </c>
    </row>
    <row r="11770" spans="2:8">
      <c r="B11770" s="235" t="s">
        <v>96</v>
      </c>
      <c r="C11770" s="235">
        <v>44048</v>
      </c>
      <c r="D11770" s="235">
        <v>0</v>
      </c>
      <c r="E11770" s="235">
        <v>77</v>
      </c>
      <c r="F11770" s="235">
        <v>55</v>
      </c>
      <c r="G11770" s="235">
        <v>25.4</v>
      </c>
      <c r="H11770" s="235">
        <v>18.3</v>
      </c>
    </row>
    <row r="11771" spans="2:8">
      <c r="B11771" s="235" t="s">
        <v>96</v>
      </c>
      <c r="C11771" s="235">
        <v>44049</v>
      </c>
      <c r="D11771" s="235">
        <v>0</v>
      </c>
      <c r="E11771" s="235">
        <v>78</v>
      </c>
      <c r="F11771" s="235">
        <v>63</v>
      </c>
      <c r="G11771" s="235">
        <v>23.8</v>
      </c>
      <c r="H11771" s="235">
        <v>17.399999999999999</v>
      </c>
    </row>
    <row r="11772" spans="2:8">
      <c r="B11772" s="235" t="s">
        <v>96</v>
      </c>
      <c r="C11772" s="235">
        <v>44050</v>
      </c>
      <c r="D11772" s="235">
        <v>0</v>
      </c>
      <c r="E11772" s="235">
        <v>0</v>
      </c>
      <c r="F11772" s="235">
        <v>0</v>
      </c>
      <c r="G11772" s="235">
        <v>0</v>
      </c>
      <c r="H11772" s="235">
        <v>0</v>
      </c>
    </row>
    <row r="11773" spans="2:8">
      <c r="B11773" s="235" t="s">
        <v>96</v>
      </c>
      <c r="C11773" s="235">
        <v>44051</v>
      </c>
      <c r="D11773" s="235">
        <v>0</v>
      </c>
      <c r="E11773" s="235">
        <v>0</v>
      </c>
      <c r="F11773" s="235">
        <v>0</v>
      </c>
      <c r="G11773" s="235">
        <v>0</v>
      </c>
      <c r="H11773" s="235">
        <v>0</v>
      </c>
    </row>
    <row r="11774" spans="2:8">
      <c r="B11774" s="235" t="s">
        <v>96</v>
      </c>
      <c r="C11774" s="235">
        <v>44052</v>
      </c>
      <c r="D11774" s="235">
        <v>0</v>
      </c>
      <c r="E11774" s="235">
        <v>0</v>
      </c>
      <c r="F11774" s="235">
        <v>0</v>
      </c>
      <c r="G11774" s="235">
        <v>0</v>
      </c>
      <c r="H11774" s="235">
        <v>0</v>
      </c>
    </row>
    <row r="11775" spans="2:8">
      <c r="B11775" s="235" t="s">
        <v>96</v>
      </c>
      <c r="C11775" s="235">
        <v>44053</v>
      </c>
      <c r="D11775" s="235">
        <v>0</v>
      </c>
      <c r="E11775" s="235">
        <v>80</v>
      </c>
      <c r="F11775" s="235">
        <v>58</v>
      </c>
      <c r="G11775" s="235">
        <v>28</v>
      </c>
      <c r="H11775" s="235">
        <v>17</v>
      </c>
    </row>
    <row r="11776" spans="2:8">
      <c r="B11776" s="235" t="s">
        <v>96</v>
      </c>
      <c r="C11776" s="235">
        <v>44054</v>
      </c>
      <c r="D11776" s="235">
        <v>0</v>
      </c>
      <c r="E11776" s="235">
        <v>79</v>
      </c>
      <c r="F11776" s="235">
        <v>57</v>
      </c>
      <c r="G11776" s="235">
        <v>26</v>
      </c>
      <c r="H11776" s="235">
        <v>17</v>
      </c>
    </row>
    <row r="11777" spans="2:8">
      <c r="B11777" s="235" t="s">
        <v>96</v>
      </c>
      <c r="C11777" s="235">
        <v>44055</v>
      </c>
      <c r="D11777" s="235">
        <v>6</v>
      </c>
      <c r="E11777" s="235">
        <v>79</v>
      </c>
      <c r="F11777" s="235">
        <v>58</v>
      </c>
      <c r="G11777" s="235">
        <v>25.9</v>
      </c>
      <c r="H11777" s="235">
        <v>17.899999999999999</v>
      </c>
    </row>
    <row r="11778" spans="2:8">
      <c r="B11778" s="235" t="s">
        <v>96</v>
      </c>
      <c r="C11778" s="235">
        <v>44056</v>
      </c>
      <c r="D11778" s="235">
        <v>20</v>
      </c>
      <c r="E11778" s="235">
        <v>77</v>
      </c>
      <c r="F11778" s="235">
        <v>61</v>
      </c>
      <c r="G11778" s="235">
        <v>27.1</v>
      </c>
      <c r="H11778" s="235">
        <v>19.600000000000001</v>
      </c>
    </row>
    <row r="11779" spans="2:8">
      <c r="B11779" s="235" t="s">
        <v>96</v>
      </c>
      <c r="C11779" s="235">
        <v>44057</v>
      </c>
      <c r="D11779" s="235">
        <v>0</v>
      </c>
      <c r="E11779" s="235">
        <v>77</v>
      </c>
      <c r="F11779" s="235">
        <v>62</v>
      </c>
      <c r="G11779" s="235">
        <v>24.2</v>
      </c>
      <c r="H11779" s="235">
        <v>19.3</v>
      </c>
    </row>
    <row r="11780" spans="2:8">
      <c r="B11780" s="235" t="s">
        <v>96</v>
      </c>
      <c r="C11780" s="235">
        <v>44058</v>
      </c>
      <c r="D11780" s="235">
        <v>0</v>
      </c>
      <c r="E11780" s="235">
        <v>0</v>
      </c>
      <c r="F11780" s="235">
        <v>0</v>
      </c>
      <c r="G11780" s="235">
        <v>0</v>
      </c>
      <c r="H11780" s="235">
        <v>0</v>
      </c>
    </row>
    <row r="11781" spans="2:8">
      <c r="B11781" s="235" t="s">
        <v>96</v>
      </c>
      <c r="C11781" s="235">
        <v>44059</v>
      </c>
      <c r="D11781" s="235">
        <v>0</v>
      </c>
      <c r="E11781" s="235">
        <v>0</v>
      </c>
      <c r="F11781" s="235">
        <v>0</v>
      </c>
      <c r="G11781" s="235">
        <v>0</v>
      </c>
      <c r="H11781" s="235">
        <v>0</v>
      </c>
    </row>
    <row r="11782" spans="2:8">
      <c r="B11782" s="235" t="s">
        <v>96</v>
      </c>
      <c r="C11782" s="235">
        <v>44060</v>
      </c>
      <c r="D11782" s="235">
        <v>0</v>
      </c>
      <c r="E11782" s="235">
        <v>0</v>
      </c>
      <c r="F11782" s="235">
        <v>0</v>
      </c>
      <c r="G11782" s="235">
        <v>0</v>
      </c>
      <c r="H11782" s="235">
        <v>0</v>
      </c>
    </row>
    <row r="11783" spans="2:8">
      <c r="B11783" s="235" t="s">
        <v>96</v>
      </c>
      <c r="C11783" s="235">
        <v>44061</v>
      </c>
      <c r="D11783" s="235">
        <v>50</v>
      </c>
      <c r="E11783" s="235">
        <v>82</v>
      </c>
      <c r="F11783" s="235">
        <v>72</v>
      </c>
      <c r="G11783" s="235">
        <v>21</v>
      </c>
      <c r="H11783" s="235">
        <v>17.7</v>
      </c>
    </row>
    <row r="11784" spans="2:8">
      <c r="B11784" s="235" t="s">
        <v>96</v>
      </c>
      <c r="C11784" s="235">
        <v>44062</v>
      </c>
      <c r="D11784" s="235">
        <v>5</v>
      </c>
      <c r="E11784" s="235">
        <v>82</v>
      </c>
      <c r="F11784" s="235">
        <v>73</v>
      </c>
      <c r="G11784" s="235">
        <v>21</v>
      </c>
      <c r="H11784" s="235">
        <v>17.899999999999999</v>
      </c>
    </row>
    <row r="11785" spans="2:8">
      <c r="B11785" s="235" t="s">
        <v>96</v>
      </c>
      <c r="C11785" s="235">
        <v>44063</v>
      </c>
      <c r="D11785" s="235">
        <v>7</v>
      </c>
      <c r="E11785" s="235">
        <v>84</v>
      </c>
      <c r="F11785" s="235">
        <v>69</v>
      </c>
      <c r="G11785" s="235">
        <v>23.1</v>
      </c>
      <c r="H11785" s="235">
        <v>17.399999999999999</v>
      </c>
    </row>
    <row r="11786" spans="2:8">
      <c r="B11786" s="235" t="s">
        <v>96</v>
      </c>
      <c r="C11786" s="235">
        <v>44064</v>
      </c>
      <c r="D11786" s="235">
        <v>0</v>
      </c>
      <c r="E11786" s="235">
        <v>82</v>
      </c>
      <c r="F11786" s="235">
        <v>66</v>
      </c>
      <c r="G11786" s="235">
        <v>22.9</v>
      </c>
      <c r="H11786" s="235">
        <v>17.8</v>
      </c>
    </row>
    <row r="11787" spans="2:8">
      <c r="B11787" s="235" t="s">
        <v>96</v>
      </c>
      <c r="C11787" s="235">
        <v>44065</v>
      </c>
      <c r="D11787" s="235">
        <v>0</v>
      </c>
      <c r="E11787" s="235">
        <v>0</v>
      </c>
      <c r="F11787" s="235">
        <v>0</v>
      </c>
      <c r="G11787" s="235">
        <v>0</v>
      </c>
      <c r="H11787" s="235">
        <v>0</v>
      </c>
    </row>
    <row r="11788" spans="2:8">
      <c r="B11788" s="235" t="s">
        <v>96</v>
      </c>
      <c r="C11788" s="235">
        <v>44066</v>
      </c>
      <c r="D11788" s="235">
        <v>0</v>
      </c>
      <c r="E11788" s="235">
        <v>0</v>
      </c>
      <c r="F11788" s="235">
        <v>0</v>
      </c>
      <c r="G11788" s="235">
        <v>0</v>
      </c>
      <c r="H11788" s="235">
        <v>0</v>
      </c>
    </row>
    <row r="11789" spans="2:8">
      <c r="B11789" s="235" t="s">
        <v>96</v>
      </c>
      <c r="C11789" s="235">
        <v>44067</v>
      </c>
      <c r="D11789" s="235">
        <v>80</v>
      </c>
      <c r="E11789" s="235">
        <v>78</v>
      </c>
      <c r="F11789" s="235">
        <v>59</v>
      </c>
      <c r="G11789" s="235">
        <v>23.6</v>
      </c>
      <c r="H11789" s="235">
        <v>17.100000000000001</v>
      </c>
    </row>
    <row r="11790" spans="2:8">
      <c r="B11790" s="235" t="s">
        <v>96</v>
      </c>
      <c r="C11790" s="235">
        <v>44068</v>
      </c>
      <c r="D11790" s="235">
        <v>0</v>
      </c>
      <c r="E11790" s="235">
        <v>79</v>
      </c>
      <c r="F11790" s="235">
        <v>71</v>
      </c>
      <c r="G11790" s="235">
        <v>21.3</v>
      </c>
      <c r="H11790" s="235">
        <v>18</v>
      </c>
    </row>
    <row r="11791" spans="2:8">
      <c r="B11791" s="235" t="s">
        <v>96</v>
      </c>
      <c r="C11791" s="235">
        <v>44069</v>
      </c>
      <c r="D11791" s="235">
        <v>19</v>
      </c>
      <c r="E11791" s="235">
        <v>82</v>
      </c>
      <c r="F11791" s="235">
        <v>57</v>
      </c>
      <c r="G11791" s="235">
        <v>24.5</v>
      </c>
      <c r="H11791" s="235">
        <v>17.8</v>
      </c>
    </row>
    <row r="11792" spans="2:8">
      <c r="B11792" s="235" t="s">
        <v>96</v>
      </c>
      <c r="C11792" s="235">
        <v>44070</v>
      </c>
      <c r="D11792" s="235">
        <v>6</v>
      </c>
      <c r="E11792" s="235">
        <v>75</v>
      </c>
      <c r="F11792" s="235">
        <v>63</v>
      </c>
      <c r="G11792" s="235">
        <v>24.2</v>
      </c>
      <c r="H11792" s="235">
        <v>19.899999999999999</v>
      </c>
    </row>
    <row r="11793" spans="2:8">
      <c r="B11793" s="235" t="s">
        <v>96</v>
      </c>
      <c r="C11793" s="235">
        <v>44071</v>
      </c>
      <c r="D11793" s="235">
        <v>24</v>
      </c>
      <c r="E11793" s="235">
        <v>81</v>
      </c>
      <c r="F11793" s="235">
        <v>60</v>
      </c>
      <c r="G11793" s="235">
        <v>24.6</v>
      </c>
      <c r="H11793" s="235">
        <v>17.600000000000001</v>
      </c>
    </row>
    <row r="11794" spans="2:8">
      <c r="B11794" s="235" t="s">
        <v>96</v>
      </c>
      <c r="C11794" s="235">
        <v>44072</v>
      </c>
      <c r="D11794" s="235">
        <v>0</v>
      </c>
      <c r="E11794" s="235">
        <v>0</v>
      </c>
      <c r="F11794" s="235">
        <v>0</v>
      </c>
      <c r="G11794" s="235">
        <v>0</v>
      </c>
      <c r="H11794" s="235">
        <v>0</v>
      </c>
    </row>
    <row r="11795" spans="2:8">
      <c r="B11795" s="235" t="s">
        <v>96</v>
      </c>
      <c r="C11795" s="235">
        <v>44073</v>
      </c>
      <c r="D11795" s="235">
        <v>0</v>
      </c>
      <c r="E11795" s="235">
        <v>0</v>
      </c>
      <c r="F11795" s="235">
        <v>0</v>
      </c>
      <c r="G11795" s="235">
        <v>0</v>
      </c>
      <c r="H11795" s="235">
        <v>0</v>
      </c>
    </row>
    <row r="11796" spans="2:8">
      <c r="B11796" s="235" t="s">
        <v>96</v>
      </c>
      <c r="C11796" s="235">
        <v>44074</v>
      </c>
      <c r="D11796" s="235">
        <v>36</v>
      </c>
      <c r="E11796" s="235">
        <v>82</v>
      </c>
      <c r="F11796" s="235">
        <v>53</v>
      </c>
      <c r="G11796" s="235">
        <v>25.2</v>
      </c>
      <c r="H11796" s="235">
        <v>16.600000000000001</v>
      </c>
    </row>
    <row r="11797" spans="2:8">
      <c r="B11797" s="235" t="s">
        <v>96</v>
      </c>
      <c r="C11797" s="235">
        <v>44075</v>
      </c>
      <c r="D11797" s="235">
        <v>6</v>
      </c>
      <c r="E11797" s="235">
        <v>79</v>
      </c>
      <c r="F11797" s="235">
        <v>63</v>
      </c>
      <c r="G11797" s="235">
        <v>24</v>
      </c>
      <c r="H11797" s="235">
        <v>16.100000000000001</v>
      </c>
    </row>
    <row r="11798" spans="2:8">
      <c r="B11798" s="235" t="s">
        <v>96</v>
      </c>
      <c r="C11798" s="235">
        <v>44076</v>
      </c>
      <c r="D11798" s="235">
        <v>16</v>
      </c>
      <c r="E11798" s="235">
        <v>78</v>
      </c>
      <c r="F11798" s="235">
        <v>65</v>
      </c>
      <c r="G11798" s="235">
        <v>21.3</v>
      </c>
      <c r="H11798" s="235">
        <v>17.100000000000001</v>
      </c>
    </row>
    <row r="11799" spans="2:8">
      <c r="B11799" s="235" t="s">
        <v>96</v>
      </c>
      <c r="C11799" s="235">
        <v>44077</v>
      </c>
      <c r="D11799" s="235">
        <v>0</v>
      </c>
      <c r="E11799" s="235">
        <v>81</v>
      </c>
      <c r="F11799" s="235">
        <v>64</v>
      </c>
      <c r="G11799" s="235">
        <v>22</v>
      </c>
      <c r="H11799" s="235">
        <v>17.399999999999999</v>
      </c>
    </row>
    <row r="11800" spans="2:8">
      <c r="B11800" s="235" t="s">
        <v>96</v>
      </c>
      <c r="C11800" s="235">
        <v>44078</v>
      </c>
      <c r="D11800" s="235">
        <v>0</v>
      </c>
      <c r="E11800" s="235">
        <v>83</v>
      </c>
      <c r="F11800" s="235">
        <v>59</v>
      </c>
      <c r="G11800" s="235">
        <v>24.2</v>
      </c>
      <c r="H11800" s="235">
        <v>17.2</v>
      </c>
    </row>
    <row r="11801" spans="2:8">
      <c r="B11801" s="235" t="s">
        <v>96</v>
      </c>
      <c r="C11801" s="235">
        <v>44079</v>
      </c>
      <c r="D11801" s="235">
        <v>0</v>
      </c>
      <c r="E11801" s="235">
        <v>0</v>
      </c>
      <c r="F11801" s="235">
        <v>0</v>
      </c>
      <c r="G11801" s="235">
        <v>0</v>
      </c>
      <c r="H11801" s="235">
        <v>0</v>
      </c>
    </row>
    <row r="11802" spans="2:8">
      <c r="B11802" s="235" t="s">
        <v>96</v>
      </c>
      <c r="C11802" s="235">
        <v>44080</v>
      </c>
      <c r="D11802" s="235">
        <v>0</v>
      </c>
      <c r="E11802" s="235">
        <v>0</v>
      </c>
      <c r="F11802" s="235">
        <v>0</v>
      </c>
      <c r="G11802" s="235">
        <v>0</v>
      </c>
      <c r="H11802" s="235">
        <v>0</v>
      </c>
    </row>
    <row r="11803" spans="2:8">
      <c r="B11803" s="235" t="s">
        <v>96</v>
      </c>
      <c r="C11803" s="235">
        <v>44081</v>
      </c>
      <c r="D11803" s="235">
        <v>22</v>
      </c>
      <c r="E11803" s="235">
        <v>76</v>
      </c>
      <c r="F11803" s="235">
        <v>61</v>
      </c>
      <c r="G11803" s="235">
        <v>23.6</v>
      </c>
      <c r="H11803" s="235">
        <v>18.600000000000001</v>
      </c>
    </row>
    <row r="11804" spans="2:8">
      <c r="B11804" s="235" t="s">
        <v>96</v>
      </c>
      <c r="C11804" s="235">
        <v>44082</v>
      </c>
      <c r="D11804" s="235">
        <v>14</v>
      </c>
      <c r="E11804" s="235">
        <v>78</v>
      </c>
      <c r="F11804" s="235">
        <v>68</v>
      </c>
      <c r="G11804" s="235">
        <v>19.600000000000001</v>
      </c>
      <c r="H11804" s="235">
        <v>17.8</v>
      </c>
    </row>
    <row r="11805" spans="2:8">
      <c r="B11805" s="235" t="s">
        <v>96</v>
      </c>
      <c r="C11805" s="235">
        <v>44083</v>
      </c>
      <c r="D11805" s="235">
        <v>0</v>
      </c>
      <c r="E11805" s="235">
        <v>81</v>
      </c>
      <c r="F11805" s="235">
        <v>54</v>
      </c>
      <c r="G11805" s="235">
        <v>25</v>
      </c>
      <c r="H11805" s="235">
        <v>16.3</v>
      </c>
    </row>
    <row r="11806" spans="2:8">
      <c r="B11806" s="235" t="s">
        <v>96</v>
      </c>
      <c r="C11806" s="235">
        <v>44084</v>
      </c>
      <c r="D11806" s="235">
        <v>3</v>
      </c>
      <c r="E11806" s="235">
        <v>77</v>
      </c>
      <c r="F11806" s="235">
        <v>58</v>
      </c>
      <c r="G11806" s="235">
        <v>24.9</v>
      </c>
      <c r="H11806" s="235">
        <v>18.100000000000001</v>
      </c>
    </row>
    <row r="11807" spans="2:8">
      <c r="B11807" s="235" t="s">
        <v>96</v>
      </c>
      <c r="C11807" s="235">
        <v>44085</v>
      </c>
      <c r="D11807" s="235">
        <v>11</v>
      </c>
      <c r="E11807" s="235">
        <v>75</v>
      </c>
      <c r="F11807" s="235">
        <v>57</v>
      </c>
      <c r="G11807" s="235">
        <v>24.4</v>
      </c>
      <c r="H11807" s="235">
        <v>18.8</v>
      </c>
    </row>
    <row r="11808" spans="2:8">
      <c r="B11808" s="235" t="s">
        <v>96</v>
      </c>
      <c r="C11808" s="235">
        <v>44086</v>
      </c>
      <c r="D11808" s="235">
        <v>0</v>
      </c>
      <c r="E11808" s="235">
        <v>0</v>
      </c>
      <c r="F11808" s="235">
        <v>0</v>
      </c>
      <c r="G11808" s="235">
        <v>0</v>
      </c>
      <c r="H11808" s="235">
        <v>0</v>
      </c>
    </row>
    <row r="11809" spans="2:8">
      <c r="B11809" s="235" t="s">
        <v>96</v>
      </c>
      <c r="C11809" s="235">
        <v>44087</v>
      </c>
      <c r="D11809" s="235">
        <v>0</v>
      </c>
      <c r="E11809" s="235">
        <v>0</v>
      </c>
      <c r="F11809" s="235">
        <v>0</v>
      </c>
      <c r="G11809" s="235">
        <v>0</v>
      </c>
      <c r="H11809" s="235">
        <v>0</v>
      </c>
    </row>
    <row r="11810" spans="2:8">
      <c r="B11810" s="235" t="s">
        <v>96</v>
      </c>
      <c r="C11810" s="235">
        <v>44088</v>
      </c>
      <c r="D11810" s="235">
        <v>0</v>
      </c>
      <c r="E11810" s="235">
        <v>78</v>
      </c>
      <c r="F11810" s="235">
        <v>53</v>
      </c>
      <c r="G11810" s="235">
        <v>25.3</v>
      </c>
      <c r="H11810" s="235">
        <v>16.899999999999999</v>
      </c>
    </row>
    <row r="11811" spans="2:8">
      <c r="B11811" s="235" t="s">
        <v>96</v>
      </c>
      <c r="C11811" s="235">
        <v>44089</v>
      </c>
      <c r="D11811" s="235">
        <v>0</v>
      </c>
      <c r="E11811" s="235">
        <v>78</v>
      </c>
      <c r="F11811" s="235">
        <v>54</v>
      </c>
      <c r="G11811" s="235">
        <v>25.1</v>
      </c>
      <c r="H11811" s="235">
        <v>16.5</v>
      </c>
    </row>
    <row r="11812" spans="2:8">
      <c r="B11812" s="235" t="s">
        <v>96</v>
      </c>
      <c r="C11812" s="235">
        <v>44090</v>
      </c>
      <c r="D11812" s="235">
        <v>26</v>
      </c>
      <c r="E11812" s="235">
        <v>82</v>
      </c>
      <c r="F11812" s="235">
        <v>72</v>
      </c>
      <c r="G11812" s="235">
        <v>28.8</v>
      </c>
      <c r="H11812" s="235">
        <v>16.2</v>
      </c>
    </row>
    <row r="11813" spans="2:8">
      <c r="B11813" s="235" t="s">
        <v>96</v>
      </c>
      <c r="C11813" s="235">
        <v>44091</v>
      </c>
      <c r="D11813" s="235">
        <v>6</v>
      </c>
      <c r="E11813" s="235">
        <v>83</v>
      </c>
      <c r="F11813" s="235">
        <v>72</v>
      </c>
      <c r="G11813" s="235">
        <v>20.9</v>
      </c>
      <c r="H11813" s="235">
        <v>16.399999999999999</v>
      </c>
    </row>
    <row r="11814" spans="2:8">
      <c r="B11814" s="235" t="s">
        <v>96</v>
      </c>
      <c r="C11814" s="235">
        <v>44092</v>
      </c>
      <c r="D11814" s="235">
        <v>4</v>
      </c>
      <c r="E11814" s="235">
        <v>85</v>
      </c>
      <c r="F11814" s="235">
        <v>69</v>
      </c>
      <c r="G11814" s="235">
        <v>21.7</v>
      </c>
      <c r="H11814" s="235">
        <v>17</v>
      </c>
    </row>
    <row r="11815" spans="2:8">
      <c r="B11815" s="235" t="s">
        <v>96</v>
      </c>
      <c r="C11815" s="235">
        <v>44093</v>
      </c>
      <c r="D11815" s="235">
        <v>0</v>
      </c>
      <c r="E11815" s="235">
        <v>0</v>
      </c>
      <c r="F11815" s="235">
        <v>0</v>
      </c>
      <c r="G11815" s="235">
        <v>0</v>
      </c>
      <c r="H11815" s="235">
        <v>0</v>
      </c>
    </row>
    <row r="11816" spans="2:8">
      <c r="B11816" s="235" t="s">
        <v>96</v>
      </c>
      <c r="C11816" s="235">
        <v>44094</v>
      </c>
      <c r="D11816" s="235">
        <v>0</v>
      </c>
      <c r="E11816" s="235">
        <v>0</v>
      </c>
      <c r="F11816" s="235">
        <v>0</v>
      </c>
      <c r="G11816" s="235">
        <v>0</v>
      </c>
      <c r="H11816" s="235">
        <v>0</v>
      </c>
    </row>
    <row r="11817" spans="2:8">
      <c r="B11817" s="235" t="s">
        <v>96</v>
      </c>
      <c r="C11817" s="235">
        <v>44095</v>
      </c>
      <c r="D11817" s="235">
        <v>15</v>
      </c>
      <c r="E11817" s="235">
        <v>81</v>
      </c>
      <c r="F11817" s="235">
        <v>66</v>
      </c>
      <c r="G11817" s="235">
        <v>22.7</v>
      </c>
      <c r="H11817" s="235">
        <v>18.899999999999999</v>
      </c>
    </row>
    <row r="11818" spans="2:8">
      <c r="B11818" s="235" t="s">
        <v>96</v>
      </c>
      <c r="C11818" s="235">
        <v>44096</v>
      </c>
      <c r="D11818" s="235">
        <v>15</v>
      </c>
      <c r="E11818" s="235">
        <v>81</v>
      </c>
      <c r="F11818" s="235">
        <v>66</v>
      </c>
      <c r="G11818" s="235">
        <v>22.3</v>
      </c>
      <c r="H11818" s="235">
        <v>18.2</v>
      </c>
    </row>
    <row r="11819" spans="2:8">
      <c r="B11819" s="235" t="s">
        <v>96</v>
      </c>
      <c r="C11819" s="235">
        <v>44097</v>
      </c>
      <c r="D11819" s="235">
        <v>0</v>
      </c>
      <c r="E11819" s="235">
        <v>81</v>
      </c>
      <c r="F11819" s="235">
        <v>59</v>
      </c>
      <c r="G11819" s="235">
        <v>24.4</v>
      </c>
      <c r="H11819" s="235">
        <v>18.7</v>
      </c>
    </row>
    <row r="11820" spans="2:8">
      <c r="B11820" s="235" t="s">
        <v>96</v>
      </c>
      <c r="C11820" s="235">
        <v>44098</v>
      </c>
      <c r="D11820" s="235">
        <v>0</v>
      </c>
      <c r="E11820" s="235">
        <v>81</v>
      </c>
      <c r="F11820" s="235">
        <v>55</v>
      </c>
      <c r="G11820" s="235">
        <v>25.2</v>
      </c>
      <c r="H11820" s="235">
        <v>18</v>
      </c>
    </row>
    <row r="11821" spans="2:8">
      <c r="B11821" s="235" t="s">
        <v>96</v>
      </c>
      <c r="C11821" s="235">
        <v>44099</v>
      </c>
      <c r="D11821" s="235">
        <v>0</v>
      </c>
      <c r="E11821" s="235">
        <v>80</v>
      </c>
      <c r="F11821" s="235">
        <v>52</v>
      </c>
      <c r="G11821" s="235">
        <v>25.2</v>
      </c>
      <c r="H11821" s="235">
        <v>19.8</v>
      </c>
    </row>
    <row r="11822" spans="2:8">
      <c r="B11822" s="235" t="s">
        <v>96</v>
      </c>
      <c r="C11822" s="235">
        <v>44100</v>
      </c>
      <c r="D11822" s="235">
        <v>0</v>
      </c>
      <c r="E11822" s="235">
        <v>0</v>
      </c>
      <c r="F11822" s="235">
        <v>0</v>
      </c>
      <c r="G11822" s="235">
        <v>0</v>
      </c>
      <c r="H11822" s="235">
        <v>0</v>
      </c>
    </row>
    <row r="11823" spans="2:8">
      <c r="B11823" s="235" t="s">
        <v>96</v>
      </c>
      <c r="C11823" s="235">
        <v>44101</v>
      </c>
      <c r="D11823" s="235">
        <v>0</v>
      </c>
      <c r="E11823" s="235">
        <v>0</v>
      </c>
      <c r="F11823" s="235">
        <v>0</v>
      </c>
      <c r="G11823" s="235">
        <v>0</v>
      </c>
      <c r="H11823" s="235">
        <v>0</v>
      </c>
    </row>
    <row r="11824" spans="2:8">
      <c r="B11824" s="235" t="s">
        <v>96</v>
      </c>
      <c r="C11824" s="235">
        <v>44102</v>
      </c>
      <c r="D11824" s="235">
        <v>40</v>
      </c>
      <c r="E11824" s="235">
        <v>81</v>
      </c>
      <c r="F11824" s="235">
        <v>57</v>
      </c>
      <c r="G11824" s="235">
        <v>23.5</v>
      </c>
      <c r="H11824" s="235">
        <v>17.5</v>
      </c>
    </row>
    <row r="11825" spans="2:8">
      <c r="B11825" s="235" t="s">
        <v>96</v>
      </c>
      <c r="C11825" s="235">
        <v>44103</v>
      </c>
      <c r="D11825" s="235">
        <v>0</v>
      </c>
      <c r="E11825" s="235">
        <v>83</v>
      </c>
      <c r="F11825" s="235">
        <v>62</v>
      </c>
      <c r="G11825" s="235">
        <v>23.9</v>
      </c>
      <c r="H11825" s="235">
        <v>15.9</v>
      </c>
    </row>
    <row r="11826" spans="2:8">
      <c r="B11826" s="235" t="s">
        <v>96</v>
      </c>
      <c r="C11826" s="235">
        <v>44104</v>
      </c>
      <c r="D11826" s="235">
        <v>8</v>
      </c>
      <c r="E11826" s="235">
        <v>83</v>
      </c>
      <c r="F11826" s="235">
        <v>69</v>
      </c>
      <c r="G11826" s="235">
        <v>22.4</v>
      </c>
      <c r="H11826" s="235">
        <v>17.8</v>
      </c>
    </row>
    <row r="11827" spans="2:8">
      <c r="B11827" s="235" t="s">
        <v>96</v>
      </c>
      <c r="C11827" s="235">
        <v>44105</v>
      </c>
      <c r="D11827" s="235">
        <v>1</v>
      </c>
      <c r="E11827" s="235">
        <v>87</v>
      </c>
      <c r="F11827" s="235">
        <v>60</v>
      </c>
      <c r="G11827" s="235">
        <v>23.9</v>
      </c>
      <c r="H11827" s="235">
        <v>16.5</v>
      </c>
    </row>
    <row r="11828" spans="2:8">
      <c r="B11828" s="235" t="s">
        <v>96</v>
      </c>
      <c r="C11828" s="235">
        <v>44106</v>
      </c>
      <c r="D11828" s="235">
        <v>4</v>
      </c>
      <c r="E11828" s="235">
        <v>0</v>
      </c>
      <c r="F11828" s="235">
        <v>0</v>
      </c>
      <c r="G11828" s="235">
        <v>0</v>
      </c>
      <c r="H11828" s="235">
        <v>0</v>
      </c>
    </row>
    <row r="11829" spans="2:8">
      <c r="B11829" s="235" t="s">
        <v>96</v>
      </c>
      <c r="C11829" s="235">
        <v>44107</v>
      </c>
      <c r="D11829" s="235">
        <v>0</v>
      </c>
      <c r="E11829" s="235">
        <v>0</v>
      </c>
      <c r="F11829" s="235">
        <v>0</v>
      </c>
      <c r="G11829" s="235">
        <v>0</v>
      </c>
      <c r="H11829" s="235">
        <v>0</v>
      </c>
    </row>
    <row r="11830" spans="2:8">
      <c r="B11830" s="235" t="s">
        <v>96</v>
      </c>
      <c r="C11830" s="235">
        <v>44108</v>
      </c>
      <c r="D11830" s="235">
        <v>0</v>
      </c>
      <c r="E11830" s="235">
        <v>0</v>
      </c>
      <c r="F11830" s="235">
        <v>0</v>
      </c>
      <c r="G11830" s="235">
        <v>0</v>
      </c>
      <c r="H11830" s="235">
        <v>0</v>
      </c>
    </row>
    <row r="11831" spans="2:8">
      <c r="B11831" s="235" t="s">
        <v>96</v>
      </c>
      <c r="C11831" s="235">
        <v>44109</v>
      </c>
      <c r="D11831" s="235">
        <v>36</v>
      </c>
      <c r="E11831" s="235">
        <v>83</v>
      </c>
      <c r="F11831" s="235">
        <v>63</v>
      </c>
      <c r="G11831" s="235">
        <v>22.7</v>
      </c>
      <c r="H11831" s="235">
        <v>17.2</v>
      </c>
    </row>
    <row r="11832" spans="2:8">
      <c r="B11832" s="235" t="s">
        <v>96</v>
      </c>
      <c r="C11832" s="235">
        <v>44110</v>
      </c>
      <c r="D11832" s="235">
        <v>7</v>
      </c>
      <c r="E11832" s="235">
        <v>84</v>
      </c>
      <c r="F11832" s="235">
        <v>64</v>
      </c>
      <c r="G11832" s="235">
        <v>23.3</v>
      </c>
      <c r="H11832" s="235">
        <v>17.100000000000001</v>
      </c>
    </row>
    <row r="11833" spans="2:8">
      <c r="B11833" s="235" t="s">
        <v>96</v>
      </c>
      <c r="C11833" s="235">
        <v>44111</v>
      </c>
      <c r="D11833" s="235">
        <v>0</v>
      </c>
      <c r="E11833" s="235">
        <v>85</v>
      </c>
      <c r="F11833" s="235">
        <v>65</v>
      </c>
      <c r="G11833" s="235">
        <v>21.8</v>
      </c>
      <c r="H11833" s="235">
        <v>16.399999999999999</v>
      </c>
    </row>
    <row r="11834" spans="2:8">
      <c r="B11834" s="235" t="s">
        <v>96</v>
      </c>
      <c r="C11834" s="235">
        <v>44112</v>
      </c>
      <c r="D11834" s="235">
        <v>3</v>
      </c>
      <c r="E11834" s="235">
        <v>85</v>
      </c>
      <c r="F11834" s="235">
        <v>65</v>
      </c>
      <c r="G11834" s="235">
        <v>21.2</v>
      </c>
      <c r="H11834" s="235">
        <v>16.2</v>
      </c>
    </row>
    <row r="11835" spans="2:8">
      <c r="B11835" s="235" t="s">
        <v>96</v>
      </c>
      <c r="C11835" s="235">
        <v>44113</v>
      </c>
      <c r="D11835" s="235">
        <v>40</v>
      </c>
      <c r="E11835" s="235">
        <v>0</v>
      </c>
      <c r="F11835" s="235">
        <v>0</v>
      </c>
      <c r="G11835" s="235">
        <v>0</v>
      </c>
      <c r="H11835" s="235">
        <v>0</v>
      </c>
    </row>
    <row r="11836" spans="2:8">
      <c r="B11836" s="235" t="s">
        <v>96</v>
      </c>
      <c r="C11836" s="235">
        <v>44114</v>
      </c>
      <c r="D11836" s="235">
        <v>0</v>
      </c>
      <c r="E11836" s="235">
        <v>0</v>
      </c>
      <c r="F11836" s="235">
        <v>0</v>
      </c>
      <c r="G11836" s="235">
        <v>0</v>
      </c>
      <c r="H11836" s="235">
        <v>0</v>
      </c>
    </row>
    <row r="11837" spans="2:8">
      <c r="B11837" s="235" t="s">
        <v>96</v>
      </c>
      <c r="C11837" s="235">
        <v>44115</v>
      </c>
      <c r="D11837" s="235">
        <v>0</v>
      </c>
      <c r="E11837" s="235">
        <v>0</v>
      </c>
      <c r="F11837" s="235">
        <v>0</v>
      </c>
      <c r="G11837" s="235">
        <v>0</v>
      </c>
      <c r="H11837" s="235">
        <v>0</v>
      </c>
    </row>
    <row r="11838" spans="2:8">
      <c r="B11838" s="235" t="s">
        <v>96</v>
      </c>
      <c r="C11838" s="235">
        <v>44116</v>
      </c>
      <c r="D11838" s="235">
        <v>0</v>
      </c>
      <c r="E11838" s="235">
        <v>0</v>
      </c>
      <c r="F11838" s="235">
        <v>0</v>
      </c>
      <c r="G11838" s="235">
        <v>0</v>
      </c>
      <c r="H11838" s="235">
        <v>0</v>
      </c>
    </row>
    <row r="11839" spans="2:8">
      <c r="B11839" s="235" t="s">
        <v>96</v>
      </c>
      <c r="C11839" s="235">
        <v>44117</v>
      </c>
      <c r="D11839" s="235">
        <v>40</v>
      </c>
      <c r="E11839" s="235">
        <v>87</v>
      </c>
      <c r="F11839" s="235">
        <v>68</v>
      </c>
      <c r="G11839" s="235">
        <v>21.8</v>
      </c>
      <c r="H11839" s="235">
        <v>15.7</v>
      </c>
    </row>
    <row r="11840" spans="2:8">
      <c r="B11840" s="235" t="s">
        <v>96</v>
      </c>
      <c r="C11840" s="235">
        <v>44118</v>
      </c>
      <c r="D11840" s="235">
        <v>4</v>
      </c>
      <c r="E11840" s="235">
        <v>83</v>
      </c>
      <c r="F11840" s="235">
        <v>67</v>
      </c>
      <c r="G11840" s="235">
        <v>23.6</v>
      </c>
      <c r="H11840" s="235">
        <v>16.600000000000001</v>
      </c>
    </row>
    <row r="11841" spans="2:8">
      <c r="B11841" s="235" t="s">
        <v>96</v>
      </c>
      <c r="C11841" s="235">
        <v>44119</v>
      </c>
      <c r="D11841" s="235">
        <v>0</v>
      </c>
      <c r="E11841" s="235">
        <v>83</v>
      </c>
      <c r="F11841" s="235">
        <v>67</v>
      </c>
      <c r="G11841" s="235">
        <v>21.1</v>
      </c>
      <c r="H11841" s="235">
        <v>16.2</v>
      </c>
    </row>
    <row r="11842" spans="2:8">
      <c r="B11842" s="235" t="s">
        <v>96</v>
      </c>
      <c r="C11842" s="235">
        <v>44120</v>
      </c>
      <c r="D11842" s="235">
        <v>18</v>
      </c>
      <c r="E11842" s="235">
        <v>84</v>
      </c>
      <c r="F11842" s="235">
        <v>68</v>
      </c>
      <c r="G11842" s="235">
        <v>21.7</v>
      </c>
      <c r="H11842" s="235">
        <v>16.100000000000001</v>
      </c>
    </row>
    <row r="11843" spans="2:8">
      <c r="B11843" s="235" t="s">
        <v>96</v>
      </c>
      <c r="C11843" s="235">
        <v>44121</v>
      </c>
      <c r="D11843" s="235">
        <v>0</v>
      </c>
      <c r="E11843" s="235">
        <v>0</v>
      </c>
      <c r="F11843" s="235">
        <v>0</v>
      </c>
      <c r="G11843" s="235">
        <v>0</v>
      </c>
      <c r="H11843" s="235">
        <v>0</v>
      </c>
    </row>
    <row r="11844" spans="2:8">
      <c r="B11844" s="235" t="s">
        <v>96</v>
      </c>
      <c r="C11844" s="235">
        <v>44122</v>
      </c>
      <c r="D11844" s="235">
        <v>0</v>
      </c>
      <c r="E11844" s="235">
        <v>0</v>
      </c>
      <c r="F11844" s="235">
        <v>0</v>
      </c>
      <c r="G11844" s="235">
        <v>0</v>
      </c>
      <c r="H11844" s="235">
        <v>0</v>
      </c>
    </row>
    <row r="11845" spans="2:8">
      <c r="B11845" s="235" t="s">
        <v>96</v>
      </c>
      <c r="C11845" s="235">
        <v>44123</v>
      </c>
      <c r="D11845" s="235">
        <v>5</v>
      </c>
      <c r="E11845" s="235">
        <v>85</v>
      </c>
      <c r="F11845" s="235">
        <v>76</v>
      </c>
      <c r="G11845" s="235">
        <v>20.6</v>
      </c>
      <c r="H11845" s="235">
        <v>17.5</v>
      </c>
    </row>
    <row r="11846" spans="2:8">
      <c r="B11846" s="235" t="s">
        <v>96</v>
      </c>
      <c r="C11846" s="235">
        <v>44124</v>
      </c>
      <c r="D11846" s="235">
        <v>3</v>
      </c>
      <c r="E11846" s="235">
        <v>88</v>
      </c>
      <c r="F11846" s="235">
        <v>57</v>
      </c>
      <c r="G11846" s="235">
        <v>23.2</v>
      </c>
      <c r="H11846" s="235">
        <v>17.5</v>
      </c>
    </row>
    <row r="11847" spans="2:8">
      <c r="B11847" s="235" t="s">
        <v>96</v>
      </c>
      <c r="C11847" s="235">
        <v>44125</v>
      </c>
      <c r="D11847" s="235">
        <v>4</v>
      </c>
      <c r="E11847" s="235">
        <v>85</v>
      </c>
      <c r="F11847" s="235">
        <v>68</v>
      </c>
      <c r="G11847" s="235">
        <v>23.3</v>
      </c>
      <c r="H11847" s="235">
        <v>17.399999999999999</v>
      </c>
    </row>
    <row r="11848" spans="2:8">
      <c r="B11848" s="235" t="s">
        <v>96</v>
      </c>
      <c r="C11848" s="235">
        <v>44126</v>
      </c>
      <c r="D11848" s="235">
        <v>26</v>
      </c>
      <c r="E11848" s="235">
        <v>82</v>
      </c>
      <c r="F11848" s="235">
        <v>70</v>
      </c>
      <c r="G11848" s="235">
        <v>23.6</v>
      </c>
      <c r="H11848" s="235">
        <v>18.2</v>
      </c>
    </row>
    <row r="11849" spans="2:8">
      <c r="B11849" s="235" t="s">
        <v>96</v>
      </c>
      <c r="C11849" s="235">
        <v>44127</v>
      </c>
      <c r="D11849" s="235">
        <v>12</v>
      </c>
      <c r="E11849" s="235">
        <v>0</v>
      </c>
      <c r="F11849" s="235">
        <v>0</v>
      </c>
      <c r="G11849" s="235">
        <v>0</v>
      </c>
      <c r="H11849" s="235">
        <v>0</v>
      </c>
    </row>
    <row r="11850" spans="2:8">
      <c r="B11850" s="235" t="s">
        <v>96</v>
      </c>
      <c r="C11850" s="235">
        <v>44128</v>
      </c>
      <c r="D11850" s="235">
        <v>0</v>
      </c>
      <c r="E11850" s="235">
        <v>0</v>
      </c>
      <c r="F11850" s="235">
        <v>0</v>
      </c>
      <c r="G11850" s="235">
        <v>0</v>
      </c>
      <c r="H11850" s="235">
        <v>0</v>
      </c>
    </row>
    <row r="11851" spans="2:8">
      <c r="B11851" s="235" t="s">
        <v>96</v>
      </c>
      <c r="C11851" s="235">
        <v>44129</v>
      </c>
      <c r="D11851" s="235">
        <v>0</v>
      </c>
      <c r="E11851" s="235">
        <v>0</v>
      </c>
      <c r="F11851" s="235">
        <v>0</v>
      </c>
      <c r="G11851" s="235">
        <v>0</v>
      </c>
      <c r="H11851" s="235">
        <v>0</v>
      </c>
    </row>
    <row r="11852" spans="2:8">
      <c r="B11852" s="235" t="s">
        <v>96</v>
      </c>
      <c r="C11852" s="235">
        <v>44130</v>
      </c>
      <c r="D11852" s="235">
        <v>11</v>
      </c>
      <c r="E11852" s="235">
        <v>88</v>
      </c>
      <c r="F11852" s="235">
        <v>70</v>
      </c>
      <c r="G11852" s="235">
        <v>23.2</v>
      </c>
      <c r="H11852" s="235">
        <v>16.100000000000001</v>
      </c>
    </row>
    <row r="11853" spans="2:8">
      <c r="B11853" s="235" t="s">
        <v>96</v>
      </c>
      <c r="C11853" s="235">
        <v>44131</v>
      </c>
      <c r="D11853" s="235">
        <v>4</v>
      </c>
      <c r="E11853" s="235">
        <v>83</v>
      </c>
      <c r="F11853" s="235">
        <v>63</v>
      </c>
      <c r="G11853" s="235">
        <v>22.7</v>
      </c>
      <c r="H11853" s="235">
        <v>17.2</v>
      </c>
    </row>
    <row r="11854" spans="2:8">
      <c r="B11854" s="235" t="s">
        <v>96</v>
      </c>
      <c r="C11854" s="235">
        <v>44132</v>
      </c>
      <c r="D11854" s="235">
        <v>3</v>
      </c>
      <c r="E11854" s="235">
        <v>84</v>
      </c>
      <c r="F11854" s="235">
        <v>64</v>
      </c>
      <c r="G11854" s="235">
        <v>23.3</v>
      </c>
      <c r="H11854" s="235">
        <v>17.100000000000001</v>
      </c>
    </row>
    <row r="11855" spans="2:8">
      <c r="B11855" s="235" t="s">
        <v>96</v>
      </c>
      <c r="C11855" s="235">
        <v>44133</v>
      </c>
      <c r="D11855" s="235">
        <v>3</v>
      </c>
      <c r="E11855" s="235">
        <v>85</v>
      </c>
      <c r="F11855" s="235">
        <v>65</v>
      </c>
      <c r="G11855" s="235">
        <v>21.8</v>
      </c>
      <c r="H11855" s="235">
        <v>16.399999999999999</v>
      </c>
    </row>
    <row r="11856" spans="2:8">
      <c r="B11856" s="235" t="s">
        <v>96</v>
      </c>
      <c r="C11856" s="235">
        <v>44134</v>
      </c>
      <c r="D11856" s="235">
        <v>2</v>
      </c>
      <c r="E11856" s="235">
        <v>85</v>
      </c>
      <c r="F11856" s="235">
        <v>65</v>
      </c>
      <c r="G11856" s="235">
        <v>21.2</v>
      </c>
      <c r="H11856" s="235">
        <v>16.2</v>
      </c>
    </row>
    <row r="11857" spans="2:8">
      <c r="B11857" s="235" t="s">
        <v>96</v>
      </c>
      <c r="C11857" s="235">
        <v>44135</v>
      </c>
      <c r="D11857" s="235">
        <v>0</v>
      </c>
      <c r="E11857" s="235">
        <v>0</v>
      </c>
      <c r="F11857" s="235">
        <v>0</v>
      </c>
      <c r="G11857" s="235">
        <v>0</v>
      </c>
      <c r="H11857" s="235">
        <v>0</v>
      </c>
    </row>
    <row r="11858" spans="2:8">
      <c r="B11858" s="235" t="s">
        <v>96</v>
      </c>
      <c r="C11858" s="235">
        <v>44136</v>
      </c>
      <c r="D11858" s="235">
        <v>0</v>
      </c>
      <c r="E11858" s="235">
        <v>0</v>
      </c>
      <c r="F11858" s="235">
        <v>0</v>
      </c>
      <c r="G11858" s="235">
        <v>0</v>
      </c>
      <c r="H11858" s="235">
        <v>0</v>
      </c>
    </row>
    <row r="11859" spans="2:8">
      <c r="B11859" s="235" t="s">
        <v>96</v>
      </c>
      <c r="C11859" s="235">
        <v>44137</v>
      </c>
      <c r="D11859" s="235">
        <v>20</v>
      </c>
      <c r="E11859" s="235">
        <v>0</v>
      </c>
      <c r="F11859" s="235">
        <v>0</v>
      </c>
      <c r="G11859" s="235">
        <v>0</v>
      </c>
      <c r="H11859" s="235">
        <v>0</v>
      </c>
    </row>
    <row r="11860" spans="2:8">
      <c r="B11860" s="235" t="s">
        <v>96</v>
      </c>
      <c r="C11860" s="235">
        <v>44138</v>
      </c>
      <c r="D11860" s="235">
        <v>0</v>
      </c>
      <c r="E11860" s="235">
        <v>83</v>
      </c>
      <c r="F11860" s="235">
        <v>63</v>
      </c>
      <c r="G11860" s="235">
        <v>22.7</v>
      </c>
      <c r="H11860" s="235">
        <v>17.2</v>
      </c>
    </row>
    <row r="11861" spans="2:8">
      <c r="B11861" s="235" t="s">
        <v>96</v>
      </c>
      <c r="C11861" s="235">
        <v>44139</v>
      </c>
      <c r="D11861" s="235">
        <v>0</v>
      </c>
      <c r="E11861" s="235">
        <v>84</v>
      </c>
      <c r="F11861" s="235">
        <v>64</v>
      </c>
      <c r="G11861" s="235">
        <v>23.3</v>
      </c>
      <c r="H11861" s="235">
        <v>17.100000000000001</v>
      </c>
    </row>
    <row r="11862" spans="2:8">
      <c r="B11862" s="235" t="s">
        <v>96</v>
      </c>
      <c r="C11862" s="235">
        <v>44140</v>
      </c>
      <c r="D11862" s="235">
        <v>31</v>
      </c>
      <c r="E11862" s="235">
        <v>85</v>
      </c>
      <c r="F11862" s="235">
        <v>65</v>
      </c>
      <c r="G11862" s="235">
        <v>21.8</v>
      </c>
      <c r="H11862" s="235">
        <v>16.399999999999999</v>
      </c>
    </row>
    <row r="11863" spans="2:8">
      <c r="B11863" s="235" t="s">
        <v>96</v>
      </c>
      <c r="C11863" s="235">
        <v>44141</v>
      </c>
      <c r="D11863" s="235">
        <v>56</v>
      </c>
      <c r="E11863" s="235">
        <v>85</v>
      </c>
      <c r="F11863" s="235">
        <v>65</v>
      </c>
      <c r="G11863" s="235">
        <v>21.2</v>
      </c>
      <c r="H11863" s="235">
        <v>16.2</v>
      </c>
    </row>
    <row r="11864" spans="2:8">
      <c r="B11864" s="235" t="s">
        <v>96</v>
      </c>
      <c r="C11864" s="235">
        <v>44142</v>
      </c>
      <c r="D11864" s="235">
        <v>0</v>
      </c>
      <c r="E11864" s="235">
        <v>0</v>
      </c>
      <c r="F11864" s="235">
        <v>0</v>
      </c>
      <c r="G11864" s="235">
        <v>0</v>
      </c>
      <c r="H11864" s="235">
        <v>0</v>
      </c>
    </row>
    <row r="11865" spans="2:8">
      <c r="B11865" s="235" t="s">
        <v>96</v>
      </c>
      <c r="C11865" s="235">
        <v>44143</v>
      </c>
      <c r="D11865" s="235">
        <v>0</v>
      </c>
      <c r="E11865" s="235">
        <v>0</v>
      </c>
      <c r="F11865" s="235">
        <v>0</v>
      </c>
      <c r="G11865" s="235">
        <v>0</v>
      </c>
      <c r="H11865" s="235">
        <v>0</v>
      </c>
    </row>
    <row r="11866" spans="2:8">
      <c r="B11866" s="235" t="s">
        <v>96</v>
      </c>
      <c r="C11866" s="235">
        <v>44144</v>
      </c>
      <c r="D11866" s="235">
        <v>4</v>
      </c>
      <c r="E11866" s="235">
        <v>83</v>
      </c>
      <c r="F11866" s="235">
        <v>63</v>
      </c>
      <c r="G11866" s="235">
        <v>22.7</v>
      </c>
      <c r="H11866" s="235">
        <v>17.2</v>
      </c>
    </row>
    <row r="11867" spans="2:8">
      <c r="B11867" s="235" t="s">
        <v>96</v>
      </c>
      <c r="C11867" s="235">
        <v>44145</v>
      </c>
      <c r="D11867" s="235">
        <v>4</v>
      </c>
      <c r="E11867" s="235">
        <v>84</v>
      </c>
      <c r="F11867" s="235">
        <v>64</v>
      </c>
      <c r="G11867" s="235">
        <v>23.3</v>
      </c>
      <c r="H11867" s="235">
        <v>17.100000000000001</v>
      </c>
    </row>
    <row r="11868" spans="2:8">
      <c r="B11868" s="235" t="s">
        <v>96</v>
      </c>
      <c r="C11868" s="235">
        <v>44146</v>
      </c>
      <c r="D11868" s="235">
        <v>2</v>
      </c>
      <c r="E11868" s="235">
        <v>85</v>
      </c>
      <c r="F11868" s="235">
        <v>65</v>
      </c>
      <c r="G11868" s="235">
        <v>21.8</v>
      </c>
      <c r="H11868" s="235">
        <v>16.399999999999999</v>
      </c>
    </row>
    <row r="11869" spans="2:8">
      <c r="B11869" s="235" t="s">
        <v>96</v>
      </c>
      <c r="C11869" s="235">
        <v>44147</v>
      </c>
      <c r="D11869" s="235">
        <v>11</v>
      </c>
      <c r="E11869" s="235">
        <v>85</v>
      </c>
      <c r="F11869" s="235">
        <v>65</v>
      </c>
      <c r="G11869" s="235">
        <v>21.2</v>
      </c>
      <c r="H11869" s="235">
        <v>16.2</v>
      </c>
    </row>
    <row r="11870" spans="2:8">
      <c r="B11870" s="235" t="s">
        <v>96</v>
      </c>
      <c r="C11870" s="235">
        <v>44148</v>
      </c>
      <c r="D11870" s="235">
        <v>13</v>
      </c>
      <c r="E11870" s="235">
        <v>83</v>
      </c>
      <c r="F11870" s="235">
        <v>63</v>
      </c>
      <c r="G11870" s="235">
        <v>22.7</v>
      </c>
      <c r="H11870" s="235">
        <v>17.2</v>
      </c>
    </row>
    <row r="11871" spans="2:8">
      <c r="B11871" s="235" t="s">
        <v>96</v>
      </c>
      <c r="C11871" s="235">
        <v>44149</v>
      </c>
      <c r="D11871" s="235">
        <v>0</v>
      </c>
      <c r="E11871" s="235">
        <v>0</v>
      </c>
      <c r="F11871" s="235">
        <v>0</v>
      </c>
      <c r="G11871" s="235">
        <v>0</v>
      </c>
      <c r="H11871" s="235">
        <v>0</v>
      </c>
    </row>
    <row r="11872" spans="2:8">
      <c r="B11872" s="235" t="s">
        <v>96</v>
      </c>
      <c r="C11872" s="235">
        <v>44150</v>
      </c>
      <c r="D11872" s="235">
        <v>0</v>
      </c>
      <c r="E11872" s="235">
        <v>0</v>
      </c>
      <c r="F11872" s="235">
        <v>0</v>
      </c>
      <c r="G11872" s="235">
        <v>0</v>
      </c>
      <c r="H11872" s="235">
        <v>0</v>
      </c>
    </row>
    <row r="11873" spans="2:8">
      <c r="B11873" s="235" t="s">
        <v>96</v>
      </c>
      <c r="C11873" s="235">
        <v>44151</v>
      </c>
      <c r="D11873" s="235">
        <v>0</v>
      </c>
      <c r="E11873" s="235">
        <v>0</v>
      </c>
      <c r="F11873" s="235">
        <v>0</v>
      </c>
      <c r="G11873" s="235">
        <v>0</v>
      </c>
      <c r="H11873" s="235">
        <v>0</v>
      </c>
    </row>
    <row r="11874" spans="2:8">
      <c r="B11874" s="235" t="s">
        <v>96</v>
      </c>
      <c r="C11874" s="235">
        <v>44152</v>
      </c>
      <c r="D11874" s="235">
        <v>5</v>
      </c>
      <c r="E11874" s="235">
        <v>84</v>
      </c>
      <c r="F11874" s="235">
        <v>64</v>
      </c>
      <c r="G11874" s="235">
        <v>23.3</v>
      </c>
      <c r="H11874" s="235">
        <v>17.100000000000001</v>
      </c>
    </row>
    <row r="11875" spans="2:8">
      <c r="B11875" s="235" t="s">
        <v>96</v>
      </c>
      <c r="C11875" s="235">
        <v>44153</v>
      </c>
      <c r="D11875" s="235">
        <v>5</v>
      </c>
      <c r="E11875" s="235">
        <v>85</v>
      </c>
      <c r="F11875" s="235">
        <v>65</v>
      </c>
      <c r="G11875" s="235">
        <v>21.8</v>
      </c>
      <c r="H11875" s="235">
        <v>16.399999999999999</v>
      </c>
    </row>
    <row r="11876" spans="2:8">
      <c r="B11876" s="235" t="s">
        <v>96</v>
      </c>
      <c r="C11876" s="235">
        <v>44154</v>
      </c>
      <c r="D11876" s="235">
        <v>14</v>
      </c>
      <c r="E11876" s="235">
        <v>85</v>
      </c>
      <c r="F11876" s="235">
        <v>65</v>
      </c>
      <c r="G11876" s="235">
        <v>21.2</v>
      </c>
      <c r="H11876" s="235">
        <v>16.2</v>
      </c>
    </row>
    <row r="11877" spans="2:8">
      <c r="B11877" s="235" t="s">
        <v>96</v>
      </c>
      <c r="C11877" s="235">
        <v>44155</v>
      </c>
      <c r="D11877" s="235">
        <v>5</v>
      </c>
      <c r="E11877" s="235">
        <v>82</v>
      </c>
      <c r="F11877" s="235">
        <v>67</v>
      </c>
      <c r="G11877" s="235">
        <v>26</v>
      </c>
      <c r="H11877" s="235">
        <v>16.5</v>
      </c>
    </row>
    <row r="11878" spans="2:8">
      <c r="B11878" s="235" t="s">
        <v>96</v>
      </c>
      <c r="C11878" s="235">
        <v>44156</v>
      </c>
      <c r="D11878" s="235">
        <v>0</v>
      </c>
      <c r="E11878" s="235">
        <v>0</v>
      </c>
      <c r="F11878" s="235">
        <v>0</v>
      </c>
      <c r="G11878" s="235">
        <v>0</v>
      </c>
      <c r="H11878" s="235">
        <v>0</v>
      </c>
    </row>
    <row r="11879" spans="2:8">
      <c r="B11879" s="235" t="s">
        <v>96</v>
      </c>
      <c r="C11879" s="235">
        <v>44157</v>
      </c>
      <c r="D11879" s="235">
        <v>0</v>
      </c>
      <c r="E11879" s="235">
        <v>0</v>
      </c>
      <c r="F11879" s="235">
        <v>0</v>
      </c>
      <c r="G11879" s="235">
        <v>0</v>
      </c>
      <c r="H11879" s="235">
        <v>0</v>
      </c>
    </row>
    <row r="11880" spans="2:8">
      <c r="B11880" s="235" t="s">
        <v>96</v>
      </c>
      <c r="C11880" s="235">
        <v>44158</v>
      </c>
      <c r="D11880" s="235">
        <v>20</v>
      </c>
      <c r="E11880" s="235">
        <v>82</v>
      </c>
      <c r="F11880" s="235">
        <v>63</v>
      </c>
      <c r="G11880" s="235">
        <v>27</v>
      </c>
      <c r="H11880" s="235">
        <v>18</v>
      </c>
    </row>
    <row r="11881" spans="2:8">
      <c r="B11881" s="235" t="s">
        <v>96</v>
      </c>
      <c r="C11881" s="235">
        <v>44159</v>
      </c>
      <c r="D11881" s="235">
        <v>0</v>
      </c>
      <c r="E11881" s="235">
        <v>87</v>
      </c>
      <c r="F11881" s="235">
        <v>75</v>
      </c>
      <c r="G11881" s="235">
        <v>24.1</v>
      </c>
      <c r="H11881" s="235">
        <v>10.5</v>
      </c>
    </row>
    <row r="11882" spans="2:8">
      <c r="B11882" s="235" t="s">
        <v>96</v>
      </c>
      <c r="C11882" s="235">
        <v>44160</v>
      </c>
      <c r="D11882" s="235">
        <v>5</v>
      </c>
      <c r="E11882" s="235">
        <v>85</v>
      </c>
      <c r="F11882" s="235">
        <v>93</v>
      </c>
      <c r="G11882" s="235">
        <v>22</v>
      </c>
      <c r="H11882" s="235">
        <v>17.5</v>
      </c>
    </row>
    <row r="11883" spans="2:8">
      <c r="B11883" s="235" t="s">
        <v>96</v>
      </c>
      <c r="C11883" s="235">
        <v>44161</v>
      </c>
      <c r="D11883" s="235">
        <v>14</v>
      </c>
      <c r="E11883" s="235">
        <v>82</v>
      </c>
      <c r="F11883" s="235">
        <v>63</v>
      </c>
      <c r="G11883" s="235">
        <v>22.2</v>
      </c>
      <c r="H11883" s="235">
        <v>17.5</v>
      </c>
    </row>
    <row r="11884" spans="2:8">
      <c r="B11884" s="235" t="s">
        <v>96</v>
      </c>
      <c r="C11884" s="235">
        <v>44162</v>
      </c>
      <c r="D11884" s="235">
        <v>5</v>
      </c>
      <c r="E11884" s="235">
        <v>82</v>
      </c>
      <c r="F11884" s="235">
        <v>66</v>
      </c>
      <c r="G11884" s="235">
        <v>23</v>
      </c>
      <c r="H11884" s="235">
        <v>17</v>
      </c>
    </row>
    <row r="11885" spans="2:8">
      <c r="B11885" s="235" t="s">
        <v>96</v>
      </c>
      <c r="C11885" s="235">
        <v>44163</v>
      </c>
      <c r="D11885" s="235">
        <v>0</v>
      </c>
      <c r="E11885" s="235">
        <v>0</v>
      </c>
      <c r="F11885" s="235">
        <v>0</v>
      </c>
      <c r="G11885" s="235">
        <v>0</v>
      </c>
      <c r="H11885" s="235">
        <v>0</v>
      </c>
    </row>
    <row r="11886" spans="2:8">
      <c r="B11886" s="235" t="s">
        <v>96</v>
      </c>
      <c r="C11886" s="235">
        <v>44164</v>
      </c>
      <c r="D11886" s="235">
        <v>0</v>
      </c>
      <c r="E11886" s="235">
        <v>0</v>
      </c>
      <c r="F11886" s="235">
        <v>0</v>
      </c>
      <c r="G11886" s="235">
        <v>0</v>
      </c>
      <c r="H11886" s="235">
        <v>0</v>
      </c>
    </row>
    <row r="11887" spans="2:8">
      <c r="B11887" s="235" t="s">
        <v>96</v>
      </c>
      <c r="C11887" s="235">
        <v>44165</v>
      </c>
      <c r="D11887" s="235">
        <v>16</v>
      </c>
      <c r="E11887" s="235">
        <v>82</v>
      </c>
      <c r="F11887" s="235">
        <v>75</v>
      </c>
      <c r="G11887" s="235">
        <v>27</v>
      </c>
      <c r="H11887" s="235">
        <v>16</v>
      </c>
    </row>
    <row r="11888" spans="2:8">
      <c r="B11888" s="235" t="s">
        <v>96</v>
      </c>
      <c r="C11888" s="235">
        <v>44166</v>
      </c>
      <c r="D11888" s="235">
        <v>9</v>
      </c>
      <c r="E11888" s="235">
        <v>85</v>
      </c>
      <c r="F11888" s="235">
        <v>75</v>
      </c>
      <c r="G11888" s="235">
        <v>24.7</v>
      </c>
      <c r="H11888" s="235">
        <v>16.3</v>
      </c>
    </row>
    <row r="11889" spans="2:8">
      <c r="B11889" s="235" t="s">
        <v>96</v>
      </c>
      <c r="C11889" s="235">
        <v>44167</v>
      </c>
      <c r="D11889" s="235">
        <v>5</v>
      </c>
      <c r="E11889" s="235">
        <v>88</v>
      </c>
      <c r="F11889" s="235">
        <v>68</v>
      </c>
      <c r="G11889" s="235">
        <v>24.7</v>
      </c>
      <c r="H11889" s="235">
        <v>15.6</v>
      </c>
    </row>
    <row r="11890" spans="2:8">
      <c r="B11890" s="235" t="s">
        <v>96</v>
      </c>
      <c r="C11890" s="235">
        <v>44168</v>
      </c>
      <c r="D11890" s="235">
        <v>26</v>
      </c>
      <c r="E11890" s="235">
        <v>80</v>
      </c>
      <c r="F11890" s="235">
        <v>66</v>
      </c>
      <c r="G11890" s="235">
        <v>23</v>
      </c>
      <c r="H11890" s="235">
        <v>15</v>
      </c>
    </row>
    <row r="11891" spans="2:8">
      <c r="B11891" s="235" t="s">
        <v>96</v>
      </c>
      <c r="C11891" s="235">
        <v>44169</v>
      </c>
      <c r="D11891" s="235">
        <v>0</v>
      </c>
      <c r="E11891" s="235">
        <v>88</v>
      </c>
      <c r="F11891" s="235">
        <v>69</v>
      </c>
      <c r="G11891" s="235">
        <v>24</v>
      </c>
      <c r="H11891" s="235">
        <v>14.2</v>
      </c>
    </row>
    <row r="11892" spans="2:8">
      <c r="B11892" s="235" t="s">
        <v>96</v>
      </c>
      <c r="C11892" s="235">
        <v>44170</v>
      </c>
      <c r="D11892" s="235">
        <v>0</v>
      </c>
      <c r="E11892" s="235">
        <v>0</v>
      </c>
      <c r="F11892" s="235">
        <v>0</v>
      </c>
      <c r="G11892" s="235">
        <v>0</v>
      </c>
      <c r="H11892" s="235">
        <v>0</v>
      </c>
    </row>
    <row r="11893" spans="2:8">
      <c r="B11893" s="235" t="s">
        <v>96</v>
      </c>
      <c r="C11893" s="235">
        <v>44171</v>
      </c>
      <c r="D11893" s="235">
        <v>0</v>
      </c>
      <c r="E11893" s="235">
        <v>0</v>
      </c>
      <c r="F11893" s="235">
        <v>0</v>
      </c>
      <c r="G11893" s="235">
        <v>0</v>
      </c>
      <c r="H11893" s="235">
        <v>0</v>
      </c>
    </row>
    <row r="11894" spans="2:8">
      <c r="B11894" s="235" t="s">
        <v>96</v>
      </c>
      <c r="C11894" s="235">
        <v>44172</v>
      </c>
      <c r="D11894" s="235">
        <v>0</v>
      </c>
      <c r="E11894" s="235">
        <v>83</v>
      </c>
      <c r="F11894" s="235">
        <v>68</v>
      </c>
      <c r="G11894" s="235">
        <v>20.9</v>
      </c>
      <c r="H11894" s="235">
        <v>17.100000000000001</v>
      </c>
    </row>
    <row r="11895" spans="2:8">
      <c r="B11895" s="235" t="s">
        <v>96</v>
      </c>
      <c r="C11895" s="235">
        <v>44173</v>
      </c>
      <c r="D11895" s="235">
        <v>0</v>
      </c>
      <c r="E11895" s="235">
        <v>0</v>
      </c>
      <c r="F11895" s="235">
        <v>0</v>
      </c>
      <c r="G11895" s="235">
        <v>0</v>
      </c>
      <c r="H11895" s="235">
        <v>0</v>
      </c>
    </row>
    <row r="11896" spans="2:8">
      <c r="B11896" s="235" t="s">
        <v>96</v>
      </c>
      <c r="C11896" s="235">
        <v>44174</v>
      </c>
      <c r="D11896" s="235">
        <v>1</v>
      </c>
      <c r="E11896" s="235">
        <v>79</v>
      </c>
      <c r="F11896" s="235">
        <v>65</v>
      </c>
      <c r="G11896" s="235">
        <v>25.4</v>
      </c>
      <c r="H11896" s="235">
        <v>16.5</v>
      </c>
    </row>
    <row r="11897" spans="2:8">
      <c r="B11897" s="235" t="s">
        <v>96</v>
      </c>
      <c r="C11897" s="235">
        <v>44175</v>
      </c>
      <c r="D11897" s="235">
        <v>0</v>
      </c>
      <c r="E11897" s="235">
        <v>82</v>
      </c>
      <c r="F11897" s="235">
        <v>67</v>
      </c>
      <c r="G11897" s="235">
        <v>27</v>
      </c>
      <c r="H11897" s="235">
        <v>15</v>
      </c>
    </row>
    <row r="11898" spans="2:8">
      <c r="B11898" s="235" t="s">
        <v>96</v>
      </c>
      <c r="C11898" s="235">
        <v>44176</v>
      </c>
      <c r="D11898" s="235">
        <v>19</v>
      </c>
      <c r="E11898" s="235">
        <v>83</v>
      </c>
      <c r="F11898" s="235">
        <v>65</v>
      </c>
      <c r="G11898" s="235">
        <v>25.4</v>
      </c>
      <c r="H11898" s="235">
        <v>16.5</v>
      </c>
    </row>
    <row r="11899" spans="2:8">
      <c r="B11899" s="235" t="s">
        <v>96</v>
      </c>
      <c r="C11899" s="235">
        <v>44177</v>
      </c>
      <c r="D11899" s="235">
        <v>0</v>
      </c>
      <c r="E11899" s="235">
        <v>0</v>
      </c>
      <c r="F11899" s="235">
        <v>0</v>
      </c>
      <c r="G11899" s="235">
        <v>0</v>
      </c>
      <c r="H11899" s="235">
        <v>0</v>
      </c>
    </row>
    <row r="11900" spans="2:8">
      <c r="B11900" s="235" t="s">
        <v>96</v>
      </c>
      <c r="C11900" s="235">
        <v>44178</v>
      </c>
      <c r="D11900" s="235">
        <v>0</v>
      </c>
      <c r="E11900" s="235">
        <v>0</v>
      </c>
      <c r="F11900" s="235">
        <v>0</v>
      </c>
      <c r="G11900" s="235">
        <v>0</v>
      </c>
      <c r="H11900" s="235">
        <v>0</v>
      </c>
    </row>
    <row r="11901" spans="2:8">
      <c r="B11901" s="235" t="s">
        <v>96</v>
      </c>
      <c r="C11901" s="235">
        <v>44179</v>
      </c>
      <c r="D11901" s="235">
        <v>0</v>
      </c>
      <c r="E11901" s="235">
        <v>79</v>
      </c>
      <c r="F11901" s="235">
        <v>65</v>
      </c>
      <c r="G11901" s="235">
        <v>25.4</v>
      </c>
      <c r="H11901" s="235">
        <v>16.5</v>
      </c>
    </row>
    <row r="11902" spans="2:8">
      <c r="B11902" s="235" t="s">
        <v>96</v>
      </c>
      <c r="C11902" s="235">
        <v>44180</v>
      </c>
      <c r="D11902" s="235">
        <v>2</v>
      </c>
      <c r="E11902" s="235">
        <v>82</v>
      </c>
      <c r="F11902" s="235">
        <v>67</v>
      </c>
      <c r="G11902" s="235">
        <v>27</v>
      </c>
      <c r="H11902" s="235">
        <v>15</v>
      </c>
    </row>
    <row r="11903" spans="2:8">
      <c r="B11903" s="235" t="s">
        <v>96</v>
      </c>
      <c r="C11903" s="235">
        <v>44181</v>
      </c>
      <c r="D11903" s="235">
        <v>0</v>
      </c>
      <c r="E11903" s="235">
        <v>80</v>
      </c>
      <c r="F11903" s="235">
        <v>63</v>
      </c>
      <c r="G11903" s="235">
        <v>26</v>
      </c>
      <c r="H11903" s="235">
        <v>16.5</v>
      </c>
    </row>
    <row r="11904" spans="2:8">
      <c r="B11904" s="235" t="s">
        <v>96</v>
      </c>
      <c r="C11904" s="235">
        <v>44182</v>
      </c>
      <c r="D11904" s="235">
        <v>6</v>
      </c>
      <c r="E11904" s="235">
        <v>80</v>
      </c>
      <c r="F11904" s="235">
        <v>67</v>
      </c>
      <c r="G11904" s="235">
        <v>27</v>
      </c>
      <c r="H11904" s="235">
        <v>15</v>
      </c>
    </row>
    <row r="11905" spans="2:8">
      <c r="B11905" s="235" t="s">
        <v>96</v>
      </c>
      <c r="C11905" s="235">
        <v>44183</v>
      </c>
      <c r="D11905" s="235">
        <v>0</v>
      </c>
      <c r="E11905" s="235">
        <v>81</v>
      </c>
      <c r="F11905" s="235">
        <v>64</v>
      </c>
      <c r="G11905" s="235">
        <v>23</v>
      </c>
      <c r="H11905" s="235">
        <v>16.5</v>
      </c>
    </row>
    <row r="11906" spans="2:8">
      <c r="B11906" s="235" t="s">
        <v>96</v>
      </c>
      <c r="C11906" s="235">
        <v>44184</v>
      </c>
      <c r="D11906" s="235">
        <v>0</v>
      </c>
      <c r="E11906" s="235">
        <v>0</v>
      </c>
      <c r="F11906" s="235">
        <v>0</v>
      </c>
      <c r="G11906" s="235">
        <v>0</v>
      </c>
      <c r="H11906" s="235">
        <v>0</v>
      </c>
    </row>
    <row r="11907" spans="2:8">
      <c r="B11907" s="235" t="s">
        <v>96</v>
      </c>
      <c r="C11907" s="235">
        <v>44185</v>
      </c>
      <c r="D11907" s="235">
        <v>0</v>
      </c>
      <c r="E11907" s="235">
        <v>0</v>
      </c>
      <c r="F11907" s="235">
        <v>0</v>
      </c>
      <c r="G11907" s="235">
        <v>0</v>
      </c>
      <c r="H11907" s="235">
        <v>0</v>
      </c>
    </row>
    <row r="11908" spans="2:8">
      <c r="B11908" s="235" t="s">
        <v>96</v>
      </c>
      <c r="C11908" s="235">
        <v>44186</v>
      </c>
      <c r="D11908" s="235">
        <v>34</v>
      </c>
      <c r="E11908" s="235">
        <v>9</v>
      </c>
      <c r="F11908" s="235">
        <v>67</v>
      </c>
      <c r="G11908" s="235">
        <v>26.6</v>
      </c>
      <c r="H11908" s="235">
        <v>13.4</v>
      </c>
    </row>
    <row r="11909" spans="2:8">
      <c r="B11909" s="235" t="s">
        <v>96</v>
      </c>
      <c r="C11909" s="235">
        <v>44187</v>
      </c>
      <c r="D11909" s="235">
        <v>8</v>
      </c>
      <c r="E11909" s="235">
        <v>86</v>
      </c>
      <c r="F11909" s="235">
        <v>75</v>
      </c>
      <c r="G11909" s="235">
        <v>25.4</v>
      </c>
      <c r="H11909" s="235">
        <v>14.5</v>
      </c>
    </row>
    <row r="11910" spans="2:8">
      <c r="B11910" s="235" t="s">
        <v>96</v>
      </c>
      <c r="C11910" s="235">
        <v>44188</v>
      </c>
      <c r="D11910" s="235">
        <v>0</v>
      </c>
      <c r="E11910" s="235">
        <v>10</v>
      </c>
      <c r="F11910" s="235">
        <v>67</v>
      </c>
      <c r="G11910" s="235">
        <v>26.6</v>
      </c>
      <c r="H11910" s="235">
        <v>13.7</v>
      </c>
    </row>
    <row r="11911" spans="2:8">
      <c r="B11911" s="235" t="s">
        <v>96</v>
      </c>
      <c r="C11911" s="235">
        <v>44189</v>
      </c>
      <c r="D11911" s="235">
        <v>0</v>
      </c>
      <c r="E11911" s="235">
        <v>0</v>
      </c>
      <c r="F11911" s="235">
        <v>0</v>
      </c>
      <c r="G11911" s="235">
        <v>0</v>
      </c>
      <c r="H11911" s="235">
        <v>0</v>
      </c>
    </row>
    <row r="11912" spans="2:8">
      <c r="B11912" s="235" t="s">
        <v>96</v>
      </c>
      <c r="C11912" s="235">
        <v>44190</v>
      </c>
      <c r="D11912" s="235">
        <v>0</v>
      </c>
      <c r="E11912" s="235">
        <v>0</v>
      </c>
      <c r="F11912" s="235">
        <v>0</v>
      </c>
      <c r="G11912" s="235">
        <v>0</v>
      </c>
      <c r="H11912" s="235">
        <v>0</v>
      </c>
    </row>
    <row r="11913" spans="2:8">
      <c r="B11913" s="235" t="s">
        <v>96</v>
      </c>
      <c r="C11913" s="235">
        <v>44191</v>
      </c>
      <c r="D11913" s="235">
        <v>0</v>
      </c>
      <c r="E11913" s="235">
        <v>0</v>
      </c>
      <c r="F11913" s="235">
        <v>0</v>
      </c>
      <c r="G11913" s="235">
        <v>0</v>
      </c>
      <c r="H11913" s="235">
        <v>0</v>
      </c>
    </row>
    <row r="11914" spans="2:8">
      <c r="B11914" s="235" t="s">
        <v>96</v>
      </c>
      <c r="C11914" s="235">
        <v>44192</v>
      </c>
      <c r="D11914" s="235">
        <v>0</v>
      </c>
      <c r="E11914" s="235">
        <v>0</v>
      </c>
      <c r="F11914" s="235">
        <v>0</v>
      </c>
      <c r="G11914" s="235">
        <v>0</v>
      </c>
      <c r="H11914" s="235">
        <v>0</v>
      </c>
    </row>
    <row r="11915" spans="2:8">
      <c r="B11915" s="235" t="s">
        <v>96</v>
      </c>
      <c r="C11915" s="235">
        <v>44193</v>
      </c>
      <c r="D11915" s="235">
        <v>40</v>
      </c>
      <c r="E11915" s="235">
        <v>10</v>
      </c>
      <c r="F11915" s="235">
        <v>67</v>
      </c>
      <c r="G11915" s="235">
        <v>30.6</v>
      </c>
      <c r="H11915" s="235">
        <v>13.7</v>
      </c>
    </row>
    <row r="11916" spans="2:8">
      <c r="B11916" s="235" t="s">
        <v>96</v>
      </c>
      <c r="C11916" s="235">
        <v>44194</v>
      </c>
      <c r="D11916" s="235">
        <v>8</v>
      </c>
      <c r="E11916" s="235">
        <v>10</v>
      </c>
      <c r="F11916" s="235">
        <v>66</v>
      </c>
      <c r="G11916" s="235">
        <v>25.6</v>
      </c>
      <c r="H11916" s="235">
        <v>13.7</v>
      </c>
    </row>
    <row r="11917" spans="2:8">
      <c r="B11917" s="235" t="s">
        <v>96</v>
      </c>
      <c r="C11917" s="235">
        <v>44195</v>
      </c>
      <c r="D11917" s="235">
        <v>12</v>
      </c>
      <c r="E11917" s="235">
        <v>86</v>
      </c>
      <c r="F11917" s="235">
        <v>75</v>
      </c>
      <c r="G11917" s="235">
        <v>25.4</v>
      </c>
      <c r="H11917" s="235">
        <v>14.8</v>
      </c>
    </row>
    <row r="11918" spans="2:8">
      <c r="B11918" s="235" t="s">
        <v>96</v>
      </c>
      <c r="C11918" s="235">
        <v>44196</v>
      </c>
      <c r="D11918" s="235">
        <v>0</v>
      </c>
      <c r="E11918" s="235">
        <v>0</v>
      </c>
      <c r="F11918" s="235">
        <v>0</v>
      </c>
      <c r="G11918" s="235">
        <v>0</v>
      </c>
      <c r="H11918" s="235">
        <v>0</v>
      </c>
    </row>
    <row r="11919" spans="2:8">
      <c r="B11919" s="235" t="s">
        <v>96</v>
      </c>
      <c r="C11919" s="235">
        <v>44197</v>
      </c>
      <c r="D11919" s="235">
        <v>0</v>
      </c>
      <c r="E11919" s="235">
        <v>0</v>
      </c>
      <c r="F11919" s="235">
        <v>0</v>
      </c>
      <c r="G11919" s="235">
        <v>0</v>
      </c>
      <c r="H11919" s="235">
        <v>0</v>
      </c>
    </row>
    <row r="11920" spans="2:8">
      <c r="B11920" s="235" t="s">
        <v>96</v>
      </c>
      <c r="C11920" s="235">
        <v>44198</v>
      </c>
      <c r="D11920" s="235">
        <v>0</v>
      </c>
      <c r="E11920" s="235">
        <v>0</v>
      </c>
      <c r="F11920" s="235">
        <v>0</v>
      </c>
      <c r="G11920" s="235">
        <v>0</v>
      </c>
      <c r="H11920" s="235">
        <v>0</v>
      </c>
    </row>
    <row r="11921" spans="2:8">
      <c r="B11921" s="235" t="s">
        <v>96</v>
      </c>
      <c r="C11921" s="235">
        <v>44199</v>
      </c>
      <c r="D11921" s="235">
        <v>0</v>
      </c>
      <c r="E11921" s="235">
        <v>0</v>
      </c>
      <c r="F11921" s="235">
        <v>0</v>
      </c>
      <c r="G11921" s="235">
        <v>0</v>
      </c>
      <c r="H11921" s="235">
        <v>0</v>
      </c>
    </row>
    <row r="11922" spans="2:8">
      <c r="B11922" s="235" t="s">
        <v>96</v>
      </c>
      <c r="C11922" s="235">
        <v>44200</v>
      </c>
      <c r="D11922" s="235">
        <v>22</v>
      </c>
      <c r="E11922" s="235">
        <v>77</v>
      </c>
      <c r="F11922" s="235">
        <v>40</v>
      </c>
      <c r="G11922" s="235">
        <v>30</v>
      </c>
      <c r="H11922" s="235">
        <v>12</v>
      </c>
    </row>
    <row r="11923" spans="2:8">
      <c r="B11923" s="235" t="s">
        <v>96</v>
      </c>
      <c r="C11923" s="235">
        <v>44201</v>
      </c>
      <c r="D11923" s="235">
        <v>1</v>
      </c>
      <c r="E11923" s="235">
        <v>79</v>
      </c>
      <c r="F11923" s="235">
        <v>57</v>
      </c>
      <c r="G11923" s="235">
        <v>26</v>
      </c>
      <c r="H11923" s="235">
        <v>12</v>
      </c>
    </row>
    <row r="11924" spans="2:8">
      <c r="B11924" s="235" t="s">
        <v>96</v>
      </c>
      <c r="C11924" s="235">
        <v>44202</v>
      </c>
      <c r="D11924" s="235">
        <v>1</v>
      </c>
      <c r="E11924" s="235">
        <v>79</v>
      </c>
      <c r="F11924" s="235">
        <v>55</v>
      </c>
      <c r="G11924" s="235">
        <v>24</v>
      </c>
      <c r="H11924" s="235">
        <v>14</v>
      </c>
    </row>
    <row r="11925" spans="2:8">
      <c r="B11925" s="235" t="s">
        <v>96</v>
      </c>
      <c r="C11925" s="235">
        <v>44203</v>
      </c>
      <c r="D11925" s="235">
        <v>0</v>
      </c>
      <c r="E11925" s="235">
        <v>76</v>
      </c>
      <c r="F11925" s="235">
        <v>52</v>
      </c>
      <c r="G11925" s="235">
        <v>26</v>
      </c>
      <c r="H11925" s="235">
        <v>14</v>
      </c>
    </row>
    <row r="11926" spans="2:8">
      <c r="B11926" s="235" t="s">
        <v>96</v>
      </c>
      <c r="C11926" s="235">
        <v>44204</v>
      </c>
      <c r="D11926" s="235">
        <v>22</v>
      </c>
      <c r="E11926" s="235">
        <v>78</v>
      </c>
      <c r="F11926" s="235">
        <v>50</v>
      </c>
      <c r="G11926" s="235">
        <v>20</v>
      </c>
      <c r="H11926" s="235">
        <v>13</v>
      </c>
    </row>
    <row r="11927" spans="2:8">
      <c r="B11927" s="235" t="s">
        <v>96</v>
      </c>
      <c r="C11927" s="235">
        <v>44205</v>
      </c>
      <c r="D11927" s="235">
        <v>0</v>
      </c>
      <c r="E11927" s="235">
        <v>0</v>
      </c>
      <c r="F11927" s="235">
        <v>0</v>
      </c>
      <c r="G11927" s="235">
        <v>0</v>
      </c>
      <c r="H11927" s="235">
        <v>0</v>
      </c>
    </row>
    <row r="11928" spans="2:8">
      <c r="B11928" s="235" t="s">
        <v>96</v>
      </c>
      <c r="C11928" s="235">
        <v>44206</v>
      </c>
      <c r="D11928" s="235">
        <v>0</v>
      </c>
      <c r="E11928" s="235">
        <v>0</v>
      </c>
      <c r="F11928" s="235">
        <v>0</v>
      </c>
      <c r="G11928" s="235">
        <v>0</v>
      </c>
      <c r="H11928" s="235">
        <v>0</v>
      </c>
    </row>
    <row r="11929" spans="2:8">
      <c r="B11929" s="235" t="s">
        <v>96</v>
      </c>
      <c r="C11929" s="235">
        <v>44207</v>
      </c>
      <c r="D11929" s="235">
        <v>0</v>
      </c>
      <c r="E11929" s="235">
        <v>0</v>
      </c>
      <c r="F11929" s="235">
        <v>0</v>
      </c>
      <c r="G11929" s="235">
        <v>0</v>
      </c>
      <c r="H11929" s="235">
        <v>0</v>
      </c>
    </row>
    <row r="11930" spans="2:8">
      <c r="B11930" s="235" t="s">
        <v>96</v>
      </c>
      <c r="C11930" s="235">
        <v>44208</v>
      </c>
      <c r="D11930" s="235">
        <v>0</v>
      </c>
      <c r="E11930" s="235">
        <v>80</v>
      </c>
      <c r="F11930" s="235">
        <v>43</v>
      </c>
      <c r="G11930" s="235">
        <v>32</v>
      </c>
      <c r="H11930" s="235">
        <v>13</v>
      </c>
    </row>
    <row r="11931" spans="2:8">
      <c r="B11931" s="235" t="s">
        <v>96</v>
      </c>
      <c r="C11931" s="235">
        <v>44209</v>
      </c>
      <c r="D11931" s="235">
        <v>0</v>
      </c>
      <c r="E11931" s="235">
        <v>79</v>
      </c>
      <c r="F11931" s="235">
        <v>47</v>
      </c>
      <c r="G11931" s="235">
        <v>31</v>
      </c>
      <c r="H11931" s="235">
        <v>12</v>
      </c>
    </row>
    <row r="11932" spans="2:8">
      <c r="B11932" s="235" t="s">
        <v>96</v>
      </c>
      <c r="C11932" s="235">
        <v>44210</v>
      </c>
      <c r="D11932" s="235">
        <v>0</v>
      </c>
      <c r="E11932" s="235">
        <v>80</v>
      </c>
      <c r="F11932" s="235">
        <v>43</v>
      </c>
      <c r="G11932" s="235">
        <v>32</v>
      </c>
      <c r="H11932" s="235">
        <v>14</v>
      </c>
    </row>
    <row r="11933" spans="2:8">
      <c r="B11933" s="235" t="s">
        <v>96</v>
      </c>
      <c r="C11933" s="235">
        <v>44211</v>
      </c>
      <c r="D11933" s="235">
        <v>1</v>
      </c>
      <c r="E11933" s="235">
        <v>75</v>
      </c>
      <c r="F11933" s="235">
        <v>46</v>
      </c>
      <c r="G11933" s="235">
        <v>30</v>
      </c>
      <c r="H11933" s="235">
        <v>15</v>
      </c>
    </row>
    <row r="11934" spans="2:8">
      <c r="B11934" s="235" t="s">
        <v>96</v>
      </c>
      <c r="C11934" s="235">
        <v>44212</v>
      </c>
      <c r="D11934" s="235">
        <v>0</v>
      </c>
      <c r="E11934" s="235">
        <v>0</v>
      </c>
      <c r="F11934" s="235">
        <v>0</v>
      </c>
      <c r="G11934" s="235">
        <v>0</v>
      </c>
      <c r="H11934" s="235">
        <v>0</v>
      </c>
    </row>
    <row r="11935" spans="2:8">
      <c r="B11935" s="235" t="s">
        <v>96</v>
      </c>
      <c r="C11935" s="235">
        <v>44213</v>
      </c>
      <c r="D11935" s="235">
        <v>0</v>
      </c>
      <c r="E11935" s="235">
        <v>0</v>
      </c>
      <c r="F11935" s="235">
        <v>0</v>
      </c>
      <c r="G11935" s="235">
        <v>0</v>
      </c>
      <c r="H11935" s="235">
        <v>0</v>
      </c>
    </row>
    <row r="11936" spans="2:8">
      <c r="B11936" s="235" t="s">
        <v>96</v>
      </c>
      <c r="C11936" s="235">
        <v>44214</v>
      </c>
      <c r="D11936" s="235">
        <v>7</v>
      </c>
      <c r="E11936" s="235">
        <v>78</v>
      </c>
      <c r="F11936" s="235">
        <v>43</v>
      </c>
      <c r="G11936" s="235">
        <v>32</v>
      </c>
      <c r="H11936" s="235">
        <v>13</v>
      </c>
    </row>
    <row r="11937" spans="2:8">
      <c r="B11937" s="235" t="s">
        <v>96</v>
      </c>
      <c r="C11937" s="235">
        <v>44215</v>
      </c>
      <c r="D11937" s="235">
        <v>0</v>
      </c>
      <c r="E11937" s="235">
        <v>78</v>
      </c>
      <c r="F11937" s="235">
        <v>47</v>
      </c>
      <c r="G11937" s="235">
        <v>31</v>
      </c>
      <c r="H11937" s="235">
        <v>12</v>
      </c>
    </row>
    <row r="11938" spans="2:8">
      <c r="B11938" s="235" t="s">
        <v>96</v>
      </c>
      <c r="C11938" s="235">
        <v>44216</v>
      </c>
      <c r="D11938" s="235">
        <v>0</v>
      </c>
      <c r="E11938" s="235">
        <v>80</v>
      </c>
      <c r="F11938" s="235">
        <v>43</v>
      </c>
      <c r="G11938" s="235">
        <v>32</v>
      </c>
      <c r="H11938" s="235">
        <v>13</v>
      </c>
    </row>
    <row r="11939" spans="2:8">
      <c r="B11939" s="235" t="s">
        <v>96</v>
      </c>
      <c r="C11939" s="235">
        <v>44217</v>
      </c>
      <c r="D11939" s="235">
        <v>0</v>
      </c>
      <c r="E11939" s="235">
        <v>78</v>
      </c>
      <c r="F11939" s="235">
        <v>43</v>
      </c>
      <c r="G11939" s="235">
        <v>32</v>
      </c>
      <c r="H11939" s="235">
        <v>13</v>
      </c>
    </row>
    <row r="11940" spans="2:8">
      <c r="B11940" s="235" t="s">
        <v>96</v>
      </c>
      <c r="C11940" s="235">
        <v>44218</v>
      </c>
      <c r="D11940" s="235">
        <v>0</v>
      </c>
      <c r="E11940" s="235">
        <v>78</v>
      </c>
      <c r="F11940" s="235">
        <v>47</v>
      </c>
      <c r="G11940" s="235">
        <v>31</v>
      </c>
      <c r="H11940" s="235">
        <v>12</v>
      </c>
    </row>
    <row r="11941" spans="2:8">
      <c r="B11941" s="235" t="s">
        <v>96</v>
      </c>
      <c r="C11941" s="235">
        <v>44219</v>
      </c>
      <c r="D11941" s="235">
        <v>0</v>
      </c>
      <c r="E11941" s="235">
        <v>0</v>
      </c>
      <c r="F11941" s="235">
        <v>0</v>
      </c>
      <c r="G11941" s="235">
        <v>0</v>
      </c>
      <c r="H11941" s="235">
        <v>0</v>
      </c>
    </row>
    <row r="11942" spans="2:8">
      <c r="B11942" s="235" t="s">
        <v>96</v>
      </c>
      <c r="C11942" s="235">
        <v>44220</v>
      </c>
      <c r="D11942" s="235">
        <v>0</v>
      </c>
      <c r="E11942" s="235">
        <v>0</v>
      </c>
      <c r="F11942" s="235">
        <v>0</v>
      </c>
      <c r="G11942" s="235">
        <v>0</v>
      </c>
      <c r="H11942" s="235">
        <v>0</v>
      </c>
    </row>
    <row r="11943" spans="2:8">
      <c r="B11943" s="235" t="s">
        <v>96</v>
      </c>
      <c r="C11943" s="235">
        <v>44221</v>
      </c>
      <c r="D11943" s="235">
        <v>14</v>
      </c>
      <c r="E11943" s="235">
        <v>78</v>
      </c>
      <c r="F11943" s="235">
        <v>43</v>
      </c>
      <c r="G11943" s="235">
        <v>32</v>
      </c>
      <c r="H11943" s="235">
        <v>13</v>
      </c>
    </row>
    <row r="11944" spans="2:8">
      <c r="B11944" s="235" t="s">
        <v>96</v>
      </c>
      <c r="C11944" s="235">
        <v>44222</v>
      </c>
      <c r="D11944" s="235">
        <v>0</v>
      </c>
      <c r="E11944" s="235">
        <v>78</v>
      </c>
      <c r="F11944" s="235">
        <v>47</v>
      </c>
      <c r="G11944" s="235">
        <v>31</v>
      </c>
      <c r="H11944" s="235">
        <v>12</v>
      </c>
    </row>
    <row r="11945" spans="2:8">
      <c r="B11945" s="235" t="s">
        <v>96</v>
      </c>
      <c r="C11945" s="235">
        <v>44223</v>
      </c>
      <c r="D11945" s="235">
        <v>0</v>
      </c>
      <c r="E11945" s="235">
        <v>80</v>
      </c>
      <c r="F11945" s="235">
        <v>43</v>
      </c>
      <c r="G11945" s="235">
        <v>32</v>
      </c>
      <c r="H11945" s="235">
        <v>13</v>
      </c>
    </row>
    <row r="11946" spans="2:8">
      <c r="B11946" s="235" t="s">
        <v>96</v>
      </c>
      <c r="C11946" s="235">
        <v>44224</v>
      </c>
      <c r="D11946" s="235">
        <v>0</v>
      </c>
      <c r="E11946" s="235">
        <v>78</v>
      </c>
      <c r="F11946" s="235">
        <v>43</v>
      </c>
      <c r="G11946" s="235">
        <v>32</v>
      </c>
      <c r="H11946" s="235">
        <v>13</v>
      </c>
    </row>
    <row r="11947" spans="2:8">
      <c r="B11947" s="235" t="s">
        <v>96</v>
      </c>
      <c r="C11947" s="235">
        <v>44225</v>
      </c>
      <c r="D11947" s="235">
        <v>0</v>
      </c>
      <c r="E11947" s="235">
        <v>78</v>
      </c>
      <c r="F11947" s="235">
        <v>47</v>
      </c>
      <c r="G11947" s="235">
        <v>31</v>
      </c>
      <c r="H11947" s="235">
        <v>12</v>
      </c>
    </row>
    <row r="11948" spans="2:8">
      <c r="B11948" s="235" t="s">
        <v>96</v>
      </c>
      <c r="C11948" s="235">
        <v>44226</v>
      </c>
      <c r="D11948" s="235">
        <v>0</v>
      </c>
      <c r="E11948" s="235">
        <v>0</v>
      </c>
      <c r="F11948" s="235">
        <v>0</v>
      </c>
      <c r="G11948" s="235">
        <v>0</v>
      </c>
      <c r="H11948" s="235">
        <v>0</v>
      </c>
    </row>
    <row r="11949" spans="2:8">
      <c r="B11949" s="235" t="s">
        <v>96</v>
      </c>
      <c r="C11949" s="235">
        <v>44227</v>
      </c>
      <c r="D11949" s="235">
        <v>0</v>
      </c>
      <c r="E11949" s="235">
        <v>0</v>
      </c>
      <c r="F11949" s="235">
        <v>0</v>
      </c>
      <c r="G11949" s="235">
        <v>0</v>
      </c>
      <c r="H11949" s="235">
        <v>0</v>
      </c>
    </row>
    <row r="11950" spans="2:8">
      <c r="B11950" s="235" t="s">
        <v>96</v>
      </c>
      <c r="C11950" s="235">
        <v>44228</v>
      </c>
      <c r="D11950" s="235">
        <v>0</v>
      </c>
      <c r="E11950" s="235">
        <v>77</v>
      </c>
      <c r="F11950" s="235">
        <v>40</v>
      </c>
      <c r="G11950" s="235">
        <v>30</v>
      </c>
      <c r="H11950" s="235">
        <v>12</v>
      </c>
    </row>
    <row r="11951" spans="2:8">
      <c r="B11951" s="235" t="s">
        <v>96</v>
      </c>
      <c r="C11951" s="235">
        <v>44229</v>
      </c>
      <c r="D11951" s="235">
        <v>0</v>
      </c>
      <c r="E11951" s="235">
        <v>79</v>
      </c>
      <c r="F11951" s="235">
        <v>57</v>
      </c>
      <c r="G11951" s="235">
        <v>26</v>
      </c>
      <c r="H11951" s="235">
        <v>12</v>
      </c>
    </row>
    <row r="11952" spans="2:8">
      <c r="B11952" s="235" t="s">
        <v>96</v>
      </c>
      <c r="C11952" s="235">
        <v>44230</v>
      </c>
      <c r="D11952" s="235">
        <v>6</v>
      </c>
      <c r="E11952" s="235">
        <v>79</v>
      </c>
      <c r="F11952" s="235">
        <v>55</v>
      </c>
      <c r="G11952" s="235">
        <v>24</v>
      </c>
      <c r="H11952" s="235">
        <v>14</v>
      </c>
    </row>
    <row r="11953" spans="2:8">
      <c r="B11953" s="235" t="s">
        <v>96</v>
      </c>
      <c r="C11953" s="235">
        <v>44231</v>
      </c>
      <c r="D11953" s="235">
        <v>0</v>
      </c>
      <c r="E11953" s="235">
        <v>79</v>
      </c>
      <c r="F11953" s="235">
        <v>63</v>
      </c>
      <c r="G11953" s="235">
        <v>23.2</v>
      </c>
      <c r="H11953" s="235">
        <v>17.899999999999999</v>
      </c>
    </row>
    <row r="11954" spans="2:8">
      <c r="B11954" s="235" t="s">
        <v>96</v>
      </c>
      <c r="C11954" s="235">
        <v>44232</v>
      </c>
      <c r="D11954" s="235">
        <v>0</v>
      </c>
      <c r="E11954" s="235">
        <v>84</v>
      </c>
      <c r="F11954" s="235">
        <v>69</v>
      </c>
      <c r="G11954" s="235">
        <v>27</v>
      </c>
      <c r="H11954" s="235">
        <v>17.100000000000001</v>
      </c>
    </row>
    <row r="11955" spans="2:8">
      <c r="B11955" s="235" t="s">
        <v>96</v>
      </c>
      <c r="C11955" s="235">
        <v>44233</v>
      </c>
      <c r="D11955" s="235">
        <v>0</v>
      </c>
      <c r="E11955" s="235">
        <v>0</v>
      </c>
      <c r="F11955" s="235">
        <v>0</v>
      </c>
      <c r="G11955" s="235">
        <v>0</v>
      </c>
      <c r="H11955" s="235">
        <v>0</v>
      </c>
    </row>
    <row r="11956" spans="2:8">
      <c r="B11956" s="235" t="s">
        <v>96</v>
      </c>
      <c r="C11956" s="235">
        <v>44234</v>
      </c>
      <c r="D11956" s="235">
        <v>0</v>
      </c>
      <c r="E11956" s="235">
        <v>0</v>
      </c>
      <c r="F11956" s="235">
        <v>0</v>
      </c>
      <c r="G11956" s="235">
        <v>0</v>
      </c>
      <c r="H11956" s="235">
        <v>0</v>
      </c>
    </row>
    <row r="11957" spans="2:8">
      <c r="B11957" s="235" t="s">
        <v>96</v>
      </c>
      <c r="C11957" s="235">
        <v>44235</v>
      </c>
      <c r="D11957" s="235">
        <v>17</v>
      </c>
      <c r="E11957" s="235">
        <v>82</v>
      </c>
      <c r="F11957" s="235">
        <v>62</v>
      </c>
      <c r="G11957" s="235">
        <v>24</v>
      </c>
      <c r="H11957" s="235">
        <v>18.2</v>
      </c>
    </row>
    <row r="11958" spans="2:8">
      <c r="B11958" s="235" t="s">
        <v>96</v>
      </c>
      <c r="C11958" s="235">
        <v>44236</v>
      </c>
      <c r="D11958" s="235">
        <v>23</v>
      </c>
      <c r="E11958" s="235">
        <v>79</v>
      </c>
      <c r="F11958" s="235">
        <v>62</v>
      </c>
      <c r="G11958" s="235">
        <v>23</v>
      </c>
      <c r="H11958" s="235">
        <v>17</v>
      </c>
    </row>
    <row r="11959" spans="2:8">
      <c r="B11959" s="235" t="s">
        <v>96</v>
      </c>
      <c r="C11959" s="235">
        <v>44237</v>
      </c>
      <c r="D11959" s="235">
        <v>5</v>
      </c>
      <c r="E11959" s="235">
        <v>82</v>
      </c>
      <c r="F11959" s="235">
        <v>63</v>
      </c>
      <c r="G11959" s="235">
        <v>24</v>
      </c>
      <c r="H11959" s="235">
        <v>17</v>
      </c>
    </row>
    <row r="11960" spans="2:8">
      <c r="B11960" s="235" t="s">
        <v>96</v>
      </c>
      <c r="C11960" s="235">
        <v>44238</v>
      </c>
      <c r="D11960" s="235">
        <v>0</v>
      </c>
      <c r="E11960" s="235">
        <v>81</v>
      </c>
      <c r="F11960" s="235">
        <v>60</v>
      </c>
      <c r="G11960" s="235">
        <v>22</v>
      </c>
      <c r="H11960" s="235">
        <v>16</v>
      </c>
    </row>
    <row r="11961" spans="2:8">
      <c r="B11961" s="235" t="s">
        <v>96</v>
      </c>
      <c r="C11961" s="235">
        <v>44239</v>
      </c>
      <c r="D11961" s="235">
        <v>0</v>
      </c>
      <c r="E11961" s="235">
        <v>0</v>
      </c>
      <c r="F11961" s="235">
        <v>0</v>
      </c>
      <c r="G11961" s="235">
        <v>0</v>
      </c>
      <c r="H11961" s="235">
        <v>0</v>
      </c>
    </row>
    <row r="11962" spans="2:8">
      <c r="B11962" s="235" t="s">
        <v>96</v>
      </c>
      <c r="C11962" s="235">
        <v>44240</v>
      </c>
      <c r="D11962" s="235">
        <v>0</v>
      </c>
      <c r="E11962" s="235">
        <v>0</v>
      </c>
      <c r="F11962" s="235">
        <v>0</v>
      </c>
      <c r="G11962" s="235">
        <v>0</v>
      </c>
      <c r="H11962" s="235">
        <v>0</v>
      </c>
    </row>
    <row r="11963" spans="2:8">
      <c r="B11963" s="235" t="s">
        <v>96</v>
      </c>
      <c r="C11963" s="235">
        <v>44241</v>
      </c>
      <c r="D11963" s="235">
        <v>0</v>
      </c>
      <c r="E11963" s="235">
        <v>0</v>
      </c>
      <c r="F11963" s="235">
        <v>0</v>
      </c>
      <c r="G11963" s="235">
        <v>0</v>
      </c>
      <c r="H11963" s="235">
        <v>0</v>
      </c>
    </row>
    <row r="11964" spans="2:8">
      <c r="B11964" s="235" t="s">
        <v>96</v>
      </c>
      <c r="C11964" s="235">
        <v>44242</v>
      </c>
      <c r="D11964" s="235">
        <v>17</v>
      </c>
      <c r="E11964" s="235">
        <v>79</v>
      </c>
      <c r="F11964" s="235">
        <v>72</v>
      </c>
      <c r="G11964" s="235">
        <v>21</v>
      </c>
      <c r="H11964" s="235">
        <v>17</v>
      </c>
    </row>
    <row r="11965" spans="2:8">
      <c r="B11965" s="235" t="s">
        <v>96</v>
      </c>
      <c r="C11965" s="235">
        <v>44243</v>
      </c>
      <c r="D11965" s="235">
        <v>0</v>
      </c>
      <c r="E11965" s="235">
        <v>83</v>
      </c>
      <c r="F11965" s="235">
        <v>58</v>
      </c>
      <c r="G11965" s="235">
        <v>22</v>
      </c>
      <c r="H11965" s="235">
        <v>15</v>
      </c>
    </row>
    <row r="11966" spans="2:8">
      <c r="B11966" s="235" t="s">
        <v>96</v>
      </c>
      <c r="C11966" s="235">
        <v>44244</v>
      </c>
      <c r="D11966" s="235">
        <v>0</v>
      </c>
      <c r="E11966" s="235">
        <v>81</v>
      </c>
      <c r="F11966" s="235">
        <v>71</v>
      </c>
      <c r="G11966" s="235">
        <v>20</v>
      </c>
      <c r="H11966" s="235">
        <v>17</v>
      </c>
    </row>
    <row r="11967" spans="2:8">
      <c r="B11967" s="235" t="s">
        <v>96</v>
      </c>
      <c r="C11967" s="235">
        <v>44245</v>
      </c>
      <c r="D11967" s="235">
        <v>3</v>
      </c>
      <c r="E11967" s="235">
        <v>82</v>
      </c>
      <c r="F11967" s="235">
        <v>72</v>
      </c>
      <c r="G11967" s="235">
        <v>22</v>
      </c>
      <c r="H11967" s="235">
        <v>15</v>
      </c>
    </row>
    <row r="11968" spans="2:8">
      <c r="B11968" s="235" t="s">
        <v>96</v>
      </c>
      <c r="C11968" s="235">
        <v>44246</v>
      </c>
      <c r="D11968" s="235">
        <v>15</v>
      </c>
      <c r="E11968" s="235">
        <v>83</v>
      </c>
      <c r="F11968" s="235">
        <v>73</v>
      </c>
      <c r="G11968" s="235">
        <v>20</v>
      </c>
      <c r="H11968" s="235">
        <v>16</v>
      </c>
    </row>
    <row r="11969" spans="2:8">
      <c r="B11969" s="235" t="s">
        <v>96</v>
      </c>
      <c r="C11969" s="235">
        <v>44247</v>
      </c>
      <c r="D11969" s="235">
        <v>0</v>
      </c>
      <c r="E11969" s="235">
        <v>0</v>
      </c>
      <c r="F11969" s="235">
        <v>0</v>
      </c>
      <c r="G11969" s="235">
        <v>0</v>
      </c>
      <c r="H11969" s="235">
        <v>0</v>
      </c>
    </row>
    <row r="11970" spans="2:8">
      <c r="B11970" s="235" t="s">
        <v>96</v>
      </c>
      <c r="C11970" s="235">
        <v>44248</v>
      </c>
      <c r="D11970" s="235">
        <v>0</v>
      </c>
      <c r="E11970" s="235">
        <v>0</v>
      </c>
      <c r="F11970" s="235">
        <v>0</v>
      </c>
      <c r="G11970" s="235">
        <v>0</v>
      </c>
      <c r="H11970" s="235">
        <v>0</v>
      </c>
    </row>
    <row r="11971" spans="2:8">
      <c r="B11971" s="235" t="s">
        <v>96</v>
      </c>
      <c r="C11971" s="235">
        <v>44249</v>
      </c>
      <c r="D11971" s="235">
        <v>26</v>
      </c>
      <c r="E11971" s="235">
        <v>82</v>
      </c>
      <c r="F11971" s="235">
        <v>72</v>
      </c>
      <c r="G11971" s="235">
        <v>21</v>
      </c>
      <c r="H11971" s="235">
        <v>17</v>
      </c>
    </row>
    <row r="11972" spans="2:8">
      <c r="B11972" s="235" t="s">
        <v>96</v>
      </c>
      <c r="C11972" s="235">
        <v>44250</v>
      </c>
      <c r="D11972" s="235">
        <v>25</v>
      </c>
      <c r="E11972" s="235">
        <v>81</v>
      </c>
      <c r="F11972" s="235">
        <v>71</v>
      </c>
      <c r="G11972" s="235">
        <v>21</v>
      </c>
      <c r="H11972" s="235">
        <v>16</v>
      </c>
    </row>
    <row r="11973" spans="2:8">
      <c r="B11973" s="235" t="s">
        <v>96</v>
      </c>
      <c r="C11973" s="235">
        <v>44251</v>
      </c>
      <c r="D11973" s="235">
        <v>0</v>
      </c>
      <c r="E11973" s="235">
        <v>82</v>
      </c>
      <c r="F11973" s="235">
        <v>72</v>
      </c>
      <c r="G11973" s="235">
        <v>21</v>
      </c>
      <c r="H11973" s="235">
        <v>17</v>
      </c>
    </row>
    <row r="11974" spans="2:8">
      <c r="B11974" s="235" t="s">
        <v>96</v>
      </c>
      <c r="C11974" s="235">
        <v>44252</v>
      </c>
      <c r="D11974" s="235">
        <v>0</v>
      </c>
      <c r="E11974" s="235">
        <v>83</v>
      </c>
      <c r="F11974" s="235">
        <v>61</v>
      </c>
      <c r="G11974" s="235">
        <v>24</v>
      </c>
      <c r="H11974" s="235">
        <v>16</v>
      </c>
    </row>
    <row r="11975" spans="2:8">
      <c r="B11975" s="235" t="s">
        <v>96</v>
      </c>
      <c r="C11975" s="235">
        <v>44253</v>
      </c>
      <c r="D11975" s="235">
        <v>17</v>
      </c>
      <c r="E11975" s="235">
        <v>81</v>
      </c>
      <c r="F11975" s="235">
        <v>72</v>
      </c>
      <c r="G11975" s="235">
        <v>24</v>
      </c>
      <c r="H11975" s="235">
        <v>17</v>
      </c>
    </row>
    <row r="11976" spans="2:8">
      <c r="B11976" s="235" t="s">
        <v>96</v>
      </c>
      <c r="C11976" s="235">
        <v>44254</v>
      </c>
      <c r="D11976" s="235">
        <v>0</v>
      </c>
      <c r="E11976" s="235">
        <v>0</v>
      </c>
      <c r="F11976" s="235">
        <v>0</v>
      </c>
      <c r="G11976" s="235">
        <v>0</v>
      </c>
      <c r="H11976" s="235">
        <v>0</v>
      </c>
    </row>
    <row r="11977" spans="2:8">
      <c r="B11977" s="235" t="s">
        <v>96</v>
      </c>
      <c r="C11977" s="235">
        <v>44255</v>
      </c>
      <c r="D11977" s="235">
        <v>0</v>
      </c>
      <c r="E11977" s="235">
        <v>0</v>
      </c>
      <c r="F11977" s="235">
        <v>0</v>
      </c>
      <c r="G11977" s="235">
        <v>0</v>
      </c>
      <c r="H11977" s="235">
        <v>0</v>
      </c>
    </row>
    <row r="11978" spans="2:8">
      <c r="B11978" s="235" t="s">
        <v>96</v>
      </c>
      <c r="C11978" s="235">
        <v>44256</v>
      </c>
      <c r="D11978" s="235">
        <v>44</v>
      </c>
      <c r="E11978" s="235">
        <v>82</v>
      </c>
      <c r="F11978" s="235">
        <v>72</v>
      </c>
      <c r="G11978" s="235">
        <v>21</v>
      </c>
      <c r="H11978" s="235">
        <v>17</v>
      </c>
    </row>
    <row r="11979" spans="2:8">
      <c r="B11979" s="235" t="s">
        <v>96</v>
      </c>
      <c r="C11979" s="235">
        <v>44257</v>
      </c>
      <c r="D11979" s="235">
        <v>16</v>
      </c>
      <c r="E11979" s="235">
        <v>81</v>
      </c>
      <c r="F11979" s="235">
        <v>63</v>
      </c>
      <c r="G11979" s="235">
        <v>22</v>
      </c>
      <c r="H11979" s="235">
        <v>16</v>
      </c>
    </row>
    <row r="11980" spans="2:8">
      <c r="B11980" s="235" t="s">
        <v>96</v>
      </c>
      <c r="C11980" s="235">
        <v>44258</v>
      </c>
      <c r="D11980" s="235">
        <v>2</v>
      </c>
      <c r="E11980" s="235">
        <v>80</v>
      </c>
      <c r="F11980" s="235">
        <v>63</v>
      </c>
      <c r="G11980" s="235">
        <v>21</v>
      </c>
      <c r="H11980" s="235">
        <v>17</v>
      </c>
    </row>
    <row r="11981" spans="2:8">
      <c r="B11981" s="235" t="s">
        <v>96</v>
      </c>
      <c r="C11981" s="235">
        <v>44259</v>
      </c>
      <c r="D11981" s="235">
        <v>14</v>
      </c>
      <c r="E11981" s="235">
        <v>82</v>
      </c>
      <c r="F11981" s="235">
        <v>72</v>
      </c>
      <c r="G11981" s="235">
        <v>21</v>
      </c>
      <c r="H11981" s="235">
        <v>17</v>
      </c>
    </row>
    <row r="11982" spans="2:8">
      <c r="B11982" s="235" t="s">
        <v>96</v>
      </c>
      <c r="C11982" s="235">
        <v>44260</v>
      </c>
      <c r="D11982" s="235">
        <v>0</v>
      </c>
      <c r="E11982" s="235">
        <v>81</v>
      </c>
      <c r="F11982" s="235">
        <v>62</v>
      </c>
      <c r="G11982" s="235">
        <v>22</v>
      </c>
      <c r="H11982" s="235">
        <v>16</v>
      </c>
    </row>
    <row r="11983" spans="2:8">
      <c r="B11983" s="235" t="s">
        <v>96</v>
      </c>
      <c r="C11983" s="235">
        <v>44261</v>
      </c>
      <c r="D11983" s="235">
        <v>0</v>
      </c>
      <c r="E11983" s="235">
        <v>0</v>
      </c>
      <c r="F11983" s="235">
        <v>0</v>
      </c>
      <c r="G11983" s="235">
        <v>0</v>
      </c>
      <c r="H11983" s="235">
        <v>0</v>
      </c>
    </row>
    <row r="11984" spans="2:8">
      <c r="B11984" s="235" t="s">
        <v>96</v>
      </c>
      <c r="C11984" s="235">
        <v>44262</v>
      </c>
      <c r="D11984" s="235">
        <v>0</v>
      </c>
      <c r="E11984" s="235">
        <v>0</v>
      </c>
      <c r="F11984" s="235">
        <v>0</v>
      </c>
      <c r="G11984" s="235">
        <v>0</v>
      </c>
      <c r="H11984" s="235">
        <v>0</v>
      </c>
    </row>
    <row r="11985" spans="2:8">
      <c r="B11985" s="235" t="s">
        <v>96</v>
      </c>
      <c r="C11985" s="235">
        <v>44263</v>
      </c>
      <c r="D11985" s="235">
        <v>50</v>
      </c>
      <c r="E11985" s="235">
        <v>78</v>
      </c>
      <c r="F11985" s="235">
        <v>65</v>
      </c>
      <c r="G11985" s="235">
        <v>22</v>
      </c>
      <c r="H11985" s="235">
        <v>15</v>
      </c>
    </row>
    <row r="11986" spans="2:8">
      <c r="B11986" s="235" t="s">
        <v>96</v>
      </c>
      <c r="C11986" s="235">
        <v>44264</v>
      </c>
      <c r="D11986" s="235">
        <v>4</v>
      </c>
      <c r="E11986" s="235">
        <v>77</v>
      </c>
      <c r="F11986" s="235">
        <v>64</v>
      </c>
      <c r="G11986" s="235">
        <v>22.8</v>
      </c>
      <c r="H11986" s="235">
        <v>17.3</v>
      </c>
    </row>
    <row r="11987" spans="2:8">
      <c r="B11987" s="235" t="s">
        <v>96</v>
      </c>
      <c r="C11987" s="235">
        <v>44265</v>
      </c>
      <c r="D11987" s="235">
        <v>6</v>
      </c>
      <c r="E11987" s="235">
        <v>78</v>
      </c>
      <c r="F11987" s="235">
        <v>71</v>
      </c>
      <c r="G11987" s="235">
        <v>19</v>
      </c>
      <c r="H11987" s="235">
        <v>18</v>
      </c>
    </row>
    <row r="11988" spans="2:8">
      <c r="B11988" s="235" t="s">
        <v>96</v>
      </c>
      <c r="C11988" s="235">
        <v>44266</v>
      </c>
      <c r="D11988" s="235">
        <v>22</v>
      </c>
      <c r="E11988" s="235">
        <v>82</v>
      </c>
      <c r="F11988" s="235">
        <v>72</v>
      </c>
      <c r="G11988" s="235">
        <v>20</v>
      </c>
      <c r="H11988" s="235">
        <v>15</v>
      </c>
    </row>
    <row r="11989" spans="2:8">
      <c r="B11989" s="235" t="s">
        <v>96</v>
      </c>
      <c r="C11989" s="235">
        <v>44267</v>
      </c>
      <c r="D11989" s="235">
        <v>10</v>
      </c>
      <c r="E11989" s="235">
        <v>81</v>
      </c>
      <c r="F11989" s="235">
        <v>66</v>
      </c>
      <c r="G11989" s="235">
        <v>20</v>
      </c>
      <c r="H11989" s="235">
        <v>16</v>
      </c>
    </row>
    <row r="11990" spans="2:8">
      <c r="B11990" s="235" t="s">
        <v>96</v>
      </c>
      <c r="C11990" s="235">
        <v>44268</v>
      </c>
      <c r="D11990" s="235">
        <v>0</v>
      </c>
      <c r="E11990" s="235">
        <v>0</v>
      </c>
      <c r="F11990" s="235">
        <v>0</v>
      </c>
      <c r="G11990" s="235">
        <v>0</v>
      </c>
      <c r="H11990" s="235">
        <v>0</v>
      </c>
    </row>
    <row r="11991" spans="2:8">
      <c r="B11991" s="235" t="s">
        <v>96</v>
      </c>
      <c r="C11991" s="235">
        <v>44269</v>
      </c>
      <c r="D11991" s="235">
        <v>0</v>
      </c>
      <c r="E11991" s="235">
        <v>0</v>
      </c>
      <c r="F11991" s="235">
        <v>0</v>
      </c>
      <c r="G11991" s="235">
        <v>0</v>
      </c>
      <c r="H11991" s="235">
        <v>0</v>
      </c>
    </row>
    <row r="11992" spans="2:8">
      <c r="B11992" s="235" t="s">
        <v>96</v>
      </c>
      <c r="C11992" s="235">
        <v>44270</v>
      </c>
      <c r="D11992" s="235">
        <v>0</v>
      </c>
      <c r="E11992" s="235">
        <v>78</v>
      </c>
      <c r="F11992" s="235">
        <v>72</v>
      </c>
      <c r="G11992" s="235">
        <v>20</v>
      </c>
      <c r="H11992" s="235">
        <v>16</v>
      </c>
    </row>
    <row r="11993" spans="2:8">
      <c r="B11993" s="235" t="s">
        <v>96</v>
      </c>
      <c r="C11993" s="235">
        <v>44271</v>
      </c>
      <c r="D11993" s="235">
        <v>2</v>
      </c>
      <c r="E11993" s="235">
        <v>74</v>
      </c>
      <c r="F11993" s="235">
        <v>61</v>
      </c>
      <c r="G11993" s="235">
        <v>22</v>
      </c>
      <c r="H11993" s="235">
        <v>16</v>
      </c>
    </row>
    <row r="11994" spans="2:8">
      <c r="B11994" s="235" t="s">
        <v>96</v>
      </c>
      <c r="C11994" s="235">
        <v>44272</v>
      </c>
      <c r="D11994" s="235">
        <v>24</v>
      </c>
      <c r="E11994" s="235">
        <v>81</v>
      </c>
      <c r="F11994" s="235">
        <v>68</v>
      </c>
      <c r="G11994" s="235">
        <v>20</v>
      </c>
      <c r="H11994" s="235">
        <v>17</v>
      </c>
    </row>
    <row r="11995" spans="2:8">
      <c r="B11995" s="235" t="s">
        <v>96</v>
      </c>
      <c r="C11995" s="235">
        <v>44273</v>
      </c>
      <c r="D11995" s="235">
        <v>30</v>
      </c>
      <c r="E11995" s="235">
        <v>74</v>
      </c>
      <c r="F11995" s="235">
        <v>66</v>
      </c>
      <c r="G11995" s="235">
        <v>21</v>
      </c>
      <c r="H11995" s="235">
        <v>16</v>
      </c>
    </row>
    <row r="11996" spans="2:8">
      <c r="B11996" s="235" t="s">
        <v>96</v>
      </c>
      <c r="C11996" s="235">
        <v>44274</v>
      </c>
      <c r="D11996" s="235">
        <v>34</v>
      </c>
      <c r="E11996" s="235">
        <v>81</v>
      </c>
      <c r="F11996" s="235">
        <v>73</v>
      </c>
      <c r="G11996" s="235">
        <v>20</v>
      </c>
      <c r="H11996" s="235">
        <v>15</v>
      </c>
    </row>
    <row r="11997" spans="2:8">
      <c r="B11997" s="235" t="s">
        <v>96</v>
      </c>
      <c r="C11997" s="235">
        <v>44275</v>
      </c>
      <c r="D11997" s="235">
        <v>0</v>
      </c>
      <c r="E11997" s="235">
        <v>0</v>
      </c>
      <c r="F11997" s="235">
        <v>0</v>
      </c>
      <c r="G11997" s="235">
        <v>0</v>
      </c>
      <c r="H11997" s="235">
        <v>0</v>
      </c>
    </row>
    <row r="11998" spans="2:8">
      <c r="B11998" s="235" t="s">
        <v>96</v>
      </c>
      <c r="C11998" s="235">
        <v>44276</v>
      </c>
      <c r="D11998" s="235">
        <v>0</v>
      </c>
      <c r="E11998" s="235">
        <v>0</v>
      </c>
      <c r="F11998" s="235">
        <v>0</v>
      </c>
      <c r="G11998" s="235">
        <v>0</v>
      </c>
      <c r="H11998" s="235">
        <v>0</v>
      </c>
    </row>
    <row r="11999" spans="2:8">
      <c r="B11999" s="235" t="s">
        <v>96</v>
      </c>
      <c r="C11999" s="235">
        <v>44277</v>
      </c>
      <c r="D11999" s="235">
        <v>0</v>
      </c>
      <c r="E11999" s="235">
        <v>0</v>
      </c>
      <c r="F11999" s="235">
        <v>0</v>
      </c>
      <c r="G11999" s="235">
        <v>0</v>
      </c>
      <c r="H11999" s="235">
        <v>0</v>
      </c>
    </row>
    <row r="12000" spans="2:8">
      <c r="B12000" s="235" t="s">
        <v>96</v>
      </c>
      <c r="C12000" s="235">
        <v>44278</v>
      </c>
      <c r="D12000" s="235">
        <v>44</v>
      </c>
      <c r="E12000" s="235">
        <v>78</v>
      </c>
      <c r="F12000" s="235">
        <v>65</v>
      </c>
      <c r="G12000" s="235">
        <v>23</v>
      </c>
      <c r="H12000" s="235">
        <v>17</v>
      </c>
    </row>
    <row r="12001" spans="2:8">
      <c r="B12001" s="235" t="s">
        <v>96</v>
      </c>
      <c r="C12001" s="235">
        <v>44279</v>
      </c>
      <c r="D12001" s="235">
        <v>0</v>
      </c>
      <c r="E12001" s="235">
        <v>77</v>
      </c>
      <c r="F12001" s="235">
        <v>64</v>
      </c>
      <c r="G12001" s="235">
        <v>22</v>
      </c>
      <c r="H12001" s="235">
        <v>17</v>
      </c>
    </row>
    <row r="12002" spans="2:8">
      <c r="B12002" s="235" t="s">
        <v>96</v>
      </c>
      <c r="C12002" s="235">
        <v>44280</v>
      </c>
      <c r="D12002" s="235">
        <v>12</v>
      </c>
      <c r="E12002" s="235">
        <v>84</v>
      </c>
      <c r="F12002" s="235">
        <v>69</v>
      </c>
      <c r="G12002" s="235">
        <v>20</v>
      </c>
      <c r="H12002" s="235">
        <v>15</v>
      </c>
    </row>
    <row r="12003" spans="2:8">
      <c r="B12003" s="235" t="s">
        <v>96</v>
      </c>
      <c r="C12003" s="235">
        <v>44281</v>
      </c>
      <c r="D12003" s="235">
        <v>24</v>
      </c>
      <c r="E12003" s="235">
        <v>84</v>
      </c>
      <c r="F12003" s="235">
        <v>63</v>
      </c>
      <c r="G12003" s="235">
        <v>22</v>
      </c>
      <c r="H12003" s="235">
        <v>16</v>
      </c>
    </row>
    <row r="12004" spans="2:8">
      <c r="B12004" s="235" t="s">
        <v>96</v>
      </c>
      <c r="C12004" s="235">
        <v>44282</v>
      </c>
      <c r="D12004" s="235">
        <v>0</v>
      </c>
      <c r="E12004" s="235">
        <v>0</v>
      </c>
      <c r="F12004" s="235">
        <v>0</v>
      </c>
      <c r="G12004" s="235">
        <v>0</v>
      </c>
      <c r="H12004" s="235">
        <v>0</v>
      </c>
    </row>
    <row r="12005" spans="2:8">
      <c r="B12005" s="235" t="s">
        <v>96</v>
      </c>
      <c r="C12005" s="235">
        <v>44283</v>
      </c>
      <c r="D12005" s="235">
        <v>0</v>
      </c>
      <c r="E12005" s="235">
        <v>0</v>
      </c>
      <c r="F12005" s="235">
        <v>0</v>
      </c>
      <c r="G12005" s="235">
        <v>0</v>
      </c>
      <c r="H12005" s="235">
        <v>0</v>
      </c>
    </row>
    <row r="12006" spans="2:8">
      <c r="B12006" s="235" t="s">
        <v>96</v>
      </c>
      <c r="C12006" s="235">
        <v>44284</v>
      </c>
      <c r="D12006" s="235">
        <v>40</v>
      </c>
      <c r="E12006" s="235">
        <v>78</v>
      </c>
      <c r="F12006" s="235">
        <v>65</v>
      </c>
      <c r="G12006" s="235">
        <v>23</v>
      </c>
      <c r="H12006" s="235">
        <v>18</v>
      </c>
    </row>
    <row r="12007" spans="2:8">
      <c r="B12007" s="235" t="s">
        <v>96</v>
      </c>
      <c r="C12007" s="235">
        <v>44285</v>
      </c>
      <c r="D12007" s="235">
        <v>8</v>
      </c>
      <c r="E12007" s="235">
        <v>78</v>
      </c>
      <c r="F12007" s="235">
        <v>71</v>
      </c>
      <c r="G12007" s="235">
        <v>17</v>
      </c>
      <c r="H12007" s="235">
        <v>19</v>
      </c>
    </row>
    <row r="12008" spans="2:8">
      <c r="B12008" s="235" t="s">
        <v>96</v>
      </c>
      <c r="C12008" s="235">
        <v>44286</v>
      </c>
      <c r="D12008" s="235">
        <v>0</v>
      </c>
      <c r="E12008" s="235">
        <v>76</v>
      </c>
      <c r="F12008" s="235">
        <v>63</v>
      </c>
      <c r="G12008" s="235">
        <v>24</v>
      </c>
      <c r="H12008" s="235">
        <v>18</v>
      </c>
    </row>
    <row r="12009" spans="2:8">
      <c r="B12009" s="235" t="s">
        <v>96</v>
      </c>
      <c r="C12009" s="235">
        <v>44287</v>
      </c>
      <c r="D12009" s="235">
        <v>0</v>
      </c>
      <c r="E12009" s="235">
        <v>0</v>
      </c>
      <c r="F12009" s="235">
        <v>0</v>
      </c>
      <c r="G12009" s="235">
        <v>0</v>
      </c>
      <c r="H12009" s="235">
        <v>0</v>
      </c>
    </row>
    <row r="12010" spans="2:8">
      <c r="B12010" s="235" t="s">
        <v>96</v>
      </c>
      <c r="C12010" s="235">
        <v>44288</v>
      </c>
      <c r="D12010" s="235">
        <v>0</v>
      </c>
      <c r="E12010" s="235">
        <v>0</v>
      </c>
      <c r="F12010" s="235">
        <v>0</v>
      </c>
      <c r="G12010" s="235">
        <v>0</v>
      </c>
      <c r="H12010" s="235">
        <v>0</v>
      </c>
    </row>
    <row r="12011" spans="2:8">
      <c r="B12011" s="235" t="s">
        <v>96</v>
      </c>
      <c r="C12011" s="235">
        <v>44289</v>
      </c>
      <c r="D12011" s="235">
        <v>0</v>
      </c>
      <c r="E12011" s="235">
        <v>0</v>
      </c>
      <c r="F12011" s="235">
        <v>0</v>
      </c>
      <c r="G12011" s="235">
        <v>0</v>
      </c>
      <c r="H12011" s="235">
        <v>0</v>
      </c>
    </row>
    <row r="12012" spans="2:8">
      <c r="B12012" s="235" t="s">
        <v>96</v>
      </c>
      <c r="C12012" s="235">
        <v>44290</v>
      </c>
      <c r="D12012" s="235">
        <v>0</v>
      </c>
      <c r="E12012" s="235">
        <v>0</v>
      </c>
      <c r="F12012" s="235">
        <v>0</v>
      </c>
      <c r="G12012" s="235">
        <v>0</v>
      </c>
      <c r="H12012" s="235">
        <v>0</v>
      </c>
    </row>
    <row r="12013" spans="2:8">
      <c r="B12013" s="235" t="s">
        <v>96</v>
      </c>
      <c r="C12013" s="235">
        <v>44291</v>
      </c>
      <c r="D12013" s="235">
        <v>26</v>
      </c>
      <c r="E12013" s="235">
        <v>74</v>
      </c>
      <c r="F12013" s="235">
        <v>57</v>
      </c>
      <c r="G12013" s="235">
        <v>25</v>
      </c>
      <c r="H12013" s="235">
        <v>18</v>
      </c>
    </row>
    <row r="12014" spans="2:8">
      <c r="B12014" s="235" t="s">
        <v>96</v>
      </c>
      <c r="C12014" s="235">
        <v>44292</v>
      </c>
      <c r="D12014" s="235">
        <v>14</v>
      </c>
      <c r="E12014" s="235">
        <v>71</v>
      </c>
      <c r="F12014" s="235">
        <v>66</v>
      </c>
      <c r="G12014" s="235">
        <v>23</v>
      </c>
      <c r="H12014" s="235">
        <v>18</v>
      </c>
    </row>
    <row r="12015" spans="2:8">
      <c r="B12015" s="235" t="s">
        <v>96</v>
      </c>
      <c r="C12015" s="235">
        <v>44293</v>
      </c>
      <c r="D12015" s="235">
        <v>0</v>
      </c>
      <c r="E12015" s="235">
        <v>78</v>
      </c>
      <c r="F12015" s="235">
        <v>62</v>
      </c>
      <c r="G12015" s="235">
        <v>22</v>
      </c>
      <c r="H12015" s="235">
        <v>17</v>
      </c>
    </row>
    <row r="12016" spans="2:8">
      <c r="B12016" s="235" t="s">
        <v>96</v>
      </c>
      <c r="C12016" s="235">
        <v>44294</v>
      </c>
      <c r="D12016" s="235">
        <v>0</v>
      </c>
      <c r="E12016" s="235">
        <v>72</v>
      </c>
      <c r="F12016" s="235">
        <v>57</v>
      </c>
      <c r="G12016" s="235">
        <v>23</v>
      </c>
      <c r="H12016" s="235">
        <v>18</v>
      </c>
    </row>
    <row r="12017" spans="2:8">
      <c r="B12017" s="235" t="s">
        <v>96</v>
      </c>
      <c r="C12017" s="235">
        <v>44295</v>
      </c>
      <c r="D12017" s="235">
        <v>14</v>
      </c>
      <c r="E12017" s="235">
        <v>77</v>
      </c>
      <c r="F12017" s="235">
        <v>70</v>
      </c>
      <c r="G12017" s="235">
        <v>21</v>
      </c>
      <c r="H12017" s="235">
        <v>18</v>
      </c>
    </row>
    <row r="12018" spans="2:8">
      <c r="B12018" s="235" t="s">
        <v>96</v>
      </c>
      <c r="C12018" s="235">
        <v>44296</v>
      </c>
      <c r="D12018" s="235">
        <v>0</v>
      </c>
      <c r="E12018" s="235">
        <v>0</v>
      </c>
      <c r="F12018" s="235">
        <v>0</v>
      </c>
      <c r="G12018" s="235">
        <v>0</v>
      </c>
      <c r="H12018" s="235">
        <v>0</v>
      </c>
    </row>
    <row r="12019" spans="2:8">
      <c r="B12019" s="235" t="s">
        <v>96</v>
      </c>
      <c r="C12019" s="235">
        <v>44297</v>
      </c>
      <c r="D12019" s="235">
        <v>0</v>
      </c>
      <c r="E12019" s="235">
        <v>0</v>
      </c>
      <c r="F12019" s="235">
        <v>0</v>
      </c>
      <c r="G12019" s="235">
        <v>0</v>
      </c>
      <c r="H12019" s="235">
        <v>0</v>
      </c>
    </row>
    <row r="12020" spans="2:8">
      <c r="B12020" s="235" t="s">
        <v>96</v>
      </c>
      <c r="C12020" s="235">
        <v>44298</v>
      </c>
      <c r="D12020" s="235">
        <v>6</v>
      </c>
      <c r="E12020" s="235">
        <v>78</v>
      </c>
      <c r="F12020" s="235">
        <v>67</v>
      </c>
      <c r="G12020" s="235">
        <v>23</v>
      </c>
      <c r="H12020" s="235">
        <v>19</v>
      </c>
    </row>
    <row r="12021" spans="2:8">
      <c r="B12021" s="235" t="s">
        <v>96</v>
      </c>
      <c r="C12021" s="235">
        <v>44299</v>
      </c>
      <c r="D12021" s="235">
        <v>0</v>
      </c>
      <c r="E12021" s="235">
        <v>78</v>
      </c>
      <c r="F12021" s="235">
        <v>54</v>
      </c>
      <c r="G12021" s="235">
        <v>23</v>
      </c>
      <c r="H12021" s="235">
        <v>17</v>
      </c>
    </row>
    <row r="12022" spans="2:8">
      <c r="B12022" s="235" t="s">
        <v>96</v>
      </c>
      <c r="C12022" s="235">
        <v>44300</v>
      </c>
      <c r="D12022" s="235">
        <v>0</v>
      </c>
      <c r="E12022" s="235">
        <v>75</v>
      </c>
      <c r="F12022" s="235">
        <v>67</v>
      </c>
      <c r="G12022" s="235">
        <v>23</v>
      </c>
      <c r="H12022" s="235">
        <v>19</v>
      </c>
    </row>
    <row r="12023" spans="2:8">
      <c r="B12023" s="235" t="s">
        <v>96</v>
      </c>
      <c r="C12023" s="235">
        <v>44301</v>
      </c>
      <c r="D12023" s="235">
        <v>0</v>
      </c>
      <c r="E12023" s="235">
        <v>77</v>
      </c>
      <c r="F12023" s="235">
        <v>62</v>
      </c>
      <c r="G12023" s="235">
        <v>23</v>
      </c>
      <c r="H12023" s="235">
        <v>18</v>
      </c>
    </row>
    <row r="12024" spans="2:8">
      <c r="B12024" s="235" t="s">
        <v>96</v>
      </c>
      <c r="C12024" s="235">
        <v>44302</v>
      </c>
      <c r="D12024" s="235">
        <v>6</v>
      </c>
      <c r="E12024" s="235">
        <v>77</v>
      </c>
      <c r="F12024" s="235">
        <v>63</v>
      </c>
      <c r="G12024" s="235">
        <v>23</v>
      </c>
      <c r="H12024" s="235">
        <v>19</v>
      </c>
    </row>
    <row r="12025" spans="2:8">
      <c r="B12025" s="235" t="s">
        <v>96</v>
      </c>
      <c r="C12025" s="235">
        <v>44303</v>
      </c>
      <c r="D12025" s="235">
        <v>0</v>
      </c>
      <c r="E12025" s="235">
        <v>0</v>
      </c>
      <c r="F12025" s="235">
        <v>0</v>
      </c>
      <c r="G12025" s="235">
        <v>0</v>
      </c>
      <c r="H12025" s="235">
        <v>0</v>
      </c>
    </row>
    <row r="12026" spans="2:8">
      <c r="B12026" s="235" t="s">
        <v>96</v>
      </c>
      <c r="C12026" s="235">
        <v>44304</v>
      </c>
      <c r="D12026" s="235">
        <v>0</v>
      </c>
      <c r="E12026" s="235">
        <v>0</v>
      </c>
      <c r="F12026" s="235">
        <v>0</v>
      </c>
      <c r="G12026" s="235">
        <v>0</v>
      </c>
      <c r="H12026" s="235">
        <v>0</v>
      </c>
    </row>
    <row r="12027" spans="2:8">
      <c r="B12027" s="235" t="s">
        <v>96</v>
      </c>
      <c r="C12027" s="235">
        <v>44305</v>
      </c>
      <c r="D12027" s="235">
        <v>14</v>
      </c>
      <c r="E12027" s="235">
        <v>79</v>
      </c>
      <c r="F12027" s="235">
        <v>59</v>
      </c>
      <c r="G12027" s="235">
        <v>25</v>
      </c>
      <c r="H12027" s="235">
        <v>18</v>
      </c>
    </row>
    <row r="12028" spans="2:8">
      <c r="B12028" s="235" t="s">
        <v>96</v>
      </c>
      <c r="C12028" s="235">
        <v>44306</v>
      </c>
      <c r="D12028" s="235">
        <v>0</v>
      </c>
      <c r="E12028" s="235">
        <v>75</v>
      </c>
      <c r="F12028" s="235">
        <v>63</v>
      </c>
      <c r="G12028" s="235">
        <v>23</v>
      </c>
      <c r="H12028" s="235">
        <v>18</v>
      </c>
    </row>
    <row r="12029" spans="2:8">
      <c r="B12029" s="235" t="s">
        <v>96</v>
      </c>
      <c r="C12029" s="235">
        <v>44307</v>
      </c>
      <c r="D12029" s="235">
        <v>26</v>
      </c>
      <c r="E12029" s="235">
        <v>74</v>
      </c>
      <c r="F12029" s="235">
        <v>62</v>
      </c>
      <c r="G12029" s="235">
        <v>24</v>
      </c>
      <c r="H12029" s="235">
        <v>17</v>
      </c>
    </row>
    <row r="12030" spans="2:8">
      <c r="B12030" s="235" t="s">
        <v>96</v>
      </c>
      <c r="C12030" s="235">
        <v>44308</v>
      </c>
      <c r="D12030" s="235">
        <v>0</v>
      </c>
      <c r="E12030" s="235">
        <v>76</v>
      </c>
      <c r="F12030" s="235">
        <v>56</v>
      </c>
      <c r="G12030" s="235">
        <v>24</v>
      </c>
      <c r="H12030" s="235">
        <v>17</v>
      </c>
    </row>
    <row r="12031" spans="2:8">
      <c r="B12031" s="235" t="s">
        <v>96</v>
      </c>
      <c r="C12031" s="235">
        <v>44309</v>
      </c>
      <c r="D12031" s="235">
        <v>18</v>
      </c>
      <c r="E12031" s="235">
        <v>75</v>
      </c>
      <c r="F12031" s="235">
        <v>60</v>
      </c>
      <c r="G12031" s="235">
        <v>23</v>
      </c>
      <c r="H12031" s="235">
        <v>17</v>
      </c>
    </row>
    <row r="12032" spans="2:8">
      <c r="B12032" s="235" t="s">
        <v>96</v>
      </c>
      <c r="C12032" s="235">
        <v>44310</v>
      </c>
      <c r="D12032" s="235">
        <v>0</v>
      </c>
      <c r="E12032" s="235">
        <v>0</v>
      </c>
      <c r="F12032" s="235">
        <v>0</v>
      </c>
      <c r="G12032" s="235">
        <v>0</v>
      </c>
      <c r="H12032" s="235">
        <v>0</v>
      </c>
    </row>
    <row r="12033" spans="2:8">
      <c r="B12033" s="235" t="s">
        <v>96</v>
      </c>
      <c r="C12033" s="235">
        <v>44311</v>
      </c>
      <c r="D12033" s="235">
        <v>0</v>
      </c>
      <c r="E12033" s="235">
        <v>0</v>
      </c>
      <c r="F12033" s="235">
        <v>0</v>
      </c>
      <c r="G12033" s="235">
        <v>0</v>
      </c>
      <c r="H12033" s="235">
        <v>0</v>
      </c>
    </row>
    <row r="12034" spans="2:8">
      <c r="B12034" s="235" t="s">
        <v>96</v>
      </c>
      <c r="C12034" s="235">
        <v>44312</v>
      </c>
      <c r="D12034" s="235">
        <v>16</v>
      </c>
      <c r="E12034" s="235">
        <v>71</v>
      </c>
      <c r="F12034" s="235">
        <v>65</v>
      </c>
      <c r="G12034" s="235">
        <v>22</v>
      </c>
      <c r="H12034" s="235">
        <v>19</v>
      </c>
    </row>
    <row r="12035" spans="2:8">
      <c r="B12035" s="235" t="s">
        <v>96</v>
      </c>
      <c r="C12035" s="235">
        <v>44313</v>
      </c>
      <c r="D12035" s="235">
        <v>6</v>
      </c>
      <c r="E12035" s="235">
        <v>77</v>
      </c>
      <c r="F12035" s="235">
        <v>65</v>
      </c>
      <c r="G12035" s="235">
        <v>22</v>
      </c>
      <c r="H12035" s="235">
        <v>19</v>
      </c>
    </row>
    <row r="12036" spans="2:8">
      <c r="B12036" s="235" t="s">
        <v>96</v>
      </c>
      <c r="C12036" s="235">
        <v>44314</v>
      </c>
      <c r="D12036" s="235">
        <v>48</v>
      </c>
      <c r="E12036" s="235">
        <v>76</v>
      </c>
      <c r="F12036" s="235">
        <v>60</v>
      </c>
      <c r="G12036" s="235">
        <v>21</v>
      </c>
      <c r="H12036" s="235">
        <v>18</v>
      </c>
    </row>
    <row r="12037" spans="2:8">
      <c r="B12037" s="235" t="s">
        <v>96</v>
      </c>
      <c r="C12037" s="235">
        <v>44315</v>
      </c>
      <c r="D12037" s="235">
        <v>30</v>
      </c>
      <c r="E12037" s="235">
        <v>75</v>
      </c>
      <c r="F12037" s="235">
        <v>63</v>
      </c>
      <c r="G12037" s="235">
        <v>23</v>
      </c>
      <c r="H12037" s="235">
        <v>18</v>
      </c>
    </row>
    <row r="12038" spans="2:8">
      <c r="B12038" s="235" t="s">
        <v>96</v>
      </c>
      <c r="C12038" s="235">
        <v>44316</v>
      </c>
      <c r="D12038" s="235">
        <v>60</v>
      </c>
      <c r="E12038" s="235">
        <v>77</v>
      </c>
      <c r="F12038" s="235">
        <v>65</v>
      </c>
      <c r="G12038" s="235">
        <v>23</v>
      </c>
      <c r="H12038" s="235">
        <v>19</v>
      </c>
    </row>
    <row r="12039" spans="2:8">
      <c r="B12039" s="235" t="s">
        <v>96</v>
      </c>
      <c r="C12039" s="235">
        <v>44317</v>
      </c>
      <c r="D12039" s="235">
        <v>0</v>
      </c>
      <c r="E12039" s="235">
        <v>0</v>
      </c>
      <c r="F12039" s="235">
        <v>0</v>
      </c>
      <c r="G12039" s="235">
        <v>0</v>
      </c>
      <c r="H12039" s="235">
        <v>0</v>
      </c>
    </row>
    <row r="12040" spans="2:8">
      <c r="B12040" s="235" t="s">
        <v>96</v>
      </c>
      <c r="C12040" s="235">
        <v>44318</v>
      </c>
      <c r="D12040" s="235">
        <v>0</v>
      </c>
      <c r="E12040" s="235">
        <v>0</v>
      </c>
      <c r="F12040" s="235">
        <v>0</v>
      </c>
      <c r="G12040" s="235">
        <v>0</v>
      </c>
      <c r="H12040" s="235">
        <v>0</v>
      </c>
    </row>
    <row r="12041" spans="2:8">
      <c r="B12041" s="235" t="s">
        <v>96</v>
      </c>
      <c r="C12041" s="235">
        <v>44319</v>
      </c>
      <c r="D12041" s="235">
        <v>14</v>
      </c>
      <c r="E12041" s="235">
        <v>75</v>
      </c>
      <c r="F12041" s="235">
        <v>71</v>
      </c>
      <c r="G12041" s="235">
        <v>17</v>
      </c>
      <c r="H12041" s="235">
        <v>16</v>
      </c>
    </row>
    <row r="12042" spans="2:8">
      <c r="B12042" s="235" t="s">
        <v>96</v>
      </c>
      <c r="C12042" s="235">
        <v>44320</v>
      </c>
      <c r="D12042" s="235">
        <v>2</v>
      </c>
      <c r="E12042" s="235">
        <v>78</v>
      </c>
      <c r="F12042" s="235">
        <v>62</v>
      </c>
      <c r="G12042" s="235">
        <v>23</v>
      </c>
      <c r="H12042" s="235">
        <v>18</v>
      </c>
    </row>
    <row r="12043" spans="2:8">
      <c r="B12043" s="235" t="s">
        <v>96</v>
      </c>
      <c r="C12043" s="235">
        <v>44321</v>
      </c>
      <c r="D12043" s="235">
        <v>0</v>
      </c>
      <c r="E12043" s="235">
        <v>78</v>
      </c>
      <c r="F12043" s="235">
        <v>63</v>
      </c>
      <c r="G12043" s="235">
        <v>23</v>
      </c>
      <c r="H12043" s="235">
        <v>18</v>
      </c>
    </row>
    <row r="12044" spans="2:8">
      <c r="B12044" s="235" t="s">
        <v>96</v>
      </c>
      <c r="C12044" s="235">
        <v>44322</v>
      </c>
      <c r="D12044" s="235">
        <v>2</v>
      </c>
      <c r="E12044" s="235">
        <v>77</v>
      </c>
      <c r="F12044" s="235">
        <v>68</v>
      </c>
      <c r="G12044" s="235">
        <v>24</v>
      </c>
      <c r="H12044" s="235">
        <v>19</v>
      </c>
    </row>
    <row r="12045" spans="2:8">
      <c r="B12045" s="235" t="s">
        <v>96</v>
      </c>
      <c r="C12045" s="235">
        <v>44323</v>
      </c>
      <c r="D12045" s="235">
        <v>4</v>
      </c>
      <c r="E12045" s="235">
        <v>78</v>
      </c>
      <c r="F12045" s="235">
        <v>67</v>
      </c>
      <c r="G12045" s="235">
        <v>23</v>
      </c>
      <c r="H12045" s="235">
        <v>20</v>
      </c>
    </row>
    <row r="12046" spans="2:8">
      <c r="B12046" s="235" t="s">
        <v>96</v>
      </c>
      <c r="C12046" s="235">
        <v>44324</v>
      </c>
      <c r="D12046" s="235">
        <v>0</v>
      </c>
      <c r="E12046" s="235">
        <v>0</v>
      </c>
      <c r="F12046" s="235">
        <v>0</v>
      </c>
      <c r="G12046" s="235">
        <v>0</v>
      </c>
      <c r="H12046" s="235">
        <v>0</v>
      </c>
    </row>
    <row r="12047" spans="2:8">
      <c r="B12047" s="235" t="s">
        <v>96</v>
      </c>
      <c r="C12047" s="235">
        <v>44325</v>
      </c>
      <c r="D12047" s="235">
        <v>40</v>
      </c>
      <c r="E12047" s="235">
        <v>0</v>
      </c>
      <c r="F12047" s="235">
        <v>0</v>
      </c>
      <c r="G12047" s="235">
        <v>0</v>
      </c>
      <c r="H12047" s="235">
        <v>0</v>
      </c>
    </row>
    <row r="12048" spans="2:8">
      <c r="B12048" s="235" t="s">
        <v>96</v>
      </c>
      <c r="C12048" s="235">
        <v>44326</v>
      </c>
      <c r="D12048" s="235">
        <v>20</v>
      </c>
      <c r="E12048" s="235">
        <v>78</v>
      </c>
      <c r="F12048" s="235">
        <v>60</v>
      </c>
      <c r="G12048" s="235">
        <v>26</v>
      </c>
      <c r="H12048" s="235">
        <v>18</v>
      </c>
    </row>
    <row r="12049" spans="2:8">
      <c r="B12049" s="235" t="s">
        <v>96</v>
      </c>
      <c r="C12049" s="235">
        <v>44327</v>
      </c>
      <c r="D12049" s="235">
        <v>1</v>
      </c>
      <c r="E12049" s="235">
        <v>78</v>
      </c>
      <c r="F12049" s="235">
        <v>60</v>
      </c>
      <c r="G12049" s="235">
        <v>26</v>
      </c>
      <c r="H12049" s="235">
        <v>18</v>
      </c>
    </row>
    <row r="12050" spans="2:8">
      <c r="B12050" s="235" t="s">
        <v>96</v>
      </c>
      <c r="C12050" s="235">
        <v>44328</v>
      </c>
      <c r="D12050" s="235">
        <v>1</v>
      </c>
      <c r="E12050" s="235">
        <v>79</v>
      </c>
      <c r="F12050" s="235">
        <v>58</v>
      </c>
      <c r="G12050" s="235">
        <v>26</v>
      </c>
      <c r="H12050" s="235">
        <v>18</v>
      </c>
    </row>
    <row r="12051" spans="2:8">
      <c r="B12051" s="235" t="s">
        <v>96</v>
      </c>
      <c r="C12051" s="235">
        <v>44329</v>
      </c>
      <c r="D12051" s="235">
        <v>6</v>
      </c>
      <c r="E12051" s="235">
        <v>73</v>
      </c>
      <c r="F12051" s="235">
        <v>57</v>
      </c>
      <c r="G12051" s="235">
        <v>26</v>
      </c>
      <c r="H12051" s="235">
        <v>19</v>
      </c>
    </row>
    <row r="12052" spans="2:8">
      <c r="B12052" s="235" t="s">
        <v>96</v>
      </c>
      <c r="C12052" s="235">
        <v>44330</v>
      </c>
      <c r="D12052" s="235">
        <v>0</v>
      </c>
      <c r="E12052" s="235">
        <v>72</v>
      </c>
      <c r="F12052" s="235">
        <v>69</v>
      </c>
      <c r="G12052" s="235">
        <v>23</v>
      </c>
      <c r="H12052" s="235">
        <v>22</v>
      </c>
    </row>
    <row r="12053" spans="2:8">
      <c r="B12053" s="235" t="s">
        <v>96</v>
      </c>
      <c r="C12053" s="235">
        <v>44331</v>
      </c>
      <c r="D12053" s="235">
        <v>0</v>
      </c>
      <c r="E12053" s="235">
        <v>0</v>
      </c>
      <c r="F12053" s="235">
        <v>0</v>
      </c>
      <c r="G12053" s="235">
        <v>0</v>
      </c>
      <c r="H12053" s="235">
        <v>0</v>
      </c>
    </row>
    <row r="12054" spans="2:8">
      <c r="B12054" s="235" t="s">
        <v>96</v>
      </c>
      <c r="C12054" s="235">
        <v>44332</v>
      </c>
      <c r="D12054" s="235">
        <v>0</v>
      </c>
      <c r="E12054" s="235">
        <v>0</v>
      </c>
      <c r="F12054" s="235">
        <v>0</v>
      </c>
      <c r="G12054" s="235">
        <v>0</v>
      </c>
      <c r="H12054" s="235">
        <v>0</v>
      </c>
    </row>
    <row r="12055" spans="2:8">
      <c r="B12055" s="235" t="s">
        <v>96</v>
      </c>
      <c r="C12055" s="235">
        <v>44333</v>
      </c>
      <c r="D12055" s="235">
        <v>0</v>
      </c>
      <c r="E12055" s="235">
        <v>0</v>
      </c>
      <c r="F12055" s="235">
        <v>0</v>
      </c>
      <c r="G12055" s="235">
        <v>0</v>
      </c>
      <c r="H12055" s="235">
        <v>0</v>
      </c>
    </row>
    <row r="12056" spans="2:8">
      <c r="B12056" s="235" t="s">
        <v>96</v>
      </c>
      <c r="C12056" s="235">
        <v>44334</v>
      </c>
      <c r="D12056" s="235">
        <v>100</v>
      </c>
      <c r="E12056" s="235">
        <v>73</v>
      </c>
      <c r="F12056" s="235">
        <v>61</v>
      </c>
      <c r="G12056" s="235">
        <v>23</v>
      </c>
      <c r="H12056" s="235">
        <v>18</v>
      </c>
    </row>
    <row r="12057" spans="2:8">
      <c r="B12057" s="235" t="s">
        <v>96</v>
      </c>
      <c r="C12057" s="235">
        <v>44335</v>
      </c>
      <c r="D12057" s="235">
        <v>8</v>
      </c>
      <c r="E12057" s="235">
        <v>74</v>
      </c>
      <c r="F12057" s="235">
        <v>60</v>
      </c>
      <c r="G12057" s="235">
        <v>23</v>
      </c>
      <c r="H12057" s="235">
        <v>19</v>
      </c>
    </row>
    <row r="12058" spans="2:8">
      <c r="B12058" s="235" t="s">
        <v>96</v>
      </c>
      <c r="C12058" s="235">
        <v>44336</v>
      </c>
      <c r="D12058" s="235">
        <v>0</v>
      </c>
      <c r="E12058" s="235">
        <v>74</v>
      </c>
      <c r="F12058" s="235">
        <v>61</v>
      </c>
      <c r="G12058" s="235">
        <v>25</v>
      </c>
      <c r="H12058" s="235">
        <v>17</v>
      </c>
    </row>
    <row r="12059" spans="2:8">
      <c r="B12059" s="235" t="s">
        <v>96</v>
      </c>
      <c r="C12059" s="235">
        <v>44337</v>
      </c>
      <c r="D12059" s="235">
        <v>0</v>
      </c>
      <c r="E12059" s="235">
        <v>0</v>
      </c>
      <c r="F12059" s="235">
        <v>0</v>
      </c>
      <c r="G12059" s="235">
        <v>0</v>
      </c>
      <c r="H12059" s="235">
        <v>0</v>
      </c>
    </row>
    <row r="12060" spans="2:8">
      <c r="B12060" s="235" t="s">
        <v>96</v>
      </c>
      <c r="C12060" s="235">
        <v>44338</v>
      </c>
      <c r="D12060" s="235">
        <v>0</v>
      </c>
      <c r="E12060" s="235">
        <v>0</v>
      </c>
      <c r="F12060" s="235">
        <v>0</v>
      </c>
      <c r="G12060" s="235">
        <v>0</v>
      </c>
      <c r="H12060" s="235">
        <v>0</v>
      </c>
    </row>
    <row r="12061" spans="2:8">
      <c r="B12061" s="235" t="s">
        <v>96</v>
      </c>
      <c r="C12061" s="235">
        <v>44339</v>
      </c>
      <c r="D12061" s="235">
        <v>0</v>
      </c>
      <c r="E12061" s="235">
        <v>0</v>
      </c>
      <c r="F12061" s="235">
        <v>0</v>
      </c>
      <c r="G12061" s="235">
        <v>0</v>
      </c>
      <c r="H12061" s="235">
        <v>0</v>
      </c>
    </row>
    <row r="12062" spans="2:8">
      <c r="B12062" s="235" t="s">
        <v>96</v>
      </c>
      <c r="C12062" s="235">
        <v>44340</v>
      </c>
      <c r="D12062" s="235">
        <v>14</v>
      </c>
      <c r="E12062" s="235">
        <v>76</v>
      </c>
      <c r="F12062" s="235">
        <v>64</v>
      </c>
      <c r="G12062" s="235">
        <v>23</v>
      </c>
      <c r="H12062" s="235">
        <v>18</v>
      </c>
    </row>
    <row r="12063" spans="2:8">
      <c r="B12063" s="235" t="s">
        <v>96</v>
      </c>
      <c r="C12063" s="235">
        <v>44341</v>
      </c>
      <c r="D12063" s="235">
        <v>14</v>
      </c>
      <c r="E12063" s="235">
        <v>75</v>
      </c>
      <c r="F12063" s="235">
        <v>62</v>
      </c>
      <c r="G12063" s="235">
        <v>24</v>
      </c>
      <c r="H12063" s="235">
        <v>18</v>
      </c>
    </row>
    <row r="12064" spans="2:8">
      <c r="B12064" s="235" t="s">
        <v>96</v>
      </c>
      <c r="C12064" s="235">
        <v>44342</v>
      </c>
      <c r="D12064" s="235">
        <v>3</v>
      </c>
      <c r="E12064" s="235">
        <v>75</v>
      </c>
      <c r="F12064" s="235">
        <v>63</v>
      </c>
      <c r="G12064" s="235">
        <v>23</v>
      </c>
      <c r="H12064" s="235">
        <v>17</v>
      </c>
    </row>
    <row r="12065" spans="2:8">
      <c r="B12065" s="235" t="s">
        <v>96</v>
      </c>
      <c r="C12065" s="235">
        <v>44343</v>
      </c>
      <c r="D12065" s="235">
        <v>36</v>
      </c>
      <c r="E12065" s="235">
        <v>75</v>
      </c>
      <c r="F12065" s="235">
        <v>66</v>
      </c>
      <c r="G12065" s="235">
        <v>22</v>
      </c>
      <c r="H12065" s="235">
        <v>19</v>
      </c>
    </row>
    <row r="12066" spans="2:8">
      <c r="B12066" s="235" t="s">
        <v>96</v>
      </c>
      <c r="C12066" s="235">
        <v>44344</v>
      </c>
      <c r="D12066" s="235">
        <v>14</v>
      </c>
      <c r="E12066" s="235">
        <v>76</v>
      </c>
      <c r="F12066" s="235">
        <v>67</v>
      </c>
      <c r="G12066" s="235">
        <v>21</v>
      </c>
      <c r="H12066" s="235">
        <v>19</v>
      </c>
    </row>
    <row r="12067" spans="2:8">
      <c r="B12067" s="235" t="s">
        <v>96</v>
      </c>
      <c r="C12067" s="235">
        <v>44345</v>
      </c>
      <c r="D12067" s="235">
        <v>20</v>
      </c>
      <c r="E12067" s="235">
        <v>76</v>
      </c>
      <c r="F12067" s="235">
        <v>67</v>
      </c>
      <c r="G12067" s="235">
        <v>21</v>
      </c>
      <c r="H12067" s="235">
        <v>19</v>
      </c>
    </row>
    <row r="12068" spans="2:8">
      <c r="B12068" s="235" t="s">
        <v>96</v>
      </c>
      <c r="C12068" s="235">
        <v>44346</v>
      </c>
      <c r="D12068" s="235">
        <v>0</v>
      </c>
      <c r="E12068" s="235">
        <v>0</v>
      </c>
      <c r="F12068" s="235">
        <v>0</v>
      </c>
      <c r="G12068" s="235">
        <v>0</v>
      </c>
      <c r="H12068" s="235">
        <v>0</v>
      </c>
    </row>
    <row r="12069" spans="2:8">
      <c r="B12069" s="235" t="s">
        <v>96</v>
      </c>
      <c r="C12069" s="235">
        <v>44347</v>
      </c>
      <c r="D12069" s="235">
        <v>12</v>
      </c>
      <c r="E12069" s="235">
        <v>80</v>
      </c>
      <c r="F12069" s="235">
        <v>66</v>
      </c>
      <c r="G12069" s="235">
        <v>22</v>
      </c>
      <c r="H12069" s="235">
        <v>18</v>
      </c>
    </row>
    <row r="12070" spans="2:8">
      <c r="B12070" s="235" t="s">
        <v>96</v>
      </c>
      <c r="C12070" s="235">
        <v>44348</v>
      </c>
      <c r="D12070" s="235">
        <v>8</v>
      </c>
      <c r="E12070" s="235">
        <v>79</v>
      </c>
      <c r="F12070" s="235">
        <v>61</v>
      </c>
      <c r="G12070" s="235">
        <v>23</v>
      </c>
      <c r="H12070" s="235">
        <v>18</v>
      </c>
    </row>
    <row r="12071" spans="2:8">
      <c r="B12071" s="235" t="s">
        <v>96</v>
      </c>
      <c r="C12071" s="235">
        <v>44349</v>
      </c>
      <c r="D12071" s="235">
        <v>0</v>
      </c>
      <c r="E12071" s="235">
        <v>77</v>
      </c>
      <c r="F12071" s="235">
        <v>63</v>
      </c>
      <c r="G12071" s="235">
        <v>24</v>
      </c>
      <c r="H12071" s="235">
        <v>18</v>
      </c>
    </row>
    <row r="12072" spans="2:8">
      <c r="B12072" s="235" t="s">
        <v>96</v>
      </c>
      <c r="C12072" s="235">
        <v>44350</v>
      </c>
      <c r="D12072" s="235">
        <v>0</v>
      </c>
      <c r="E12072" s="235">
        <v>77</v>
      </c>
      <c r="F12072" s="235">
        <v>61</v>
      </c>
      <c r="G12072" s="235">
        <v>23</v>
      </c>
      <c r="H12072" s="235">
        <v>18</v>
      </c>
    </row>
    <row r="12073" spans="2:8">
      <c r="B12073" s="235" t="s">
        <v>96</v>
      </c>
      <c r="C12073" s="235">
        <v>44351</v>
      </c>
      <c r="D12073" s="235">
        <v>12</v>
      </c>
      <c r="E12073" s="235">
        <v>74</v>
      </c>
      <c r="F12073" s="235">
        <v>61</v>
      </c>
      <c r="G12073" s="235">
        <v>25</v>
      </c>
      <c r="H12073" s="235">
        <v>18</v>
      </c>
    </row>
    <row r="12074" spans="2:8">
      <c r="B12074" s="235" t="s">
        <v>96</v>
      </c>
      <c r="C12074" s="235">
        <v>44352</v>
      </c>
      <c r="D12074" s="235">
        <v>0</v>
      </c>
      <c r="E12074" s="235">
        <v>0</v>
      </c>
      <c r="F12074" s="235">
        <v>0</v>
      </c>
      <c r="G12074" s="235">
        <v>0</v>
      </c>
      <c r="H12074" s="235">
        <v>0</v>
      </c>
    </row>
    <row r="12075" spans="2:8">
      <c r="B12075" s="235" t="s">
        <v>96</v>
      </c>
      <c r="C12075" s="235">
        <v>44353</v>
      </c>
      <c r="D12075" s="235">
        <v>0</v>
      </c>
      <c r="E12075" s="235">
        <v>0</v>
      </c>
      <c r="F12075" s="235">
        <v>0</v>
      </c>
      <c r="G12075" s="235">
        <v>0</v>
      </c>
      <c r="H12075" s="235">
        <v>0</v>
      </c>
    </row>
    <row r="12076" spans="2:8">
      <c r="B12076" s="235" t="s">
        <v>96</v>
      </c>
      <c r="C12076" s="235">
        <v>44354</v>
      </c>
      <c r="D12076" s="235">
        <v>7</v>
      </c>
      <c r="E12076" s="235">
        <v>77</v>
      </c>
      <c r="F12076" s="235">
        <v>65</v>
      </c>
      <c r="G12076" s="235">
        <v>21</v>
      </c>
      <c r="H12076" s="235">
        <v>17</v>
      </c>
    </row>
    <row r="12077" spans="2:8">
      <c r="B12077" s="235" t="s">
        <v>96</v>
      </c>
      <c r="C12077" s="235">
        <v>44355</v>
      </c>
      <c r="D12077" s="235">
        <v>0</v>
      </c>
      <c r="E12077" s="235">
        <v>77</v>
      </c>
      <c r="F12077" s="235">
        <v>65</v>
      </c>
      <c r="G12077" s="235">
        <v>21</v>
      </c>
      <c r="H12077" s="235">
        <v>17</v>
      </c>
    </row>
    <row r="12078" spans="2:8">
      <c r="B12078" s="235" t="s">
        <v>96</v>
      </c>
      <c r="C12078" s="235">
        <v>44356</v>
      </c>
      <c r="D12078" s="235">
        <v>30</v>
      </c>
      <c r="E12078" s="235">
        <v>83</v>
      </c>
      <c r="F12078" s="235">
        <v>73</v>
      </c>
      <c r="G12078" s="235">
        <v>20</v>
      </c>
      <c r="H12078" s="235">
        <v>16</v>
      </c>
    </row>
    <row r="12079" spans="2:8">
      <c r="B12079" s="235" t="s">
        <v>96</v>
      </c>
      <c r="C12079" s="235">
        <v>44357</v>
      </c>
      <c r="D12079" s="235">
        <v>3</v>
      </c>
      <c r="E12079" s="235">
        <v>82</v>
      </c>
      <c r="F12079" s="235">
        <v>71</v>
      </c>
      <c r="G12079" s="235">
        <v>22</v>
      </c>
      <c r="H12079" s="235">
        <v>17</v>
      </c>
    </row>
    <row r="12080" spans="2:8">
      <c r="B12080" s="235" t="s">
        <v>96</v>
      </c>
      <c r="C12080" s="235">
        <v>44358</v>
      </c>
      <c r="D12080" s="235">
        <v>8</v>
      </c>
      <c r="E12080" s="235">
        <v>77</v>
      </c>
      <c r="F12080" s="235">
        <v>65</v>
      </c>
      <c r="G12080" s="235">
        <v>21</v>
      </c>
      <c r="H12080" s="235">
        <v>17</v>
      </c>
    </row>
    <row r="12081" spans="2:8">
      <c r="B12081" s="235" t="s">
        <v>96</v>
      </c>
      <c r="C12081" s="235">
        <v>44359</v>
      </c>
      <c r="D12081" s="235">
        <v>0</v>
      </c>
      <c r="E12081" s="235">
        <v>0</v>
      </c>
      <c r="F12081" s="235">
        <v>0</v>
      </c>
      <c r="G12081" s="235">
        <v>0</v>
      </c>
      <c r="H12081" s="235">
        <v>0</v>
      </c>
    </row>
    <row r="12082" spans="2:8">
      <c r="B12082" s="235" t="s">
        <v>96</v>
      </c>
      <c r="C12082" s="235">
        <v>44360</v>
      </c>
      <c r="D12082" s="235">
        <v>0</v>
      </c>
      <c r="E12082" s="235">
        <v>0</v>
      </c>
      <c r="F12082" s="235">
        <v>0</v>
      </c>
      <c r="G12082" s="235">
        <v>0</v>
      </c>
      <c r="H12082" s="235">
        <v>0</v>
      </c>
    </row>
    <row r="12083" spans="2:8">
      <c r="B12083" s="235" t="s">
        <v>96</v>
      </c>
      <c r="C12083" s="235">
        <v>44361</v>
      </c>
      <c r="D12083" s="235">
        <v>0</v>
      </c>
      <c r="E12083" s="235">
        <v>0</v>
      </c>
      <c r="F12083" s="235">
        <v>0</v>
      </c>
      <c r="G12083" s="235">
        <v>0</v>
      </c>
      <c r="H12083" s="235">
        <v>0</v>
      </c>
    </row>
    <row r="12084" spans="2:8">
      <c r="B12084" s="235" t="s">
        <v>96</v>
      </c>
      <c r="C12084" s="235">
        <v>44362</v>
      </c>
      <c r="D12084" s="235">
        <v>24</v>
      </c>
      <c r="E12084" s="235">
        <v>77</v>
      </c>
      <c r="F12084" s="235">
        <v>65</v>
      </c>
      <c r="G12084" s="235">
        <v>0.2</v>
      </c>
      <c r="H12084" s="235">
        <v>17</v>
      </c>
    </row>
    <row r="12085" spans="2:8">
      <c r="B12085" s="235" t="s">
        <v>96</v>
      </c>
      <c r="C12085" s="235">
        <v>44363</v>
      </c>
      <c r="D12085" s="235">
        <v>20</v>
      </c>
      <c r="E12085" s="235">
        <v>80</v>
      </c>
      <c r="F12085" s="235">
        <v>63</v>
      </c>
      <c r="G12085" s="235">
        <v>34</v>
      </c>
      <c r="H12085" s="235">
        <v>15</v>
      </c>
    </row>
    <row r="12086" spans="2:8">
      <c r="B12086" s="235" t="s">
        <v>96</v>
      </c>
      <c r="C12086" s="235">
        <v>44364</v>
      </c>
      <c r="D12086" s="235">
        <v>0</v>
      </c>
      <c r="E12086" s="235">
        <v>76</v>
      </c>
      <c r="F12086" s="235">
        <v>58</v>
      </c>
      <c r="G12086" s="235">
        <v>32</v>
      </c>
      <c r="H12086" s="235">
        <v>15</v>
      </c>
    </row>
    <row r="12087" spans="2:8">
      <c r="B12087" s="235" t="s">
        <v>96</v>
      </c>
      <c r="C12087" s="235">
        <v>44365</v>
      </c>
      <c r="D12087" s="235">
        <v>3</v>
      </c>
      <c r="E12087" s="235">
        <v>78</v>
      </c>
      <c r="F12087" s="235">
        <v>64</v>
      </c>
      <c r="G12087" s="235">
        <v>29</v>
      </c>
      <c r="H12087" s="235">
        <v>15</v>
      </c>
    </row>
    <row r="12088" spans="2:8">
      <c r="B12088" s="235" t="s">
        <v>96</v>
      </c>
      <c r="C12088" s="235">
        <v>44366</v>
      </c>
      <c r="D12088" s="235">
        <v>0</v>
      </c>
      <c r="E12088" s="235">
        <v>0</v>
      </c>
      <c r="F12088" s="235">
        <v>0</v>
      </c>
      <c r="G12088" s="235">
        <v>0</v>
      </c>
      <c r="H12088" s="235">
        <v>0</v>
      </c>
    </row>
    <row r="12089" spans="2:8">
      <c r="B12089" s="235" t="s">
        <v>96</v>
      </c>
      <c r="C12089" s="235">
        <v>44367</v>
      </c>
      <c r="D12089" s="235">
        <v>0</v>
      </c>
      <c r="E12089" s="235">
        <v>0</v>
      </c>
      <c r="F12089" s="235">
        <v>0</v>
      </c>
      <c r="G12089" s="235">
        <v>0</v>
      </c>
      <c r="H12089" s="235">
        <v>0</v>
      </c>
    </row>
    <row r="12090" spans="2:8">
      <c r="B12090" s="235" t="s">
        <v>96</v>
      </c>
      <c r="C12090" s="235">
        <v>44368</v>
      </c>
      <c r="D12090" s="235">
        <v>13</v>
      </c>
      <c r="E12090" s="235">
        <v>77</v>
      </c>
      <c r="F12090" s="235">
        <v>57</v>
      </c>
      <c r="G12090" s="235">
        <v>29</v>
      </c>
      <c r="H12090" s="235">
        <v>14</v>
      </c>
    </row>
    <row r="12091" spans="2:8">
      <c r="B12091" s="235" t="s">
        <v>96</v>
      </c>
      <c r="C12091" s="235">
        <v>44369</v>
      </c>
      <c r="D12091" s="235">
        <v>0</v>
      </c>
      <c r="E12091" s="235">
        <v>74</v>
      </c>
      <c r="F12091" s="235">
        <v>61</v>
      </c>
      <c r="G12091" s="235">
        <v>23</v>
      </c>
      <c r="H12091" s="235">
        <v>18</v>
      </c>
    </row>
    <row r="12092" spans="2:8">
      <c r="B12092" s="235" t="s">
        <v>96</v>
      </c>
      <c r="C12092" s="235">
        <v>44370</v>
      </c>
      <c r="D12092" s="235">
        <v>0</v>
      </c>
      <c r="E12092" s="235">
        <v>77</v>
      </c>
      <c r="F12092" s="235">
        <v>65</v>
      </c>
      <c r="G12092" s="235">
        <v>21</v>
      </c>
      <c r="H12092" s="235">
        <v>17</v>
      </c>
    </row>
    <row r="12093" spans="2:8">
      <c r="B12093" s="235" t="s">
        <v>96</v>
      </c>
      <c r="C12093" s="235">
        <v>44371</v>
      </c>
      <c r="D12093" s="235">
        <v>22</v>
      </c>
      <c r="E12093" s="235">
        <v>78</v>
      </c>
      <c r="F12093" s="235">
        <v>61</v>
      </c>
      <c r="G12093" s="235">
        <v>23</v>
      </c>
      <c r="H12093" s="235">
        <v>18</v>
      </c>
    </row>
    <row r="12094" spans="2:8">
      <c r="B12094" s="235" t="s">
        <v>96</v>
      </c>
      <c r="C12094" s="235">
        <v>44372</v>
      </c>
      <c r="D12094" s="235">
        <v>0</v>
      </c>
      <c r="E12094" s="235">
        <v>81</v>
      </c>
      <c r="F12094" s="235">
        <v>63</v>
      </c>
      <c r="G12094" s="235">
        <v>26</v>
      </c>
      <c r="H12094" s="235">
        <v>15</v>
      </c>
    </row>
    <row r="12095" spans="2:8">
      <c r="B12095" s="235" t="s">
        <v>96</v>
      </c>
      <c r="C12095" s="235">
        <v>44373</v>
      </c>
      <c r="D12095" s="235">
        <v>0</v>
      </c>
      <c r="E12095" s="235">
        <v>0</v>
      </c>
      <c r="F12095" s="235">
        <v>0</v>
      </c>
      <c r="G12095" s="235">
        <v>0</v>
      </c>
      <c r="H12095" s="235">
        <v>0</v>
      </c>
    </row>
    <row r="12096" spans="2:8">
      <c r="B12096" s="235" t="s">
        <v>96</v>
      </c>
      <c r="C12096" s="235">
        <v>44374</v>
      </c>
      <c r="D12096" s="235">
        <v>0</v>
      </c>
      <c r="E12096" s="235">
        <v>0</v>
      </c>
      <c r="F12096" s="235">
        <v>0</v>
      </c>
      <c r="G12096" s="235">
        <v>0</v>
      </c>
      <c r="H12096" s="235">
        <v>0</v>
      </c>
    </row>
    <row r="12097" spans="2:8">
      <c r="B12097" s="235" t="s">
        <v>96</v>
      </c>
      <c r="C12097" s="235">
        <v>44375</v>
      </c>
      <c r="D12097" s="235">
        <v>10</v>
      </c>
      <c r="E12097" s="235">
        <v>76</v>
      </c>
      <c r="F12097" s="235">
        <v>60</v>
      </c>
      <c r="G12097" s="235">
        <v>29</v>
      </c>
      <c r="H12097" s="235">
        <v>15</v>
      </c>
    </row>
    <row r="12098" spans="2:8">
      <c r="B12098" s="235" t="s">
        <v>96</v>
      </c>
      <c r="C12098" s="235">
        <v>44376</v>
      </c>
      <c r="D12098" s="235">
        <v>0</v>
      </c>
      <c r="E12098" s="235">
        <v>73</v>
      </c>
      <c r="F12098" s="235">
        <v>61</v>
      </c>
      <c r="G12098" s="235">
        <v>0.3</v>
      </c>
      <c r="H12098" s="235">
        <v>16</v>
      </c>
    </row>
    <row r="12099" spans="2:8">
      <c r="B12099" s="235" t="s">
        <v>96</v>
      </c>
      <c r="C12099" s="235">
        <v>44377</v>
      </c>
      <c r="D12099" s="235">
        <v>0</v>
      </c>
      <c r="E12099" s="235">
        <v>76</v>
      </c>
      <c r="F12099" s="235">
        <v>61</v>
      </c>
      <c r="G12099" s="235">
        <v>29</v>
      </c>
      <c r="H12099" s="235">
        <v>15</v>
      </c>
    </row>
    <row r="12100" spans="2:8">
      <c r="B12100" s="235" t="s">
        <v>96</v>
      </c>
      <c r="C12100" s="235">
        <v>44378</v>
      </c>
      <c r="D12100" s="235">
        <v>0</v>
      </c>
      <c r="E12100" s="235">
        <v>80</v>
      </c>
      <c r="F12100" s="235">
        <v>65</v>
      </c>
      <c r="G12100" s="235">
        <v>23</v>
      </c>
      <c r="H12100" s="235">
        <v>16</v>
      </c>
    </row>
    <row r="12101" spans="2:8">
      <c r="B12101" s="235" t="s">
        <v>96</v>
      </c>
      <c r="C12101" s="235">
        <v>44379</v>
      </c>
      <c r="D12101" s="235">
        <v>12</v>
      </c>
      <c r="E12101" s="235">
        <v>78</v>
      </c>
      <c r="F12101" s="235">
        <v>62</v>
      </c>
      <c r="G12101" s="235">
        <v>26</v>
      </c>
      <c r="H12101" s="235">
        <v>16</v>
      </c>
    </row>
    <row r="12102" spans="2:8">
      <c r="B12102" s="235" t="s">
        <v>96</v>
      </c>
      <c r="C12102" s="235">
        <v>44380</v>
      </c>
      <c r="D12102" s="235">
        <v>0</v>
      </c>
      <c r="E12102" s="235">
        <v>0</v>
      </c>
      <c r="F12102" s="235">
        <v>0</v>
      </c>
      <c r="G12102" s="235">
        <v>0</v>
      </c>
      <c r="H12102" s="235">
        <v>0</v>
      </c>
    </row>
    <row r="12103" spans="2:8">
      <c r="B12103" s="235" t="s">
        <v>96</v>
      </c>
      <c r="C12103" s="235">
        <v>44381</v>
      </c>
      <c r="D12103" s="235">
        <v>0</v>
      </c>
      <c r="E12103" s="235">
        <v>0</v>
      </c>
      <c r="F12103" s="235">
        <v>0</v>
      </c>
      <c r="G12103" s="235">
        <v>0</v>
      </c>
      <c r="H12103" s="235">
        <v>0</v>
      </c>
    </row>
    <row r="12104" spans="2:8">
      <c r="B12104" s="235" t="s">
        <v>96</v>
      </c>
      <c r="C12104" s="235">
        <v>44382</v>
      </c>
      <c r="D12104" s="235">
        <v>0</v>
      </c>
      <c r="E12104" s="235">
        <v>0</v>
      </c>
      <c r="F12104" s="235">
        <v>0</v>
      </c>
      <c r="G12104" s="235">
        <v>0</v>
      </c>
      <c r="H12104" s="235">
        <v>0</v>
      </c>
    </row>
    <row r="12105" spans="2:8">
      <c r="B12105" s="235" t="s">
        <v>96</v>
      </c>
      <c r="C12105" s="235">
        <v>44383</v>
      </c>
      <c r="D12105" s="235">
        <v>9</v>
      </c>
      <c r="E12105" s="235">
        <v>80</v>
      </c>
      <c r="F12105" s="235">
        <v>59</v>
      </c>
      <c r="G12105" s="235">
        <v>27</v>
      </c>
      <c r="H12105" s="235">
        <v>14</v>
      </c>
    </row>
    <row r="12106" spans="2:8">
      <c r="B12106" s="235" t="s">
        <v>96</v>
      </c>
      <c r="C12106" s="235">
        <v>44384</v>
      </c>
      <c r="D12106" s="235">
        <v>0</v>
      </c>
      <c r="E12106" s="235">
        <v>79</v>
      </c>
      <c r="F12106" s="235">
        <v>60</v>
      </c>
      <c r="G12106" s="235">
        <v>26</v>
      </c>
      <c r="H12106" s="235">
        <v>15</v>
      </c>
    </row>
    <row r="12107" spans="2:8">
      <c r="B12107" s="235" t="s">
        <v>96</v>
      </c>
      <c r="C12107" s="235">
        <v>44385</v>
      </c>
      <c r="D12107" s="235">
        <v>0</v>
      </c>
      <c r="E12107" s="235">
        <v>79</v>
      </c>
      <c r="F12107" s="235">
        <v>60</v>
      </c>
      <c r="G12107" s="235">
        <v>28</v>
      </c>
      <c r="H12107" s="235">
        <v>16</v>
      </c>
    </row>
    <row r="12108" spans="2:8">
      <c r="B12108" s="235" t="s">
        <v>96</v>
      </c>
      <c r="C12108" s="235">
        <v>44386</v>
      </c>
      <c r="D12108" s="235">
        <v>13</v>
      </c>
      <c r="E12108" s="235">
        <v>78</v>
      </c>
      <c r="F12108" s="235">
        <v>59</v>
      </c>
      <c r="G12108" s="235">
        <v>27</v>
      </c>
      <c r="H12108" s="235">
        <v>15</v>
      </c>
    </row>
    <row r="12109" spans="2:8">
      <c r="B12109" s="235" t="s">
        <v>96</v>
      </c>
      <c r="C12109" s="235">
        <v>44387</v>
      </c>
      <c r="D12109" s="235">
        <v>0</v>
      </c>
      <c r="E12109" s="235">
        <v>0</v>
      </c>
      <c r="F12109" s="235">
        <v>0</v>
      </c>
      <c r="G12109" s="235">
        <v>0</v>
      </c>
      <c r="H12109" s="235">
        <v>0</v>
      </c>
    </row>
    <row r="12110" spans="2:8">
      <c r="B12110" s="235" t="s">
        <v>96</v>
      </c>
      <c r="C12110" s="235">
        <v>44388</v>
      </c>
      <c r="D12110" s="235">
        <v>0</v>
      </c>
      <c r="E12110" s="235">
        <v>0</v>
      </c>
      <c r="F12110" s="235">
        <v>0</v>
      </c>
      <c r="G12110" s="235">
        <v>0</v>
      </c>
      <c r="H12110" s="235">
        <v>0</v>
      </c>
    </row>
    <row r="12111" spans="2:8">
      <c r="B12111" s="235" t="s">
        <v>96</v>
      </c>
      <c r="C12111" s="235">
        <v>44389</v>
      </c>
      <c r="D12111" s="235">
        <v>40</v>
      </c>
      <c r="E12111" s="235">
        <v>83</v>
      </c>
      <c r="F12111" s="235">
        <v>73</v>
      </c>
      <c r="G12111" s="235">
        <v>20</v>
      </c>
      <c r="H12111" s="235">
        <v>16</v>
      </c>
    </row>
    <row r="12112" spans="2:8">
      <c r="B12112" s="235" t="s">
        <v>96</v>
      </c>
      <c r="C12112" s="235">
        <v>44390</v>
      </c>
      <c r="D12112" s="235">
        <v>4</v>
      </c>
      <c r="E12112" s="235">
        <v>82</v>
      </c>
      <c r="F12112" s="235">
        <v>71</v>
      </c>
      <c r="G12112" s="235">
        <v>22</v>
      </c>
      <c r="H12112" s="235">
        <v>17</v>
      </c>
    </row>
    <row r="12113" spans="2:8">
      <c r="B12113" s="235" t="s">
        <v>96</v>
      </c>
      <c r="C12113" s="235">
        <v>44391</v>
      </c>
      <c r="D12113" s="235">
        <v>0</v>
      </c>
      <c r="E12113" s="235">
        <v>77</v>
      </c>
      <c r="F12113" s="235">
        <v>61</v>
      </c>
      <c r="G12113" s="235">
        <v>23</v>
      </c>
      <c r="H12113" s="235">
        <v>18</v>
      </c>
    </row>
    <row r="12114" spans="2:8">
      <c r="B12114" s="235" t="s">
        <v>96</v>
      </c>
      <c r="C12114" s="235">
        <v>44392</v>
      </c>
      <c r="D12114" s="235">
        <v>0</v>
      </c>
      <c r="E12114" s="235">
        <v>77</v>
      </c>
      <c r="F12114" s="235">
        <v>63</v>
      </c>
      <c r="G12114" s="235">
        <v>24</v>
      </c>
      <c r="H12114" s="235">
        <v>18</v>
      </c>
    </row>
    <row r="12115" spans="2:8">
      <c r="B12115" s="235" t="s">
        <v>96</v>
      </c>
      <c r="C12115" s="235">
        <v>44393</v>
      </c>
      <c r="D12115" s="235">
        <v>21</v>
      </c>
      <c r="E12115" s="235">
        <v>78</v>
      </c>
      <c r="F12115" s="235">
        <v>61</v>
      </c>
      <c r="G12115" s="235">
        <v>23</v>
      </c>
      <c r="H12115" s="235">
        <v>18</v>
      </c>
    </row>
    <row r="12116" spans="2:8">
      <c r="B12116" s="235" t="s">
        <v>96</v>
      </c>
      <c r="C12116" s="235">
        <v>44394</v>
      </c>
      <c r="D12116" s="235">
        <v>0</v>
      </c>
      <c r="E12116" s="235">
        <v>0</v>
      </c>
      <c r="F12116" s="235">
        <v>0</v>
      </c>
      <c r="G12116" s="235">
        <v>0</v>
      </c>
      <c r="H12116" s="235">
        <v>0</v>
      </c>
    </row>
    <row r="12117" spans="2:8">
      <c r="B12117" s="235" t="s">
        <v>96</v>
      </c>
      <c r="C12117" s="235">
        <v>44395</v>
      </c>
      <c r="D12117" s="235">
        <v>0</v>
      </c>
      <c r="E12117" s="235">
        <v>0</v>
      </c>
      <c r="F12117" s="235">
        <v>0</v>
      </c>
      <c r="G12117" s="235">
        <v>0</v>
      </c>
      <c r="H12117" s="235">
        <v>0</v>
      </c>
    </row>
    <row r="12118" spans="2:8">
      <c r="B12118" s="235" t="s">
        <v>96</v>
      </c>
      <c r="C12118" s="235">
        <v>44396</v>
      </c>
      <c r="D12118" s="235">
        <v>0</v>
      </c>
      <c r="E12118" s="235">
        <v>0</v>
      </c>
      <c r="F12118" s="235">
        <v>0</v>
      </c>
      <c r="G12118" s="235">
        <v>0</v>
      </c>
      <c r="H12118" s="235">
        <v>0</v>
      </c>
    </row>
    <row r="12119" spans="2:8">
      <c r="B12119" s="235" t="s">
        <v>96</v>
      </c>
      <c r="C12119" s="235">
        <v>44397</v>
      </c>
      <c r="D12119" s="235">
        <v>0</v>
      </c>
      <c r="E12119" s="235">
        <v>69</v>
      </c>
      <c r="F12119" s="235">
        <v>42</v>
      </c>
      <c r="G12119" s="235">
        <v>0.3</v>
      </c>
      <c r="H12119" s="235">
        <v>0.1</v>
      </c>
    </row>
    <row r="12120" spans="2:8">
      <c r="B12120" s="235" t="s">
        <v>96</v>
      </c>
      <c r="C12120" s="235">
        <v>44398</v>
      </c>
      <c r="D12120" s="235">
        <v>0</v>
      </c>
      <c r="E12120" s="235">
        <v>68</v>
      </c>
      <c r="F12120" s="235">
        <v>46</v>
      </c>
      <c r="G12120" s="235">
        <v>27</v>
      </c>
      <c r="H12120" s="235">
        <v>13</v>
      </c>
    </row>
    <row r="12121" spans="2:8">
      <c r="B12121" s="235" t="s">
        <v>96</v>
      </c>
      <c r="C12121" s="235">
        <v>44399</v>
      </c>
      <c r="D12121" s="235">
        <v>0</v>
      </c>
      <c r="E12121" s="235">
        <v>69</v>
      </c>
      <c r="F12121" s="235">
        <v>42</v>
      </c>
      <c r="G12121" s="235">
        <v>30</v>
      </c>
      <c r="H12121" s="235">
        <v>14</v>
      </c>
    </row>
    <row r="12122" spans="2:8">
      <c r="B12122" s="235" t="s">
        <v>96</v>
      </c>
      <c r="C12122" s="235">
        <v>44400</v>
      </c>
      <c r="D12122" s="235">
        <v>0</v>
      </c>
      <c r="E12122" s="235">
        <v>79</v>
      </c>
      <c r="F12122" s="235">
        <v>54</v>
      </c>
      <c r="G12122" s="235">
        <v>27</v>
      </c>
      <c r="H12122" s="235">
        <v>14</v>
      </c>
    </row>
    <row r="12123" spans="2:8">
      <c r="B12123" s="235" t="s">
        <v>96</v>
      </c>
      <c r="C12123" s="235">
        <v>44401</v>
      </c>
      <c r="D12123" s="235">
        <v>0</v>
      </c>
      <c r="E12123" s="235">
        <v>0</v>
      </c>
      <c r="F12123" s="235">
        <v>0</v>
      </c>
      <c r="G12123" s="235">
        <v>0</v>
      </c>
      <c r="H12123" s="235">
        <v>0</v>
      </c>
    </row>
    <row r="12124" spans="2:8">
      <c r="B12124" s="235" t="s">
        <v>96</v>
      </c>
      <c r="C12124" s="235">
        <v>44402</v>
      </c>
      <c r="D12124" s="235">
        <v>0</v>
      </c>
      <c r="E12124" s="235">
        <v>0</v>
      </c>
      <c r="F12124" s="235">
        <v>0</v>
      </c>
      <c r="G12124" s="235">
        <v>0</v>
      </c>
      <c r="H12124" s="235">
        <v>0</v>
      </c>
    </row>
    <row r="12125" spans="2:8">
      <c r="B12125" s="235" t="s">
        <v>96</v>
      </c>
      <c r="C12125" s="235">
        <v>44403</v>
      </c>
      <c r="D12125" s="235">
        <v>26</v>
      </c>
      <c r="E12125" s="235">
        <v>87</v>
      </c>
      <c r="F12125" s="235">
        <v>63</v>
      </c>
      <c r="G12125" s="235">
        <v>27</v>
      </c>
      <c r="H12125" s="235">
        <v>14</v>
      </c>
    </row>
    <row r="12126" spans="2:8">
      <c r="B12126" s="235" t="s">
        <v>96</v>
      </c>
      <c r="C12126" s="235">
        <v>44404</v>
      </c>
      <c r="D12126" s="235">
        <v>8</v>
      </c>
      <c r="E12126" s="235">
        <v>82</v>
      </c>
      <c r="F12126" s="235">
        <v>67</v>
      </c>
      <c r="G12126" s="235">
        <v>22</v>
      </c>
      <c r="H12126" s="235">
        <v>14</v>
      </c>
    </row>
    <row r="12127" spans="2:8">
      <c r="B12127" s="235" t="s">
        <v>96</v>
      </c>
      <c r="C12127" s="235">
        <v>44405</v>
      </c>
      <c r="D12127" s="235">
        <v>0</v>
      </c>
      <c r="E12127" s="235">
        <v>84</v>
      </c>
      <c r="F12127" s="235">
        <v>49</v>
      </c>
      <c r="G12127" s="235">
        <v>31</v>
      </c>
      <c r="H12127" s="235">
        <v>13</v>
      </c>
    </row>
    <row r="12128" spans="2:8">
      <c r="B12128" s="235" t="s">
        <v>96</v>
      </c>
      <c r="C12128" s="235">
        <v>44406</v>
      </c>
      <c r="D12128" s="235">
        <v>0</v>
      </c>
      <c r="E12128" s="235">
        <v>83</v>
      </c>
      <c r="F12128" s="235">
        <v>50</v>
      </c>
      <c r="G12128" s="235">
        <v>30</v>
      </c>
      <c r="H12128" s="235">
        <v>13</v>
      </c>
    </row>
    <row r="12129" spans="2:8">
      <c r="B12129" s="235" t="s">
        <v>96</v>
      </c>
      <c r="C12129" s="235">
        <v>44407</v>
      </c>
      <c r="D12129" s="235">
        <v>20</v>
      </c>
      <c r="E12129" s="235">
        <v>82</v>
      </c>
      <c r="F12129" s="235">
        <v>53</v>
      </c>
      <c r="G12129" s="235">
        <v>30</v>
      </c>
      <c r="H12129" s="235">
        <v>15</v>
      </c>
    </row>
    <row r="12130" spans="2:8">
      <c r="B12130" s="235" t="s">
        <v>96</v>
      </c>
      <c r="C12130" s="235">
        <v>44408</v>
      </c>
      <c r="D12130" s="235">
        <v>0</v>
      </c>
      <c r="E12130" s="235">
        <v>0</v>
      </c>
      <c r="F12130" s="235">
        <v>0</v>
      </c>
      <c r="G12130" s="235">
        <v>0</v>
      </c>
      <c r="H12130" s="235">
        <v>0</v>
      </c>
    </row>
    <row r="12131" spans="2:8">
      <c r="B12131" s="235" t="s">
        <v>96</v>
      </c>
      <c r="C12131" s="235">
        <v>44409</v>
      </c>
      <c r="D12131" s="235">
        <v>0</v>
      </c>
      <c r="E12131" s="235">
        <v>0</v>
      </c>
      <c r="F12131" s="235">
        <v>0</v>
      </c>
      <c r="G12131" s="235">
        <v>0</v>
      </c>
      <c r="H12131" s="235">
        <v>0</v>
      </c>
    </row>
    <row r="12132" spans="2:8">
      <c r="B12132" s="235" t="s">
        <v>96</v>
      </c>
      <c r="C12132" s="235">
        <v>44410</v>
      </c>
      <c r="D12132" s="235">
        <v>0</v>
      </c>
      <c r="E12132" s="235">
        <v>75</v>
      </c>
      <c r="F12132" s="235">
        <v>48</v>
      </c>
      <c r="G12132" s="235">
        <v>30</v>
      </c>
      <c r="H12132" s="235">
        <v>14</v>
      </c>
    </row>
    <row r="12133" spans="2:8">
      <c r="B12133" s="235" t="s">
        <v>96</v>
      </c>
      <c r="C12133" s="235">
        <v>44411</v>
      </c>
      <c r="D12133" s="235">
        <v>0</v>
      </c>
      <c r="E12133" s="235">
        <v>74</v>
      </c>
      <c r="F12133" s="235">
        <v>52</v>
      </c>
      <c r="G12133" s="235">
        <v>26</v>
      </c>
      <c r="H12133" s="235">
        <v>13.5</v>
      </c>
    </row>
    <row r="12134" spans="2:8">
      <c r="B12134" s="235" t="s">
        <v>96</v>
      </c>
      <c r="C12134" s="235">
        <v>44412</v>
      </c>
      <c r="D12134" s="235">
        <v>0</v>
      </c>
      <c r="E12134" s="235">
        <v>72</v>
      </c>
      <c r="F12134" s="235">
        <v>48</v>
      </c>
      <c r="G12134" s="235">
        <v>30</v>
      </c>
      <c r="H12134" s="235">
        <v>12</v>
      </c>
    </row>
    <row r="12135" spans="2:8">
      <c r="B12135" s="235" t="s">
        <v>96</v>
      </c>
      <c r="C12135" s="235">
        <v>44413</v>
      </c>
      <c r="D12135" s="235">
        <v>0</v>
      </c>
      <c r="E12135" s="235">
        <v>72</v>
      </c>
      <c r="F12135" s="235">
        <v>52</v>
      </c>
      <c r="G12135" s="235">
        <v>28</v>
      </c>
      <c r="H12135" s="235">
        <v>13</v>
      </c>
    </row>
    <row r="12136" spans="2:8">
      <c r="B12136" s="235" t="s">
        <v>96</v>
      </c>
      <c r="C12136" s="235">
        <v>44414</v>
      </c>
      <c r="D12136" s="235">
        <v>0</v>
      </c>
      <c r="E12136" s="235">
        <v>72</v>
      </c>
      <c r="F12136" s="235">
        <v>52</v>
      </c>
      <c r="G12136" s="235">
        <v>28</v>
      </c>
      <c r="H12136" s="235">
        <v>13</v>
      </c>
    </row>
    <row r="12137" spans="2:8">
      <c r="B12137" s="235" t="s">
        <v>96</v>
      </c>
      <c r="C12137" s="235">
        <v>44415</v>
      </c>
      <c r="D12137" s="235">
        <v>0</v>
      </c>
      <c r="E12137" s="235">
        <v>0</v>
      </c>
      <c r="F12137" s="235">
        <v>0</v>
      </c>
      <c r="G12137" s="235">
        <v>0</v>
      </c>
      <c r="H12137" s="235">
        <v>0</v>
      </c>
    </row>
    <row r="12138" spans="2:8">
      <c r="B12138" s="235" t="s">
        <v>96</v>
      </c>
      <c r="C12138" s="235">
        <v>44416</v>
      </c>
      <c r="D12138" s="235">
        <v>0</v>
      </c>
      <c r="E12138" s="235">
        <v>0</v>
      </c>
      <c r="F12138" s="235">
        <v>0</v>
      </c>
      <c r="G12138" s="235">
        <v>0</v>
      </c>
      <c r="H12138" s="235">
        <v>0</v>
      </c>
    </row>
    <row r="12139" spans="2:8">
      <c r="B12139" s="235" t="s">
        <v>96</v>
      </c>
      <c r="C12139" s="235">
        <v>44417</v>
      </c>
      <c r="D12139" s="235">
        <v>14</v>
      </c>
      <c r="E12139" s="235">
        <v>83</v>
      </c>
      <c r="F12139" s="235">
        <v>58</v>
      </c>
      <c r="G12139" s="235">
        <v>27</v>
      </c>
      <c r="H12139" s="235">
        <v>14</v>
      </c>
    </row>
    <row r="12140" spans="2:8">
      <c r="B12140" s="235" t="s">
        <v>96</v>
      </c>
      <c r="C12140" s="235">
        <v>44418</v>
      </c>
      <c r="D12140" s="235">
        <v>0</v>
      </c>
      <c r="E12140" s="235">
        <v>82</v>
      </c>
      <c r="F12140" s="235">
        <v>60</v>
      </c>
      <c r="G12140" s="235">
        <v>25</v>
      </c>
      <c r="H12140" s="235">
        <v>15</v>
      </c>
    </row>
    <row r="12141" spans="2:8">
      <c r="B12141" s="235" t="s">
        <v>96</v>
      </c>
      <c r="C12141" s="235">
        <v>44419</v>
      </c>
      <c r="D12141" s="235">
        <v>15</v>
      </c>
      <c r="E12141" s="235">
        <v>83</v>
      </c>
      <c r="F12141" s="235">
        <v>59</v>
      </c>
      <c r="G12141" s="235">
        <v>27</v>
      </c>
      <c r="H12141" s="235">
        <v>15</v>
      </c>
    </row>
    <row r="12142" spans="2:8">
      <c r="B12142" s="235" t="s">
        <v>96</v>
      </c>
      <c r="C12142" s="235">
        <v>44420</v>
      </c>
      <c r="D12142" s="235">
        <v>6</v>
      </c>
      <c r="E12142" s="235">
        <v>80</v>
      </c>
      <c r="F12142" s="235">
        <v>60</v>
      </c>
      <c r="G12142" s="235">
        <v>26</v>
      </c>
      <c r="H12142" s="235">
        <v>13</v>
      </c>
    </row>
    <row r="12143" spans="2:8">
      <c r="B12143" s="235" t="s">
        <v>96</v>
      </c>
      <c r="C12143" s="235">
        <v>44421</v>
      </c>
      <c r="D12143" s="235">
        <v>40</v>
      </c>
      <c r="E12143" s="235">
        <v>81</v>
      </c>
      <c r="F12143" s="235">
        <v>59</v>
      </c>
      <c r="G12143" s="235">
        <v>27</v>
      </c>
      <c r="H12143" s="235">
        <v>14</v>
      </c>
    </row>
    <row r="12144" spans="2:8">
      <c r="B12144" s="235" t="s">
        <v>96</v>
      </c>
      <c r="C12144" s="235">
        <v>44422</v>
      </c>
      <c r="D12144" s="235">
        <v>0</v>
      </c>
      <c r="E12144" s="235">
        <v>0</v>
      </c>
      <c r="F12144" s="235">
        <v>0</v>
      </c>
      <c r="G12144" s="235">
        <v>0</v>
      </c>
      <c r="H12144" s="235">
        <v>0</v>
      </c>
    </row>
    <row r="12145" spans="2:8">
      <c r="B12145" s="235" t="s">
        <v>96</v>
      </c>
      <c r="C12145" s="235">
        <v>44423</v>
      </c>
      <c r="D12145" s="235">
        <v>0</v>
      </c>
      <c r="E12145" s="235">
        <v>0</v>
      </c>
      <c r="F12145" s="235">
        <v>0</v>
      </c>
      <c r="G12145" s="235">
        <v>0</v>
      </c>
      <c r="H12145" s="235">
        <v>0</v>
      </c>
    </row>
    <row r="12146" spans="2:8">
      <c r="B12146" s="235" t="s">
        <v>96</v>
      </c>
      <c r="C12146" s="235">
        <v>44424</v>
      </c>
      <c r="D12146" s="235">
        <v>0</v>
      </c>
      <c r="E12146" s="235">
        <v>0</v>
      </c>
      <c r="F12146" s="235">
        <v>0</v>
      </c>
      <c r="G12146" s="235">
        <v>0</v>
      </c>
      <c r="H12146" s="235">
        <v>0</v>
      </c>
    </row>
    <row r="12147" spans="2:8">
      <c r="B12147" s="235" t="s">
        <v>96</v>
      </c>
      <c r="C12147" s="235">
        <v>44425</v>
      </c>
      <c r="D12147" s="235">
        <v>60</v>
      </c>
      <c r="E12147" s="235">
        <v>83</v>
      </c>
      <c r="F12147" s="235">
        <v>58</v>
      </c>
      <c r="G12147" s="235">
        <v>27</v>
      </c>
      <c r="H12147" s="235">
        <v>14</v>
      </c>
    </row>
    <row r="12148" spans="2:8">
      <c r="B12148" s="235" t="s">
        <v>96</v>
      </c>
      <c r="C12148" s="235">
        <v>44426</v>
      </c>
      <c r="D12148" s="235">
        <v>40</v>
      </c>
      <c r="E12148" s="235">
        <v>84</v>
      </c>
      <c r="F12148" s="235">
        <v>64</v>
      </c>
      <c r="G12148" s="235">
        <v>25</v>
      </c>
      <c r="H12148" s="235">
        <v>14</v>
      </c>
    </row>
    <row r="12149" spans="2:8">
      <c r="B12149" s="235" t="s">
        <v>96</v>
      </c>
      <c r="C12149" s="235">
        <v>44427</v>
      </c>
      <c r="D12149" s="235">
        <v>34</v>
      </c>
      <c r="E12149" s="235">
        <v>83</v>
      </c>
      <c r="F12149" s="235">
        <v>59</v>
      </c>
      <c r="G12149" s="235">
        <v>27</v>
      </c>
      <c r="H12149" s="235">
        <v>15</v>
      </c>
    </row>
    <row r="12150" spans="2:8">
      <c r="B12150" s="235" t="s">
        <v>96</v>
      </c>
      <c r="C12150" s="235">
        <v>44428</v>
      </c>
      <c r="D12150" s="235">
        <v>6</v>
      </c>
      <c r="E12150" s="235">
        <v>80</v>
      </c>
      <c r="F12150" s="235">
        <v>60</v>
      </c>
      <c r="G12150" s="235">
        <v>26</v>
      </c>
      <c r="H12150" s="235">
        <v>13</v>
      </c>
    </row>
    <row r="12151" spans="2:8">
      <c r="B12151" s="235" t="s">
        <v>96</v>
      </c>
      <c r="C12151" s="235">
        <v>44429</v>
      </c>
      <c r="D12151" s="235">
        <v>0</v>
      </c>
      <c r="E12151" s="235">
        <v>0</v>
      </c>
      <c r="F12151" s="235">
        <v>0</v>
      </c>
      <c r="G12151" s="235">
        <v>0</v>
      </c>
      <c r="H12151" s="235">
        <v>0</v>
      </c>
    </row>
    <row r="12152" spans="2:8">
      <c r="B12152" s="235" t="s">
        <v>96</v>
      </c>
      <c r="C12152" s="235">
        <v>44430</v>
      </c>
      <c r="D12152" s="235">
        <v>0</v>
      </c>
      <c r="E12152" s="235">
        <v>0</v>
      </c>
      <c r="F12152" s="235">
        <v>0</v>
      </c>
      <c r="G12152" s="235">
        <v>0</v>
      </c>
      <c r="H12152" s="235">
        <v>0</v>
      </c>
    </row>
    <row r="12153" spans="2:8">
      <c r="B12153" s="235" t="s">
        <v>96</v>
      </c>
      <c r="C12153" s="235">
        <v>44431</v>
      </c>
      <c r="D12153" s="235">
        <v>5</v>
      </c>
      <c r="E12153" s="235">
        <v>82</v>
      </c>
      <c r="F12153" s="235">
        <v>61</v>
      </c>
      <c r="G12153" s="235">
        <v>26</v>
      </c>
      <c r="H12153" s="235">
        <v>15</v>
      </c>
    </row>
    <row r="12154" spans="2:8">
      <c r="B12154" s="235" t="s">
        <v>96</v>
      </c>
      <c r="C12154" s="235">
        <v>44432</v>
      </c>
      <c r="D12154" s="235">
        <v>6</v>
      </c>
      <c r="E12154" s="235">
        <v>84</v>
      </c>
      <c r="F12154" s="235">
        <v>62</v>
      </c>
      <c r="G12154" s="235">
        <v>24</v>
      </c>
      <c r="H12154" s="235">
        <v>15</v>
      </c>
    </row>
    <row r="12155" spans="2:8">
      <c r="B12155" s="235" t="s">
        <v>96</v>
      </c>
      <c r="C12155" s="235">
        <v>44433</v>
      </c>
      <c r="D12155" s="235">
        <v>4</v>
      </c>
      <c r="E12155" s="235">
        <v>84</v>
      </c>
      <c r="F12155" s="235">
        <v>58</v>
      </c>
      <c r="G12155" s="235">
        <v>25</v>
      </c>
      <c r="H12155" s="235">
        <v>15</v>
      </c>
    </row>
    <row r="12156" spans="2:8">
      <c r="B12156" s="235" t="s">
        <v>96</v>
      </c>
      <c r="C12156" s="235">
        <v>44434</v>
      </c>
      <c r="D12156" s="235">
        <v>6</v>
      </c>
      <c r="E12156" s="235">
        <v>86</v>
      </c>
      <c r="F12156" s="235">
        <v>63</v>
      </c>
      <c r="G12156" s="235">
        <v>27</v>
      </c>
      <c r="H12156" s="235">
        <v>14</v>
      </c>
    </row>
    <row r="12157" spans="2:8">
      <c r="B12157" s="235" t="s">
        <v>96</v>
      </c>
      <c r="C12157" s="235">
        <v>44435</v>
      </c>
      <c r="D12157" s="235">
        <v>15</v>
      </c>
      <c r="E12157" s="235">
        <v>87</v>
      </c>
      <c r="F12157" s="235">
        <v>64</v>
      </c>
      <c r="G12157" s="235">
        <v>25</v>
      </c>
      <c r="H12157" s="235">
        <v>15</v>
      </c>
    </row>
    <row r="12158" spans="2:8">
      <c r="B12158" s="235" t="s">
        <v>96</v>
      </c>
      <c r="C12158" s="235">
        <v>44436</v>
      </c>
      <c r="D12158" s="235">
        <v>0</v>
      </c>
      <c r="E12158" s="235">
        <v>0</v>
      </c>
      <c r="F12158" s="235">
        <v>0</v>
      </c>
      <c r="G12158" s="235">
        <v>0</v>
      </c>
      <c r="H12158" s="235">
        <v>0</v>
      </c>
    </row>
    <row r="12159" spans="2:8">
      <c r="B12159" s="235" t="s">
        <v>96</v>
      </c>
      <c r="C12159" s="235">
        <v>44437</v>
      </c>
      <c r="D12159" s="235">
        <v>0</v>
      </c>
      <c r="E12159" s="235">
        <v>0</v>
      </c>
      <c r="F12159" s="235">
        <v>0</v>
      </c>
      <c r="G12159" s="235">
        <v>0</v>
      </c>
      <c r="H12159" s="235">
        <v>0</v>
      </c>
    </row>
    <row r="12160" spans="2:8">
      <c r="B12160" s="235" t="s">
        <v>96</v>
      </c>
      <c r="C12160" s="235">
        <v>44438</v>
      </c>
      <c r="D12160" s="235">
        <v>58</v>
      </c>
      <c r="E12160" s="235">
        <v>85</v>
      </c>
      <c r="F12160" s="235">
        <v>66</v>
      </c>
      <c r="G12160" s="235">
        <v>22</v>
      </c>
      <c r="H12160" s="235">
        <v>15</v>
      </c>
    </row>
    <row r="12161" spans="2:8">
      <c r="B12161" s="235" t="s">
        <v>96</v>
      </c>
      <c r="C12161" s="235">
        <v>44439</v>
      </c>
      <c r="D12161" s="235">
        <v>10</v>
      </c>
      <c r="E12161" s="235">
        <v>85</v>
      </c>
      <c r="F12161" s="235">
        <v>70</v>
      </c>
      <c r="G12161" s="235">
        <v>22</v>
      </c>
      <c r="H12161" s="235">
        <v>14</v>
      </c>
    </row>
    <row r="12162" spans="2:8">
      <c r="B12162" s="235" t="s">
        <v>96</v>
      </c>
      <c r="C12162" s="235">
        <v>44440</v>
      </c>
      <c r="D12162" s="235">
        <v>6</v>
      </c>
      <c r="E12162" s="235">
        <v>82</v>
      </c>
      <c r="F12162" s="235">
        <v>66</v>
      </c>
      <c r="G12162" s="235">
        <v>24</v>
      </c>
      <c r="H12162" s="235">
        <v>14</v>
      </c>
    </row>
    <row r="12163" spans="2:8">
      <c r="B12163" s="235" t="s">
        <v>96</v>
      </c>
      <c r="C12163" s="235">
        <v>44441</v>
      </c>
      <c r="D12163" s="235">
        <v>0</v>
      </c>
      <c r="E12163" s="235">
        <v>82</v>
      </c>
      <c r="F12163" s="235">
        <v>65</v>
      </c>
      <c r="G12163" s="235">
        <v>23</v>
      </c>
      <c r="H12163" s="235">
        <v>13</v>
      </c>
    </row>
    <row r="12164" spans="2:8">
      <c r="B12164" s="235" t="s">
        <v>96</v>
      </c>
      <c r="C12164" s="235">
        <v>44442</v>
      </c>
      <c r="D12164" s="235">
        <v>0</v>
      </c>
      <c r="E12164" s="235">
        <v>81</v>
      </c>
      <c r="F12164" s="235">
        <v>65</v>
      </c>
      <c r="G12164" s="235">
        <v>24</v>
      </c>
      <c r="H12164" s="235">
        <v>15</v>
      </c>
    </row>
    <row r="12165" spans="2:8">
      <c r="B12165" s="235" t="s">
        <v>96</v>
      </c>
      <c r="C12165" s="235">
        <v>44445</v>
      </c>
      <c r="D12165" s="235">
        <v>25</v>
      </c>
      <c r="E12165" s="235">
        <v>84</v>
      </c>
      <c r="F12165" s="235">
        <v>64</v>
      </c>
      <c r="G12165" s="235">
        <v>23</v>
      </c>
      <c r="H12165" s="235">
        <v>15</v>
      </c>
    </row>
    <row r="12166" spans="2:8">
      <c r="B12166" s="235" t="s">
        <v>96</v>
      </c>
      <c r="C12166" s="235">
        <v>44446</v>
      </c>
      <c r="D12166" s="235">
        <v>10</v>
      </c>
      <c r="E12166" s="235">
        <v>84</v>
      </c>
      <c r="F12166" s="235">
        <v>66</v>
      </c>
      <c r="G12166" s="235">
        <v>23</v>
      </c>
      <c r="H12166" s="235">
        <v>15</v>
      </c>
    </row>
    <row r="12167" spans="2:8">
      <c r="B12167" s="235" t="s">
        <v>96</v>
      </c>
      <c r="C12167" s="235">
        <v>44447</v>
      </c>
      <c r="D12167" s="235">
        <v>10</v>
      </c>
      <c r="E12167" s="235">
        <v>82</v>
      </c>
      <c r="F12167" s="235">
        <v>63</v>
      </c>
      <c r="G12167" s="235">
        <v>24</v>
      </c>
      <c r="H12167" s="235">
        <v>14</v>
      </c>
    </row>
    <row r="12168" spans="2:8">
      <c r="B12168" s="235" t="s">
        <v>96</v>
      </c>
      <c r="C12168" s="235">
        <v>44448</v>
      </c>
      <c r="D12168" s="235">
        <v>20</v>
      </c>
      <c r="E12168" s="235">
        <v>83</v>
      </c>
      <c r="F12168" s="235">
        <v>63</v>
      </c>
      <c r="G12168" s="235">
        <v>24</v>
      </c>
      <c r="H12168" s="235">
        <v>15</v>
      </c>
    </row>
    <row r="12169" spans="2:8">
      <c r="B12169" s="235" t="s">
        <v>96</v>
      </c>
      <c r="C12169" s="235">
        <v>44449</v>
      </c>
      <c r="D12169" s="235">
        <v>0</v>
      </c>
      <c r="E12169" s="235">
        <v>84</v>
      </c>
      <c r="F12169" s="235">
        <v>63</v>
      </c>
      <c r="G12169" s="235">
        <v>25</v>
      </c>
      <c r="H12169" s="235">
        <v>15</v>
      </c>
    </row>
    <row r="12170" spans="2:8">
      <c r="B12170" s="235" t="s">
        <v>96</v>
      </c>
      <c r="C12170" s="235">
        <v>44452</v>
      </c>
      <c r="D12170" s="235">
        <v>40</v>
      </c>
      <c r="E12170" s="235">
        <v>83</v>
      </c>
      <c r="F12170" s="235">
        <v>64</v>
      </c>
      <c r="G12170" s="235">
        <v>27</v>
      </c>
      <c r="H12170" s="235">
        <v>13</v>
      </c>
    </row>
    <row r="12171" spans="2:8">
      <c r="B12171" s="235" t="s">
        <v>96</v>
      </c>
      <c r="C12171" s="235">
        <v>44453</v>
      </c>
      <c r="D12171" s="235">
        <v>7</v>
      </c>
      <c r="E12171" s="235">
        <v>82</v>
      </c>
      <c r="F12171" s="235">
        <v>63</v>
      </c>
      <c r="G12171" s="235">
        <v>24</v>
      </c>
      <c r="H12171" s="235">
        <v>14</v>
      </c>
    </row>
    <row r="12172" spans="2:8">
      <c r="B12172" s="235" t="s">
        <v>96</v>
      </c>
      <c r="C12172" s="235">
        <v>44454</v>
      </c>
      <c r="D12172" s="235">
        <v>27</v>
      </c>
      <c r="E12172" s="235">
        <v>84</v>
      </c>
      <c r="F12172" s="235">
        <v>64</v>
      </c>
      <c r="G12172" s="235">
        <v>24</v>
      </c>
      <c r="H12172" s="235">
        <v>13</v>
      </c>
    </row>
    <row r="12173" spans="2:8">
      <c r="B12173" s="235" t="s">
        <v>96</v>
      </c>
      <c r="C12173" s="235">
        <v>44455</v>
      </c>
      <c r="D12173" s="235">
        <v>0</v>
      </c>
      <c r="E12173" s="235">
        <v>83</v>
      </c>
      <c r="F12173" s="235">
        <v>65</v>
      </c>
      <c r="G12173" s="235">
        <v>23</v>
      </c>
      <c r="H12173" s="235">
        <v>14</v>
      </c>
    </row>
    <row r="12174" spans="2:8">
      <c r="B12174" s="235" t="s">
        <v>96</v>
      </c>
      <c r="C12174" s="235">
        <v>44456</v>
      </c>
      <c r="D12174" s="235">
        <v>2</v>
      </c>
      <c r="E12174" s="235">
        <v>83</v>
      </c>
      <c r="F12174" s="235">
        <v>65</v>
      </c>
      <c r="G12174" s="235">
        <v>23</v>
      </c>
      <c r="H12174" s="235">
        <v>14</v>
      </c>
    </row>
    <row r="12175" spans="2:8">
      <c r="B12175" s="235" t="s">
        <v>96</v>
      </c>
      <c r="C12175" s="235">
        <v>44459</v>
      </c>
      <c r="D12175" s="235">
        <v>25</v>
      </c>
      <c r="E12175" s="235">
        <v>83</v>
      </c>
      <c r="F12175" s="235">
        <v>63</v>
      </c>
      <c r="G12175" s="235">
        <v>27</v>
      </c>
      <c r="H12175" s="235">
        <v>14</v>
      </c>
    </row>
    <row r="12176" spans="2:8">
      <c r="B12176" s="235" t="s">
        <v>96</v>
      </c>
      <c r="C12176" s="235">
        <v>44460</v>
      </c>
      <c r="D12176" s="235">
        <v>3</v>
      </c>
      <c r="E12176" s="235">
        <v>84</v>
      </c>
      <c r="F12176" s="235">
        <v>64</v>
      </c>
      <c r="G12176" s="235">
        <v>25</v>
      </c>
      <c r="H12176" s="235">
        <v>14</v>
      </c>
    </row>
    <row r="12177" spans="2:8">
      <c r="B12177" s="235" t="s">
        <v>96</v>
      </c>
      <c r="C12177" s="235">
        <v>44461</v>
      </c>
      <c r="D12177" s="235">
        <v>7</v>
      </c>
      <c r="E12177" s="235">
        <v>83</v>
      </c>
      <c r="F12177" s="235">
        <v>62</v>
      </c>
      <c r="G12177" s="235">
        <v>27</v>
      </c>
      <c r="H12177" s="235">
        <v>15</v>
      </c>
    </row>
    <row r="12178" spans="2:8">
      <c r="B12178" s="235" t="s">
        <v>96</v>
      </c>
      <c r="C12178" s="235">
        <v>44462</v>
      </c>
      <c r="D12178" s="235">
        <v>13</v>
      </c>
      <c r="E12178" s="235">
        <v>83</v>
      </c>
      <c r="F12178" s="235">
        <v>62</v>
      </c>
      <c r="G12178" s="235">
        <v>27</v>
      </c>
      <c r="H12178" s="235">
        <v>15</v>
      </c>
    </row>
    <row r="12179" spans="2:8">
      <c r="B12179" s="235" t="s">
        <v>96</v>
      </c>
      <c r="C12179" s="235">
        <v>44463</v>
      </c>
      <c r="D12179" s="235">
        <v>3</v>
      </c>
      <c r="E12179" s="235">
        <v>84</v>
      </c>
      <c r="F12179" s="235">
        <v>64</v>
      </c>
      <c r="G12179" s="235">
        <v>24</v>
      </c>
      <c r="H12179" s="235">
        <v>13</v>
      </c>
    </row>
    <row r="12180" spans="2:8">
      <c r="B12180" s="235" t="s">
        <v>96</v>
      </c>
      <c r="C12180" s="235">
        <v>44466</v>
      </c>
      <c r="D12180" s="235">
        <v>2</v>
      </c>
      <c r="E12180" s="235">
        <v>83</v>
      </c>
      <c r="F12180" s="235">
        <v>63</v>
      </c>
      <c r="G12180" s="235">
        <v>27</v>
      </c>
      <c r="H12180" s="235">
        <v>14</v>
      </c>
    </row>
    <row r="12181" spans="2:8">
      <c r="B12181" s="235" t="s">
        <v>96</v>
      </c>
      <c r="C12181" s="235">
        <v>44467</v>
      </c>
      <c r="D12181" s="235">
        <v>3</v>
      </c>
      <c r="E12181" s="235">
        <v>84</v>
      </c>
      <c r="F12181" s="235">
        <v>64</v>
      </c>
      <c r="G12181" s="235">
        <v>25</v>
      </c>
      <c r="H12181" s="235">
        <v>14</v>
      </c>
    </row>
    <row r="12182" spans="2:8">
      <c r="B12182" s="235" t="s">
        <v>96</v>
      </c>
      <c r="C12182" s="235">
        <v>44468</v>
      </c>
      <c r="D12182" s="235">
        <v>25</v>
      </c>
      <c r="E12182" s="235">
        <v>83</v>
      </c>
      <c r="F12182" s="235">
        <v>62</v>
      </c>
      <c r="G12182" s="235">
        <v>27</v>
      </c>
      <c r="H12182" s="235">
        <v>15</v>
      </c>
    </row>
    <row r="12183" spans="2:8">
      <c r="B12183" s="235" t="s">
        <v>96</v>
      </c>
      <c r="C12183" s="235">
        <v>44469</v>
      </c>
      <c r="D12183" s="235">
        <v>40</v>
      </c>
      <c r="E12183" s="235">
        <v>83</v>
      </c>
      <c r="F12183" s="235">
        <v>62</v>
      </c>
      <c r="G12183" s="235">
        <v>27</v>
      </c>
      <c r="H12183" s="235">
        <v>15</v>
      </c>
    </row>
    <row r="12184" spans="2:8">
      <c r="B12184" s="235" t="s">
        <v>96</v>
      </c>
      <c r="C12184" s="235">
        <v>44470</v>
      </c>
      <c r="D12184" s="235">
        <v>0</v>
      </c>
      <c r="E12184" s="235">
        <v>83</v>
      </c>
      <c r="F12184" s="235">
        <v>64</v>
      </c>
      <c r="G12184" s="235">
        <v>20</v>
      </c>
      <c r="H12184" s="235">
        <v>16</v>
      </c>
    </row>
    <row r="12185" spans="2:8">
      <c r="B12185" s="235" t="s">
        <v>96</v>
      </c>
      <c r="C12185" s="235">
        <v>44473</v>
      </c>
      <c r="D12185" s="235">
        <v>30</v>
      </c>
      <c r="E12185" s="235">
        <v>84</v>
      </c>
      <c r="F12185" s="235">
        <v>63</v>
      </c>
      <c r="G12185" s="235">
        <v>21</v>
      </c>
      <c r="H12185" s="235">
        <v>15</v>
      </c>
    </row>
    <row r="12186" spans="2:8">
      <c r="B12186" s="235" t="s">
        <v>96</v>
      </c>
      <c r="C12186" s="235">
        <v>44474</v>
      </c>
      <c r="D12186" s="235">
        <v>7</v>
      </c>
      <c r="E12186" s="235">
        <v>84</v>
      </c>
      <c r="F12186" s="235">
        <v>64</v>
      </c>
      <c r="G12186" s="235">
        <v>24</v>
      </c>
      <c r="H12186" s="235">
        <v>14</v>
      </c>
    </row>
    <row r="12187" spans="2:8">
      <c r="B12187" s="235" t="s">
        <v>96</v>
      </c>
      <c r="C12187" s="235">
        <v>44475</v>
      </c>
      <c r="D12187" s="235">
        <v>0</v>
      </c>
      <c r="E12187" s="235">
        <v>83</v>
      </c>
      <c r="F12187" s="235">
        <v>64</v>
      </c>
      <c r="G12187" s="235">
        <v>22</v>
      </c>
      <c r="H12187" s="235">
        <v>13</v>
      </c>
    </row>
    <row r="12188" spans="2:8">
      <c r="B12188" s="235" t="s">
        <v>96</v>
      </c>
      <c r="C12188" s="235">
        <v>44476</v>
      </c>
      <c r="D12188" s="235">
        <v>10</v>
      </c>
      <c r="E12188" s="235">
        <v>84</v>
      </c>
      <c r="F12188" s="235">
        <v>63</v>
      </c>
      <c r="G12188" s="235">
        <v>23</v>
      </c>
      <c r="H12188" s="235">
        <v>15</v>
      </c>
    </row>
    <row r="12189" spans="2:8">
      <c r="B12189" s="235" t="s">
        <v>96</v>
      </c>
      <c r="C12189" s="235">
        <v>44477</v>
      </c>
      <c r="D12189" s="235">
        <v>2</v>
      </c>
      <c r="E12189" s="235">
        <v>83</v>
      </c>
      <c r="F12189" s="235">
        <v>64</v>
      </c>
      <c r="G12189" s="235">
        <v>24</v>
      </c>
      <c r="H12189" s="235">
        <v>14</v>
      </c>
    </row>
    <row r="12190" spans="2:8">
      <c r="B12190" s="235" t="s">
        <v>96</v>
      </c>
      <c r="C12190" s="235">
        <v>44480</v>
      </c>
      <c r="D12190" s="235">
        <v>44</v>
      </c>
      <c r="E12190" s="235">
        <v>84</v>
      </c>
      <c r="F12190" s="235">
        <v>63</v>
      </c>
      <c r="G12190" s="235">
        <v>21</v>
      </c>
      <c r="H12190" s="235">
        <v>15</v>
      </c>
    </row>
    <row r="12191" spans="2:8">
      <c r="B12191" s="235" t="s">
        <v>96</v>
      </c>
      <c r="C12191" s="235">
        <v>44481</v>
      </c>
      <c r="D12191" s="235">
        <v>11</v>
      </c>
      <c r="E12191" s="235">
        <v>84</v>
      </c>
      <c r="F12191" s="235">
        <v>64</v>
      </c>
      <c r="G12191" s="235">
        <v>23</v>
      </c>
      <c r="H12191" s="235">
        <v>14</v>
      </c>
    </row>
    <row r="12192" spans="2:8">
      <c r="B12192" s="235" t="s">
        <v>96</v>
      </c>
      <c r="C12192" s="235">
        <v>44482</v>
      </c>
      <c r="D12192" s="235">
        <v>3</v>
      </c>
      <c r="E12192" s="235">
        <v>83</v>
      </c>
      <c r="F12192" s="235">
        <v>64</v>
      </c>
      <c r="G12192" s="235">
        <v>22</v>
      </c>
      <c r="H12192" s="235">
        <v>13</v>
      </c>
    </row>
    <row r="12193" spans="2:8">
      <c r="B12193" s="235" t="s">
        <v>96</v>
      </c>
      <c r="C12193" s="235">
        <v>44483</v>
      </c>
      <c r="D12193" s="235">
        <v>8</v>
      </c>
      <c r="E12193" s="235">
        <v>84</v>
      </c>
      <c r="F12193" s="235">
        <v>63</v>
      </c>
      <c r="G12193" s="235">
        <v>23</v>
      </c>
      <c r="H12193" s="235">
        <v>15</v>
      </c>
    </row>
    <row r="12194" spans="2:8">
      <c r="B12194" s="235" t="s">
        <v>96</v>
      </c>
      <c r="C12194" s="235">
        <v>44484</v>
      </c>
      <c r="D12194" s="235">
        <v>3</v>
      </c>
      <c r="E12194" s="235">
        <v>83</v>
      </c>
      <c r="F12194" s="235">
        <v>64</v>
      </c>
      <c r="G12194" s="235">
        <v>24</v>
      </c>
      <c r="H12194" s="235">
        <v>14</v>
      </c>
    </row>
    <row r="12195" spans="2:8">
      <c r="B12195" s="235" t="s">
        <v>96</v>
      </c>
      <c r="C12195" s="235">
        <v>44488</v>
      </c>
      <c r="D12195" s="235">
        <v>25</v>
      </c>
      <c r="E12195" s="235">
        <v>83</v>
      </c>
      <c r="F12195" s="235">
        <v>64</v>
      </c>
      <c r="G12195" s="235">
        <v>22</v>
      </c>
      <c r="H12195" s="235">
        <v>13</v>
      </c>
    </row>
    <row r="12196" spans="2:8">
      <c r="B12196" s="235" t="s">
        <v>96</v>
      </c>
      <c r="C12196" s="235">
        <v>44489</v>
      </c>
      <c r="D12196" s="235">
        <v>2</v>
      </c>
      <c r="E12196" s="235">
        <v>84</v>
      </c>
      <c r="F12196" s="235">
        <v>63</v>
      </c>
      <c r="G12196" s="235">
        <v>23</v>
      </c>
      <c r="H12196" s="235">
        <v>15</v>
      </c>
    </row>
    <row r="12197" spans="2:8">
      <c r="B12197" s="235" t="s">
        <v>96</v>
      </c>
      <c r="C12197" s="235">
        <v>44490</v>
      </c>
      <c r="D12197" s="235">
        <v>3</v>
      </c>
      <c r="E12197" s="235">
        <v>83</v>
      </c>
      <c r="F12197" s="235">
        <v>64</v>
      </c>
      <c r="G12197" s="235">
        <v>24</v>
      </c>
      <c r="H12197" s="235">
        <v>14</v>
      </c>
    </row>
    <row r="12198" spans="2:8">
      <c r="B12198" s="235" t="s">
        <v>96</v>
      </c>
      <c r="C12198" s="235">
        <v>44491</v>
      </c>
      <c r="D12198" s="235">
        <v>0</v>
      </c>
      <c r="E12198" s="235">
        <v>83</v>
      </c>
      <c r="F12198" s="235">
        <v>64</v>
      </c>
      <c r="G12198" s="235">
        <v>22</v>
      </c>
      <c r="H12198" s="235">
        <v>13</v>
      </c>
    </row>
    <row r="12199" spans="2:8">
      <c r="B12199" s="235" t="s">
        <v>96</v>
      </c>
      <c r="C12199" s="235">
        <v>44494</v>
      </c>
      <c r="D12199" s="235">
        <v>50</v>
      </c>
      <c r="E12199" s="235">
        <v>83</v>
      </c>
      <c r="F12199" s="235">
        <v>64</v>
      </c>
      <c r="G12199" s="235">
        <v>22</v>
      </c>
      <c r="H12199" s="235">
        <v>13</v>
      </c>
    </row>
    <row r="12200" spans="2:8">
      <c r="B12200" s="235" t="s">
        <v>96</v>
      </c>
      <c r="C12200" s="235">
        <v>44495</v>
      </c>
      <c r="D12200" s="235">
        <v>7</v>
      </c>
      <c r="E12200" s="235">
        <v>84</v>
      </c>
      <c r="F12200" s="235">
        <v>63</v>
      </c>
      <c r="G12200" s="235">
        <v>23</v>
      </c>
      <c r="H12200" s="235">
        <v>15</v>
      </c>
    </row>
    <row r="12201" spans="2:8">
      <c r="B12201" s="235" t="s">
        <v>96</v>
      </c>
      <c r="C12201" s="235">
        <v>44496</v>
      </c>
      <c r="D12201" s="235">
        <v>3</v>
      </c>
      <c r="E12201" s="235">
        <v>83</v>
      </c>
      <c r="F12201" s="235">
        <v>64</v>
      </c>
      <c r="G12201" s="235">
        <v>24</v>
      </c>
      <c r="H12201" s="235">
        <v>14</v>
      </c>
    </row>
    <row r="12202" spans="2:8">
      <c r="B12202" s="235" t="s">
        <v>96</v>
      </c>
      <c r="C12202" s="235">
        <v>44497</v>
      </c>
      <c r="D12202" s="235">
        <v>5</v>
      </c>
      <c r="E12202" s="235">
        <v>83</v>
      </c>
      <c r="F12202" s="235">
        <v>64</v>
      </c>
      <c r="G12202" s="235">
        <v>22</v>
      </c>
      <c r="H12202" s="235">
        <v>13</v>
      </c>
    </row>
    <row r="12203" spans="2:8">
      <c r="B12203" s="235" t="s">
        <v>96</v>
      </c>
      <c r="C12203" s="235">
        <v>44498</v>
      </c>
      <c r="D12203" s="235">
        <v>1</v>
      </c>
      <c r="E12203" s="235">
        <v>84</v>
      </c>
      <c r="F12203" s="235">
        <v>63</v>
      </c>
      <c r="G12203" s="235">
        <v>23</v>
      </c>
      <c r="H12203" s="235">
        <v>15</v>
      </c>
    </row>
    <row r="12204" spans="2:8">
      <c r="B12204" s="235" t="s">
        <v>96</v>
      </c>
      <c r="C12204" s="235">
        <v>44502</v>
      </c>
      <c r="D12204" s="235">
        <v>36</v>
      </c>
      <c r="E12204" s="235">
        <v>84</v>
      </c>
      <c r="F12204" s="235">
        <v>57</v>
      </c>
      <c r="G12204" s="235">
        <v>25</v>
      </c>
      <c r="H12204" s="235">
        <v>15</v>
      </c>
    </row>
    <row r="12205" spans="2:8">
      <c r="B12205" s="235" t="s">
        <v>96</v>
      </c>
      <c r="C12205" s="235">
        <v>44503</v>
      </c>
      <c r="D12205" s="235">
        <v>21</v>
      </c>
      <c r="E12205" s="235">
        <v>83</v>
      </c>
      <c r="F12205" s="235">
        <v>52</v>
      </c>
      <c r="G12205" s="235">
        <v>25</v>
      </c>
      <c r="H12205" s="235">
        <v>15</v>
      </c>
    </row>
    <row r="12206" spans="2:8">
      <c r="B12206" s="235" t="s">
        <v>96</v>
      </c>
      <c r="C12206" s="235">
        <v>44504</v>
      </c>
      <c r="D12206" s="235">
        <v>9</v>
      </c>
      <c r="E12206" s="235">
        <v>83</v>
      </c>
      <c r="F12206" s="235">
        <v>69</v>
      </c>
      <c r="G12206" s="235">
        <v>25</v>
      </c>
      <c r="H12206" s="235">
        <v>14</v>
      </c>
    </row>
    <row r="12207" spans="2:8">
      <c r="B12207" s="235" t="s">
        <v>96</v>
      </c>
      <c r="C12207" s="235">
        <v>44505</v>
      </c>
      <c r="D12207" s="235">
        <v>10</v>
      </c>
      <c r="E12207" s="235">
        <v>83</v>
      </c>
      <c r="F12207" s="235">
        <v>60</v>
      </c>
      <c r="G12207" s="235">
        <v>26</v>
      </c>
      <c r="H12207" s="235">
        <v>15</v>
      </c>
    </row>
    <row r="12208" spans="2:8">
      <c r="B12208" s="235" t="s">
        <v>96</v>
      </c>
      <c r="C12208" s="235">
        <v>44508</v>
      </c>
      <c r="D12208" s="235">
        <v>3</v>
      </c>
      <c r="E12208" s="235">
        <v>83</v>
      </c>
      <c r="F12208" s="235">
        <v>63</v>
      </c>
      <c r="G12208" s="235">
        <v>22</v>
      </c>
      <c r="H12208" s="235">
        <v>11</v>
      </c>
    </row>
    <row r="12209" spans="2:8">
      <c r="B12209" s="235" t="s">
        <v>96</v>
      </c>
      <c r="C12209" s="235">
        <v>44509</v>
      </c>
      <c r="D12209" s="235">
        <v>26</v>
      </c>
      <c r="E12209" s="235">
        <v>84</v>
      </c>
      <c r="F12209" s="235">
        <v>63</v>
      </c>
      <c r="G12209" s="235">
        <v>23</v>
      </c>
      <c r="H12209" s="235">
        <v>14</v>
      </c>
    </row>
    <row r="12210" spans="2:8">
      <c r="B12210" s="235" t="s">
        <v>96</v>
      </c>
      <c r="C12210" s="235">
        <v>44510</v>
      </c>
      <c r="D12210" s="235">
        <v>0</v>
      </c>
      <c r="E12210" s="235">
        <v>83</v>
      </c>
      <c r="F12210" s="235">
        <v>60</v>
      </c>
      <c r="G12210" s="235">
        <v>24</v>
      </c>
      <c r="H12210" s="235">
        <v>14</v>
      </c>
    </row>
    <row r="12211" spans="2:8">
      <c r="B12211" s="235" t="s">
        <v>96</v>
      </c>
      <c r="C12211" s="235">
        <v>44511</v>
      </c>
      <c r="D12211" s="235">
        <v>12</v>
      </c>
      <c r="E12211" s="235">
        <v>83</v>
      </c>
      <c r="F12211" s="235">
        <v>61</v>
      </c>
      <c r="G12211" s="235">
        <v>26</v>
      </c>
      <c r="H12211" s="235">
        <v>16</v>
      </c>
    </row>
    <row r="12212" spans="2:8">
      <c r="B12212" s="235" t="s">
        <v>96</v>
      </c>
      <c r="C12212" s="235">
        <v>44512</v>
      </c>
      <c r="D12212" s="235">
        <v>1</v>
      </c>
      <c r="E12212" s="235">
        <v>86</v>
      </c>
      <c r="F12212" s="235">
        <v>54</v>
      </c>
      <c r="G12212" s="235">
        <v>28</v>
      </c>
      <c r="H12212" s="235">
        <v>16</v>
      </c>
    </row>
    <row r="12213" spans="2:8">
      <c r="B12213" s="235" t="s">
        <v>96</v>
      </c>
      <c r="C12213" s="235">
        <v>44516</v>
      </c>
      <c r="D12213" s="235">
        <v>17</v>
      </c>
      <c r="E12213" s="235">
        <v>86</v>
      </c>
      <c r="F12213" s="235">
        <v>61</v>
      </c>
      <c r="G12213" s="235">
        <v>26</v>
      </c>
      <c r="H12213" s="235">
        <v>14</v>
      </c>
    </row>
    <row r="12214" spans="2:8">
      <c r="B12214" s="235" t="s">
        <v>96</v>
      </c>
      <c r="C12214" s="235">
        <v>44517</v>
      </c>
      <c r="D12214" s="235">
        <v>0</v>
      </c>
      <c r="E12214" s="235">
        <v>85</v>
      </c>
      <c r="F12214" s="235">
        <v>61</v>
      </c>
      <c r="G12214" s="235">
        <v>26</v>
      </c>
      <c r="H12214" s="235">
        <v>15</v>
      </c>
    </row>
    <row r="12215" spans="2:8">
      <c r="B12215" s="235" t="s">
        <v>96</v>
      </c>
      <c r="C12215" s="235">
        <v>44518</v>
      </c>
      <c r="D12215" s="235">
        <v>4</v>
      </c>
      <c r="E12215" s="235">
        <v>86</v>
      </c>
      <c r="F12215" s="235">
        <v>50</v>
      </c>
      <c r="G12215" s="235">
        <v>25</v>
      </c>
      <c r="H12215" s="235">
        <v>16</v>
      </c>
    </row>
    <row r="12216" spans="2:8">
      <c r="B12216" s="235" t="s">
        <v>96</v>
      </c>
      <c r="C12216" s="235">
        <v>44519</v>
      </c>
      <c r="D12216" s="235">
        <v>0</v>
      </c>
      <c r="E12216" s="235">
        <v>85</v>
      </c>
      <c r="F12216" s="235">
        <v>68</v>
      </c>
      <c r="G12216" s="235">
        <v>22</v>
      </c>
      <c r="H12216" s="235">
        <v>15</v>
      </c>
    </row>
    <row r="12217" spans="2:8">
      <c r="B12217" s="235" t="s">
        <v>96</v>
      </c>
      <c r="C12217" s="235">
        <v>44522</v>
      </c>
      <c r="D12217" s="235">
        <v>21</v>
      </c>
      <c r="E12217" s="235">
        <v>85</v>
      </c>
      <c r="F12217" s="235">
        <v>74</v>
      </c>
      <c r="G12217" s="235">
        <v>22</v>
      </c>
      <c r="H12217" s="235">
        <v>13</v>
      </c>
    </row>
    <row r="12218" spans="2:8">
      <c r="B12218" s="235" t="s">
        <v>96</v>
      </c>
      <c r="C12218" s="235">
        <v>44523</v>
      </c>
      <c r="D12218" s="235">
        <v>10</v>
      </c>
      <c r="E12218" s="235">
        <v>84</v>
      </c>
      <c r="F12218" s="235">
        <v>69</v>
      </c>
      <c r="G12218" s="235">
        <v>23</v>
      </c>
      <c r="H12218" s="235">
        <v>16</v>
      </c>
    </row>
    <row r="12219" spans="2:8">
      <c r="B12219" s="235" t="s">
        <v>96</v>
      </c>
      <c r="C12219" s="235">
        <v>44524</v>
      </c>
      <c r="D12219" s="235">
        <v>6</v>
      </c>
      <c r="E12219" s="235">
        <v>83</v>
      </c>
      <c r="F12219" s="235">
        <v>62</v>
      </c>
      <c r="G12219" s="235">
        <v>23</v>
      </c>
      <c r="H12219" s="235">
        <v>15</v>
      </c>
    </row>
    <row r="12220" spans="2:8">
      <c r="B12220" s="235" t="s">
        <v>96</v>
      </c>
      <c r="C12220" s="235">
        <v>44525</v>
      </c>
      <c r="D12220" s="235">
        <v>19</v>
      </c>
      <c r="E12220" s="235">
        <v>87</v>
      </c>
      <c r="F12220" s="235">
        <v>68</v>
      </c>
      <c r="G12220" s="235">
        <v>23</v>
      </c>
      <c r="H12220" s="235">
        <v>16</v>
      </c>
    </row>
    <row r="12221" spans="2:8">
      <c r="B12221" s="235" t="s">
        <v>96</v>
      </c>
      <c r="C12221" s="235">
        <v>44526</v>
      </c>
      <c r="D12221" s="235">
        <v>42</v>
      </c>
      <c r="E12221" s="235">
        <v>87</v>
      </c>
      <c r="F12221" s="235">
        <v>64</v>
      </c>
      <c r="G12221" s="235">
        <v>22</v>
      </c>
      <c r="H12221" s="235">
        <v>15</v>
      </c>
    </row>
    <row r="12222" spans="2:8">
      <c r="B12222" s="235" t="s">
        <v>96</v>
      </c>
      <c r="C12222" s="235">
        <v>44529</v>
      </c>
      <c r="D12222" s="235">
        <v>32</v>
      </c>
      <c r="E12222" s="235">
        <v>87</v>
      </c>
      <c r="F12222" s="235">
        <v>66</v>
      </c>
      <c r="G12222" s="235">
        <v>23</v>
      </c>
      <c r="H12222" s="235">
        <v>16</v>
      </c>
    </row>
    <row r="12223" spans="2:8">
      <c r="B12223" s="235" t="s">
        <v>96</v>
      </c>
      <c r="C12223" s="235">
        <v>44530</v>
      </c>
      <c r="D12223" s="235">
        <v>3</v>
      </c>
      <c r="E12223" s="235">
        <v>84</v>
      </c>
      <c r="F12223" s="235">
        <v>63</v>
      </c>
      <c r="G12223" s="235">
        <v>23</v>
      </c>
      <c r="H12223" s="235">
        <v>15</v>
      </c>
    </row>
    <row r="12224" spans="2:8">
      <c r="B12224" s="235" t="s">
        <v>96</v>
      </c>
      <c r="C12224" s="235">
        <v>44531</v>
      </c>
      <c r="D12224" s="235">
        <v>18</v>
      </c>
      <c r="E12224" s="235">
        <v>81</v>
      </c>
      <c r="F12224" s="235">
        <v>56</v>
      </c>
      <c r="G12224" s="235">
        <v>29</v>
      </c>
      <c r="H12224" s="235">
        <v>14</v>
      </c>
    </row>
    <row r="12225" spans="2:8">
      <c r="B12225" s="235" t="s">
        <v>96</v>
      </c>
      <c r="C12225" s="235">
        <v>44532</v>
      </c>
      <c r="D12225" s="235">
        <v>0</v>
      </c>
      <c r="E12225" s="235">
        <v>81</v>
      </c>
      <c r="F12225" s="235">
        <v>55</v>
      </c>
      <c r="G12225" s="235">
        <v>28</v>
      </c>
      <c r="H12225" s="235">
        <v>15</v>
      </c>
    </row>
    <row r="12226" spans="2:8">
      <c r="B12226" s="235" t="s">
        <v>96</v>
      </c>
      <c r="C12226" s="235">
        <v>44533</v>
      </c>
      <c r="D12226" s="235">
        <v>0</v>
      </c>
      <c r="E12226" s="235">
        <v>83</v>
      </c>
      <c r="F12226" s="235">
        <v>67</v>
      </c>
      <c r="G12226" s="235">
        <v>29</v>
      </c>
      <c r="H12226" s="235">
        <v>18</v>
      </c>
    </row>
    <row r="12227" spans="2:8">
      <c r="B12227" s="235" t="s">
        <v>96</v>
      </c>
      <c r="C12227" s="235">
        <v>44536</v>
      </c>
      <c r="D12227" s="235">
        <v>24</v>
      </c>
      <c r="E12227" s="235">
        <v>89</v>
      </c>
      <c r="F12227" s="235">
        <v>60</v>
      </c>
      <c r="G12227" s="235">
        <v>24</v>
      </c>
      <c r="H12227" s="235">
        <v>15</v>
      </c>
    </row>
    <row r="12228" spans="2:8">
      <c r="B12228" s="235" t="s">
        <v>96</v>
      </c>
      <c r="C12228" s="235">
        <v>44537</v>
      </c>
      <c r="D12228" s="235">
        <v>12</v>
      </c>
      <c r="E12228" s="235">
        <v>85</v>
      </c>
      <c r="F12228" s="235">
        <v>61</v>
      </c>
      <c r="G12228" s="235">
        <v>23</v>
      </c>
      <c r="H12228" s="235">
        <v>15</v>
      </c>
    </row>
    <row r="12229" spans="2:8">
      <c r="B12229" s="235" t="s">
        <v>96</v>
      </c>
      <c r="C12229" s="235">
        <v>44539</v>
      </c>
      <c r="D12229" s="235">
        <v>0</v>
      </c>
      <c r="E12229" s="235">
        <v>89</v>
      </c>
      <c r="F12229" s="235">
        <v>64</v>
      </c>
      <c r="G12229" s="235">
        <v>25</v>
      </c>
      <c r="H12229" s="235">
        <v>17</v>
      </c>
    </row>
    <row r="12230" spans="2:8">
      <c r="B12230" s="235" t="s">
        <v>96</v>
      </c>
      <c r="C12230" s="235">
        <v>44540</v>
      </c>
      <c r="D12230" s="235">
        <v>0</v>
      </c>
      <c r="E12230" s="235">
        <v>85</v>
      </c>
      <c r="F12230" s="235">
        <v>66</v>
      </c>
      <c r="G12230" s="235">
        <v>24</v>
      </c>
      <c r="H12230" s="235">
        <v>16</v>
      </c>
    </row>
    <row r="12231" spans="2:8">
      <c r="B12231" s="235" t="s">
        <v>96</v>
      </c>
      <c r="C12231" s="235">
        <v>44543</v>
      </c>
      <c r="D12231" s="235">
        <v>2</v>
      </c>
      <c r="E12231" s="235">
        <v>86</v>
      </c>
      <c r="F12231" s="235">
        <v>53</v>
      </c>
      <c r="G12231" s="235">
        <v>26</v>
      </c>
      <c r="H12231" s="235">
        <v>14</v>
      </c>
    </row>
    <row r="12232" spans="2:8">
      <c r="B12232" s="235" t="s">
        <v>96</v>
      </c>
      <c r="C12232" s="235">
        <v>44544</v>
      </c>
      <c r="D12232" s="235">
        <v>0</v>
      </c>
      <c r="E12232" s="235">
        <v>89</v>
      </c>
      <c r="F12232" s="235">
        <v>59</v>
      </c>
      <c r="G12232" s="235">
        <v>24</v>
      </c>
      <c r="H12232" s="235">
        <v>17</v>
      </c>
    </row>
    <row r="12233" spans="2:8">
      <c r="B12233" s="235" t="s">
        <v>96</v>
      </c>
      <c r="C12233" s="235">
        <v>44545</v>
      </c>
      <c r="D12233" s="235">
        <v>0</v>
      </c>
      <c r="E12233" s="235">
        <v>84</v>
      </c>
      <c r="F12233" s="235">
        <v>57</v>
      </c>
      <c r="G12233" s="235">
        <v>24</v>
      </c>
      <c r="H12233" s="235">
        <v>15</v>
      </c>
    </row>
    <row r="12234" spans="2:8">
      <c r="B12234" s="235" t="s">
        <v>96</v>
      </c>
      <c r="C12234" s="235">
        <v>44546</v>
      </c>
      <c r="D12234" s="235">
        <v>1</v>
      </c>
      <c r="E12234" s="235">
        <v>84</v>
      </c>
      <c r="F12234" s="235">
        <v>66</v>
      </c>
      <c r="G12234" s="235">
        <v>24</v>
      </c>
      <c r="H12234" s="235">
        <v>16</v>
      </c>
    </row>
    <row r="12235" spans="2:8">
      <c r="B12235" s="235" t="s">
        <v>96</v>
      </c>
      <c r="C12235" s="235">
        <v>44547</v>
      </c>
      <c r="D12235" s="235">
        <v>45</v>
      </c>
      <c r="E12235" s="235">
        <v>86</v>
      </c>
      <c r="F12235" s="235">
        <v>68</v>
      </c>
      <c r="G12235" s="235">
        <v>23</v>
      </c>
      <c r="H12235" s="235">
        <v>17</v>
      </c>
    </row>
    <row r="12236" spans="2:8">
      <c r="B12236" s="235" t="s">
        <v>96</v>
      </c>
      <c r="C12236" s="235">
        <v>44550</v>
      </c>
      <c r="D12236" s="235">
        <v>2</v>
      </c>
      <c r="E12236" s="235">
        <v>86</v>
      </c>
      <c r="F12236" s="235">
        <v>67</v>
      </c>
      <c r="G12236" s="235">
        <v>24</v>
      </c>
      <c r="H12236" s="235">
        <v>16</v>
      </c>
    </row>
    <row r="12237" spans="2:8">
      <c r="B12237" s="235" t="s">
        <v>96</v>
      </c>
      <c r="C12237" s="235">
        <v>44551</v>
      </c>
      <c r="D12237" s="235">
        <v>0.5</v>
      </c>
      <c r="E12237" s="235">
        <v>87</v>
      </c>
      <c r="F12237" s="235">
        <v>73</v>
      </c>
      <c r="G12237" s="235">
        <v>21</v>
      </c>
      <c r="H12237" s="235">
        <v>16</v>
      </c>
    </row>
    <row r="12238" spans="2:8">
      <c r="B12238" s="235" t="s">
        <v>96</v>
      </c>
      <c r="C12238" s="235">
        <v>44552</v>
      </c>
      <c r="D12238" s="235">
        <v>5</v>
      </c>
      <c r="E12238" s="235">
        <v>88</v>
      </c>
      <c r="F12238" s="235">
        <v>67</v>
      </c>
      <c r="G12238" s="235">
        <v>22</v>
      </c>
      <c r="H12238" s="235">
        <v>15</v>
      </c>
    </row>
    <row r="12239" spans="2:8">
      <c r="B12239" s="235" t="s">
        <v>96</v>
      </c>
      <c r="C12239" s="235">
        <v>44553</v>
      </c>
      <c r="D12239" s="235">
        <v>1</v>
      </c>
      <c r="E12239" s="235">
        <v>84</v>
      </c>
      <c r="F12239" s="235">
        <v>62</v>
      </c>
      <c r="G12239" s="235">
        <v>25</v>
      </c>
      <c r="H12239" s="235">
        <v>16</v>
      </c>
    </row>
    <row r="12240" spans="2:8">
      <c r="B12240" s="235" t="s">
        <v>96</v>
      </c>
      <c r="C12240" s="235">
        <v>44554</v>
      </c>
      <c r="D12240" s="235">
        <v>0</v>
      </c>
      <c r="E12240" s="235">
        <v>84</v>
      </c>
      <c r="F12240" s="235">
        <v>63</v>
      </c>
      <c r="G12240" s="235">
        <v>23</v>
      </c>
      <c r="H12240" s="235">
        <v>14</v>
      </c>
    </row>
    <row r="12241" spans="2:8">
      <c r="B12241" s="235" t="s">
        <v>96</v>
      </c>
      <c r="C12241" s="235">
        <v>44557</v>
      </c>
      <c r="D12241" s="235">
        <v>13</v>
      </c>
      <c r="E12241" s="235">
        <v>84</v>
      </c>
      <c r="F12241" s="235">
        <v>65</v>
      </c>
      <c r="G12241" s="235">
        <v>25</v>
      </c>
      <c r="H12241" s="235">
        <v>15</v>
      </c>
    </row>
    <row r="12242" spans="2:8">
      <c r="B12242" s="235" t="s">
        <v>96</v>
      </c>
      <c r="C12242" s="235">
        <v>44558</v>
      </c>
      <c r="D12242" s="235">
        <v>15</v>
      </c>
      <c r="E12242" s="235">
        <v>84</v>
      </c>
      <c r="F12242" s="235">
        <v>65</v>
      </c>
      <c r="G12242" s="235">
        <v>24</v>
      </c>
      <c r="H12242" s="235">
        <v>15</v>
      </c>
    </row>
    <row r="12243" spans="2:8">
      <c r="B12243" s="235" t="s">
        <v>96</v>
      </c>
      <c r="C12243" s="235">
        <v>44559</v>
      </c>
      <c r="D12243" s="235">
        <v>16</v>
      </c>
      <c r="E12243" s="235">
        <v>84</v>
      </c>
      <c r="F12243" s="235">
        <v>73</v>
      </c>
      <c r="G12243" s="235">
        <v>21</v>
      </c>
      <c r="H12243" s="235">
        <v>16</v>
      </c>
    </row>
    <row r="12244" spans="2:8">
      <c r="B12244" s="235" t="s">
        <v>96</v>
      </c>
      <c r="C12244" s="235">
        <v>44560</v>
      </c>
      <c r="D12244" s="235">
        <v>10</v>
      </c>
      <c r="E12244" s="235">
        <v>87</v>
      </c>
      <c r="F12244" s="235">
        <v>63</v>
      </c>
      <c r="G12244" s="235">
        <v>24</v>
      </c>
      <c r="H12244" s="235">
        <v>16</v>
      </c>
    </row>
    <row r="12245" spans="2:8">
      <c r="B12245" s="235" t="s">
        <v>96</v>
      </c>
      <c r="C12245" s="235">
        <v>44564</v>
      </c>
      <c r="D12245" s="235">
        <v>18</v>
      </c>
      <c r="E12245" s="235">
        <v>87</v>
      </c>
      <c r="F12245" s="235">
        <v>63</v>
      </c>
      <c r="G12245" s="235">
        <v>24</v>
      </c>
      <c r="H12245" s="235">
        <v>16</v>
      </c>
    </row>
    <row r="12246" spans="2:8">
      <c r="B12246" s="235" t="s">
        <v>96</v>
      </c>
      <c r="C12246" s="235">
        <v>44565</v>
      </c>
      <c r="D12246" s="235">
        <v>0</v>
      </c>
      <c r="E12246" s="235">
        <v>84</v>
      </c>
      <c r="F12246" s="235">
        <v>60</v>
      </c>
      <c r="G12246" s="235">
        <v>24</v>
      </c>
      <c r="H12246" s="235">
        <v>15</v>
      </c>
    </row>
    <row r="12247" spans="2:8">
      <c r="B12247" s="235" t="s">
        <v>96</v>
      </c>
      <c r="C12247" s="235">
        <v>44566</v>
      </c>
      <c r="D12247" s="235">
        <v>2</v>
      </c>
      <c r="E12247" s="235">
        <v>86</v>
      </c>
      <c r="F12247" s="235">
        <v>67</v>
      </c>
      <c r="G12247" s="235">
        <v>22</v>
      </c>
      <c r="H12247" s="235">
        <v>16</v>
      </c>
    </row>
    <row r="12248" spans="2:8">
      <c r="B12248" s="235" t="s">
        <v>96</v>
      </c>
      <c r="C12248" s="235">
        <v>44567</v>
      </c>
      <c r="D12248" s="235">
        <v>8</v>
      </c>
      <c r="E12248" s="235">
        <v>86</v>
      </c>
      <c r="F12248" s="235">
        <v>67</v>
      </c>
      <c r="G12248" s="235">
        <v>23</v>
      </c>
      <c r="H12248" s="235">
        <v>16</v>
      </c>
    </row>
    <row r="12249" spans="2:8">
      <c r="B12249" s="235" t="s">
        <v>96</v>
      </c>
      <c r="C12249" s="235">
        <v>44568</v>
      </c>
      <c r="D12249" s="235">
        <v>40</v>
      </c>
      <c r="E12249" s="235">
        <v>86</v>
      </c>
      <c r="F12249" s="235">
        <v>70</v>
      </c>
      <c r="G12249" s="235">
        <v>20</v>
      </c>
      <c r="H12249" s="235">
        <v>15</v>
      </c>
    </row>
    <row r="12250" spans="2:8">
      <c r="B12250" s="235" t="s">
        <v>96</v>
      </c>
      <c r="C12250" s="235">
        <v>44572</v>
      </c>
      <c r="D12250" s="235">
        <v>22</v>
      </c>
      <c r="E12250" s="235">
        <v>83</v>
      </c>
      <c r="F12250" s="235">
        <v>67</v>
      </c>
      <c r="G12250" s="235">
        <v>20</v>
      </c>
      <c r="H12250" s="235">
        <v>15</v>
      </c>
    </row>
    <row r="12251" spans="2:8">
      <c r="B12251" s="235" t="s">
        <v>96</v>
      </c>
      <c r="C12251" s="235">
        <v>44573</v>
      </c>
      <c r="D12251" s="235">
        <v>0</v>
      </c>
      <c r="E12251" s="235">
        <v>82</v>
      </c>
      <c r="F12251" s="235">
        <v>55</v>
      </c>
      <c r="G12251" s="235">
        <v>24</v>
      </c>
      <c r="H12251" s="235">
        <v>15</v>
      </c>
    </row>
    <row r="12252" spans="2:8">
      <c r="B12252" s="235" t="s">
        <v>96</v>
      </c>
      <c r="C12252" s="235">
        <v>44574</v>
      </c>
      <c r="D12252" s="235">
        <v>0</v>
      </c>
      <c r="E12252" s="235">
        <v>82</v>
      </c>
      <c r="F12252" s="235">
        <v>52</v>
      </c>
      <c r="G12252" s="235">
        <v>25</v>
      </c>
      <c r="H12252" s="235">
        <v>15</v>
      </c>
    </row>
    <row r="12253" spans="2:8">
      <c r="B12253" s="235" t="s">
        <v>96</v>
      </c>
      <c r="C12253" s="235">
        <v>44575</v>
      </c>
      <c r="D12253" s="235">
        <v>0</v>
      </c>
      <c r="E12253" s="235">
        <v>78</v>
      </c>
      <c r="F12253" s="235">
        <v>55</v>
      </c>
      <c r="G12253" s="235">
        <v>25</v>
      </c>
      <c r="H12253" s="235">
        <v>15</v>
      </c>
    </row>
    <row r="12254" spans="2:8">
      <c r="B12254" s="235" t="s">
        <v>96</v>
      </c>
      <c r="C12254" s="235">
        <v>44578</v>
      </c>
      <c r="D12254" s="235">
        <v>22</v>
      </c>
      <c r="E12254" s="235">
        <v>83</v>
      </c>
      <c r="F12254" s="235">
        <v>53</v>
      </c>
      <c r="G12254" s="235">
        <v>25</v>
      </c>
      <c r="H12254" s="235">
        <v>15</v>
      </c>
    </row>
    <row r="12255" spans="2:8">
      <c r="B12255" s="235" t="s">
        <v>96</v>
      </c>
      <c r="C12255" s="235">
        <v>44579</v>
      </c>
      <c r="D12255" s="235">
        <v>0</v>
      </c>
      <c r="E12255" s="235">
        <v>84</v>
      </c>
      <c r="F12255" s="235">
        <v>49</v>
      </c>
      <c r="G12255" s="235">
        <v>27</v>
      </c>
      <c r="H12255" s="235">
        <v>16</v>
      </c>
    </row>
    <row r="12256" spans="2:8">
      <c r="B12256" s="235" t="s">
        <v>96</v>
      </c>
      <c r="C12256" s="235">
        <v>44580</v>
      </c>
      <c r="D12256" s="235">
        <v>0</v>
      </c>
      <c r="E12256" s="235">
        <v>84</v>
      </c>
      <c r="F12256" s="235">
        <v>50</v>
      </c>
      <c r="G12256" s="235">
        <v>28</v>
      </c>
      <c r="H12256" s="235">
        <v>16</v>
      </c>
    </row>
    <row r="12257" spans="2:8">
      <c r="B12257" s="235" t="s">
        <v>96</v>
      </c>
      <c r="C12257" s="235">
        <v>44581</v>
      </c>
      <c r="D12257" s="235">
        <v>0</v>
      </c>
      <c r="E12257" s="235">
        <v>82</v>
      </c>
      <c r="F12257" s="235">
        <v>46</v>
      </c>
      <c r="G12257" s="235">
        <v>28</v>
      </c>
      <c r="H12257" s="235">
        <v>15</v>
      </c>
    </row>
    <row r="12258" spans="2:8">
      <c r="B12258" s="235" t="s">
        <v>96</v>
      </c>
      <c r="C12258" s="235">
        <v>44582</v>
      </c>
      <c r="D12258" s="235">
        <v>0</v>
      </c>
      <c r="E12258" s="235">
        <v>80</v>
      </c>
      <c r="F12258" s="235">
        <v>53</v>
      </c>
      <c r="G12258" s="235">
        <v>25</v>
      </c>
      <c r="H12258" s="235">
        <v>16</v>
      </c>
    </row>
    <row r="12259" spans="2:8">
      <c r="B12259" s="235" t="s">
        <v>96</v>
      </c>
      <c r="C12259" s="235">
        <v>44585</v>
      </c>
      <c r="D12259" s="235">
        <v>15</v>
      </c>
      <c r="E12259" s="235">
        <v>86</v>
      </c>
      <c r="F12259" s="235">
        <v>61</v>
      </c>
      <c r="G12259" s="235">
        <v>23</v>
      </c>
      <c r="H12259" s="235">
        <v>17</v>
      </c>
    </row>
    <row r="12260" spans="2:8">
      <c r="B12260" s="235" t="s">
        <v>96</v>
      </c>
      <c r="C12260" s="235">
        <v>44586</v>
      </c>
      <c r="D12260" s="235">
        <v>0</v>
      </c>
      <c r="E12260" s="235">
        <v>84</v>
      </c>
      <c r="F12260" s="235">
        <v>68</v>
      </c>
      <c r="G12260" s="235">
        <v>20</v>
      </c>
      <c r="H12260" s="235">
        <v>17</v>
      </c>
    </row>
    <row r="12261" spans="2:8">
      <c r="B12261" s="235" t="s">
        <v>96</v>
      </c>
      <c r="C12261" s="235">
        <v>44587</v>
      </c>
      <c r="D12261" s="235">
        <v>11</v>
      </c>
      <c r="E12261" s="235">
        <v>82</v>
      </c>
      <c r="F12261" s="235">
        <v>61</v>
      </c>
      <c r="G12261" s="235">
        <v>23</v>
      </c>
      <c r="H12261" s="235">
        <v>17</v>
      </c>
    </row>
    <row r="12262" spans="2:8">
      <c r="B12262" s="235" t="s">
        <v>96</v>
      </c>
      <c r="C12262" s="235">
        <v>44588</v>
      </c>
      <c r="D12262" s="235">
        <v>0</v>
      </c>
      <c r="E12262" s="235">
        <v>83</v>
      </c>
      <c r="F12262" s="235">
        <v>68</v>
      </c>
      <c r="G12262" s="235">
        <v>21</v>
      </c>
      <c r="H12262" s="235">
        <v>16</v>
      </c>
    </row>
    <row r="12263" spans="2:8">
      <c r="B12263" s="235" t="s">
        <v>96</v>
      </c>
      <c r="C12263" s="235">
        <v>44589</v>
      </c>
      <c r="D12263" s="235">
        <v>19</v>
      </c>
      <c r="E12263" s="235">
        <v>83</v>
      </c>
      <c r="F12263" s="235">
        <v>60</v>
      </c>
      <c r="G12263" s="235">
        <v>24</v>
      </c>
      <c r="H12263" s="235">
        <v>15</v>
      </c>
    </row>
    <row r="12264" spans="2:8">
      <c r="B12264" s="235" t="s">
        <v>96</v>
      </c>
      <c r="C12264" s="235">
        <v>44592</v>
      </c>
      <c r="D12264" s="235">
        <v>19</v>
      </c>
      <c r="E12264" s="235">
        <v>83</v>
      </c>
      <c r="F12264" s="235">
        <v>60</v>
      </c>
      <c r="G12264" s="235">
        <v>24</v>
      </c>
      <c r="H12264" s="235">
        <v>15</v>
      </c>
    </row>
    <row r="12265" spans="2:8">
      <c r="B12265" s="235" t="s">
        <v>96</v>
      </c>
      <c r="C12265" s="235">
        <v>44593</v>
      </c>
      <c r="D12265" s="235">
        <v>0</v>
      </c>
      <c r="E12265" s="235">
        <v>78</v>
      </c>
      <c r="F12265" s="235">
        <v>45</v>
      </c>
      <c r="G12265" s="235">
        <v>28</v>
      </c>
      <c r="H12265" s="235">
        <v>15</v>
      </c>
    </row>
    <row r="12266" spans="2:8">
      <c r="B12266" s="235" t="s">
        <v>96</v>
      </c>
      <c r="C12266" s="235">
        <v>44594</v>
      </c>
      <c r="D12266" s="235">
        <v>0</v>
      </c>
      <c r="E12266" s="235">
        <v>79</v>
      </c>
      <c r="F12266" s="235">
        <v>44</v>
      </c>
      <c r="G12266" s="235">
        <v>28</v>
      </c>
      <c r="H12266" s="235">
        <v>15</v>
      </c>
    </row>
    <row r="12267" spans="2:8">
      <c r="B12267" s="235" t="s">
        <v>96</v>
      </c>
      <c r="C12267" s="235">
        <v>44595</v>
      </c>
      <c r="D12267" s="235">
        <v>0</v>
      </c>
      <c r="E12267" s="235">
        <v>79</v>
      </c>
      <c r="F12267" s="235">
        <v>47</v>
      </c>
      <c r="G12267" s="235">
        <v>28</v>
      </c>
      <c r="H12267" s="235">
        <v>14</v>
      </c>
    </row>
    <row r="12268" spans="2:8">
      <c r="B12268" s="235" t="s">
        <v>96</v>
      </c>
      <c r="C12268" s="235">
        <v>44596</v>
      </c>
      <c r="D12268" s="235">
        <v>0</v>
      </c>
      <c r="E12268" s="235">
        <v>80</v>
      </c>
      <c r="F12268" s="235">
        <v>51</v>
      </c>
      <c r="G12268" s="235">
        <v>25</v>
      </c>
      <c r="H12268" s="235">
        <v>17</v>
      </c>
    </row>
    <row r="12269" spans="2:8">
      <c r="B12269" s="235" t="s">
        <v>96</v>
      </c>
      <c r="C12269" s="235">
        <v>44599</v>
      </c>
      <c r="D12269" s="235">
        <v>16</v>
      </c>
      <c r="E12269" s="235">
        <v>82</v>
      </c>
      <c r="F12269" s="235">
        <v>63</v>
      </c>
      <c r="G12269" s="235">
        <v>23</v>
      </c>
      <c r="H12269" s="235">
        <v>16</v>
      </c>
    </row>
    <row r="12270" spans="2:8">
      <c r="B12270" s="235" t="s">
        <v>96</v>
      </c>
      <c r="C12270" s="235">
        <v>44600</v>
      </c>
      <c r="D12270" s="235">
        <v>26</v>
      </c>
      <c r="E12270" s="235">
        <v>84</v>
      </c>
      <c r="F12270" s="235">
        <v>62</v>
      </c>
      <c r="G12270" s="235">
        <v>24</v>
      </c>
      <c r="H12270" s="235">
        <v>16</v>
      </c>
    </row>
    <row r="12271" spans="2:8">
      <c r="B12271" s="235" t="s">
        <v>96</v>
      </c>
      <c r="C12271" s="235">
        <v>44601</v>
      </c>
      <c r="D12271" s="235">
        <v>6</v>
      </c>
      <c r="E12271" s="235">
        <v>83</v>
      </c>
      <c r="F12271" s="235">
        <v>68</v>
      </c>
      <c r="G12271" s="235">
        <v>22</v>
      </c>
      <c r="H12271" s="235">
        <v>16</v>
      </c>
    </row>
    <row r="12272" spans="2:8">
      <c r="B12272" s="235" t="s">
        <v>96</v>
      </c>
      <c r="C12272" s="235">
        <v>44602</v>
      </c>
      <c r="D12272" s="235">
        <v>17</v>
      </c>
      <c r="E12272" s="235">
        <v>84</v>
      </c>
      <c r="F12272" s="235">
        <v>56</v>
      </c>
      <c r="G12272" s="235">
        <v>23</v>
      </c>
      <c r="H12272" s="235">
        <v>15</v>
      </c>
    </row>
    <row r="12273" spans="2:8">
      <c r="B12273" s="235" t="s">
        <v>96</v>
      </c>
      <c r="C12273" s="235">
        <v>44603</v>
      </c>
      <c r="D12273" s="235">
        <v>0</v>
      </c>
      <c r="E12273" s="235">
        <v>85</v>
      </c>
      <c r="F12273" s="235">
        <v>57</v>
      </c>
      <c r="G12273" s="235">
        <v>25</v>
      </c>
      <c r="H12273" s="235">
        <v>15</v>
      </c>
    </row>
    <row r="12274" spans="2:8">
      <c r="B12274" s="235" t="s">
        <v>96</v>
      </c>
      <c r="C12274" s="235">
        <v>44606</v>
      </c>
      <c r="D12274" s="235">
        <v>15</v>
      </c>
      <c r="E12274" s="235">
        <v>85</v>
      </c>
      <c r="F12274" s="235">
        <v>69</v>
      </c>
      <c r="G12274" s="235">
        <v>21</v>
      </c>
      <c r="H12274" s="235">
        <v>16</v>
      </c>
    </row>
    <row r="12275" spans="2:8">
      <c r="B12275" s="235" t="s">
        <v>96</v>
      </c>
      <c r="C12275" s="235">
        <v>44607</v>
      </c>
      <c r="D12275" s="235">
        <v>10</v>
      </c>
      <c r="E12275" s="235">
        <v>88</v>
      </c>
      <c r="F12275" s="235">
        <v>68</v>
      </c>
      <c r="G12275" s="235">
        <v>23</v>
      </c>
      <c r="H12275" s="235">
        <v>15</v>
      </c>
    </row>
    <row r="12276" spans="2:8">
      <c r="B12276" s="235" t="s">
        <v>96</v>
      </c>
      <c r="C12276" s="235">
        <v>44608</v>
      </c>
      <c r="D12276" s="235">
        <v>2</v>
      </c>
      <c r="E12276" s="235">
        <v>84</v>
      </c>
      <c r="F12276" s="235">
        <v>60</v>
      </c>
      <c r="G12276" s="235">
        <v>24</v>
      </c>
      <c r="H12276" s="235">
        <v>15</v>
      </c>
    </row>
    <row r="12277" spans="2:8">
      <c r="B12277" s="235" t="s">
        <v>96</v>
      </c>
      <c r="C12277" s="235">
        <v>44609</v>
      </c>
      <c r="D12277" s="235">
        <v>1</v>
      </c>
      <c r="E12277" s="235">
        <v>83</v>
      </c>
      <c r="F12277" s="235">
        <v>61</v>
      </c>
      <c r="G12277" s="235">
        <v>25</v>
      </c>
      <c r="H12277" s="235">
        <v>16</v>
      </c>
    </row>
    <row r="12278" spans="2:8">
      <c r="B12278" s="235" t="s">
        <v>96</v>
      </c>
      <c r="C12278" s="235">
        <v>44610</v>
      </c>
      <c r="D12278" s="235">
        <v>15</v>
      </c>
      <c r="E12278" s="235">
        <v>85</v>
      </c>
      <c r="F12278" s="235">
        <v>76</v>
      </c>
      <c r="G12278" s="235">
        <v>24</v>
      </c>
      <c r="H12278" s="235">
        <v>17</v>
      </c>
    </row>
    <row r="12279" spans="2:8">
      <c r="B12279" s="235" t="s">
        <v>96</v>
      </c>
      <c r="C12279" s="235">
        <v>44613</v>
      </c>
      <c r="D12279" s="235">
        <v>58</v>
      </c>
      <c r="E12279" s="235">
        <v>80</v>
      </c>
      <c r="F12279" s="235">
        <v>53</v>
      </c>
      <c r="G12279" s="235">
        <v>25</v>
      </c>
      <c r="H12279" s="235">
        <v>15</v>
      </c>
    </row>
    <row r="12280" spans="2:8">
      <c r="B12280" s="235" t="s">
        <v>96</v>
      </c>
      <c r="C12280" s="235">
        <v>44614</v>
      </c>
      <c r="D12280" s="235">
        <v>0</v>
      </c>
      <c r="E12280" s="235">
        <v>80</v>
      </c>
      <c r="F12280" s="235">
        <v>55</v>
      </c>
      <c r="G12280" s="235">
        <v>26</v>
      </c>
      <c r="H12280" s="235">
        <v>15</v>
      </c>
    </row>
    <row r="12281" spans="2:8">
      <c r="B12281" s="235" t="s">
        <v>96</v>
      </c>
      <c r="C12281" s="235">
        <v>44615</v>
      </c>
      <c r="D12281" s="235">
        <v>4</v>
      </c>
      <c r="E12281" s="235">
        <v>82</v>
      </c>
      <c r="F12281" s="235">
        <v>55</v>
      </c>
      <c r="G12281" s="235">
        <v>24</v>
      </c>
      <c r="H12281" s="235">
        <v>15</v>
      </c>
    </row>
    <row r="12282" spans="2:8">
      <c r="B12282" s="235" t="s">
        <v>96</v>
      </c>
      <c r="C12282" s="235">
        <v>44616</v>
      </c>
      <c r="D12282" s="235">
        <v>0</v>
      </c>
      <c r="E12282" s="235">
        <v>82</v>
      </c>
      <c r="F12282" s="235">
        <v>58</v>
      </c>
      <c r="G12282" s="235">
        <v>23</v>
      </c>
      <c r="H12282" s="235">
        <v>15</v>
      </c>
    </row>
    <row r="12283" spans="2:8">
      <c r="B12283" s="235" t="s">
        <v>96</v>
      </c>
      <c r="C12283" s="235">
        <v>44617</v>
      </c>
      <c r="D12283" s="235">
        <v>0</v>
      </c>
      <c r="E12283" s="235">
        <v>87</v>
      </c>
      <c r="F12283" s="235">
        <v>52</v>
      </c>
      <c r="G12283" s="235">
        <v>25</v>
      </c>
      <c r="H12283" s="235">
        <v>17</v>
      </c>
    </row>
    <row r="12284" spans="2:8">
      <c r="B12284" s="235" t="s">
        <v>96</v>
      </c>
      <c r="C12284" s="235">
        <v>44620</v>
      </c>
      <c r="D12284" s="235">
        <v>100</v>
      </c>
      <c r="E12284" s="235">
        <v>83</v>
      </c>
      <c r="F12284" s="235">
        <v>64</v>
      </c>
      <c r="G12284" s="235">
        <v>23</v>
      </c>
      <c r="H12284" s="235">
        <v>15</v>
      </c>
    </row>
    <row r="12285" spans="2:8">
      <c r="B12285" s="235" t="s">
        <v>96</v>
      </c>
      <c r="C12285" s="235">
        <v>44621</v>
      </c>
      <c r="D12285" s="235">
        <v>2</v>
      </c>
      <c r="E12285" s="235">
        <v>84</v>
      </c>
      <c r="F12285" s="235">
        <v>69</v>
      </c>
      <c r="G12285" s="235">
        <v>23</v>
      </c>
      <c r="H12285" s="235">
        <v>16</v>
      </c>
    </row>
    <row r="12286" spans="2:8">
      <c r="B12286" s="235" t="s">
        <v>96</v>
      </c>
      <c r="C12286" s="235">
        <v>44622</v>
      </c>
      <c r="D12286" s="235">
        <v>7</v>
      </c>
      <c r="E12286" s="235">
        <v>86</v>
      </c>
      <c r="F12286" s="235">
        <v>73</v>
      </c>
      <c r="G12286" s="235">
        <v>20</v>
      </c>
      <c r="H12286" s="235">
        <v>17</v>
      </c>
    </row>
    <row r="12287" spans="2:8">
      <c r="B12287" s="235" t="s">
        <v>96</v>
      </c>
      <c r="C12287" s="235">
        <v>44623</v>
      </c>
      <c r="D12287" s="235">
        <v>4</v>
      </c>
      <c r="E12287" s="235">
        <v>86</v>
      </c>
      <c r="F12287" s="235">
        <v>68</v>
      </c>
      <c r="G12287" s="235">
        <v>22</v>
      </c>
      <c r="H12287" s="235">
        <v>15</v>
      </c>
    </row>
    <row r="12288" spans="2:8">
      <c r="B12288" s="235" t="s">
        <v>96</v>
      </c>
      <c r="C12288" s="235">
        <v>44624</v>
      </c>
      <c r="D12288" s="235">
        <v>9</v>
      </c>
      <c r="E12288" s="235">
        <v>84</v>
      </c>
      <c r="F12288" s="235">
        <v>69</v>
      </c>
      <c r="G12288" s="235">
        <v>23</v>
      </c>
      <c r="H12288" s="235">
        <v>15</v>
      </c>
    </row>
    <row r="12289" spans="2:8">
      <c r="B12289" s="235" t="s">
        <v>96</v>
      </c>
      <c r="C12289" s="235">
        <v>44627</v>
      </c>
      <c r="D12289" s="235">
        <v>44</v>
      </c>
      <c r="E12289" s="235">
        <v>87</v>
      </c>
      <c r="F12289" s="235">
        <v>57</v>
      </c>
      <c r="G12289" s="235">
        <v>24</v>
      </c>
      <c r="H12289" s="235">
        <v>15</v>
      </c>
    </row>
    <row r="12290" spans="2:8">
      <c r="B12290" s="235" t="s">
        <v>96</v>
      </c>
      <c r="C12290" s="235">
        <v>44628</v>
      </c>
      <c r="D12290" s="235">
        <v>3</v>
      </c>
      <c r="E12290" s="235">
        <v>84</v>
      </c>
      <c r="F12290" s="235">
        <v>58</v>
      </c>
      <c r="G12290" s="235">
        <v>23</v>
      </c>
      <c r="H12290" s="235">
        <v>14</v>
      </c>
    </row>
    <row r="12291" spans="2:8">
      <c r="B12291" s="235" t="s">
        <v>96</v>
      </c>
      <c r="C12291" s="235">
        <v>44629</v>
      </c>
      <c r="D12291" s="235">
        <v>0</v>
      </c>
      <c r="E12291" s="235">
        <v>80</v>
      </c>
      <c r="F12291" s="235">
        <v>57</v>
      </c>
      <c r="G12291" s="235">
        <v>23</v>
      </c>
      <c r="H12291" s="235">
        <v>15</v>
      </c>
    </row>
    <row r="12292" spans="2:8">
      <c r="B12292" s="235" t="s">
        <v>96</v>
      </c>
      <c r="C12292" s="235">
        <v>44630</v>
      </c>
      <c r="D12292" s="235">
        <v>0</v>
      </c>
      <c r="E12292" s="235">
        <v>78</v>
      </c>
      <c r="F12292" s="235">
        <v>40</v>
      </c>
      <c r="G12292" s="235">
        <v>26</v>
      </c>
      <c r="H12292" s="235">
        <v>14</v>
      </c>
    </row>
    <row r="12293" spans="2:8">
      <c r="B12293" s="235" t="s">
        <v>96</v>
      </c>
      <c r="C12293" s="235">
        <v>44631</v>
      </c>
      <c r="D12293" s="235">
        <v>0</v>
      </c>
      <c r="E12293" s="235">
        <v>78</v>
      </c>
      <c r="F12293" s="235">
        <v>46</v>
      </c>
      <c r="G12293" s="235">
        <v>26</v>
      </c>
      <c r="H12293" s="235">
        <v>14</v>
      </c>
    </row>
    <row r="12294" spans="2:8">
      <c r="B12294" s="235" t="s">
        <v>96</v>
      </c>
      <c r="C12294" s="235">
        <v>44634</v>
      </c>
      <c r="D12294" s="235">
        <v>15</v>
      </c>
      <c r="E12294" s="235">
        <v>78</v>
      </c>
      <c r="F12294" s="235">
        <v>50</v>
      </c>
      <c r="G12294" s="235">
        <v>26</v>
      </c>
      <c r="H12294" s="235">
        <v>14</v>
      </c>
    </row>
    <row r="12295" spans="2:8">
      <c r="B12295" s="235" t="s">
        <v>96</v>
      </c>
      <c r="C12295" s="235">
        <v>44635</v>
      </c>
      <c r="D12295" s="235">
        <v>3</v>
      </c>
      <c r="E12295" s="235">
        <v>79</v>
      </c>
      <c r="F12295" s="235">
        <v>58</v>
      </c>
      <c r="G12295" s="235">
        <v>24</v>
      </c>
      <c r="H12295" s="235">
        <v>15</v>
      </c>
    </row>
    <row r="12296" spans="2:8">
      <c r="B12296" s="235" t="s">
        <v>96</v>
      </c>
      <c r="C12296" s="235">
        <v>44636</v>
      </c>
      <c r="D12296" s="235">
        <v>19</v>
      </c>
      <c r="E12296" s="235">
        <v>81</v>
      </c>
      <c r="F12296" s="235">
        <v>53</v>
      </c>
      <c r="G12296" s="235">
        <v>24</v>
      </c>
      <c r="H12296" s="235">
        <v>16</v>
      </c>
    </row>
    <row r="12297" spans="2:8">
      <c r="B12297" s="235" t="s">
        <v>96</v>
      </c>
      <c r="C12297" s="235">
        <v>44637</v>
      </c>
      <c r="D12297" s="235">
        <v>38</v>
      </c>
      <c r="E12297" s="235">
        <v>77</v>
      </c>
      <c r="F12297" s="235">
        <v>60</v>
      </c>
      <c r="G12297" s="235">
        <v>25</v>
      </c>
      <c r="H12297" s="235">
        <v>15</v>
      </c>
    </row>
    <row r="12298" spans="2:8">
      <c r="B12298" s="235" t="s">
        <v>96</v>
      </c>
      <c r="C12298" s="235">
        <v>44638</v>
      </c>
      <c r="D12298" s="235">
        <v>0</v>
      </c>
      <c r="E12298" s="235">
        <v>80</v>
      </c>
      <c r="F12298" s="235">
        <v>56</v>
      </c>
      <c r="G12298" s="235">
        <v>24</v>
      </c>
      <c r="H12298" s="235">
        <v>16</v>
      </c>
    </row>
    <row r="12299" spans="2:8">
      <c r="B12299" s="235" t="s">
        <v>96</v>
      </c>
      <c r="C12299" s="235">
        <v>44642</v>
      </c>
      <c r="D12299" s="235">
        <v>62</v>
      </c>
      <c r="E12299" s="235">
        <v>82</v>
      </c>
      <c r="F12299" s="235">
        <v>62</v>
      </c>
      <c r="G12299" s="235">
        <v>25</v>
      </c>
      <c r="H12299" s="235">
        <v>17</v>
      </c>
    </row>
    <row r="12300" spans="2:8">
      <c r="B12300" s="235" t="s">
        <v>96</v>
      </c>
      <c r="C12300" s="235">
        <v>44643</v>
      </c>
      <c r="D12300" s="235">
        <v>0</v>
      </c>
      <c r="E12300" s="235">
        <v>80</v>
      </c>
      <c r="F12300" s="235">
        <v>56</v>
      </c>
      <c r="G12300" s="235">
        <v>24</v>
      </c>
      <c r="H12300" s="235">
        <v>16</v>
      </c>
    </row>
    <row r="12301" spans="2:8">
      <c r="B12301" s="235" t="s">
        <v>96</v>
      </c>
      <c r="C12301" s="235">
        <v>44644</v>
      </c>
      <c r="D12301" s="235">
        <v>0</v>
      </c>
      <c r="E12301" s="235">
        <v>80</v>
      </c>
      <c r="F12301" s="235">
        <v>55</v>
      </c>
      <c r="G12301" s="235">
        <v>25</v>
      </c>
      <c r="H12301" s="235">
        <v>16</v>
      </c>
    </row>
    <row r="12302" spans="2:8">
      <c r="B12302" s="235" t="s">
        <v>96</v>
      </c>
      <c r="C12302" s="235">
        <v>44645</v>
      </c>
      <c r="D12302" s="235">
        <v>4</v>
      </c>
      <c r="E12302" s="235">
        <v>86</v>
      </c>
      <c r="F12302" s="235">
        <v>56</v>
      </c>
      <c r="G12302" s="235">
        <v>23</v>
      </c>
      <c r="H12302" s="235">
        <v>17</v>
      </c>
    </row>
    <row r="12303" spans="2:8">
      <c r="B12303" s="235" t="s">
        <v>96</v>
      </c>
      <c r="C12303" s="235">
        <v>44648</v>
      </c>
      <c r="D12303" s="235">
        <v>91</v>
      </c>
      <c r="E12303" s="235">
        <v>84</v>
      </c>
      <c r="F12303" s="235">
        <v>57</v>
      </c>
      <c r="G12303" s="235">
        <v>26</v>
      </c>
      <c r="H12303" s="235">
        <v>16</v>
      </c>
    </row>
    <row r="12304" spans="2:8">
      <c r="B12304" s="235" t="s">
        <v>96</v>
      </c>
      <c r="C12304" s="235">
        <v>44649</v>
      </c>
      <c r="D12304" s="235">
        <v>9</v>
      </c>
      <c r="E12304" s="235">
        <v>81</v>
      </c>
      <c r="F12304" s="235">
        <v>63</v>
      </c>
      <c r="G12304" s="235">
        <v>24</v>
      </c>
      <c r="H12304" s="235">
        <v>16</v>
      </c>
    </row>
    <row r="12305" spans="2:8">
      <c r="B12305" s="235" t="s">
        <v>96</v>
      </c>
      <c r="C12305" s="235">
        <v>44650</v>
      </c>
      <c r="D12305" s="235">
        <v>28</v>
      </c>
      <c r="E12305" s="235">
        <v>84</v>
      </c>
      <c r="F12305" s="235">
        <v>62</v>
      </c>
      <c r="G12305" s="235">
        <v>24</v>
      </c>
      <c r="H12305" s="235">
        <v>16</v>
      </c>
    </row>
    <row r="12306" spans="2:8">
      <c r="B12306" s="235" t="s">
        <v>96</v>
      </c>
      <c r="C12306" s="235">
        <v>44651</v>
      </c>
      <c r="D12306" s="235">
        <v>0</v>
      </c>
      <c r="E12306" s="235">
        <v>82</v>
      </c>
      <c r="F12306" s="235">
        <v>56</v>
      </c>
      <c r="G12306" s="235">
        <v>24</v>
      </c>
      <c r="H12306" s="235">
        <v>16</v>
      </c>
    </row>
    <row r="12307" spans="2:8">
      <c r="B12307" s="235" t="s">
        <v>96</v>
      </c>
      <c r="C12307" s="235">
        <v>44652</v>
      </c>
      <c r="D12307" s="235">
        <v>11</v>
      </c>
      <c r="E12307" s="235">
        <v>82</v>
      </c>
      <c r="F12307" s="235">
        <v>63</v>
      </c>
      <c r="G12307" s="235">
        <v>24</v>
      </c>
      <c r="H12307" s="235">
        <v>16</v>
      </c>
    </row>
    <row r="12308" spans="2:8">
      <c r="B12308" s="235" t="s">
        <v>96</v>
      </c>
      <c r="C12308" s="235">
        <v>44565</v>
      </c>
      <c r="D12308" s="235">
        <v>15</v>
      </c>
      <c r="E12308" s="235">
        <v>82</v>
      </c>
      <c r="F12308" s="235">
        <v>64</v>
      </c>
      <c r="G12308" s="235">
        <v>24</v>
      </c>
      <c r="H12308" s="235">
        <v>16</v>
      </c>
    </row>
    <row r="12309" spans="2:8">
      <c r="B12309" s="235" t="s">
        <v>96</v>
      </c>
      <c r="C12309" s="235">
        <v>44656</v>
      </c>
      <c r="D12309" s="235">
        <v>25</v>
      </c>
      <c r="E12309" s="235">
        <v>82</v>
      </c>
      <c r="F12309" s="235">
        <v>59</v>
      </c>
      <c r="G12309" s="235">
        <v>26</v>
      </c>
      <c r="H12309" s="235">
        <v>16</v>
      </c>
    </row>
    <row r="12310" spans="2:8">
      <c r="B12310" s="235" t="s">
        <v>96</v>
      </c>
      <c r="C12310" s="235">
        <v>44657</v>
      </c>
      <c r="D12310" s="235">
        <v>2</v>
      </c>
      <c r="E12310" s="235">
        <v>84</v>
      </c>
      <c r="F12310" s="235">
        <v>62</v>
      </c>
      <c r="G12310" s="235">
        <v>25</v>
      </c>
      <c r="H12310" s="235">
        <v>16</v>
      </c>
    </row>
    <row r="12311" spans="2:8">
      <c r="B12311" s="235" t="s">
        <v>96</v>
      </c>
      <c r="C12311" s="235">
        <v>44658</v>
      </c>
      <c r="D12311" s="235">
        <v>14</v>
      </c>
      <c r="E12311" s="235">
        <v>83</v>
      </c>
      <c r="F12311" s="235">
        <v>61</v>
      </c>
      <c r="G12311" s="235">
        <v>24</v>
      </c>
      <c r="H12311" s="235">
        <v>17</v>
      </c>
    </row>
    <row r="12312" spans="2:8">
      <c r="B12312" s="235" t="s">
        <v>96</v>
      </c>
      <c r="C12312" s="235">
        <v>44659</v>
      </c>
      <c r="D12312" s="235">
        <v>4</v>
      </c>
      <c r="E12312" s="235">
        <v>82</v>
      </c>
      <c r="F12312" s="235">
        <v>58</v>
      </c>
      <c r="G12312" s="235">
        <v>24</v>
      </c>
      <c r="H12312" s="235">
        <v>17</v>
      </c>
    </row>
    <row r="12313" spans="2:8">
      <c r="B12313" s="235" t="s">
        <v>96</v>
      </c>
      <c r="C12313" s="235">
        <v>44662</v>
      </c>
      <c r="D12313" s="235">
        <v>25</v>
      </c>
      <c r="E12313" s="235">
        <v>83</v>
      </c>
      <c r="F12313" s="235">
        <v>64</v>
      </c>
      <c r="G12313" s="235">
        <v>24</v>
      </c>
      <c r="H12313" s="235">
        <v>16</v>
      </c>
    </row>
    <row r="12314" spans="2:8">
      <c r="B12314" s="235" t="s">
        <v>96</v>
      </c>
      <c r="C12314" s="235">
        <v>44663</v>
      </c>
      <c r="D12314" s="235">
        <v>10</v>
      </c>
      <c r="E12314" s="235">
        <v>83</v>
      </c>
      <c r="F12314" s="235">
        <v>62</v>
      </c>
      <c r="G12314" s="235">
        <v>24</v>
      </c>
      <c r="H12314" s="235">
        <v>16</v>
      </c>
    </row>
    <row r="12315" spans="2:8">
      <c r="B12315" s="235" t="s">
        <v>96</v>
      </c>
      <c r="C12315" s="235">
        <v>44664</v>
      </c>
      <c r="D12315" s="235">
        <v>1</v>
      </c>
      <c r="E12315" s="235">
        <v>85</v>
      </c>
      <c r="F12315" s="235">
        <v>62</v>
      </c>
      <c r="G12315" s="235">
        <v>24</v>
      </c>
      <c r="H12315" s="235">
        <v>17</v>
      </c>
    </row>
    <row r="12316" spans="2:8">
      <c r="B12316" s="235" t="s">
        <v>96</v>
      </c>
      <c r="C12316" s="235">
        <v>44669</v>
      </c>
      <c r="D12316" s="235">
        <v>40</v>
      </c>
      <c r="E12316" s="235">
        <v>83</v>
      </c>
      <c r="F12316" s="235">
        <v>65</v>
      </c>
      <c r="G12316" s="235">
        <v>23</v>
      </c>
      <c r="H12316" s="235">
        <v>17</v>
      </c>
    </row>
    <row r="12317" spans="2:8">
      <c r="B12317" s="235" t="s">
        <v>96</v>
      </c>
      <c r="C12317" s="235">
        <v>44670</v>
      </c>
      <c r="D12317" s="235">
        <v>15</v>
      </c>
      <c r="E12317" s="235">
        <v>83</v>
      </c>
      <c r="F12317" s="235">
        <v>62</v>
      </c>
      <c r="G12317" s="235">
        <v>23</v>
      </c>
      <c r="H12317" s="235">
        <v>15</v>
      </c>
    </row>
    <row r="12318" spans="2:8">
      <c r="B12318" s="235" t="s">
        <v>96</v>
      </c>
      <c r="C12318" s="235">
        <v>44671</v>
      </c>
      <c r="D12318" s="235">
        <v>19</v>
      </c>
      <c r="E12318" s="235">
        <v>83</v>
      </c>
      <c r="F12318" s="235">
        <v>60</v>
      </c>
      <c r="G12318" s="235">
        <v>24</v>
      </c>
      <c r="H12318" s="235">
        <v>15</v>
      </c>
    </row>
    <row r="12319" spans="2:8">
      <c r="B12319" s="235" t="s">
        <v>96</v>
      </c>
      <c r="C12319" s="235">
        <v>44672</v>
      </c>
      <c r="D12319" s="235">
        <v>5</v>
      </c>
      <c r="E12319" s="235">
        <v>83</v>
      </c>
      <c r="F12319" s="235">
        <v>62</v>
      </c>
      <c r="G12319" s="235">
        <v>23</v>
      </c>
      <c r="H12319" s="235">
        <v>16</v>
      </c>
    </row>
    <row r="12320" spans="2:8">
      <c r="B12320" s="235" t="s">
        <v>96</v>
      </c>
      <c r="C12320" s="235">
        <v>44673</v>
      </c>
      <c r="D12320" s="235">
        <v>12</v>
      </c>
      <c r="E12320" s="235">
        <v>82</v>
      </c>
      <c r="F12320" s="235">
        <v>57</v>
      </c>
      <c r="G12320" s="235">
        <v>23</v>
      </c>
      <c r="H12320" s="235">
        <v>15</v>
      </c>
    </row>
    <row r="12321" spans="2:8">
      <c r="B12321" s="235" t="s">
        <v>96</v>
      </c>
      <c r="C12321" s="235">
        <v>44676</v>
      </c>
      <c r="D12321" s="235">
        <v>9</v>
      </c>
      <c r="E12321" s="235">
        <v>83</v>
      </c>
      <c r="F12321" s="235">
        <v>69</v>
      </c>
      <c r="G12321" s="235">
        <v>20</v>
      </c>
      <c r="H12321" s="235">
        <v>16</v>
      </c>
    </row>
    <row r="12322" spans="2:8">
      <c r="B12322" s="235" t="s">
        <v>96</v>
      </c>
      <c r="C12322" s="235">
        <v>44677</v>
      </c>
      <c r="D12322" s="235">
        <v>6</v>
      </c>
      <c r="E12322" s="235">
        <v>83</v>
      </c>
      <c r="F12322" s="235">
        <v>63</v>
      </c>
      <c r="G12322" s="235">
        <v>23</v>
      </c>
      <c r="H12322" s="235">
        <v>15</v>
      </c>
    </row>
    <row r="12323" spans="2:8">
      <c r="B12323" s="235" t="s">
        <v>96</v>
      </c>
      <c r="C12323" s="235">
        <v>44678</v>
      </c>
      <c r="D12323" s="235">
        <v>0</v>
      </c>
      <c r="E12323" s="235">
        <v>83</v>
      </c>
      <c r="F12323" s="235">
        <v>64</v>
      </c>
      <c r="G12323" s="235">
        <v>22</v>
      </c>
      <c r="H12323" s="235">
        <v>15</v>
      </c>
    </row>
    <row r="12324" spans="2:8">
      <c r="B12324" s="235" t="s">
        <v>96</v>
      </c>
      <c r="C12324" s="235">
        <v>44679</v>
      </c>
      <c r="D12324" s="235">
        <v>15</v>
      </c>
      <c r="E12324" s="235">
        <v>83</v>
      </c>
      <c r="F12324" s="235">
        <v>62</v>
      </c>
      <c r="G12324" s="235">
        <v>23</v>
      </c>
      <c r="H12324" s="235">
        <v>16</v>
      </c>
    </row>
    <row r="12325" spans="2:8">
      <c r="B12325" s="235" t="s">
        <v>96</v>
      </c>
      <c r="C12325" s="235">
        <v>44680</v>
      </c>
      <c r="D12325" s="235">
        <v>2</v>
      </c>
      <c r="E12325" s="235">
        <v>85</v>
      </c>
      <c r="F12325" s="235">
        <v>61</v>
      </c>
      <c r="G12325" s="235">
        <v>24</v>
      </c>
      <c r="H12325" s="235">
        <v>15</v>
      </c>
    </row>
    <row r="12326" spans="2:8">
      <c r="B12326" s="235" t="s">
        <v>96</v>
      </c>
      <c r="C12326" s="235">
        <v>44682</v>
      </c>
      <c r="D12326" s="235">
        <v>6</v>
      </c>
      <c r="E12326" s="235">
        <v>97</v>
      </c>
      <c r="F12326" s="235">
        <v>53</v>
      </c>
      <c r="G12326" s="235">
        <v>31</v>
      </c>
      <c r="H12326" s="235">
        <v>15</v>
      </c>
    </row>
    <row r="12327" spans="2:8">
      <c r="B12327" s="235" t="s">
        <v>96</v>
      </c>
      <c r="C12327" s="235">
        <v>44683</v>
      </c>
      <c r="D12327" s="235">
        <v>0</v>
      </c>
      <c r="E12327" s="235">
        <v>99</v>
      </c>
      <c r="F12327" s="235">
        <v>56</v>
      </c>
      <c r="G12327" s="235">
        <v>31</v>
      </c>
      <c r="H12327" s="235">
        <v>16</v>
      </c>
    </row>
    <row r="12328" spans="2:8">
      <c r="B12328" s="235" t="s">
        <v>96</v>
      </c>
      <c r="C12328" s="235">
        <v>44684</v>
      </c>
      <c r="D12328" s="235">
        <v>0</v>
      </c>
      <c r="E12328" s="235">
        <v>99</v>
      </c>
      <c r="F12328" s="235">
        <v>53</v>
      </c>
      <c r="G12328" s="235">
        <v>31</v>
      </c>
      <c r="H12328" s="235">
        <v>14</v>
      </c>
    </row>
    <row r="12329" spans="2:8">
      <c r="B12329" s="235" t="s">
        <v>96</v>
      </c>
      <c r="C12329" s="235">
        <v>44685</v>
      </c>
      <c r="D12329" s="235">
        <v>0</v>
      </c>
      <c r="E12329" s="235">
        <v>101</v>
      </c>
      <c r="F12329" s="235">
        <v>55</v>
      </c>
      <c r="G12329" s="235">
        <v>29</v>
      </c>
      <c r="H12329" s="235">
        <v>15</v>
      </c>
    </row>
    <row r="12330" spans="2:8">
      <c r="B12330" s="235" t="s">
        <v>96</v>
      </c>
      <c r="C12330" s="235">
        <v>44686</v>
      </c>
      <c r="D12330" s="235">
        <v>12</v>
      </c>
      <c r="E12330" s="235">
        <v>98</v>
      </c>
      <c r="F12330" s="235">
        <v>64</v>
      </c>
      <c r="G12330" s="235">
        <v>27</v>
      </c>
      <c r="H12330" s="235">
        <v>16</v>
      </c>
    </row>
    <row r="12331" spans="2:8">
      <c r="B12331" s="235" t="s">
        <v>96</v>
      </c>
      <c r="C12331" s="235">
        <v>44687</v>
      </c>
      <c r="D12331" s="235">
        <v>17</v>
      </c>
      <c r="E12331" s="235">
        <v>99</v>
      </c>
      <c r="F12331" s="235">
        <v>61</v>
      </c>
      <c r="G12331" s="235">
        <v>28</v>
      </c>
      <c r="H12331" s="235">
        <v>15</v>
      </c>
    </row>
    <row r="12332" spans="2:8">
      <c r="B12332" s="235" t="s">
        <v>96</v>
      </c>
      <c r="C12332" s="235">
        <v>44688</v>
      </c>
      <c r="D12332" s="235">
        <v>13</v>
      </c>
      <c r="E12332" s="235">
        <v>99</v>
      </c>
      <c r="F12332" s="235">
        <v>72</v>
      </c>
      <c r="G12332" s="235">
        <v>24</v>
      </c>
      <c r="H12332" s="235">
        <v>14</v>
      </c>
    </row>
    <row r="12333" spans="2:8">
      <c r="B12333" s="235" t="s">
        <v>96</v>
      </c>
      <c r="C12333" s="235">
        <v>44689</v>
      </c>
      <c r="D12333" s="235">
        <v>0</v>
      </c>
      <c r="E12333" s="235">
        <v>101</v>
      </c>
      <c r="F12333" s="235">
        <v>52</v>
      </c>
      <c r="G12333" s="235">
        <v>32</v>
      </c>
      <c r="H12333" s="235">
        <v>13</v>
      </c>
    </row>
    <row r="12334" spans="2:8">
      <c r="B12334" s="235" t="s">
        <v>96</v>
      </c>
      <c r="C12334" s="235">
        <v>44690</v>
      </c>
      <c r="D12334" s="235">
        <v>12</v>
      </c>
      <c r="E12334" s="235">
        <v>100</v>
      </c>
      <c r="F12334" s="235">
        <v>56</v>
      </c>
      <c r="G12334" s="235">
        <v>30</v>
      </c>
      <c r="H12334" s="235">
        <v>14</v>
      </c>
    </row>
    <row r="12335" spans="2:8">
      <c r="B12335" s="235" t="s">
        <v>96</v>
      </c>
      <c r="C12335" s="235">
        <v>44691</v>
      </c>
      <c r="D12335" s="235">
        <v>1</v>
      </c>
      <c r="E12335" s="235">
        <v>98</v>
      </c>
      <c r="F12335" s="235">
        <v>57</v>
      </c>
      <c r="G12335" s="235">
        <v>30</v>
      </c>
      <c r="H12335" s="235">
        <v>15</v>
      </c>
    </row>
    <row r="12336" spans="2:8">
      <c r="B12336" s="235" t="s">
        <v>96</v>
      </c>
      <c r="C12336" s="235">
        <v>44692</v>
      </c>
      <c r="D12336" s="235">
        <v>2</v>
      </c>
      <c r="E12336" s="235">
        <v>98</v>
      </c>
      <c r="F12336" s="235">
        <v>71</v>
      </c>
      <c r="G12336" s="235">
        <v>25</v>
      </c>
      <c r="H12336" s="235">
        <v>16</v>
      </c>
    </row>
    <row r="12337" spans="2:8">
      <c r="B12337" s="235" t="s">
        <v>96</v>
      </c>
      <c r="C12337" s="235">
        <v>44693</v>
      </c>
      <c r="D12337" s="235">
        <v>0</v>
      </c>
      <c r="E12337" s="235">
        <v>99</v>
      </c>
      <c r="F12337" s="235">
        <v>58</v>
      </c>
      <c r="G12337" s="235">
        <v>30</v>
      </c>
      <c r="H12337" s="235">
        <v>16</v>
      </c>
    </row>
    <row r="12338" spans="2:8">
      <c r="B12338" s="235" t="s">
        <v>96</v>
      </c>
      <c r="C12338" s="235">
        <v>44694</v>
      </c>
      <c r="D12338" s="235">
        <v>15</v>
      </c>
      <c r="E12338" s="235">
        <v>100</v>
      </c>
      <c r="F12338" s="235">
        <v>65</v>
      </c>
      <c r="G12338" s="235">
        <v>29</v>
      </c>
      <c r="H12338" s="235">
        <v>16</v>
      </c>
    </row>
    <row r="12339" spans="2:8">
      <c r="B12339" s="235" t="s">
        <v>96</v>
      </c>
      <c r="C12339" s="235">
        <v>44695</v>
      </c>
      <c r="D12339" s="235">
        <v>6</v>
      </c>
      <c r="E12339" s="235">
        <v>100</v>
      </c>
      <c r="F12339" s="235">
        <v>64</v>
      </c>
      <c r="G12339" s="235">
        <v>28</v>
      </c>
      <c r="H12339" s="235">
        <v>16</v>
      </c>
    </row>
    <row r="12340" spans="2:8">
      <c r="B12340" s="235" t="s">
        <v>96</v>
      </c>
      <c r="C12340" s="235">
        <v>44696</v>
      </c>
      <c r="D12340" s="235">
        <v>0</v>
      </c>
      <c r="E12340" s="235">
        <v>99</v>
      </c>
      <c r="F12340" s="235">
        <v>55</v>
      </c>
      <c r="G12340" s="235">
        <v>31</v>
      </c>
      <c r="H12340" s="235">
        <v>16</v>
      </c>
    </row>
    <row r="12341" spans="2:8">
      <c r="B12341" s="235" t="s">
        <v>96</v>
      </c>
      <c r="C12341" s="235">
        <v>44697</v>
      </c>
      <c r="D12341" s="235">
        <v>0.4</v>
      </c>
      <c r="E12341" s="235">
        <v>100</v>
      </c>
      <c r="F12341" s="235">
        <v>62</v>
      </c>
      <c r="G12341" s="235">
        <v>28.8</v>
      </c>
      <c r="H12341" s="235">
        <v>15.6</v>
      </c>
    </row>
    <row r="12342" spans="2:8">
      <c r="B12342" s="235" t="s">
        <v>96</v>
      </c>
      <c r="C12342" s="235">
        <v>44698</v>
      </c>
      <c r="D12342" s="235">
        <v>3.4</v>
      </c>
      <c r="E12342" s="235">
        <v>99</v>
      </c>
      <c r="F12342" s="235">
        <v>71</v>
      </c>
      <c r="G12342" s="235">
        <v>25.5</v>
      </c>
      <c r="H12342" s="235">
        <v>16.600000000000001</v>
      </c>
    </row>
    <row r="12343" spans="2:8">
      <c r="B12343" s="235" t="s">
        <v>96</v>
      </c>
      <c r="C12343" s="235">
        <v>44699</v>
      </c>
      <c r="D12343" s="235">
        <v>2.8</v>
      </c>
      <c r="E12343" s="235">
        <v>99</v>
      </c>
      <c r="F12343" s="235">
        <v>77</v>
      </c>
      <c r="G12343" s="235">
        <v>23</v>
      </c>
      <c r="H12343" s="235">
        <v>16</v>
      </c>
    </row>
    <row r="12344" spans="2:8">
      <c r="B12344" s="235" t="s">
        <v>96</v>
      </c>
      <c r="C12344" s="235">
        <v>44700</v>
      </c>
      <c r="D12344" s="235">
        <v>27.2</v>
      </c>
      <c r="E12344" s="235">
        <v>100</v>
      </c>
      <c r="F12344" s="235">
        <v>58</v>
      </c>
      <c r="G12344" s="235">
        <v>29</v>
      </c>
      <c r="H12344" s="235">
        <v>16</v>
      </c>
    </row>
    <row r="12345" spans="2:8">
      <c r="B12345" s="235" t="s">
        <v>96</v>
      </c>
      <c r="C12345" s="235">
        <v>44701</v>
      </c>
      <c r="D12345" s="235">
        <v>13.4</v>
      </c>
      <c r="E12345" s="235">
        <v>100</v>
      </c>
      <c r="F12345" s="235">
        <v>62</v>
      </c>
      <c r="G12345" s="235">
        <v>27</v>
      </c>
      <c r="H12345" s="235">
        <v>15</v>
      </c>
    </row>
    <row r="12346" spans="2:8">
      <c r="B12346" s="235" t="s">
        <v>96</v>
      </c>
      <c r="C12346" s="235">
        <v>44702</v>
      </c>
      <c r="D12346" s="235">
        <v>0.6</v>
      </c>
      <c r="E12346" s="235">
        <v>100</v>
      </c>
      <c r="F12346" s="235">
        <v>75</v>
      </c>
      <c r="G12346" s="235">
        <v>24</v>
      </c>
      <c r="H12346" s="235">
        <v>15</v>
      </c>
    </row>
    <row r="12347" spans="2:8">
      <c r="B12347" s="235" t="s">
        <v>96</v>
      </c>
      <c r="C12347" s="235">
        <v>44703</v>
      </c>
      <c r="D12347" s="235">
        <v>0.4</v>
      </c>
      <c r="E12347" s="235">
        <v>101</v>
      </c>
      <c r="F12347" s="235">
        <v>60</v>
      </c>
      <c r="G12347" s="235">
        <v>29.5</v>
      </c>
      <c r="H12347" s="235">
        <v>14</v>
      </c>
    </row>
    <row r="12348" spans="2:8">
      <c r="B12348" s="235" t="s">
        <v>96</v>
      </c>
      <c r="C12348" s="235">
        <v>44704</v>
      </c>
      <c r="D12348" s="235">
        <v>2</v>
      </c>
      <c r="E12348" s="235">
        <v>98</v>
      </c>
      <c r="F12348" s="235">
        <v>61</v>
      </c>
      <c r="G12348" s="235">
        <v>27.5</v>
      </c>
      <c r="H12348" s="235">
        <v>14</v>
      </c>
    </row>
    <row r="12349" spans="2:8">
      <c r="B12349" s="235" t="s">
        <v>2500</v>
      </c>
      <c r="C12349" s="235">
        <v>44669</v>
      </c>
      <c r="D12349" s="235">
        <v>12</v>
      </c>
      <c r="E12349" s="235">
        <v>94.4</v>
      </c>
      <c r="F12349" s="235">
        <v>59.2</v>
      </c>
      <c r="G12349" s="235">
        <v>19.5</v>
      </c>
      <c r="H12349" s="235">
        <v>15.1</v>
      </c>
    </row>
    <row r="12350" spans="2:8">
      <c r="B12350" s="235" t="s">
        <v>93</v>
      </c>
      <c r="C12350" s="235">
        <v>43844</v>
      </c>
      <c r="D12350" s="235">
        <v>22</v>
      </c>
      <c r="E12350" s="235">
        <v>0</v>
      </c>
      <c r="F12350" s="235">
        <v>0</v>
      </c>
      <c r="G12350" s="235">
        <v>0</v>
      </c>
      <c r="H12350" s="235">
        <v>0</v>
      </c>
    </row>
    <row r="12351" spans="2:8">
      <c r="B12351" s="235" t="s">
        <v>93</v>
      </c>
      <c r="C12351" s="235">
        <v>43845</v>
      </c>
      <c r="D12351" s="235">
        <v>0</v>
      </c>
      <c r="E12351" s="235">
        <v>0</v>
      </c>
      <c r="F12351" s="235">
        <v>0</v>
      </c>
      <c r="G12351" s="235">
        <v>0</v>
      </c>
      <c r="H12351" s="235">
        <v>0</v>
      </c>
    </row>
    <row r="12352" spans="2:8">
      <c r="B12352" s="235" t="s">
        <v>93</v>
      </c>
      <c r="C12352" s="235">
        <v>43846</v>
      </c>
      <c r="D12352" s="235">
        <v>0</v>
      </c>
      <c r="E12352" s="235">
        <v>0</v>
      </c>
      <c r="F12352" s="235">
        <v>0</v>
      </c>
      <c r="G12352" s="235">
        <v>0</v>
      </c>
      <c r="H12352" s="235">
        <v>0</v>
      </c>
    </row>
    <row r="12353" spans="2:8">
      <c r="B12353" s="235" t="s">
        <v>93</v>
      </c>
      <c r="C12353" s="235">
        <v>43847</v>
      </c>
      <c r="D12353" s="235">
        <v>0</v>
      </c>
      <c r="E12353" s="235">
        <v>0</v>
      </c>
      <c r="F12353" s="235">
        <v>0</v>
      </c>
      <c r="G12353" s="235">
        <v>0</v>
      </c>
      <c r="H12353" s="235">
        <v>0</v>
      </c>
    </row>
    <row r="12354" spans="2:8">
      <c r="B12354" s="235" t="s">
        <v>93</v>
      </c>
      <c r="C12354" s="235">
        <v>43848</v>
      </c>
      <c r="D12354" s="235">
        <v>0</v>
      </c>
      <c r="E12354" s="235">
        <v>0</v>
      </c>
      <c r="F12354" s="235">
        <v>0</v>
      </c>
      <c r="G12354" s="235">
        <v>0</v>
      </c>
      <c r="H12354" s="235">
        <v>0</v>
      </c>
    </row>
    <row r="12355" spans="2:8">
      <c r="B12355" s="235" t="s">
        <v>93</v>
      </c>
      <c r="C12355" s="235">
        <v>43849</v>
      </c>
      <c r="D12355" s="235">
        <v>0</v>
      </c>
      <c r="E12355" s="235">
        <v>0</v>
      </c>
      <c r="F12355" s="235">
        <v>0</v>
      </c>
      <c r="G12355" s="235">
        <v>0</v>
      </c>
      <c r="H12355" s="235">
        <v>0</v>
      </c>
    </row>
    <row r="12356" spans="2:8">
      <c r="B12356" s="235" t="s">
        <v>93</v>
      </c>
      <c r="C12356" s="235">
        <v>43850</v>
      </c>
      <c r="D12356" s="235">
        <v>0</v>
      </c>
      <c r="E12356" s="235">
        <v>0</v>
      </c>
      <c r="F12356" s="235">
        <v>0</v>
      </c>
      <c r="G12356" s="235">
        <v>0</v>
      </c>
      <c r="H12356" s="235">
        <v>0</v>
      </c>
    </row>
    <row r="12357" spans="2:8">
      <c r="B12357" s="235" t="s">
        <v>93</v>
      </c>
      <c r="C12357" s="235">
        <v>43851</v>
      </c>
      <c r="D12357" s="235">
        <v>40</v>
      </c>
      <c r="E12357" s="235">
        <v>0</v>
      </c>
      <c r="F12357" s="235">
        <v>0</v>
      </c>
      <c r="G12357" s="235">
        <v>0</v>
      </c>
      <c r="H12357" s="235">
        <v>0</v>
      </c>
    </row>
    <row r="12358" spans="2:8">
      <c r="B12358" s="235" t="s">
        <v>93</v>
      </c>
      <c r="C12358" s="235">
        <v>43852</v>
      </c>
      <c r="D12358" s="235">
        <v>0</v>
      </c>
      <c r="E12358" s="235">
        <v>0</v>
      </c>
      <c r="F12358" s="235">
        <v>0</v>
      </c>
      <c r="G12358" s="235">
        <v>0</v>
      </c>
      <c r="H12358" s="235">
        <v>0</v>
      </c>
    </row>
    <row r="12359" spans="2:8">
      <c r="B12359" s="235" t="s">
        <v>93</v>
      </c>
      <c r="C12359" s="235">
        <v>43853</v>
      </c>
      <c r="D12359" s="235">
        <v>0</v>
      </c>
      <c r="E12359" s="235">
        <v>0</v>
      </c>
      <c r="F12359" s="235">
        <v>0</v>
      </c>
      <c r="G12359" s="235">
        <v>0</v>
      </c>
      <c r="H12359" s="235">
        <v>0</v>
      </c>
    </row>
    <row r="12360" spans="2:8">
      <c r="B12360" s="235" t="s">
        <v>93</v>
      </c>
      <c r="C12360" s="235">
        <v>43854</v>
      </c>
      <c r="D12360" s="235">
        <v>0</v>
      </c>
      <c r="E12360" s="235">
        <v>0</v>
      </c>
      <c r="F12360" s="235">
        <v>0</v>
      </c>
      <c r="G12360" s="235">
        <v>0</v>
      </c>
      <c r="H12360" s="235">
        <v>0</v>
      </c>
    </row>
    <row r="12361" spans="2:8">
      <c r="B12361" s="235" t="s">
        <v>93</v>
      </c>
      <c r="C12361" s="235">
        <v>43855</v>
      </c>
      <c r="D12361" s="235">
        <v>0</v>
      </c>
      <c r="E12361" s="235">
        <v>0</v>
      </c>
      <c r="F12361" s="235">
        <v>0</v>
      </c>
      <c r="G12361" s="235">
        <v>0</v>
      </c>
      <c r="H12361" s="235">
        <v>0</v>
      </c>
    </row>
    <row r="12362" spans="2:8">
      <c r="B12362" s="235" t="s">
        <v>93</v>
      </c>
      <c r="C12362" s="235">
        <v>43856</v>
      </c>
      <c r="D12362" s="235">
        <v>0</v>
      </c>
      <c r="E12362" s="235">
        <v>0</v>
      </c>
      <c r="F12362" s="235">
        <v>0</v>
      </c>
      <c r="G12362" s="235">
        <v>0</v>
      </c>
      <c r="H12362" s="235">
        <v>0</v>
      </c>
    </row>
    <row r="12363" spans="2:8">
      <c r="B12363" s="235" t="s">
        <v>93</v>
      </c>
      <c r="C12363" s="235">
        <v>43857</v>
      </c>
      <c r="D12363" s="235">
        <v>29</v>
      </c>
      <c r="E12363" s="235">
        <v>0</v>
      </c>
      <c r="F12363" s="235">
        <v>0</v>
      </c>
      <c r="G12363" s="235">
        <v>0</v>
      </c>
      <c r="H12363" s="235">
        <v>0</v>
      </c>
    </row>
    <row r="12364" spans="2:8">
      <c r="B12364" s="235" t="s">
        <v>93</v>
      </c>
      <c r="C12364" s="235">
        <v>43858</v>
      </c>
      <c r="D12364" s="235">
        <v>0</v>
      </c>
      <c r="E12364" s="235">
        <v>0</v>
      </c>
      <c r="F12364" s="235">
        <v>0</v>
      </c>
      <c r="G12364" s="235">
        <v>0</v>
      </c>
      <c r="H12364" s="235">
        <v>0</v>
      </c>
    </row>
    <row r="12365" spans="2:8">
      <c r="B12365" s="235" t="s">
        <v>93</v>
      </c>
      <c r="C12365" s="235">
        <v>43859</v>
      </c>
      <c r="D12365" s="235">
        <v>0</v>
      </c>
      <c r="E12365" s="235">
        <v>0</v>
      </c>
      <c r="F12365" s="235">
        <v>0</v>
      </c>
      <c r="G12365" s="235">
        <v>0</v>
      </c>
      <c r="H12365" s="235">
        <v>0</v>
      </c>
    </row>
    <row r="12366" spans="2:8">
      <c r="B12366" s="235" t="s">
        <v>93</v>
      </c>
      <c r="C12366" s="235">
        <v>43863</v>
      </c>
      <c r="D12366" s="235">
        <v>0</v>
      </c>
      <c r="E12366" s="235">
        <v>0</v>
      </c>
      <c r="F12366" s="235">
        <v>0</v>
      </c>
      <c r="G12366" s="235">
        <v>0</v>
      </c>
      <c r="H12366" s="235">
        <v>0</v>
      </c>
    </row>
    <row r="12367" spans="2:8">
      <c r="B12367" s="235" t="s">
        <v>93</v>
      </c>
      <c r="C12367" s="235">
        <v>43864</v>
      </c>
      <c r="D12367" s="235">
        <v>8</v>
      </c>
      <c r="E12367" s="235">
        <v>0</v>
      </c>
      <c r="F12367" s="235">
        <v>0</v>
      </c>
      <c r="G12367" s="235">
        <v>0</v>
      </c>
      <c r="H12367" s="235">
        <v>0</v>
      </c>
    </row>
    <row r="12368" spans="2:8">
      <c r="B12368" s="235" t="s">
        <v>93</v>
      </c>
      <c r="C12368" s="235">
        <v>43865</v>
      </c>
      <c r="D12368" s="235">
        <v>0</v>
      </c>
      <c r="E12368" s="235">
        <v>0</v>
      </c>
      <c r="F12368" s="235">
        <v>0</v>
      </c>
      <c r="G12368" s="235">
        <v>0</v>
      </c>
      <c r="H12368" s="235">
        <v>0</v>
      </c>
    </row>
    <row r="12369" spans="2:8">
      <c r="B12369" s="235" t="s">
        <v>93</v>
      </c>
      <c r="C12369" s="235">
        <v>43866</v>
      </c>
      <c r="D12369" s="235">
        <v>0</v>
      </c>
      <c r="E12369" s="235">
        <v>0</v>
      </c>
      <c r="F12369" s="235">
        <v>0</v>
      </c>
      <c r="G12369" s="235">
        <v>0</v>
      </c>
      <c r="H12369" s="235">
        <v>0</v>
      </c>
    </row>
    <row r="12370" spans="2:8">
      <c r="B12370" s="235" t="s">
        <v>93</v>
      </c>
      <c r="C12370" s="235">
        <v>43867</v>
      </c>
      <c r="D12370" s="235">
        <v>0</v>
      </c>
      <c r="E12370" s="235">
        <v>0</v>
      </c>
      <c r="F12370" s="235">
        <v>0</v>
      </c>
      <c r="G12370" s="235">
        <v>0</v>
      </c>
      <c r="H12370" s="235">
        <v>0</v>
      </c>
    </row>
    <row r="12371" spans="2:8">
      <c r="B12371" s="235" t="s">
        <v>93</v>
      </c>
      <c r="C12371" s="235">
        <v>43868</v>
      </c>
      <c r="D12371" s="235">
        <v>0</v>
      </c>
      <c r="E12371" s="235">
        <v>0</v>
      </c>
      <c r="F12371" s="235">
        <v>0</v>
      </c>
      <c r="G12371" s="235">
        <v>0</v>
      </c>
      <c r="H12371" s="235">
        <v>0</v>
      </c>
    </row>
    <row r="12372" spans="2:8">
      <c r="B12372" s="235" t="s">
        <v>93</v>
      </c>
      <c r="C12372" s="235">
        <v>43869</v>
      </c>
      <c r="D12372" s="235">
        <v>0</v>
      </c>
      <c r="E12372" s="235">
        <v>0</v>
      </c>
      <c r="F12372" s="235">
        <v>0</v>
      </c>
      <c r="G12372" s="235">
        <v>0</v>
      </c>
      <c r="H12372" s="235">
        <v>0</v>
      </c>
    </row>
    <row r="12373" spans="2:8">
      <c r="B12373" s="235" t="s">
        <v>93</v>
      </c>
      <c r="C12373" s="235">
        <v>43860</v>
      </c>
      <c r="D12373" s="235">
        <v>2</v>
      </c>
      <c r="E12373" s="235">
        <v>0</v>
      </c>
      <c r="F12373" s="235">
        <v>0</v>
      </c>
      <c r="G12373" s="235">
        <v>0</v>
      </c>
      <c r="H12373" s="235">
        <v>0</v>
      </c>
    </row>
    <row r="12374" spans="2:8">
      <c r="B12374" s="235" t="s">
        <v>93</v>
      </c>
      <c r="C12374" s="235">
        <v>43861</v>
      </c>
      <c r="D12374" s="235">
        <v>0</v>
      </c>
      <c r="E12374" s="235">
        <v>0</v>
      </c>
      <c r="F12374" s="235">
        <v>0</v>
      </c>
      <c r="G12374" s="235">
        <v>0</v>
      </c>
      <c r="H12374" s="235">
        <v>0</v>
      </c>
    </row>
    <row r="12375" spans="2:8">
      <c r="B12375" s="235" t="s">
        <v>93</v>
      </c>
      <c r="C12375" s="235">
        <v>43862</v>
      </c>
      <c r="D12375" s="235">
        <v>0</v>
      </c>
      <c r="E12375" s="235">
        <v>0</v>
      </c>
      <c r="F12375" s="235">
        <v>0</v>
      </c>
      <c r="G12375" s="235">
        <v>0</v>
      </c>
      <c r="H12375" s="235">
        <v>0</v>
      </c>
    </row>
    <row r="12376" spans="2:8">
      <c r="B12376" s="235" t="s">
        <v>93</v>
      </c>
      <c r="C12376" s="235">
        <v>43870</v>
      </c>
      <c r="D12376" s="235">
        <v>0</v>
      </c>
      <c r="E12376" s="235">
        <v>0</v>
      </c>
      <c r="F12376" s="235">
        <v>0</v>
      </c>
      <c r="G12376" s="235">
        <v>0</v>
      </c>
      <c r="H12376" s="235">
        <v>0</v>
      </c>
    </row>
    <row r="12377" spans="2:8">
      <c r="B12377" s="235" t="s">
        <v>93</v>
      </c>
      <c r="C12377" s="235">
        <v>43871</v>
      </c>
      <c r="D12377" s="235">
        <v>22</v>
      </c>
      <c r="E12377" s="235">
        <v>0</v>
      </c>
      <c r="F12377" s="235">
        <v>0</v>
      </c>
      <c r="G12377" s="235">
        <v>0</v>
      </c>
      <c r="H12377" s="235">
        <v>0</v>
      </c>
    </row>
    <row r="12378" spans="2:8">
      <c r="B12378" s="235" t="s">
        <v>93</v>
      </c>
      <c r="C12378" s="235">
        <v>43872</v>
      </c>
      <c r="D12378" s="235">
        <v>0</v>
      </c>
      <c r="E12378" s="235">
        <v>0</v>
      </c>
      <c r="F12378" s="235">
        <v>0</v>
      </c>
      <c r="G12378" s="235">
        <v>0</v>
      </c>
      <c r="H12378" s="235">
        <v>0</v>
      </c>
    </row>
    <row r="12379" spans="2:8">
      <c r="B12379" s="235" t="s">
        <v>93</v>
      </c>
      <c r="C12379" s="235">
        <v>43873</v>
      </c>
      <c r="D12379" s="235">
        <v>0</v>
      </c>
      <c r="E12379" s="235">
        <v>0</v>
      </c>
      <c r="F12379" s="235">
        <v>0</v>
      </c>
      <c r="G12379" s="235">
        <v>0</v>
      </c>
      <c r="H12379" s="235">
        <v>0</v>
      </c>
    </row>
    <row r="12380" spans="2:8">
      <c r="B12380" s="235" t="s">
        <v>93</v>
      </c>
      <c r="C12380" s="235">
        <v>43874</v>
      </c>
      <c r="D12380" s="235">
        <v>0</v>
      </c>
      <c r="E12380" s="235">
        <v>0</v>
      </c>
      <c r="F12380" s="235">
        <v>0</v>
      </c>
      <c r="G12380" s="235">
        <v>0</v>
      </c>
      <c r="H12380" s="235">
        <v>0</v>
      </c>
    </row>
    <row r="12381" spans="2:8">
      <c r="B12381" s="235" t="s">
        <v>93</v>
      </c>
      <c r="C12381" s="235">
        <v>43875</v>
      </c>
      <c r="D12381" s="235">
        <v>0</v>
      </c>
      <c r="E12381" s="235">
        <v>0</v>
      </c>
      <c r="F12381" s="235">
        <v>0</v>
      </c>
      <c r="G12381" s="235">
        <v>0</v>
      </c>
      <c r="H12381" s="235">
        <v>0</v>
      </c>
    </row>
    <row r="12382" spans="2:8">
      <c r="B12382" s="235" t="s">
        <v>93</v>
      </c>
      <c r="C12382" s="235">
        <v>43876</v>
      </c>
      <c r="D12382" s="235">
        <v>0</v>
      </c>
      <c r="E12382" s="235">
        <v>0</v>
      </c>
      <c r="F12382" s="235">
        <v>0</v>
      </c>
      <c r="G12382" s="235">
        <v>0</v>
      </c>
      <c r="H12382" s="235">
        <v>0</v>
      </c>
    </row>
    <row r="12383" spans="2:8">
      <c r="B12383" s="235" t="s">
        <v>93</v>
      </c>
      <c r="C12383" s="235">
        <v>43877</v>
      </c>
      <c r="D12383" s="235">
        <v>0</v>
      </c>
      <c r="E12383" s="235">
        <v>0</v>
      </c>
      <c r="F12383" s="235">
        <v>0</v>
      </c>
      <c r="G12383" s="235">
        <v>0</v>
      </c>
      <c r="H12383" s="235">
        <v>0</v>
      </c>
    </row>
    <row r="12384" spans="2:8">
      <c r="B12384" s="235" t="s">
        <v>93</v>
      </c>
      <c r="C12384" s="235">
        <v>43878</v>
      </c>
      <c r="D12384" s="235">
        <v>0</v>
      </c>
      <c r="E12384" s="235">
        <v>0</v>
      </c>
      <c r="F12384" s="235">
        <v>0</v>
      </c>
      <c r="G12384" s="235">
        <v>0</v>
      </c>
      <c r="H12384" s="235">
        <v>0</v>
      </c>
    </row>
    <row r="12385" spans="2:8">
      <c r="B12385" s="235" t="s">
        <v>93</v>
      </c>
      <c r="C12385" s="235">
        <v>43879</v>
      </c>
      <c r="D12385" s="235">
        <v>0</v>
      </c>
      <c r="E12385" s="235">
        <v>0</v>
      </c>
      <c r="F12385" s="235">
        <v>0</v>
      </c>
      <c r="G12385" s="235">
        <v>0</v>
      </c>
      <c r="H12385" s="235">
        <v>0</v>
      </c>
    </row>
    <row r="12386" spans="2:8">
      <c r="B12386" s="235" t="s">
        <v>93</v>
      </c>
      <c r="C12386" s="235">
        <v>43880</v>
      </c>
      <c r="D12386" s="235">
        <v>0</v>
      </c>
      <c r="E12386" s="235">
        <v>0</v>
      </c>
      <c r="F12386" s="235">
        <v>0</v>
      </c>
      <c r="G12386" s="235">
        <v>0</v>
      </c>
      <c r="H12386" s="235">
        <v>0</v>
      </c>
    </row>
    <row r="12387" spans="2:8">
      <c r="B12387" s="235" t="s">
        <v>93</v>
      </c>
      <c r="C12387" s="235">
        <v>43881</v>
      </c>
      <c r="D12387" s="235">
        <v>1</v>
      </c>
      <c r="E12387" s="235">
        <v>0</v>
      </c>
      <c r="F12387" s="235">
        <v>0</v>
      </c>
      <c r="G12387" s="235">
        <v>0</v>
      </c>
      <c r="H12387" s="235">
        <v>0</v>
      </c>
    </row>
    <row r="12388" spans="2:8">
      <c r="B12388" s="235" t="s">
        <v>93</v>
      </c>
      <c r="C12388" s="235">
        <v>43882</v>
      </c>
      <c r="D12388" s="235">
        <v>0</v>
      </c>
      <c r="E12388" s="235">
        <v>0</v>
      </c>
      <c r="F12388" s="235">
        <v>0</v>
      </c>
      <c r="G12388" s="235">
        <v>0</v>
      </c>
      <c r="H12388" s="235">
        <v>0</v>
      </c>
    </row>
    <row r="12389" spans="2:8">
      <c r="B12389" s="235" t="s">
        <v>93</v>
      </c>
      <c r="C12389" s="235">
        <v>43883</v>
      </c>
      <c r="D12389" s="235">
        <v>83</v>
      </c>
      <c r="E12389" s="235">
        <v>0</v>
      </c>
      <c r="F12389" s="235">
        <v>0</v>
      </c>
      <c r="G12389" s="235">
        <v>0</v>
      </c>
      <c r="H12389" s="235">
        <v>0</v>
      </c>
    </row>
    <row r="12390" spans="2:8">
      <c r="B12390" s="235" t="s">
        <v>93</v>
      </c>
      <c r="C12390" s="235">
        <v>43884</v>
      </c>
      <c r="D12390" s="235">
        <v>7</v>
      </c>
      <c r="E12390" s="235">
        <v>0</v>
      </c>
      <c r="F12390" s="235">
        <v>0</v>
      </c>
      <c r="G12390" s="235">
        <v>0</v>
      </c>
      <c r="H12390" s="235">
        <v>0</v>
      </c>
    </row>
    <row r="12391" spans="2:8">
      <c r="B12391" s="235" t="s">
        <v>93</v>
      </c>
      <c r="C12391" s="235">
        <v>43885</v>
      </c>
      <c r="D12391" s="235">
        <v>2</v>
      </c>
      <c r="E12391" s="235">
        <v>0</v>
      </c>
      <c r="F12391" s="235">
        <v>0</v>
      </c>
      <c r="G12391" s="235">
        <v>0</v>
      </c>
      <c r="H12391" s="235">
        <v>0</v>
      </c>
    </row>
    <row r="12392" spans="2:8">
      <c r="B12392" s="235" t="s">
        <v>93</v>
      </c>
      <c r="C12392" s="235">
        <v>43886</v>
      </c>
      <c r="D12392" s="235">
        <v>0</v>
      </c>
      <c r="E12392" s="235">
        <v>0</v>
      </c>
      <c r="F12392" s="235">
        <v>0</v>
      </c>
      <c r="G12392" s="235">
        <v>0</v>
      </c>
      <c r="H12392" s="235">
        <v>0</v>
      </c>
    </row>
    <row r="12393" spans="2:8">
      <c r="B12393" s="235" t="s">
        <v>93</v>
      </c>
      <c r="C12393" s="235">
        <v>43887</v>
      </c>
      <c r="D12393" s="235">
        <v>3</v>
      </c>
      <c r="E12393" s="235">
        <v>0</v>
      </c>
      <c r="F12393" s="235">
        <v>0</v>
      </c>
      <c r="G12393" s="235">
        <v>0</v>
      </c>
      <c r="H12393" s="235">
        <v>0</v>
      </c>
    </row>
    <row r="12394" spans="2:8">
      <c r="B12394" s="235" t="s">
        <v>93</v>
      </c>
      <c r="C12394" s="235">
        <v>43888</v>
      </c>
      <c r="D12394" s="235">
        <v>10</v>
      </c>
      <c r="E12394" s="235">
        <v>0</v>
      </c>
      <c r="F12394" s="235">
        <v>0</v>
      </c>
      <c r="G12394" s="235">
        <v>0</v>
      </c>
      <c r="H12394" s="235">
        <v>0</v>
      </c>
    </row>
    <row r="12395" spans="2:8">
      <c r="B12395" s="235" t="s">
        <v>93</v>
      </c>
      <c r="C12395" s="235">
        <v>43889</v>
      </c>
      <c r="D12395" s="235">
        <v>0</v>
      </c>
      <c r="E12395" s="235">
        <v>0</v>
      </c>
      <c r="F12395" s="235">
        <v>0</v>
      </c>
      <c r="G12395" s="235">
        <v>0</v>
      </c>
      <c r="H12395" s="235">
        <v>0</v>
      </c>
    </row>
    <row r="12396" spans="2:8">
      <c r="B12396" s="235" t="s">
        <v>93</v>
      </c>
      <c r="C12396" s="235">
        <v>43890</v>
      </c>
      <c r="D12396" s="235">
        <v>0</v>
      </c>
      <c r="E12396" s="235">
        <v>0</v>
      </c>
      <c r="F12396" s="235">
        <v>0</v>
      </c>
      <c r="G12396" s="235">
        <v>0</v>
      </c>
      <c r="H12396" s="235">
        <v>0</v>
      </c>
    </row>
    <row r="12397" spans="2:8">
      <c r="B12397" s="235" t="s">
        <v>93</v>
      </c>
      <c r="C12397" s="235">
        <v>43891</v>
      </c>
      <c r="D12397" s="235">
        <v>3</v>
      </c>
      <c r="E12397" s="235">
        <v>0</v>
      </c>
      <c r="F12397" s="235">
        <v>0</v>
      </c>
      <c r="G12397" s="235">
        <v>0</v>
      </c>
      <c r="H12397" s="235">
        <v>0</v>
      </c>
    </row>
    <row r="12398" spans="2:8">
      <c r="B12398" s="235" t="s">
        <v>93</v>
      </c>
      <c r="C12398" s="235">
        <v>43892</v>
      </c>
      <c r="D12398" s="235">
        <v>0</v>
      </c>
      <c r="E12398" s="235">
        <v>0</v>
      </c>
      <c r="F12398" s="235">
        <v>0</v>
      </c>
      <c r="G12398" s="235">
        <v>0</v>
      </c>
      <c r="H12398" s="235">
        <v>0</v>
      </c>
    </row>
    <row r="12399" spans="2:8">
      <c r="B12399" s="235" t="s">
        <v>93</v>
      </c>
      <c r="C12399" s="235">
        <v>43893</v>
      </c>
      <c r="D12399" s="235">
        <v>2</v>
      </c>
      <c r="E12399" s="235">
        <v>0</v>
      </c>
      <c r="F12399" s="235">
        <v>0</v>
      </c>
      <c r="G12399" s="235">
        <v>0</v>
      </c>
      <c r="H12399" s="235">
        <v>0</v>
      </c>
    </row>
    <row r="12400" spans="2:8">
      <c r="B12400" s="235" t="s">
        <v>93</v>
      </c>
      <c r="C12400" s="235">
        <v>43894</v>
      </c>
      <c r="D12400" s="235">
        <v>2</v>
      </c>
      <c r="E12400" s="235">
        <v>0</v>
      </c>
      <c r="F12400" s="235">
        <v>0</v>
      </c>
      <c r="G12400" s="235">
        <v>0</v>
      </c>
      <c r="H12400" s="235">
        <v>0</v>
      </c>
    </row>
    <row r="12401" spans="2:8">
      <c r="B12401" s="235" t="s">
        <v>93</v>
      </c>
      <c r="C12401" s="235">
        <v>43895</v>
      </c>
      <c r="D12401" s="235">
        <v>0</v>
      </c>
      <c r="E12401" s="235">
        <v>0</v>
      </c>
      <c r="F12401" s="235">
        <v>0</v>
      </c>
      <c r="G12401" s="235">
        <v>0</v>
      </c>
      <c r="H12401" s="235">
        <v>0</v>
      </c>
    </row>
    <row r="12402" spans="2:8">
      <c r="B12402" s="235" t="s">
        <v>93</v>
      </c>
      <c r="C12402" s="235">
        <v>43896</v>
      </c>
      <c r="D12402" s="235">
        <v>0</v>
      </c>
      <c r="E12402" s="235">
        <v>0</v>
      </c>
      <c r="F12402" s="235">
        <v>0</v>
      </c>
      <c r="G12402" s="235">
        <v>0</v>
      </c>
      <c r="H12402" s="235">
        <v>0</v>
      </c>
    </row>
    <row r="12403" spans="2:8">
      <c r="B12403" s="235" t="s">
        <v>93</v>
      </c>
      <c r="C12403" s="235">
        <v>43897</v>
      </c>
      <c r="D12403" s="235">
        <v>0</v>
      </c>
      <c r="E12403" s="235">
        <v>0</v>
      </c>
      <c r="F12403" s="235">
        <v>0</v>
      </c>
      <c r="G12403" s="235">
        <v>0</v>
      </c>
      <c r="H12403" s="235">
        <v>0</v>
      </c>
    </row>
    <row r="12404" spans="2:8">
      <c r="B12404" s="235" t="s">
        <v>93</v>
      </c>
      <c r="C12404" s="235">
        <v>43898</v>
      </c>
      <c r="D12404" s="235">
        <v>0</v>
      </c>
      <c r="E12404" s="235">
        <v>0</v>
      </c>
      <c r="F12404" s="235">
        <v>0</v>
      </c>
      <c r="G12404" s="235">
        <v>0</v>
      </c>
      <c r="H12404" s="235">
        <v>0</v>
      </c>
    </row>
    <row r="12405" spans="2:8">
      <c r="B12405" s="235" t="s">
        <v>93</v>
      </c>
      <c r="C12405" s="235">
        <v>43899</v>
      </c>
      <c r="D12405" s="235">
        <v>12</v>
      </c>
      <c r="E12405" s="235">
        <v>56</v>
      </c>
      <c r="F12405" s="235">
        <v>50</v>
      </c>
      <c r="G12405" s="235">
        <v>26</v>
      </c>
      <c r="H12405" s="235">
        <v>16</v>
      </c>
    </row>
    <row r="12406" spans="2:8">
      <c r="B12406" s="235" t="s">
        <v>93</v>
      </c>
      <c r="C12406" s="235">
        <v>43900</v>
      </c>
      <c r="D12406" s="235">
        <v>26</v>
      </c>
      <c r="E12406" s="235">
        <v>43</v>
      </c>
      <c r="F12406" s="235">
        <v>40</v>
      </c>
      <c r="G12406" s="235">
        <v>22</v>
      </c>
      <c r="H12406" s="235">
        <v>15</v>
      </c>
    </row>
    <row r="12407" spans="2:8">
      <c r="B12407" s="235" t="s">
        <v>93</v>
      </c>
      <c r="C12407" s="235">
        <v>43901</v>
      </c>
      <c r="D12407" s="235">
        <v>10</v>
      </c>
      <c r="E12407" s="235">
        <v>45</v>
      </c>
      <c r="F12407" s="235">
        <v>39</v>
      </c>
      <c r="G12407" s="235">
        <v>25</v>
      </c>
      <c r="H12407" s="235">
        <v>16</v>
      </c>
    </row>
    <row r="12408" spans="2:8">
      <c r="B12408" s="235" t="s">
        <v>93</v>
      </c>
      <c r="C12408" s="235">
        <v>43902</v>
      </c>
      <c r="D12408" s="235">
        <v>1</v>
      </c>
      <c r="E12408" s="235">
        <v>60</v>
      </c>
      <c r="F12408" s="235">
        <v>11</v>
      </c>
      <c r="G12408" s="235">
        <v>25</v>
      </c>
      <c r="H12408" s="235">
        <v>16</v>
      </c>
    </row>
    <row r="12409" spans="2:8">
      <c r="B12409" s="235" t="s">
        <v>93</v>
      </c>
      <c r="C12409" s="235">
        <v>43903</v>
      </c>
      <c r="D12409" s="235">
        <v>42</v>
      </c>
      <c r="E12409" s="235">
        <v>13</v>
      </c>
      <c r="F12409" s="235">
        <v>42</v>
      </c>
      <c r="G12409" s="235">
        <v>23</v>
      </c>
      <c r="H12409" s="235">
        <v>16</v>
      </c>
    </row>
    <row r="12410" spans="2:8">
      <c r="B12410" s="235" t="s">
        <v>93</v>
      </c>
      <c r="C12410" s="235">
        <v>43904</v>
      </c>
      <c r="D12410" s="235">
        <v>0</v>
      </c>
      <c r="E12410" s="235">
        <v>0</v>
      </c>
      <c r="F12410" s="235">
        <v>0</v>
      </c>
      <c r="G12410" s="235">
        <v>0</v>
      </c>
      <c r="H12410" s="235">
        <v>0</v>
      </c>
    </row>
    <row r="12411" spans="2:8">
      <c r="B12411" s="235" t="s">
        <v>93</v>
      </c>
      <c r="C12411" s="235">
        <v>43905</v>
      </c>
      <c r="D12411" s="235">
        <v>0</v>
      </c>
      <c r="E12411" s="235">
        <v>0</v>
      </c>
      <c r="F12411" s="235">
        <v>0</v>
      </c>
      <c r="G12411" s="235">
        <v>0</v>
      </c>
      <c r="H12411" s="235">
        <v>0</v>
      </c>
    </row>
    <row r="12412" spans="2:8">
      <c r="B12412" s="235" t="s">
        <v>93</v>
      </c>
      <c r="C12412" s="235">
        <v>43906</v>
      </c>
      <c r="D12412" s="235">
        <v>2</v>
      </c>
      <c r="E12412" s="235">
        <v>74</v>
      </c>
      <c r="F12412" s="235">
        <v>15</v>
      </c>
      <c r="G12412" s="235">
        <v>24</v>
      </c>
      <c r="H12412" s="235">
        <v>15</v>
      </c>
    </row>
    <row r="12413" spans="2:8">
      <c r="B12413" s="235" t="s">
        <v>93</v>
      </c>
      <c r="C12413" s="235">
        <v>43907</v>
      </c>
      <c r="D12413" s="235">
        <v>0</v>
      </c>
      <c r="E12413" s="235">
        <v>67</v>
      </c>
      <c r="F12413" s="235">
        <v>49</v>
      </c>
      <c r="G12413" s="235">
        <v>25</v>
      </c>
      <c r="H12413" s="235">
        <v>25</v>
      </c>
    </row>
    <row r="12414" spans="2:8">
      <c r="B12414" s="235" t="s">
        <v>93</v>
      </c>
      <c r="C12414" s="235">
        <v>43908</v>
      </c>
      <c r="D12414" s="235">
        <v>0</v>
      </c>
      <c r="E12414" s="235">
        <v>46</v>
      </c>
      <c r="F12414" s="235">
        <v>39</v>
      </c>
      <c r="G12414" s="235">
        <v>25</v>
      </c>
      <c r="H12414" s="235">
        <v>15</v>
      </c>
    </row>
    <row r="12415" spans="2:8">
      <c r="B12415" s="235" t="s">
        <v>93</v>
      </c>
      <c r="C12415" s="235">
        <v>43909</v>
      </c>
      <c r="D12415" s="235">
        <v>0</v>
      </c>
      <c r="E12415" s="235">
        <v>62</v>
      </c>
      <c r="F12415" s="235">
        <v>48</v>
      </c>
      <c r="G12415" s="235">
        <v>24</v>
      </c>
      <c r="H12415" s="235">
        <v>14</v>
      </c>
    </row>
    <row r="12416" spans="2:8">
      <c r="B12416" s="235" t="s">
        <v>93</v>
      </c>
      <c r="C12416" s="235">
        <v>43910</v>
      </c>
      <c r="D12416" s="235">
        <v>2</v>
      </c>
      <c r="E12416" s="235">
        <v>53</v>
      </c>
      <c r="F12416" s="235">
        <v>39</v>
      </c>
      <c r="G12416" s="235">
        <v>22</v>
      </c>
      <c r="H12416" s="235">
        <v>15</v>
      </c>
    </row>
    <row r="12417" spans="2:8">
      <c r="B12417" s="235" t="s">
        <v>93</v>
      </c>
      <c r="C12417" s="235">
        <v>43911</v>
      </c>
      <c r="D12417" s="235">
        <v>0</v>
      </c>
      <c r="E12417" s="235">
        <v>0</v>
      </c>
      <c r="F12417" s="235">
        <v>0</v>
      </c>
      <c r="G12417" s="235">
        <v>0</v>
      </c>
      <c r="H12417" s="235">
        <v>0</v>
      </c>
    </row>
    <row r="12418" spans="2:8">
      <c r="B12418" s="235" t="s">
        <v>93</v>
      </c>
      <c r="C12418" s="235">
        <v>43912</v>
      </c>
      <c r="D12418" s="235">
        <v>0</v>
      </c>
      <c r="E12418" s="235">
        <v>0</v>
      </c>
      <c r="F12418" s="235">
        <v>0</v>
      </c>
      <c r="G12418" s="235">
        <v>0</v>
      </c>
      <c r="H12418" s="235">
        <v>0</v>
      </c>
    </row>
    <row r="12419" spans="2:8">
      <c r="B12419" s="235" t="s">
        <v>93</v>
      </c>
      <c r="C12419" s="235">
        <v>43913</v>
      </c>
      <c r="D12419" s="235">
        <v>0</v>
      </c>
      <c r="E12419" s="235">
        <v>0</v>
      </c>
      <c r="F12419" s="235">
        <v>0</v>
      </c>
      <c r="G12419" s="235">
        <v>0</v>
      </c>
      <c r="H12419" s="235">
        <v>0</v>
      </c>
    </row>
    <row r="12420" spans="2:8">
      <c r="B12420" s="235" t="s">
        <v>93</v>
      </c>
      <c r="C12420" s="235">
        <v>43914</v>
      </c>
      <c r="D12420" s="235">
        <v>0</v>
      </c>
      <c r="E12420" s="235">
        <v>63</v>
      </c>
      <c r="F12420" s="235">
        <v>47</v>
      </c>
      <c r="G12420" s="235">
        <v>25</v>
      </c>
      <c r="H12420" s="235">
        <v>15</v>
      </c>
    </row>
    <row r="12421" spans="2:8">
      <c r="B12421" s="235" t="s">
        <v>93</v>
      </c>
      <c r="C12421" s="235">
        <v>43915</v>
      </c>
      <c r="D12421" s="235">
        <v>0</v>
      </c>
      <c r="E12421" s="235">
        <v>68</v>
      </c>
      <c r="F12421" s="235">
        <v>57</v>
      </c>
      <c r="G12421" s="235">
        <v>26</v>
      </c>
      <c r="H12421" s="235">
        <v>16</v>
      </c>
    </row>
    <row r="12422" spans="2:8">
      <c r="B12422" s="235" t="s">
        <v>93</v>
      </c>
      <c r="C12422" s="235">
        <v>43916</v>
      </c>
      <c r="D12422" s="235">
        <v>20</v>
      </c>
      <c r="E12422" s="235">
        <v>70</v>
      </c>
      <c r="F12422" s="235">
        <v>58</v>
      </c>
      <c r="G12422" s="235">
        <v>16</v>
      </c>
      <c r="H12422" s="235">
        <v>14</v>
      </c>
    </row>
    <row r="12423" spans="2:8">
      <c r="B12423" s="235" t="s">
        <v>93</v>
      </c>
      <c r="C12423" s="235">
        <v>43917</v>
      </c>
      <c r="D12423" s="235">
        <v>2</v>
      </c>
      <c r="E12423" s="235">
        <v>73</v>
      </c>
      <c r="F12423" s="235">
        <v>40</v>
      </c>
      <c r="G12423" s="235">
        <v>26</v>
      </c>
      <c r="H12423" s="235">
        <v>14</v>
      </c>
    </row>
    <row r="12424" spans="2:8">
      <c r="B12424" s="235" t="s">
        <v>93</v>
      </c>
      <c r="C12424" s="235">
        <v>43918</v>
      </c>
      <c r="D12424" s="235">
        <v>0</v>
      </c>
      <c r="E12424" s="235">
        <v>0</v>
      </c>
      <c r="F12424" s="235">
        <v>0</v>
      </c>
      <c r="G12424" s="235">
        <v>0</v>
      </c>
      <c r="H12424" s="235">
        <v>0</v>
      </c>
    </row>
    <row r="12425" spans="2:8">
      <c r="B12425" s="235" t="s">
        <v>93</v>
      </c>
      <c r="C12425" s="235">
        <v>43919</v>
      </c>
      <c r="D12425" s="235">
        <v>0</v>
      </c>
      <c r="E12425" s="235">
        <v>0</v>
      </c>
      <c r="F12425" s="235">
        <v>0</v>
      </c>
      <c r="G12425" s="235">
        <v>0</v>
      </c>
      <c r="H12425" s="235">
        <v>0</v>
      </c>
    </row>
    <row r="12426" spans="2:8">
      <c r="B12426" s="235" t="s">
        <v>93</v>
      </c>
      <c r="C12426" s="235">
        <v>43920</v>
      </c>
      <c r="D12426" s="235">
        <v>10</v>
      </c>
      <c r="E12426" s="235">
        <v>67</v>
      </c>
      <c r="F12426" s="235">
        <v>58</v>
      </c>
      <c r="G12426" s="235">
        <v>23</v>
      </c>
      <c r="H12426" s="235">
        <v>16</v>
      </c>
    </row>
    <row r="12427" spans="2:8">
      <c r="B12427" s="235" t="s">
        <v>93</v>
      </c>
      <c r="C12427" s="235">
        <v>43921</v>
      </c>
      <c r="D12427" s="235">
        <v>0</v>
      </c>
      <c r="E12427" s="235">
        <v>73</v>
      </c>
      <c r="F12427" s="235">
        <v>65</v>
      </c>
      <c r="G12427" s="235">
        <v>22</v>
      </c>
      <c r="H12427" s="235">
        <v>16</v>
      </c>
    </row>
    <row r="12428" spans="2:8">
      <c r="B12428" s="235" t="s">
        <v>93</v>
      </c>
      <c r="C12428" s="235">
        <v>43922</v>
      </c>
      <c r="D12428" s="235">
        <v>39</v>
      </c>
      <c r="E12428" s="235">
        <v>78</v>
      </c>
      <c r="F12428" s="235">
        <v>64</v>
      </c>
      <c r="G12428" s="235">
        <v>20</v>
      </c>
      <c r="H12428" s="235">
        <v>15</v>
      </c>
    </row>
    <row r="12429" spans="2:8">
      <c r="B12429" s="235" t="s">
        <v>93</v>
      </c>
      <c r="C12429" s="235">
        <v>43923</v>
      </c>
      <c r="D12429" s="235">
        <v>2</v>
      </c>
      <c r="E12429" s="235">
        <v>75</v>
      </c>
      <c r="F12429" s="235">
        <v>52</v>
      </c>
      <c r="G12429" s="235">
        <v>25</v>
      </c>
      <c r="H12429" s="235">
        <v>16</v>
      </c>
    </row>
    <row r="12430" spans="2:8">
      <c r="B12430" s="235" t="s">
        <v>93</v>
      </c>
      <c r="C12430" s="235">
        <v>43924</v>
      </c>
      <c r="D12430" s="235">
        <v>0</v>
      </c>
      <c r="E12430" s="235">
        <v>59</v>
      </c>
      <c r="F12430" s="235">
        <v>43</v>
      </c>
      <c r="G12430" s="235">
        <v>25</v>
      </c>
      <c r="H12430" s="235">
        <v>15</v>
      </c>
    </row>
    <row r="12431" spans="2:8">
      <c r="B12431" s="235" t="s">
        <v>93</v>
      </c>
      <c r="C12431" s="235">
        <v>43925</v>
      </c>
      <c r="D12431" s="235">
        <v>0</v>
      </c>
      <c r="E12431" s="235">
        <v>0</v>
      </c>
      <c r="F12431" s="235">
        <v>0</v>
      </c>
      <c r="G12431" s="235">
        <v>0</v>
      </c>
      <c r="H12431" s="235">
        <v>0</v>
      </c>
    </row>
    <row r="12432" spans="2:8">
      <c r="B12432" s="235" t="s">
        <v>93</v>
      </c>
      <c r="C12432" s="235">
        <v>43926</v>
      </c>
      <c r="D12432" s="235">
        <v>0</v>
      </c>
      <c r="E12432" s="235">
        <v>0</v>
      </c>
      <c r="F12432" s="235">
        <v>0</v>
      </c>
      <c r="G12432" s="235">
        <v>0</v>
      </c>
      <c r="H12432" s="235">
        <v>0</v>
      </c>
    </row>
    <row r="12433" spans="2:8">
      <c r="B12433" s="235" t="s">
        <v>93</v>
      </c>
      <c r="C12433" s="235">
        <v>43927</v>
      </c>
      <c r="D12433" s="235">
        <v>0</v>
      </c>
      <c r="E12433" s="235">
        <v>61</v>
      </c>
      <c r="F12433" s="235">
        <v>43</v>
      </c>
      <c r="G12433" s="235">
        <v>29</v>
      </c>
      <c r="H12433" s="235">
        <v>17</v>
      </c>
    </row>
    <row r="12434" spans="2:8">
      <c r="B12434" s="235" t="s">
        <v>93</v>
      </c>
      <c r="C12434" s="235">
        <v>43928</v>
      </c>
      <c r="D12434" s="235">
        <v>2</v>
      </c>
      <c r="E12434" s="235">
        <v>63</v>
      </c>
      <c r="F12434" s="235">
        <v>40</v>
      </c>
      <c r="G12434" s="235">
        <v>23</v>
      </c>
      <c r="H12434" s="235">
        <v>15</v>
      </c>
    </row>
    <row r="12435" spans="2:8">
      <c r="B12435" s="235" t="s">
        <v>93</v>
      </c>
      <c r="C12435" s="235">
        <v>43929</v>
      </c>
      <c r="D12435" s="235">
        <v>0</v>
      </c>
      <c r="E12435" s="235">
        <v>68</v>
      </c>
      <c r="F12435" s="235">
        <v>54</v>
      </c>
      <c r="G12435" s="235">
        <v>26</v>
      </c>
      <c r="H12435" s="235">
        <v>17</v>
      </c>
    </row>
    <row r="12436" spans="2:8">
      <c r="B12436" s="235" t="s">
        <v>93</v>
      </c>
      <c r="C12436" s="235">
        <v>43930</v>
      </c>
      <c r="D12436" s="235">
        <v>0</v>
      </c>
      <c r="E12436" s="235">
        <v>0</v>
      </c>
      <c r="F12436" s="235">
        <v>0</v>
      </c>
      <c r="G12436" s="235">
        <v>0</v>
      </c>
      <c r="H12436" s="235">
        <v>0</v>
      </c>
    </row>
    <row r="12437" spans="2:8">
      <c r="B12437" s="235" t="s">
        <v>93</v>
      </c>
      <c r="C12437" s="235">
        <v>43931</v>
      </c>
      <c r="D12437" s="235">
        <v>0</v>
      </c>
      <c r="E12437" s="235">
        <v>0</v>
      </c>
      <c r="F12437" s="235">
        <v>0</v>
      </c>
      <c r="G12437" s="235">
        <v>0</v>
      </c>
      <c r="H12437" s="235">
        <v>0</v>
      </c>
    </row>
    <row r="12438" spans="2:8">
      <c r="B12438" s="235" t="s">
        <v>93</v>
      </c>
      <c r="C12438" s="235">
        <v>43932</v>
      </c>
      <c r="D12438" s="235">
        <v>0</v>
      </c>
      <c r="E12438" s="235">
        <v>0</v>
      </c>
      <c r="F12438" s="235">
        <v>0</v>
      </c>
      <c r="G12438" s="235">
        <v>0</v>
      </c>
      <c r="H12438" s="235">
        <v>0</v>
      </c>
    </row>
    <row r="12439" spans="2:8">
      <c r="B12439" s="235" t="s">
        <v>93</v>
      </c>
      <c r="C12439" s="235">
        <v>43933</v>
      </c>
      <c r="D12439" s="235">
        <v>0</v>
      </c>
      <c r="E12439" s="235">
        <v>0</v>
      </c>
      <c r="F12439" s="235">
        <v>0</v>
      </c>
      <c r="G12439" s="235">
        <v>0</v>
      </c>
      <c r="H12439" s="235">
        <v>0</v>
      </c>
    </row>
    <row r="12440" spans="2:8">
      <c r="B12440" s="235" t="s">
        <v>93</v>
      </c>
      <c r="C12440" s="235">
        <v>43934</v>
      </c>
      <c r="D12440" s="235">
        <v>2</v>
      </c>
      <c r="E12440" s="235">
        <v>87</v>
      </c>
      <c r="F12440" s="235">
        <v>47</v>
      </c>
      <c r="G12440" s="235">
        <v>23</v>
      </c>
      <c r="H12440" s="235">
        <v>15</v>
      </c>
    </row>
    <row r="12441" spans="2:8">
      <c r="B12441" s="235" t="s">
        <v>93</v>
      </c>
      <c r="C12441" s="235">
        <v>43935</v>
      </c>
      <c r="D12441" s="235">
        <v>5</v>
      </c>
      <c r="E12441" s="235">
        <v>63</v>
      </c>
      <c r="F12441" s="235">
        <v>45</v>
      </c>
      <c r="G12441" s="235">
        <v>23</v>
      </c>
      <c r="H12441" s="235">
        <v>16</v>
      </c>
    </row>
    <row r="12442" spans="2:8">
      <c r="B12442" s="235" t="s">
        <v>93</v>
      </c>
      <c r="C12442" s="235">
        <v>43936</v>
      </c>
      <c r="D12442" s="235">
        <v>7</v>
      </c>
      <c r="E12442" s="235">
        <v>57</v>
      </c>
      <c r="F12442" s="235">
        <v>43</v>
      </c>
      <c r="G12442" s="235">
        <v>23</v>
      </c>
      <c r="H12442" s="235">
        <v>16</v>
      </c>
    </row>
    <row r="12443" spans="2:8">
      <c r="B12443" s="235" t="s">
        <v>93</v>
      </c>
      <c r="C12443" s="235">
        <v>43937</v>
      </c>
      <c r="D12443" s="235">
        <v>0</v>
      </c>
      <c r="E12443" s="235">
        <v>59</v>
      </c>
      <c r="F12443" s="235">
        <v>40</v>
      </c>
      <c r="G12443" s="235">
        <v>22</v>
      </c>
      <c r="H12443" s="235">
        <v>15</v>
      </c>
    </row>
    <row r="12444" spans="2:8">
      <c r="B12444" s="235" t="s">
        <v>93</v>
      </c>
      <c r="C12444" s="235">
        <v>43938</v>
      </c>
      <c r="D12444" s="235">
        <v>6</v>
      </c>
      <c r="E12444" s="235">
        <v>41</v>
      </c>
      <c r="F12444" s="235">
        <v>41</v>
      </c>
      <c r="G12444" s="235">
        <v>26</v>
      </c>
      <c r="H12444" s="235">
        <v>15</v>
      </c>
    </row>
    <row r="12445" spans="2:8">
      <c r="B12445" s="235" t="s">
        <v>93</v>
      </c>
      <c r="C12445" s="235">
        <v>43939</v>
      </c>
      <c r="D12445" s="235">
        <v>0</v>
      </c>
      <c r="E12445" s="235">
        <v>0</v>
      </c>
      <c r="F12445" s="235">
        <v>0</v>
      </c>
      <c r="G12445" s="235">
        <v>0</v>
      </c>
      <c r="H12445" s="235">
        <v>0</v>
      </c>
    </row>
    <row r="12446" spans="2:8">
      <c r="B12446" s="235" t="s">
        <v>93</v>
      </c>
      <c r="C12446" s="235">
        <v>43940</v>
      </c>
      <c r="D12446" s="235">
        <v>0</v>
      </c>
      <c r="E12446" s="235">
        <v>0</v>
      </c>
      <c r="F12446" s="235">
        <v>0</v>
      </c>
      <c r="G12446" s="235">
        <v>0</v>
      </c>
      <c r="H12446" s="235">
        <v>0</v>
      </c>
    </row>
    <row r="12447" spans="2:8">
      <c r="B12447" s="235" t="s">
        <v>93</v>
      </c>
      <c r="C12447" s="235">
        <v>43941</v>
      </c>
      <c r="D12447" s="235">
        <v>3</v>
      </c>
      <c r="E12447" s="235">
        <v>62</v>
      </c>
      <c r="F12447" s="235">
        <v>40</v>
      </c>
      <c r="G12447" s="235">
        <v>24</v>
      </c>
      <c r="H12447" s="235">
        <v>16</v>
      </c>
    </row>
    <row r="12448" spans="2:8">
      <c r="B12448" s="235" t="s">
        <v>93</v>
      </c>
      <c r="C12448" s="235">
        <v>43942</v>
      </c>
      <c r="D12448" s="235">
        <v>3</v>
      </c>
      <c r="E12448" s="235">
        <v>69</v>
      </c>
      <c r="F12448" s="235">
        <v>41</v>
      </c>
      <c r="G12448" s="235">
        <v>23</v>
      </c>
      <c r="H12448" s="235">
        <v>14</v>
      </c>
    </row>
    <row r="12449" spans="2:8">
      <c r="B12449" s="235" t="s">
        <v>93</v>
      </c>
      <c r="C12449" s="235">
        <v>43943</v>
      </c>
      <c r="D12449" s="235">
        <v>6</v>
      </c>
      <c r="E12449" s="235">
        <v>60</v>
      </c>
      <c r="F12449" s="235">
        <v>40</v>
      </c>
      <c r="G12449" s="235">
        <v>24</v>
      </c>
      <c r="H12449" s="235">
        <v>15</v>
      </c>
    </row>
    <row r="12450" spans="2:8">
      <c r="B12450" s="235" t="s">
        <v>93</v>
      </c>
      <c r="C12450" s="235">
        <v>43944</v>
      </c>
      <c r="D12450" s="235">
        <v>13</v>
      </c>
      <c r="E12450" s="235">
        <v>63</v>
      </c>
      <c r="F12450" s="235">
        <v>45</v>
      </c>
      <c r="G12450" s="235">
        <v>24</v>
      </c>
      <c r="H12450" s="235">
        <v>15</v>
      </c>
    </row>
    <row r="12451" spans="2:8">
      <c r="B12451" s="235" t="s">
        <v>93</v>
      </c>
      <c r="C12451" s="235">
        <v>43945</v>
      </c>
      <c r="D12451" s="235">
        <v>1</v>
      </c>
      <c r="E12451" s="235">
        <v>61</v>
      </c>
      <c r="F12451" s="235">
        <v>42</v>
      </c>
      <c r="G12451" s="235">
        <v>23</v>
      </c>
      <c r="H12451" s="235">
        <v>15</v>
      </c>
    </row>
    <row r="12452" spans="2:8">
      <c r="B12452" s="235" t="s">
        <v>93</v>
      </c>
      <c r="C12452" s="235">
        <v>43946</v>
      </c>
      <c r="D12452" s="235">
        <v>0</v>
      </c>
      <c r="E12452" s="235">
        <v>0</v>
      </c>
      <c r="F12452" s="235">
        <v>0</v>
      </c>
      <c r="G12452" s="235">
        <v>0</v>
      </c>
      <c r="H12452" s="235">
        <v>0</v>
      </c>
    </row>
    <row r="12453" spans="2:8">
      <c r="B12453" s="235" t="s">
        <v>93</v>
      </c>
      <c r="C12453" s="235">
        <v>43947</v>
      </c>
      <c r="D12453" s="235">
        <v>0</v>
      </c>
      <c r="E12453" s="235">
        <v>0</v>
      </c>
      <c r="F12453" s="235">
        <v>0</v>
      </c>
      <c r="G12453" s="235">
        <v>0</v>
      </c>
      <c r="H12453" s="235">
        <v>0</v>
      </c>
    </row>
    <row r="12454" spans="2:8">
      <c r="B12454" s="235" t="s">
        <v>93</v>
      </c>
      <c r="C12454" s="235">
        <v>43948</v>
      </c>
      <c r="D12454" s="235">
        <v>4</v>
      </c>
      <c r="E12454" s="235">
        <v>69</v>
      </c>
      <c r="F12454" s="235">
        <v>50</v>
      </c>
      <c r="G12454" s="235">
        <v>22</v>
      </c>
      <c r="H12454" s="235">
        <v>16</v>
      </c>
    </row>
    <row r="12455" spans="2:8">
      <c r="B12455" s="235" t="s">
        <v>93</v>
      </c>
      <c r="C12455" s="235">
        <v>43949</v>
      </c>
      <c r="D12455" s="235">
        <v>0</v>
      </c>
      <c r="E12455" s="235">
        <v>61</v>
      </c>
      <c r="F12455" s="235">
        <v>44</v>
      </c>
      <c r="G12455" s="235">
        <v>23</v>
      </c>
      <c r="H12455" s="235">
        <v>15</v>
      </c>
    </row>
    <row r="12456" spans="2:8">
      <c r="B12456" s="235" t="s">
        <v>93</v>
      </c>
      <c r="C12456" s="235">
        <v>43950</v>
      </c>
      <c r="D12456" s="235">
        <v>2</v>
      </c>
      <c r="E12456" s="235">
        <v>61</v>
      </c>
      <c r="F12456" s="235">
        <v>40</v>
      </c>
      <c r="G12456" s="235">
        <v>23</v>
      </c>
      <c r="H12456" s="235">
        <v>16</v>
      </c>
    </row>
    <row r="12457" spans="2:8">
      <c r="B12457" s="235" t="s">
        <v>93</v>
      </c>
      <c r="C12457" s="235">
        <v>43951</v>
      </c>
      <c r="D12457" s="235">
        <v>12</v>
      </c>
      <c r="E12457" s="235">
        <v>62</v>
      </c>
      <c r="F12457" s="235">
        <v>43</v>
      </c>
      <c r="G12457" s="235">
        <v>23</v>
      </c>
      <c r="H12457" s="235">
        <v>16</v>
      </c>
    </row>
    <row r="12458" spans="2:8">
      <c r="B12458" s="235" t="s">
        <v>93</v>
      </c>
      <c r="C12458" s="235">
        <v>43952</v>
      </c>
      <c r="D12458" s="235">
        <v>0</v>
      </c>
      <c r="E12458" s="235">
        <v>0</v>
      </c>
      <c r="F12458" s="235">
        <v>0</v>
      </c>
      <c r="G12458" s="235">
        <v>0</v>
      </c>
      <c r="H12458" s="235">
        <v>0</v>
      </c>
    </row>
    <row r="12459" spans="2:8">
      <c r="B12459" s="235" t="s">
        <v>93</v>
      </c>
      <c r="C12459" s="235">
        <v>43953</v>
      </c>
      <c r="D12459" s="235">
        <v>0</v>
      </c>
      <c r="E12459" s="235">
        <v>0</v>
      </c>
      <c r="F12459" s="235">
        <v>0</v>
      </c>
      <c r="G12459" s="235">
        <v>0</v>
      </c>
      <c r="H12459" s="235">
        <v>0</v>
      </c>
    </row>
    <row r="12460" spans="2:8">
      <c r="B12460" s="235" t="s">
        <v>93</v>
      </c>
      <c r="C12460" s="235">
        <v>43954</v>
      </c>
      <c r="D12460" s="235">
        <v>0</v>
      </c>
      <c r="E12460" s="235">
        <v>0</v>
      </c>
      <c r="F12460" s="235">
        <v>0</v>
      </c>
      <c r="G12460" s="235">
        <v>0</v>
      </c>
      <c r="H12460" s="235">
        <v>0</v>
      </c>
    </row>
    <row r="12461" spans="2:8">
      <c r="B12461" s="235" t="s">
        <v>93</v>
      </c>
      <c r="C12461" s="235">
        <v>43955</v>
      </c>
      <c r="D12461" s="235">
        <v>13</v>
      </c>
      <c r="E12461" s="235">
        <v>57</v>
      </c>
      <c r="F12461" s="235">
        <v>46</v>
      </c>
      <c r="G12461" s="235">
        <v>25</v>
      </c>
      <c r="H12461" s="235">
        <v>16</v>
      </c>
    </row>
    <row r="12462" spans="2:8">
      <c r="B12462" s="235" t="s">
        <v>93</v>
      </c>
      <c r="C12462" s="235">
        <v>43956</v>
      </c>
      <c r="D12462" s="235">
        <v>13</v>
      </c>
      <c r="E12462" s="235">
        <v>59</v>
      </c>
      <c r="F12462" s="235">
        <v>43</v>
      </c>
      <c r="G12462" s="235">
        <v>23</v>
      </c>
      <c r="H12462" s="235">
        <v>15</v>
      </c>
    </row>
    <row r="12463" spans="2:8">
      <c r="B12463" s="235" t="s">
        <v>93</v>
      </c>
      <c r="C12463" s="235">
        <v>43957</v>
      </c>
      <c r="D12463" s="235">
        <v>0</v>
      </c>
      <c r="E12463" s="235">
        <v>62</v>
      </c>
      <c r="F12463" s="235">
        <v>47</v>
      </c>
      <c r="G12463" s="235">
        <v>24</v>
      </c>
      <c r="H12463" s="235">
        <v>15</v>
      </c>
    </row>
    <row r="12464" spans="2:8">
      <c r="B12464" s="235" t="s">
        <v>93</v>
      </c>
      <c r="C12464" s="235">
        <v>43958</v>
      </c>
      <c r="D12464" s="235">
        <v>0</v>
      </c>
      <c r="E12464" s="235">
        <v>65</v>
      </c>
      <c r="F12464" s="235">
        <v>46</v>
      </c>
      <c r="G12464" s="235">
        <v>23</v>
      </c>
      <c r="H12464" s="235">
        <v>15</v>
      </c>
    </row>
    <row r="12465" spans="2:8">
      <c r="B12465" s="235" t="s">
        <v>93</v>
      </c>
      <c r="C12465" s="235">
        <v>43959</v>
      </c>
      <c r="D12465" s="235">
        <v>0</v>
      </c>
      <c r="E12465" s="235">
        <v>56</v>
      </c>
      <c r="F12465" s="235">
        <v>40</v>
      </c>
      <c r="G12465" s="235">
        <v>26</v>
      </c>
      <c r="H12465" s="235">
        <v>16</v>
      </c>
    </row>
    <row r="12466" spans="2:8">
      <c r="B12466" s="235" t="s">
        <v>93</v>
      </c>
      <c r="C12466" s="235">
        <v>43960</v>
      </c>
      <c r="D12466" s="235">
        <v>0</v>
      </c>
      <c r="E12466" s="235">
        <v>0</v>
      </c>
      <c r="F12466" s="235">
        <v>0</v>
      </c>
      <c r="G12466" s="235">
        <v>0</v>
      </c>
      <c r="H12466" s="235">
        <v>0</v>
      </c>
    </row>
    <row r="12467" spans="2:8">
      <c r="B12467" s="235" t="s">
        <v>93</v>
      </c>
      <c r="C12467" s="235">
        <v>43961</v>
      </c>
      <c r="D12467" s="235">
        <v>0</v>
      </c>
      <c r="E12467" s="235">
        <v>0</v>
      </c>
      <c r="F12467" s="235">
        <v>0</v>
      </c>
      <c r="G12467" s="235">
        <v>0</v>
      </c>
      <c r="H12467" s="235">
        <v>0</v>
      </c>
    </row>
    <row r="12468" spans="2:8">
      <c r="B12468" s="235" t="s">
        <v>93</v>
      </c>
      <c r="C12468" s="235">
        <v>43962</v>
      </c>
      <c r="D12468" s="235">
        <v>1</v>
      </c>
      <c r="E12468" s="235">
        <v>68</v>
      </c>
      <c r="F12468" s="235">
        <v>61</v>
      </c>
      <c r="G12468" s="235">
        <v>25</v>
      </c>
      <c r="H12468" s="235">
        <v>16</v>
      </c>
    </row>
    <row r="12469" spans="2:8">
      <c r="B12469" s="235" t="s">
        <v>93</v>
      </c>
      <c r="C12469" s="235">
        <v>43963</v>
      </c>
      <c r="D12469" s="235">
        <v>0</v>
      </c>
      <c r="E12469" s="235">
        <v>73</v>
      </c>
      <c r="F12469" s="235">
        <v>70</v>
      </c>
      <c r="G12469" s="235">
        <v>20</v>
      </c>
      <c r="H12469" s="235">
        <v>14</v>
      </c>
    </row>
    <row r="12470" spans="2:8">
      <c r="B12470" s="235" t="s">
        <v>93</v>
      </c>
      <c r="C12470" s="235">
        <v>43964</v>
      </c>
      <c r="D12470" s="235">
        <v>16</v>
      </c>
      <c r="E12470" s="235">
        <v>72</v>
      </c>
      <c r="F12470" s="235">
        <v>61</v>
      </c>
      <c r="G12470" s="235">
        <v>25</v>
      </c>
      <c r="H12470" s="235">
        <v>16</v>
      </c>
    </row>
    <row r="12471" spans="2:8">
      <c r="B12471" s="235" t="s">
        <v>93</v>
      </c>
      <c r="C12471" s="235">
        <v>43965</v>
      </c>
      <c r="D12471" s="235">
        <v>0</v>
      </c>
      <c r="E12471" s="235">
        <v>61</v>
      </c>
      <c r="F12471" s="235">
        <v>40</v>
      </c>
      <c r="G12471" s="235">
        <v>24</v>
      </c>
      <c r="H12471" s="235">
        <v>15</v>
      </c>
    </row>
    <row r="12472" spans="2:8">
      <c r="B12472" s="235" t="s">
        <v>93</v>
      </c>
      <c r="C12472" s="235">
        <v>43966</v>
      </c>
      <c r="D12472" s="235">
        <v>3</v>
      </c>
      <c r="E12472" s="235">
        <v>69</v>
      </c>
      <c r="F12472" s="235">
        <v>58</v>
      </c>
      <c r="G12472" s="235">
        <v>25</v>
      </c>
      <c r="H12472" s="235">
        <v>16</v>
      </c>
    </row>
    <row r="12473" spans="2:8">
      <c r="B12473" s="235" t="s">
        <v>93</v>
      </c>
      <c r="C12473" s="235">
        <v>43967</v>
      </c>
      <c r="D12473" s="235">
        <v>6</v>
      </c>
      <c r="E12473" s="235">
        <v>0</v>
      </c>
      <c r="F12473" s="235">
        <v>0</v>
      </c>
      <c r="G12473" s="235">
        <v>0</v>
      </c>
      <c r="H12473" s="235">
        <v>0</v>
      </c>
    </row>
    <row r="12474" spans="2:8">
      <c r="B12474" s="235" t="s">
        <v>93</v>
      </c>
      <c r="C12474" s="235">
        <v>43968</v>
      </c>
      <c r="D12474" s="235">
        <v>0</v>
      </c>
      <c r="E12474" s="235">
        <v>0</v>
      </c>
      <c r="F12474" s="235">
        <v>0</v>
      </c>
      <c r="G12474" s="235">
        <v>0</v>
      </c>
      <c r="H12474" s="235">
        <v>0</v>
      </c>
    </row>
    <row r="12475" spans="2:8">
      <c r="B12475" s="235" t="s">
        <v>93</v>
      </c>
      <c r="C12475" s="235">
        <v>43969</v>
      </c>
      <c r="D12475" s="235">
        <v>0</v>
      </c>
      <c r="E12475" s="235">
        <v>61</v>
      </c>
      <c r="F12475" s="235">
        <v>55</v>
      </c>
      <c r="G12475" s="235">
        <v>24</v>
      </c>
      <c r="H12475" s="235">
        <v>15</v>
      </c>
    </row>
    <row r="12476" spans="2:8">
      <c r="B12476" s="235" t="s">
        <v>93</v>
      </c>
      <c r="C12476" s="235">
        <v>43970</v>
      </c>
      <c r="D12476" s="235">
        <v>0</v>
      </c>
      <c r="E12476" s="235">
        <v>73</v>
      </c>
      <c r="F12476" s="235">
        <v>58</v>
      </c>
      <c r="G12476" s="235">
        <v>24</v>
      </c>
      <c r="H12476" s="235">
        <v>16</v>
      </c>
    </row>
    <row r="12477" spans="2:8">
      <c r="B12477" s="235" t="s">
        <v>93</v>
      </c>
      <c r="C12477" s="235">
        <v>43971</v>
      </c>
      <c r="D12477" s="235">
        <v>8</v>
      </c>
      <c r="E12477" s="235">
        <v>80</v>
      </c>
      <c r="F12477" s="235">
        <v>63</v>
      </c>
      <c r="G12477" s="235">
        <v>23</v>
      </c>
      <c r="H12477" s="235">
        <v>15</v>
      </c>
    </row>
    <row r="12478" spans="2:8">
      <c r="B12478" s="235" t="s">
        <v>93</v>
      </c>
      <c r="C12478" s="235">
        <v>43972</v>
      </c>
      <c r="D12478" s="235">
        <v>11</v>
      </c>
      <c r="E12478" s="235">
        <v>68</v>
      </c>
      <c r="F12478" s="235">
        <v>53</v>
      </c>
      <c r="G12478" s="235">
        <v>23</v>
      </c>
      <c r="H12478" s="235">
        <v>16</v>
      </c>
    </row>
    <row r="12479" spans="2:8">
      <c r="B12479" s="235" t="s">
        <v>93</v>
      </c>
      <c r="C12479" s="235">
        <v>43973</v>
      </c>
      <c r="D12479" s="235">
        <v>13</v>
      </c>
      <c r="E12479" s="235">
        <v>68</v>
      </c>
      <c r="F12479" s="235">
        <v>47</v>
      </c>
      <c r="G12479" s="235">
        <v>25</v>
      </c>
      <c r="H12479" s="235">
        <v>15</v>
      </c>
    </row>
    <row r="12480" spans="2:8">
      <c r="B12480" s="235" t="s">
        <v>93</v>
      </c>
      <c r="C12480" s="235">
        <v>43974</v>
      </c>
      <c r="D12480" s="235">
        <v>0</v>
      </c>
      <c r="E12480" s="235">
        <v>0</v>
      </c>
      <c r="F12480" s="235">
        <v>0</v>
      </c>
      <c r="G12480" s="235">
        <v>0</v>
      </c>
      <c r="H12480" s="235">
        <v>0</v>
      </c>
    </row>
    <row r="12481" spans="2:8">
      <c r="B12481" s="235" t="s">
        <v>93</v>
      </c>
      <c r="C12481" s="235">
        <v>43975</v>
      </c>
      <c r="D12481" s="235">
        <v>0</v>
      </c>
      <c r="E12481" s="235">
        <v>0</v>
      </c>
      <c r="F12481" s="235">
        <v>0</v>
      </c>
      <c r="G12481" s="235">
        <v>0</v>
      </c>
      <c r="H12481" s="235">
        <v>0</v>
      </c>
    </row>
    <row r="12482" spans="2:8">
      <c r="B12482" s="235" t="s">
        <v>93</v>
      </c>
      <c r="C12482" s="235">
        <v>43976</v>
      </c>
      <c r="D12482" s="235">
        <v>0</v>
      </c>
      <c r="E12482" s="235">
        <v>79</v>
      </c>
      <c r="F12482" s="235">
        <v>66</v>
      </c>
      <c r="G12482" s="235">
        <v>25</v>
      </c>
      <c r="H12482" s="235">
        <v>15</v>
      </c>
    </row>
    <row r="12483" spans="2:8">
      <c r="B12483" s="235" t="s">
        <v>93</v>
      </c>
      <c r="C12483" s="235">
        <v>43977</v>
      </c>
      <c r="D12483" s="235">
        <v>0</v>
      </c>
      <c r="E12483" s="235">
        <v>66</v>
      </c>
      <c r="F12483" s="235">
        <v>53</v>
      </c>
      <c r="G12483" s="235">
        <v>25</v>
      </c>
      <c r="H12483" s="235">
        <v>16</v>
      </c>
    </row>
    <row r="12484" spans="2:8">
      <c r="B12484" s="235" t="s">
        <v>93</v>
      </c>
      <c r="C12484" s="235">
        <v>43978</v>
      </c>
      <c r="D12484" s="235">
        <v>2</v>
      </c>
      <c r="E12484" s="235">
        <v>76</v>
      </c>
      <c r="F12484" s="235">
        <v>52</v>
      </c>
      <c r="G12484" s="235">
        <v>21</v>
      </c>
      <c r="H12484" s="235">
        <v>14</v>
      </c>
    </row>
    <row r="12485" spans="2:8">
      <c r="B12485" s="235" t="s">
        <v>93</v>
      </c>
      <c r="C12485" s="235">
        <v>43979</v>
      </c>
      <c r="D12485" s="235">
        <v>4</v>
      </c>
      <c r="E12485" s="235">
        <v>76</v>
      </c>
      <c r="F12485" s="235">
        <v>66</v>
      </c>
      <c r="G12485" s="235">
        <v>24</v>
      </c>
      <c r="H12485" s="235">
        <v>16</v>
      </c>
    </row>
    <row r="12486" spans="2:8">
      <c r="B12486" s="235" t="s">
        <v>93</v>
      </c>
      <c r="C12486" s="235">
        <v>43980</v>
      </c>
      <c r="D12486" s="235">
        <v>4</v>
      </c>
      <c r="E12486" s="235">
        <v>82</v>
      </c>
      <c r="F12486" s="235">
        <v>72</v>
      </c>
      <c r="G12486" s="235">
        <v>22</v>
      </c>
      <c r="H12486" s="235">
        <v>15</v>
      </c>
    </row>
    <row r="12487" spans="2:8">
      <c r="B12487" s="235" t="s">
        <v>93</v>
      </c>
      <c r="C12487" s="235">
        <v>43981</v>
      </c>
      <c r="D12487" s="235">
        <v>0</v>
      </c>
      <c r="E12487" s="235">
        <v>0</v>
      </c>
      <c r="F12487" s="235">
        <v>0</v>
      </c>
      <c r="G12487" s="235">
        <v>0</v>
      </c>
      <c r="H12487" s="235">
        <v>0</v>
      </c>
    </row>
    <row r="12488" spans="2:8">
      <c r="B12488" s="235" t="s">
        <v>93</v>
      </c>
      <c r="C12488" s="235">
        <v>43982</v>
      </c>
      <c r="D12488" s="235">
        <v>0</v>
      </c>
      <c r="E12488" s="235">
        <v>0</v>
      </c>
      <c r="F12488" s="235">
        <v>0</v>
      </c>
      <c r="G12488" s="235">
        <v>0</v>
      </c>
      <c r="H12488" s="235">
        <v>0</v>
      </c>
    </row>
    <row r="12489" spans="2:8">
      <c r="B12489" s="235" t="s">
        <v>93</v>
      </c>
      <c r="C12489" s="235">
        <v>43983</v>
      </c>
      <c r="D12489" s="235">
        <v>25</v>
      </c>
      <c r="E12489" s="235">
        <v>68</v>
      </c>
      <c r="F12489" s="235">
        <v>64</v>
      </c>
      <c r="G12489" s="235">
        <v>24</v>
      </c>
      <c r="H12489" s="235">
        <v>15</v>
      </c>
    </row>
    <row r="12490" spans="2:8">
      <c r="B12490" s="235" t="s">
        <v>93</v>
      </c>
      <c r="C12490" s="235">
        <v>43984</v>
      </c>
      <c r="D12490" s="235">
        <v>6</v>
      </c>
      <c r="E12490" s="235">
        <v>76</v>
      </c>
      <c r="F12490" s="235">
        <v>68</v>
      </c>
      <c r="G12490" s="235">
        <v>24</v>
      </c>
      <c r="H12490" s="235">
        <v>14</v>
      </c>
    </row>
    <row r="12491" spans="2:8">
      <c r="B12491" s="235" t="s">
        <v>93</v>
      </c>
      <c r="C12491" s="235">
        <v>43985</v>
      </c>
      <c r="D12491" s="235">
        <v>19</v>
      </c>
      <c r="E12491" s="235">
        <v>79</v>
      </c>
      <c r="F12491" s="235">
        <v>65</v>
      </c>
      <c r="G12491" s="235">
        <v>22</v>
      </c>
      <c r="H12491" s="235">
        <v>13</v>
      </c>
    </row>
    <row r="12492" spans="2:8">
      <c r="B12492" s="235" t="s">
        <v>93</v>
      </c>
      <c r="C12492" s="235">
        <v>43986</v>
      </c>
      <c r="D12492" s="235">
        <v>3</v>
      </c>
      <c r="E12492" s="235">
        <v>78</v>
      </c>
      <c r="F12492" s="235">
        <v>62</v>
      </c>
      <c r="G12492" s="235">
        <v>23</v>
      </c>
      <c r="H12492" s="235">
        <v>13</v>
      </c>
    </row>
    <row r="12493" spans="2:8">
      <c r="B12493" s="235" t="s">
        <v>93</v>
      </c>
      <c r="C12493" s="235">
        <v>43987</v>
      </c>
      <c r="D12493" s="235">
        <v>0</v>
      </c>
      <c r="E12493" s="235">
        <v>63</v>
      </c>
      <c r="F12493" s="235">
        <v>54</v>
      </c>
      <c r="G12493" s="235">
        <v>24</v>
      </c>
      <c r="H12493" s="235">
        <v>15</v>
      </c>
    </row>
    <row r="12494" spans="2:8">
      <c r="B12494" s="235" t="s">
        <v>93</v>
      </c>
      <c r="C12494" s="235">
        <v>43988</v>
      </c>
      <c r="D12494" s="235">
        <v>0</v>
      </c>
      <c r="E12494" s="235">
        <v>0</v>
      </c>
      <c r="F12494" s="235">
        <v>0</v>
      </c>
      <c r="G12494" s="235">
        <v>0</v>
      </c>
      <c r="H12494" s="235">
        <v>0</v>
      </c>
    </row>
    <row r="12495" spans="2:8">
      <c r="B12495" s="235" t="s">
        <v>93</v>
      </c>
      <c r="C12495" s="235">
        <v>43989</v>
      </c>
      <c r="D12495" s="235">
        <v>0</v>
      </c>
      <c r="E12495" s="235">
        <v>0</v>
      </c>
      <c r="F12495" s="235">
        <v>0</v>
      </c>
      <c r="G12495" s="235">
        <v>0</v>
      </c>
      <c r="H12495" s="235">
        <v>0</v>
      </c>
    </row>
    <row r="12496" spans="2:8">
      <c r="B12496" s="235" t="s">
        <v>93</v>
      </c>
      <c r="C12496" s="235">
        <v>43990</v>
      </c>
      <c r="D12496" s="235">
        <v>0</v>
      </c>
      <c r="E12496" s="235">
        <v>57</v>
      </c>
      <c r="F12496" s="235">
        <v>48</v>
      </c>
      <c r="G12496" s="235">
        <v>25</v>
      </c>
      <c r="H12496" s="235">
        <v>15</v>
      </c>
    </row>
    <row r="12497" spans="2:8">
      <c r="B12497" s="235" t="s">
        <v>93</v>
      </c>
      <c r="C12497" s="235">
        <v>43991</v>
      </c>
      <c r="D12497" s="235">
        <v>0</v>
      </c>
      <c r="E12497" s="235">
        <v>67</v>
      </c>
      <c r="F12497" s="235">
        <v>58</v>
      </c>
      <c r="G12497" s="235">
        <v>24</v>
      </c>
      <c r="H12497" s="235">
        <v>15</v>
      </c>
    </row>
    <row r="12498" spans="2:8">
      <c r="B12498" s="235" t="s">
        <v>93</v>
      </c>
      <c r="C12498" s="235">
        <v>43992</v>
      </c>
      <c r="D12498" s="235">
        <v>0</v>
      </c>
      <c r="E12498" s="235">
        <v>66</v>
      </c>
      <c r="F12498" s="235">
        <v>54</v>
      </c>
      <c r="G12498" s="235">
        <v>24</v>
      </c>
      <c r="H12498" s="235">
        <v>15</v>
      </c>
    </row>
    <row r="12499" spans="2:8">
      <c r="B12499" s="235" t="s">
        <v>93</v>
      </c>
      <c r="C12499" s="235">
        <v>43993</v>
      </c>
      <c r="D12499" s="235">
        <v>4</v>
      </c>
      <c r="E12499" s="235">
        <v>64</v>
      </c>
      <c r="F12499" s="235">
        <v>58</v>
      </c>
      <c r="G12499" s="235">
        <v>23</v>
      </c>
      <c r="H12499" s="235">
        <v>14</v>
      </c>
    </row>
    <row r="12500" spans="2:8">
      <c r="B12500" s="235" t="s">
        <v>93</v>
      </c>
      <c r="C12500" s="235">
        <v>43994</v>
      </c>
      <c r="D12500" s="235">
        <v>9</v>
      </c>
      <c r="E12500" s="235">
        <v>81</v>
      </c>
      <c r="F12500" s="235">
        <v>73</v>
      </c>
      <c r="G12500" s="235">
        <v>23</v>
      </c>
      <c r="H12500" s="235">
        <v>13</v>
      </c>
    </row>
    <row r="12501" spans="2:8">
      <c r="B12501" s="235" t="s">
        <v>93</v>
      </c>
      <c r="C12501" s="235">
        <v>43995</v>
      </c>
      <c r="D12501" s="235">
        <v>0</v>
      </c>
      <c r="E12501" s="235">
        <v>0</v>
      </c>
      <c r="F12501" s="235">
        <v>0</v>
      </c>
      <c r="G12501" s="235">
        <v>0</v>
      </c>
      <c r="H12501" s="235">
        <v>0</v>
      </c>
    </row>
    <row r="12502" spans="2:8">
      <c r="B12502" s="235" t="s">
        <v>93</v>
      </c>
      <c r="C12502" s="235">
        <v>43996</v>
      </c>
      <c r="D12502" s="235">
        <v>0</v>
      </c>
      <c r="E12502" s="235">
        <v>0</v>
      </c>
      <c r="F12502" s="235">
        <v>0</v>
      </c>
      <c r="G12502" s="235">
        <v>0</v>
      </c>
      <c r="H12502" s="235">
        <v>0</v>
      </c>
    </row>
    <row r="12503" spans="2:8">
      <c r="B12503" s="235" t="s">
        <v>93</v>
      </c>
      <c r="C12503" s="235">
        <v>43997</v>
      </c>
      <c r="D12503" s="235">
        <v>0</v>
      </c>
      <c r="E12503" s="235">
        <v>0</v>
      </c>
      <c r="F12503" s="235">
        <v>0</v>
      </c>
      <c r="G12503" s="235">
        <v>0</v>
      </c>
      <c r="H12503" s="235">
        <v>0</v>
      </c>
    </row>
    <row r="12504" spans="2:8">
      <c r="B12504" s="235" t="s">
        <v>93</v>
      </c>
      <c r="C12504" s="235">
        <v>43998</v>
      </c>
      <c r="D12504" s="235">
        <v>1</v>
      </c>
      <c r="E12504" s="235">
        <v>68</v>
      </c>
      <c r="F12504" s="235">
        <v>60</v>
      </c>
      <c r="G12504" s="235">
        <v>24</v>
      </c>
      <c r="H12504" s="235">
        <v>14</v>
      </c>
    </row>
    <row r="12505" spans="2:8">
      <c r="B12505" s="235" t="s">
        <v>93</v>
      </c>
      <c r="C12505" s="235">
        <v>43999</v>
      </c>
      <c r="D12505" s="235">
        <v>0</v>
      </c>
      <c r="E12505" s="235">
        <v>70</v>
      </c>
      <c r="F12505" s="235">
        <v>62</v>
      </c>
      <c r="G12505" s="235">
        <v>24</v>
      </c>
      <c r="H12505" s="235">
        <v>15</v>
      </c>
    </row>
    <row r="12506" spans="2:8">
      <c r="B12506" s="235" t="s">
        <v>93</v>
      </c>
      <c r="C12506" s="235">
        <v>44000</v>
      </c>
      <c r="D12506" s="235">
        <v>7</v>
      </c>
      <c r="E12506" s="235">
        <v>80</v>
      </c>
      <c r="F12506" s="235">
        <v>72</v>
      </c>
      <c r="G12506" s="235">
        <v>24</v>
      </c>
      <c r="H12506" s="235">
        <v>14</v>
      </c>
    </row>
    <row r="12507" spans="2:8">
      <c r="B12507" s="235" t="s">
        <v>93</v>
      </c>
      <c r="C12507" s="235">
        <v>44001</v>
      </c>
      <c r="D12507" s="235">
        <v>2</v>
      </c>
      <c r="E12507" s="235">
        <v>80</v>
      </c>
      <c r="F12507" s="235">
        <v>74</v>
      </c>
      <c r="G12507" s="235">
        <v>23</v>
      </c>
      <c r="H12507" s="235">
        <v>14</v>
      </c>
    </row>
    <row r="12508" spans="2:8">
      <c r="B12508" s="235" t="s">
        <v>93</v>
      </c>
      <c r="C12508" s="235">
        <v>44002</v>
      </c>
      <c r="D12508" s="235">
        <v>0</v>
      </c>
      <c r="E12508" s="235">
        <v>0</v>
      </c>
      <c r="F12508" s="235">
        <v>0</v>
      </c>
      <c r="G12508" s="235">
        <v>0</v>
      </c>
      <c r="H12508" s="235">
        <v>0</v>
      </c>
    </row>
    <row r="12509" spans="2:8">
      <c r="B12509" s="235" t="s">
        <v>93</v>
      </c>
      <c r="C12509" s="235">
        <v>44003</v>
      </c>
      <c r="D12509" s="235">
        <v>0</v>
      </c>
      <c r="E12509" s="235">
        <v>0</v>
      </c>
      <c r="F12509" s="235">
        <v>0</v>
      </c>
      <c r="G12509" s="235">
        <v>0</v>
      </c>
      <c r="H12509" s="235">
        <v>0</v>
      </c>
    </row>
    <row r="12510" spans="2:8">
      <c r="B12510" s="235" t="s">
        <v>93</v>
      </c>
      <c r="C12510" s="235">
        <v>44004</v>
      </c>
      <c r="D12510" s="235">
        <v>0</v>
      </c>
      <c r="E12510" s="235">
        <v>0</v>
      </c>
      <c r="F12510" s="235">
        <v>0</v>
      </c>
      <c r="G12510" s="235">
        <v>0</v>
      </c>
      <c r="H12510" s="235">
        <v>0</v>
      </c>
    </row>
    <row r="12511" spans="2:8">
      <c r="B12511" s="235" t="s">
        <v>93</v>
      </c>
      <c r="C12511" s="235">
        <v>44005</v>
      </c>
      <c r="D12511" s="235">
        <v>9</v>
      </c>
      <c r="E12511" s="235">
        <v>68</v>
      </c>
      <c r="F12511" s="235">
        <v>60</v>
      </c>
      <c r="G12511" s="235">
        <v>24</v>
      </c>
      <c r="H12511" s="235">
        <v>14</v>
      </c>
    </row>
    <row r="12512" spans="2:8">
      <c r="B12512" s="235" t="s">
        <v>93</v>
      </c>
      <c r="C12512" s="235">
        <v>44006</v>
      </c>
      <c r="D12512" s="235">
        <v>0</v>
      </c>
      <c r="E12512" s="235">
        <v>73</v>
      </c>
      <c r="F12512" s="235">
        <v>65</v>
      </c>
      <c r="G12512" s="235">
        <v>24</v>
      </c>
      <c r="H12512" s="235">
        <v>14</v>
      </c>
    </row>
    <row r="12513" spans="2:8">
      <c r="B12513" s="235" t="s">
        <v>93</v>
      </c>
      <c r="C12513" s="235">
        <v>44007</v>
      </c>
      <c r="D12513" s="235">
        <v>0</v>
      </c>
      <c r="E12513" s="235">
        <v>62</v>
      </c>
      <c r="F12513" s="235">
        <v>55</v>
      </c>
      <c r="G12513" s="235">
        <v>24</v>
      </c>
      <c r="H12513" s="235">
        <v>15</v>
      </c>
    </row>
    <row r="12514" spans="2:8">
      <c r="B12514" s="235" t="s">
        <v>93</v>
      </c>
      <c r="C12514" s="235">
        <v>44008</v>
      </c>
      <c r="D12514" s="235">
        <v>0</v>
      </c>
      <c r="E12514" s="235">
        <v>87</v>
      </c>
      <c r="F12514" s="235">
        <v>75</v>
      </c>
      <c r="G12514" s="235">
        <v>24</v>
      </c>
      <c r="H12514" s="235">
        <v>15</v>
      </c>
    </row>
    <row r="12515" spans="2:8">
      <c r="B12515" s="235" t="s">
        <v>93</v>
      </c>
      <c r="C12515" s="235">
        <v>44009</v>
      </c>
      <c r="D12515" s="235">
        <v>0</v>
      </c>
      <c r="E12515" s="235">
        <v>0</v>
      </c>
      <c r="F12515" s="235">
        <v>0</v>
      </c>
      <c r="G12515" s="235">
        <v>0</v>
      </c>
      <c r="H12515" s="235">
        <v>0</v>
      </c>
    </row>
    <row r="12516" spans="2:8">
      <c r="B12516" s="235" t="s">
        <v>93</v>
      </c>
      <c r="C12516" s="235">
        <v>44010</v>
      </c>
      <c r="D12516" s="235">
        <v>0</v>
      </c>
      <c r="E12516" s="235">
        <v>0</v>
      </c>
      <c r="F12516" s="235">
        <v>0</v>
      </c>
      <c r="G12516" s="235">
        <v>0</v>
      </c>
      <c r="H12516" s="235">
        <v>0</v>
      </c>
    </row>
    <row r="12517" spans="2:8">
      <c r="B12517" s="235" t="s">
        <v>93</v>
      </c>
      <c r="C12517" s="235">
        <v>44011</v>
      </c>
      <c r="D12517" s="235">
        <v>0</v>
      </c>
      <c r="E12517" s="235">
        <v>0</v>
      </c>
      <c r="F12517" s="235">
        <v>0</v>
      </c>
      <c r="G12517" s="235">
        <v>0</v>
      </c>
      <c r="H12517" s="235">
        <v>0</v>
      </c>
    </row>
    <row r="12518" spans="2:8">
      <c r="B12518" s="235" t="s">
        <v>93</v>
      </c>
      <c r="C12518" s="235">
        <v>44012</v>
      </c>
      <c r="D12518" s="235">
        <v>30</v>
      </c>
      <c r="E12518" s="235">
        <v>63</v>
      </c>
      <c r="F12518" s="235">
        <v>54</v>
      </c>
      <c r="G12518" s="235">
        <v>23</v>
      </c>
      <c r="H12518" s="235">
        <v>15</v>
      </c>
    </row>
    <row r="12519" spans="2:8">
      <c r="B12519" s="235" t="s">
        <v>93</v>
      </c>
      <c r="C12519" s="235">
        <v>44013</v>
      </c>
      <c r="D12519" s="235">
        <v>5</v>
      </c>
      <c r="E12519" s="235">
        <v>64</v>
      </c>
      <c r="F12519" s="235">
        <v>58</v>
      </c>
      <c r="G12519" s="235">
        <v>23</v>
      </c>
      <c r="H12519" s="235">
        <v>15</v>
      </c>
    </row>
    <row r="12520" spans="2:8">
      <c r="B12520" s="235" t="s">
        <v>93</v>
      </c>
      <c r="C12520" s="235">
        <v>44014</v>
      </c>
      <c r="D12520" s="235">
        <v>17</v>
      </c>
      <c r="E12520" s="235">
        <v>78</v>
      </c>
      <c r="F12520" s="235">
        <v>64</v>
      </c>
      <c r="G12520" s="235">
        <v>24</v>
      </c>
      <c r="H12520" s="235">
        <v>15</v>
      </c>
    </row>
    <row r="12521" spans="2:8">
      <c r="B12521" s="235" t="s">
        <v>93</v>
      </c>
      <c r="C12521" s="235">
        <v>44015</v>
      </c>
      <c r="D12521" s="235">
        <v>2</v>
      </c>
      <c r="E12521" s="235">
        <v>64</v>
      </c>
      <c r="F12521" s="235">
        <v>58</v>
      </c>
      <c r="G12521" s="235">
        <v>23</v>
      </c>
      <c r="H12521" s="235">
        <v>15</v>
      </c>
    </row>
    <row r="12522" spans="2:8">
      <c r="B12522" s="235" t="s">
        <v>93</v>
      </c>
      <c r="C12522" s="235">
        <v>44016</v>
      </c>
      <c r="D12522" s="235">
        <v>0</v>
      </c>
      <c r="E12522" s="235">
        <v>0</v>
      </c>
      <c r="F12522" s="235">
        <v>0</v>
      </c>
      <c r="G12522" s="235">
        <v>0</v>
      </c>
      <c r="H12522" s="235">
        <v>0</v>
      </c>
    </row>
    <row r="12523" spans="2:8">
      <c r="B12523" s="235" t="s">
        <v>93</v>
      </c>
      <c r="C12523" s="235">
        <v>44017</v>
      </c>
      <c r="D12523" s="235">
        <v>0</v>
      </c>
      <c r="E12523" s="235">
        <v>0</v>
      </c>
      <c r="F12523" s="235">
        <v>0</v>
      </c>
      <c r="G12523" s="235">
        <v>0</v>
      </c>
      <c r="H12523" s="235">
        <v>0</v>
      </c>
    </row>
    <row r="12524" spans="2:8">
      <c r="B12524" s="235" t="s">
        <v>93</v>
      </c>
      <c r="C12524" s="235">
        <v>44018</v>
      </c>
      <c r="D12524" s="235">
        <v>7</v>
      </c>
      <c r="E12524" s="235">
        <v>81</v>
      </c>
      <c r="F12524" s="235">
        <v>75</v>
      </c>
      <c r="G12524" s="235">
        <v>21</v>
      </c>
      <c r="H12524" s="235">
        <v>15</v>
      </c>
    </row>
    <row r="12525" spans="2:8">
      <c r="B12525" s="235" t="s">
        <v>93</v>
      </c>
      <c r="C12525" s="235">
        <v>44019</v>
      </c>
      <c r="D12525" s="235">
        <v>1</v>
      </c>
      <c r="E12525" s="235">
        <v>68</v>
      </c>
      <c r="F12525" s="235">
        <v>59</v>
      </c>
      <c r="G12525" s="235">
        <v>23</v>
      </c>
      <c r="H12525" s="235">
        <v>15</v>
      </c>
    </row>
    <row r="12526" spans="2:8">
      <c r="B12526" s="235" t="s">
        <v>93</v>
      </c>
      <c r="C12526" s="235">
        <v>44020</v>
      </c>
      <c r="D12526" s="235">
        <v>30</v>
      </c>
      <c r="E12526" s="235">
        <v>75</v>
      </c>
      <c r="F12526" s="235">
        <v>68</v>
      </c>
      <c r="G12526" s="235">
        <v>23</v>
      </c>
      <c r="H12526" s="235">
        <v>15</v>
      </c>
    </row>
    <row r="12527" spans="2:8">
      <c r="B12527" s="235" t="s">
        <v>93</v>
      </c>
      <c r="C12527" s="235">
        <v>44021</v>
      </c>
      <c r="D12527" s="235">
        <v>11</v>
      </c>
      <c r="E12527" s="235">
        <v>66</v>
      </c>
      <c r="F12527" s="235">
        <v>59</v>
      </c>
      <c r="G12527" s="235">
        <v>24</v>
      </c>
      <c r="H12527" s="235">
        <v>14</v>
      </c>
    </row>
    <row r="12528" spans="2:8">
      <c r="B12528" s="235" t="s">
        <v>93</v>
      </c>
      <c r="C12528" s="235">
        <v>44022</v>
      </c>
      <c r="D12528" s="235">
        <v>1</v>
      </c>
      <c r="E12528" s="235">
        <v>68</v>
      </c>
      <c r="F12528" s="235">
        <v>52</v>
      </c>
      <c r="G12528" s="235">
        <v>22</v>
      </c>
      <c r="H12528" s="235">
        <v>15</v>
      </c>
    </row>
    <row r="12529" spans="2:8">
      <c r="B12529" s="235" t="s">
        <v>93</v>
      </c>
      <c r="C12529" s="235">
        <v>44023</v>
      </c>
      <c r="D12529" s="235">
        <v>0</v>
      </c>
      <c r="E12529" s="235">
        <v>0</v>
      </c>
      <c r="F12529" s="235">
        <v>0</v>
      </c>
      <c r="G12529" s="235">
        <v>0</v>
      </c>
      <c r="H12529" s="235">
        <v>0</v>
      </c>
    </row>
    <row r="12530" spans="2:8">
      <c r="B12530" s="235" t="s">
        <v>93</v>
      </c>
      <c r="C12530" s="235">
        <v>44024</v>
      </c>
      <c r="D12530" s="235">
        <v>0</v>
      </c>
      <c r="E12530" s="235">
        <v>0</v>
      </c>
      <c r="F12530" s="235">
        <v>0</v>
      </c>
      <c r="G12530" s="235">
        <v>0</v>
      </c>
      <c r="H12530" s="235">
        <v>0</v>
      </c>
    </row>
    <row r="12531" spans="2:8">
      <c r="B12531" s="235" t="s">
        <v>93</v>
      </c>
      <c r="C12531" s="235">
        <v>44025</v>
      </c>
      <c r="D12531" s="235">
        <v>20</v>
      </c>
      <c r="E12531" s="235">
        <v>64</v>
      </c>
      <c r="F12531" s="235">
        <v>0</v>
      </c>
      <c r="G12531" s="235">
        <v>23</v>
      </c>
      <c r="H12531" s="235">
        <v>14</v>
      </c>
    </row>
    <row r="12532" spans="2:8">
      <c r="B12532" s="235" t="s">
        <v>93</v>
      </c>
      <c r="C12532" s="235">
        <v>44026</v>
      </c>
      <c r="D12532" s="235">
        <v>5</v>
      </c>
      <c r="E12532" s="235">
        <v>61</v>
      </c>
      <c r="F12532" s="235">
        <v>0</v>
      </c>
      <c r="G12532" s="235">
        <v>24</v>
      </c>
      <c r="H12532" s="235">
        <v>15</v>
      </c>
    </row>
    <row r="12533" spans="2:8">
      <c r="B12533" s="235" t="s">
        <v>93</v>
      </c>
      <c r="C12533" s="235">
        <v>44027</v>
      </c>
      <c r="D12533" s="235">
        <v>0</v>
      </c>
      <c r="E12533" s="235">
        <v>65</v>
      </c>
      <c r="F12533" s="235">
        <v>0</v>
      </c>
      <c r="G12533" s="235">
        <v>24</v>
      </c>
      <c r="H12533" s="235">
        <v>14</v>
      </c>
    </row>
    <row r="12534" spans="2:8">
      <c r="B12534" s="235" t="s">
        <v>93</v>
      </c>
      <c r="C12534" s="235">
        <v>44028</v>
      </c>
      <c r="D12534" s="235">
        <v>0</v>
      </c>
      <c r="E12534" s="235">
        <v>59</v>
      </c>
      <c r="F12534" s="235">
        <v>0</v>
      </c>
      <c r="G12534" s="235">
        <v>26</v>
      </c>
      <c r="H12534" s="235">
        <v>14</v>
      </c>
    </row>
    <row r="12535" spans="2:8">
      <c r="B12535" s="235" t="s">
        <v>93</v>
      </c>
      <c r="C12535" s="235">
        <v>44029</v>
      </c>
      <c r="D12535" s="235">
        <v>0</v>
      </c>
      <c r="E12535" s="235">
        <v>47</v>
      </c>
      <c r="F12535" s="235">
        <v>0</v>
      </c>
      <c r="G12535" s="235">
        <v>24</v>
      </c>
      <c r="H12535" s="235">
        <v>13</v>
      </c>
    </row>
    <row r="12536" spans="2:8">
      <c r="B12536" s="235" t="s">
        <v>93</v>
      </c>
      <c r="C12536" s="235">
        <v>44030</v>
      </c>
      <c r="D12536" s="235">
        <v>0</v>
      </c>
      <c r="E12536" s="235">
        <v>0</v>
      </c>
      <c r="F12536" s="235">
        <v>0</v>
      </c>
      <c r="G12536" s="235">
        <v>0</v>
      </c>
      <c r="H12536" s="235">
        <v>0</v>
      </c>
    </row>
    <row r="12537" spans="2:8">
      <c r="B12537" s="235" t="s">
        <v>93</v>
      </c>
      <c r="C12537" s="235">
        <v>44031</v>
      </c>
      <c r="D12537" s="235">
        <v>0</v>
      </c>
      <c r="E12537" s="235">
        <v>0</v>
      </c>
      <c r="F12537" s="235">
        <v>0</v>
      </c>
      <c r="G12537" s="235">
        <v>0</v>
      </c>
      <c r="H12537" s="235">
        <v>0</v>
      </c>
    </row>
    <row r="12538" spans="2:8">
      <c r="B12538" s="235" t="s">
        <v>93</v>
      </c>
      <c r="C12538" s="235">
        <v>44032</v>
      </c>
      <c r="D12538" s="235">
        <v>0</v>
      </c>
      <c r="E12538" s="235">
        <v>0</v>
      </c>
      <c r="F12538" s="235">
        <v>0</v>
      </c>
      <c r="G12538" s="235">
        <v>0</v>
      </c>
      <c r="H12538" s="235">
        <v>0</v>
      </c>
    </row>
    <row r="12539" spans="2:8">
      <c r="B12539" s="235" t="s">
        <v>93</v>
      </c>
      <c r="C12539" s="235">
        <v>44033</v>
      </c>
      <c r="D12539" s="235">
        <v>0</v>
      </c>
      <c r="E12539" s="235">
        <v>69</v>
      </c>
      <c r="F12539" s="235">
        <v>0</v>
      </c>
      <c r="G12539" s="235">
        <v>23</v>
      </c>
      <c r="H12539" s="235">
        <v>15</v>
      </c>
    </row>
    <row r="12540" spans="2:8">
      <c r="B12540" s="235" t="s">
        <v>93</v>
      </c>
      <c r="C12540" s="235">
        <v>44034</v>
      </c>
      <c r="D12540" s="235">
        <v>1</v>
      </c>
      <c r="E12540" s="235">
        <v>72</v>
      </c>
      <c r="F12540" s="235">
        <v>0</v>
      </c>
      <c r="G12540" s="235">
        <v>22</v>
      </c>
      <c r="H12540" s="235">
        <v>15</v>
      </c>
    </row>
    <row r="12541" spans="2:8">
      <c r="B12541" s="235" t="s">
        <v>93</v>
      </c>
      <c r="C12541" s="235">
        <v>44035</v>
      </c>
      <c r="D12541" s="235">
        <v>4</v>
      </c>
      <c r="E12541" s="235">
        <v>66</v>
      </c>
      <c r="F12541" s="235">
        <v>0</v>
      </c>
      <c r="G12541" s="235">
        <v>24</v>
      </c>
      <c r="H12541" s="235">
        <v>15</v>
      </c>
    </row>
    <row r="12542" spans="2:8">
      <c r="B12542" s="235" t="s">
        <v>93</v>
      </c>
      <c r="C12542" s="235">
        <v>44036</v>
      </c>
      <c r="D12542" s="235">
        <v>12</v>
      </c>
      <c r="E12542" s="235">
        <v>70</v>
      </c>
      <c r="F12542" s="235">
        <v>0</v>
      </c>
      <c r="G12542" s="235">
        <v>22</v>
      </c>
      <c r="H12542" s="235">
        <v>14</v>
      </c>
    </row>
    <row r="12543" spans="2:8">
      <c r="B12543" s="235" t="s">
        <v>93</v>
      </c>
      <c r="C12543" s="235">
        <v>44037</v>
      </c>
      <c r="D12543" s="235">
        <v>0</v>
      </c>
      <c r="E12543" s="235">
        <v>0</v>
      </c>
      <c r="F12543" s="235">
        <v>0</v>
      </c>
      <c r="G12543" s="235">
        <v>0</v>
      </c>
      <c r="H12543" s="235">
        <v>0</v>
      </c>
    </row>
    <row r="12544" spans="2:8">
      <c r="B12544" s="235" t="s">
        <v>93</v>
      </c>
      <c r="C12544" s="235">
        <v>44038</v>
      </c>
      <c r="D12544" s="235">
        <v>0</v>
      </c>
      <c r="E12544" s="235">
        <v>0</v>
      </c>
      <c r="F12544" s="235">
        <v>0</v>
      </c>
      <c r="G12544" s="235">
        <v>0</v>
      </c>
      <c r="H12544" s="235">
        <v>0</v>
      </c>
    </row>
    <row r="12545" spans="2:8">
      <c r="B12545" s="235" t="s">
        <v>93</v>
      </c>
      <c r="C12545" s="235">
        <v>44039</v>
      </c>
      <c r="D12545" s="235">
        <v>20</v>
      </c>
      <c r="E12545" s="235">
        <v>63</v>
      </c>
      <c r="F12545" s="235">
        <v>0</v>
      </c>
      <c r="G12545" s="235">
        <v>24</v>
      </c>
      <c r="H12545" s="235">
        <v>15</v>
      </c>
    </row>
    <row r="12546" spans="2:8">
      <c r="B12546" s="235" t="s">
        <v>93</v>
      </c>
      <c r="C12546" s="235">
        <v>44040</v>
      </c>
      <c r="D12546" s="235">
        <v>0</v>
      </c>
      <c r="E12546" s="235">
        <v>72</v>
      </c>
      <c r="F12546" s="235">
        <v>0</v>
      </c>
      <c r="G12546" s="235">
        <v>24</v>
      </c>
      <c r="H12546" s="235">
        <v>14</v>
      </c>
    </row>
    <row r="12547" spans="2:8">
      <c r="B12547" s="235" t="s">
        <v>93</v>
      </c>
      <c r="C12547" s="235">
        <v>44041</v>
      </c>
      <c r="D12547" s="235">
        <v>0</v>
      </c>
      <c r="E12547" s="235">
        <v>59</v>
      </c>
      <c r="F12547" s="235">
        <v>0</v>
      </c>
      <c r="G12547" s="235">
        <v>25</v>
      </c>
      <c r="H12547" s="235">
        <v>14</v>
      </c>
    </row>
    <row r="12548" spans="2:8">
      <c r="B12548" s="235" t="s">
        <v>93</v>
      </c>
      <c r="C12548" s="235">
        <v>44042</v>
      </c>
      <c r="D12548" s="235">
        <v>2</v>
      </c>
      <c r="E12548" s="235">
        <v>76</v>
      </c>
      <c r="F12548" s="235">
        <v>0</v>
      </c>
      <c r="G12548" s="235">
        <v>25</v>
      </c>
      <c r="H12548" s="235">
        <v>25</v>
      </c>
    </row>
    <row r="12549" spans="2:8">
      <c r="B12549" s="235" t="s">
        <v>93</v>
      </c>
      <c r="C12549" s="235">
        <v>44043</v>
      </c>
      <c r="D12549" s="235">
        <v>3</v>
      </c>
      <c r="E12549" s="235">
        <v>53</v>
      </c>
      <c r="F12549" s="235">
        <v>0</v>
      </c>
      <c r="G12549" s="235">
        <v>25</v>
      </c>
      <c r="H12549" s="235">
        <v>14</v>
      </c>
    </row>
    <row r="12550" spans="2:8">
      <c r="B12550" s="235" t="s">
        <v>93</v>
      </c>
      <c r="C12550" s="235">
        <v>44044</v>
      </c>
      <c r="D12550" s="235">
        <v>0</v>
      </c>
      <c r="E12550" s="235">
        <v>0</v>
      </c>
      <c r="F12550" s="235">
        <v>0</v>
      </c>
      <c r="G12550" s="235">
        <v>0</v>
      </c>
      <c r="H12550" s="235">
        <v>0</v>
      </c>
    </row>
    <row r="12551" spans="2:8">
      <c r="B12551" s="235" t="s">
        <v>93</v>
      </c>
      <c r="C12551" s="235">
        <v>44045</v>
      </c>
      <c r="D12551" s="235">
        <v>0</v>
      </c>
      <c r="E12551" s="235">
        <v>0</v>
      </c>
      <c r="F12551" s="235">
        <v>0</v>
      </c>
      <c r="G12551" s="235">
        <v>0</v>
      </c>
      <c r="H12551" s="235">
        <v>0</v>
      </c>
    </row>
    <row r="12552" spans="2:8">
      <c r="B12552" s="235" t="s">
        <v>93</v>
      </c>
      <c r="C12552" s="235">
        <v>44046</v>
      </c>
      <c r="D12552" s="235">
        <v>0</v>
      </c>
      <c r="E12552" s="235">
        <v>62</v>
      </c>
      <c r="F12552" s="235">
        <v>0</v>
      </c>
      <c r="G12552" s="235">
        <v>25</v>
      </c>
      <c r="H12552" s="235">
        <v>14</v>
      </c>
    </row>
    <row r="12553" spans="2:8">
      <c r="B12553" s="235" t="s">
        <v>93</v>
      </c>
      <c r="C12553" s="235">
        <v>44047</v>
      </c>
      <c r="D12553" s="235">
        <v>0</v>
      </c>
      <c r="E12553" s="235">
        <v>64</v>
      </c>
      <c r="F12553" s="235">
        <v>0</v>
      </c>
      <c r="G12553" s="235">
        <v>26</v>
      </c>
      <c r="H12553" s="235">
        <v>15</v>
      </c>
    </row>
    <row r="12554" spans="2:8">
      <c r="B12554" s="235" t="s">
        <v>93</v>
      </c>
      <c r="C12554" s="235">
        <v>44048</v>
      </c>
      <c r="D12554" s="235">
        <v>0</v>
      </c>
      <c r="E12554" s="235">
        <v>67</v>
      </c>
      <c r="F12554" s="235">
        <v>0</v>
      </c>
      <c r="G12554" s="235">
        <v>24</v>
      </c>
      <c r="H12554" s="235">
        <v>14</v>
      </c>
    </row>
    <row r="12555" spans="2:8">
      <c r="B12555" s="235" t="s">
        <v>93</v>
      </c>
      <c r="C12555" s="235">
        <v>44049</v>
      </c>
      <c r="D12555" s="235">
        <v>0</v>
      </c>
      <c r="E12555" s="235">
        <v>78</v>
      </c>
      <c r="F12555" s="235">
        <v>52</v>
      </c>
      <c r="G12555" s="235">
        <v>28</v>
      </c>
      <c r="H12555" s="235">
        <v>14</v>
      </c>
    </row>
    <row r="12556" spans="2:8">
      <c r="B12556" s="235" t="s">
        <v>93</v>
      </c>
      <c r="C12556" s="235">
        <v>44050</v>
      </c>
      <c r="D12556" s="235">
        <v>0</v>
      </c>
      <c r="E12556" s="235">
        <v>0</v>
      </c>
      <c r="F12556" s="235">
        <v>0</v>
      </c>
      <c r="G12556" s="235">
        <v>0</v>
      </c>
      <c r="H12556" s="235">
        <v>0</v>
      </c>
    </row>
    <row r="12557" spans="2:8">
      <c r="B12557" s="235" t="s">
        <v>93</v>
      </c>
      <c r="C12557" s="235">
        <v>44051</v>
      </c>
      <c r="D12557" s="235">
        <v>0</v>
      </c>
      <c r="E12557" s="235">
        <v>0</v>
      </c>
      <c r="F12557" s="235">
        <v>0</v>
      </c>
      <c r="G12557" s="235">
        <v>0</v>
      </c>
      <c r="H12557" s="235">
        <v>0</v>
      </c>
    </row>
    <row r="12558" spans="2:8">
      <c r="B12558" s="235" t="s">
        <v>93</v>
      </c>
      <c r="C12558" s="235">
        <v>44052</v>
      </c>
      <c r="D12558" s="235">
        <v>0</v>
      </c>
      <c r="E12558" s="235">
        <v>0</v>
      </c>
      <c r="F12558" s="235">
        <v>0</v>
      </c>
      <c r="G12558" s="235">
        <v>0</v>
      </c>
      <c r="H12558" s="235">
        <v>0</v>
      </c>
    </row>
    <row r="12559" spans="2:8">
      <c r="B12559" s="235" t="s">
        <v>93</v>
      </c>
      <c r="C12559" s="235">
        <v>44053</v>
      </c>
      <c r="D12559" s="235">
        <v>0</v>
      </c>
      <c r="E12559" s="235">
        <v>74</v>
      </c>
      <c r="F12559" s="235">
        <v>56</v>
      </c>
      <c r="G12559" s="235">
        <v>28</v>
      </c>
      <c r="H12559" s="235">
        <v>14</v>
      </c>
    </row>
    <row r="12560" spans="2:8">
      <c r="B12560" s="235" t="s">
        <v>93</v>
      </c>
      <c r="C12560" s="235">
        <v>44054</v>
      </c>
      <c r="D12560" s="235">
        <v>0</v>
      </c>
      <c r="E12560" s="235">
        <v>84</v>
      </c>
      <c r="F12560" s="235">
        <v>46</v>
      </c>
      <c r="G12560" s="235">
        <v>28</v>
      </c>
      <c r="H12560" s="235">
        <v>14</v>
      </c>
    </row>
    <row r="12561" spans="2:8">
      <c r="B12561" s="235" t="s">
        <v>93</v>
      </c>
      <c r="C12561" s="235">
        <v>44055</v>
      </c>
      <c r="D12561" s="235">
        <v>7</v>
      </c>
      <c r="E12561" s="235">
        <v>89</v>
      </c>
      <c r="F12561" s="235">
        <v>46</v>
      </c>
      <c r="G12561" s="235">
        <v>28</v>
      </c>
      <c r="H12561" s="235">
        <v>14</v>
      </c>
    </row>
    <row r="12562" spans="2:8">
      <c r="B12562" s="235" t="s">
        <v>93</v>
      </c>
      <c r="C12562" s="235">
        <v>44056</v>
      </c>
      <c r="D12562" s="235">
        <v>1</v>
      </c>
      <c r="E12562" s="235">
        <v>89</v>
      </c>
      <c r="F12562" s="235">
        <v>46</v>
      </c>
      <c r="G12562" s="235">
        <v>28</v>
      </c>
      <c r="H12562" s="235">
        <v>14</v>
      </c>
    </row>
    <row r="12563" spans="2:8">
      <c r="B12563" s="235" t="s">
        <v>93</v>
      </c>
      <c r="C12563" s="235">
        <v>44057</v>
      </c>
      <c r="D12563" s="235">
        <v>2</v>
      </c>
      <c r="E12563" s="235">
        <v>90</v>
      </c>
      <c r="F12563" s="235">
        <v>46</v>
      </c>
      <c r="G12563" s="235">
        <v>28</v>
      </c>
      <c r="H12563" s="235">
        <v>14</v>
      </c>
    </row>
    <row r="12564" spans="2:8">
      <c r="B12564" s="235" t="s">
        <v>93</v>
      </c>
      <c r="C12564" s="235">
        <v>44058</v>
      </c>
      <c r="D12564" s="235">
        <v>0</v>
      </c>
      <c r="E12564" s="235">
        <v>0</v>
      </c>
      <c r="F12564" s="235">
        <v>0</v>
      </c>
      <c r="G12564" s="235">
        <v>0</v>
      </c>
      <c r="H12564" s="235">
        <v>0</v>
      </c>
    </row>
    <row r="12565" spans="2:8">
      <c r="B12565" s="235" t="s">
        <v>93</v>
      </c>
      <c r="C12565" s="235">
        <v>44059</v>
      </c>
      <c r="D12565" s="235">
        <v>0</v>
      </c>
      <c r="E12565" s="235">
        <v>0</v>
      </c>
      <c r="F12565" s="235">
        <v>0</v>
      </c>
      <c r="G12565" s="235">
        <v>0</v>
      </c>
      <c r="H12565" s="235">
        <v>0</v>
      </c>
    </row>
    <row r="12566" spans="2:8">
      <c r="B12566" s="235" t="s">
        <v>93</v>
      </c>
      <c r="C12566" s="235">
        <v>44060</v>
      </c>
      <c r="D12566" s="235">
        <v>0</v>
      </c>
      <c r="E12566" s="235">
        <v>0</v>
      </c>
      <c r="F12566" s="235">
        <v>0</v>
      </c>
      <c r="G12566" s="235">
        <v>0</v>
      </c>
      <c r="H12566" s="235">
        <v>0</v>
      </c>
    </row>
    <row r="12567" spans="2:8">
      <c r="B12567" s="235" t="s">
        <v>93</v>
      </c>
      <c r="C12567" s="235">
        <v>44061</v>
      </c>
      <c r="D12567" s="235">
        <v>28</v>
      </c>
      <c r="E12567" s="235">
        <v>90</v>
      </c>
      <c r="F12567" s="235">
        <v>46</v>
      </c>
      <c r="G12567" s="235">
        <v>28</v>
      </c>
      <c r="H12567" s="235">
        <v>14</v>
      </c>
    </row>
    <row r="12568" spans="2:8">
      <c r="B12568" s="235" t="s">
        <v>93</v>
      </c>
      <c r="C12568" s="235">
        <v>44062</v>
      </c>
      <c r="D12568" s="235">
        <v>7</v>
      </c>
      <c r="E12568" s="235">
        <v>90</v>
      </c>
      <c r="F12568" s="235">
        <v>46</v>
      </c>
      <c r="G12568" s="235">
        <v>28</v>
      </c>
      <c r="H12568" s="235">
        <v>14</v>
      </c>
    </row>
    <row r="12569" spans="2:8">
      <c r="B12569" s="235" t="s">
        <v>93</v>
      </c>
      <c r="C12569" s="235">
        <v>44063</v>
      </c>
      <c r="D12569" s="235">
        <v>15</v>
      </c>
      <c r="E12569" s="235">
        <v>90</v>
      </c>
      <c r="F12569" s="235">
        <v>46</v>
      </c>
      <c r="G12569" s="235">
        <v>28</v>
      </c>
      <c r="H12569" s="235">
        <v>14</v>
      </c>
    </row>
    <row r="12570" spans="2:8">
      <c r="B12570" s="235" t="s">
        <v>93</v>
      </c>
      <c r="C12570" s="235">
        <v>44064</v>
      </c>
      <c r="D12570" s="235">
        <v>5</v>
      </c>
      <c r="E12570" s="235">
        <v>91</v>
      </c>
      <c r="F12570" s="235">
        <v>46</v>
      </c>
      <c r="G12570" s="235">
        <v>28</v>
      </c>
      <c r="H12570" s="235">
        <v>14</v>
      </c>
    </row>
    <row r="12571" spans="2:8">
      <c r="B12571" s="235" t="s">
        <v>93</v>
      </c>
      <c r="C12571" s="235">
        <v>44065</v>
      </c>
      <c r="D12571" s="235">
        <v>0</v>
      </c>
      <c r="E12571" s="235">
        <v>0</v>
      </c>
      <c r="F12571" s="235">
        <v>0</v>
      </c>
      <c r="G12571" s="235">
        <v>0</v>
      </c>
      <c r="H12571" s="235">
        <v>0</v>
      </c>
    </row>
    <row r="12572" spans="2:8">
      <c r="B12572" s="235" t="s">
        <v>93</v>
      </c>
      <c r="C12572" s="235">
        <v>44066</v>
      </c>
      <c r="D12572" s="235">
        <v>0</v>
      </c>
      <c r="E12572" s="235">
        <v>0</v>
      </c>
      <c r="F12572" s="235">
        <v>0</v>
      </c>
      <c r="G12572" s="235">
        <v>0</v>
      </c>
      <c r="H12572" s="235">
        <v>0</v>
      </c>
    </row>
    <row r="12573" spans="2:8">
      <c r="B12573" s="235" t="s">
        <v>93</v>
      </c>
      <c r="C12573" s="235">
        <v>44067</v>
      </c>
      <c r="D12573" s="235">
        <v>90</v>
      </c>
      <c r="E12573" s="235">
        <v>73</v>
      </c>
      <c r="F12573" s="235">
        <v>0</v>
      </c>
      <c r="G12573" s="235">
        <v>27</v>
      </c>
      <c r="H12573" s="235">
        <v>16</v>
      </c>
    </row>
    <row r="12574" spans="2:8">
      <c r="B12574" s="235" t="s">
        <v>93</v>
      </c>
      <c r="C12574" s="235">
        <v>44068</v>
      </c>
      <c r="D12574" s="235">
        <v>0</v>
      </c>
      <c r="E12574" s="235">
        <v>79</v>
      </c>
      <c r="F12574" s="235">
        <v>0</v>
      </c>
      <c r="G12574" s="235">
        <v>26</v>
      </c>
      <c r="H12574" s="235">
        <v>14</v>
      </c>
    </row>
    <row r="12575" spans="2:8">
      <c r="B12575" s="235" t="s">
        <v>93</v>
      </c>
      <c r="C12575" s="235">
        <v>44069</v>
      </c>
      <c r="D12575" s="235">
        <v>1</v>
      </c>
      <c r="E12575" s="235">
        <v>72</v>
      </c>
      <c r="F12575" s="235">
        <v>0</v>
      </c>
      <c r="G12575" s="235">
        <v>27</v>
      </c>
      <c r="H12575" s="235">
        <v>14</v>
      </c>
    </row>
    <row r="12576" spans="2:8">
      <c r="B12576" s="235" t="s">
        <v>93</v>
      </c>
      <c r="C12576" s="235">
        <v>44070</v>
      </c>
      <c r="D12576" s="235">
        <v>6</v>
      </c>
      <c r="E12576" s="235">
        <v>66</v>
      </c>
      <c r="F12576" s="235">
        <v>0</v>
      </c>
      <c r="G12576" s="235">
        <v>27</v>
      </c>
      <c r="H12576" s="235">
        <v>12</v>
      </c>
    </row>
    <row r="12577" spans="2:8">
      <c r="B12577" s="235" t="s">
        <v>93</v>
      </c>
      <c r="C12577" s="235">
        <v>44071</v>
      </c>
      <c r="D12577" s="235">
        <v>1</v>
      </c>
      <c r="E12577" s="235">
        <v>79</v>
      </c>
      <c r="F12577" s="235">
        <v>0</v>
      </c>
      <c r="G12577" s="235">
        <v>27</v>
      </c>
      <c r="H12577" s="235">
        <v>12</v>
      </c>
    </row>
    <row r="12578" spans="2:8">
      <c r="B12578" s="235" t="s">
        <v>93</v>
      </c>
      <c r="C12578" s="235">
        <v>44072</v>
      </c>
      <c r="D12578" s="235">
        <v>0</v>
      </c>
      <c r="E12578" s="235">
        <v>0</v>
      </c>
      <c r="F12578" s="235">
        <v>0</v>
      </c>
      <c r="G12578" s="235">
        <v>0</v>
      </c>
      <c r="H12578" s="235">
        <v>0</v>
      </c>
    </row>
    <row r="12579" spans="2:8">
      <c r="B12579" s="235" t="s">
        <v>93</v>
      </c>
      <c r="C12579" s="235">
        <v>44073</v>
      </c>
      <c r="D12579" s="235">
        <v>0</v>
      </c>
      <c r="E12579" s="235">
        <v>0</v>
      </c>
      <c r="F12579" s="235">
        <v>0</v>
      </c>
      <c r="G12579" s="235">
        <v>0</v>
      </c>
      <c r="H12579" s="235">
        <v>0</v>
      </c>
    </row>
    <row r="12580" spans="2:8">
      <c r="B12580" s="235" t="s">
        <v>93</v>
      </c>
      <c r="C12580" s="235">
        <v>44074</v>
      </c>
      <c r="D12580" s="235">
        <v>20</v>
      </c>
      <c r="E12580" s="235">
        <v>79</v>
      </c>
      <c r="F12580" s="235">
        <v>0</v>
      </c>
      <c r="G12580" s="235">
        <v>27</v>
      </c>
      <c r="H12580" s="235">
        <v>14</v>
      </c>
    </row>
    <row r="12581" spans="2:8">
      <c r="B12581" s="235" t="s">
        <v>93</v>
      </c>
      <c r="C12581" s="235">
        <v>44075</v>
      </c>
      <c r="D12581" s="235">
        <v>17</v>
      </c>
      <c r="E12581" s="235">
        <v>62</v>
      </c>
      <c r="F12581" s="235">
        <v>0</v>
      </c>
      <c r="G12581" s="235">
        <v>27</v>
      </c>
      <c r="H12581" s="235">
        <v>12</v>
      </c>
    </row>
    <row r="12582" spans="2:8">
      <c r="B12582" s="235" t="s">
        <v>93</v>
      </c>
      <c r="C12582" s="235">
        <v>44076</v>
      </c>
      <c r="D12582" s="235">
        <v>40</v>
      </c>
      <c r="E12582" s="235">
        <v>83</v>
      </c>
      <c r="F12582" s="235">
        <v>0</v>
      </c>
      <c r="G12582" s="235">
        <v>27</v>
      </c>
      <c r="H12582" s="235">
        <v>12</v>
      </c>
    </row>
    <row r="12583" spans="2:8">
      <c r="B12583" s="235" t="s">
        <v>93</v>
      </c>
      <c r="C12583" s="235">
        <v>44077</v>
      </c>
      <c r="D12583" s="235">
        <v>3</v>
      </c>
      <c r="E12583" s="235">
        <v>65</v>
      </c>
      <c r="F12583" s="235">
        <v>0</v>
      </c>
      <c r="G12583" s="235">
        <v>27</v>
      </c>
      <c r="H12583" s="235">
        <v>12</v>
      </c>
    </row>
    <row r="12584" spans="2:8">
      <c r="B12584" s="235" t="s">
        <v>93</v>
      </c>
      <c r="C12584" s="235">
        <v>44078</v>
      </c>
      <c r="D12584" s="235">
        <v>10</v>
      </c>
      <c r="E12584" s="235">
        <v>80</v>
      </c>
      <c r="F12584" s="235">
        <v>0</v>
      </c>
      <c r="G12584" s="235">
        <v>27</v>
      </c>
      <c r="H12584" s="235">
        <v>12</v>
      </c>
    </row>
    <row r="12585" spans="2:8">
      <c r="B12585" s="235" t="s">
        <v>93</v>
      </c>
      <c r="C12585" s="235">
        <v>44079</v>
      </c>
      <c r="D12585" s="235">
        <v>0</v>
      </c>
      <c r="E12585" s="235">
        <v>0</v>
      </c>
      <c r="F12585" s="235">
        <v>0</v>
      </c>
      <c r="G12585" s="235">
        <v>0</v>
      </c>
      <c r="H12585" s="235">
        <v>0</v>
      </c>
    </row>
    <row r="12586" spans="2:8">
      <c r="B12586" s="235" t="s">
        <v>93</v>
      </c>
      <c r="C12586" s="235">
        <v>44080</v>
      </c>
      <c r="D12586" s="235">
        <v>0</v>
      </c>
      <c r="E12586" s="235">
        <v>0</v>
      </c>
      <c r="F12586" s="235">
        <v>0</v>
      </c>
      <c r="G12586" s="235">
        <v>0</v>
      </c>
      <c r="H12586" s="235">
        <v>0</v>
      </c>
    </row>
    <row r="12587" spans="2:8">
      <c r="B12587" s="235" t="s">
        <v>93</v>
      </c>
      <c r="C12587" s="235">
        <v>44081</v>
      </c>
      <c r="D12587" s="235">
        <v>14</v>
      </c>
      <c r="E12587" s="235">
        <v>80</v>
      </c>
      <c r="F12587" s="235">
        <v>0</v>
      </c>
      <c r="G12587" s="235">
        <v>28</v>
      </c>
      <c r="H12587" s="235">
        <v>12</v>
      </c>
    </row>
    <row r="12588" spans="2:8">
      <c r="B12588" s="235" t="s">
        <v>93</v>
      </c>
      <c r="C12588" s="235">
        <v>44082</v>
      </c>
      <c r="D12588" s="235">
        <v>7</v>
      </c>
      <c r="E12588" s="235">
        <v>77</v>
      </c>
      <c r="F12588" s="235">
        <v>0</v>
      </c>
      <c r="G12588" s="235">
        <v>29</v>
      </c>
      <c r="H12588" s="235">
        <v>12</v>
      </c>
    </row>
    <row r="12589" spans="2:8">
      <c r="B12589" s="235" t="s">
        <v>93</v>
      </c>
      <c r="C12589" s="235">
        <v>44083</v>
      </c>
      <c r="D12589" s="235">
        <v>11</v>
      </c>
      <c r="E12589" s="235">
        <v>80</v>
      </c>
      <c r="F12589" s="235">
        <v>0</v>
      </c>
      <c r="G12589" s="235">
        <v>27</v>
      </c>
      <c r="H12589" s="235">
        <v>12</v>
      </c>
    </row>
    <row r="12590" spans="2:8">
      <c r="B12590" s="235" t="s">
        <v>93</v>
      </c>
      <c r="C12590" s="235">
        <v>44084</v>
      </c>
      <c r="D12590" s="235">
        <v>1</v>
      </c>
      <c r="E12590" s="235">
        <v>66</v>
      </c>
      <c r="F12590" s="235">
        <v>0</v>
      </c>
      <c r="G12590" s="235">
        <v>29</v>
      </c>
      <c r="H12590" s="235">
        <v>10</v>
      </c>
    </row>
    <row r="12591" spans="2:8">
      <c r="B12591" s="235" t="s">
        <v>93</v>
      </c>
      <c r="C12591" s="235">
        <v>44085</v>
      </c>
      <c r="D12591" s="235">
        <v>0</v>
      </c>
      <c r="E12591" s="235">
        <v>60</v>
      </c>
      <c r="F12591" s="235">
        <v>0</v>
      </c>
      <c r="G12591" s="235">
        <v>29</v>
      </c>
      <c r="H12591" s="235">
        <v>10</v>
      </c>
    </row>
    <row r="12592" spans="2:8">
      <c r="B12592" s="235" t="s">
        <v>93</v>
      </c>
      <c r="C12592" s="235">
        <v>44086</v>
      </c>
      <c r="D12592" s="235">
        <v>0</v>
      </c>
      <c r="E12592" s="235">
        <v>0</v>
      </c>
      <c r="F12592" s="235">
        <v>0</v>
      </c>
      <c r="G12592" s="235">
        <v>0</v>
      </c>
      <c r="H12592" s="235">
        <v>0</v>
      </c>
    </row>
    <row r="12593" spans="2:8">
      <c r="B12593" s="235" t="s">
        <v>93</v>
      </c>
      <c r="C12593" s="235">
        <v>44087</v>
      </c>
      <c r="D12593" s="235">
        <v>0</v>
      </c>
      <c r="E12593" s="235">
        <v>0</v>
      </c>
      <c r="F12593" s="235">
        <v>0</v>
      </c>
      <c r="G12593" s="235">
        <v>0</v>
      </c>
      <c r="H12593" s="235">
        <v>0</v>
      </c>
    </row>
    <row r="12594" spans="2:8">
      <c r="B12594" s="235" t="s">
        <v>93</v>
      </c>
      <c r="C12594" s="235">
        <v>44088</v>
      </c>
      <c r="D12594" s="235">
        <v>3</v>
      </c>
      <c r="E12594" s="235">
        <v>52</v>
      </c>
      <c r="F12594" s="235">
        <v>0</v>
      </c>
      <c r="G12594" s="235">
        <v>29</v>
      </c>
      <c r="H12594" s="235">
        <v>10</v>
      </c>
    </row>
    <row r="12595" spans="2:8">
      <c r="B12595" s="235" t="s">
        <v>93</v>
      </c>
      <c r="C12595" s="235">
        <v>44089</v>
      </c>
      <c r="D12595" s="235">
        <v>0</v>
      </c>
      <c r="E12595" s="235">
        <v>59</v>
      </c>
      <c r="F12595" s="235">
        <v>0</v>
      </c>
      <c r="G12595" s="235">
        <v>21</v>
      </c>
      <c r="H12595" s="235">
        <v>20</v>
      </c>
    </row>
    <row r="12596" spans="2:8">
      <c r="B12596" s="235" t="s">
        <v>93</v>
      </c>
      <c r="C12596" s="235">
        <v>44090</v>
      </c>
      <c r="D12596" s="235">
        <v>34</v>
      </c>
      <c r="E12596" s="235">
        <v>70</v>
      </c>
      <c r="F12596" s="235">
        <v>0</v>
      </c>
      <c r="G12596" s="235">
        <v>29</v>
      </c>
      <c r="H12596" s="235">
        <v>10</v>
      </c>
    </row>
    <row r="12597" spans="2:8">
      <c r="B12597" s="235" t="s">
        <v>93</v>
      </c>
      <c r="C12597" s="235">
        <v>44091</v>
      </c>
      <c r="D12597" s="235">
        <v>11</v>
      </c>
      <c r="E12597" s="235">
        <v>89</v>
      </c>
      <c r="F12597" s="235">
        <v>0</v>
      </c>
      <c r="G12597" s="235">
        <v>26</v>
      </c>
      <c r="H12597" s="235">
        <v>12</v>
      </c>
    </row>
    <row r="12598" spans="2:8">
      <c r="B12598" s="235" t="s">
        <v>93</v>
      </c>
      <c r="C12598" s="235">
        <v>44092</v>
      </c>
      <c r="D12598" s="235">
        <v>7</v>
      </c>
      <c r="E12598" s="235">
        <v>87</v>
      </c>
      <c r="F12598" s="235">
        <v>0</v>
      </c>
      <c r="G12598" s="235">
        <v>29</v>
      </c>
      <c r="H12598" s="235">
        <v>10</v>
      </c>
    </row>
    <row r="12599" spans="2:8">
      <c r="B12599" s="235" t="s">
        <v>93</v>
      </c>
      <c r="C12599" s="235">
        <v>44093</v>
      </c>
      <c r="D12599" s="235">
        <v>0</v>
      </c>
      <c r="E12599" s="235">
        <v>0</v>
      </c>
      <c r="F12599" s="235">
        <v>0</v>
      </c>
      <c r="G12599" s="235">
        <v>0</v>
      </c>
      <c r="H12599" s="235">
        <v>0</v>
      </c>
    </row>
    <row r="12600" spans="2:8">
      <c r="B12600" s="235" t="s">
        <v>93</v>
      </c>
      <c r="C12600" s="235">
        <v>44094</v>
      </c>
      <c r="D12600" s="235">
        <v>0</v>
      </c>
      <c r="E12600" s="235">
        <v>0</v>
      </c>
      <c r="F12600" s="235">
        <v>0</v>
      </c>
      <c r="G12600" s="235">
        <v>0</v>
      </c>
      <c r="H12600" s="235">
        <v>0</v>
      </c>
    </row>
    <row r="12601" spans="2:8">
      <c r="B12601" s="235" t="s">
        <v>93</v>
      </c>
      <c r="C12601" s="235">
        <v>44095</v>
      </c>
      <c r="D12601" s="235">
        <v>19</v>
      </c>
      <c r="E12601" s="235">
        <v>67</v>
      </c>
      <c r="F12601" s="235">
        <v>0</v>
      </c>
      <c r="G12601" s="235">
        <v>29</v>
      </c>
      <c r="H12601" s="235">
        <v>10</v>
      </c>
    </row>
    <row r="12602" spans="2:8">
      <c r="B12602" s="235" t="s">
        <v>93</v>
      </c>
      <c r="C12602" s="235">
        <v>44096</v>
      </c>
      <c r="D12602" s="235">
        <v>5</v>
      </c>
      <c r="E12602" s="235">
        <v>65</v>
      </c>
      <c r="F12602" s="235">
        <v>0</v>
      </c>
      <c r="G12602" s="235">
        <v>29</v>
      </c>
      <c r="H12602" s="235">
        <v>10</v>
      </c>
    </row>
    <row r="12603" spans="2:8">
      <c r="B12603" s="235" t="s">
        <v>93</v>
      </c>
      <c r="C12603" s="235">
        <v>44097</v>
      </c>
      <c r="D12603" s="235">
        <v>0</v>
      </c>
      <c r="E12603" s="235">
        <v>63</v>
      </c>
      <c r="F12603" s="235">
        <v>0</v>
      </c>
      <c r="G12603" s="235">
        <v>29</v>
      </c>
      <c r="H12603" s="235">
        <v>10</v>
      </c>
    </row>
    <row r="12604" spans="2:8">
      <c r="B12604" s="235" t="s">
        <v>93</v>
      </c>
      <c r="C12604" s="235">
        <v>44098</v>
      </c>
      <c r="D12604" s="235">
        <v>1</v>
      </c>
      <c r="E12604" s="235">
        <v>65</v>
      </c>
      <c r="F12604" s="235">
        <v>0</v>
      </c>
      <c r="G12604" s="235">
        <v>29</v>
      </c>
      <c r="H12604" s="235">
        <v>10</v>
      </c>
    </row>
    <row r="12605" spans="2:8">
      <c r="B12605" s="235" t="s">
        <v>93</v>
      </c>
      <c r="C12605" s="235">
        <v>44099</v>
      </c>
      <c r="D12605" s="235">
        <v>0</v>
      </c>
      <c r="E12605" s="235">
        <v>68</v>
      </c>
      <c r="F12605" s="235">
        <v>0</v>
      </c>
      <c r="G12605" s="235">
        <v>29</v>
      </c>
      <c r="H12605" s="235">
        <v>10</v>
      </c>
    </row>
    <row r="12606" spans="2:8">
      <c r="B12606" s="235" t="s">
        <v>93</v>
      </c>
      <c r="C12606" s="235">
        <v>44100</v>
      </c>
      <c r="D12606" s="235">
        <v>0</v>
      </c>
      <c r="E12606" s="235">
        <v>0</v>
      </c>
      <c r="F12606" s="235">
        <v>0</v>
      </c>
      <c r="G12606" s="235">
        <v>0</v>
      </c>
      <c r="H12606" s="235">
        <v>0</v>
      </c>
    </row>
    <row r="12607" spans="2:8">
      <c r="B12607" s="235" t="s">
        <v>93</v>
      </c>
      <c r="C12607" s="235">
        <v>44101</v>
      </c>
      <c r="D12607" s="235">
        <v>0</v>
      </c>
      <c r="E12607" s="235">
        <v>0</v>
      </c>
      <c r="F12607" s="235">
        <v>0</v>
      </c>
      <c r="G12607" s="235">
        <v>0</v>
      </c>
      <c r="H12607" s="235">
        <v>0</v>
      </c>
    </row>
    <row r="12608" spans="2:8">
      <c r="B12608" s="235" t="s">
        <v>93</v>
      </c>
      <c r="C12608" s="235">
        <v>44102</v>
      </c>
      <c r="D12608" s="235">
        <v>25</v>
      </c>
      <c r="E12608" s="235">
        <v>81</v>
      </c>
      <c r="F12608" s="235">
        <v>0</v>
      </c>
      <c r="G12608" s="235">
        <v>29</v>
      </c>
      <c r="H12608" s="235">
        <v>10</v>
      </c>
    </row>
    <row r="12609" spans="2:8">
      <c r="B12609" s="235" t="s">
        <v>93</v>
      </c>
      <c r="C12609" s="235">
        <v>44103</v>
      </c>
      <c r="D12609" s="235">
        <v>21</v>
      </c>
      <c r="E12609" s="235">
        <v>66</v>
      </c>
      <c r="F12609" s="235">
        <v>0</v>
      </c>
      <c r="G12609" s="235">
        <v>29</v>
      </c>
      <c r="H12609" s="235">
        <v>10</v>
      </c>
    </row>
    <row r="12610" spans="2:8">
      <c r="B12610" s="235" t="s">
        <v>93</v>
      </c>
      <c r="C12610" s="235">
        <v>44104</v>
      </c>
      <c r="D12610" s="235">
        <v>1</v>
      </c>
      <c r="E12610" s="235">
        <v>80</v>
      </c>
      <c r="F12610" s="235">
        <v>0</v>
      </c>
      <c r="G12610" s="235">
        <v>29</v>
      </c>
      <c r="H12610" s="235">
        <v>10</v>
      </c>
    </row>
    <row r="12611" spans="2:8">
      <c r="B12611" s="235" t="s">
        <v>93</v>
      </c>
      <c r="C12611" s="235">
        <v>44105</v>
      </c>
      <c r="D12611" s="235">
        <v>13</v>
      </c>
      <c r="E12611" s="235">
        <v>80</v>
      </c>
      <c r="F12611" s="235">
        <v>0</v>
      </c>
      <c r="G12611" s="235">
        <v>29</v>
      </c>
      <c r="H12611" s="235">
        <v>10</v>
      </c>
    </row>
    <row r="12612" spans="2:8">
      <c r="B12612" s="235" t="s">
        <v>93</v>
      </c>
      <c r="C12612" s="235">
        <v>44106</v>
      </c>
      <c r="D12612" s="235">
        <v>0</v>
      </c>
      <c r="E12612" s="235">
        <v>65</v>
      </c>
      <c r="F12612" s="235">
        <v>0</v>
      </c>
      <c r="G12612" s="235">
        <v>29</v>
      </c>
      <c r="H12612" s="235">
        <v>10</v>
      </c>
    </row>
    <row r="12613" spans="2:8">
      <c r="B12613" s="235" t="s">
        <v>93</v>
      </c>
      <c r="C12613" s="235">
        <v>44107</v>
      </c>
      <c r="D12613" s="235">
        <v>0</v>
      </c>
      <c r="E12613" s="235">
        <v>0</v>
      </c>
      <c r="F12613" s="235">
        <v>0</v>
      </c>
      <c r="G12613" s="235">
        <v>0</v>
      </c>
      <c r="H12613" s="235">
        <v>0</v>
      </c>
    </row>
    <row r="12614" spans="2:8">
      <c r="B12614" s="235" t="s">
        <v>93</v>
      </c>
      <c r="C12614" s="235">
        <v>44108</v>
      </c>
      <c r="D12614" s="235">
        <v>0</v>
      </c>
      <c r="E12614" s="235">
        <v>0</v>
      </c>
      <c r="F12614" s="235">
        <v>0</v>
      </c>
      <c r="G12614" s="235">
        <v>0</v>
      </c>
      <c r="H12614" s="235">
        <v>0</v>
      </c>
    </row>
    <row r="12615" spans="2:8">
      <c r="B12615" s="235" t="s">
        <v>93</v>
      </c>
      <c r="C12615" s="235">
        <v>44109</v>
      </c>
      <c r="D12615" s="235">
        <v>32</v>
      </c>
      <c r="E12615" s="235">
        <v>70</v>
      </c>
      <c r="F12615" s="235">
        <v>0</v>
      </c>
      <c r="G12615" s="235">
        <v>29</v>
      </c>
      <c r="H12615" s="235">
        <v>10</v>
      </c>
    </row>
    <row r="12616" spans="2:8">
      <c r="B12616" s="235" t="s">
        <v>93</v>
      </c>
      <c r="C12616" s="235">
        <v>44110</v>
      </c>
      <c r="D12616" s="235">
        <v>2</v>
      </c>
      <c r="E12616" s="235">
        <v>69</v>
      </c>
      <c r="F12616" s="235">
        <v>0</v>
      </c>
      <c r="G12616" s="235">
        <v>29</v>
      </c>
      <c r="H12616" s="235">
        <v>10</v>
      </c>
    </row>
    <row r="12617" spans="2:8">
      <c r="B12617" s="235" t="s">
        <v>93</v>
      </c>
      <c r="C12617" s="235">
        <v>44111</v>
      </c>
      <c r="D12617" s="235">
        <v>0</v>
      </c>
      <c r="E12617" s="235">
        <v>89</v>
      </c>
      <c r="F12617" s="235">
        <v>0</v>
      </c>
      <c r="G12617" s="235">
        <v>29</v>
      </c>
      <c r="H12617" s="235">
        <v>10</v>
      </c>
    </row>
    <row r="12618" spans="2:8">
      <c r="B12618" s="235" t="s">
        <v>93</v>
      </c>
      <c r="C12618" s="235">
        <v>44112</v>
      </c>
      <c r="D12618" s="235">
        <v>2</v>
      </c>
      <c r="E12618" s="235">
        <v>79</v>
      </c>
      <c r="F12618" s="235">
        <v>0</v>
      </c>
      <c r="G12618" s="235">
        <v>29</v>
      </c>
      <c r="H12618" s="235">
        <v>10</v>
      </c>
    </row>
    <row r="12619" spans="2:8">
      <c r="B12619" s="235" t="s">
        <v>93</v>
      </c>
      <c r="C12619" s="235">
        <v>44113</v>
      </c>
      <c r="D12619" s="235">
        <v>2</v>
      </c>
      <c r="E12619" s="235">
        <v>67</v>
      </c>
      <c r="F12619" s="235">
        <v>0</v>
      </c>
      <c r="G12619" s="235">
        <v>29</v>
      </c>
      <c r="H12619" s="235">
        <v>10</v>
      </c>
    </row>
    <row r="12620" spans="2:8">
      <c r="B12620" s="235" t="s">
        <v>93</v>
      </c>
      <c r="C12620" s="235">
        <v>44114</v>
      </c>
      <c r="D12620" s="235">
        <v>0</v>
      </c>
      <c r="E12620" s="235">
        <v>0</v>
      </c>
      <c r="F12620" s="235">
        <v>0</v>
      </c>
      <c r="G12620" s="235">
        <v>0</v>
      </c>
      <c r="H12620" s="235">
        <v>0</v>
      </c>
    </row>
    <row r="12621" spans="2:8">
      <c r="B12621" s="235" t="s">
        <v>93</v>
      </c>
      <c r="C12621" s="235">
        <v>44115</v>
      </c>
      <c r="D12621" s="235">
        <v>0</v>
      </c>
      <c r="E12621" s="235">
        <v>0</v>
      </c>
      <c r="F12621" s="235">
        <v>0</v>
      </c>
      <c r="G12621" s="235">
        <v>0</v>
      </c>
      <c r="H12621" s="235">
        <v>0</v>
      </c>
    </row>
    <row r="12622" spans="2:8">
      <c r="B12622" s="235" t="s">
        <v>93</v>
      </c>
      <c r="C12622" s="235">
        <v>44116</v>
      </c>
      <c r="D12622" s="235">
        <v>0</v>
      </c>
      <c r="E12622" s="235">
        <v>0</v>
      </c>
      <c r="F12622" s="235">
        <v>0</v>
      </c>
      <c r="G12622" s="235">
        <v>0</v>
      </c>
      <c r="H12622" s="235">
        <v>0</v>
      </c>
    </row>
    <row r="12623" spans="2:8">
      <c r="B12623" s="235" t="s">
        <v>93</v>
      </c>
      <c r="C12623" s="235">
        <v>44117</v>
      </c>
      <c r="D12623" s="235">
        <v>66</v>
      </c>
      <c r="E12623" s="235">
        <v>81</v>
      </c>
      <c r="F12623" s="235">
        <v>0</v>
      </c>
      <c r="G12623" s="235">
        <v>27</v>
      </c>
      <c r="H12623" s="235">
        <v>18</v>
      </c>
    </row>
    <row r="12624" spans="2:8">
      <c r="B12624" s="235" t="s">
        <v>93</v>
      </c>
      <c r="C12624" s="235">
        <v>44118</v>
      </c>
      <c r="D12624" s="235">
        <v>3</v>
      </c>
      <c r="E12624" s="235">
        <v>80</v>
      </c>
      <c r="F12624" s="235">
        <v>0</v>
      </c>
      <c r="G12624" s="235">
        <v>29</v>
      </c>
      <c r="H12624" s="235">
        <v>10</v>
      </c>
    </row>
    <row r="12625" spans="2:8">
      <c r="B12625" s="235" t="s">
        <v>93</v>
      </c>
      <c r="C12625" s="235">
        <v>44119</v>
      </c>
      <c r="D12625" s="235">
        <v>17</v>
      </c>
      <c r="E12625" s="235">
        <v>81</v>
      </c>
      <c r="F12625" s="235">
        <v>0</v>
      </c>
      <c r="G12625" s="235">
        <v>30</v>
      </c>
      <c r="H12625" s="235">
        <v>15</v>
      </c>
    </row>
    <row r="12626" spans="2:8">
      <c r="B12626" s="235" t="s">
        <v>93</v>
      </c>
      <c r="C12626" s="235">
        <v>44120</v>
      </c>
      <c r="D12626" s="235">
        <v>0</v>
      </c>
      <c r="E12626" s="235">
        <v>72</v>
      </c>
      <c r="F12626" s="235">
        <v>0</v>
      </c>
      <c r="G12626" s="235">
        <v>30</v>
      </c>
      <c r="H12626" s="235">
        <v>12</v>
      </c>
    </row>
    <row r="12627" spans="2:8">
      <c r="B12627" s="235" t="s">
        <v>93</v>
      </c>
      <c r="C12627" s="235">
        <v>44121</v>
      </c>
      <c r="D12627" s="235">
        <v>0</v>
      </c>
      <c r="E12627" s="235">
        <v>0</v>
      </c>
      <c r="F12627" s="235">
        <v>0</v>
      </c>
      <c r="G12627" s="235">
        <v>0</v>
      </c>
      <c r="H12627" s="235">
        <v>0</v>
      </c>
    </row>
    <row r="12628" spans="2:8">
      <c r="B12628" s="235" t="s">
        <v>93</v>
      </c>
      <c r="C12628" s="235">
        <v>44122</v>
      </c>
      <c r="D12628" s="235">
        <v>0</v>
      </c>
      <c r="E12628" s="235">
        <v>0</v>
      </c>
      <c r="F12628" s="235">
        <v>0</v>
      </c>
      <c r="G12628" s="235">
        <v>0</v>
      </c>
      <c r="H12628" s="235">
        <v>0</v>
      </c>
    </row>
    <row r="12629" spans="2:8">
      <c r="B12629" s="235" t="s">
        <v>93</v>
      </c>
      <c r="C12629" s="235">
        <v>44123</v>
      </c>
      <c r="D12629" s="235">
        <v>6</v>
      </c>
      <c r="E12629" s="235">
        <v>90</v>
      </c>
      <c r="F12629" s="235">
        <v>0</v>
      </c>
      <c r="G12629" s="235">
        <v>28</v>
      </c>
      <c r="H12629" s="235">
        <v>14</v>
      </c>
    </row>
    <row r="12630" spans="2:8">
      <c r="B12630" s="235" t="s">
        <v>93</v>
      </c>
      <c r="C12630" s="235">
        <v>44124</v>
      </c>
      <c r="D12630" s="235">
        <v>1</v>
      </c>
      <c r="E12630" s="235">
        <v>70</v>
      </c>
      <c r="F12630" s="235">
        <v>0</v>
      </c>
      <c r="G12630" s="235">
        <v>27</v>
      </c>
      <c r="H12630" s="235">
        <v>12</v>
      </c>
    </row>
    <row r="12631" spans="2:8">
      <c r="B12631" s="235" t="s">
        <v>93</v>
      </c>
      <c r="C12631" s="235">
        <v>44125</v>
      </c>
      <c r="D12631" s="235">
        <v>11</v>
      </c>
      <c r="E12631" s="235">
        <v>67</v>
      </c>
      <c r="F12631" s="235">
        <v>0</v>
      </c>
      <c r="G12631" s="235">
        <v>20</v>
      </c>
      <c r="H12631" s="235">
        <v>12</v>
      </c>
    </row>
    <row r="12632" spans="2:8">
      <c r="B12632" s="235" t="s">
        <v>93</v>
      </c>
      <c r="C12632" s="235">
        <v>44126</v>
      </c>
      <c r="D12632" s="235">
        <v>7</v>
      </c>
      <c r="E12632" s="235">
        <v>72</v>
      </c>
      <c r="F12632" s="235">
        <v>0</v>
      </c>
      <c r="G12632" s="235">
        <v>30</v>
      </c>
      <c r="H12632" s="235">
        <v>12</v>
      </c>
    </row>
    <row r="12633" spans="2:8">
      <c r="B12633" s="235" t="s">
        <v>93</v>
      </c>
      <c r="C12633" s="235">
        <v>44127</v>
      </c>
      <c r="D12633" s="235">
        <v>0</v>
      </c>
      <c r="E12633" s="235">
        <v>62</v>
      </c>
      <c r="F12633" s="235">
        <v>0</v>
      </c>
      <c r="G12633" s="235">
        <v>30</v>
      </c>
      <c r="H12633" s="235">
        <v>12</v>
      </c>
    </row>
    <row r="12634" spans="2:8">
      <c r="B12634" s="235" t="s">
        <v>93</v>
      </c>
      <c r="C12634" s="235">
        <v>44128</v>
      </c>
      <c r="D12634" s="235">
        <v>0</v>
      </c>
      <c r="E12634" s="235">
        <v>0</v>
      </c>
      <c r="F12634" s="235">
        <v>0</v>
      </c>
      <c r="G12634" s="235">
        <v>0</v>
      </c>
      <c r="H12634" s="235">
        <v>0</v>
      </c>
    </row>
    <row r="12635" spans="2:8">
      <c r="B12635" s="235" t="s">
        <v>93</v>
      </c>
      <c r="C12635" s="235">
        <v>44129</v>
      </c>
      <c r="D12635" s="235">
        <v>0</v>
      </c>
      <c r="E12635" s="235">
        <v>0</v>
      </c>
      <c r="F12635" s="235">
        <v>0</v>
      </c>
      <c r="G12635" s="235">
        <v>0</v>
      </c>
      <c r="H12635" s="235">
        <v>0</v>
      </c>
    </row>
    <row r="12636" spans="2:8">
      <c r="B12636" s="235" t="s">
        <v>93</v>
      </c>
      <c r="C12636" s="235">
        <v>44130</v>
      </c>
      <c r="D12636" s="235">
        <v>17</v>
      </c>
      <c r="E12636" s="235">
        <v>73</v>
      </c>
      <c r="F12636" s="235">
        <v>0</v>
      </c>
      <c r="G12636" s="235">
        <v>33</v>
      </c>
      <c r="H12636" s="235">
        <v>12</v>
      </c>
    </row>
    <row r="12637" spans="2:8">
      <c r="B12637" s="235" t="s">
        <v>93</v>
      </c>
      <c r="C12637" s="235">
        <v>44131</v>
      </c>
      <c r="D12637" s="235">
        <v>6</v>
      </c>
      <c r="E12637" s="235">
        <v>80</v>
      </c>
      <c r="F12637" s="235">
        <v>0</v>
      </c>
      <c r="G12637" s="235">
        <v>30</v>
      </c>
      <c r="H12637" s="235">
        <v>14</v>
      </c>
    </row>
    <row r="12638" spans="2:8">
      <c r="B12638" s="235" t="s">
        <v>93</v>
      </c>
      <c r="C12638" s="235">
        <v>44132</v>
      </c>
      <c r="D12638" s="235">
        <v>16</v>
      </c>
      <c r="E12638" s="235">
        <v>60</v>
      </c>
      <c r="F12638" s="235">
        <v>0</v>
      </c>
      <c r="G12638" s="235">
        <v>29</v>
      </c>
      <c r="H12638" s="235">
        <v>12</v>
      </c>
    </row>
    <row r="12639" spans="2:8">
      <c r="B12639" s="235" t="s">
        <v>93</v>
      </c>
      <c r="C12639" s="235">
        <v>44133</v>
      </c>
      <c r="D12639" s="235">
        <v>6</v>
      </c>
      <c r="E12639" s="235">
        <v>80</v>
      </c>
      <c r="F12639" s="235">
        <v>0</v>
      </c>
      <c r="G12639" s="235">
        <v>30</v>
      </c>
      <c r="H12639" s="235">
        <v>14</v>
      </c>
    </row>
    <row r="12640" spans="2:8">
      <c r="B12640" s="235" t="s">
        <v>93</v>
      </c>
      <c r="C12640" s="235">
        <v>44134</v>
      </c>
      <c r="D12640" s="235">
        <v>62</v>
      </c>
      <c r="E12640" s="235">
        <v>90</v>
      </c>
      <c r="F12640" s="235">
        <v>0</v>
      </c>
      <c r="G12640" s="235">
        <v>17</v>
      </c>
      <c r="H12640" s="235">
        <v>12</v>
      </c>
    </row>
    <row r="12641" spans="2:8">
      <c r="B12641" s="235" t="s">
        <v>93</v>
      </c>
      <c r="C12641" s="235">
        <v>44135</v>
      </c>
      <c r="D12641" s="235">
        <v>0</v>
      </c>
      <c r="E12641" s="235">
        <v>0</v>
      </c>
      <c r="F12641" s="235">
        <v>0</v>
      </c>
      <c r="G12641" s="235">
        <v>0</v>
      </c>
      <c r="H12641" s="235">
        <v>0</v>
      </c>
    </row>
    <row r="12642" spans="2:8">
      <c r="B12642" s="235" t="s">
        <v>93</v>
      </c>
      <c r="C12642" s="235">
        <v>44136</v>
      </c>
      <c r="D12642" s="235">
        <v>0</v>
      </c>
      <c r="E12642" s="235">
        <v>0</v>
      </c>
      <c r="F12642" s="235">
        <v>0</v>
      </c>
      <c r="G12642" s="235">
        <v>0</v>
      </c>
      <c r="H12642" s="235">
        <v>0</v>
      </c>
    </row>
    <row r="12643" spans="2:8">
      <c r="B12643" s="235" t="s">
        <v>93</v>
      </c>
      <c r="C12643" s="235">
        <v>44137</v>
      </c>
      <c r="D12643" s="235">
        <v>0</v>
      </c>
      <c r="E12643" s="235">
        <v>0</v>
      </c>
      <c r="F12643" s="235">
        <v>0</v>
      </c>
      <c r="G12643" s="235">
        <v>0</v>
      </c>
      <c r="H12643" s="235">
        <v>0</v>
      </c>
    </row>
    <row r="12644" spans="2:8">
      <c r="B12644" s="235" t="s">
        <v>93</v>
      </c>
      <c r="C12644" s="235">
        <v>44138</v>
      </c>
      <c r="D12644" s="235">
        <v>7</v>
      </c>
      <c r="E12644" s="235">
        <v>63</v>
      </c>
      <c r="F12644" s="235">
        <v>0</v>
      </c>
      <c r="G12644" s="235">
        <v>33</v>
      </c>
      <c r="H12644" s="235">
        <v>12</v>
      </c>
    </row>
    <row r="12645" spans="2:8">
      <c r="B12645" s="235" t="s">
        <v>93</v>
      </c>
      <c r="C12645" s="235">
        <v>44139</v>
      </c>
      <c r="D12645" s="235">
        <v>0</v>
      </c>
      <c r="E12645" s="235">
        <v>80</v>
      </c>
      <c r="F12645" s="235">
        <v>0</v>
      </c>
      <c r="G12645" s="235">
        <v>27</v>
      </c>
      <c r="H12645" s="235">
        <v>12</v>
      </c>
    </row>
    <row r="12646" spans="2:8">
      <c r="B12646" s="235" t="s">
        <v>93</v>
      </c>
      <c r="C12646" s="235">
        <v>44140</v>
      </c>
      <c r="D12646" s="235">
        <v>40</v>
      </c>
      <c r="E12646" s="235">
        <v>79</v>
      </c>
      <c r="F12646" s="235">
        <v>0</v>
      </c>
      <c r="G12646" s="235">
        <v>28</v>
      </c>
      <c r="H12646" s="235">
        <v>13</v>
      </c>
    </row>
    <row r="12647" spans="2:8">
      <c r="B12647" s="235" t="s">
        <v>93</v>
      </c>
      <c r="C12647" s="235">
        <v>44141</v>
      </c>
      <c r="D12647" s="235">
        <v>0</v>
      </c>
      <c r="E12647" s="235">
        <v>66</v>
      </c>
      <c r="F12647" s="235">
        <v>0</v>
      </c>
      <c r="G12647" s="235">
        <v>33</v>
      </c>
      <c r="H12647" s="235">
        <v>12</v>
      </c>
    </row>
    <row r="12648" spans="2:8">
      <c r="B12648" s="235" t="s">
        <v>93</v>
      </c>
      <c r="C12648" s="235">
        <v>44142</v>
      </c>
      <c r="D12648" s="235">
        <v>0</v>
      </c>
      <c r="E12648" s="235">
        <v>0</v>
      </c>
      <c r="F12648" s="235">
        <v>0</v>
      </c>
      <c r="G12648" s="235">
        <v>0</v>
      </c>
      <c r="H12648" s="235">
        <v>0</v>
      </c>
    </row>
    <row r="12649" spans="2:8">
      <c r="B12649" s="235" t="s">
        <v>93</v>
      </c>
      <c r="C12649" s="235">
        <v>44143</v>
      </c>
      <c r="D12649" s="235">
        <v>0</v>
      </c>
      <c r="E12649" s="235">
        <v>0</v>
      </c>
      <c r="F12649" s="235">
        <v>0</v>
      </c>
      <c r="G12649" s="235">
        <v>0</v>
      </c>
      <c r="H12649" s="235">
        <v>0</v>
      </c>
    </row>
    <row r="12650" spans="2:8">
      <c r="B12650" s="235" t="s">
        <v>93</v>
      </c>
      <c r="C12650" s="235">
        <v>44144</v>
      </c>
      <c r="D12650" s="235">
        <v>14</v>
      </c>
      <c r="E12650" s="235">
        <v>79</v>
      </c>
      <c r="F12650" s="235">
        <v>0</v>
      </c>
      <c r="G12650" s="235">
        <v>30</v>
      </c>
      <c r="H12650" s="235">
        <v>12</v>
      </c>
    </row>
    <row r="12651" spans="2:8">
      <c r="B12651" s="235" t="s">
        <v>93</v>
      </c>
      <c r="C12651" s="235">
        <v>44145</v>
      </c>
      <c r="D12651" s="235">
        <v>9</v>
      </c>
      <c r="E12651" s="235">
        <v>79</v>
      </c>
      <c r="F12651" s="235">
        <v>0</v>
      </c>
      <c r="G12651" s="235">
        <v>30</v>
      </c>
      <c r="H12651" s="235">
        <v>14</v>
      </c>
    </row>
    <row r="12652" spans="2:8">
      <c r="B12652" s="235" t="s">
        <v>93</v>
      </c>
      <c r="C12652" s="235">
        <v>44146</v>
      </c>
      <c r="D12652" s="235">
        <v>20</v>
      </c>
      <c r="E12652" s="235">
        <v>68</v>
      </c>
      <c r="F12652" s="235">
        <v>0</v>
      </c>
      <c r="G12652" s="235">
        <v>33</v>
      </c>
      <c r="H12652" s="235">
        <v>12</v>
      </c>
    </row>
    <row r="12653" spans="2:8">
      <c r="B12653" s="235" t="s">
        <v>93</v>
      </c>
      <c r="C12653" s="235">
        <v>44147</v>
      </c>
      <c r="D12653" s="235">
        <v>2</v>
      </c>
      <c r="E12653" s="235">
        <v>76</v>
      </c>
      <c r="F12653" s="235">
        <v>0</v>
      </c>
      <c r="G12653" s="235">
        <v>33</v>
      </c>
      <c r="H12653" s="235">
        <v>12</v>
      </c>
    </row>
    <row r="12654" spans="2:8">
      <c r="B12654" s="235" t="s">
        <v>93</v>
      </c>
      <c r="C12654" s="235">
        <v>44148</v>
      </c>
      <c r="D12654" s="235">
        <v>21</v>
      </c>
      <c r="E12654" s="235">
        <v>85</v>
      </c>
      <c r="F12654" s="235">
        <v>0</v>
      </c>
      <c r="G12654" s="235">
        <v>33</v>
      </c>
      <c r="H12654" s="235">
        <v>12</v>
      </c>
    </row>
    <row r="12655" spans="2:8">
      <c r="B12655" s="235" t="s">
        <v>93</v>
      </c>
      <c r="C12655" s="235">
        <v>44149</v>
      </c>
      <c r="D12655" s="235">
        <v>0</v>
      </c>
      <c r="E12655" s="235">
        <v>0</v>
      </c>
      <c r="F12655" s="235">
        <v>0</v>
      </c>
      <c r="G12655" s="235">
        <v>0</v>
      </c>
      <c r="H12655" s="235">
        <v>0</v>
      </c>
    </row>
    <row r="12656" spans="2:8">
      <c r="B12656" s="235" t="s">
        <v>93</v>
      </c>
      <c r="C12656" s="235">
        <v>44150</v>
      </c>
      <c r="D12656" s="235">
        <v>0</v>
      </c>
      <c r="E12656" s="235">
        <v>0</v>
      </c>
      <c r="F12656" s="235">
        <v>0</v>
      </c>
      <c r="G12656" s="235">
        <v>0</v>
      </c>
      <c r="H12656" s="235">
        <v>0</v>
      </c>
    </row>
    <row r="12657" spans="2:8">
      <c r="B12657" s="235" t="s">
        <v>93</v>
      </c>
      <c r="C12657" s="235">
        <v>44151</v>
      </c>
      <c r="D12657" s="235">
        <v>0</v>
      </c>
      <c r="E12657" s="235">
        <v>0</v>
      </c>
      <c r="F12657" s="235">
        <v>0</v>
      </c>
      <c r="G12657" s="235">
        <v>0</v>
      </c>
      <c r="H12657" s="235">
        <v>0</v>
      </c>
    </row>
    <row r="12658" spans="2:8">
      <c r="B12658" s="235" t="s">
        <v>93</v>
      </c>
      <c r="C12658" s="235">
        <v>44152</v>
      </c>
      <c r="D12658" s="235">
        <v>54</v>
      </c>
      <c r="E12658" s="235">
        <v>80</v>
      </c>
      <c r="F12658" s="235">
        <v>0</v>
      </c>
      <c r="G12658" s="235">
        <v>29</v>
      </c>
      <c r="H12658" s="235">
        <v>12</v>
      </c>
    </row>
    <row r="12659" spans="2:8">
      <c r="B12659" s="235" t="s">
        <v>93</v>
      </c>
      <c r="C12659" s="235">
        <v>44153</v>
      </c>
      <c r="D12659" s="235">
        <v>3</v>
      </c>
      <c r="E12659" s="235">
        <v>65</v>
      </c>
      <c r="F12659" s="235">
        <v>0</v>
      </c>
      <c r="G12659" s="235">
        <v>30</v>
      </c>
      <c r="H12659" s="235">
        <v>14</v>
      </c>
    </row>
    <row r="12660" spans="2:8">
      <c r="B12660" s="235" t="s">
        <v>93</v>
      </c>
      <c r="C12660" s="235">
        <v>44154</v>
      </c>
      <c r="D12660" s="235">
        <v>13</v>
      </c>
      <c r="E12660" s="235">
        <v>95</v>
      </c>
      <c r="F12660" s="235">
        <v>0</v>
      </c>
      <c r="G12660" s="235">
        <v>33</v>
      </c>
      <c r="H12660" s="235">
        <v>12</v>
      </c>
    </row>
    <row r="12661" spans="2:8">
      <c r="B12661" s="235" t="s">
        <v>93</v>
      </c>
      <c r="C12661" s="235">
        <v>44155</v>
      </c>
      <c r="D12661" s="235">
        <v>6</v>
      </c>
      <c r="E12661" s="235">
        <v>76</v>
      </c>
      <c r="F12661" s="235">
        <v>0</v>
      </c>
      <c r="G12661" s="235">
        <v>33</v>
      </c>
      <c r="H12661" s="235">
        <v>12</v>
      </c>
    </row>
    <row r="12662" spans="2:8">
      <c r="B12662" s="235" t="s">
        <v>93</v>
      </c>
      <c r="C12662" s="235">
        <v>44156</v>
      </c>
      <c r="D12662" s="235">
        <v>8</v>
      </c>
      <c r="E12662" s="235">
        <v>0</v>
      </c>
      <c r="F12662" s="235">
        <v>0</v>
      </c>
      <c r="G12662" s="235">
        <v>0</v>
      </c>
      <c r="H12662" s="235">
        <v>0</v>
      </c>
    </row>
    <row r="12663" spans="2:8">
      <c r="B12663" s="235" t="s">
        <v>93</v>
      </c>
      <c r="C12663" s="235">
        <v>44157</v>
      </c>
      <c r="D12663" s="235">
        <v>0</v>
      </c>
      <c r="E12663" s="235">
        <v>0</v>
      </c>
      <c r="F12663" s="235">
        <v>0</v>
      </c>
      <c r="G12663" s="235">
        <v>0</v>
      </c>
      <c r="H12663" s="235">
        <v>0</v>
      </c>
    </row>
    <row r="12664" spans="2:8">
      <c r="B12664" s="235" t="s">
        <v>93</v>
      </c>
      <c r="C12664" s="235">
        <v>44158</v>
      </c>
      <c r="D12664" s="235">
        <v>13</v>
      </c>
      <c r="E12664" s="235">
        <v>85</v>
      </c>
      <c r="F12664" s="235">
        <v>0</v>
      </c>
      <c r="G12664" s="235">
        <v>27</v>
      </c>
      <c r="H12664" s="235">
        <v>15</v>
      </c>
    </row>
    <row r="12665" spans="2:8">
      <c r="B12665" s="235" t="s">
        <v>93</v>
      </c>
      <c r="C12665" s="235">
        <v>44159</v>
      </c>
      <c r="D12665" s="235">
        <v>26</v>
      </c>
      <c r="E12665" s="235">
        <v>80</v>
      </c>
      <c r="F12665" s="235">
        <v>0</v>
      </c>
      <c r="G12665" s="235">
        <v>30</v>
      </c>
      <c r="H12665" s="235">
        <v>12</v>
      </c>
    </row>
    <row r="12666" spans="2:8">
      <c r="B12666" s="235" t="s">
        <v>93</v>
      </c>
      <c r="C12666" s="235">
        <v>44160</v>
      </c>
      <c r="D12666" s="235">
        <v>4</v>
      </c>
      <c r="E12666" s="235">
        <v>88</v>
      </c>
      <c r="F12666" s="235">
        <v>0</v>
      </c>
      <c r="G12666" s="235">
        <v>33</v>
      </c>
      <c r="H12666" s="235">
        <v>15</v>
      </c>
    </row>
    <row r="12667" spans="2:8">
      <c r="B12667" s="235" t="s">
        <v>93</v>
      </c>
      <c r="C12667" s="235">
        <v>44161</v>
      </c>
      <c r="D12667" s="235">
        <v>5</v>
      </c>
      <c r="E12667" s="235">
        <v>79</v>
      </c>
      <c r="F12667" s="235">
        <v>0</v>
      </c>
      <c r="G12667" s="235">
        <v>32</v>
      </c>
      <c r="H12667" s="235">
        <v>14</v>
      </c>
    </row>
    <row r="12668" spans="2:8">
      <c r="B12668" s="235" t="s">
        <v>93</v>
      </c>
      <c r="C12668" s="235">
        <v>44162</v>
      </c>
      <c r="D12668" s="235">
        <v>10</v>
      </c>
      <c r="E12668" s="235">
        <v>85</v>
      </c>
      <c r="F12668" s="235">
        <v>0</v>
      </c>
      <c r="G12668" s="235">
        <v>33</v>
      </c>
      <c r="H12668" s="235">
        <v>17</v>
      </c>
    </row>
    <row r="12669" spans="2:8">
      <c r="B12669" s="235" t="s">
        <v>93</v>
      </c>
      <c r="C12669" s="235">
        <v>44163</v>
      </c>
      <c r="D12669" s="235">
        <v>0</v>
      </c>
      <c r="E12669" s="235">
        <v>0</v>
      </c>
      <c r="F12669" s="235">
        <v>0</v>
      </c>
      <c r="G12669" s="235">
        <v>0</v>
      </c>
      <c r="H12669" s="235">
        <v>0</v>
      </c>
    </row>
    <row r="12670" spans="2:8">
      <c r="B12670" s="235" t="s">
        <v>93</v>
      </c>
      <c r="C12670" s="235">
        <v>44164</v>
      </c>
      <c r="D12670" s="235">
        <v>0</v>
      </c>
      <c r="E12670" s="235">
        <v>0</v>
      </c>
      <c r="F12670" s="235">
        <v>0</v>
      </c>
      <c r="G12670" s="235">
        <v>0</v>
      </c>
      <c r="H12670" s="235">
        <v>0</v>
      </c>
    </row>
    <row r="12671" spans="2:8">
      <c r="B12671" s="235" t="s">
        <v>93</v>
      </c>
      <c r="C12671" s="235">
        <v>44165</v>
      </c>
      <c r="D12671" s="235">
        <v>15</v>
      </c>
      <c r="E12671" s="235">
        <v>80</v>
      </c>
      <c r="F12671" s="235">
        <v>0</v>
      </c>
      <c r="G12671" s="235">
        <v>30</v>
      </c>
      <c r="H12671" s="235">
        <v>12</v>
      </c>
    </row>
    <row r="12672" spans="2:8">
      <c r="B12672" s="235" t="s">
        <v>93</v>
      </c>
      <c r="C12672" s="235">
        <v>44166</v>
      </c>
      <c r="D12672" s="235">
        <v>5</v>
      </c>
      <c r="E12672" s="235">
        <v>82</v>
      </c>
      <c r="F12672" s="235">
        <v>0</v>
      </c>
      <c r="G12672" s="235">
        <v>33</v>
      </c>
      <c r="H12672" s="235">
        <v>14</v>
      </c>
    </row>
    <row r="12673" spans="2:8">
      <c r="B12673" s="235" t="s">
        <v>93</v>
      </c>
      <c r="C12673" s="235">
        <v>44167</v>
      </c>
      <c r="D12673" s="235">
        <v>7</v>
      </c>
      <c r="E12673" s="235">
        <v>84</v>
      </c>
      <c r="F12673" s="235">
        <v>0</v>
      </c>
      <c r="G12673" s="235">
        <v>33</v>
      </c>
      <c r="H12673" s="235">
        <v>12</v>
      </c>
    </row>
    <row r="12674" spans="2:8">
      <c r="B12674" s="235" t="s">
        <v>93</v>
      </c>
      <c r="C12674" s="235">
        <v>44168</v>
      </c>
      <c r="D12674" s="235">
        <v>15</v>
      </c>
      <c r="E12674" s="235">
        <v>69</v>
      </c>
      <c r="F12674" s="235">
        <v>0</v>
      </c>
      <c r="G12674" s="235">
        <v>33</v>
      </c>
      <c r="H12674" s="235">
        <v>12</v>
      </c>
    </row>
    <row r="12675" spans="2:8">
      <c r="B12675" s="235" t="s">
        <v>93</v>
      </c>
      <c r="C12675" s="235">
        <v>44169</v>
      </c>
      <c r="D12675" s="235">
        <v>0</v>
      </c>
      <c r="E12675" s="235">
        <v>64</v>
      </c>
      <c r="F12675" s="235">
        <v>0</v>
      </c>
      <c r="G12675" s="235">
        <v>33</v>
      </c>
      <c r="H12675" s="235">
        <v>12</v>
      </c>
    </row>
    <row r="12676" spans="2:8">
      <c r="B12676" s="235" t="s">
        <v>93</v>
      </c>
      <c r="C12676" s="235">
        <v>44170</v>
      </c>
      <c r="D12676" s="235">
        <v>0</v>
      </c>
      <c r="E12676" s="235">
        <v>82</v>
      </c>
      <c r="F12676" s="235">
        <v>0</v>
      </c>
      <c r="G12676" s="235">
        <v>18</v>
      </c>
      <c r="H12676" s="235">
        <v>12</v>
      </c>
    </row>
    <row r="12677" spans="2:8">
      <c r="B12677" s="235" t="s">
        <v>93</v>
      </c>
      <c r="C12677" s="235">
        <v>44171</v>
      </c>
      <c r="D12677" s="235">
        <v>0</v>
      </c>
      <c r="E12677" s="235">
        <v>0</v>
      </c>
      <c r="F12677" s="235">
        <v>0</v>
      </c>
      <c r="G12677" s="235">
        <v>0</v>
      </c>
      <c r="H12677" s="235">
        <v>0</v>
      </c>
    </row>
    <row r="12678" spans="2:8">
      <c r="B12678" s="235" t="s">
        <v>93</v>
      </c>
      <c r="C12678" s="235">
        <v>44172</v>
      </c>
      <c r="D12678" s="235">
        <v>0</v>
      </c>
      <c r="E12678" s="235">
        <v>0</v>
      </c>
      <c r="F12678" s="235">
        <v>0</v>
      </c>
      <c r="G12678" s="235">
        <v>0</v>
      </c>
      <c r="H12678" s="235">
        <v>0</v>
      </c>
    </row>
    <row r="12679" spans="2:8">
      <c r="B12679" s="235" t="s">
        <v>93</v>
      </c>
      <c r="C12679" s="235">
        <v>44173</v>
      </c>
      <c r="D12679" s="235">
        <v>0</v>
      </c>
      <c r="E12679" s="235">
        <v>0</v>
      </c>
      <c r="F12679" s="235">
        <v>0</v>
      </c>
      <c r="G12679" s="235">
        <v>0</v>
      </c>
      <c r="H12679" s="235">
        <v>0</v>
      </c>
    </row>
    <row r="12680" spans="2:8">
      <c r="B12680" s="235" t="s">
        <v>93</v>
      </c>
      <c r="C12680" s="235">
        <v>44174</v>
      </c>
      <c r="D12680" s="235">
        <v>0</v>
      </c>
      <c r="E12680" s="235">
        <v>71</v>
      </c>
      <c r="F12680" s="235">
        <v>0</v>
      </c>
      <c r="G12680" s="235">
        <v>33</v>
      </c>
      <c r="H12680" s="235">
        <v>19</v>
      </c>
    </row>
    <row r="12681" spans="2:8">
      <c r="B12681" s="235" t="s">
        <v>93</v>
      </c>
      <c r="C12681" s="235">
        <v>44175</v>
      </c>
      <c r="D12681" s="235">
        <v>0</v>
      </c>
      <c r="E12681" s="235">
        <v>70</v>
      </c>
      <c r="F12681" s="235">
        <v>0</v>
      </c>
      <c r="G12681" s="235">
        <v>29</v>
      </c>
      <c r="H12681" s="235">
        <v>14</v>
      </c>
    </row>
    <row r="12682" spans="2:8">
      <c r="B12682" s="235" t="s">
        <v>93</v>
      </c>
      <c r="C12682" s="235">
        <v>44176</v>
      </c>
      <c r="D12682" s="235">
        <v>8</v>
      </c>
      <c r="E12682" s="235">
        <v>66</v>
      </c>
      <c r="F12682" s="235">
        <v>0</v>
      </c>
      <c r="G12682" s="235">
        <v>21</v>
      </c>
      <c r="H12682" s="235">
        <v>12</v>
      </c>
    </row>
    <row r="12683" spans="2:8">
      <c r="B12683" s="235" t="s">
        <v>93</v>
      </c>
      <c r="C12683" s="235">
        <v>44177</v>
      </c>
      <c r="D12683" s="235">
        <v>0</v>
      </c>
      <c r="E12683" s="235">
        <v>61</v>
      </c>
      <c r="F12683" s="235">
        <v>0</v>
      </c>
      <c r="G12683" s="235">
        <v>30</v>
      </c>
      <c r="H12683" s="235">
        <v>14</v>
      </c>
    </row>
    <row r="12684" spans="2:8">
      <c r="B12684" s="235" t="s">
        <v>93</v>
      </c>
      <c r="C12684" s="235">
        <v>44178</v>
      </c>
      <c r="D12684" s="235">
        <v>0</v>
      </c>
      <c r="E12684" s="235">
        <v>0</v>
      </c>
      <c r="F12684" s="235">
        <v>0</v>
      </c>
      <c r="G12684" s="235">
        <v>0</v>
      </c>
      <c r="H12684" s="235">
        <v>0</v>
      </c>
    </row>
    <row r="12685" spans="2:8">
      <c r="B12685" s="235" t="s">
        <v>93</v>
      </c>
      <c r="C12685" s="235">
        <v>44179</v>
      </c>
      <c r="D12685" s="235">
        <v>0</v>
      </c>
      <c r="E12685" s="235">
        <v>62</v>
      </c>
      <c r="F12685" s="235">
        <v>0</v>
      </c>
      <c r="G12685" s="235">
        <v>33</v>
      </c>
      <c r="H12685" s="235">
        <v>12</v>
      </c>
    </row>
    <row r="12686" spans="2:8">
      <c r="B12686" s="235" t="s">
        <v>93</v>
      </c>
      <c r="C12686" s="235">
        <v>44180</v>
      </c>
      <c r="D12686" s="235">
        <v>0</v>
      </c>
      <c r="E12686" s="235">
        <v>78</v>
      </c>
      <c r="F12686" s="235">
        <v>0</v>
      </c>
      <c r="G12686" s="235">
        <v>33</v>
      </c>
      <c r="H12686" s="235">
        <v>18</v>
      </c>
    </row>
    <row r="12687" spans="2:8">
      <c r="B12687" s="235" t="s">
        <v>93</v>
      </c>
      <c r="C12687" s="235">
        <v>44181</v>
      </c>
      <c r="D12687" s="235">
        <v>2</v>
      </c>
      <c r="E12687" s="235">
        <v>81</v>
      </c>
      <c r="F12687" s="235">
        <v>0</v>
      </c>
      <c r="G12687" s="235">
        <v>32</v>
      </c>
      <c r="H12687" s="235">
        <v>13</v>
      </c>
    </row>
    <row r="12688" spans="2:8">
      <c r="B12688" s="235" t="s">
        <v>93</v>
      </c>
      <c r="C12688" s="235">
        <v>44182</v>
      </c>
      <c r="D12688" s="235">
        <v>1</v>
      </c>
      <c r="E12688" s="235">
        <v>66</v>
      </c>
      <c r="F12688" s="235">
        <v>0</v>
      </c>
      <c r="G12688" s="235">
        <v>33</v>
      </c>
      <c r="H12688" s="235">
        <v>12</v>
      </c>
    </row>
    <row r="12689" spans="2:8">
      <c r="B12689" s="235" t="s">
        <v>93</v>
      </c>
      <c r="C12689" s="235">
        <v>44183</v>
      </c>
      <c r="D12689" s="235">
        <v>0</v>
      </c>
      <c r="E12689" s="235">
        <v>66</v>
      </c>
      <c r="F12689" s="235">
        <v>0</v>
      </c>
      <c r="G12689" s="235">
        <v>33</v>
      </c>
      <c r="H12689" s="235">
        <v>12</v>
      </c>
    </row>
    <row r="12690" spans="2:8">
      <c r="B12690" s="235" t="s">
        <v>93</v>
      </c>
      <c r="C12690" s="235">
        <v>44184</v>
      </c>
      <c r="D12690" s="235">
        <v>3</v>
      </c>
      <c r="E12690" s="235">
        <v>70</v>
      </c>
      <c r="F12690" s="235">
        <v>0</v>
      </c>
      <c r="G12690" s="235">
        <v>33</v>
      </c>
      <c r="H12690" s="235">
        <v>12</v>
      </c>
    </row>
    <row r="12691" spans="2:8">
      <c r="B12691" s="235" t="s">
        <v>93</v>
      </c>
      <c r="C12691" s="235">
        <v>44185</v>
      </c>
      <c r="D12691" s="235">
        <v>0</v>
      </c>
      <c r="E12691" s="235">
        <v>0</v>
      </c>
      <c r="F12691" s="235">
        <v>0</v>
      </c>
      <c r="G12691" s="235">
        <v>0</v>
      </c>
      <c r="H12691" s="235">
        <v>0</v>
      </c>
    </row>
    <row r="12692" spans="2:8">
      <c r="B12692" s="235" t="s">
        <v>93</v>
      </c>
      <c r="C12692" s="235">
        <v>44186</v>
      </c>
      <c r="D12692" s="235">
        <v>5</v>
      </c>
      <c r="E12692" s="235">
        <v>80</v>
      </c>
      <c r="F12692" s="235">
        <v>0</v>
      </c>
      <c r="G12692" s="235">
        <v>31</v>
      </c>
      <c r="H12692" s="235">
        <v>14</v>
      </c>
    </row>
    <row r="12693" spans="2:8">
      <c r="B12693" s="235" t="s">
        <v>93</v>
      </c>
      <c r="C12693" s="235">
        <v>44187</v>
      </c>
      <c r="D12693" s="235">
        <v>2</v>
      </c>
      <c r="E12693" s="235">
        <v>69</v>
      </c>
      <c r="F12693" s="235">
        <v>0</v>
      </c>
      <c r="G12693" s="235">
        <v>33</v>
      </c>
      <c r="H12693" s="235">
        <v>12</v>
      </c>
    </row>
    <row r="12694" spans="2:8">
      <c r="B12694" s="235" t="s">
        <v>93</v>
      </c>
      <c r="C12694" s="235">
        <v>44188</v>
      </c>
      <c r="D12694" s="235">
        <v>0</v>
      </c>
      <c r="E12694" s="235">
        <v>89</v>
      </c>
      <c r="F12694" s="235">
        <v>0</v>
      </c>
      <c r="G12694" s="235">
        <v>35</v>
      </c>
      <c r="H12694" s="235">
        <v>13</v>
      </c>
    </row>
    <row r="12695" spans="2:8">
      <c r="B12695" s="235" t="s">
        <v>93</v>
      </c>
      <c r="C12695" s="235">
        <v>44189</v>
      </c>
      <c r="D12695" s="235">
        <v>0</v>
      </c>
      <c r="E12695" s="235">
        <v>0</v>
      </c>
      <c r="F12695" s="235">
        <v>0</v>
      </c>
      <c r="G12695" s="235">
        <v>0</v>
      </c>
      <c r="H12695" s="235">
        <v>0</v>
      </c>
    </row>
    <row r="12696" spans="2:8">
      <c r="B12696" s="235" t="s">
        <v>93</v>
      </c>
      <c r="C12696" s="235">
        <v>44190</v>
      </c>
      <c r="D12696" s="235">
        <v>0</v>
      </c>
      <c r="E12696" s="235">
        <v>0</v>
      </c>
      <c r="F12696" s="235">
        <v>0</v>
      </c>
      <c r="G12696" s="235">
        <v>0</v>
      </c>
      <c r="H12696" s="235">
        <v>0</v>
      </c>
    </row>
    <row r="12697" spans="2:8">
      <c r="B12697" s="235" t="s">
        <v>93</v>
      </c>
      <c r="C12697" s="235">
        <v>44191</v>
      </c>
      <c r="D12697" s="235">
        <v>0</v>
      </c>
      <c r="E12697" s="235">
        <v>0</v>
      </c>
      <c r="F12697" s="235">
        <v>0</v>
      </c>
      <c r="G12697" s="235">
        <v>0</v>
      </c>
      <c r="H12697" s="235">
        <v>0</v>
      </c>
    </row>
    <row r="12698" spans="2:8">
      <c r="B12698" s="235" t="s">
        <v>93</v>
      </c>
      <c r="C12698" s="235">
        <v>44192</v>
      </c>
      <c r="D12698" s="235">
        <v>0</v>
      </c>
      <c r="E12698" s="235">
        <v>0</v>
      </c>
      <c r="F12698" s="235">
        <v>0</v>
      </c>
      <c r="G12698" s="235">
        <v>0</v>
      </c>
      <c r="H12698" s="235">
        <v>0</v>
      </c>
    </row>
    <row r="12699" spans="2:8">
      <c r="B12699" s="235" t="s">
        <v>93</v>
      </c>
      <c r="C12699" s="235">
        <v>44193</v>
      </c>
      <c r="D12699" s="235">
        <v>66</v>
      </c>
      <c r="E12699" s="235">
        <v>78</v>
      </c>
      <c r="F12699" s="235">
        <v>0</v>
      </c>
      <c r="G12699" s="235">
        <v>33</v>
      </c>
      <c r="H12699" s="235">
        <v>12</v>
      </c>
    </row>
    <row r="12700" spans="2:8">
      <c r="B12700" s="235" t="s">
        <v>93</v>
      </c>
      <c r="C12700" s="235">
        <v>44194</v>
      </c>
      <c r="D12700" s="235">
        <v>15</v>
      </c>
      <c r="E12700" s="235">
        <v>69</v>
      </c>
      <c r="F12700" s="235">
        <v>0</v>
      </c>
      <c r="G12700" s="235">
        <v>33</v>
      </c>
      <c r="H12700" s="235">
        <v>12</v>
      </c>
    </row>
    <row r="12701" spans="2:8">
      <c r="B12701" s="235" t="s">
        <v>93</v>
      </c>
      <c r="C12701" s="235">
        <v>44195</v>
      </c>
      <c r="D12701" s="235">
        <v>0</v>
      </c>
      <c r="E12701" s="235">
        <v>62</v>
      </c>
      <c r="F12701" s="235">
        <v>0</v>
      </c>
      <c r="G12701" s="235">
        <v>33</v>
      </c>
      <c r="H12701" s="235">
        <v>12</v>
      </c>
    </row>
    <row r="12702" spans="2:8">
      <c r="B12702" s="235" t="s">
        <v>93</v>
      </c>
      <c r="C12702" s="235">
        <v>44196</v>
      </c>
      <c r="D12702" s="235">
        <v>0</v>
      </c>
      <c r="E12702" s="235">
        <v>0</v>
      </c>
      <c r="F12702" s="235">
        <v>0</v>
      </c>
      <c r="G12702" s="235">
        <v>0</v>
      </c>
      <c r="H12702" s="235">
        <v>0</v>
      </c>
    </row>
    <row r="12703" spans="2:8">
      <c r="B12703" s="235" t="s">
        <v>93</v>
      </c>
      <c r="C12703" s="235">
        <v>44197</v>
      </c>
      <c r="D12703" s="235">
        <v>0</v>
      </c>
      <c r="E12703" s="235">
        <v>0</v>
      </c>
      <c r="F12703" s="235">
        <v>0</v>
      </c>
      <c r="G12703" s="235">
        <v>0</v>
      </c>
      <c r="H12703" s="235">
        <v>0</v>
      </c>
    </row>
    <row r="12704" spans="2:8">
      <c r="B12704" s="235" t="s">
        <v>93</v>
      </c>
      <c r="C12704" s="235">
        <v>44198</v>
      </c>
      <c r="D12704" s="235">
        <v>0</v>
      </c>
      <c r="E12704" s="235">
        <v>0</v>
      </c>
      <c r="F12704" s="235">
        <v>0</v>
      </c>
      <c r="G12704" s="235">
        <v>0</v>
      </c>
      <c r="H12704" s="235">
        <v>0</v>
      </c>
    </row>
    <row r="12705" spans="2:8">
      <c r="B12705" s="235" t="s">
        <v>93</v>
      </c>
      <c r="C12705" s="235">
        <v>44199</v>
      </c>
      <c r="D12705" s="235">
        <v>0</v>
      </c>
      <c r="E12705" s="235">
        <v>0</v>
      </c>
      <c r="F12705" s="235">
        <v>0</v>
      </c>
      <c r="G12705" s="235">
        <v>0</v>
      </c>
      <c r="H12705" s="235">
        <v>0</v>
      </c>
    </row>
    <row r="12706" spans="2:8">
      <c r="B12706" s="235" t="s">
        <v>93</v>
      </c>
      <c r="C12706" s="235">
        <v>44200</v>
      </c>
      <c r="D12706" s="235">
        <v>28</v>
      </c>
      <c r="E12706" s="235">
        <v>63</v>
      </c>
      <c r="F12706" s="235">
        <v>0</v>
      </c>
      <c r="G12706" s="235">
        <v>33</v>
      </c>
      <c r="H12706" s="235">
        <v>12</v>
      </c>
    </row>
    <row r="12707" spans="2:8">
      <c r="B12707" s="235" t="s">
        <v>93</v>
      </c>
      <c r="C12707" s="235">
        <v>44201</v>
      </c>
      <c r="D12707" s="235">
        <v>0</v>
      </c>
      <c r="E12707" s="235">
        <v>63</v>
      </c>
      <c r="F12707" s="235">
        <v>0</v>
      </c>
      <c r="G12707" s="235">
        <v>33</v>
      </c>
      <c r="H12707" s="235">
        <v>18</v>
      </c>
    </row>
    <row r="12708" spans="2:8">
      <c r="B12708" s="235" t="s">
        <v>93</v>
      </c>
      <c r="C12708" s="235">
        <v>44202</v>
      </c>
      <c r="D12708" s="235">
        <v>0</v>
      </c>
      <c r="E12708" s="235">
        <v>61</v>
      </c>
      <c r="F12708" s="235">
        <v>0</v>
      </c>
      <c r="G12708" s="235">
        <v>30</v>
      </c>
      <c r="H12708" s="235">
        <v>12</v>
      </c>
    </row>
    <row r="12709" spans="2:8">
      <c r="B12709" s="235" t="s">
        <v>93</v>
      </c>
      <c r="C12709" s="235">
        <v>44203</v>
      </c>
      <c r="D12709" s="235">
        <v>3</v>
      </c>
      <c r="E12709" s="235">
        <v>70</v>
      </c>
      <c r="F12709" s="235">
        <v>0</v>
      </c>
      <c r="G12709" s="235">
        <v>33</v>
      </c>
      <c r="H12709" s="235">
        <v>12</v>
      </c>
    </row>
    <row r="12710" spans="2:8">
      <c r="B12710" s="235" t="s">
        <v>93</v>
      </c>
      <c r="C12710" s="235">
        <v>44204</v>
      </c>
      <c r="D12710" s="235">
        <v>0</v>
      </c>
      <c r="E12710" s="235">
        <v>72</v>
      </c>
      <c r="F12710" s="235">
        <v>0</v>
      </c>
      <c r="G12710" s="235">
        <v>33</v>
      </c>
      <c r="H12710" s="235">
        <v>18</v>
      </c>
    </row>
    <row r="12711" spans="2:8">
      <c r="B12711" s="235" t="s">
        <v>93</v>
      </c>
      <c r="C12711" s="235">
        <v>44205</v>
      </c>
      <c r="D12711" s="235">
        <v>0</v>
      </c>
      <c r="E12711" s="235">
        <v>0</v>
      </c>
      <c r="F12711" s="235">
        <v>0</v>
      </c>
      <c r="G12711" s="235">
        <v>0</v>
      </c>
      <c r="H12711" s="235">
        <v>0</v>
      </c>
    </row>
    <row r="12712" spans="2:8">
      <c r="B12712" s="235" t="s">
        <v>93</v>
      </c>
      <c r="C12712" s="235">
        <v>44206</v>
      </c>
      <c r="D12712" s="235">
        <v>0</v>
      </c>
      <c r="E12712" s="235">
        <v>0</v>
      </c>
      <c r="F12712" s="235">
        <v>0</v>
      </c>
      <c r="G12712" s="235">
        <v>0</v>
      </c>
      <c r="H12712" s="235">
        <v>0</v>
      </c>
    </row>
    <row r="12713" spans="2:8">
      <c r="B12713" s="235" t="s">
        <v>93</v>
      </c>
      <c r="C12713" s="235">
        <v>44207</v>
      </c>
      <c r="D12713" s="235">
        <v>0</v>
      </c>
      <c r="E12713" s="235">
        <v>0</v>
      </c>
      <c r="F12713" s="235">
        <v>0</v>
      </c>
      <c r="G12713" s="235">
        <v>0</v>
      </c>
      <c r="H12713" s="235">
        <v>0</v>
      </c>
    </row>
    <row r="12714" spans="2:8">
      <c r="B12714" s="235" t="s">
        <v>93</v>
      </c>
      <c r="C12714" s="235">
        <v>44208</v>
      </c>
      <c r="D12714" s="235">
        <v>15</v>
      </c>
      <c r="E12714" s="235">
        <v>67</v>
      </c>
      <c r="F12714" s="235">
        <v>0</v>
      </c>
      <c r="G12714" s="235">
        <v>23</v>
      </c>
      <c r="H12714" s="235">
        <v>17</v>
      </c>
    </row>
    <row r="12715" spans="2:8">
      <c r="B12715" s="235" t="s">
        <v>93</v>
      </c>
      <c r="C12715" s="235">
        <v>44209</v>
      </c>
      <c r="D12715" s="235">
        <v>0</v>
      </c>
      <c r="E12715" s="235">
        <v>53</v>
      </c>
      <c r="F12715" s="235">
        <v>0</v>
      </c>
      <c r="G12715" s="235">
        <v>25</v>
      </c>
      <c r="H12715" s="235">
        <v>21</v>
      </c>
    </row>
    <row r="12716" spans="2:8">
      <c r="B12716" s="235" t="s">
        <v>93</v>
      </c>
      <c r="C12716" s="235">
        <v>44210</v>
      </c>
      <c r="D12716" s="235">
        <v>0</v>
      </c>
      <c r="E12716" s="235">
        <v>61</v>
      </c>
      <c r="F12716" s="235">
        <v>0</v>
      </c>
      <c r="G12716" s="235">
        <v>26</v>
      </c>
      <c r="H12716" s="235">
        <v>18</v>
      </c>
    </row>
    <row r="12717" spans="2:8">
      <c r="B12717" s="235" t="s">
        <v>93</v>
      </c>
      <c r="C12717" s="235">
        <v>44211</v>
      </c>
      <c r="D12717" s="235">
        <v>0</v>
      </c>
      <c r="E12717" s="235">
        <v>58</v>
      </c>
      <c r="F12717" s="235">
        <v>0</v>
      </c>
      <c r="G12717" s="235">
        <v>24</v>
      </c>
      <c r="H12717" s="235">
        <v>20</v>
      </c>
    </row>
    <row r="12718" spans="2:8">
      <c r="B12718" s="235" t="s">
        <v>93</v>
      </c>
      <c r="C12718" s="235">
        <v>44212</v>
      </c>
      <c r="D12718" s="235">
        <v>0</v>
      </c>
      <c r="E12718" s="235">
        <v>0</v>
      </c>
      <c r="F12718" s="235">
        <v>0</v>
      </c>
      <c r="G12718" s="235">
        <v>0</v>
      </c>
      <c r="H12718" s="235">
        <v>0</v>
      </c>
    </row>
    <row r="12719" spans="2:8">
      <c r="B12719" s="235" t="s">
        <v>93</v>
      </c>
      <c r="C12719" s="235">
        <v>44213</v>
      </c>
      <c r="D12719" s="235">
        <v>0</v>
      </c>
      <c r="E12719" s="235">
        <v>0</v>
      </c>
      <c r="F12719" s="235">
        <v>0</v>
      </c>
      <c r="G12719" s="235">
        <v>0</v>
      </c>
      <c r="H12719" s="235">
        <v>0</v>
      </c>
    </row>
    <row r="12720" spans="2:8">
      <c r="B12720" s="235" t="s">
        <v>93</v>
      </c>
      <c r="C12720" s="235">
        <v>44214</v>
      </c>
      <c r="D12720" s="235">
        <v>0</v>
      </c>
      <c r="E12720" s="235">
        <v>59</v>
      </c>
      <c r="F12720" s="235">
        <v>0</v>
      </c>
      <c r="G12720" s="235">
        <v>21</v>
      </c>
      <c r="H12720" s="235">
        <v>20</v>
      </c>
    </row>
    <row r="12721" spans="2:8">
      <c r="B12721" s="235" t="s">
        <v>93</v>
      </c>
      <c r="C12721" s="235">
        <v>44215</v>
      </c>
      <c r="D12721" s="235">
        <v>0</v>
      </c>
      <c r="E12721" s="235">
        <v>56</v>
      </c>
      <c r="F12721" s="235">
        <v>0</v>
      </c>
      <c r="G12721" s="235">
        <v>22</v>
      </c>
      <c r="H12721" s="235">
        <v>20</v>
      </c>
    </row>
    <row r="12722" spans="2:8">
      <c r="B12722" s="235" t="s">
        <v>93</v>
      </c>
      <c r="C12722" s="235">
        <v>44216</v>
      </c>
      <c r="D12722" s="235">
        <v>0</v>
      </c>
      <c r="E12722" s="235">
        <v>57</v>
      </c>
      <c r="F12722" s="235">
        <v>0</v>
      </c>
      <c r="G12722" s="235">
        <v>24</v>
      </c>
      <c r="H12722" s="235">
        <v>23</v>
      </c>
    </row>
    <row r="12723" spans="2:8">
      <c r="B12723" s="235" t="s">
        <v>93</v>
      </c>
      <c r="C12723" s="235">
        <v>44217</v>
      </c>
      <c r="D12723" s="235">
        <v>0</v>
      </c>
      <c r="E12723" s="235">
        <v>63</v>
      </c>
      <c r="F12723" s="235">
        <v>0</v>
      </c>
      <c r="G12723" s="235">
        <v>33</v>
      </c>
      <c r="H12723" s="235">
        <v>21</v>
      </c>
    </row>
    <row r="12724" spans="2:8">
      <c r="B12724" s="235" t="s">
        <v>93</v>
      </c>
      <c r="C12724" s="235">
        <v>44218</v>
      </c>
      <c r="D12724" s="235">
        <v>0</v>
      </c>
      <c r="E12724" s="235">
        <v>57</v>
      </c>
      <c r="F12724" s="235">
        <v>0</v>
      </c>
      <c r="G12724" s="235">
        <v>32</v>
      </c>
      <c r="H12724" s="235">
        <v>22</v>
      </c>
    </row>
    <row r="12725" spans="2:8">
      <c r="B12725" s="235" t="s">
        <v>93</v>
      </c>
      <c r="C12725" s="235">
        <v>44219</v>
      </c>
      <c r="D12725" s="235">
        <v>0</v>
      </c>
      <c r="E12725" s="235">
        <v>0</v>
      </c>
      <c r="F12725" s="235">
        <v>0</v>
      </c>
      <c r="G12725" s="235">
        <v>0</v>
      </c>
      <c r="H12725" s="235">
        <v>0</v>
      </c>
    </row>
    <row r="12726" spans="2:8">
      <c r="B12726" s="235" t="s">
        <v>93</v>
      </c>
      <c r="C12726" s="235">
        <v>44220</v>
      </c>
      <c r="D12726" s="235">
        <v>0</v>
      </c>
      <c r="E12726" s="235">
        <v>0</v>
      </c>
      <c r="F12726" s="235">
        <v>0</v>
      </c>
      <c r="G12726" s="235">
        <v>0</v>
      </c>
      <c r="H12726" s="235">
        <v>0</v>
      </c>
    </row>
    <row r="12727" spans="2:8">
      <c r="B12727" s="235" t="s">
        <v>93</v>
      </c>
      <c r="C12727" s="235">
        <v>44221</v>
      </c>
      <c r="D12727" s="235">
        <v>9</v>
      </c>
      <c r="E12727" s="235">
        <v>69</v>
      </c>
      <c r="F12727" s="235">
        <v>0</v>
      </c>
      <c r="G12727" s="235">
        <v>33</v>
      </c>
      <c r="H12727" s="235">
        <v>16</v>
      </c>
    </row>
    <row r="12728" spans="2:8">
      <c r="B12728" s="235" t="s">
        <v>93</v>
      </c>
      <c r="C12728" s="235">
        <v>44222</v>
      </c>
      <c r="D12728" s="235">
        <v>3</v>
      </c>
      <c r="E12728" s="235">
        <v>67</v>
      </c>
      <c r="F12728" s="235">
        <v>0</v>
      </c>
      <c r="G12728" s="235">
        <v>34</v>
      </c>
      <c r="H12728" s="235">
        <v>21</v>
      </c>
    </row>
    <row r="12729" spans="2:8">
      <c r="B12729" s="235" t="s">
        <v>93</v>
      </c>
      <c r="C12729" s="235">
        <v>44223</v>
      </c>
      <c r="D12729" s="235">
        <v>0</v>
      </c>
      <c r="E12729" s="235">
        <v>58</v>
      </c>
      <c r="F12729" s="235">
        <v>0</v>
      </c>
      <c r="G12729" s="235">
        <v>34</v>
      </c>
      <c r="H12729" s="235">
        <v>22</v>
      </c>
    </row>
    <row r="12730" spans="2:8">
      <c r="B12730" s="235" t="s">
        <v>93</v>
      </c>
      <c r="C12730" s="235">
        <v>44224</v>
      </c>
      <c r="D12730" s="235">
        <v>0</v>
      </c>
      <c r="E12730" s="235">
        <v>57</v>
      </c>
      <c r="F12730" s="235">
        <v>0</v>
      </c>
      <c r="G12730" s="235">
        <v>34</v>
      </c>
      <c r="H12730" s="235">
        <v>20</v>
      </c>
    </row>
    <row r="12731" spans="2:8">
      <c r="B12731" s="235" t="s">
        <v>93</v>
      </c>
      <c r="C12731" s="235">
        <v>44225</v>
      </c>
      <c r="D12731" s="235">
        <v>0</v>
      </c>
      <c r="E12731" s="235">
        <v>50</v>
      </c>
      <c r="F12731" s="235">
        <v>0</v>
      </c>
      <c r="G12731" s="235">
        <v>34</v>
      </c>
      <c r="H12731" s="235">
        <v>25</v>
      </c>
    </row>
    <row r="12732" spans="2:8">
      <c r="B12732" s="235" t="s">
        <v>93</v>
      </c>
      <c r="C12732" s="235">
        <v>44226</v>
      </c>
      <c r="D12732" s="235">
        <v>0</v>
      </c>
      <c r="E12732" s="235">
        <v>0</v>
      </c>
      <c r="F12732" s="235">
        <v>0</v>
      </c>
      <c r="G12732" s="235">
        <v>0</v>
      </c>
      <c r="H12732" s="235">
        <v>0</v>
      </c>
    </row>
    <row r="12733" spans="2:8">
      <c r="B12733" s="235" t="s">
        <v>93</v>
      </c>
      <c r="C12733" s="235">
        <v>44227</v>
      </c>
      <c r="D12733" s="235">
        <v>0</v>
      </c>
      <c r="E12733" s="235">
        <v>0</v>
      </c>
      <c r="F12733" s="235">
        <v>0</v>
      </c>
      <c r="G12733" s="235">
        <v>0</v>
      </c>
      <c r="H12733" s="235">
        <v>0</v>
      </c>
    </row>
    <row r="12734" spans="2:8">
      <c r="B12734" s="235" t="s">
        <v>93</v>
      </c>
      <c r="C12734" s="235">
        <v>44228</v>
      </c>
      <c r="D12734" s="235">
        <v>0</v>
      </c>
      <c r="E12734" s="235">
        <v>60</v>
      </c>
      <c r="F12734" s="235">
        <v>0</v>
      </c>
      <c r="G12734" s="235">
        <v>34</v>
      </c>
      <c r="H12734" s="235">
        <v>14</v>
      </c>
    </row>
    <row r="12735" spans="2:8">
      <c r="B12735" s="235" t="s">
        <v>93</v>
      </c>
      <c r="C12735" s="235">
        <v>44229</v>
      </c>
      <c r="D12735" s="235">
        <v>0</v>
      </c>
      <c r="E12735" s="235">
        <v>85</v>
      </c>
      <c r="F12735" s="235">
        <v>0</v>
      </c>
      <c r="G12735" s="235">
        <v>35</v>
      </c>
      <c r="H12735" s="235">
        <v>15</v>
      </c>
    </row>
    <row r="12736" spans="2:8">
      <c r="B12736" s="235" t="s">
        <v>93</v>
      </c>
      <c r="C12736" s="235">
        <v>44230</v>
      </c>
      <c r="D12736" s="235">
        <v>0</v>
      </c>
      <c r="E12736" s="235">
        <v>60</v>
      </c>
      <c r="F12736" s="235">
        <v>0</v>
      </c>
      <c r="G12736" s="235">
        <v>34</v>
      </c>
      <c r="H12736" s="235">
        <v>12</v>
      </c>
    </row>
    <row r="12737" spans="2:8">
      <c r="B12737" s="235" t="s">
        <v>93</v>
      </c>
      <c r="C12737" s="235">
        <v>44231</v>
      </c>
      <c r="D12737" s="235">
        <v>0</v>
      </c>
      <c r="E12737" s="235">
        <v>59</v>
      </c>
      <c r="F12737" s="235">
        <v>0</v>
      </c>
      <c r="G12737" s="235">
        <v>35</v>
      </c>
      <c r="H12737" s="235">
        <v>13</v>
      </c>
    </row>
    <row r="12738" spans="2:8">
      <c r="B12738" s="235" t="s">
        <v>93</v>
      </c>
      <c r="C12738" s="235">
        <v>44232</v>
      </c>
      <c r="D12738" s="235">
        <v>0</v>
      </c>
      <c r="E12738" s="235">
        <v>56</v>
      </c>
      <c r="F12738" s="235">
        <v>0</v>
      </c>
      <c r="G12738" s="235">
        <v>35</v>
      </c>
      <c r="H12738" s="235">
        <v>14</v>
      </c>
    </row>
    <row r="12739" spans="2:8">
      <c r="B12739" s="235" t="s">
        <v>93</v>
      </c>
      <c r="C12739" s="235">
        <v>44233</v>
      </c>
      <c r="D12739" s="235">
        <v>0</v>
      </c>
      <c r="E12739" s="235">
        <v>0</v>
      </c>
      <c r="F12739" s="235">
        <v>0</v>
      </c>
      <c r="G12739" s="235">
        <v>0</v>
      </c>
      <c r="H12739" s="235">
        <v>0</v>
      </c>
    </row>
    <row r="12740" spans="2:8">
      <c r="B12740" s="235" t="s">
        <v>93</v>
      </c>
      <c r="C12740" s="235">
        <v>44234</v>
      </c>
      <c r="D12740" s="235">
        <v>0</v>
      </c>
      <c r="E12740" s="235">
        <v>0</v>
      </c>
      <c r="F12740" s="235">
        <v>0</v>
      </c>
      <c r="G12740" s="235">
        <v>0</v>
      </c>
      <c r="H12740" s="235">
        <v>0</v>
      </c>
    </row>
    <row r="12741" spans="2:8">
      <c r="B12741" s="235" t="s">
        <v>93</v>
      </c>
      <c r="C12741" s="235">
        <v>44235</v>
      </c>
      <c r="D12741" s="235">
        <v>18</v>
      </c>
      <c r="E12741" s="235">
        <v>57</v>
      </c>
      <c r="F12741" s="235">
        <v>0</v>
      </c>
      <c r="G12741" s="235">
        <v>33</v>
      </c>
      <c r="H12741" s="235">
        <v>12</v>
      </c>
    </row>
    <row r="12742" spans="2:8">
      <c r="B12742" s="235" t="s">
        <v>93</v>
      </c>
      <c r="C12742" s="235">
        <v>44236</v>
      </c>
      <c r="D12742" s="235">
        <v>7</v>
      </c>
      <c r="E12742" s="235">
        <v>60</v>
      </c>
      <c r="F12742" s="235">
        <v>0</v>
      </c>
      <c r="G12742" s="235">
        <v>30</v>
      </c>
      <c r="H12742" s="235">
        <v>14</v>
      </c>
    </row>
    <row r="12743" spans="2:8">
      <c r="B12743" s="235" t="s">
        <v>93</v>
      </c>
      <c r="C12743" s="235">
        <v>44237</v>
      </c>
      <c r="D12743" s="235">
        <v>20</v>
      </c>
      <c r="E12743" s="235">
        <v>85</v>
      </c>
      <c r="F12743" s="235">
        <v>0</v>
      </c>
      <c r="G12743" s="235">
        <v>32</v>
      </c>
      <c r="H12743" s="235">
        <v>10</v>
      </c>
    </row>
    <row r="12744" spans="2:8">
      <c r="B12744" s="235" t="s">
        <v>93</v>
      </c>
      <c r="C12744" s="235">
        <v>44238</v>
      </c>
      <c r="D12744" s="235">
        <v>0</v>
      </c>
      <c r="E12744" s="235">
        <v>68</v>
      </c>
      <c r="F12744" s="235">
        <v>0</v>
      </c>
      <c r="G12744" s="235">
        <v>32</v>
      </c>
      <c r="H12744" s="235">
        <v>12</v>
      </c>
    </row>
    <row r="12745" spans="2:8">
      <c r="B12745" s="235" t="s">
        <v>93</v>
      </c>
      <c r="C12745" s="235">
        <v>44239</v>
      </c>
      <c r="D12745" s="235">
        <v>1</v>
      </c>
      <c r="E12745" s="235">
        <v>72</v>
      </c>
      <c r="F12745" s="235">
        <v>0</v>
      </c>
      <c r="G12745" s="235">
        <v>35</v>
      </c>
      <c r="H12745" s="235">
        <v>12</v>
      </c>
    </row>
    <row r="12746" spans="2:8">
      <c r="B12746" s="235" t="s">
        <v>93</v>
      </c>
      <c r="C12746" s="235">
        <v>44240</v>
      </c>
      <c r="D12746" s="235">
        <v>0</v>
      </c>
      <c r="E12746" s="235">
        <v>0</v>
      </c>
      <c r="F12746" s="235">
        <v>0</v>
      </c>
      <c r="G12746" s="235">
        <v>0</v>
      </c>
      <c r="H12746" s="235">
        <v>0</v>
      </c>
    </row>
    <row r="12747" spans="2:8">
      <c r="B12747" s="235" t="s">
        <v>93</v>
      </c>
      <c r="C12747" s="235">
        <v>44241</v>
      </c>
      <c r="D12747" s="235">
        <v>0</v>
      </c>
      <c r="E12747" s="235">
        <v>0</v>
      </c>
      <c r="F12747" s="235">
        <v>0</v>
      </c>
      <c r="G12747" s="235">
        <v>0</v>
      </c>
      <c r="H12747" s="235">
        <v>0</v>
      </c>
    </row>
    <row r="12748" spans="2:8">
      <c r="B12748" s="235" t="s">
        <v>93</v>
      </c>
      <c r="C12748" s="235">
        <v>44242</v>
      </c>
      <c r="D12748" s="235">
        <v>0</v>
      </c>
      <c r="E12748" s="235">
        <v>80</v>
      </c>
      <c r="F12748" s="235">
        <v>0</v>
      </c>
      <c r="G12748" s="235">
        <v>32</v>
      </c>
      <c r="H12748" s="235">
        <v>12</v>
      </c>
    </row>
    <row r="12749" spans="2:8">
      <c r="B12749" s="235" t="s">
        <v>93</v>
      </c>
      <c r="C12749" s="235">
        <v>44243</v>
      </c>
      <c r="D12749" s="235">
        <v>9</v>
      </c>
      <c r="E12749" s="235">
        <v>65</v>
      </c>
      <c r="F12749" s="235">
        <v>0</v>
      </c>
      <c r="G12749" s="235">
        <v>30</v>
      </c>
      <c r="H12749" s="235">
        <v>13</v>
      </c>
    </row>
    <row r="12750" spans="2:8">
      <c r="B12750" s="235" t="s">
        <v>93</v>
      </c>
      <c r="C12750" s="235">
        <v>44244</v>
      </c>
      <c r="D12750" s="235">
        <v>0</v>
      </c>
      <c r="E12750" s="235">
        <v>53</v>
      </c>
      <c r="F12750" s="235">
        <v>0</v>
      </c>
      <c r="G12750" s="235">
        <v>31</v>
      </c>
      <c r="H12750" s="235">
        <v>14</v>
      </c>
    </row>
    <row r="12751" spans="2:8">
      <c r="B12751" s="235" t="s">
        <v>93</v>
      </c>
      <c r="C12751" s="235">
        <v>44245</v>
      </c>
      <c r="D12751" s="235">
        <v>12</v>
      </c>
      <c r="E12751" s="235">
        <v>90</v>
      </c>
      <c r="F12751" s="235">
        <v>0</v>
      </c>
      <c r="G12751" s="235">
        <v>27</v>
      </c>
      <c r="H12751" s="235">
        <v>11</v>
      </c>
    </row>
    <row r="12752" spans="2:8">
      <c r="B12752" s="235" t="s">
        <v>93</v>
      </c>
      <c r="C12752" s="235">
        <v>44246</v>
      </c>
      <c r="D12752" s="235">
        <v>22</v>
      </c>
      <c r="E12752" s="235">
        <v>95</v>
      </c>
      <c r="F12752" s="235">
        <v>0</v>
      </c>
      <c r="G12752" s="235">
        <v>29</v>
      </c>
      <c r="H12752" s="235">
        <v>12</v>
      </c>
    </row>
    <row r="12753" spans="2:8">
      <c r="B12753" s="235" t="s">
        <v>93</v>
      </c>
      <c r="C12753" s="235">
        <v>44247</v>
      </c>
      <c r="D12753" s="235">
        <v>0</v>
      </c>
      <c r="E12753" s="235">
        <v>0</v>
      </c>
      <c r="F12753" s="235">
        <v>0</v>
      </c>
      <c r="G12753" s="235">
        <v>0</v>
      </c>
      <c r="H12753" s="235">
        <v>0</v>
      </c>
    </row>
    <row r="12754" spans="2:8">
      <c r="B12754" s="235" t="s">
        <v>93</v>
      </c>
      <c r="C12754" s="235">
        <v>44248</v>
      </c>
      <c r="D12754" s="235">
        <v>0</v>
      </c>
      <c r="E12754" s="235">
        <v>0</v>
      </c>
      <c r="F12754" s="235">
        <v>0</v>
      </c>
      <c r="G12754" s="235">
        <v>0</v>
      </c>
      <c r="H12754" s="235">
        <v>0</v>
      </c>
    </row>
    <row r="12755" spans="2:8">
      <c r="B12755" s="235" t="s">
        <v>93</v>
      </c>
      <c r="C12755" s="235">
        <v>44249</v>
      </c>
      <c r="D12755" s="235">
        <v>18</v>
      </c>
      <c r="E12755" s="235">
        <v>75</v>
      </c>
      <c r="F12755" s="235">
        <v>0</v>
      </c>
      <c r="G12755" s="235">
        <v>32</v>
      </c>
      <c r="H12755" s="235">
        <v>20</v>
      </c>
    </row>
    <row r="12756" spans="2:8">
      <c r="B12756" s="235" t="s">
        <v>93</v>
      </c>
      <c r="C12756" s="235">
        <v>44250</v>
      </c>
      <c r="D12756" s="235">
        <v>12</v>
      </c>
      <c r="E12756" s="235">
        <v>80</v>
      </c>
      <c r="F12756" s="235">
        <v>0</v>
      </c>
      <c r="G12756" s="235">
        <v>35</v>
      </c>
      <c r="H12756" s="235">
        <v>22</v>
      </c>
    </row>
    <row r="12757" spans="2:8">
      <c r="B12757" s="235" t="s">
        <v>93</v>
      </c>
      <c r="C12757" s="235">
        <v>44251</v>
      </c>
      <c r="D12757" s="235">
        <v>1</v>
      </c>
      <c r="E12757" s="235">
        <v>70</v>
      </c>
      <c r="F12757" s="235">
        <v>0</v>
      </c>
      <c r="G12757" s="235">
        <v>35</v>
      </c>
      <c r="H12757" s="235">
        <v>20</v>
      </c>
    </row>
    <row r="12758" spans="2:8">
      <c r="B12758" s="235" t="s">
        <v>93</v>
      </c>
      <c r="C12758" s="235">
        <v>44252</v>
      </c>
      <c r="D12758" s="235">
        <v>0</v>
      </c>
      <c r="E12758" s="235">
        <v>67</v>
      </c>
      <c r="F12758" s="235">
        <v>0</v>
      </c>
      <c r="G12758" s="235">
        <v>33</v>
      </c>
      <c r="H12758" s="235">
        <v>12</v>
      </c>
    </row>
    <row r="12759" spans="2:8">
      <c r="B12759" s="235" t="s">
        <v>93</v>
      </c>
      <c r="C12759" s="235">
        <v>44253</v>
      </c>
      <c r="D12759" s="235">
        <v>0</v>
      </c>
      <c r="E12759" s="235">
        <v>65</v>
      </c>
      <c r="F12759" s="235">
        <v>0</v>
      </c>
      <c r="G12759" s="235">
        <v>35</v>
      </c>
      <c r="H12759" s="235">
        <v>14</v>
      </c>
    </row>
    <row r="12760" spans="2:8">
      <c r="B12760" s="235" t="s">
        <v>93</v>
      </c>
      <c r="C12760" s="235">
        <v>44254</v>
      </c>
      <c r="D12760" s="235">
        <v>0</v>
      </c>
      <c r="E12760" s="235">
        <v>0</v>
      </c>
      <c r="F12760" s="235">
        <v>0</v>
      </c>
      <c r="G12760" s="235">
        <v>0</v>
      </c>
      <c r="H12760" s="235">
        <v>0</v>
      </c>
    </row>
    <row r="12761" spans="2:8">
      <c r="B12761" s="235" t="s">
        <v>93</v>
      </c>
      <c r="C12761" s="235">
        <v>44255</v>
      </c>
      <c r="D12761" s="235">
        <v>0</v>
      </c>
      <c r="E12761" s="235">
        <v>0</v>
      </c>
      <c r="F12761" s="235">
        <v>0</v>
      </c>
      <c r="G12761" s="235">
        <v>0</v>
      </c>
      <c r="H12761" s="235">
        <v>0</v>
      </c>
    </row>
    <row r="12762" spans="2:8">
      <c r="B12762" s="235" t="s">
        <v>93</v>
      </c>
      <c r="C12762" s="235">
        <v>44256</v>
      </c>
      <c r="D12762" s="235">
        <v>10</v>
      </c>
      <c r="E12762" s="235">
        <v>65</v>
      </c>
      <c r="F12762" s="235">
        <v>0</v>
      </c>
      <c r="G12762" s="235">
        <v>21</v>
      </c>
      <c r="H12762" s="235">
        <v>15</v>
      </c>
    </row>
    <row r="12763" spans="2:8">
      <c r="B12763" s="235" t="s">
        <v>93</v>
      </c>
      <c r="C12763" s="235">
        <v>44257</v>
      </c>
      <c r="D12763" s="235">
        <v>34</v>
      </c>
      <c r="E12763" s="235">
        <v>80</v>
      </c>
      <c r="F12763" s="235">
        <v>0</v>
      </c>
      <c r="G12763" s="235">
        <v>30</v>
      </c>
      <c r="H12763" s="235">
        <v>12</v>
      </c>
    </row>
    <row r="12764" spans="2:8">
      <c r="B12764" s="235" t="s">
        <v>93</v>
      </c>
      <c r="C12764" s="235">
        <v>44258</v>
      </c>
      <c r="D12764" s="235">
        <v>5</v>
      </c>
      <c r="E12764" s="235">
        <v>80</v>
      </c>
      <c r="F12764" s="235">
        <v>0</v>
      </c>
      <c r="G12764" s="235">
        <v>29</v>
      </c>
      <c r="H12764" s="235">
        <v>11</v>
      </c>
    </row>
    <row r="12765" spans="2:8">
      <c r="B12765" s="235" t="s">
        <v>93</v>
      </c>
      <c r="C12765" s="235">
        <v>44259</v>
      </c>
      <c r="D12765" s="235">
        <v>10</v>
      </c>
      <c r="E12765" s="235">
        <v>65</v>
      </c>
      <c r="F12765" s="235">
        <v>0</v>
      </c>
      <c r="G12765" s="235">
        <v>27</v>
      </c>
      <c r="H12765" s="235">
        <v>12</v>
      </c>
    </row>
    <row r="12766" spans="2:8">
      <c r="B12766" s="235" t="s">
        <v>93</v>
      </c>
      <c r="C12766" s="235">
        <v>44260</v>
      </c>
      <c r="D12766" s="235">
        <v>5</v>
      </c>
      <c r="E12766" s="235">
        <v>76</v>
      </c>
      <c r="F12766" s="235">
        <v>0</v>
      </c>
      <c r="G12766" s="235">
        <v>30</v>
      </c>
      <c r="H12766" s="235">
        <v>18</v>
      </c>
    </row>
    <row r="12767" spans="2:8">
      <c r="B12767" s="235" t="s">
        <v>93</v>
      </c>
      <c r="C12767" s="235">
        <v>44261</v>
      </c>
      <c r="D12767" s="235">
        <v>0</v>
      </c>
      <c r="E12767" s="235">
        <v>0</v>
      </c>
      <c r="F12767" s="235">
        <v>0</v>
      </c>
      <c r="G12767" s="235">
        <v>0</v>
      </c>
      <c r="H12767" s="235">
        <v>0</v>
      </c>
    </row>
    <row r="12768" spans="2:8">
      <c r="B12768" s="235" t="s">
        <v>93</v>
      </c>
      <c r="C12768" s="235">
        <v>44262</v>
      </c>
      <c r="D12768" s="235">
        <v>0</v>
      </c>
      <c r="E12768" s="235">
        <v>0</v>
      </c>
      <c r="F12768" s="235">
        <v>0</v>
      </c>
      <c r="G12768" s="235">
        <v>0</v>
      </c>
      <c r="H12768" s="235">
        <v>0</v>
      </c>
    </row>
    <row r="12769" spans="2:8">
      <c r="B12769" s="235" t="s">
        <v>93</v>
      </c>
      <c r="C12769" s="235">
        <v>44263</v>
      </c>
      <c r="D12769" s="235">
        <v>30</v>
      </c>
      <c r="E12769" s="235">
        <v>85</v>
      </c>
      <c r="F12769" s="235">
        <v>0</v>
      </c>
      <c r="G12769" s="235">
        <v>28</v>
      </c>
      <c r="H12769" s="235">
        <v>12</v>
      </c>
    </row>
    <row r="12770" spans="2:8">
      <c r="B12770" s="235" t="s">
        <v>93</v>
      </c>
      <c r="C12770" s="235">
        <v>44264</v>
      </c>
      <c r="D12770" s="235">
        <v>0</v>
      </c>
      <c r="E12770" s="235">
        <v>83</v>
      </c>
      <c r="F12770" s="235">
        <v>0</v>
      </c>
      <c r="G12770" s="235">
        <v>30</v>
      </c>
      <c r="H12770" s="235">
        <v>13</v>
      </c>
    </row>
    <row r="12771" spans="2:8">
      <c r="B12771" s="235" t="s">
        <v>93</v>
      </c>
      <c r="C12771" s="235">
        <v>44265</v>
      </c>
      <c r="D12771" s="235">
        <v>5</v>
      </c>
      <c r="E12771" s="235">
        <v>75</v>
      </c>
      <c r="F12771" s="235">
        <v>0</v>
      </c>
      <c r="G12771" s="235">
        <v>30</v>
      </c>
      <c r="H12771" s="235">
        <v>12</v>
      </c>
    </row>
    <row r="12772" spans="2:8">
      <c r="B12772" s="235" t="s">
        <v>93</v>
      </c>
      <c r="C12772" s="235">
        <v>44266</v>
      </c>
      <c r="D12772" s="235">
        <v>7</v>
      </c>
      <c r="E12772" s="235">
        <v>69</v>
      </c>
      <c r="F12772" s="235">
        <v>0</v>
      </c>
      <c r="G12772" s="235">
        <v>29</v>
      </c>
      <c r="H12772" s="235">
        <v>13</v>
      </c>
    </row>
    <row r="12773" spans="2:8">
      <c r="B12773" s="235" t="s">
        <v>93</v>
      </c>
      <c r="C12773" s="235">
        <v>44267</v>
      </c>
      <c r="D12773" s="235">
        <v>10</v>
      </c>
      <c r="E12773" s="235">
        <v>71</v>
      </c>
      <c r="F12773" s="235">
        <v>0</v>
      </c>
      <c r="G12773" s="235">
        <v>21</v>
      </c>
      <c r="H12773" s="235">
        <v>15</v>
      </c>
    </row>
    <row r="12774" spans="2:8">
      <c r="B12774" s="235" t="s">
        <v>93</v>
      </c>
      <c r="C12774" s="235">
        <v>44268</v>
      </c>
      <c r="D12774" s="235">
        <v>0</v>
      </c>
      <c r="E12774" s="235">
        <v>0</v>
      </c>
      <c r="F12774" s="235">
        <v>0</v>
      </c>
      <c r="G12774" s="235">
        <v>0</v>
      </c>
      <c r="H12774" s="235">
        <v>0</v>
      </c>
    </row>
    <row r="12775" spans="2:8">
      <c r="B12775" s="235" t="s">
        <v>93</v>
      </c>
      <c r="C12775" s="235">
        <v>44269</v>
      </c>
      <c r="D12775" s="235">
        <v>60</v>
      </c>
      <c r="E12775" s="235">
        <v>85</v>
      </c>
      <c r="F12775" s="235">
        <v>0</v>
      </c>
      <c r="G12775" s="235">
        <v>28</v>
      </c>
      <c r="H12775" s="235">
        <v>12</v>
      </c>
    </row>
    <row r="12776" spans="2:8">
      <c r="B12776" s="235" t="s">
        <v>93</v>
      </c>
      <c r="C12776" s="235">
        <v>44270</v>
      </c>
      <c r="D12776" s="235">
        <v>7</v>
      </c>
      <c r="E12776" s="235">
        <v>60</v>
      </c>
      <c r="F12776" s="235">
        <v>0</v>
      </c>
      <c r="G12776" s="235">
        <v>30</v>
      </c>
      <c r="H12776" s="235">
        <v>15</v>
      </c>
    </row>
    <row r="12777" spans="2:8">
      <c r="B12777" s="235" t="s">
        <v>93</v>
      </c>
      <c r="C12777" s="235">
        <v>44271</v>
      </c>
      <c r="D12777" s="235">
        <v>4</v>
      </c>
      <c r="E12777" s="235">
        <v>59</v>
      </c>
      <c r="F12777" s="235">
        <v>0</v>
      </c>
      <c r="G12777" s="235">
        <v>30</v>
      </c>
      <c r="H12777" s="235">
        <v>14</v>
      </c>
    </row>
    <row r="12778" spans="2:8">
      <c r="B12778" s="235" t="s">
        <v>93</v>
      </c>
      <c r="C12778" s="235">
        <v>44272</v>
      </c>
      <c r="D12778" s="235">
        <v>40</v>
      </c>
      <c r="E12778" s="235">
        <v>75</v>
      </c>
      <c r="F12778" s="235">
        <v>0</v>
      </c>
      <c r="G12778" s="235">
        <v>27</v>
      </c>
      <c r="H12778" s="235">
        <v>12</v>
      </c>
    </row>
    <row r="12779" spans="2:8">
      <c r="B12779" s="235" t="s">
        <v>93</v>
      </c>
      <c r="C12779" s="235">
        <v>44273</v>
      </c>
      <c r="D12779" s="235">
        <v>12</v>
      </c>
      <c r="E12779" s="235">
        <v>65</v>
      </c>
      <c r="F12779" s="235">
        <v>0</v>
      </c>
      <c r="G12779" s="235">
        <v>31</v>
      </c>
      <c r="H12779" s="235">
        <v>14</v>
      </c>
    </row>
    <row r="12780" spans="2:8">
      <c r="B12780" s="235" t="s">
        <v>93</v>
      </c>
      <c r="C12780" s="235">
        <v>44274</v>
      </c>
      <c r="D12780" s="235">
        <v>0</v>
      </c>
      <c r="E12780" s="235">
        <v>0</v>
      </c>
      <c r="F12780" s="235">
        <v>0</v>
      </c>
      <c r="G12780" s="235">
        <v>0</v>
      </c>
      <c r="H12780" s="235">
        <v>0</v>
      </c>
    </row>
    <row r="12781" spans="2:8">
      <c r="B12781" s="235" t="s">
        <v>93</v>
      </c>
      <c r="C12781" s="235">
        <v>44275</v>
      </c>
      <c r="D12781" s="235">
        <v>0</v>
      </c>
      <c r="E12781" s="235">
        <v>0</v>
      </c>
      <c r="F12781" s="235">
        <v>0</v>
      </c>
      <c r="G12781" s="235">
        <v>0</v>
      </c>
      <c r="H12781" s="235">
        <v>0</v>
      </c>
    </row>
    <row r="12782" spans="2:8">
      <c r="B12782" s="235" t="s">
        <v>93</v>
      </c>
      <c r="C12782" s="235">
        <v>44276</v>
      </c>
      <c r="D12782" s="235">
        <v>0</v>
      </c>
      <c r="E12782" s="235">
        <v>0</v>
      </c>
      <c r="F12782" s="235">
        <v>0</v>
      </c>
      <c r="G12782" s="235">
        <v>0</v>
      </c>
      <c r="H12782" s="235">
        <v>0</v>
      </c>
    </row>
    <row r="12783" spans="2:8">
      <c r="B12783" s="235" t="s">
        <v>93</v>
      </c>
      <c r="C12783" s="235">
        <v>44277</v>
      </c>
      <c r="D12783" s="235">
        <v>0</v>
      </c>
      <c r="E12783" s="235">
        <v>0</v>
      </c>
      <c r="F12783" s="235">
        <v>0</v>
      </c>
      <c r="G12783" s="235">
        <v>0</v>
      </c>
      <c r="H12783" s="235">
        <v>0</v>
      </c>
    </row>
    <row r="12784" spans="2:8">
      <c r="B12784" s="235" t="s">
        <v>93</v>
      </c>
      <c r="C12784" s="235">
        <v>44278</v>
      </c>
      <c r="D12784" s="235">
        <v>52</v>
      </c>
      <c r="E12784" s="235">
        <v>73</v>
      </c>
      <c r="F12784" s="235">
        <v>0</v>
      </c>
      <c r="G12784" s="235">
        <v>32</v>
      </c>
      <c r="H12784" s="235">
        <v>14</v>
      </c>
    </row>
    <row r="12785" spans="2:8">
      <c r="B12785" s="235" t="s">
        <v>93</v>
      </c>
      <c r="C12785" s="235">
        <v>44279</v>
      </c>
      <c r="D12785" s="235">
        <v>4</v>
      </c>
      <c r="E12785" s="235">
        <v>65</v>
      </c>
      <c r="F12785" s="235">
        <v>0</v>
      </c>
      <c r="G12785" s="235">
        <v>30</v>
      </c>
      <c r="H12785" s="235">
        <v>13</v>
      </c>
    </row>
    <row r="12786" spans="2:8">
      <c r="B12786" s="235" t="s">
        <v>93</v>
      </c>
      <c r="C12786" s="235">
        <v>44280</v>
      </c>
      <c r="D12786" s="235">
        <v>9</v>
      </c>
      <c r="E12786" s="235">
        <v>80</v>
      </c>
      <c r="F12786" s="235">
        <v>0</v>
      </c>
      <c r="G12786" s="235">
        <v>22</v>
      </c>
      <c r="H12786" s="235">
        <v>16</v>
      </c>
    </row>
    <row r="12787" spans="2:8">
      <c r="B12787" s="235" t="s">
        <v>93</v>
      </c>
      <c r="C12787" s="235">
        <v>44281</v>
      </c>
      <c r="D12787" s="235">
        <v>10</v>
      </c>
      <c r="E12787" s="235">
        <v>80</v>
      </c>
      <c r="F12787" s="235">
        <v>0</v>
      </c>
      <c r="G12787" s="235">
        <v>22</v>
      </c>
      <c r="H12787" s="235">
        <v>15</v>
      </c>
    </row>
    <row r="12788" spans="2:8">
      <c r="B12788" s="235" t="s">
        <v>93</v>
      </c>
      <c r="C12788" s="235">
        <v>44282</v>
      </c>
      <c r="D12788" s="235">
        <v>32</v>
      </c>
      <c r="E12788" s="235">
        <v>0</v>
      </c>
      <c r="F12788" s="235">
        <v>0</v>
      </c>
      <c r="G12788" s="235">
        <v>0</v>
      </c>
      <c r="H12788" s="235">
        <v>0</v>
      </c>
    </row>
    <row r="12789" spans="2:8">
      <c r="B12789" s="235" t="s">
        <v>93</v>
      </c>
      <c r="C12789" s="235">
        <v>44283</v>
      </c>
      <c r="D12789" s="235">
        <v>0</v>
      </c>
      <c r="E12789" s="235">
        <v>0</v>
      </c>
      <c r="F12789" s="235">
        <v>0</v>
      </c>
      <c r="G12789" s="235">
        <v>0</v>
      </c>
      <c r="H12789" s="235">
        <v>0</v>
      </c>
    </row>
    <row r="12790" spans="2:8">
      <c r="B12790" s="235" t="s">
        <v>93</v>
      </c>
      <c r="C12790" s="235">
        <v>44284</v>
      </c>
      <c r="D12790" s="235">
        <v>18</v>
      </c>
      <c r="E12790" s="235">
        <v>74</v>
      </c>
      <c r="F12790" s="235">
        <v>0</v>
      </c>
      <c r="G12790" s="235">
        <v>23</v>
      </c>
      <c r="H12790" s="235">
        <v>15</v>
      </c>
    </row>
    <row r="12791" spans="2:8">
      <c r="B12791" s="235" t="s">
        <v>93</v>
      </c>
      <c r="C12791" s="235">
        <v>44285</v>
      </c>
      <c r="D12791" s="235">
        <v>20</v>
      </c>
      <c r="E12791" s="235">
        <v>62</v>
      </c>
      <c r="F12791" s="235">
        <v>0</v>
      </c>
      <c r="G12791" s="235">
        <v>25</v>
      </c>
      <c r="H12791" s="235">
        <v>16</v>
      </c>
    </row>
    <row r="12792" spans="2:8">
      <c r="B12792" s="235" t="s">
        <v>93</v>
      </c>
      <c r="C12792" s="235">
        <v>44286</v>
      </c>
      <c r="D12792" s="235">
        <v>0</v>
      </c>
      <c r="E12792" s="235">
        <v>61</v>
      </c>
      <c r="F12792" s="235">
        <v>0</v>
      </c>
      <c r="G12792" s="235">
        <v>24</v>
      </c>
      <c r="H12792" s="235">
        <v>15</v>
      </c>
    </row>
    <row r="12793" spans="2:8">
      <c r="B12793" s="235" t="s">
        <v>93</v>
      </c>
      <c r="C12793" s="235">
        <v>44287</v>
      </c>
      <c r="D12793" s="235">
        <v>0</v>
      </c>
      <c r="E12793" s="235">
        <v>0</v>
      </c>
      <c r="F12793" s="235">
        <v>0</v>
      </c>
      <c r="G12793" s="235">
        <v>0</v>
      </c>
      <c r="H12793" s="235">
        <v>0</v>
      </c>
    </row>
    <row r="12794" spans="2:8">
      <c r="B12794" s="235" t="s">
        <v>93</v>
      </c>
      <c r="C12794" s="235">
        <v>44288</v>
      </c>
      <c r="D12794" s="235">
        <v>0</v>
      </c>
      <c r="E12794" s="235">
        <v>0</v>
      </c>
      <c r="F12794" s="235">
        <v>0</v>
      </c>
      <c r="G12794" s="235">
        <v>0</v>
      </c>
      <c r="H12794" s="235">
        <v>0</v>
      </c>
    </row>
    <row r="12795" spans="2:8">
      <c r="B12795" s="235" t="s">
        <v>93</v>
      </c>
      <c r="C12795" s="235">
        <v>44289</v>
      </c>
      <c r="D12795" s="235">
        <v>0</v>
      </c>
      <c r="E12795" s="235">
        <v>0</v>
      </c>
      <c r="F12795" s="235">
        <v>0</v>
      </c>
      <c r="G12795" s="235">
        <v>0</v>
      </c>
      <c r="H12795" s="235">
        <v>0</v>
      </c>
    </row>
    <row r="12796" spans="2:8">
      <c r="B12796" s="235" t="s">
        <v>93</v>
      </c>
      <c r="C12796" s="235">
        <v>44290</v>
      </c>
      <c r="D12796" s="235">
        <v>0</v>
      </c>
      <c r="E12796" s="235">
        <v>0</v>
      </c>
      <c r="F12796" s="235">
        <v>0</v>
      </c>
      <c r="G12796" s="235">
        <v>0</v>
      </c>
      <c r="H12796" s="235">
        <v>0</v>
      </c>
    </row>
    <row r="12797" spans="2:8">
      <c r="B12797" s="235" t="s">
        <v>93</v>
      </c>
      <c r="C12797" s="235">
        <v>44291</v>
      </c>
      <c r="D12797" s="235">
        <v>29</v>
      </c>
      <c r="E12797" s="235">
        <v>80</v>
      </c>
      <c r="F12797" s="235">
        <v>0</v>
      </c>
      <c r="G12797" s="235">
        <v>25</v>
      </c>
      <c r="H12797" s="235">
        <v>13</v>
      </c>
    </row>
    <row r="12798" spans="2:8">
      <c r="B12798" s="235" t="s">
        <v>93</v>
      </c>
      <c r="C12798" s="235">
        <v>44292</v>
      </c>
      <c r="D12798" s="235">
        <v>3</v>
      </c>
      <c r="E12798" s="235">
        <v>74</v>
      </c>
      <c r="F12798" s="235">
        <v>0</v>
      </c>
      <c r="G12798" s="235">
        <v>23</v>
      </c>
      <c r="H12798" s="235">
        <v>17</v>
      </c>
    </row>
    <row r="12799" spans="2:8">
      <c r="B12799" s="235" t="s">
        <v>93</v>
      </c>
      <c r="C12799" s="235">
        <v>44293</v>
      </c>
      <c r="D12799" s="235">
        <v>0</v>
      </c>
      <c r="E12799" s="235">
        <v>65</v>
      </c>
      <c r="F12799" s="235">
        <v>0</v>
      </c>
      <c r="G12799" s="235">
        <v>23</v>
      </c>
      <c r="H12799" s="235">
        <v>15</v>
      </c>
    </row>
    <row r="12800" spans="2:8">
      <c r="B12800" s="235" t="s">
        <v>93</v>
      </c>
      <c r="C12800" s="235">
        <v>44294</v>
      </c>
      <c r="D12800" s="235">
        <v>0</v>
      </c>
      <c r="E12800" s="235">
        <v>85</v>
      </c>
      <c r="F12800" s="235">
        <v>0</v>
      </c>
      <c r="G12800" s="235">
        <v>21</v>
      </c>
      <c r="H12800" s="235">
        <v>15</v>
      </c>
    </row>
    <row r="12801" spans="2:8">
      <c r="B12801" s="235" t="s">
        <v>93</v>
      </c>
      <c r="C12801" s="235">
        <v>44295</v>
      </c>
      <c r="D12801" s="235">
        <v>16</v>
      </c>
      <c r="E12801" s="235">
        <v>67</v>
      </c>
      <c r="F12801" s="235">
        <v>0</v>
      </c>
      <c r="G12801" s="235">
        <v>21</v>
      </c>
      <c r="H12801" s="235">
        <v>16</v>
      </c>
    </row>
    <row r="12802" spans="2:8">
      <c r="B12802" s="235" t="s">
        <v>93</v>
      </c>
      <c r="C12802" s="235">
        <v>44296</v>
      </c>
      <c r="D12802" s="235">
        <v>0</v>
      </c>
      <c r="E12802" s="235">
        <v>0</v>
      </c>
      <c r="F12802" s="235">
        <v>0</v>
      </c>
      <c r="G12802" s="235">
        <v>0</v>
      </c>
      <c r="H12802" s="235">
        <v>0</v>
      </c>
    </row>
    <row r="12803" spans="2:8">
      <c r="B12803" s="235" t="s">
        <v>93</v>
      </c>
      <c r="C12803" s="235">
        <v>44297</v>
      </c>
      <c r="D12803" s="235">
        <v>0</v>
      </c>
      <c r="E12803" s="235">
        <v>0</v>
      </c>
      <c r="F12803" s="235">
        <v>0</v>
      </c>
      <c r="G12803" s="235">
        <v>0</v>
      </c>
      <c r="H12803" s="235">
        <v>0</v>
      </c>
    </row>
    <row r="12804" spans="2:8">
      <c r="B12804" s="235" t="s">
        <v>93</v>
      </c>
      <c r="C12804" s="235">
        <v>44298</v>
      </c>
      <c r="D12804" s="235">
        <v>12</v>
      </c>
      <c r="E12804" s="235">
        <v>65</v>
      </c>
      <c r="F12804" s="235">
        <v>0</v>
      </c>
      <c r="G12804" s="235">
        <v>29</v>
      </c>
      <c r="H12804" s="235">
        <v>15</v>
      </c>
    </row>
    <row r="12805" spans="2:8">
      <c r="B12805" s="235" t="s">
        <v>93</v>
      </c>
      <c r="C12805" s="235">
        <v>44299</v>
      </c>
      <c r="D12805" s="235">
        <v>0</v>
      </c>
      <c r="E12805" s="235">
        <v>75</v>
      </c>
      <c r="F12805" s="235">
        <v>0</v>
      </c>
      <c r="G12805" s="235">
        <v>30</v>
      </c>
      <c r="H12805" s="235">
        <v>14</v>
      </c>
    </row>
    <row r="12806" spans="2:8">
      <c r="B12806" s="235" t="s">
        <v>93</v>
      </c>
      <c r="C12806" s="235">
        <v>44300</v>
      </c>
      <c r="D12806" s="235">
        <v>0</v>
      </c>
      <c r="E12806" s="235">
        <v>83</v>
      </c>
      <c r="F12806" s="235">
        <v>0</v>
      </c>
      <c r="G12806" s="235">
        <v>21</v>
      </c>
      <c r="H12806" s="235">
        <v>16</v>
      </c>
    </row>
    <row r="12807" spans="2:8">
      <c r="B12807" s="235" t="s">
        <v>93</v>
      </c>
      <c r="C12807" s="235">
        <v>44301</v>
      </c>
      <c r="D12807" s="235">
        <v>0</v>
      </c>
      <c r="E12807" s="235">
        <v>74</v>
      </c>
      <c r="F12807" s="235">
        <v>0</v>
      </c>
      <c r="G12807" s="235">
        <v>21</v>
      </c>
      <c r="H12807" s="235">
        <v>15</v>
      </c>
    </row>
    <row r="12808" spans="2:8">
      <c r="B12808" s="235" t="s">
        <v>93</v>
      </c>
      <c r="C12808" s="235">
        <v>44302</v>
      </c>
      <c r="D12808" s="235">
        <v>0</v>
      </c>
      <c r="E12808" s="235">
        <v>80</v>
      </c>
      <c r="F12808" s="235">
        <v>0</v>
      </c>
      <c r="G12808" s="235">
        <v>19</v>
      </c>
      <c r="H12808" s="235">
        <v>15</v>
      </c>
    </row>
    <row r="12809" spans="2:8">
      <c r="B12809" s="235" t="s">
        <v>93</v>
      </c>
      <c r="C12809" s="235">
        <v>44303</v>
      </c>
      <c r="D12809" s="235">
        <v>0</v>
      </c>
      <c r="E12809" s="235">
        <v>0</v>
      </c>
      <c r="F12809" s="235">
        <v>0</v>
      </c>
      <c r="G12809" s="235">
        <v>0</v>
      </c>
      <c r="H12809" s="235">
        <v>0</v>
      </c>
    </row>
    <row r="12810" spans="2:8">
      <c r="B12810" s="235" t="s">
        <v>93</v>
      </c>
      <c r="C12810" s="235">
        <v>44304</v>
      </c>
      <c r="D12810" s="235">
        <v>0</v>
      </c>
      <c r="E12810" s="235">
        <v>0</v>
      </c>
      <c r="F12810" s="235">
        <v>0</v>
      </c>
      <c r="G12810" s="235">
        <v>0</v>
      </c>
      <c r="H12810" s="235">
        <v>0</v>
      </c>
    </row>
    <row r="12811" spans="2:8">
      <c r="B12811" s="235" t="s">
        <v>93</v>
      </c>
      <c r="C12811" s="235">
        <v>44305</v>
      </c>
      <c r="D12811" s="235">
        <v>62</v>
      </c>
      <c r="E12811" s="235">
        <v>85</v>
      </c>
      <c r="F12811" s="235">
        <v>0</v>
      </c>
      <c r="G12811" s="235">
        <v>23</v>
      </c>
      <c r="H12811" s="235">
        <v>12</v>
      </c>
    </row>
    <row r="12812" spans="2:8">
      <c r="B12812" s="235" t="s">
        <v>93</v>
      </c>
      <c r="C12812" s="235">
        <v>44306</v>
      </c>
      <c r="D12812" s="235">
        <v>0</v>
      </c>
      <c r="E12812" s="235">
        <v>80</v>
      </c>
      <c r="F12812" s="235">
        <v>0</v>
      </c>
      <c r="G12812" s="235">
        <v>29</v>
      </c>
      <c r="H12812" s="235">
        <v>14</v>
      </c>
    </row>
    <row r="12813" spans="2:8">
      <c r="B12813" s="235" t="s">
        <v>93</v>
      </c>
      <c r="C12813" s="235">
        <v>44307</v>
      </c>
      <c r="D12813" s="235">
        <v>10</v>
      </c>
      <c r="E12813" s="235">
        <v>56</v>
      </c>
      <c r="F12813" s="235">
        <v>0</v>
      </c>
      <c r="G12813" s="235">
        <v>2</v>
      </c>
      <c r="H12813" s="235">
        <v>15</v>
      </c>
    </row>
    <row r="12814" spans="2:8">
      <c r="B12814" s="235" t="s">
        <v>93</v>
      </c>
      <c r="C12814" s="235">
        <v>44308</v>
      </c>
      <c r="D12814" s="235">
        <v>0</v>
      </c>
      <c r="E12814" s="235">
        <v>74</v>
      </c>
      <c r="F12814" s="235">
        <v>0</v>
      </c>
      <c r="G12814" s="235">
        <v>22</v>
      </c>
      <c r="H12814" s="235">
        <v>16</v>
      </c>
    </row>
    <row r="12815" spans="2:8">
      <c r="B12815" s="235" t="s">
        <v>93</v>
      </c>
      <c r="C12815" s="235">
        <v>44309</v>
      </c>
      <c r="D12815" s="235">
        <v>10</v>
      </c>
      <c r="E12815" s="235">
        <v>77</v>
      </c>
      <c r="F12815" s="235">
        <v>0</v>
      </c>
      <c r="G12815" s="235">
        <v>19</v>
      </c>
      <c r="H12815" s="235">
        <v>16</v>
      </c>
    </row>
    <row r="12816" spans="2:8">
      <c r="B12816" s="235" t="s">
        <v>93</v>
      </c>
      <c r="C12816" s="235">
        <v>44310</v>
      </c>
      <c r="D12816" s="235">
        <v>0</v>
      </c>
      <c r="E12816" s="235">
        <v>0</v>
      </c>
      <c r="F12816" s="235">
        <v>0</v>
      </c>
      <c r="G12816" s="235">
        <v>0</v>
      </c>
      <c r="H12816" s="235">
        <v>0</v>
      </c>
    </row>
    <row r="12817" spans="2:8">
      <c r="B12817" s="235" t="s">
        <v>93</v>
      </c>
      <c r="C12817" s="235">
        <v>44311</v>
      </c>
      <c r="D12817" s="235">
        <v>0</v>
      </c>
      <c r="E12817" s="235">
        <v>0</v>
      </c>
      <c r="F12817" s="235">
        <v>0</v>
      </c>
      <c r="G12817" s="235">
        <v>0</v>
      </c>
      <c r="H12817" s="235">
        <v>0</v>
      </c>
    </row>
    <row r="12818" spans="2:8">
      <c r="B12818" s="235" t="s">
        <v>93</v>
      </c>
      <c r="C12818" s="235">
        <v>44312</v>
      </c>
      <c r="D12818" s="235">
        <v>20</v>
      </c>
      <c r="E12818" s="235">
        <v>75</v>
      </c>
      <c r="F12818" s="235">
        <v>0</v>
      </c>
      <c r="G12818" s="235">
        <v>30</v>
      </c>
      <c r="H12818" s="235">
        <v>14</v>
      </c>
    </row>
    <row r="12819" spans="2:8">
      <c r="B12819" s="235" t="s">
        <v>93</v>
      </c>
      <c r="C12819" s="235">
        <v>44313</v>
      </c>
      <c r="D12819" s="235">
        <v>50</v>
      </c>
      <c r="E12819" s="235">
        <v>65</v>
      </c>
      <c r="F12819" s="235">
        <v>0</v>
      </c>
      <c r="G12819" s="235">
        <v>22</v>
      </c>
      <c r="H12819" s="235">
        <v>12</v>
      </c>
    </row>
    <row r="12820" spans="2:8">
      <c r="B12820" s="235" t="s">
        <v>93</v>
      </c>
      <c r="C12820" s="235">
        <v>44314</v>
      </c>
      <c r="D12820" s="235">
        <v>80</v>
      </c>
      <c r="E12820" s="235">
        <v>80</v>
      </c>
      <c r="F12820" s="235">
        <v>0</v>
      </c>
      <c r="G12820" s="235">
        <v>21</v>
      </c>
      <c r="H12820" s="235">
        <v>15</v>
      </c>
    </row>
    <row r="12821" spans="2:8">
      <c r="B12821" s="235" t="s">
        <v>93</v>
      </c>
      <c r="C12821" s="235">
        <v>44315</v>
      </c>
      <c r="D12821" s="235">
        <v>150</v>
      </c>
      <c r="E12821" s="235">
        <v>85</v>
      </c>
      <c r="F12821" s="235">
        <v>0</v>
      </c>
      <c r="G12821" s="235">
        <v>23</v>
      </c>
      <c r="H12821" s="235">
        <v>15</v>
      </c>
    </row>
    <row r="12822" spans="2:8">
      <c r="B12822" s="235" t="s">
        <v>93</v>
      </c>
      <c r="C12822" s="235">
        <v>44316</v>
      </c>
      <c r="D12822" s="235">
        <v>20</v>
      </c>
      <c r="E12822" s="235">
        <v>72</v>
      </c>
      <c r="F12822" s="235">
        <v>0</v>
      </c>
      <c r="G12822" s="235">
        <v>20</v>
      </c>
      <c r="H12822" s="235">
        <v>16</v>
      </c>
    </row>
    <row r="12823" spans="2:8">
      <c r="B12823" s="235" t="s">
        <v>93</v>
      </c>
      <c r="C12823" s="235">
        <v>44317</v>
      </c>
      <c r="D12823" s="235">
        <v>0</v>
      </c>
      <c r="E12823" s="235">
        <v>0</v>
      </c>
      <c r="F12823" s="235">
        <v>0</v>
      </c>
      <c r="G12823" s="235">
        <v>0</v>
      </c>
      <c r="H12823" s="235">
        <v>0</v>
      </c>
    </row>
    <row r="12824" spans="2:8">
      <c r="B12824" s="235" t="s">
        <v>93</v>
      </c>
      <c r="C12824" s="235">
        <v>44318</v>
      </c>
      <c r="D12824" s="235">
        <v>0</v>
      </c>
      <c r="E12824" s="235">
        <v>0</v>
      </c>
      <c r="F12824" s="235">
        <v>0</v>
      </c>
      <c r="G12824" s="235">
        <v>0</v>
      </c>
      <c r="H12824" s="235">
        <v>0</v>
      </c>
    </row>
    <row r="12825" spans="2:8">
      <c r="B12825" s="235" t="s">
        <v>93</v>
      </c>
      <c r="C12825" s="235">
        <v>44319</v>
      </c>
      <c r="D12825" s="235">
        <v>31</v>
      </c>
      <c r="E12825" s="235">
        <v>85</v>
      </c>
      <c r="F12825" s="235">
        <v>0</v>
      </c>
      <c r="G12825" s="235">
        <v>29</v>
      </c>
      <c r="H12825" s="235">
        <v>15</v>
      </c>
    </row>
    <row r="12826" spans="2:8">
      <c r="B12826" s="235" t="s">
        <v>93</v>
      </c>
      <c r="C12826" s="235">
        <v>44320</v>
      </c>
      <c r="D12826" s="235">
        <v>11</v>
      </c>
      <c r="E12826" s="235">
        <v>74</v>
      </c>
      <c r="F12826" s="235">
        <v>0</v>
      </c>
      <c r="G12826" s="235">
        <v>25</v>
      </c>
      <c r="H12826" s="235">
        <v>17</v>
      </c>
    </row>
    <row r="12827" spans="2:8">
      <c r="B12827" s="235" t="s">
        <v>93</v>
      </c>
      <c r="C12827" s="235">
        <v>44321</v>
      </c>
      <c r="D12827" s="235">
        <v>4</v>
      </c>
      <c r="E12827" s="235">
        <v>56</v>
      </c>
      <c r="F12827" s="235">
        <v>0</v>
      </c>
      <c r="G12827" s="235">
        <v>24</v>
      </c>
      <c r="H12827" s="235">
        <v>16</v>
      </c>
    </row>
    <row r="12828" spans="2:8">
      <c r="B12828" s="235" t="s">
        <v>93</v>
      </c>
      <c r="C12828" s="235">
        <v>44322</v>
      </c>
      <c r="D12828" s="235">
        <v>5</v>
      </c>
      <c r="E12828" s="235">
        <v>80</v>
      </c>
      <c r="F12828" s="235">
        <v>0</v>
      </c>
      <c r="G12828" s="235">
        <v>22</v>
      </c>
      <c r="H12828" s="235">
        <v>15</v>
      </c>
    </row>
    <row r="12829" spans="2:8">
      <c r="B12829" s="235" t="s">
        <v>93</v>
      </c>
      <c r="C12829" s="235">
        <v>44323</v>
      </c>
      <c r="D12829" s="235">
        <v>12</v>
      </c>
      <c r="E12829" s="235">
        <v>74</v>
      </c>
      <c r="F12829" s="235">
        <v>0</v>
      </c>
      <c r="G12829" s="235">
        <v>25</v>
      </c>
      <c r="H12829" s="235">
        <v>16</v>
      </c>
    </row>
    <row r="12830" spans="2:8">
      <c r="B12830" s="235" t="s">
        <v>93</v>
      </c>
      <c r="C12830" s="235">
        <v>44324</v>
      </c>
      <c r="D12830" s="235">
        <v>2</v>
      </c>
      <c r="E12830" s="235">
        <v>0</v>
      </c>
      <c r="F12830" s="235">
        <v>0</v>
      </c>
      <c r="G12830" s="235">
        <v>0</v>
      </c>
      <c r="H12830" s="235">
        <v>0</v>
      </c>
    </row>
    <row r="12831" spans="2:8">
      <c r="B12831" s="235" t="s">
        <v>93</v>
      </c>
      <c r="C12831" s="235">
        <v>44325</v>
      </c>
      <c r="D12831" s="235">
        <v>0</v>
      </c>
      <c r="E12831" s="235">
        <v>0</v>
      </c>
      <c r="F12831" s="235">
        <v>0</v>
      </c>
      <c r="G12831" s="235">
        <v>0</v>
      </c>
      <c r="H12831" s="235">
        <v>0</v>
      </c>
    </row>
    <row r="12832" spans="2:8">
      <c r="B12832" s="235" t="s">
        <v>93</v>
      </c>
      <c r="C12832" s="235">
        <v>44326</v>
      </c>
      <c r="D12832" s="235">
        <v>22</v>
      </c>
      <c r="E12832" s="235">
        <v>80</v>
      </c>
      <c r="F12832" s="235">
        <v>0</v>
      </c>
      <c r="G12832" s="235">
        <v>27</v>
      </c>
      <c r="H12832" s="235">
        <v>12</v>
      </c>
    </row>
    <row r="12833" spans="2:8">
      <c r="B12833" s="235" t="s">
        <v>93</v>
      </c>
      <c r="C12833" s="235">
        <v>44327</v>
      </c>
      <c r="D12833" s="235">
        <v>5</v>
      </c>
      <c r="E12833" s="235">
        <v>74</v>
      </c>
      <c r="F12833" s="235">
        <v>0</v>
      </c>
      <c r="G12833" s="235">
        <v>26</v>
      </c>
      <c r="H12833" s="235">
        <v>15</v>
      </c>
    </row>
    <row r="12834" spans="2:8">
      <c r="B12834" s="235" t="s">
        <v>93</v>
      </c>
      <c r="C12834" s="235">
        <v>44328</v>
      </c>
      <c r="D12834" s="235">
        <v>0</v>
      </c>
      <c r="E12834" s="235">
        <v>65</v>
      </c>
      <c r="F12834" s="235">
        <v>0</v>
      </c>
      <c r="G12834" s="235">
        <v>23</v>
      </c>
      <c r="H12834" s="235">
        <v>16</v>
      </c>
    </row>
    <row r="12835" spans="2:8">
      <c r="B12835" s="235" t="s">
        <v>93</v>
      </c>
      <c r="C12835" s="235">
        <v>44329</v>
      </c>
      <c r="D12835" s="235">
        <v>0</v>
      </c>
      <c r="E12835" s="235">
        <v>63</v>
      </c>
      <c r="F12835" s="235">
        <v>0</v>
      </c>
      <c r="G12835" s="235">
        <v>26</v>
      </c>
      <c r="H12835" s="235">
        <v>16</v>
      </c>
    </row>
    <row r="12836" spans="2:8">
      <c r="B12836" s="235" t="s">
        <v>93</v>
      </c>
      <c r="C12836" s="235">
        <v>44330</v>
      </c>
      <c r="D12836" s="235">
        <v>0</v>
      </c>
      <c r="E12836" s="235">
        <v>75</v>
      </c>
      <c r="F12836" s="235">
        <v>0</v>
      </c>
      <c r="G12836" s="235">
        <v>25</v>
      </c>
      <c r="H12836" s="235">
        <v>14</v>
      </c>
    </row>
    <row r="12837" spans="2:8">
      <c r="B12837" s="235" t="s">
        <v>93</v>
      </c>
      <c r="C12837" s="235">
        <v>44331</v>
      </c>
      <c r="D12837" s="235">
        <v>0</v>
      </c>
      <c r="E12837" s="235">
        <v>0</v>
      </c>
      <c r="F12837" s="235">
        <v>0</v>
      </c>
      <c r="G12837" s="235">
        <v>0</v>
      </c>
      <c r="H12837" s="235">
        <v>0</v>
      </c>
    </row>
    <row r="12838" spans="2:8">
      <c r="B12838" s="235" t="s">
        <v>93</v>
      </c>
      <c r="C12838" s="235">
        <v>44332</v>
      </c>
      <c r="D12838" s="235">
        <v>0</v>
      </c>
      <c r="E12838" s="235">
        <v>0</v>
      </c>
      <c r="F12838" s="235">
        <v>0</v>
      </c>
      <c r="G12838" s="235">
        <v>0</v>
      </c>
      <c r="H12838" s="235">
        <v>0</v>
      </c>
    </row>
    <row r="12839" spans="2:8">
      <c r="B12839" s="235" t="s">
        <v>93</v>
      </c>
      <c r="C12839" s="235">
        <v>44333</v>
      </c>
      <c r="D12839" s="235">
        <v>0</v>
      </c>
      <c r="E12839" s="235">
        <v>0</v>
      </c>
      <c r="F12839" s="235">
        <v>0</v>
      </c>
      <c r="G12839" s="235">
        <v>0</v>
      </c>
      <c r="H12839" s="235">
        <v>0</v>
      </c>
    </row>
    <row r="12840" spans="2:8">
      <c r="B12840" s="235" t="s">
        <v>93</v>
      </c>
      <c r="C12840" s="235">
        <v>44334</v>
      </c>
      <c r="D12840" s="235">
        <v>85</v>
      </c>
      <c r="E12840" s="235">
        <v>80</v>
      </c>
      <c r="F12840" s="235">
        <v>0</v>
      </c>
      <c r="G12840" s="235">
        <v>20</v>
      </c>
      <c r="H12840" s="235">
        <v>13</v>
      </c>
    </row>
    <row r="12841" spans="2:8">
      <c r="B12841" s="235" t="s">
        <v>93</v>
      </c>
      <c r="C12841" s="235">
        <v>44335</v>
      </c>
      <c r="D12841" s="235">
        <v>6</v>
      </c>
      <c r="E12841" s="235">
        <v>66</v>
      </c>
      <c r="F12841" s="235">
        <v>0</v>
      </c>
      <c r="G12841" s="235">
        <v>27</v>
      </c>
      <c r="H12841" s="235">
        <v>14</v>
      </c>
    </row>
    <row r="12842" spans="2:8">
      <c r="B12842" s="235" t="s">
        <v>93</v>
      </c>
      <c r="C12842" s="235">
        <v>44336</v>
      </c>
      <c r="D12842" s="235">
        <v>0</v>
      </c>
      <c r="E12842" s="235">
        <v>74</v>
      </c>
      <c r="F12842" s="235">
        <v>0</v>
      </c>
      <c r="G12842" s="235">
        <v>24</v>
      </c>
      <c r="H12842" s="235">
        <v>15</v>
      </c>
    </row>
    <row r="12843" spans="2:8">
      <c r="B12843" s="235" t="s">
        <v>93</v>
      </c>
      <c r="C12843" s="235">
        <v>44337</v>
      </c>
      <c r="D12843" s="235">
        <v>2</v>
      </c>
      <c r="E12843" s="235">
        <v>67</v>
      </c>
      <c r="F12843" s="235">
        <v>0</v>
      </c>
      <c r="G12843" s="235">
        <v>24</v>
      </c>
      <c r="H12843" s="235">
        <v>15</v>
      </c>
    </row>
    <row r="12844" spans="2:8">
      <c r="B12844" s="235" t="s">
        <v>93</v>
      </c>
      <c r="C12844" s="235">
        <v>44338</v>
      </c>
      <c r="D12844" s="235">
        <v>0</v>
      </c>
      <c r="E12844" s="235">
        <v>0</v>
      </c>
      <c r="F12844" s="235">
        <v>0</v>
      </c>
      <c r="G12844" s="235">
        <v>0</v>
      </c>
      <c r="H12844" s="235">
        <v>0</v>
      </c>
    </row>
    <row r="12845" spans="2:8">
      <c r="B12845" s="235" t="s">
        <v>93</v>
      </c>
      <c r="C12845" s="235">
        <v>44339</v>
      </c>
      <c r="D12845" s="235">
        <v>0</v>
      </c>
      <c r="E12845" s="235">
        <v>0</v>
      </c>
      <c r="F12845" s="235">
        <v>0</v>
      </c>
      <c r="G12845" s="235">
        <v>0</v>
      </c>
      <c r="H12845" s="235">
        <v>0</v>
      </c>
    </row>
    <row r="12846" spans="2:8">
      <c r="B12846" s="235" t="s">
        <v>93</v>
      </c>
      <c r="C12846" s="235">
        <v>44340</v>
      </c>
      <c r="D12846" s="235">
        <v>0</v>
      </c>
      <c r="E12846" s="235">
        <v>80</v>
      </c>
      <c r="F12846" s="235">
        <v>0</v>
      </c>
      <c r="G12846" s="235">
        <v>23</v>
      </c>
      <c r="H12846" s="235">
        <v>16</v>
      </c>
    </row>
    <row r="12847" spans="2:8">
      <c r="B12847" s="235" t="s">
        <v>93</v>
      </c>
      <c r="C12847" s="235">
        <v>44341</v>
      </c>
      <c r="D12847" s="235">
        <v>0</v>
      </c>
      <c r="E12847" s="235">
        <v>88</v>
      </c>
      <c r="F12847" s="235">
        <v>0</v>
      </c>
      <c r="G12847" s="235">
        <v>24</v>
      </c>
      <c r="H12847" s="235">
        <v>16</v>
      </c>
    </row>
    <row r="12848" spans="2:8">
      <c r="B12848" s="235" t="s">
        <v>93</v>
      </c>
      <c r="C12848" s="235">
        <v>44342</v>
      </c>
      <c r="D12848" s="235">
        <v>5</v>
      </c>
      <c r="E12848" s="235">
        <v>75</v>
      </c>
      <c r="F12848" s="235">
        <v>0</v>
      </c>
      <c r="G12848" s="235">
        <v>21</v>
      </c>
      <c r="H12848" s="235">
        <v>15</v>
      </c>
    </row>
    <row r="12849" spans="2:8">
      <c r="B12849" s="235" t="s">
        <v>93</v>
      </c>
      <c r="C12849" s="235">
        <v>44343</v>
      </c>
      <c r="D12849" s="235">
        <v>4</v>
      </c>
      <c r="E12849" s="235">
        <v>73</v>
      </c>
      <c r="F12849" s="235">
        <v>0</v>
      </c>
      <c r="G12849" s="235">
        <v>25</v>
      </c>
      <c r="H12849" s="235">
        <v>14</v>
      </c>
    </row>
    <row r="12850" spans="2:8">
      <c r="B12850" s="235" t="s">
        <v>93</v>
      </c>
      <c r="C12850" s="235">
        <v>44344</v>
      </c>
      <c r="D12850" s="235">
        <v>9</v>
      </c>
      <c r="E12850" s="235">
        <v>80</v>
      </c>
      <c r="F12850" s="235">
        <v>0</v>
      </c>
      <c r="G12850" s="235">
        <v>21</v>
      </c>
      <c r="H12850" s="235">
        <v>16</v>
      </c>
    </row>
    <row r="12851" spans="2:8">
      <c r="B12851" s="235" t="s">
        <v>93</v>
      </c>
      <c r="C12851" s="235">
        <v>44345</v>
      </c>
      <c r="D12851" s="235">
        <v>0</v>
      </c>
      <c r="E12851" s="235">
        <v>0</v>
      </c>
      <c r="F12851" s="235">
        <v>0</v>
      </c>
      <c r="G12851" s="235">
        <v>0</v>
      </c>
      <c r="H12851" s="235">
        <v>0</v>
      </c>
    </row>
    <row r="12852" spans="2:8">
      <c r="B12852" s="235" t="s">
        <v>93</v>
      </c>
      <c r="C12852" s="235">
        <v>44346</v>
      </c>
      <c r="D12852" s="235">
        <v>0</v>
      </c>
      <c r="E12852" s="235">
        <v>0</v>
      </c>
      <c r="F12852" s="235">
        <v>0</v>
      </c>
      <c r="G12852" s="235">
        <v>0</v>
      </c>
      <c r="H12852" s="235">
        <v>0</v>
      </c>
    </row>
    <row r="12853" spans="2:8">
      <c r="B12853" s="235" t="s">
        <v>93</v>
      </c>
      <c r="C12853" s="235">
        <v>44347</v>
      </c>
      <c r="D12853" s="235">
        <v>45</v>
      </c>
      <c r="E12853" s="235">
        <v>80</v>
      </c>
      <c r="F12853" s="235">
        <v>0</v>
      </c>
      <c r="G12853" s="235">
        <v>22</v>
      </c>
      <c r="H12853" s="235">
        <v>16</v>
      </c>
    </row>
    <row r="12854" spans="2:8">
      <c r="B12854" s="235" t="s">
        <v>93</v>
      </c>
      <c r="C12854" s="235">
        <v>44348</v>
      </c>
      <c r="D12854" s="235">
        <v>46</v>
      </c>
      <c r="E12854" s="235">
        <v>85</v>
      </c>
      <c r="F12854" s="235">
        <v>0</v>
      </c>
      <c r="G12854" s="235">
        <v>22</v>
      </c>
      <c r="H12854" s="235">
        <v>14</v>
      </c>
    </row>
    <row r="12855" spans="2:8">
      <c r="B12855" s="235" t="s">
        <v>93</v>
      </c>
      <c r="C12855" s="235">
        <v>44349</v>
      </c>
      <c r="D12855" s="235">
        <v>2</v>
      </c>
      <c r="E12855" s="235">
        <v>74</v>
      </c>
      <c r="F12855" s="235">
        <v>0</v>
      </c>
      <c r="G12855" s="235">
        <v>25</v>
      </c>
      <c r="H12855" s="235">
        <v>15</v>
      </c>
    </row>
    <row r="12856" spans="2:8">
      <c r="B12856" s="235" t="s">
        <v>93</v>
      </c>
      <c r="C12856" s="235">
        <v>44350</v>
      </c>
      <c r="D12856" s="235">
        <v>0</v>
      </c>
      <c r="E12856" s="235">
        <v>80</v>
      </c>
      <c r="F12856" s="235">
        <v>0</v>
      </c>
      <c r="G12856" s="235">
        <v>25</v>
      </c>
      <c r="H12856" s="235">
        <v>16</v>
      </c>
    </row>
    <row r="12857" spans="2:8">
      <c r="B12857" s="235" t="s">
        <v>93</v>
      </c>
      <c r="C12857" s="235">
        <v>44351</v>
      </c>
      <c r="D12857" s="235">
        <v>9</v>
      </c>
      <c r="E12857" s="235">
        <v>73</v>
      </c>
      <c r="F12857" s="235">
        <v>0</v>
      </c>
      <c r="G12857" s="235">
        <v>23</v>
      </c>
      <c r="H12857" s="235">
        <v>16</v>
      </c>
    </row>
    <row r="12858" spans="2:8">
      <c r="B12858" s="235" t="s">
        <v>93</v>
      </c>
      <c r="C12858" s="235">
        <v>44352</v>
      </c>
      <c r="D12858" s="235">
        <v>0</v>
      </c>
      <c r="E12858" s="235">
        <v>0</v>
      </c>
      <c r="F12858" s="235">
        <v>0</v>
      </c>
      <c r="G12858" s="235">
        <v>0</v>
      </c>
      <c r="H12858" s="235">
        <v>0</v>
      </c>
    </row>
    <row r="12859" spans="2:8">
      <c r="B12859" s="235" t="s">
        <v>93</v>
      </c>
      <c r="C12859" s="235">
        <v>44353</v>
      </c>
      <c r="D12859" s="235">
        <v>0</v>
      </c>
      <c r="E12859" s="235">
        <v>0</v>
      </c>
      <c r="F12859" s="235">
        <v>0</v>
      </c>
      <c r="G12859" s="235">
        <v>0</v>
      </c>
      <c r="H12859" s="235">
        <v>0</v>
      </c>
    </row>
    <row r="12860" spans="2:8">
      <c r="B12860" s="235" t="s">
        <v>93</v>
      </c>
      <c r="C12860" s="235">
        <v>44354</v>
      </c>
      <c r="D12860" s="235">
        <v>34</v>
      </c>
      <c r="E12860" s="235">
        <v>74</v>
      </c>
      <c r="F12860" s="235">
        <v>0</v>
      </c>
      <c r="G12860" s="235">
        <v>21</v>
      </c>
      <c r="H12860" s="235">
        <v>16</v>
      </c>
    </row>
    <row r="12861" spans="2:8">
      <c r="B12861" s="235" t="s">
        <v>93</v>
      </c>
      <c r="C12861" s="235">
        <v>44355</v>
      </c>
      <c r="D12861" s="235">
        <v>5</v>
      </c>
      <c r="E12861" s="235">
        <v>85</v>
      </c>
      <c r="F12861" s="235">
        <v>0</v>
      </c>
      <c r="G12861" s="235">
        <v>21</v>
      </c>
      <c r="H12861" s="235">
        <v>15</v>
      </c>
    </row>
    <row r="12862" spans="2:8">
      <c r="B12862" s="235" t="s">
        <v>93</v>
      </c>
      <c r="C12862" s="235">
        <v>44356</v>
      </c>
      <c r="D12862" s="235">
        <v>12</v>
      </c>
      <c r="E12862" s="235">
        <v>70</v>
      </c>
      <c r="F12862" s="235">
        <v>0</v>
      </c>
      <c r="G12862" s="235">
        <v>24</v>
      </c>
      <c r="H12862" s="235">
        <v>16</v>
      </c>
    </row>
    <row r="12863" spans="2:8">
      <c r="B12863" s="235" t="s">
        <v>93</v>
      </c>
      <c r="C12863" s="235">
        <v>44357</v>
      </c>
      <c r="D12863" s="235">
        <v>7</v>
      </c>
      <c r="E12863" s="235">
        <v>75</v>
      </c>
      <c r="F12863" s="235">
        <v>0</v>
      </c>
      <c r="G12863" s="235">
        <v>23</v>
      </c>
      <c r="H12863" s="235">
        <v>15</v>
      </c>
    </row>
    <row r="12864" spans="2:8">
      <c r="B12864" s="235" t="s">
        <v>93</v>
      </c>
      <c r="C12864" s="235">
        <v>44358</v>
      </c>
      <c r="D12864" s="235">
        <v>0</v>
      </c>
      <c r="E12864" s="235">
        <v>58</v>
      </c>
      <c r="F12864" s="235">
        <v>0</v>
      </c>
      <c r="G12864" s="235">
        <v>24</v>
      </c>
      <c r="H12864" s="235">
        <v>15</v>
      </c>
    </row>
    <row r="12865" spans="2:8">
      <c r="B12865" s="235" t="s">
        <v>93</v>
      </c>
      <c r="C12865" s="235">
        <v>44359</v>
      </c>
      <c r="D12865" s="235">
        <v>0</v>
      </c>
      <c r="E12865" s="235">
        <v>0</v>
      </c>
      <c r="F12865" s="235">
        <v>0</v>
      </c>
      <c r="G12865" s="235">
        <v>0</v>
      </c>
      <c r="H12865" s="235">
        <v>0</v>
      </c>
    </row>
    <row r="12866" spans="2:8">
      <c r="B12866" s="235" t="s">
        <v>93</v>
      </c>
      <c r="C12866" s="235">
        <v>44360</v>
      </c>
      <c r="D12866" s="235">
        <v>0</v>
      </c>
      <c r="E12866" s="235">
        <v>0</v>
      </c>
      <c r="F12866" s="235">
        <v>0</v>
      </c>
      <c r="G12866" s="235">
        <v>0</v>
      </c>
      <c r="H12866" s="235">
        <v>0</v>
      </c>
    </row>
    <row r="12867" spans="2:8">
      <c r="B12867" s="235" t="s">
        <v>93</v>
      </c>
      <c r="C12867" s="235">
        <v>44361</v>
      </c>
      <c r="D12867" s="235">
        <v>0</v>
      </c>
      <c r="E12867" s="235">
        <v>0</v>
      </c>
      <c r="F12867" s="235">
        <v>0</v>
      </c>
      <c r="G12867" s="235">
        <v>0</v>
      </c>
      <c r="H12867" s="235">
        <v>0</v>
      </c>
    </row>
    <row r="12868" spans="2:8">
      <c r="B12868" s="235" t="s">
        <v>93</v>
      </c>
      <c r="C12868" s="235">
        <v>44362</v>
      </c>
      <c r="D12868" s="235">
        <v>39</v>
      </c>
      <c r="E12868" s="235">
        <v>70</v>
      </c>
      <c r="F12868" s="235">
        <v>0</v>
      </c>
      <c r="G12868" s="235">
        <v>24</v>
      </c>
      <c r="H12868" s="235">
        <v>14</v>
      </c>
    </row>
    <row r="12869" spans="2:8">
      <c r="B12869" s="235" t="s">
        <v>93</v>
      </c>
      <c r="C12869" s="235">
        <v>44363</v>
      </c>
      <c r="D12869" s="235">
        <v>7</v>
      </c>
      <c r="E12869" s="235">
        <v>75</v>
      </c>
      <c r="F12869" s="235">
        <v>0</v>
      </c>
      <c r="G12869" s="235">
        <v>22</v>
      </c>
      <c r="H12869" s="235">
        <v>12</v>
      </c>
    </row>
    <row r="12870" spans="2:8">
      <c r="B12870" s="235" t="s">
        <v>93</v>
      </c>
      <c r="C12870" s="235">
        <v>44364</v>
      </c>
      <c r="D12870" s="235">
        <v>0</v>
      </c>
      <c r="E12870" s="235">
        <v>80</v>
      </c>
      <c r="F12870" s="235">
        <v>0</v>
      </c>
      <c r="G12870" s="235">
        <v>25</v>
      </c>
      <c r="H12870" s="235">
        <v>16</v>
      </c>
    </row>
    <row r="12871" spans="2:8">
      <c r="B12871" s="235" t="s">
        <v>93</v>
      </c>
      <c r="C12871" s="235">
        <v>44365</v>
      </c>
      <c r="D12871" s="235">
        <v>1</v>
      </c>
      <c r="E12871" s="235">
        <v>68</v>
      </c>
      <c r="F12871" s="235">
        <v>0</v>
      </c>
      <c r="G12871" s="235">
        <v>23</v>
      </c>
      <c r="H12871" s="235">
        <v>15</v>
      </c>
    </row>
    <row r="12872" spans="2:8">
      <c r="B12872" s="235" t="s">
        <v>93</v>
      </c>
      <c r="C12872" s="235">
        <v>44366</v>
      </c>
      <c r="D12872" s="235">
        <v>0</v>
      </c>
      <c r="E12872" s="235">
        <v>0</v>
      </c>
      <c r="F12872" s="235">
        <v>0</v>
      </c>
      <c r="G12872" s="235">
        <v>0</v>
      </c>
      <c r="H12872" s="235">
        <v>0</v>
      </c>
    </row>
    <row r="12873" spans="2:8">
      <c r="B12873" s="235" t="s">
        <v>93</v>
      </c>
      <c r="C12873" s="235">
        <v>44367</v>
      </c>
      <c r="D12873" s="235">
        <v>0</v>
      </c>
      <c r="E12873" s="235">
        <v>0</v>
      </c>
      <c r="F12873" s="235">
        <v>0</v>
      </c>
      <c r="G12873" s="235">
        <v>0</v>
      </c>
      <c r="H12873" s="235">
        <v>0</v>
      </c>
    </row>
    <row r="12874" spans="2:8">
      <c r="B12874" s="235" t="s">
        <v>93</v>
      </c>
      <c r="C12874" s="235">
        <v>44368</v>
      </c>
      <c r="D12874" s="235">
        <v>9</v>
      </c>
      <c r="E12874" s="235">
        <v>56</v>
      </c>
      <c r="F12874" s="235">
        <v>0</v>
      </c>
      <c r="G12874" s="235">
        <v>21</v>
      </c>
      <c r="H12874" s="235">
        <v>15</v>
      </c>
    </row>
    <row r="12875" spans="2:8">
      <c r="B12875" s="235" t="s">
        <v>93</v>
      </c>
      <c r="C12875" s="235">
        <v>44369</v>
      </c>
      <c r="D12875" s="235">
        <v>0</v>
      </c>
      <c r="E12875" s="235">
        <v>80</v>
      </c>
      <c r="F12875" s="235">
        <v>0</v>
      </c>
      <c r="G12875" s="235">
        <v>23</v>
      </c>
      <c r="H12875" s="235">
        <v>15</v>
      </c>
    </row>
    <row r="12876" spans="2:8">
      <c r="B12876" s="235" t="s">
        <v>93</v>
      </c>
      <c r="C12876" s="235">
        <v>44370</v>
      </c>
      <c r="D12876" s="235">
        <v>0</v>
      </c>
      <c r="E12876" s="235">
        <v>65</v>
      </c>
      <c r="F12876" s="235">
        <v>0</v>
      </c>
      <c r="G12876" s="235">
        <v>26</v>
      </c>
      <c r="H12876" s="235">
        <v>16</v>
      </c>
    </row>
    <row r="12877" spans="2:8">
      <c r="B12877" s="235" t="s">
        <v>93</v>
      </c>
      <c r="C12877" s="235">
        <v>44371</v>
      </c>
      <c r="D12877" s="235">
        <v>0</v>
      </c>
      <c r="E12877" s="235">
        <v>62</v>
      </c>
      <c r="F12877" s="235">
        <v>0</v>
      </c>
      <c r="G12877" s="235">
        <v>25</v>
      </c>
      <c r="H12877" s="235">
        <v>14</v>
      </c>
    </row>
    <row r="12878" spans="2:8">
      <c r="B12878" s="235" t="s">
        <v>93</v>
      </c>
      <c r="C12878" s="235">
        <v>44372</v>
      </c>
      <c r="D12878" s="235">
        <v>7</v>
      </c>
      <c r="E12878" s="235">
        <v>63</v>
      </c>
      <c r="F12878" s="235">
        <v>0</v>
      </c>
      <c r="G12878" s="235">
        <v>22</v>
      </c>
      <c r="H12878" s="235">
        <v>15</v>
      </c>
    </row>
    <row r="12879" spans="2:8">
      <c r="B12879" s="235" t="s">
        <v>93</v>
      </c>
      <c r="C12879" s="235">
        <v>44373</v>
      </c>
      <c r="D12879" s="235">
        <v>0</v>
      </c>
      <c r="E12879" s="235">
        <v>0</v>
      </c>
      <c r="F12879" s="235">
        <v>0</v>
      </c>
      <c r="G12879" s="235">
        <v>0</v>
      </c>
      <c r="H12879" s="235">
        <v>0</v>
      </c>
    </row>
    <row r="12880" spans="2:8">
      <c r="B12880" s="235" t="s">
        <v>93</v>
      </c>
      <c r="C12880" s="235">
        <v>44374</v>
      </c>
      <c r="D12880" s="235">
        <v>0</v>
      </c>
      <c r="E12880" s="235">
        <v>0</v>
      </c>
      <c r="F12880" s="235">
        <v>0</v>
      </c>
      <c r="G12880" s="235">
        <v>0</v>
      </c>
      <c r="H12880" s="235">
        <v>0</v>
      </c>
    </row>
    <row r="12881" spans="2:8">
      <c r="B12881" s="235" t="s">
        <v>93</v>
      </c>
      <c r="C12881" s="235">
        <v>44375</v>
      </c>
      <c r="D12881" s="235">
        <v>15</v>
      </c>
      <c r="E12881" s="235">
        <v>74</v>
      </c>
      <c r="F12881" s="235">
        <v>0</v>
      </c>
      <c r="G12881" s="235">
        <v>23</v>
      </c>
      <c r="H12881" s="235">
        <v>15</v>
      </c>
    </row>
    <row r="12882" spans="2:8">
      <c r="B12882" s="235" t="s">
        <v>93</v>
      </c>
      <c r="C12882" s="235">
        <v>44376</v>
      </c>
      <c r="D12882" s="235">
        <v>0</v>
      </c>
      <c r="E12882" s="235">
        <v>64</v>
      </c>
      <c r="F12882" s="235">
        <v>0</v>
      </c>
      <c r="G12882" s="235">
        <v>22</v>
      </c>
      <c r="H12882" s="235">
        <v>14</v>
      </c>
    </row>
    <row r="12883" spans="2:8">
      <c r="B12883" s="235" t="s">
        <v>93</v>
      </c>
      <c r="C12883" s="235">
        <v>44377</v>
      </c>
      <c r="D12883" s="235">
        <v>0</v>
      </c>
      <c r="E12883" s="235">
        <v>67</v>
      </c>
      <c r="F12883" s="235">
        <v>0</v>
      </c>
      <c r="G12883" s="235">
        <v>23</v>
      </c>
      <c r="H12883" s="235">
        <v>16</v>
      </c>
    </row>
    <row r="12884" spans="2:8">
      <c r="B12884" s="235" t="s">
        <v>93</v>
      </c>
      <c r="C12884" s="235">
        <v>44378</v>
      </c>
      <c r="D12884" s="235">
        <v>1</v>
      </c>
      <c r="E12884" s="235">
        <v>70</v>
      </c>
      <c r="F12884" s="235">
        <v>0</v>
      </c>
      <c r="G12884" s="235">
        <v>22</v>
      </c>
      <c r="H12884" s="235">
        <v>15</v>
      </c>
    </row>
    <row r="12885" spans="2:8">
      <c r="B12885" s="235" t="s">
        <v>93</v>
      </c>
      <c r="C12885" s="235">
        <v>44379</v>
      </c>
      <c r="D12885" s="235">
        <v>2</v>
      </c>
      <c r="E12885" s="235">
        <v>74</v>
      </c>
      <c r="F12885" s="235">
        <v>0</v>
      </c>
      <c r="G12885" s="235">
        <v>22</v>
      </c>
      <c r="H12885" s="235">
        <v>15</v>
      </c>
    </row>
    <row r="12886" spans="2:8">
      <c r="B12886" s="235" t="s">
        <v>93</v>
      </c>
      <c r="C12886" s="235">
        <v>44380</v>
      </c>
      <c r="D12886" s="235">
        <v>0</v>
      </c>
      <c r="E12886" s="235">
        <v>0</v>
      </c>
      <c r="F12886" s="235">
        <v>0</v>
      </c>
      <c r="G12886" s="235">
        <v>0</v>
      </c>
      <c r="H12886" s="235">
        <v>0</v>
      </c>
    </row>
    <row r="12887" spans="2:8">
      <c r="B12887" s="235" t="s">
        <v>93</v>
      </c>
      <c r="C12887" s="235">
        <v>44381</v>
      </c>
      <c r="D12887" s="235">
        <v>0</v>
      </c>
      <c r="E12887" s="235">
        <v>0</v>
      </c>
      <c r="F12887" s="235">
        <v>0</v>
      </c>
      <c r="G12887" s="235">
        <v>0</v>
      </c>
      <c r="H12887" s="235">
        <v>0</v>
      </c>
    </row>
    <row r="12888" spans="2:8">
      <c r="B12888" s="235" t="s">
        <v>93</v>
      </c>
      <c r="C12888" s="235">
        <v>44382</v>
      </c>
      <c r="D12888" s="235">
        <v>0</v>
      </c>
      <c r="E12888" s="235">
        <v>0</v>
      </c>
      <c r="F12888" s="235">
        <v>0</v>
      </c>
      <c r="G12888" s="235">
        <v>0</v>
      </c>
      <c r="H12888" s="235">
        <v>0</v>
      </c>
    </row>
    <row r="12889" spans="2:8">
      <c r="B12889" s="235" t="s">
        <v>93</v>
      </c>
      <c r="C12889" s="235">
        <v>44383</v>
      </c>
      <c r="D12889" s="235">
        <v>2</v>
      </c>
      <c r="E12889" s="235">
        <v>72</v>
      </c>
      <c r="F12889" s="235">
        <v>0</v>
      </c>
      <c r="G12889" s="235">
        <v>23</v>
      </c>
      <c r="H12889" s="235">
        <v>14</v>
      </c>
    </row>
    <row r="12890" spans="2:8">
      <c r="B12890" s="235" t="s">
        <v>93</v>
      </c>
      <c r="C12890" s="235">
        <v>44384</v>
      </c>
      <c r="D12890" s="235">
        <v>0</v>
      </c>
      <c r="E12890" s="235">
        <v>48</v>
      </c>
      <c r="F12890" s="235">
        <v>0</v>
      </c>
      <c r="G12890" s="235">
        <v>24</v>
      </c>
      <c r="H12890" s="235">
        <v>15</v>
      </c>
    </row>
    <row r="12891" spans="2:8">
      <c r="B12891" s="235" t="s">
        <v>93</v>
      </c>
      <c r="C12891" s="235">
        <v>44385</v>
      </c>
      <c r="D12891" s="235">
        <v>0</v>
      </c>
      <c r="E12891" s="235">
        <v>50</v>
      </c>
      <c r="F12891" s="235">
        <v>0</v>
      </c>
      <c r="G12891" s="235">
        <v>23</v>
      </c>
      <c r="H12891" s="235">
        <v>16</v>
      </c>
    </row>
    <row r="12892" spans="2:8">
      <c r="B12892" s="235" t="s">
        <v>93</v>
      </c>
      <c r="C12892" s="235">
        <v>44386</v>
      </c>
      <c r="D12892" s="235">
        <v>0</v>
      </c>
      <c r="E12892" s="235">
        <v>73</v>
      </c>
      <c r="F12892" s="235">
        <v>0</v>
      </c>
      <c r="G12892" s="235">
        <v>21</v>
      </c>
      <c r="H12892" s="235">
        <v>16</v>
      </c>
    </row>
    <row r="12893" spans="2:8">
      <c r="B12893" s="235" t="s">
        <v>93</v>
      </c>
      <c r="C12893" s="235">
        <v>44387</v>
      </c>
      <c r="D12893" s="235">
        <v>0</v>
      </c>
      <c r="E12893" s="235">
        <v>0</v>
      </c>
      <c r="F12893" s="235">
        <v>0</v>
      </c>
      <c r="G12893" s="235">
        <v>0</v>
      </c>
      <c r="H12893" s="235">
        <v>0</v>
      </c>
    </row>
    <row r="12894" spans="2:8">
      <c r="B12894" s="235" t="s">
        <v>93</v>
      </c>
      <c r="C12894" s="235">
        <v>44388</v>
      </c>
      <c r="D12894" s="235">
        <v>0</v>
      </c>
      <c r="E12894" s="235">
        <v>0</v>
      </c>
      <c r="F12894" s="235">
        <v>0</v>
      </c>
      <c r="G12894" s="235">
        <v>0</v>
      </c>
      <c r="H12894" s="235">
        <v>0</v>
      </c>
    </row>
    <row r="12895" spans="2:8">
      <c r="B12895" s="235" t="s">
        <v>93</v>
      </c>
      <c r="C12895" s="235">
        <v>44389</v>
      </c>
      <c r="D12895" s="235">
        <v>0</v>
      </c>
      <c r="E12895" s="235">
        <v>64</v>
      </c>
      <c r="F12895" s="235">
        <v>0</v>
      </c>
      <c r="G12895" s="235">
        <v>23</v>
      </c>
      <c r="H12895" s="235">
        <v>15</v>
      </c>
    </row>
    <row r="12896" spans="2:8">
      <c r="B12896" s="235" t="s">
        <v>93</v>
      </c>
      <c r="C12896" s="235">
        <v>44390</v>
      </c>
      <c r="D12896" s="235">
        <v>0</v>
      </c>
      <c r="E12896" s="235">
        <v>60</v>
      </c>
      <c r="F12896" s="235">
        <v>0</v>
      </c>
      <c r="G12896" s="235">
        <v>22</v>
      </c>
      <c r="H12896" s="235">
        <v>13</v>
      </c>
    </row>
    <row r="12897" spans="2:8">
      <c r="B12897" s="235" t="s">
        <v>93</v>
      </c>
      <c r="C12897" s="235">
        <v>44391</v>
      </c>
      <c r="D12897" s="235">
        <v>0</v>
      </c>
      <c r="E12897" s="235">
        <v>65</v>
      </c>
      <c r="F12897" s="235">
        <v>0</v>
      </c>
      <c r="G12897" s="235">
        <v>23</v>
      </c>
      <c r="H12897" s="235">
        <v>14</v>
      </c>
    </row>
    <row r="12898" spans="2:8">
      <c r="B12898" s="235" t="s">
        <v>93</v>
      </c>
      <c r="C12898" s="235">
        <v>44392</v>
      </c>
      <c r="D12898" s="235">
        <v>0</v>
      </c>
      <c r="E12898" s="235">
        <v>76</v>
      </c>
      <c r="F12898" s="235">
        <v>0</v>
      </c>
      <c r="G12898" s="235">
        <v>24</v>
      </c>
      <c r="H12898" s="235">
        <v>16</v>
      </c>
    </row>
    <row r="12899" spans="2:8">
      <c r="B12899" s="235" t="s">
        <v>93</v>
      </c>
      <c r="C12899" s="235">
        <v>44393</v>
      </c>
      <c r="D12899" s="235">
        <v>0</v>
      </c>
      <c r="E12899" s="235">
        <v>70</v>
      </c>
      <c r="F12899" s="235">
        <v>0</v>
      </c>
      <c r="G12899" s="235">
        <v>23</v>
      </c>
      <c r="H12899" s="235">
        <v>16</v>
      </c>
    </row>
    <row r="12900" spans="2:8">
      <c r="B12900" s="235" t="s">
        <v>93</v>
      </c>
      <c r="C12900" s="235">
        <v>44394</v>
      </c>
      <c r="D12900" s="235">
        <v>0</v>
      </c>
      <c r="E12900" s="235">
        <v>0</v>
      </c>
      <c r="F12900" s="235">
        <v>0</v>
      </c>
      <c r="G12900" s="235">
        <v>0</v>
      </c>
      <c r="H12900" s="235">
        <v>0</v>
      </c>
    </row>
    <row r="12901" spans="2:8">
      <c r="B12901" s="235" t="s">
        <v>93</v>
      </c>
      <c r="C12901" s="235">
        <v>44395</v>
      </c>
      <c r="D12901" s="235">
        <v>0</v>
      </c>
      <c r="E12901" s="235">
        <v>0</v>
      </c>
      <c r="F12901" s="235">
        <v>0</v>
      </c>
      <c r="G12901" s="235">
        <v>0</v>
      </c>
      <c r="H12901" s="235">
        <v>0</v>
      </c>
    </row>
    <row r="12902" spans="2:8">
      <c r="B12902" s="235" t="s">
        <v>93</v>
      </c>
      <c r="C12902" s="235">
        <v>44396</v>
      </c>
      <c r="D12902" s="235">
        <v>2</v>
      </c>
      <c r="E12902" s="235">
        <v>75</v>
      </c>
      <c r="F12902" s="235">
        <v>0</v>
      </c>
      <c r="G12902" s="235">
        <v>24</v>
      </c>
      <c r="H12902" s="235">
        <v>15</v>
      </c>
    </row>
    <row r="12903" spans="2:8">
      <c r="B12903" s="235" t="s">
        <v>93</v>
      </c>
      <c r="C12903" s="235">
        <v>44397</v>
      </c>
      <c r="D12903" s="235">
        <v>0</v>
      </c>
      <c r="E12903" s="235">
        <v>55</v>
      </c>
      <c r="F12903" s="235">
        <v>0</v>
      </c>
      <c r="G12903" s="235">
        <v>29</v>
      </c>
      <c r="H12903" s="235">
        <v>17</v>
      </c>
    </row>
    <row r="12904" spans="2:8">
      <c r="B12904" s="235" t="s">
        <v>93</v>
      </c>
      <c r="C12904" s="235">
        <v>44398</v>
      </c>
      <c r="D12904" s="235">
        <v>0</v>
      </c>
      <c r="E12904" s="235">
        <v>50</v>
      </c>
      <c r="F12904" s="235">
        <v>0</v>
      </c>
      <c r="G12904" s="235">
        <v>28</v>
      </c>
      <c r="H12904" s="235">
        <v>16</v>
      </c>
    </row>
    <row r="12905" spans="2:8">
      <c r="B12905" s="235" t="s">
        <v>93</v>
      </c>
      <c r="C12905" s="235">
        <v>44399</v>
      </c>
      <c r="D12905" s="235">
        <v>0</v>
      </c>
      <c r="E12905" s="235">
        <v>55</v>
      </c>
      <c r="F12905" s="235">
        <v>0</v>
      </c>
      <c r="G12905" s="235">
        <v>24</v>
      </c>
      <c r="H12905" s="235">
        <v>16</v>
      </c>
    </row>
    <row r="12906" spans="2:8">
      <c r="B12906" s="235" t="s">
        <v>93</v>
      </c>
      <c r="C12906" s="235">
        <v>44400</v>
      </c>
      <c r="D12906" s="235">
        <v>0</v>
      </c>
      <c r="E12906" s="235">
        <v>0</v>
      </c>
      <c r="F12906" s="235">
        <v>0</v>
      </c>
      <c r="G12906" s="235">
        <v>0</v>
      </c>
      <c r="H12906" s="235">
        <v>0</v>
      </c>
    </row>
    <row r="12907" spans="2:8">
      <c r="B12907" s="235" t="s">
        <v>93</v>
      </c>
      <c r="C12907" s="235">
        <v>44401</v>
      </c>
      <c r="D12907" s="235">
        <v>0</v>
      </c>
      <c r="E12907" s="235">
        <v>0</v>
      </c>
      <c r="F12907" s="235">
        <v>0</v>
      </c>
      <c r="G12907" s="235">
        <v>0</v>
      </c>
      <c r="H12907" s="235">
        <v>0</v>
      </c>
    </row>
    <row r="12908" spans="2:8">
      <c r="B12908" s="235" t="s">
        <v>93</v>
      </c>
      <c r="C12908" s="235">
        <v>44402</v>
      </c>
      <c r="D12908" s="235">
        <v>0</v>
      </c>
      <c r="E12908" s="235">
        <v>0</v>
      </c>
      <c r="F12908" s="235">
        <v>0</v>
      </c>
      <c r="G12908" s="235">
        <v>0</v>
      </c>
      <c r="H12908" s="235">
        <v>0</v>
      </c>
    </row>
    <row r="12909" spans="2:8">
      <c r="B12909" s="235" t="s">
        <v>93</v>
      </c>
      <c r="C12909" s="235">
        <v>44403</v>
      </c>
      <c r="D12909" s="235">
        <v>32</v>
      </c>
      <c r="E12909" s="235">
        <v>77</v>
      </c>
      <c r="F12909" s="235">
        <v>0</v>
      </c>
      <c r="G12909" s="235">
        <v>20</v>
      </c>
      <c r="H12909" s="235">
        <v>15</v>
      </c>
    </row>
    <row r="12910" spans="2:8">
      <c r="B12910" s="235" t="s">
        <v>93</v>
      </c>
      <c r="C12910" s="235">
        <v>44404</v>
      </c>
      <c r="D12910" s="235">
        <v>10</v>
      </c>
      <c r="E12910" s="235">
        <v>80</v>
      </c>
      <c r="F12910" s="235">
        <v>0</v>
      </c>
      <c r="G12910" s="235">
        <v>24</v>
      </c>
      <c r="H12910" s="235">
        <v>15</v>
      </c>
    </row>
    <row r="12911" spans="2:8">
      <c r="B12911" s="235" t="s">
        <v>93</v>
      </c>
      <c r="C12911" s="235">
        <v>44405</v>
      </c>
      <c r="D12911" s="235">
        <v>1</v>
      </c>
      <c r="E12911" s="235">
        <v>73</v>
      </c>
      <c r="F12911" s="235">
        <v>0</v>
      </c>
      <c r="G12911" s="235">
        <v>23</v>
      </c>
      <c r="H12911" s="235">
        <v>16</v>
      </c>
    </row>
    <row r="12912" spans="2:8">
      <c r="B12912" s="235" t="s">
        <v>93</v>
      </c>
      <c r="C12912" s="235">
        <v>44406</v>
      </c>
      <c r="D12912" s="235">
        <v>0</v>
      </c>
      <c r="E12912" s="235">
        <v>76</v>
      </c>
      <c r="F12912" s="235">
        <v>0</v>
      </c>
      <c r="G12912" s="235">
        <v>22</v>
      </c>
      <c r="H12912" s="235">
        <v>15</v>
      </c>
    </row>
    <row r="12913" spans="2:8">
      <c r="B12913" s="235" t="s">
        <v>93</v>
      </c>
      <c r="C12913" s="235">
        <v>44407</v>
      </c>
      <c r="D12913" s="235">
        <v>2</v>
      </c>
      <c r="E12913" s="235">
        <v>63</v>
      </c>
      <c r="F12913" s="235">
        <v>0</v>
      </c>
      <c r="G12913" s="235">
        <v>22</v>
      </c>
      <c r="H12913" s="235">
        <v>16</v>
      </c>
    </row>
    <row r="12914" spans="2:8">
      <c r="B12914" s="235" t="s">
        <v>93</v>
      </c>
      <c r="C12914" s="235">
        <v>44408</v>
      </c>
      <c r="D12914" s="235">
        <v>0</v>
      </c>
      <c r="E12914" s="235">
        <v>0</v>
      </c>
      <c r="F12914" s="235">
        <v>0</v>
      </c>
      <c r="G12914" s="235">
        <v>0</v>
      </c>
      <c r="H12914" s="235">
        <v>0</v>
      </c>
    </row>
    <row r="12915" spans="2:8">
      <c r="B12915" s="235" t="s">
        <v>93</v>
      </c>
      <c r="C12915" s="235">
        <v>44410</v>
      </c>
      <c r="D12915" s="235">
        <v>5</v>
      </c>
      <c r="E12915" s="235">
        <v>80</v>
      </c>
      <c r="F12915" s="235">
        <v>0</v>
      </c>
      <c r="G12915" s="235">
        <v>24</v>
      </c>
      <c r="H12915" s="235">
        <v>15</v>
      </c>
    </row>
    <row r="12916" spans="2:8">
      <c r="B12916" s="235" t="s">
        <v>93</v>
      </c>
      <c r="C12916" s="235">
        <v>44411</v>
      </c>
      <c r="D12916" s="235">
        <v>0</v>
      </c>
      <c r="E12916" s="235">
        <v>75</v>
      </c>
      <c r="F12916" s="235">
        <v>0</v>
      </c>
      <c r="G12916" s="235">
        <v>24</v>
      </c>
      <c r="H12916" s="235">
        <v>16</v>
      </c>
    </row>
    <row r="12917" spans="2:8">
      <c r="B12917" s="235" t="s">
        <v>93</v>
      </c>
      <c r="C12917" s="235">
        <v>44412</v>
      </c>
      <c r="D12917" s="235">
        <v>0</v>
      </c>
      <c r="E12917" s="235">
        <v>64</v>
      </c>
      <c r="F12917" s="235">
        <v>0</v>
      </c>
      <c r="G12917" s="235">
        <v>23</v>
      </c>
      <c r="H12917" s="235">
        <v>15</v>
      </c>
    </row>
    <row r="12918" spans="2:8">
      <c r="B12918" s="235" t="s">
        <v>93</v>
      </c>
      <c r="C12918" s="235">
        <v>44413</v>
      </c>
      <c r="D12918" s="235">
        <v>0</v>
      </c>
      <c r="E12918" s="235">
        <v>69</v>
      </c>
      <c r="F12918" s="235">
        <v>0</v>
      </c>
      <c r="G12918" s="235">
        <v>25</v>
      </c>
      <c r="H12918" s="235">
        <v>16</v>
      </c>
    </row>
    <row r="12919" spans="2:8">
      <c r="B12919" s="235" t="s">
        <v>93</v>
      </c>
      <c r="C12919" s="235">
        <v>44414</v>
      </c>
      <c r="D12919" s="235">
        <v>0</v>
      </c>
      <c r="E12919" s="235">
        <v>76</v>
      </c>
      <c r="F12919" s="235">
        <v>0</v>
      </c>
      <c r="G12919" s="235">
        <v>24</v>
      </c>
      <c r="H12919" s="235">
        <v>15</v>
      </c>
    </row>
    <row r="12920" spans="2:8">
      <c r="B12920" s="235" t="s">
        <v>93</v>
      </c>
      <c r="C12920" s="235">
        <v>44417</v>
      </c>
      <c r="D12920" s="235">
        <v>8</v>
      </c>
      <c r="E12920" s="235">
        <v>74</v>
      </c>
      <c r="F12920" s="235">
        <v>0</v>
      </c>
      <c r="G12920" s="235">
        <v>24</v>
      </c>
      <c r="H12920" s="235">
        <v>15</v>
      </c>
    </row>
    <row r="12921" spans="2:8">
      <c r="B12921" s="235" t="s">
        <v>93</v>
      </c>
      <c r="C12921" s="235">
        <v>44418</v>
      </c>
      <c r="D12921" s="235">
        <v>3</v>
      </c>
      <c r="E12921" s="235">
        <v>79</v>
      </c>
      <c r="F12921" s="235">
        <v>0</v>
      </c>
      <c r="G12921" s="235">
        <v>22</v>
      </c>
      <c r="H12921" s="235">
        <v>16</v>
      </c>
    </row>
    <row r="12922" spans="2:8">
      <c r="B12922" s="235" t="s">
        <v>93</v>
      </c>
      <c r="C12922" s="235">
        <v>44419</v>
      </c>
      <c r="D12922" s="235">
        <v>4</v>
      </c>
      <c r="E12922" s="235">
        <v>80</v>
      </c>
      <c r="F12922" s="235">
        <v>0</v>
      </c>
      <c r="G12922" s="235">
        <v>25</v>
      </c>
      <c r="H12922" s="235">
        <v>16</v>
      </c>
    </row>
    <row r="12923" spans="2:8">
      <c r="B12923" s="235" t="s">
        <v>93</v>
      </c>
      <c r="C12923" s="235">
        <v>44420</v>
      </c>
      <c r="D12923" s="235">
        <v>12</v>
      </c>
      <c r="E12923" s="235">
        <v>72</v>
      </c>
      <c r="F12923" s="235">
        <v>0</v>
      </c>
      <c r="G12923" s="235">
        <v>20</v>
      </c>
      <c r="H12923" s="235">
        <v>15</v>
      </c>
    </row>
    <row r="12924" spans="2:8">
      <c r="B12924" s="235" t="s">
        <v>93</v>
      </c>
      <c r="C12924" s="235">
        <v>44421</v>
      </c>
      <c r="D12924" s="235">
        <v>20</v>
      </c>
      <c r="E12924" s="235">
        <v>79</v>
      </c>
      <c r="F12924" s="235">
        <v>0</v>
      </c>
      <c r="G12924" s="235">
        <v>20</v>
      </c>
      <c r="H12924" s="235">
        <v>15</v>
      </c>
    </row>
    <row r="12925" spans="2:8">
      <c r="B12925" s="235" t="s">
        <v>93</v>
      </c>
      <c r="C12925" s="235">
        <v>44425</v>
      </c>
      <c r="D12925" s="235">
        <v>58</v>
      </c>
      <c r="E12925" s="235">
        <v>80</v>
      </c>
      <c r="F12925" s="235">
        <v>0</v>
      </c>
      <c r="G12925" s="235">
        <v>17</v>
      </c>
      <c r="H12925" s="235">
        <v>15</v>
      </c>
    </row>
    <row r="12926" spans="2:8">
      <c r="B12926" s="235" t="s">
        <v>93</v>
      </c>
      <c r="C12926" s="235">
        <v>44426</v>
      </c>
      <c r="D12926" s="235">
        <v>1</v>
      </c>
      <c r="E12926" s="235">
        <v>77</v>
      </c>
      <c r="F12926" s="235">
        <v>0</v>
      </c>
      <c r="G12926" s="235">
        <v>18</v>
      </c>
      <c r="H12926" s="235">
        <v>15</v>
      </c>
    </row>
    <row r="12927" spans="2:8">
      <c r="B12927" s="235" t="s">
        <v>93</v>
      </c>
      <c r="C12927" s="235">
        <v>44427</v>
      </c>
      <c r="D12927" s="235">
        <v>13</v>
      </c>
      <c r="E12927" s="235">
        <v>86</v>
      </c>
      <c r="F12927" s="235">
        <v>0</v>
      </c>
      <c r="G12927" s="235">
        <v>18</v>
      </c>
      <c r="H12927" s="235">
        <v>14</v>
      </c>
    </row>
    <row r="12928" spans="2:8">
      <c r="B12928" s="235" t="s">
        <v>93</v>
      </c>
      <c r="C12928" s="235">
        <v>44428</v>
      </c>
      <c r="D12928" s="235">
        <v>3</v>
      </c>
      <c r="E12928" s="235">
        <v>80</v>
      </c>
      <c r="F12928" s="235">
        <v>0</v>
      </c>
      <c r="G12928" s="235">
        <v>20</v>
      </c>
      <c r="H12928" s="235">
        <v>16</v>
      </c>
    </row>
    <row r="12929" spans="2:8">
      <c r="B12929" s="235" t="s">
        <v>93</v>
      </c>
      <c r="C12929" s="235">
        <v>44431</v>
      </c>
      <c r="D12929" s="235">
        <v>6</v>
      </c>
      <c r="E12929" s="235">
        <v>79</v>
      </c>
      <c r="F12929" s="235">
        <v>0</v>
      </c>
      <c r="G12929" s="235">
        <v>19</v>
      </c>
      <c r="H12929" s="235">
        <v>22</v>
      </c>
    </row>
    <row r="12930" spans="2:8">
      <c r="B12930" s="235" t="s">
        <v>93</v>
      </c>
      <c r="C12930" s="235">
        <v>44432</v>
      </c>
      <c r="D12930" s="235">
        <v>35</v>
      </c>
      <c r="E12930" s="235">
        <v>84</v>
      </c>
      <c r="F12930" s="235">
        <v>0</v>
      </c>
      <c r="G12930" s="235">
        <v>18</v>
      </c>
      <c r="H12930" s="235">
        <v>15</v>
      </c>
    </row>
    <row r="12931" spans="2:8">
      <c r="B12931" s="235" t="s">
        <v>93</v>
      </c>
      <c r="C12931" s="235">
        <v>44433</v>
      </c>
      <c r="D12931" s="235">
        <v>7</v>
      </c>
      <c r="E12931" s="235">
        <v>62</v>
      </c>
      <c r="F12931" s="235">
        <v>0</v>
      </c>
      <c r="G12931" s="235">
        <v>21</v>
      </c>
      <c r="H12931" s="235">
        <v>15</v>
      </c>
    </row>
    <row r="12932" spans="2:8">
      <c r="B12932" s="235" t="s">
        <v>93</v>
      </c>
      <c r="C12932" s="235">
        <v>44434</v>
      </c>
      <c r="D12932" s="235">
        <v>15</v>
      </c>
      <c r="E12932" s="235">
        <v>70</v>
      </c>
      <c r="F12932" s="235">
        <v>0</v>
      </c>
      <c r="G12932" s="235">
        <v>21</v>
      </c>
      <c r="H12932" s="235">
        <v>15</v>
      </c>
    </row>
    <row r="12933" spans="2:8">
      <c r="B12933" s="235" t="s">
        <v>93</v>
      </c>
      <c r="C12933" s="235">
        <v>44435</v>
      </c>
      <c r="D12933" s="235">
        <v>2</v>
      </c>
      <c r="E12933" s="235">
        <v>60</v>
      </c>
      <c r="F12933" s="235">
        <v>0</v>
      </c>
      <c r="G12933" s="235">
        <v>25</v>
      </c>
      <c r="H12933" s="235">
        <v>16</v>
      </c>
    </row>
    <row r="12934" spans="2:8">
      <c r="B12934" s="235" t="s">
        <v>93</v>
      </c>
      <c r="C12934" s="235">
        <v>44438</v>
      </c>
      <c r="D12934" s="235">
        <v>22</v>
      </c>
      <c r="E12934" s="235">
        <v>80</v>
      </c>
      <c r="F12934" s="235">
        <v>0</v>
      </c>
      <c r="G12934" s="235">
        <v>20</v>
      </c>
      <c r="H12934" s="235">
        <v>16</v>
      </c>
    </row>
    <row r="12935" spans="2:8">
      <c r="B12935" s="235" t="s">
        <v>93</v>
      </c>
      <c r="C12935" s="235">
        <v>44439</v>
      </c>
      <c r="D12935" s="235">
        <v>28</v>
      </c>
      <c r="E12935" s="235">
        <v>71</v>
      </c>
      <c r="F12935" s="235">
        <v>0</v>
      </c>
      <c r="G12935" s="235">
        <v>20</v>
      </c>
      <c r="H12935" s="235">
        <v>15</v>
      </c>
    </row>
    <row r="12936" spans="2:8">
      <c r="B12936" s="235" t="s">
        <v>93</v>
      </c>
      <c r="C12936" s="235">
        <v>44440</v>
      </c>
      <c r="D12936" s="235">
        <v>3</v>
      </c>
      <c r="E12936" s="235">
        <v>74</v>
      </c>
      <c r="F12936" s="235">
        <v>0</v>
      </c>
      <c r="G12936" s="235">
        <v>24</v>
      </c>
      <c r="H12936" s="235">
        <v>15</v>
      </c>
    </row>
    <row r="12937" spans="2:8">
      <c r="B12937" s="235" t="s">
        <v>93</v>
      </c>
      <c r="C12937" s="235">
        <v>44441</v>
      </c>
      <c r="D12937" s="235">
        <v>1</v>
      </c>
      <c r="E12937" s="235">
        <v>67</v>
      </c>
      <c r="F12937" s="235">
        <v>0</v>
      </c>
      <c r="G12937" s="235">
        <v>23</v>
      </c>
      <c r="H12937" s="235">
        <v>14</v>
      </c>
    </row>
    <row r="12938" spans="2:8">
      <c r="B12938" s="235" t="s">
        <v>93</v>
      </c>
      <c r="C12938" s="235">
        <v>44442</v>
      </c>
      <c r="D12938" s="235">
        <v>0</v>
      </c>
      <c r="E12938" s="235">
        <v>73</v>
      </c>
      <c r="F12938" s="235">
        <v>0</v>
      </c>
      <c r="G12938" s="235">
        <v>22</v>
      </c>
      <c r="H12938" s="235">
        <v>15</v>
      </c>
    </row>
    <row r="12939" spans="2:8">
      <c r="B12939" s="235" t="s">
        <v>93</v>
      </c>
      <c r="C12939" s="235">
        <v>44445</v>
      </c>
      <c r="D12939" s="235">
        <v>6</v>
      </c>
      <c r="E12939" s="235">
        <v>67</v>
      </c>
      <c r="F12939" s="235">
        <v>0</v>
      </c>
      <c r="G12939" s="235">
        <v>22</v>
      </c>
      <c r="H12939" s="235">
        <v>15</v>
      </c>
    </row>
    <row r="12940" spans="2:8">
      <c r="B12940" s="235" t="s">
        <v>93</v>
      </c>
      <c r="C12940" s="235">
        <v>44446</v>
      </c>
      <c r="D12940" s="235">
        <v>4</v>
      </c>
      <c r="E12940" s="235">
        <v>74</v>
      </c>
      <c r="F12940" s="235">
        <v>0</v>
      </c>
      <c r="G12940" s="235">
        <v>21</v>
      </c>
      <c r="H12940" s="235">
        <v>15</v>
      </c>
    </row>
    <row r="12941" spans="2:8">
      <c r="B12941" s="235" t="s">
        <v>93</v>
      </c>
      <c r="C12941" s="235">
        <v>44447</v>
      </c>
      <c r="D12941" s="235">
        <v>5</v>
      </c>
      <c r="E12941" s="235">
        <v>73</v>
      </c>
      <c r="F12941" s="235">
        <v>0</v>
      </c>
      <c r="G12941" s="235">
        <v>21</v>
      </c>
      <c r="H12941" s="235">
        <v>16</v>
      </c>
    </row>
    <row r="12942" spans="2:8">
      <c r="B12942" s="235" t="s">
        <v>93</v>
      </c>
      <c r="C12942" s="235">
        <v>44448</v>
      </c>
      <c r="D12942" s="235">
        <v>6</v>
      </c>
      <c r="E12942" s="235">
        <v>68</v>
      </c>
      <c r="F12942" s="235">
        <v>0</v>
      </c>
      <c r="G12942" s="235">
        <v>23</v>
      </c>
      <c r="H12942" s="235">
        <v>15</v>
      </c>
    </row>
    <row r="12943" spans="2:8">
      <c r="B12943" s="235" t="s">
        <v>93</v>
      </c>
      <c r="C12943" s="235">
        <v>44449</v>
      </c>
      <c r="D12943" s="235">
        <v>1</v>
      </c>
      <c r="E12943" s="235">
        <v>70</v>
      </c>
      <c r="F12943" s="235">
        <v>0</v>
      </c>
      <c r="G12943" s="235">
        <v>20</v>
      </c>
      <c r="H12943" s="235">
        <v>15</v>
      </c>
    </row>
    <row r="12944" spans="2:8">
      <c r="B12944" s="235" t="s">
        <v>93</v>
      </c>
      <c r="C12944" s="235">
        <v>44452</v>
      </c>
      <c r="D12944" s="235">
        <v>14</v>
      </c>
      <c r="E12944" s="235">
        <v>74</v>
      </c>
      <c r="F12944" s="235">
        <v>0</v>
      </c>
      <c r="G12944" s="235">
        <v>21</v>
      </c>
      <c r="H12944" s="235">
        <v>15</v>
      </c>
    </row>
    <row r="12945" spans="2:8">
      <c r="B12945" s="235" t="s">
        <v>93</v>
      </c>
      <c r="C12945" s="235">
        <v>44453</v>
      </c>
      <c r="D12945" s="235">
        <v>2</v>
      </c>
      <c r="E12945" s="235">
        <v>80</v>
      </c>
      <c r="F12945" s="235">
        <v>0</v>
      </c>
      <c r="G12945" s="235">
        <v>20</v>
      </c>
      <c r="H12945" s="235">
        <v>15</v>
      </c>
    </row>
    <row r="12946" spans="2:8">
      <c r="B12946" s="235" t="s">
        <v>93</v>
      </c>
      <c r="C12946" s="235">
        <v>44454</v>
      </c>
      <c r="D12946" s="235">
        <v>0</v>
      </c>
      <c r="E12946" s="235">
        <v>82</v>
      </c>
      <c r="F12946" s="235">
        <v>0</v>
      </c>
      <c r="G12946" s="235">
        <v>22</v>
      </c>
      <c r="H12946" s="235">
        <v>14</v>
      </c>
    </row>
    <row r="12947" spans="2:8">
      <c r="B12947" s="235" t="s">
        <v>93</v>
      </c>
      <c r="C12947" s="235">
        <v>44455</v>
      </c>
      <c r="D12947" s="235">
        <v>1</v>
      </c>
      <c r="E12947" s="235">
        <v>74</v>
      </c>
      <c r="F12947" s="235">
        <v>0</v>
      </c>
      <c r="G12947" s="235">
        <v>23</v>
      </c>
      <c r="H12947" s="235">
        <v>15</v>
      </c>
    </row>
    <row r="12948" spans="2:8">
      <c r="B12948" s="235" t="s">
        <v>93</v>
      </c>
      <c r="C12948" s="235">
        <v>44456</v>
      </c>
      <c r="D12948" s="235">
        <v>0</v>
      </c>
      <c r="E12948" s="235">
        <v>47</v>
      </c>
      <c r="F12948" s="235">
        <v>0</v>
      </c>
      <c r="G12948" s="235">
        <v>25</v>
      </c>
      <c r="H12948" s="235">
        <v>14</v>
      </c>
    </row>
    <row r="12949" spans="2:8">
      <c r="B12949" s="235" t="s">
        <v>93</v>
      </c>
      <c r="C12949" s="235">
        <v>44459</v>
      </c>
      <c r="D12949" s="235">
        <v>15</v>
      </c>
      <c r="E12949" s="235">
        <v>65</v>
      </c>
      <c r="F12949" s="235">
        <v>0</v>
      </c>
      <c r="G12949" s="235">
        <v>20</v>
      </c>
      <c r="H12949" s="235">
        <v>15</v>
      </c>
    </row>
    <row r="12950" spans="2:8">
      <c r="B12950" s="235" t="s">
        <v>93</v>
      </c>
      <c r="C12950" s="235">
        <v>44460</v>
      </c>
      <c r="D12950" s="235">
        <v>8</v>
      </c>
      <c r="E12950" s="235">
        <v>80</v>
      </c>
      <c r="F12950" s="235">
        <v>0</v>
      </c>
      <c r="G12950" s="235">
        <v>22</v>
      </c>
      <c r="H12950" s="235">
        <v>14</v>
      </c>
    </row>
    <row r="12951" spans="2:8">
      <c r="B12951" s="235" t="s">
        <v>93</v>
      </c>
      <c r="C12951" s="235">
        <v>44461</v>
      </c>
      <c r="D12951" s="235">
        <v>3</v>
      </c>
      <c r="E12951" s="235">
        <v>65</v>
      </c>
      <c r="F12951" s="235">
        <v>0</v>
      </c>
      <c r="G12951" s="235">
        <v>25</v>
      </c>
      <c r="H12951" s="235">
        <v>16</v>
      </c>
    </row>
    <row r="12952" spans="2:8">
      <c r="B12952" s="235" t="s">
        <v>93</v>
      </c>
      <c r="C12952" s="235">
        <v>44462</v>
      </c>
      <c r="D12952" s="235">
        <v>28</v>
      </c>
      <c r="E12952" s="235">
        <v>76</v>
      </c>
      <c r="F12952" s="235">
        <v>0</v>
      </c>
      <c r="G12952" s="235">
        <v>21</v>
      </c>
      <c r="H12952" s="235">
        <v>15</v>
      </c>
    </row>
    <row r="12953" spans="2:8">
      <c r="B12953" s="235" t="s">
        <v>93</v>
      </c>
      <c r="C12953" s="235">
        <v>44463</v>
      </c>
      <c r="D12953" s="235">
        <v>1</v>
      </c>
      <c r="E12953" s="235">
        <v>74</v>
      </c>
      <c r="F12953" s="235">
        <v>0</v>
      </c>
      <c r="G12953" s="235">
        <v>23</v>
      </c>
      <c r="H12953" s="235">
        <v>15</v>
      </c>
    </row>
    <row r="12954" spans="2:8">
      <c r="B12954" s="235" t="s">
        <v>93</v>
      </c>
      <c r="C12954" s="235">
        <v>44466</v>
      </c>
      <c r="D12954" s="235">
        <v>0</v>
      </c>
      <c r="E12954" s="235">
        <v>65</v>
      </c>
      <c r="F12954" s="235">
        <v>0</v>
      </c>
      <c r="G12954" s="235">
        <v>27</v>
      </c>
      <c r="H12954" s="235">
        <v>14</v>
      </c>
    </row>
    <row r="12955" spans="2:8">
      <c r="B12955" s="235" t="s">
        <v>93</v>
      </c>
      <c r="C12955" s="235">
        <v>44467</v>
      </c>
      <c r="D12955" s="235">
        <v>0</v>
      </c>
      <c r="E12955" s="235">
        <v>66</v>
      </c>
      <c r="F12955" s="235">
        <v>0</v>
      </c>
      <c r="G12955" s="235">
        <v>22</v>
      </c>
      <c r="H12955" s="235">
        <v>15</v>
      </c>
    </row>
    <row r="12956" spans="2:8">
      <c r="B12956" s="235" t="s">
        <v>93</v>
      </c>
      <c r="C12956" s="235">
        <v>44468</v>
      </c>
      <c r="D12956" s="235">
        <v>1</v>
      </c>
      <c r="E12956" s="235">
        <v>72</v>
      </c>
      <c r="F12956" s="235">
        <v>0</v>
      </c>
      <c r="G12956" s="235">
        <v>23</v>
      </c>
      <c r="H12956" s="235">
        <v>15</v>
      </c>
    </row>
    <row r="12957" spans="2:8">
      <c r="B12957" s="235" t="s">
        <v>93</v>
      </c>
      <c r="C12957" s="235">
        <v>44469</v>
      </c>
      <c r="D12957" s="235">
        <v>52</v>
      </c>
      <c r="E12957" s="235">
        <v>80</v>
      </c>
      <c r="F12957" s="235">
        <v>0</v>
      </c>
      <c r="G12957" s="235">
        <v>21</v>
      </c>
      <c r="H12957" s="235">
        <v>14</v>
      </c>
    </row>
    <row r="12958" spans="2:8">
      <c r="B12958" s="235" t="s">
        <v>93</v>
      </c>
      <c r="C12958" s="235">
        <v>44470</v>
      </c>
      <c r="D12958" s="235">
        <v>5</v>
      </c>
      <c r="E12958" s="235">
        <v>77</v>
      </c>
      <c r="F12958" s="235">
        <v>0</v>
      </c>
      <c r="G12958" s="235">
        <v>24</v>
      </c>
      <c r="H12958" s="235">
        <v>15</v>
      </c>
    </row>
    <row r="12959" spans="2:8">
      <c r="B12959" s="235" t="s">
        <v>93</v>
      </c>
      <c r="C12959" s="235">
        <v>44473</v>
      </c>
      <c r="D12959" s="235">
        <v>65</v>
      </c>
      <c r="E12959" s="235">
        <v>64</v>
      </c>
      <c r="F12959" s="235">
        <v>0</v>
      </c>
      <c r="G12959" s="235">
        <v>24</v>
      </c>
      <c r="H12959" s="235">
        <v>16</v>
      </c>
    </row>
    <row r="12960" spans="2:8">
      <c r="B12960" s="235" t="s">
        <v>93</v>
      </c>
      <c r="C12960" s="235">
        <v>44474</v>
      </c>
      <c r="D12960" s="235">
        <v>7</v>
      </c>
      <c r="E12960" s="235">
        <v>72</v>
      </c>
      <c r="F12960" s="235">
        <v>0</v>
      </c>
      <c r="G12960" s="235">
        <v>24</v>
      </c>
      <c r="H12960" s="235">
        <v>15</v>
      </c>
    </row>
    <row r="12961" spans="2:8">
      <c r="B12961" s="235" t="s">
        <v>93</v>
      </c>
      <c r="C12961" s="235">
        <v>44475</v>
      </c>
      <c r="D12961" s="235">
        <v>1</v>
      </c>
      <c r="E12961" s="235">
        <v>89</v>
      </c>
      <c r="F12961" s="235">
        <v>0</v>
      </c>
      <c r="G12961" s="235">
        <v>23</v>
      </c>
      <c r="H12961" s="235">
        <v>15</v>
      </c>
    </row>
    <row r="12962" spans="2:8">
      <c r="B12962" s="235" t="s">
        <v>93</v>
      </c>
      <c r="C12962" s="235">
        <v>44476</v>
      </c>
      <c r="D12962" s="235">
        <v>1</v>
      </c>
      <c r="E12962" s="235">
        <v>79</v>
      </c>
      <c r="F12962" s="235">
        <v>0</v>
      </c>
      <c r="G12962" s="235">
        <v>24</v>
      </c>
      <c r="H12962" s="235">
        <v>14</v>
      </c>
    </row>
    <row r="12963" spans="2:8">
      <c r="B12963" s="235" t="s">
        <v>93</v>
      </c>
      <c r="C12963" s="235">
        <v>44477</v>
      </c>
      <c r="D12963" s="235">
        <v>0</v>
      </c>
      <c r="E12963" s="235">
        <v>70</v>
      </c>
      <c r="F12963" s="235">
        <v>0</v>
      </c>
      <c r="G12963" s="235">
        <v>23</v>
      </c>
      <c r="H12963" s="235">
        <v>16</v>
      </c>
    </row>
    <row r="12964" spans="2:8">
      <c r="B12964" s="235" t="s">
        <v>93</v>
      </c>
      <c r="C12964" s="235">
        <v>44480</v>
      </c>
      <c r="D12964" s="235">
        <v>54</v>
      </c>
      <c r="E12964" s="235">
        <v>84</v>
      </c>
      <c r="F12964" s="235">
        <v>0</v>
      </c>
      <c r="G12964" s="235">
        <v>23</v>
      </c>
      <c r="H12964" s="235">
        <v>15</v>
      </c>
    </row>
    <row r="12965" spans="2:8">
      <c r="B12965" s="235" t="s">
        <v>93</v>
      </c>
      <c r="C12965" s="235">
        <v>44482</v>
      </c>
      <c r="D12965" s="235">
        <v>15</v>
      </c>
      <c r="E12965" s="235">
        <v>74</v>
      </c>
      <c r="F12965" s="235">
        <v>0</v>
      </c>
      <c r="G12965" s="235">
        <v>25</v>
      </c>
      <c r="H12965" s="235">
        <v>16</v>
      </c>
    </row>
    <row r="12966" spans="2:8">
      <c r="B12966" s="235" t="s">
        <v>93</v>
      </c>
      <c r="C12966" s="235">
        <v>44483</v>
      </c>
      <c r="D12966" s="235">
        <v>2</v>
      </c>
      <c r="E12966" s="235">
        <v>58</v>
      </c>
      <c r="F12966" s="235">
        <v>0</v>
      </c>
      <c r="G12966" s="235">
        <v>24</v>
      </c>
      <c r="H12966" s="235">
        <v>16</v>
      </c>
    </row>
    <row r="12967" spans="2:8">
      <c r="B12967" s="235" t="s">
        <v>93</v>
      </c>
      <c r="C12967" s="235">
        <v>44481</v>
      </c>
      <c r="D12967" s="235">
        <v>1</v>
      </c>
      <c r="E12967" s="235">
        <v>64</v>
      </c>
      <c r="F12967" s="235">
        <v>0</v>
      </c>
      <c r="G12967" s="235">
        <v>25</v>
      </c>
      <c r="H12967" s="235">
        <v>14</v>
      </c>
    </row>
    <row r="12968" spans="2:8">
      <c r="B12968" s="235" t="s">
        <v>93</v>
      </c>
      <c r="C12968" s="235">
        <v>44484</v>
      </c>
      <c r="D12968" s="235">
        <v>49</v>
      </c>
      <c r="E12968" s="235">
        <v>67</v>
      </c>
      <c r="F12968" s="235">
        <v>0</v>
      </c>
      <c r="G12968" s="235">
        <v>24</v>
      </c>
      <c r="H12968" s="235">
        <v>16</v>
      </c>
    </row>
    <row r="12969" spans="2:8">
      <c r="B12969" s="235" t="s">
        <v>93</v>
      </c>
      <c r="C12969" s="235">
        <v>44488</v>
      </c>
      <c r="D12969" s="235">
        <v>10</v>
      </c>
      <c r="E12969" s="235">
        <v>60</v>
      </c>
      <c r="F12969" s="235">
        <v>0</v>
      </c>
      <c r="G12969" s="235">
        <v>24</v>
      </c>
      <c r="H12969" s="235">
        <v>14</v>
      </c>
    </row>
    <row r="12970" spans="2:8">
      <c r="B12970" s="235" t="s">
        <v>93</v>
      </c>
      <c r="C12970" s="235">
        <v>44489</v>
      </c>
      <c r="D12970" s="235">
        <v>4</v>
      </c>
      <c r="E12970" s="235">
        <v>60</v>
      </c>
      <c r="F12970" s="235">
        <v>0</v>
      </c>
      <c r="G12970" s="235">
        <v>23</v>
      </c>
      <c r="H12970" s="235">
        <v>15</v>
      </c>
    </row>
    <row r="12971" spans="2:8">
      <c r="B12971" s="235" t="s">
        <v>93</v>
      </c>
      <c r="C12971" s="235">
        <v>44490</v>
      </c>
      <c r="D12971" s="235">
        <v>0</v>
      </c>
      <c r="E12971" s="235">
        <v>77</v>
      </c>
      <c r="F12971" s="235">
        <v>0</v>
      </c>
      <c r="G12971" s="235">
        <v>22</v>
      </c>
      <c r="H12971" s="235">
        <v>14</v>
      </c>
    </row>
    <row r="12972" spans="2:8">
      <c r="B12972" s="235" t="s">
        <v>93</v>
      </c>
      <c r="C12972" s="235">
        <v>44491</v>
      </c>
      <c r="D12972" s="235">
        <v>11</v>
      </c>
      <c r="E12972" s="235">
        <v>65</v>
      </c>
      <c r="F12972" s="235">
        <v>0</v>
      </c>
      <c r="G12972" s="235">
        <v>20</v>
      </c>
      <c r="H12972" s="235">
        <v>17</v>
      </c>
    </row>
    <row r="12973" spans="2:8">
      <c r="B12973" s="235" t="s">
        <v>93</v>
      </c>
      <c r="C12973" s="235">
        <v>44494</v>
      </c>
      <c r="D12973" s="235">
        <v>20</v>
      </c>
      <c r="E12973" s="235">
        <v>74</v>
      </c>
      <c r="F12973" s="235">
        <v>0</v>
      </c>
      <c r="G12973" s="235">
        <v>23</v>
      </c>
      <c r="H12973" s="235">
        <v>15</v>
      </c>
    </row>
    <row r="12974" spans="2:8">
      <c r="B12974" s="235" t="s">
        <v>93</v>
      </c>
      <c r="C12974" s="235">
        <v>44495</v>
      </c>
      <c r="D12974" s="235">
        <v>6</v>
      </c>
      <c r="E12974" s="235">
        <v>80</v>
      </c>
      <c r="F12974" s="235">
        <v>0</v>
      </c>
      <c r="G12974" s="235">
        <v>23</v>
      </c>
      <c r="H12974" s="235">
        <v>14</v>
      </c>
    </row>
    <row r="12975" spans="2:8">
      <c r="B12975" s="235" t="s">
        <v>93</v>
      </c>
      <c r="C12975" s="235">
        <v>44496</v>
      </c>
      <c r="D12975" s="235">
        <v>18</v>
      </c>
      <c r="E12975" s="235">
        <v>85</v>
      </c>
      <c r="F12975" s="235">
        <v>0</v>
      </c>
      <c r="G12975" s="235">
        <v>20</v>
      </c>
      <c r="H12975" s="235">
        <v>13</v>
      </c>
    </row>
    <row r="12976" spans="2:8">
      <c r="B12976" s="235" t="s">
        <v>93</v>
      </c>
      <c r="C12976" s="235">
        <v>44497</v>
      </c>
      <c r="D12976" s="235">
        <v>2</v>
      </c>
      <c r="E12976" s="235">
        <v>55</v>
      </c>
      <c r="F12976" s="235">
        <v>0</v>
      </c>
      <c r="G12976" s="235">
        <v>26</v>
      </c>
      <c r="H12976" s="235">
        <v>15</v>
      </c>
    </row>
    <row r="12977" spans="2:8">
      <c r="B12977" s="235" t="s">
        <v>93</v>
      </c>
      <c r="C12977" s="235">
        <v>44498</v>
      </c>
      <c r="D12977" s="235">
        <v>1</v>
      </c>
      <c r="E12977" s="235">
        <v>65</v>
      </c>
      <c r="F12977" s="235">
        <v>0</v>
      </c>
      <c r="G12977" s="235">
        <v>24</v>
      </c>
      <c r="H12977" s="235">
        <v>15</v>
      </c>
    </row>
    <row r="12978" spans="2:8">
      <c r="B12978" s="235" t="s">
        <v>93</v>
      </c>
      <c r="C12978" s="235">
        <v>44502</v>
      </c>
      <c r="D12978" s="235">
        <v>22</v>
      </c>
      <c r="E12978" s="235">
        <v>54</v>
      </c>
      <c r="F12978" s="235">
        <v>0</v>
      </c>
      <c r="G12978" s="235">
        <v>24</v>
      </c>
      <c r="H12978" s="235">
        <v>15</v>
      </c>
    </row>
    <row r="12979" spans="2:8">
      <c r="B12979" s="235" t="s">
        <v>93</v>
      </c>
      <c r="C12979" s="235">
        <v>44503</v>
      </c>
      <c r="D12979" s="235">
        <v>14</v>
      </c>
      <c r="E12979" s="235">
        <v>56</v>
      </c>
      <c r="F12979" s="235">
        <v>0</v>
      </c>
      <c r="G12979" s="235">
        <v>23</v>
      </c>
      <c r="H12979" s="235">
        <v>14</v>
      </c>
    </row>
    <row r="12980" spans="2:8">
      <c r="B12980" s="235" t="s">
        <v>93</v>
      </c>
      <c r="C12980" s="235">
        <v>44504</v>
      </c>
      <c r="D12980" s="235">
        <v>1</v>
      </c>
      <c r="E12980" s="235">
        <v>60</v>
      </c>
      <c r="F12980" s="235">
        <v>0</v>
      </c>
      <c r="G12980" s="235">
        <v>23</v>
      </c>
      <c r="H12980" s="235">
        <v>14</v>
      </c>
    </row>
    <row r="12981" spans="2:8">
      <c r="B12981" s="235" t="s">
        <v>93</v>
      </c>
      <c r="C12981" s="235">
        <v>44505</v>
      </c>
      <c r="D12981" s="235">
        <v>6</v>
      </c>
      <c r="E12981" s="235">
        <v>63</v>
      </c>
      <c r="F12981" s="235">
        <v>0</v>
      </c>
      <c r="G12981" s="235">
        <v>24</v>
      </c>
      <c r="H12981" s="235">
        <v>14</v>
      </c>
    </row>
    <row r="12982" spans="2:8">
      <c r="B12982" s="235" t="s">
        <v>93</v>
      </c>
      <c r="C12982" s="235">
        <v>44508</v>
      </c>
      <c r="D12982" s="235">
        <v>5</v>
      </c>
      <c r="E12982" s="235">
        <v>72</v>
      </c>
      <c r="F12982" s="235">
        <v>0</v>
      </c>
      <c r="G12982" s="235">
        <v>23</v>
      </c>
      <c r="H12982" s="235">
        <v>14</v>
      </c>
    </row>
    <row r="12983" spans="2:8">
      <c r="B12983" s="235" t="s">
        <v>93</v>
      </c>
      <c r="C12983" s="235">
        <v>44509</v>
      </c>
      <c r="D12983" s="235">
        <v>8</v>
      </c>
      <c r="E12983" s="235">
        <v>70</v>
      </c>
      <c r="F12983" s="235">
        <v>0</v>
      </c>
      <c r="G12983" s="235">
        <v>24</v>
      </c>
      <c r="H12983" s="235">
        <v>15</v>
      </c>
    </row>
    <row r="12984" spans="2:8">
      <c r="B12984" s="235" t="s">
        <v>93</v>
      </c>
      <c r="C12984" s="235">
        <v>44510</v>
      </c>
      <c r="D12984" s="235">
        <v>2</v>
      </c>
      <c r="E12984" s="235">
        <v>56</v>
      </c>
      <c r="F12984" s="235">
        <v>0</v>
      </c>
      <c r="G12984" s="235">
        <v>24</v>
      </c>
      <c r="H12984" s="235">
        <v>15</v>
      </c>
    </row>
    <row r="12985" spans="2:8">
      <c r="B12985" s="235" t="s">
        <v>93</v>
      </c>
      <c r="C12985" s="235">
        <v>44511</v>
      </c>
      <c r="D12985" s="235">
        <v>5</v>
      </c>
      <c r="E12985" s="235">
        <v>62</v>
      </c>
      <c r="F12985" s="235">
        <v>0</v>
      </c>
      <c r="G12985" s="235">
        <v>23</v>
      </c>
      <c r="H12985" s="235">
        <v>13</v>
      </c>
    </row>
    <row r="12986" spans="2:8">
      <c r="B12986" s="235" t="s">
        <v>93</v>
      </c>
      <c r="C12986" s="235">
        <v>44512</v>
      </c>
      <c r="D12986" s="235">
        <v>1</v>
      </c>
      <c r="E12986" s="235">
        <v>67</v>
      </c>
      <c r="F12986" s="235">
        <v>0</v>
      </c>
      <c r="G12986" s="235">
        <v>25</v>
      </c>
      <c r="H12986" s="235">
        <v>14</v>
      </c>
    </row>
    <row r="12987" spans="2:8">
      <c r="B12987" s="235" t="s">
        <v>93</v>
      </c>
      <c r="C12987" s="235">
        <v>44516</v>
      </c>
      <c r="D12987" s="235">
        <v>10</v>
      </c>
      <c r="E12987" s="235">
        <v>80</v>
      </c>
      <c r="F12987" s="235">
        <v>0</v>
      </c>
      <c r="G12987" s="235">
        <v>23</v>
      </c>
      <c r="H12987" s="235">
        <v>16</v>
      </c>
    </row>
    <row r="12988" spans="2:8">
      <c r="B12988" s="235" t="s">
        <v>93</v>
      </c>
      <c r="C12988" s="235">
        <v>44517</v>
      </c>
      <c r="D12988" s="235">
        <v>5</v>
      </c>
      <c r="E12988" s="235">
        <v>60</v>
      </c>
      <c r="F12988" s="235">
        <v>0</v>
      </c>
      <c r="G12988" s="235">
        <v>23</v>
      </c>
      <c r="H12988" s="235">
        <v>15</v>
      </c>
    </row>
    <row r="12989" spans="2:8">
      <c r="B12989" s="235" t="s">
        <v>93</v>
      </c>
      <c r="C12989" s="235">
        <v>44518</v>
      </c>
      <c r="D12989" s="235">
        <v>3</v>
      </c>
      <c r="E12989" s="235">
        <v>51</v>
      </c>
      <c r="F12989" s="235">
        <v>0</v>
      </c>
      <c r="G12989" s="235">
        <v>24</v>
      </c>
      <c r="H12989" s="235">
        <v>15</v>
      </c>
    </row>
    <row r="12990" spans="2:8">
      <c r="B12990" s="235" t="s">
        <v>93</v>
      </c>
      <c r="C12990" s="235">
        <v>44518</v>
      </c>
      <c r="D12990" s="235">
        <v>2</v>
      </c>
      <c r="E12990" s="235">
        <v>75</v>
      </c>
      <c r="F12990" s="235">
        <v>0</v>
      </c>
      <c r="G12990" s="235">
        <v>25</v>
      </c>
      <c r="H12990" s="235">
        <v>16</v>
      </c>
    </row>
    <row r="12991" spans="2:8">
      <c r="B12991" s="235" t="s">
        <v>93</v>
      </c>
      <c r="C12991" s="235">
        <v>44519</v>
      </c>
      <c r="D12991" s="235">
        <v>6</v>
      </c>
      <c r="E12991" s="235">
        <v>53</v>
      </c>
      <c r="F12991" s="235">
        <v>0</v>
      </c>
      <c r="G12991" s="235">
        <v>24</v>
      </c>
      <c r="H12991" s="235">
        <v>14</v>
      </c>
    </row>
    <row r="12992" spans="2:8">
      <c r="B12992" s="235" t="s">
        <v>93</v>
      </c>
      <c r="C12992" s="235">
        <v>44522</v>
      </c>
      <c r="D12992" s="235">
        <v>1</v>
      </c>
      <c r="E12992" s="235">
        <v>62</v>
      </c>
      <c r="F12992" s="235">
        <v>0</v>
      </c>
      <c r="G12992" s="235">
        <v>22</v>
      </c>
      <c r="H12992" s="235">
        <v>15</v>
      </c>
    </row>
    <row r="12993" spans="2:8">
      <c r="B12993" s="235" t="s">
        <v>93</v>
      </c>
      <c r="C12993" s="235">
        <v>44523</v>
      </c>
      <c r="D12993" s="235">
        <v>5</v>
      </c>
      <c r="E12993" s="235">
        <v>80</v>
      </c>
      <c r="F12993" s="235">
        <v>0</v>
      </c>
      <c r="G12993" s="235">
        <v>21</v>
      </c>
      <c r="H12993" s="235">
        <v>14</v>
      </c>
    </row>
    <row r="12994" spans="2:8">
      <c r="B12994" s="235" t="s">
        <v>93</v>
      </c>
      <c r="C12994" s="235">
        <v>44524</v>
      </c>
      <c r="D12994" s="235">
        <v>12</v>
      </c>
      <c r="E12994" s="235">
        <v>65</v>
      </c>
      <c r="F12994" s="235">
        <v>0</v>
      </c>
      <c r="G12994" s="235">
        <v>22</v>
      </c>
      <c r="H12994" s="235">
        <v>15</v>
      </c>
    </row>
    <row r="12995" spans="2:8">
      <c r="B12995" s="235" t="s">
        <v>93</v>
      </c>
      <c r="C12995" s="235">
        <v>44525</v>
      </c>
      <c r="D12995" s="235">
        <v>6</v>
      </c>
      <c r="E12995" s="235">
        <v>60</v>
      </c>
      <c r="F12995" s="235">
        <v>0</v>
      </c>
      <c r="G12995" s="235">
        <v>21</v>
      </c>
      <c r="H12995" s="235">
        <v>16</v>
      </c>
    </row>
    <row r="12996" spans="2:8">
      <c r="B12996" s="235" t="s">
        <v>93</v>
      </c>
      <c r="C12996" s="235">
        <v>44526</v>
      </c>
      <c r="D12996" s="235">
        <v>5</v>
      </c>
      <c r="E12996" s="235">
        <v>85</v>
      </c>
      <c r="F12996" s="235">
        <v>0</v>
      </c>
      <c r="G12996" s="235">
        <v>20</v>
      </c>
      <c r="H12996" s="235">
        <v>15</v>
      </c>
    </row>
    <row r="12997" spans="2:8">
      <c r="B12997" s="235" t="s">
        <v>93</v>
      </c>
      <c r="C12997" s="235">
        <v>44529</v>
      </c>
      <c r="D12997" s="235">
        <v>16</v>
      </c>
      <c r="E12997" s="235">
        <v>88</v>
      </c>
      <c r="F12997" s="235">
        <v>0</v>
      </c>
      <c r="G12997" s="235">
        <v>24</v>
      </c>
      <c r="H12997" s="235">
        <v>16</v>
      </c>
    </row>
    <row r="12998" spans="2:8">
      <c r="B12998" s="235" t="s">
        <v>93</v>
      </c>
      <c r="C12998" s="235">
        <v>44530</v>
      </c>
      <c r="D12998" s="235">
        <v>10</v>
      </c>
      <c r="E12998" s="235">
        <v>75</v>
      </c>
      <c r="F12998" s="235">
        <v>0</v>
      </c>
      <c r="G12998" s="235">
        <v>25</v>
      </c>
      <c r="H12998" s="235">
        <v>14</v>
      </c>
    </row>
    <row r="12999" spans="2:8">
      <c r="B12999" s="235" t="s">
        <v>93</v>
      </c>
      <c r="C12999" s="235">
        <v>44531</v>
      </c>
      <c r="D12999" s="235">
        <v>5</v>
      </c>
      <c r="E12999" s="235">
        <v>60</v>
      </c>
      <c r="F12999" s="235">
        <v>0</v>
      </c>
      <c r="G12999" s="235">
        <v>24</v>
      </c>
      <c r="H12999" s="235">
        <v>15</v>
      </c>
    </row>
    <row r="13000" spans="2:8">
      <c r="B13000" s="235" t="s">
        <v>93</v>
      </c>
      <c r="C13000" s="235">
        <v>44532</v>
      </c>
      <c r="D13000" s="235">
        <v>3</v>
      </c>
      <c r="E13000" s="235">
        <v>59</v>
      </c>
      <c r="F13000" s="235">
        <v>0</v>
      </c>
      <c r="G13000" s="235">
        <v>25</v>
      </c>
      <c r="H13000" s="235">
        <v>15</v>
      </c>
    </row>
    <row r="13001" spans="2:8">
      <c r="B13001" s="235" t="s">
        <v>93</v>
      </c>
      <c r="C13001" s="235">
        <v>44533</v>
      </c>
      <c r="D13001" s="235">
        <v>0</v>
      </c>
      <c r="E13001" s="235">
        <v>56</v>
      </c>
      <c r="F13001" s="235">
        <v>0</v>
      </c>
      <c r="G13001" s="235">
        <v>24</v>
      </c>
      <c r="H13001" s="235">
        <v>17</v>
      </c>
    </row>
    <row r="13002" spans="2:8">
      <c r="B13002" s="235" t="s">
        <v>93</v>
      </c>
      <c r="C13002" s="235">
        <v>44534</v>
      </c>
      <c r="D13002" s="235">
        <v>2.5</v>
      </c>
      <c r="E13002" s="235">
        <v>61</v>
      </c>
      <c r="F13002" s="235">
        <v>0</v>
      </c>
      <c r="G13002" s="235">
        <v>24</v>
      </c>
      <c r="H13002" s="235">
        <v>16</v>
      </c>
    </row>
    <row r="13003" spans="2:8">
      <c r="B13003" s="235" t="s">
        <v>93</v>
      </c>
      <c r="C13003" s="235">
        <v>44536</v>
      </c>
      <c r="D13003" s="235">
        <v>5</v>
      </c>
      <c r="E13003" s="235">
        <v>52</v>
      </c>
      <c r="F13003" s="235">
        <v>0</v>
      </c>
      <c r="G13003" s="235">
        <v>26</v>
      </c>
      <c r="H13003" s="235">
        <v>16</v>
      </c>
    </row>
    <row r="13004" spans="2:8">
      <c r="B13004" s="235" t="s">
        <v>93</v>
      </c>
      <c r="C13004" s="235">
        <v>44537</v>
      </c>
      <c r="D13004" s="235">
        <v>2</v>
      </c>
      <c r="E13004" s="235">
        <v>74</v>
      </c>
      <c r="F13004" s="235">
        <v>0</v>
      </c>
      <c r="G13004" s="235">
        <v>26</v>
      </c>
      <c r="H13004" s="235">
        <v>17</v>
      </c>
    </row>
    <row r="13005" spans="2:8">
      <c r="B13005" s="235" t="s">
        <v>93</v>
      </c>
      <c r="C13005" s="235">
        <v>44539</v>
      </c>
      <c r="D13005" s="235">
        <v>3</v>
      </c>
      <c r="E13005" s="235">
        <v>62</v>
      </c>
      <c r="F13005" s="235">
        <v>0</v>
      </c>
      <c r="G13005" s="235">
        <v>25</v>
      </c>
      <c r="H13005" s="235">
        <v>16</v>
      </c>
    </row>
    <row r="13006" spans="2:8">
      <c r="B13006" s="235" t="s">
        <v>93</v>
      </c>
      <c r="C13006" s="235">
        <v>44540</v>
      </c>
      <c r="D13006" s="235">
        <v>13</v>
      </c>
      <c r="E13006" s="235">
        <v>72</v>
      </c>
      <c r="F13006" s="235">
        <v>0</v>
      </c>
      <c r="G13006" s="235">
        <v>23</v>
      </c>
      <c r="H13006" s="235">
        <v>17</v>
      </c>
    </row>
    <row r="13007" spans="2:8">
      <c r="B13007" s="235" t="s">
        <v>93</v>
      </c>
      <c r="C13007" s="235">
        <v>44541</v>
      </c>
      <c r="D13007" s="235">
        <v>3</v>
      </c>
      <c r="E13007" s="235">
        <v>65</v>
      </c>
      <c r="F13007" s="235">
        <v>0</v>
      </c>
      <c r="G13007" s="235">
        <v>24</v>
      </c>
      <c r="H13007" s="235">
        <v>16</v>
      </c>
    </row>
    <row r="13008" spans="2:8">
      <c r="B13008" s="235" t="s">
        <v>93</v>
      </c>
      <c r="C13008" s="235">
        <v>44543</v>
      </c>
      <c r="D13008" s="235">
        <v>12</v>
      </c>
      <c r="E13008" s="235">
        <v>72</v>
      </c>
      <c r="F13008" s="235">
        <v>0</v>
      </c>
      <c r="G13008" s="235">
        <v>25</v>
      </c>
      <c r="H13008" s="235">
        <v>15</v>
      </c>
    </row>
    <row r="13009" spans="2:8">
      <c r="B13009" s="235" t="s">
        <v>93</v>
      </c>
      <c r="C13009" s="235">
        <v>44544</v>
      </c>
      <c r="D13009" s="235">
        <v>0</v>
      </c>
      <c r="E13009" s="235">
        <v>69</v>
      </c>
      <c r="F13009" s="235">
        <v>0</v>
      </c>
      <c r="G13009" s="235">
        <v>24</v>
      </c>
      <c r="H13009" s="235">
        <v>16</v>
      </c>
    </row>
    <row r="13010" spans="2:8">
      <c r="B13010" s="235" t="s">
        <v>93</v>
      </c>
      <c r="C13010" s="235">
        <v>44545</v>
      </c>
      <c r="D13010" s="235">
        <v>0</v>
      </c>
      <c r="E13010" s="235">
        <v>60</v>
      </c>
      <c r="F13010" s="235">
        <v>0</v>
      </c>
      <c r="G13010" s="235">
        <v>24</v>
      </c>
      <c r="H13010" s="235">
        <v>16</v>
      </c>
    </row>
    <row r="13011" spans="2:8">
      <c r="B13011" s="235" t="s">
        <v>93</v>
      </c>
      <c r="C13011" s="235">
        <v>44546</v>
      </c>
      <c r="D13011" s="235">
        <v>0</v>
      </c>
      <c r="E13011" s="235">
        <v>57</v>
      </c>
      <c r="F13011" s="235">
        <v>0</v>
      </c>
      <c r="G13011" s="235">
        <v>23</v>
      </c>
      <c r="H13011" s="235">
        <v>16</v>
      </c>
    </row>
    <row r="13012" spans="2:8">
      <c r="B13012" s="235" t="s">
        <v>93</v>
      </c>
      <c r="C13012" s="235">
        <v>44547</v>
      </c>
      <c r="D13012" s="235">
        <v>0</v>
      </c>
      <c r="E13012" s="235">
        <v>70</v>
      </c>
      <c r="F13012" s="235">
        <v>0</v>
      </c>
      <c r="G13012" s="235">
        <v>24</v>
      </c>
      <c r="H13012" s="235">
        <v>16</v>
      </c>
    </row>
    <row r="13013" spans="2:8">
      <c r="B13013" s="235" t="s">
        <v>93</v>
      </c>
      <c r="C13013" s="235">
        <v>44550</v>
      </c>
      <c r="D13013" s="235">
        <v>5</v>
      </c>
      <c r="E13013" s="235">
        <v>74</v>
      </c>
      <c r="F13013" s="235">
        <v>0</v>
      </c>
      <c r="G13013" s="235">
        <v>22</v>
      </c>
      <c r="H13013" s="235">
        <v>15</v>
      </c>
    </row>
    <row r="13014" spans="2:8">
      <c r="B13014" s="235" t="s">
        <v>93</v>
      </c>
      <c r="C13014" s="235">
        <v>44551</v>
      </c>
      <c r="D13014" s="235">
        <v>6</v>
      </c>
      <c r="E13014" s="235">
        <v>56</v>
      </c>
      <c r="F13014" s="235">
        <v>0</v>
      </c>
      <c r="G13014" s="235">
        <v>24</v>
      </c>
      <c r="H13014" s="235">
        <v>18</v>
      </c>
    </row>
    <row r="13015" spans="2:8">
      <c r="B13015" s="235" t="s">
        <v>93</v>
      </c>
      <c r="C13015" s="235">
        <v>44552</v>
      </c>
      <c r="D13015" s="235">
        <v>30</v>
      </c>
      <c r="E13015" s="235">
        <v>80</v>
      </c>
      <c r="F13015" s="235">
        <v>0</v>
      </c>
      <c r="G13015" s="235">
        <v>24</v>
      </c>
      <c r="H13015" s="235">
        <v>15</v>
      </c>
    </row>
    <row r="13016" spans="2:8">
      <c r="B13016" s="235" t="s">
        <v>93</v>
      </c>
      <c r="C13016" s="235">
        <v>44553</v>
      </c>
      <c r="D13016" s="235">
        <v>7</v>
      </c>
      <c r="E13016" s="235">
        <v>66</v>
      </c>
      <c r="F13016" s="235">
        <v>0</v>
      </c>
      <c r="G13016" s="235">
        <v>24</v>
      </c>
      <c r="H13016" s="235">
        <v>17</v>
      </c>
    </row>
    <row r="13017" spans="2:8">
      <c r="B13017" s="235" t="s">
        <v>93</v>
      </c>
      <c r="C13017" s="235">
        <v>44554</v>
      </c>
      <c r="D13017" s="235">
        <v>4</v>
      </c>
      <c r="E13017" s="235">
        <v>73</v>
      </c>
      <c r="F13017" s="235">
        <v>0</v>
      </c>
      <c r="G13017" s="235">
        <v>24</v>
      </c>
      <c r="H13017" s="235">
        <v>16</v>
      </c>
    </row>
    <row r="13018" spans="2:8">
      <c r="B13018" s="235" t="s">
        <v>93</v>
      </c>
      <c r="C13018" s="235">
        <v>44557</v>
      </c>
      <c r="D13018" s="235">
        <v>21</v>
      </c>
      <c r="E13018" s="235">
        <v>80</v>
      </c>
      <c r="F13018" s="235">
        <v>0</v>
      </c>
      <c r="G13018" s="235">
        <v>22</v>
      </c>
      <c r="H13018" s="235">
        <v>16</v>
      </c>
    </row>
    <row r="13019" spans="2:8">
      <c r="B13019" s="235" t="s">
        <v>93</v>
      </c>
      <c r="C13019" s="235">
        <v>44558</v>
      </c>
      <c r="D13019" s="235">
        <v>4</v>
      </c>
      <c r="E13019" s="235">
        <v>74</v>
      </c>
      <c r="F13019" s="235">
        <v>0</v>
      </c>
      <c r="G13019" s="235">
        <v>25</v>
      </c>
      <c r="H13019" s="235">
        <v>17</v>
      </c>
    </row>
    <row r="13020" spans="2:8">
      <c r="B13020" s="235" t="s">
        <v>93</v>
      </c>
      <c r="C13020" s="235">
        <v>44559</v>
      </c>
      <c r="D13020" s="235">
        <v>20</v>
      </c>
      <c r="E13020" s="235">
        <v>70</v>
      </c>
      <c r="F13020" s="235">
        <v>0</v>
      </c>
      <c r="G13020" s="235">
        <v>23</v>
      </c>
      <c r="H13020" s="235">
        <v>16</v>
      </c>
    </row>
    <row r="13021" spans="2:8">
      <c r="B13021" s="235" t="s">
        <v>93</v>
      </c>
      <c r="C13021" s="235">
        <v>44560</v>
      </c>
      <c r="D13021" s="235">
        <v>20</v>
      </c>
      <c r="E13021" s="235">
        <v>72</v>
      </c>
      <c r="F13021" s="235">
        <v>0</v>
      </c>
      <c r="G13021" s="235">
        <v>23</v>
      </c>
      <c r="H13021" s="235">
        <v>17</v>
      </c>
    </row>
    <row r="13022" spans="2:8">
      <c r="B13022" s="235" t="s">
        <v>93</v>
      </c>
      <c r="C13022" s="235">
        <v>44561</v>
      </c>
      <c r="D13022" s="235">
        <v>2</v>
      </c>
      <c r="E13022" s="235">
        <v>65</v>
      </c>
      <c r="F13022" s="235">
        <v>0</v>
      </c>
      <c r="G13022" s="235">
        <v>25</v>
      </c>
      <c r="H13022" s="235">
        <v>16</v>
      </c>
    </row>
    <row r="13023" spans="2:8">
      <c r="B13023" s="235" t="s">
        <v>93</v>
      </c>
      <c r="C13023" s="235">
        <v>44564</v>
      </c>
      <c r="D13023" s="235">
        <v>25</v>
      </c>
      <c r="E13023" s="235">
        <v>80</v>
      </c>
      <c r="F13023" s="235">
        <v>0</v>
      </c>
      <c r="G13023" s="235">
        <v>24</v>
      </c>
      <c r="H13023" s="235">
        <v>14</v>
      </c>
    </row>
    <row r="13024" spans="2:8">
      <c r="B13024" s="235" t="s">
        <v>93</v>
      </c>
      <c r="C13024" s="235">
        <v>44565</v>
      </c>
      <c r="D13024" s="235">
        <v>3</v>
      </c>
      <c r="E13024" s="235">
        <v>71</v>
      </c>
      <c r="F13024" s="235">
        <v>0</v>
      </c>
      <c r="G13024" s="235">
        <v>26</v>
      </c>
      <c r="H13024" s="235">
        <v>15</v>
      </c>
    </row>
    <row r="13025" spans="2:8">
      <c r="B13025" s="235" t="s">
        <v>93</v>
      </c>
      <c r="C13025" s="235">
        <v>44566</v>
      </c>
      <c r="D13025" s="235">
        <v>10</v>
      </c>
      <c r="E13025" s="235">
        <v>55</v>
      </c>
      <c r="F13025" s="235">
        <v>0</v>
      </c>
      <c r="G13025" s="235">
        <v>26</v>
      </c>
      <c r="H13025" s="235">
        <v>15</v>
      </c>
    </row>
    <row r="13026" spans="2:8">
      <c r="B13026" s="235" t="s">
        <v>93</v>
      </c>
      <c r="C13026" s="235">
        <v>44567</v>
      </c>
      <c r="D13026" s="235">
        <v>0</v>
      </c>
      <c r="E13026" s="235">
        <v>79</v>
      </c>
      <c r="F13026" s="235">
        <v>0</v>
      </c>
      <c r="G13026" s="235">
        <v>24</v>
      </c>
      <c r="H13026" s="235">
        <v>16</v>
      </c>
    </row>
    <row r="13027" spans="2:8">
      <c r="B13027" s="235" t="s">
        <v>93</v>
      </c>
      <c r="C13027" s="235">
        <v>44568</v>
      </c>
      <c r="D13027" s="235">
        <v>41</v>
      </c>
      <c r="E13027" s="235">
        <v>56</v>
      </c>
      <c r="F13027" s="235">
        <v>0</v>
      </c>
      <c r="G13027" s="235">
        <v>25</v>
      </c>
      <c r="H13027" s="235">
        <v>14</v>
      </c>
    </row>
    <row r="13028" spans="2:8">
      <c r="B13028" s="235" t="s">
        <v>93</v>
      </c>
      <c r="C13028" s="235">
        <v>44572</v>
      </c>
      <c r="D13028" s="235">
        <v>19</v>
      </c>
      <c r="E13028" s="235">
        <v>74</v>
      </c>
      <c r="F13028" s="235">
        <v>0</v>
      </c>
      <c r="G13028" s="235">
        <v>24</v>
      </c>
      <c r="H13028" s="235">
        <v>17</v>
      </c>
    </row>
    <row r="13029" spans="2:8">
      <c r="B13029" s="235" t="s">
        <v>93</v>
      </c>
      <c r="C13029" s="235">
        <v>44573</v>
      </c>
      <c r="D13029" s="235">
        <v>2</v>
      </c>
      <c r="E13029" s="235">
        <v>55</v>
      </c>
      <c r="F13029" s="235">
        <v>0</v>
      </c>
      <c r="G13029" s="235">
        <v>24</v>
      </c>
      <c r="H13029" s="235">
        <v>16</v>
      </c>
    </row>
    <row r="13030" spans="2:8">
      <c r="B13030" s="235" t="s">
        <v>93</v>
      </c>
      <c r="C13030" s="235">
        <v>44574</v>
      </c>
      <c r="D13030" s="235">
        <v>0</v>
      </c>
      <c r="E13030" s="235">
        <v>50</v>
      </c>
      <c r="F13030" s="235">
        <v>0</v>
      </c>
      <c r="G13030" s="235">
        <v>25</v>
      </c>
      <c r="H13030" s="235">
        <v>15</v>
      </c>
    </row>
    <row r="13031" spans="2:8">
      <c r="B13031" s="235" t="s">
        <v>93</v>
      </c>
      <c r="C13031" s="235">
        <v>44575</v>
      </c>
      <c r="D13031" s="235">
        <v>0</v>
      </c>
      <c r="E13031" s="235">
        <v>60</v>
      </c>
      <c r="F13031" s="235">
        <v>0</v>
      </c>
      <c r="G13031" s="235">
        <v>26</v>
      </c>
      <c r="H13031" s="235">
        <v>17</v>
      </c>
    </row>
    <row r="13032" spans="2:8">
      <c r="B13032" s="235" t="s">
        <v>93</v>
      </c>
      <c r="C13032" s="235">
        <v>44578</v>
      </c>
      <c r="D13032" s="235">
        <v>3</v>
      </c>
      <c r="E13032" s="235">
        <v>83</v>
      </c>
      <c r="F13032" s="235">
        <v>0</v>
      </c>
      <c r="G13032" s="235">
        <v>25</v>
      </c>
      <c r="H13032" s="235">
        <v>14</v>
      </c>
    </row>
    <row r="13033" spans="2:8">
      <c r="B13033" s="235" t="s">
        <v>93</v>
      </c>
      <c r="C13033" s="235">
        <v>44579</v>
      </c>
      <c r="D13033" s="235">
        <v>1</v>
      </c>
      <c r="E13033" s="235">
        <v>65</v>
      </c>
      <c r="F13033" s="235">
        <v>0</v>
      </c>
      <c r="G13033" s="235">
        <v>24</v>
      </c>
      <c r="H13033" s="235">
        <v>16</v>
      </c>
    </row>
    <row r="13034" spans="2:8">
      <c r="B13034" s="235" t="s">
        <v>93</v>
      </c>
      <c r="C13034" s="235">
        <v>44580</v>
      </c>
      <c r="D13034" s="235">
        <v>0</v>
      </c>
      <c r="E13034" s="235">
        <v>72</v>
      </c>
      <c r="F13034" s="235">
        <v>0</v>
      </c>
      <c r="G13034" s="235">
        <v>25</v>
      </c>
      <c r="H13034" s="235">
        <v>15</v>
      </c>
    </row>
    <row r="13035" spans="2:8">
      <c r="B13035" s="235" t="s">
        <v>93</v>
      </c>
      <c r="C13035" s="235">
        <v>44581</v>
      </c>
      <c r="D13035" s="235">
        <v>1</v>
      </c>
      <c r="E13035" s="235">
        <v>57</v>
      </c>
      <c r="F13035" s="235">
        <v>0</v>
      </c>
      <c r="G13035" s="235">
        <v>26</v>
      </c>
      <c r="H13035" s="235">
        <v>16</v>
      </c>
    </row>
    <row r="13036" spans="2:8">
      <c r="B13036" s="235" t="s">
        <v>93</v>
      </c>
      <c r="C13036" s="235">
        <v>44582</v>
      </c>
      <c r="D13036" s="235">
        <v>0</v>
      </c>
      <c r="E13036" s="235">
        <v>56</v>
      </c>
      <c r="F13036" s="235">
        <v>0</v>
      </c>
      <c r="G13036" s="235">
        <v>27</v>
      </c>
      <c r="H13036" s="235">
        <v>17</v>
      </c>
    </row>
    <row r="13037" spans="2:8">
      <c r="B13037" s="235" t="s">
        <v>93</v>
      </c>
      <c r="C13037" s="235">
        <v>44585</v>
      </c>
      <c r="D13037" s="235">
        <v>1</v>
      </c>
      <c r="E13037" s="235">
        <v>61</v>
      </c>
      <c r="F13037" s="235">
        <v>0</v>
      </c>
      <c r="G13037" s="235">
        <v>24</v>
      </c>
      <c r="H13037" s="235">
        <v>15</v>
      </c>
    </row>
    <row r="13038" spans="2:8">
      <c r="B13038" s="235" t="s">
        <v>93</v>
      </c>
      <c r="C13038" s="235">
        <v>44586</v>
      </c>
      <c r="D13038" s="235">
        <v>0</v>
      </c>
      <c r="E13038" s="235">
        <v>70</v>
      </c>
      <c r="F13038" s="235">
        <v>0</v>
      </c>
      <c r="G13038" s="235">
        <v>24</v>
      </c>
      <c r="H13038" s="235">
        <v>16</v>
      </c>
    </row>
    <row r="13039" spans="2:8">
      <c r="B13039" s="235" t="s">
        <v>93</v>
      </c>
      <c r="C13039" s="235">
        <v>44587</v>
      </c>
      <c r="D13039" s="235">
        <v>13</v>
      </c>
      <c r="E13039" s="235">
        <v>80</v>
      </c>
      <c r="F13039" s="235">
        <v>0</v>
      </c>
      <c r="G13039" s="235">
        <v>25</v>
      </c>
      <c r="H13039" s="235">
        <v>15</v>
      </c>
    </row>
    <row r="13040" spans="2:8">
      <c r="B13040" s="235" t="s">
        <v>93</v>
      </c>
      <c r="C13040" s="235">
        <v>44588</v>
      </c>
      <c r="D13040" s="235">
        <v>3</v>
      </c>
      <c r="E13040" s="235">
        <v>75</v>
      </c>
      <c r="F13040" s="235">
        <v>0</v>
      </c>
      <c r="G13040" s="235">
        <v>26</v>
      </c>
      <c r="H13040" s="235">
        <v>16</v>
      </c>
    </row>
    <row r="13041" spans="2:8">
      <c r="B13041" s="235" t="s">
        <v>93</v>
      </c>
      <c r="C13041" s="235">
        <v>44589</v>
      </c>
      <c r="D13041" s="235">
        <v>2</v>
      </c>
      <c r="E13041" s="235">
        <v>62</v>
      </c>
      <c r="F13041" s="235">
        <v>0</v>
      </c>
      <c r="G13041" s="235">
        <v>27</v>
      </c>
      <c r="H13041" s="235">
        <v>17</v>
      </c>
    </row>
    <row r="13042" spans="2:8">
      <c r="B13042" s="235" t="s">
        <v>93</v>
      </c>
      <c r="C13042" s="235">
        <v>44592</v>
      </c>
      <c r="D13042" s="235">
        <v>0</v>
      </c>
      <c r="E13042" s="235">
        <v>80</v>
      </c>
      <c r="F13042" s="235">
        <v>0</v>
      </c>
      <c r="G13042" s="235">
        <v>27</v>
      </c>
      <c r="H13042" s="235">
        <v>16</v>
      </c>
    </row>
    <row r="13043" spans="2:8">
      <c r="B13043" s="235" t="s">
        <v>93</v>
      </c>
      <c r="C13043" s="235">
        <v>44593</v>
      </c>
      <c r="D13043" s="235">
        <v>0</v>
      </c>
      <c r="E13043" s="235">
        <v>62</v>
      </c>
      <c r="F13043" s="235">
        <v>0</v>
      </c>
      <c r="G13043" s="235">
        <v>27</v>
      </c>
      <c r="H13043" s="235">
        <v>16</v>
      </c>
    </row>
    <row r="13044" spans="2:8">
      <c r="B13044" s="235" t="s">
        <v>93</v>
      </c>
      <c r="C13044" s="235">
        <v>44594</v>
      </c>
      <c r="D13044" s="235">
        <v>0</v>
      </c>
      <c r="E13044" s="235">
        <v>74</v>
      </c>
      <c r="F13044" s="235">
        <v>0</v>
      </c>
      <c r="G13044" s="235">
        <v>26</v>
      </c>
      <c r="H13044" s="235">
        <v>15</v>
      </c>
    </row>
    <row r="13045" spans="2:8">
      <c r="B13045" s="235" t="s">
        <v>93</v>
      </c>
      <c r="C13045" s="235">
        <v>44230</v>
      </c>
      <c r="D13045" s="235">
        <v>0</v>
      </c>
      <c r="E13045" s="235">
        <v>56</v>
      </c>
      <c r="F13045" s="235">
        <v>0</v>
      </c>
      <c r="G13045" s="235">
        <v>26</v>
      </c>
      <c r="H13045" s="235">
        <v>16</v>
      </c>
    </row>
    <row r="13046" spans="2:8">
      <c r="B13046" s="235" t="s">
        <v>93</v>
      </c>
      <c r="C13046" s="235">
        <v>44596</v>
      </c>
      <c r="D13046" s="235">
        <v>0</v>
      </c>
      <c r="E13046" s="235">
        <v>69</v>
      </c>
      <c r="F13046" s="235">
        <v>0</v>
      </c>
      <c r="G13046" s="235">
        <v>22</v>
      </c>
      <c r="H13046" s="235">
        <v>15</v>
      </c>
    </row>
    <row r="13047" spans="2:8">
      <c r="B13047" s="235" t="s">
        <v>93</v>
      </c>
      <c r="C13047" s="235">
        <v>44599</v>
      </c>
      <c r="D13047" s="235">
        <v>8</v>
      </c>
      <c r="E13047" s="235">
        <v>56</v>
      </c>
      <c r="F13047" s="235">
        <v>0</v>
      </c>
      <c r="G13047" s="235">
        <v>22</v>
      </c>
      <c r="H13047" s="235">
        <v>15</v>
      </c>
    </row>
    <row r="13048" spans="2:8">
      <c r="B13048" s="235" t="s">
        <v>93</v>
      </c>
      <c r="C13048" s="235">
        <v>44600</v>
      </c>
      <c r="D13048" s="235">
        <v>26</v>
      </c>
      <c r="E13048" s="235">
        <v>79</v>
      </c>
      <c r="F13048" s="235">
        <v>0</v>
      </c>
      <c r="G13048" s="235">
        <v>20</v>
      </c>
      <c r="H13048" s="235">
        <v>15</v>
      </c>
    </row>
    <row r="13049" spans="2:8">
      <c r="B13049" s="235" t="s">
        <v>93</v>
      </c>
      <c r="C13049" s="235">
        <v>44601</v>
      </c>
      <c r="D13049" s="235">
        <v>5</v>
      </c>
      <c r="E13049" s="235">
        <v>80</v>
      </c>
      <c r="F13049" s="235">
        <v>0</v>
      </c>
      <c r="G13049" s="235">
        <v>22</v>
      </c>
      <c r="H13049" s="235">
        <v>14</v>
      </c>
    </row>
    <row r="13050" spans="2:8">
      <c r="B13050" s="235" t="s">
        <v>93</v>
      </c>
      <c r="C13050" s="235">
        <v>44602</v>
      </c>
      <c r="D13050" s="235">
        <v>4</v>
      </c>
      <c r="E13050" s="235">
        <v>75</v>
      </c>
      <c r="F13050" s="235">
        <v>0</v>
      </c>
      <c r="G13050" s="235">
        <v>23</v>
      </c>
      <c r="H13050" s="235">
        <v>14</v>
      </c>
    </row>
    <row r="13051" spans="2:8">
      <c r="B13051" s="235" t="s">
        <v>93</v>
      </c>
      <c r="C13051" s="235">
        <v>44603</v>
      </c>
      <c r="D13051" s="235">
        <v>0</v>
      </c>
      <c r="E13051" s="235">
        <v>60</v>
      </c>
      <c r="F13051" s="235">
        <v>0</v>
      </c>
      <c r="G13051" s="235">
        <v>26</v>
      </c>
      <c r="H13051" s="235">
        <v>15</v>
      </c>
    </row>
    <row r="13052" spans="2:8">
      <c r="B13052" s="235" t="s">
        <v>93</v>
      </c>
      <c r="C13052" s="235">
        <v>44606</v>
      </c>
      <c r="D13052" s="235">
        <v>6</v>
      </c>
      <c r="E13052" s="235">
        <v>55</v>
      </c>
      <c r="F13052" s="235">
        <v>0</v>
      </c>
      <c r="G13052" s="235">
        <v>24</v>
      </c>
      <c r="H13052" s="235">
        <v>14</v>
      </c>
    </row>
    <row r="13053" spans="2:8">
      <c r="B13053" s="235" t="s">
        <v>93</v>
      </c>
      <c r="C13053" s="235">
        <v>44607</v>
      </c>
      <c r="D13053" s="235">
        <v>3</v>
      </c>
      <c r="E13053" s="235">
        <v>80</v>
      </c>
      <c r="F13053" s="235">
        <v>0</v>
      </c>
      <c r="G13053" s="235">
        <v>23</v>
      </c>
      <c r="H13053" s="235">
        <v>15</v>
      </c>
    </row>
    <row r="13054" spans="2:8">
      <c r="B13054" s="235" t="s">
        <v>93</v>
      </c>
      <c r="C13054" s="235">
        <v>44608</v>
      </c>
      <c r="D13054" s="235">
        <v>11</v>
      </c>
      <c r="E13054" s="235">
        <v>75</v>
      </c>
      <c r="F13054" s="235">
        <v>0</v>
      </c>
      <c r="G13054" s="235">
        <v>23</v>
      </c>
      <c r="H13054" s="235">
        <v>15</v>
      </c>
    </row>
    <row r="13055" spans="2:8">
      <c r="B13055" s="235" t="s">
        <v>93</v>
      </c>
      <c r="C13055" s="235">
        <v>44609</v>
      </c>
      <c r="D13055" s="235">
        <v>2</v>
      </c>
      <c r="E13055" s="235">
        <v>56</v>
      </c>
      <c r="F13055" s="235">
        <v>0</v>
      </c>
      <c r="G13055" s="235">
        <v>22</v>
      </c>
      <c r="H13055" s="235">
        <v>16</v>
      </c>
    </row>
    <row r="13056" spans="2:8">
      <c r="B13056" s="235" t="s">
        <v>93</v>
      </c>
      <c r="C13056" s="235">
        <v>44610</v>
      </c>
      <c r="D13056" s="235">
        <v>11</v>
      </c>
      <c r="E13056" s="235">
        <v>75</v>
      </c>
      <c r="F13056" s="235">
        <v>0</v>
      </c>
      <c r="G13056" s="235">
        <v>22</v>
      </c>
      <c r="H13056" s="235">
        <v>14</v>
      </c>
    </row>
    <row r="13057" spans="2:8">
      <c r="B13057" s="235" t="s">
        <v>93</v>
      </c>
      <c r="C13057" s="235">
        <v>44613</v>
      </c>
      <c r="D13057" s="235">
        <v>78</v>
      </c>
      <c r="E13057" s="235">
        <v>80</v>
      </c>
      <c r="F13057" s="235">
        <v>0</v>
      </c>
      <c r="G13057" s="235">
        <v>24</v>
      </c>
      <c r="H13057" s="235">
        <v>15</v>
      </c>
    </row>
    <row r="13058" spans="2:8">
      <c r="B13058" s="235" t="s">
        <v>93</v>
      </c>
      <c r="C13058" s="235">
        <v>44614</v>
      </c>
      <c r="D13058" s="235">
        <v>1</v>
      </c>
      <c r="E13058" s="235">
        <v>54</v>
      </c>
      <c r="F13058" s="235">
        <v>0</v>
      </c>
      <c r="G13058" s="235">
        <v>24</v>
      </c>
      <c r="H13058" s="235">
        <v>16</v>
      </c>
    </row>
    <row r="13059" spans="2:8">
      <c r="B13059" s="235" t="s">
        <v>93</v>
      </c>
      <c r="C13059" s="235">
        <v>44615</v>
      </c>
      <c r="D13059" s="235">
        <v>3</v>
      </c>
      <c r="E13059" s="235">
        <v>64</v>
      </c>
      <c r="F13059" s="235">
        <v>0</v>
      </c>
      <c r="G13059" s="235">
        <v>23</v>
      </c>
      <c r="H13059" s="235">
        <v>15</v>
      </c>
    </row>
    <row r="13060" spans="2:8">
      <c r="B13060" s="235" t="s">
        <v>93</v>
      </c>
      <c r="C13060" s="235">
        <v>44616</v>
      </c>
      <c r="D13060" s="235">
        <v>4</v>
      </c>
      <c r="E13060" s="235">
        <v>56</v>
      </c>
      <c r="F13060" s="235">
        <v>0</v>
      </c>
      <c r="G13060" s="235">
        <v>23</v>
      </c>
      <c r="H13060" s="235">
        <v>16</v>
      </c>
    </row>
    <row r="13061" spans="2:8">
      <c r="B13061" s="235" t="s">
        <v>93</v>
      </c>
      <c r="C13061" s="235">
        <v>44617</v>
      </c>
      <c r="D13061" s="235">
        <v>8</v>
      </c>
      <c r="E13061" s="235">
        <v>83</v>
      </c>
      <c r="F13061" s="235">
        <v>0</v>
      </c>
      <c r="G13061" s="235">
        <v>23</v>
      </c>
      <c r="H13061" s="235">
        <v>15</v>
      </c>
    </row>
    <row r="13062" spans="2:8">
      <c r="B13062" s="235" t="s">
        <v>93</v>
      </c>
      <c r="C13062" s="235">
        <v>44618</v>
      </c>
      <c r="D13062" s="235">
        <v>18</v>
      </c>
      <c r="E13062" s="235">
        <v>56</v>
      </c>
      <c r="F13062" s="235">
        <v>0</v>
      </c>
      <c r="G13062" s="235">
        <v>24</v>
      </c>
      <c r="H13062" s="235">
        <v>15</v>
      </c>
    </row>
    <row r="13063" spans="2:8">
      <c r="B13063" s="235" t="s">
        <v>93</v>
      </c>
      <c r="C13063" s="235">
        <v>44620</v>
      </c>
      <c r="D13063" s="235">
        <v>13</v>
      </c>
      <c r="E13063" s="235">
        <v>79</v>
      </c>
      <c r="F13063" s="235">
        <v>0</v>
      </c>
      <c r="G13063" s="235">
        <v>21</v>
      </c>
      <c r="H13063" s="235">
        <v>16</v>
      </c>
    </row>
    <row r="13064" spans="2:8">
      <c r="B13064" s="235" t="s">
        <v>93</v>
      </c>
      <c r="C13064" s="235">
        <v>44621</v>
      </c>
      <c r="D13064" s="235">
        <v>9</v>
      </c>
      <c r="E13064" s="235">
        <v>80</v>
      </c>
      <c r="F13064" s="235">
        <v>0</v>
      </c>
      <c r="G13064" s="235">
        <v>23</v>
      </c>
      <c r="H13064" s="235">
        <v>15</v>
      </c>
    </row>
    <row r="13065" spans="2:8">
      <c r="B13065" s="235" t="s">
        <v>93</v>
      </c>
      <c r="C13065" s="235">
        <v>44622</v>
      </c>
      <c r="D13065" s="235">
        <v>5</v>
      </c>
      <c r="E13065" s="235">
        <v>56</v>
      </c>
      <c r="F13065" s="235">
        <v>0</v>
      </c>
      <c r="G13065" s="235">
        <v>24</v>
      </c>
      <c r="H13065" s="235">
        <v>16</v>
      </c>
    </row>
    <row r="13066" spans="2:8">
      <c r="B13066" s="235" t="s">
        <v>93</v>
      </c>
      <c r="C13066" s="235">
        <v>44623</v>
      </c>
      <c r="D13066" s="235">
        <v>1</v>
      </c>
      <c r="E13066" s="235">
        <v>70</v>
      </c>
      <c r="F13066" s="235">
        <v>0</v>
      </c>
      <c r="G13066" s="235">
        <v>24</v>
      </c>
      <c r="H13066" s="235">
        <v>14</v>
      </c>
    </row>
    <row r="13067" spans="2:8">
      <c r="B13067" s="235" t="s">
        <v>93</v>
      </c>
      <c r="C13067" s="235">
        <v>44624</v>
      </c>
      <c r="D13067" s="235">
        <v>8</v>
      </c>
      <c r="E13067" s="235">
        <v>75</v>
      </c>
      <c r="F13067" s="235">
        <v>0</v>
      </c>
      <c r="G13067" s="235">
        <v>25</v>
      </c>
      <c r="H13067" s="235">
        <v>15</v>
      </c>
    </row>
    <row r="13068" spans="2:8">
      <c r="B13068" s="235" t="s">
        <v>93</v>
      </c>
      <c r="C13068" s="235">
        <v>44627</v>
      </c>
      <c r="D13068" s="235">
        <v>64</v>
      </c>
      <c r="E13068" s="235">
        <v>70</v>
      </c>
      <c r="F13068" s="235">
        <v>0</v>
      </c>
      <c r="G13068" s="235">
        <v>23</v>
      </c>
      <c r="H13068" s="235">
        <v>15</v>
      </c>
    </row>
    <row r="13069" spans="2:8">
      <c r="B13069" s="235" t="s">
        <v>93</v>
      </c>
      <c r="C13069" s="235">
        <v>44628</v>
      </c>
      <c r="D13069" s="235">
        <v>1</v>
      </c>
      <c r="E13069" s="235">
        <v>74</v>
      </c>
      <c r="F13069" s="235">
        <v>0</v>
      </c>
      <c r="G13069" s="235">
        <v>24</v>
      </c>
      <c r="H13069" s="235">
        <v>15</v>
      </c>
    </row>
    <row r="13070" spans="2:8">
      <c r="B13070" s="235" t="s">
        <v>93</v>
      </c>
      <c r="C13070" s="235">
        <v>44629</v>
      </c>
      <c r="D13070" s="235">
        <v>1</v>
      </c>
      <c r="E13070" s="235">
        <v>47</v>
      </c>
      <c r="F13070" s="235">
        <v>0</v>
      </c>
      <c r="G13070" s="235">
        <v>25</v>
      </c>
      <c r="H13070" s="235">
        <v>14</v>
      </c>
    </row>
    <row r="13071" spans="2:8">
      <c r="B13071" s="235" t="s">
        <v>93</v>
      </c>
      <c r="C13071" s="235">
        <v>44630</v>
      </c>
      <c r="D13071" s="235">
        <v>0</v>
      </c>
      <c r="E13071" s="235">
        <v>43</v>
      </c>
      <c r="F13071" s="235">
        <v>0</v>
      </c>
      <c r="G13071" s="235">
        <v>25</v>
      </c>
      <c r="H13071" s="235">
        <v>14</v>
      </c>
    </row>
    <row r="13072" spans="2:8">
      <c r="B13072" s="235" t="s">
        <v>93</v>
      </c>
      <c r="C13072" s="235">
        <v>44631</v>
      </c>
      <c r="D13072" s="235">
        <v>2</v>
      </c>
      <c r="E13072" s="235">
        <v>45</v>
      </c>
      <c r="F13072" s="235">
        <v>0</v>
      </c>
      <c r="G13072" s="235">
        <v>25</v>
      </c>
      <c r="H13072" s="235">
        <v>15</v>
      </c>
    </row>
    <row r="13073" spans="2:8">
      <c r="B13073" s="235" t="s">
        <v>93</v>
      </c>
      <c r="C13073" s="235">
        <v>44634</v>
      </c>
      <c r="D13073" s="235">
        <v>10</v>
      </c>
      <c r="E13073" s="235">
        <v>53</v>
      </c>
      <c r="F13073" s="235">
        <v>0</v>
      </c>
      <c r="G13073" s="235">
        <v>21</v>
      </c>
      <c r="H13073" s="235">
        <v>15</v>
      </c>
    </row>
    <row r="13074" spans="2:8">
      <c r="B13074" s="235" t="s">
        <v>93</v>
      </c>
      <c r="C13074" s="235">
        <v>44635</v>
      </c>
      <c r="D13074" s="235">
        <v>30</v>
      </c>
      <c r="E13074" s="235">
        <v>70</v>
      </c>
      <c r="F13074" s="235">
        <v>0</v>
      </c>
      <c r="G13074" s="235">
        <v>22</v>
      </c>
      <c r="H13074" s="235">
        <v>16</v>
      </c>
    </row>
    <row r="13075" spans="2:8">
      <c r="B13075" s="235" t="s">
        <v>93</v>
      </c>
      <c r="C13075" s="235">
        <v>44636</v>
      </c>
      <c r="D13075" s="235">
        <v>41</v>
      </c>
      <c r="E13075" s="235">
        <v>58</v>
      </c>
      <c r="F13075" s="235">
        <v>0</v>
      </c>
      <c r="G13075" s="235">
        <v>24</v>
      </c>
      <c r="H13075" s="235">
        <v>14</v>
      </c>
    </row>
    <row r="13076" spans="2:8">
      <c r="B13076" s="235" t="s">
        <v>93</v>
      </c>
      <c r="C13076" s="235">
        <v>44637</v>
      </c>
      <c r="D13076" s="235">
        <v>18</v>
      </c>
      <c r="E13076" s="235">
        <v>64</v>
      </c>
      <c r="F13076" s="235">
        <v>0</v>
      </c>
      <c r="G13076" s="235">
        <v>23</v>
      </c>
      <c r="H13076" s="235">
        <v>12</v>
      </c>
    </row>
    <row r="13077" spans="2:8">
      <c r="B13077" s="235" t="s">
        <v>93</v>
      </c>
      <c r="C13077" s="235">
        <v>44638</v>
      </c>
      <c r="D13077" s="235">
        <v>4</v>
      </c>
      <c r="E13077" s="235">
        <v>63</v>
      </c>
      <c r="F13077" s="235">
        <v>0</v>
      </c>
      <c r="G13077" s="235">
        <v>24</v>
      </c>
      <c r="H13077" s="235">
        <v>15</v>
      </c>
    </row>
    <row r="13078" spans="2:8">
      <c r="B13078" s="235" t="s">
        <v>93</v>
      </c>
      <c r="C13078" s="235">
        <v>44642</v>
      </c>
      <c r="D13078" s="235">
        <v>47</v>
      </c>
      <c r="E13078" s="235">
        <v>72</v>
      </c>
      <c r="F13078" s="235">
        <v>0</v>
      </c>
      <c r="G13078" s="235">
        <v>22</v>
      </c>
      <c r="H13078" s="235">
        <v>15</v>
      </c>
    </row>
    <row r="13079" spans="2:8">
      <c r="B13079" s="235" t="s">
        <v>93</v>
      </c>
      <c r="C13079" s="235">
        <v>44643</v>
      </c>
      <c r="D13079" s="235">
        <v>3</v>
      </c>
      <c r="E13079" s="235">
        <v>71</v>
      </c>
      <c r="F13079" s="235">
        <v>0</v>
      </c>
      <c r="G13079" s="235">
        <v>22</v>
      </c>
      <c r="H13079" s="235">
        <v>15</v>
      </c>
    </row>
    <row r="13080" spans="2:8">
      <c r="B13080" s="235" t="s">
        <v>93</v>
      </c>
      <c r="C13080" s="235">
        <v>44644</v>
      </c>
      <c r="D13080" s="235">
        <v>0</v>
      </c>
      <c r="E13080" s="235">
        <v>53</v>
      </c>
      <c r="F13080" s="235">
        <v>0</v>
      </c>
      <c r="G13080" s="235">
        <v>23</v>
      </c>
      <c r="H13080" s="235">
        <v>16</v>
      </c>
    </row>
    <row r="13081" spans="2:8">
      <c r="B13081" s="235" t="s">
        <v>93</v>
      </c>
      <c r="C13081" s="235">
        <v>44645</v>
      </c>
      <c r="D13081" s="235">
        <v>14</v>
      </c>
      <c r="E13081" s="235">
        <v>60</v>
      </c>
      <c r="F13081" s="235">
        <v>0</v>
      </c>
      <c r="G13081" s="235">
        <v>23</v>
      </c>
      <c r="H13081" s="235">
        <v>15</v>
      </c>
    </row>
    <row r="13082" spans="2:8">
      <c r="B13082" s="235" t="s">
        <v>93</v>
      </c>
      <c r="C13082" s="235">
        <v>44648</v>
      </c>
      <c r="D13082" s="235">
        <v>32</v>
      </c>
      <c r="E13082" s="235">
        <v>75</v>
      </c>
      <c r="F13082" s="235">
        <v>0</v>
      </c>
      <c r="G13082" s="235">
        <v>21</v>
      </c>
      <c r="H13082" s="235">
        <v>13</v>
      </c>
    </row>
    <row r="13083" spans="2:8">
      <c r="B13083" s="235" t="s">
        <v>93</v>
      </c>
      <c r="C13083" s="235">
        <v>44649</v>
      </c>
      <c r="D13083" s="235">
        <v>14</v>
      </c>
      <c r="E13083" s="235">
        <v>81</v>
      </c>
      <c r="F13083" s="235">
        <v>0</v>
      </c>
      <c r="G13083" s="235">
        <v>20</v>
      </c>
      <c r="H13083" s="235">
        <v>14</v>
      </c>
    </row>
    <row r="13084" spans="2:8">
      <c r="B13084" s="235" t="s">
        <v>93</v>
      </c>
      <c r="C13084" s="235">
        <v>44650</v>
      </c>
      <c r="D13084" s="235">
        <v>36</v>
      </c>
      <c r="E13084" s="235">
        <v>62</v>
      </c>
      <c r="F13084" s="235">
        <v>0</v>
      </c>
      <c r="G13084" s="235">
        <v>24</v>
      </c>
      <c r="H13084" s="235">
        <v>15</v>
      </c>
    </row>
    <row r="13085" spans="2:8">
      <c r="B13085" s="235" t="s">
        <v>93</v>
      </c>
      <c r="C13085" s="235">
        <v>44651</v>
      </c>
      <c r="D13085" s="235">
        <v>1</v>
      </c>
      <c r="E13085" s="235">
        <v>74</v>
      </c>
      <c r="F13085" s="235">
        <v>0</v>
      </c>
      <c r="G13085" s="235">
        <v>24</v>
      </c>
      <c r="H13085" s="235">
        <v>16</v>
      </c>
    </row>
    <row r="13086" spans="2:8">
      <c r="B13086" s="235" t="s">
        <v>93</v>
      </c>
      <c r="C13086" s="235">
        <v>44652</v>
      </c>
      <c r="D13086" s="235">
        <v>23</v>
      </c>
      <c r="E13086" s="235">
        <v>81</v>
      </c>
      <c r="F13086" s="235">
        <v>0</v>
      </c>
      <c r="G13086" s="235">
        <v>23</v>
      </c>
      <c r="H13086" s="235">
        <v>15</v>
      </c>
    </row>
    <row r="13087" spans="2:8">
      <c r="B13087" s="235" t="s">
        <v>93</v>
      </c>
      <c r="C13087" s="235">
        <v>44655</v>
      </c>
      <c r="D13087" s="235">
        <v>14</v>
      </c>
      <c r="E13087" s="235">
        <v>77</v>
      </c>
      <c r="F13087" s="235">
        <v>0</v>
      </c>
      <c r="G13087" s="235">
        <v>23</v>
      </c>
      <c r="H13087" s="235">
        <v>15</v>
      </c>
    </row>
    <row r="13088" spans="2:8">
      <c r="B13088" s="235" t="s">
        <v>93</v>
      </c>
      <c r="C13088" s="235">
        <v>44656</v>
      </c>
      <c r="D13088" s="235">
        <v>42</v>
      </c>
      <c r="E13088" s="235">
        <v>59</v>
      </c>
      <c r="F13088" s="235">
        <v>0</v>
      </c>
      <c r="G13088" s="235">
        <v>23</v>
      </c>
      <c r="H13088" s="235">
        <v>15</v>
      </c>
    </row>
    <row r="13089" spans="2:8">
      <c r="B13089" s="235" t="s">
        <v>93</v>
      </c>
      <c r="C13089" s="235">
        <v>44657</v>
      </c>
      <c r="D13089" s="235">
        <v>20</v>
      </c>
      <c r="E13089" s="235">
        <v>76</v>
      </c>
      <c r="F13089" s="235">
        <v>0</v>
      </c>
      <c r="G13089" s="235">
        <v>25</v>
      </c>
      <c r="H13089" s="235">
        <v>15</v>
      </c>
    </row>
    <row r="13090" spans="2:8">
      <c r="B13090" s="235" t="s">
        <v>93</v>
      </c>
      <c r="C13090" s="235">
        <v>44658</v>
      </c>
      <c r="D13090" s="235">
        <v>15</v>
      </c>
      <c r="E13090" s="235">
        <v>85</v>
      </c>
      <c r="F13090" s="235">
        <v>0</v>
      </c>
      <c r="G13090" s="235">
        <v>21</v>
      </c>
      <c r="H13090" s="235">
        <v>16</v>
      </c>
    </row>
    <row r="13091" spans="2:8">
      <c r="B13091" s="235" t="s">
        <v>93</v>
      </c>
      <c r="C13091" s="235">
        <v>44659</v>
      </c>
      <c r="D13091" s="235">
        <v>7</v>
      </c>
      <c r="E13091" s="235">
        <v>71</v>
      </c>
      <c r="F13091" s="235">
        <v>0</v>
      </c>
      <c r="G13091" s="235">
        <v>22</v>
      </c>
      <c r="H13091" s="235">
        <v>16</v>
      </c>
    </row>
    <row r="13092" spans="2:8">
      <c r="B13092" s="235" t="s">
        <v>93</v>
      </c>
      <c r="C13092" s="235">
        <v>44662</v>
      </c>
      <c r="D13092" s="235">
        <v>20</v>
      </c>
      <c r="E13092" s="235">
        <v>72</v>
      </c>
      <c r="F13092" s="235">
        <v>0</v>
      </c>
      <c r="G13092" s="235">
        <v>23</v>
      </c>
      <c r="H13092" s="235">
        <v>15</v>
      </c>
    </row>
    <row r="13093" spans="2:8">
      <c r="B13093" s="235" t="s">
        <v>84</v>
      </c>
      <c r="C13093" s="235">
        <v>44435</v>
      </c>
      <c r="D13093" s="235">
        <v>15</v>
      </c>
      <c r="E13093" s="235">
        <v>0</v>
      </c>
      <c r="F13093" s="235">
        <v>0</v>
      </c>
      <c r="G13093" s="235">
        <v>22</v>
      </c>
      <c r="H13093" s="235">
        <v>15</v>
      </c>
    </row>
    <row r="13094" spans="2:8">
      <c r="B13094" s="235" t="s">
        <v>84</v>
      </c>
      <c r="C13094" s="235">
        <v>44438</v>
      </c>
      <c r="D13094" s="235">
        <v>70</v>
      </c>
      <c r="E13094" s="235">
        <v>0</v>
      </c>
      <c r="F13094" s="235">
        <v>0</v>
      </c>
      <c r="G13094" s="235">
        <v>20</v>
      </c>
      <c r="H13094" s="235">
        <v>16</v>
      </c>
    </row>
    <row r="13095" spans="2:8">
      <c r="B13095" s="235" t="s">
        <v>84</v>
      </c>
      <c r="C13095" s="235">
        <v>44439</v>
      </c>
      <c r="D13095" s="235">
        <v>42</v>
      </c>
      <c r="E13095" s="235">
        <v>0</v>
      </c>
      <c r="F13095" s="235">
        <v>0</v>
      </c>
      <c r="G13095" s="235">
        <v>19</v>
      </c>
      <c r="H13095" s="235">
        <v>15</v>
      </c>
    </row>
    <row r="13096" spans="2:8">
      <c r="B13096" s="235" t="s">
        <v>84</v>
      </c>
      <c r="C13096" s="235">
        <v>44441</v>
      </c>
      <c r="D13096" s="235">
        <v>0</v>
      </c>
      <c r="E13096" s="235">
        <v>0</v>
      </c>
      <c r="F13096" s="235">
        <v>0</v>
      </c>
      <c r="G13096" s="235">
        <v>0</v>
      </c>
      <c r="H13096" s="235">
        <v>0</v>
      </c>
    </row>
    <row r="13097" spans="2:8">
      <c r="B13097" s="235" t="s">
        <v>84</v>
      </c>
      <c r="C13097" s="235">
        <v>44442</v>
      </c>
      <c r="D13097" s="235">
        <v>10</v>
      </c>
      <c r="E13097" s="235">
        <v>0</v>
      </c>
      <c r="F13097" s="235">
        <v>0</v>
      </c>
      <c r="G13097" s="235">
        <v>23</v>
      </c>
      <c r="H13097" s="235">
        <v>16</v>
      </c>
    </row>
    <row r="13098" spans="2:8">
      <c r="B13098" s="235" t="s">
        <v>84</v>
      </c>
      <c r="C13098" s="235">
        <v>44446</v>
      </c>
      <c r="D13098" s="235">
        <v>6</v>
      </c>
      <c r="E13098" s="235">
        <v>0</v>
      </c>
      <c r="F13098" s="235">
        <v>0</v>
      </c>
      <c r="G13098" s="235">
        <v>21</v>
      </c>
      <c r="H13098" s="235">
        <v>14</v>
      </c>
    </row>
    <row r="13099" spans="2:8">
      <c r="B13099" s="235" t="s">
        <v>84</v>
      </c>
      <c r="C13099" s="235">
        <v>44447</v>
      </c>
      <c r="D13099" s="235">
        <v>16</v>
      </c>
      <c r="E13099" s="235">
        <v>0</v>
      </c>
      <c r="F13099" s="235">
        <v>0</v>
      </c>
      <c r="G13099" s="235">
        <v>20</v>
      </c>
      <c r="H13099" s="235">
        <v>13</v>
      </c>
    </row>
    <row r="13100" spans="2:8">
      <c r="B13100" s="235" t="s">
        <v>84</v>
      </c>
      <c r="C13100" s="235">
        <v>44449</v>
      </c>
      <c r="D13100" s="235">
        <v>7</v>
      </c>
      <c r="E13100" s="235">
        <v>0</v>
      </c>
      <c r="F13100" s="235">
        <v>0</v>
      </c>
      <c r="G13100" s="235">
        <v>0</v>
      </c>
      <c r="H13100" s="235">
        <v>0</v>
      </c>
    </row>
    <row r="13101" spans="2:8">
      <c r="B13101" s="235" t="s">
        <v>84</v>
      </c>
      <c r="C13101" s="235">
        <v>44448</v>
      </c>
      <c r="D13101" s="235">
        <v>4</v>
      </c>
      <c r="E13101" s="235">
        <v>0</v>
      </c>
      <c r="F13101" s="235">
        <v>0</v>
      </c>
      <c r="G13101" s="235">
        <v>0</v>
      </c>
      <c r="H13101" s="235">
        <v>0</v>
      </c>
    </row>
    <row r="13102" spans="2:8">
      <c r="B13102" s="235" t="s">
        <v>84</v>
      </c>
      <c r="C13102" s="235">
        <v>44452</v>
      </c>
      <c r="D13102" s="235">
        <v>20</v>
      </c>
      <c r="E13102" s="235">
        <v>0</v>
      </c>
      <c r="F13102" s="235">
        <v>0</v>
      </c>
      <c r="G13102" s="235">
        <v>22</v>
      </c>
      <c r="H13102" s="235">
        <v>12</v>
      </c>
    </row>
    <row r="13103" spans="2:8">
      <c r="B13103" s="235" t="s">
        <v>84</v>
      </c>
      <c r="C13103" s="235">
        <v>44453</v>
      </c>
      <c r="D13103" s="235">
        <v>9</v>
      </c>
      <c r="E13103" s="235">
        <v>0</v>
      </c>
      <c r="F13103" s="235">
        <v>0</v>
      </c>
      <c r="G13103" s="235">
        <v>0</v>
      </c>
      <c r="H13103" s="235">
        <v>0</v>
      </c>
    </row>
    <row r="13104" spans="2:8">
      <c r="B13104" s="235" t="s">
        <v>84</v>
      </c>
      <c r="C13104" s="235">
        <v>44454</v>
      </c>
      <c r="D13104" s="235">
        <v>4</v>
      </c>
      <c r="E13104" s="235">
        <v>0</v>
      </c>
      <c r="F13104" s="235">
        <v>0</v>
      </c>
      <c r="G13104" s="235">
        <v>0</v>
      </c>
      <c r="H13104" s="235">
        <v>0</v>
      </c>
    </row>
    <row r="13105" spans="2:8">
      <c r="B13105" s="235" t="s">
        <v>84</v>
      </c>
      <c r="C13105" s="235">
        <v>44455</v>
      </c>
      <c r="D13105" s="235">
        <v>0</v>
      </c>
      <c r="E13105" s="235">
        <v>0</v>
      </c>
      <c r="F13105" s="235">
        <v>0</v>
      </c>
      <c r="G13105" s="235">
        <v>0</v>
      </c>
      <c r="H13105" s="235">
        <v>0</v>
      </c>
    </row>
    <row r="13106" spans="2:8">
      <c r="B13106" s="235" t="s">
        <v>84</v>
      </c>
      <c r="C13106" s="235">
        <v>44456</v>
      </c>
      <c r="D13106" s="235">
        <v>0</v>
      </c>
      <c r="E13106" s="235">
        <v>0</v>
      </c>
      <c r="F13106" s="235">
        <v>0</v>
      </c>
      <c r="G13106" s="235">
        <v>0</v>
      </c>
      <c r="H13106" s="235">
        <v>0</v>
      </c>
    </row>
    <row r="13107" spans="2:8">
      <c r="B13107" s="235" t="s">
        <v>84</v>
      </c>
      <c r="C13107" s="235">
        <v>44459</v>
      </c>
      <c r="D13107" s="235">
        <v>22</v>
      </c>
      <c r="E13107" s="235">
        <v>0</v>
      </c>
      <c r="F13107" s="235">
        <v>0</v>
      </c>
      <c r="G13107" s="235">
        <v>0</v>
      </c>
      <c r="H13107" s="235">
        <v>0</v>
      </c>
    </row>
    <row r="13108" spans="2:8">
      <c r="B13108" s="235" t="s">
        <v>84</v>
      </c>
      <c r="C13108" s="235">
        <v>44460</v>
      </c>
      <c r="D13108" s="235">
        <v>17</v>
      </c>
      <c r="E13108" s="235">
        <v>0</v>
      </c>
      <c r="F13108" s="235">
        <v>0</v>
      </c>
      <c r="G13108" s="235">
        <v>0</v>
      </c>
      <c r="H13108" s="235">
        <v>0</v>
      </c>
    </row>
    <row r="13109" spans="2:8">
      <c r="B13109" s="235" t="s">
        <v>84</v>
      </c>
      <c r="C13109" s="235">
        <v>44461</v>
      </c>
      <c r="D13109" s="235">
        <v>3</v>
      </c>
      <c r="E13109" s="235">
        <v>0</v>
      </c>
      <c r="F13109" s="235">
        <v>0</v>
      </c>
      <c r="G13109" s="235">
        <v>0</v>
      </c>
      <c r="H13109" s="235">
        <v>0</v>
      </c>
    </row>
    <row r="13110" spans="2:8">
      <c r="B13110" s="235" t="s">
        <v>84</v>
      </c>
      <c r="C13110" s="235">
        <v>44462</v>
      </c>
      <c r="D13110" s="235">
        <v>76</v>
      </c>
      <c r="E13110" s="235">
        <v>0</v>
      </c>
      <c r="F13110" s="235">
        <v>0</v>
      </c>
      <c r="G13110" s="235">
        <v>0</v>
      </c>
      <c r="H13110" s="235">
        <v>0</v>
      </c>
    </row>
    <row r="13111" spans="2:8">
      <c r="B13111" s="235" t="s">
        <v>84</v>
      </c>
      <c r="C13111" s="235">
        <v>44463</v>
      </c>
      <c r="D13111" s="235">
        <v>12</v>
      </c>
      <c r="E13111" s="235">
        <v>0</v>
      </c>
      <c r="F13111" s="235">
        <v>0</v>
      </c>
      <c r="G13111" s="235">
        <v>0</v>
      </c>
      <c r="H13111" s="235">
        <v>0</v>
      </c>
    </row>
    <row r="13112" spans="2:8">
      <c r="B13112" s="235" t="s">
        <v>84</v>
      </c>
      <c r="C13112" s="235">
        <v>44466</v>
      </c>
      <c r="D13112" s="235">
        <v>0</v>
      </c>
      <c r="E13112" s="235">
        <v>0</v>
      </c>
      <c r="F13112" s="235">
        <v>0</v>
      </c>
      <c r="G13112" s="235">
        <v>0</v>
      </c>
      <c r="H13112" s="235">
        <v>0</v>
      </c>
    </row>
    <row r="13113" spans="2:8">
      <c r="B13113" s="235" t="s">
        <v>84</v>
      </c>
      <c r="C13113" s="235">
        <v>44467</v>
      </c>
      <c r="D13113" s="235">
        <v>0</v>
      </c>
      <c r="E13113" s="235">
        <v>0</v>
      </c>
      <c r="F13113" s="235">
        <v>0</v>
      </c>
      <c r="G13113" s="235">
        <v>0</v>
      </c>
      <c r="H13113" s="235">
        <v>0</v>
      </c>
    </row>
    <row r="13114" spans="2:8">
      <c r="B13114" s="235" t="s">
        <v>84</v>
      </c>
      <c r="C13114" s="235">
        <v>44468</v>
      </c>
      <c r="D13114" s="235">
        <v>0</v>
      </c>
      <c r="E13114" s="235">
        <v>0</v>
      </c>
      <c r="F13114" s="235">
        <v>0</v>
      </c>
      <c r="G13114" s="235">
        <v>0</v>
      </c>
      <c r="H13114" s="235">
        <v>0</v>
      </c>
    </row>
    <row r="13115" spans="2:8">
      <c r="B13115" s="235" t="s">
        <v>84</v>
      </c>
      <c r="C13115" s="235">
        <v>44468</v>
      </c>
      <c r="D13115" s="235">
        <v>1</v>
      </c>
      <c r="E13115" s="235">
        <v>0</v>
      </c>
      <c r="F13115" s="235">
        <v>0</v>
      </c>
      <c r="G13115" s="235">
        <v>0</v>
      </c>
      <c r="H13115" s="235">
        <v>0</v>
      </c>
    </row>
    <row r="13116" spans="2:8">
      <c r="B13116" s="235" t="s">
        <v>84</v>
      </c>
      <c r="C13116" s="235">
        <v>44469</v>
      </c>
      <c r="D13116" s="235">
        <v>40</v>
      </c>
      <c r="E13116" s="235">
        <v>0</v>
      </c>
      <c r="F13116" s="235">
        <v>0</v>
      </c>
      <c r="G13116" s="235">
        <v>0</v>
      </c>
      <c r="H13116" s="235">
        <v>0</v>
      </c>
    </row>
    <row r="13117" spans="2:8">
      <c r="B13117" s="235" t="s">
        <v>84</v>
      </c>
      <c r="C13117" s="235">
        <v>44469</v>
      </c>
      <c r="D13117" s="235">
        <v>40</v>
      </c>
      <c r="E13117" s="235">
        <v>0</v>
      </c>
      <c r="F13117" s="235">
        <v>0</v>
      </c>
      <c r="G13117" s="235">
        <v>0</v>
      </c>
      <c r="H13117" s="235">
        <v>0</v>
      </c>
    </row>
    <row r="13118" spans="2:8">
      <c r="B13118" s="235" t="s">
        <v>84</v>
      </c>
      <c r="C13118" s="235">
        <v>44470</v>
      </c>
      <c r="D13118" s="235">
        <v>5</v>
      </c>
      <c r="E13118" s="235">
        <v>0</v>
      </c>
      <c r="F13118" s="235">
        <v>0</v>
      </c>
      <c r="G13118" s="235">
        <v>0</v>
      </c>
      <c r="H13118" s="235">
        <v>0</v>
      </c>
    </row>
    <row r="13119" spans="2:8">
      <c r="B13119" s="235" t="s">
        <v>84</v>
      </c>
      <c r="C13119" s="235">
        <v>44473</v>
      </c>
      <c r="D13119" s="235">
        <v>9</v>
      </c>
      <c r="E13119" s="235">
        <v>0</v>
      </c>
      <c r="F13119" s="235">
        <v>0</v>
      </c>
      <c r="G13119" s="235">
        <v>0</v>
      </c>
      <c r="H13119" s="235">
        <v>0</v>
      </c>
    </row>
    <row r="13120" spans="2:8">
      <c r="B13120" s="235" t="s">
        <v>84</v>
      </c>
      <c r="C13120" s="235">
        <v>44474</v>
      </c>
      <c r="D13120" s="235">
        <v>10</v>
      </c>
      <c r="E13120" s="235">
        <v>0</v>
      </c>
      <c r="F13120" s="235">
        <v>0</v>
      </c>
      <c r="G13120" s="235">
        <v>0</v>
      </c>
      <c r="H13120" s="235">
        <v>0</v>
      </c>
    </row>
    <row r="13121" spans="2:8">
      <c r="B13121" s="235" t="s">
        <v>84</v>
      </c>
      <c r="C13121" s="235">
        <v>44475</v>
      </c>
      <c r="D13121" s="235">
        <v>0</v>
      </c>
      <c r="E13121" s="235">
        <v>0</v>
      </c>
      <c r="F13121" s="235">
        <v>0</v>
      </c>
      <c r="G13121" s="235">
        <v>0</v>
      </c>
      <c r="H13121" s="235">
        <v>0</v>
      </c>
    </row>
    <row r="13122" spans="2:8">
      <c r="B13122" s="235" t="s">
        <v>84</v>
      </c>
      <c r="C13122" s="235">
        <v>44476</v>
      </c>
      <c r="D13122" s="235">
        <v>7</v>
      </c>
      <c r="E13122" s="235">
        <v>0</v>
      </c>
      <c r="F13122" s="235">
        <v>0</v>
      </c>
      <c r="G13122" s="235">
        <v>0</v>
      </c>
      <c r="H13122" s="235">
        <v>0</v>
      </c>
    </row>
    <row r="13123" spans="2:8">
      <c r="B13123" s="235" t="s">
        <v>84</v>
      </c>
      <c r="C13123" s="235">
        <v>44477</v>
      </c>
      <c r="D13123" s="235">
        <v>3</v>
      </c>
      <c r="E13123" s="235">
        <v>0</v>
      </c>
      <c r="F13123" s="235">
        <v>0</v>
      </c>
      <c r="G13123" s="235">
        <v>0</v>
      </c>
      <c r="H13123" s="235">
        <v>0</v>
      </c>
    </row>
    <row r="13124" spans="2:8">
      <c r="B13124" s="235" t="s">
        <v>84</v>
      </c>
      <c r="C13124" s="235">
        <v>44480</v>
      </c>
      <c r="D13124" s="235">
        <v>14</v>
      </c>
      <c r="E13124" s="235">
        <v>0</v>
      </c>
      <c r="F13124" s="235">
        <v>0</v>
      </c>
      <c r="G13124" s="235">
        <v>0</v>
      </c>
      <c r="H13124" s="235">
        <v>0</v>
      </c>
    </row>
    <row r="13125" spans="2:8">
      <c r="B13125" s="235" t="s">
        <v>84</v>
      </c>
      <c r="C13125" s="235">
        <v>44481</v>
      </c>
      <c r="D13125" s="235">
        <v>0</v>
      </c>
      <c r="E13125" s="235">
        <v>0</v>
      </c>
      <c r="F13125" s="235">
        <v>0</v>
      </c>
      <c r="G13125" s="235">
        <v>0</v>
      </c>
      <c r="H13125" s="235">
        <v>0</v>
      </c>
    </row>
    <row r="13126" spans="2:8">
      <c r="B13126" s="235" t="s">
        <v>84</v>
      </c>
      <c r="C13126" s="235">
        <v>44482</v>
      </c>
      <c r="D13126" s="235">
        <v>14</v>
      </c>
      <c r="E13126" s="235">
        <v>0</v>
      </c>
      <c r="F13126" s="235">
        <v>0</v>
      </c>
      <c r="G13126" s="235">
        <v>0</v>
      </c>
      <c r="H13126" s="235">
        <v>0</v>
      </c>
    </row>
    <row r="13127" spans="2:8">
      <c r="B13127" s="235" t="s">
        <v>84</v>
      </c>
      <c r="C13127" s="235">
        <v>44483</v>
      </c>
      <c r="D13127" s="235">
        <v>1</v>
      </c>
      <c r="E13127" s="235">
        <v>0</v>
      </c>
      <c r="F13127" s="235">
        <v>0</v>
      </c>
      <c r="G13127" s="235">
        <v>0</v>
      </c>
      <c r="H13127" s="235">
        <v>0</v>
      </c>
    </row>
    <row r="13128" spans="2:8">
      <c r="B13128" s="235" t="s">
        <v>84</v>
      </c>
      <c r="C13128" s="235">
        <v>44484</v>
      </c>
      <c r="D13128" s="235">
        <v>13</v>
      </c>
      <c r="E13128" s="235">
        <v>0</v>
      </c>
      <c r="F13128" s="235">
        <v>0</v>
      </c>
      <c r="G13128" s="235">
        <v>0</v>
      </c>
      <c r="H13128" s="235">
        <v>0</v>
      </c>
    </row>
    <row r="13129" spans="2:8">
      <c r="B13129" s="235" t="s">
        <v>84</v>
      </c>
      <c r="C13129" s="235">
        <v>44488</v>
      </c>
      <c r="D13129" s="235">
        <v>40</v>
      </c>
      <c r="E13129" s="235">
        <v>0</v>
      </c>
      <c r="F13129" s="235">
        <v>0</v>
      </c>
      <c r="G13129" s="235">
        <v>0</v>
      </c>
      <c r="H13129" s="235">
        <v>0</v>
      </c>
    </row>
    <row r="13130" spans="2:8">
      <c r="B13130" s="235" t="s">
        <v>84</v>
      </c>
      <c r="C13130" s="235">
        <v>44489</v>
      </c>
      <c r="D13130" s="235">
        <v>17</v>
      </c>
      <c r="E13130" s="235">
        <v>78</v>
      </c>
      <c r="F13130" s="235">
        <v>69</v>
      </c>
      <c r="G13130" s="235">
        <v>18.399999999999999</v>
      </c>
      <c r="H13130" s="235">
        <v>12.8</v>
      </c>
    </row>
    <row r="13131" spans="2:8">
      <c r="B13131" s="235" t="s">
        <v>84</v>
      </c>
      <c r="C13131" s="235">
        <v>44490</v>
      </c>
      <c r="D13131" s="235">
        <v>0</v>
      </c>
      <c r="E13131" s="235">
        <v>83</v>
      </c>
      <c r="F13131" s="235">
        <v>68</v>
      </c>
      <c r="G13131" s="235">
        <v>22.3</v>
      </c>
      <c r="H13131" s="235">
        <v>11.3</v>
      </c>
    </row>
    <row r="13132" spans="2:8">
      <c r="B13132" s="235" t="s">
        <v>84</v>
      </c>
      <c r="C13132" s="235">
        <v>44491</v>
      </c>
      <c r="D13132" s="235">
        <v>32</v>
      </c>
      <c r="E13132" s="235">
        <v>83</v>
      </c>
      <c r="F13132" s="235">
        <v>62</v>
      </c>
      <c r="G13132" s="235">
        <v>23.3</v>
      </c>
      <c r="H13132" s="235">
        <v>12</v>
      </c>
    </row>
    <row r="13133" spans="2:8">
      <c r="B13133" s="235" t="s">
        <v>84</v>
      </c>
      <c r="C13133" s="235">
        <v>44494</v>
      </c>
      <c r="D13133" s="235">
        <v>10</v>
      </c>
      <c r="E13133" s="235">
        <v>86</v>
      </c>
      <c r="F13133" s="235">
        <v>68</v>
      </c>
      <c r="G13133" s="235">
        <v>25.3</v>
      </c>
      <c r="H13133" s="235">
        <v>11.1</v>
      </c>
    </row>
    <row r="13134" spans="2:8">
      <c r="B13134" s="235" t="s">
        <v>84</v>
      </c>
      <c r="C13134" s="235">
        <v>44495</v>
      </c>
      <c r="D13134" s="235">
        <v>12</v>
      </c>
      <c r="E13134" s="235">
        <v>89</v>
      </c>
      <c r="F13134" s="235">
        <v>71</v>
      </c>
      <c r="G13134" s="235">
        <v>21.5</v>
      </c>
      <c r="H13134" s="235">
        <v>12.1</v>
      </c>
    </row>
    <row r="13135" spans="2:8">
      <c r="B13135" s="235" t="s">
        <v>84</v>
      </c>
      <c r="C13135" s="235">
        <v>44496</v>
      </c>
      <c r="D13135" s="235">
        <v>20</v>
      </c>
      <c r="E13135" s="235">
        <v>93</v>
      </c>
      <c r="F13135" s="235">
        <v>72</v>
      </c>
      <c r="G13135" s="235">
        <v>23.8</v>
      </c>
      <c r="H13135" s="235">
        <v>12.2</v>
      </c>
    </row>
    <row r="13136" spans="2:8">
      <c r="B13136" s="235" t="s">
        <v>84</v>
      </c>
      <c r="C13136" s="235">
        <v>44497</v>
      </c>
      <c r="D13136" s="235">
        <v>3</v>
      </c>
      <c r="E13136" s="235">
        <v>88</v>
      </c>
      <c r="F13136" s="235">
        <v>69</v>
      </c>
      <c r="G13136" s="235">
        <v>24.3</v>
      </c>
      <c r="H13136" s="235">
        <v>11.4</v>
      </c>
    </row>
    <row r="13137" spans="2:8">
      <c r="B13137" s="235" t="s">
        <v>84</v>
      </c>
      <c r="C13137" s="235">
        <v>44498</v>
      </c>
      <c r="D13137" s="235">
        <v>20</v>
      </c>
      <c r="E13137" s="235">
        <v>99</v>
      </c>
      <c r="F13137" s="235">
        <v>69</v>
      </c>
      <c r="G13137" s="235">
        <v>24.3</v>
      </c>
      <c r="H13137" s="235">
        <v>11.4</v>
      </c>
    </row>
    <row r="13138" spans="2:8">
      <c r="B13138" s="235" t="s">
        <v>84</v>
      </c>
      <c r="C13138" s="235">
        <v>44502</v>
      </c>
      <c r="D13138" s="235">
        <v>22</v>
      </c>
      <c r="E13138" s="235">
        <v>89</v>
      </c>
      <c r="F13138" s="235">
        <v>59</v>
      </c>
      <c r="G13138" s="235">
        <v>27.9</v>
      </c>
      <c r="H13138" s="235">
        <v>11.2</v>
      </c>
    </row>
    <row r="13139" spans="2:8">
      <c r="B13139" s="235" t="s">
        <v>84</v>
      </c>
      <c r="C13139" s="235">
        <v>44503</v>
      </c>
      <c r="D13139" s="235">
        <v>19</v>
      </c>
      <c r="E13139" s="235">
        <v>88</v>
      </c>
      <c r="F13139" s="235">
        <v>68</v>
      </c>
      <c r="G13139" s="235">
        <v>23.2</v>
      </c>
      <c r="H13139" s="235">
        <v>13.7</v>
      </c>
    </row>
    <row r="13140" spans="2:8">
      <c r="B13140" s="235" t="s">
        <v>84</v>
      </c>
      <c r="C13140" s="235">
        <v>44504</v>
      </c>
      <c r="D13140" s="235">
        <v>1</v>
      </c>
      <c r="E13140" s="235">
        <v>94</v>
      </c>
      <c r="F13140" s="235">
        <v>75</v>
      </c>
      <c r="G13140" s="235">
        <v>22.5</v>
      </c>
      <c r="H13140" s="235">
        <v>13.7</v>
      </c>
    </row>
    <row r="13141" spans="2:8">
      <c r="B13141" s="235" t="s">
        <v>84</v>
      </c>
      <c r="C13141" s="235">
        <v>44505</v>
      </c>
      <c r="D13141" s="235">
        <v>15</v>
      </c>
      <c r="E13141" s="235">
        <v>93</v>
      </c>
      <c r="F13141" s="235">
        <v>58</v>
      </c>
      <c r="G13141" s="235">
        <v>36.5</v>
      </c>
      <c r="H13141" s="235">
        <v>12.7</v>
      </c>
    </row>
    <row r="13142" spans="2:8">
      <c r="B13142" s="235" t="s">
        <v>84</v>
      </c>
      <c r="C13142" s="235">
        <v>44508</v>
      </c>
      <c r="D13142" s="235">
        <v>7</v>
      </c>
      <c r="E13142" s="235">
        <v>86</v>
      </c>
      <c r="F13142" s="235">
        <v>58</v>
      </c>
      <c r="G13142" s="235">
        <v>36.799999999999997</v>
      </c>
      <c r="H13142" s="235">
        <v>12.9</v>
      </c>
    </row>
    <row r="13143" spans="2:8">
      <c r="B13143" s="235" t="s">
        <v>84</v>
      </c>
      <c r="C13143" s="235">
        <v>44509</v>
      </c>
      <c r="D13143" s="235">
        <v>23</v>
      </c>
      <c r="E13143" s="235">
        <v>82</v>
      </c>
      <c r="F13143" s="235">
        <v>71</v>
      </c>
      <c r="G13143" s="235">
        <v>22.2</v>
      </c>
      <c r="H13143" s="235">
        <v>11.9</v>
      </c>
    </row>
    <row r="13144" spans="2:8">
      <c r="B13144" s="235" t="s">
        <v>84</v>
      </c>
      <c r="C13144" s="235">
        <v>44510</v>
      </c>
      <c r="D13144" s="235">
        <v>15</v>
      </c>
      <c r="E13144" s="235">
        <v>95</v>
      </c>
      <c r="F13144" s="235">
        <v>74</v>
      </c>
      <c r="G13144" s="235">
        <v>21.7</v>
      </c>
      <c r="H13144" s="235">
        <v>12.1</v>
      </c>
    </row>
    <row r="13145" spans="2:8">
      <c r="B13145" s="235" t="s">
        <v>84</v>
      </c>
      <c r="C13145" s="235">
        <v>44511</v>
      </c>
      <c r="D13145" s="235">
        <v>19</v>
      </c>
      <c r="E13145" s="235">
        <v>96</v>
      </c>
      <c r="F13145" s="235">
        <v>67</v>
      </c>
      <c r="G13145" s="235">
        <v>24.1</v>
      </c>
      <c r="H13145" s="235">
        <v>11.9</v>
      </c>
    </row>
    <row r="13146" spans="2:8">
      <c r="B13146" s="235" t="s">
        <v>84</v>
      </c>
      <c r="C13146" s="235">
        <v>44512</v>
      </c>
      <c r="D13146" s="235">
        <v>0</v>
      </c>
      <c r="E13146" s="235">
        <v>83</v>
      </c>
      <c r="F13146" s="235">
        <v>63</v>
      </c>
      <c r="G13146" s="235">
        <v>25.8</v>
      </c>
      <c r="H13146" s="235">
        <v>11.7</v>
      </c>
    </row>
    <row r="13147" spans="2:8">
      <c r="B13147" s="235" t="s">
        <v>84</v>
      </c>
      <c r="C13147" s="235">
        <v>44516</v>
      </c>
      <c r="D13147" s="235">
        <v>20</v>
      </c>
      <c r="E13147" s="235">
        <v>99</v>
      </c>
      <c r="F13147" s="235">
        <v>64</v>
      </c>
      <c r="G13147" s="235">
        <v>24.7</v>
      </c>
      <c r="H13147" s="235">
        <v>11.6</v>
      </c>
    </row>
    <row r="13148" spans="2:8">
      <c r="B13148" s="235" t="s">
        <v>84</v>
      </c>
      <c r="C13148" s="235">
        <v>44517</v>
      </c>
      <c r="D13148" s="235">
        <v>0</v>
      </c>
      <c r="E13148" s="235">
        <v>91</v>
      </c>
      <c r="F13148" s="235">
        <v>66</v>
      </c>
      <c r="G13148" s="235">
        <v>24.4</v>
      </c>
      <c r="H13148" s="235">
        <v>12.8</v>
      </c>
    </row>
    <row r="13149" spans="2:8">
      <c r="B13149" s="235" t="s">
        <v>84</v>
      </c>
      <c r="C13149" s="235">
        <v>44518</v>
      </c>
      <c r="D13149" s="235">
        <v>0</v>
      </c>
      <c r="E13149" s="235">
        <v>93</v>
      </c>
      <c r="F13149" s="235">
        <v>65</v>
      </c>
      <c r="G13149" s="235">
        <v>23.9</v>
      </c>
      <c r="H13149" s="235">
        <v>10.9</v>
      </c>
    </row>
    <row r="13150" spans="2:8">
      <c r="B13150" s="235" t="s">
        <v>84</v>
      </c>
      <c r="C13150" s="235">
        <v>44519</v>
      </c>
      <c r="D13150" s="235">
        <v>0</v>
      </c>
      <c r="E13150" s="235">
        <v>89</v>
      </c>
      <c r="F13150" s="235">
        <v>71</v>
      </c>
      <c r="G13150" s="235">
        <v>22</v>
      </c>
      <c r="H13150" s="235">
        <v>11.5</v>
      </c>
    </row>
    <row r="13151" spans="2:8">
      <c r="B13151" s="235" t="s">
        <v>84</v>
      </c>
      <c r="C13151" s="235">
        <v>44522</v>
      </c>
      <c r="D13151" s="235">
        <v>15</v>
      </c>
      <c r="E13151" s="235">
        <v>86</v>
      </c>
      <c r="F13151" s="235">
        <v>80</v>
      </c>
      <c r="G13151" s="235">
        <v>19.7</v>
      </c>
      <c r="H13151" s="235">
        <v>14.6</v>
      </c>
    </row>
    <row r="13152" spans="2:8">
      <c r="B13152" s="235" t="s">
        <v>84</v>
      </c>
      <c r="C13152" s="235">
        <v>44523</v>
      </c>
      <c r="D13152" s="235">
        <v>6</v>
      </c>
      <c r="E13152" s="235">
        <v>83</v>
      </c>
      <c r="F13152" s="235">
        <v>78</v>
      </c>
      <c r="G13152" s="235">
        <v>18.7</v>
      </c>
      <c r="H13152" s="235">
        <v>13.2</v>
      </c>
    </row>
    <row r="13153" spans="2:8">
      <c r="B13153" s="235" t="s">
        <v>84</v>
      </c>
      <c r="C13153" s="235">
        <v>44524</v>
      </c>
      <c r="D13153" s="235">
        <v>20</v>
      </c>
      <c r="E13153" s="235">
        <v>94</v>
      </c>
      <c r="F13153" s="235">
        <v>80</v>
      </c>
      <c r="G13153" s="235">
        <v>18.600000000000001</v>
      </c>
      <c r="H13153" s="235">
        <v>13.7</v>
      </c>
    </row>
    <row r="13154" spans="2:8">
      <c r="B13154" s="235" t="s">
        <v>84</v>
      </c>
      <c r="C13154" s="235">
        <v>44525</v>
      </c>
      <c r="D13154" s="235">
        <v>30</v>
      </c>
      <c r="E13154" s="235">
        <v>89</v>
      </c>
      <c r="F13154" s="235">
        <v>84</v>
      </c>
      <c r="G13154" s="235">
        <v>20.2</v>
      </c>
      <c r="H13154" s="235">
        <v>14.5</v>
      </c>
    </row>
    <row r="13155" spans="2:8">
      <c r="B13155" s="235" t="s">
        <v>84</v>
      </c>
      <c r="C13155" s="235">
        <v>44526</v>
      </c>
      <c r="D13155" s="235">
        <v>24</v>
      </c>
      <c r="E13155" s="235">
        <v>91</v>
      </c>
      <c r="F13155" s="235">
        <v>88</v>
      </c>
      <c r="G13155" s="235">
        <v>16.899999999999999</v>
      </c>
      <c r="H13155" s="235">
        <v>13.8</v>
      </c>
    </row>
    <row r="13156" spans="2:8">
      <c r="B13156" s="235" t="s">
        <v>84</v>
      </c>
      <c r="C13156" s="235">
        <v>44529</v>
      </c>
      <c r="D13156" s="235">
        <v>24</v>
      </c>
      <c r="E13156" s="235">
        <v>99</v>
      </c>
      <c r="F13156" s="235">
        <v>59</v>
      </c>
      <c r="G13156" s="235">
        <v>23.5</v>
      </c>
      <c r="H13156" s="235">
        <v>14.6</v>
      </c>
    </row>
    <row r="13157" spans="2:8">
      <c r="B13157" s="235" t="s">
        <v>84</v>
      </c>
      <c r="C13157" s="235">
        <v>44530</v>
      </c>
      <c r="D13157" s="235">
        <v>46</v>
      </c>
      <c r="E13157" s="235">
        <v>84</v>
      </c>
      <c r="F13157" s="235">
        <v>75</v>
      </c>
      <c r="G13157" s="235">
        <v>18.600000000000001</v>
      </c>
      <c r="H13157" s="235">
        <v>12.8</v>
      </c>
    </row>
    <row r="13158" spans="2:8">
      <c r="B13158" s="235" t="s">
        <v>84</v>
      </c>
      <c r="C13158" s="235">
        <v>44531</v>
      </c>
      <c r="D13158" s="235">
        <v>20</v>
      </c>
      <c r="E13158" s="235">
        <v>89</v>
      </c>
      <c r="F13158" s="235">
        <v>65</v>
      </c>
      <c r="G13158" s="235">
        <v>24.3</v>
      </c>
      <c r="H13158" s="235">
        <v>15.7</v>
      </c>
    </row>
    <row r="13159" spans="2:8">
      <c r="B13159" s="235" t="s">
        <v>84</v>
      </c>
      <c r="C13159" s="235">
        <v>44532</v>
      </c>
      <c r="D13159" s="235">
        <v>15</v>
      </c>
      <c r="E13159" s="235">
        <v>89</v>
      </c>
      <c r="F13159" s="235">
        <v>56</v>
      </c>
      <c r="G13159" s="235">
        <v>25.1</v>
      </c>
      <c r="H13159" s="235">
        <v>12.7</v>
      </c>
    </row>
    <row r="13160" spans="2:8">
      <c r="B13160" s="235" t="s">
        <v>84</v>
      </c>
      <c r="C13160" s="235">
        <v>44533</v>
      </c>
      <c r="D13160" s="235">
        <v>12</v>
      </c>
      <c r="E13160" s="235">
        <v>89</v>
      </c>
      <c r="F13160" s="235">
        <v>66</v>
      </c>
      <c r="G13160" s="235">
        <v>22.9</v>
      </c>
      <c r="H13160" s="235">
        <v>13.3</v>
      </c>
    </row>
    <row r="13161" spans="2:8">
      <c r="B13161" s="235" t="s">
        <v>84</v>
      </c>
      <c r="C13161" s="235">
        <v>44536</v>
      </c>
      <c r="D13161" s="235">
        <v>32</v>
      </c>
      <c r="E13161" s="235">
        <v>99</v>
      </c>
      <c r="F13161" s="235">
        <v>66</v>
      </c>
      <c r="G13161" s="235">
        <v>25.7</v>
      </c>
      <c r="H13161" s="235">
        <v>12.3</v>
      </c>
    </row>
    <row r="13162" spans="2:8">
      <c r="B13162" s="235" t="s">
        <v>84</v>
      </c>
      <c r="C13162" s="235">
        <v>44537</v>
      </c>
      <c r="D13162" s="235">
        <v>22</v>
      </c>
      <c r="E13162" s="235">
        <v>85</v>
      </c>
      <c r="F13162" s="235">
        <v>67</v>
      </c>
      <c r="G13162" s="235">
        <v>24.4</v>
      </c>
      <c r="H13162" s="235">
        <v>13.6</v>
      </c>
    </row>
    <row r="13163" spans="2:8">
      <c r="B13163" s="235" t="s">
        <v>84</v>
      </c>
      <c r="C13163" s="235">
        <v>44539</v>
      </c>
      <c r="D13163" s="235">
        <v>18</v>
      </c>
      <c r="E13163" s="235">
        <v>89</v>
      </c>
      <c r="F13163" s="235">
        <v>66</v>
      </c>
      <c r="G13163" s="235">
        <v>24</v>
      </c>
      <c r="H13163" s="235">
        <v>11.6</v>
      </c>
    </row>
    <row r="13164" spans="2:8">
      <c r="B13164" s="235" t="s">
        <v>84</v>
      </c>
      <c r="C13164" s="235">
        <v>44540</v>
      </c>
      <c r="D13164" s="235">
        <v>15</v>
      </c>
      <c r="E13164" s="235">
        <v>85</v>
      </c>
      <c r="F13164" s="235">
        <v>64</v>
      </c>
      <c r="G13164" s="235">
        <v>20</v>
      </c>
      <c r="H13164" s="235">
        <v>13.1</v>
      </c>
    </row>
    <row r="13165" spans="2:8">
      <c r="B13165" s="235" t="s">
        <v>84</v>
      </c>
      <c r="C13165" s="235">
        <v>44543</v>
      </c>
      <c r="D13165" s="235">
        <v>32</v>
      </c>
      <c r="E13165" s="235">
        <v>88</v>
      </c>
      <c r="F13165" s="235">
        <v>61</v>
      </c>
      <c r="G13165" s="235">
        <v>24</v>
      </c>
      <c r="H13165" s="235">
        <v>8.6999999999999993</v>
      </c>
    </row>
    <row r="13166" spans="2:8">
      <c r="B13166" s="235" t="s">
        <v>84</v>
      </c>
      <c r="C13166" s="235">
        <v>44544</v>
      </c>
      <c r="D13166" s="235">
        <v>3</v>
      </c>
      <c r="E13166" s="235">
        <v>91</v>
      </c>
      <c r="F13166" s="235">
        <v>62</v>
      </c>
      <c r="G13166" s="235">
        <v>23.9</v>
      </c>
      <c r="H13166" s="235">
        <v>12.2</v>
      </c>
    </row>
    <row r="13167" spans="2:8">
      <c r="B13167" s="235" t="s">
        <v>84</v>
      </c>
      <c r="C13167" s="235">
        <v>44545</v>
      </c>
      <c r="D13167" s="235">
        <v>6</v>
      </c>
      <c r="E13167" s="235">
        <v>86</v>
      </c>
      <c r="F13167" s="235">
        <v>64</v>
      </c>
      <c r="G13167" s="235">
        <v>25.1</v>
      </c>
      <c r="H13167" s="235">
        <v>12.5</v>
      </c>
    </row>
    <row r="13168" spans="2:8">
      <c r="B13168" s="235" t="s">
        <v>84</v>
      </c>
      <c r="C13168" s="235">
        <v>44546</v>
      </c>
      <c r="D13168" s="235">
        <v>13</v>
      </c>
      <c r="E13168" s="235">
        <v>87</v>
      </c>
      <c r="F13168" s="235">
        <v>64</v>
      </c>
      <c r="G13168" s="235">
        <v>24.4</v>
      </c>
      <c r="H13168" s="235">
        <v>13.1</v>
      </c>
    </row>
    <row r="13169" spans="2:8">
      <c r="B13169" s="235" t="s">
        <v>84</v>
      </c>
      <c r="C13169" s="235">
        <v>44547</v>
      </c>
      <c r="D13169" s="235">
        <v>12</v>
      </c>
      <c r="E13169" s="235">
        <v>70</v>
      </c>
      <c r="F13169" s="235">
        <v>65</v>
      </c>
      <c r="G13169" s="235">
        <v>22.4</v>
      </c>
      <c r="H13169" s="235">
        <v>12.9</v>
      </c>
    </row>
    <row r="13170" spans="2:8">
      <c r="B13170" s="235" t="s">
        <v>84</v>
      </c>
      <c r="C13170" s="235">
        <v>44550</v>
      </c>
      <c r="D13170" s="235">
        <v>6</v>
      </c>
      <c r="E13170" s="235">
        <v>97</v>
      </c>
      <c r="F13170" s="235">
        <v>68</v>
      </c>
      <c r="G13170" s="235">
        <v>25.4</v>
      </c>
      <c r="H13170" s="235">
        <v>10.9</v>
      </c>
    </row>
    <row r="13171" spans="2:8">
      <c r="B13171" s="235" t="s">
        <v>84</v>
      </c>
      <c r="C13171" s="235">
        <v>44551</v>
      </c>
      <c r="D13171" s="235">
        <v>7</v>
      </c>
      <c r="E13171" s="235">
        <v>99</v>
      </c>
      <c r="F13171" s="235">
        <v>68</v>
      </c>
      <c r="G13171" s="235">
        <v>25.4</v>
      </c>
      <c r="H13171" s="235">
        <v>10.9</v>
      </c>
    </row>
    <row r="13172" spans="2:8">
      <c r="B13172" s="235" t="s">
        <v>84</v>
      </c>
      <c r="C13172" s="235">
        <v>44552</v>
      </c>
      <c r="D13172" s="235">
        <v>0</v>
      </c>
      <c r="E13172" s="235">
        <v>99</v>
      </c>
      <c r="F13172" s="235">
        <v>73</v>
      </c>
      <c r="G13172" s="235">
        <v>24.3</v>
      </c>
      <c r="H13172" s="235">
        <v>14</v>
      </c>
    </row>
    <row r="13173" spans="2:8">
      <c r="B13173" s="235" t="s">
        <v>84</v>
      </c>
      <c r="C13173" s="235">
        <v>44553</v>
      </c>
      <c r="D13173" s="235">
        <v>7</v>
      </c>
      <c r="E13173" s="235">
        <v>91</v>
      </c>
      <c r="F13173" s="235">
        <v>69</v>
      </c>
      <c r="G13173" s="235">
        <v>23.6</v>
      </c>
      <c r="H13173" s="235">
        <v>11.4</v>
      </c>
    </row>
    <row r="13174" spans="2:8">
      <c r="B13174" s="235" t="s">
        <v>84</v>
      </c>
      <c r="C13174" s="235">
        <v>44554</v>
      </c>
      <c r="D13174" s="235">
        <v>0</v>
      </c>
      <c r="E13174" s="235">
        <v>88</v>
      </c>
      <c r="F13174" s="235">
        <v>70</v>
      </c>
      <c r="G13174" s="235">
        <v>23.7</v>
      </c>
      <c r="H13174" s="235">
        <v>13.3</v>
      </c>
    </row>
    <row r="13175" spans="2:8">
      <c r="B13175" s="235" t="s">
        <v>84</v>
      </c>
      <c r="C13175" s="235">
        <v>44557</v>
      </c>
      <c r="D13175" s="235">
        <v>0</v>
      </c>
      <c r="E13175" s="235">
        <v>91</v>
      </c>
      <c r="F13175" s="235">
        <v>59</v>
      </c>
      <c r="G13175" s="235">
        <v>26.1</v>
      </c>
      <c r="H13175" s="235">
        <v>12.9</v>
      </c>
    </row>
    <row r="13176" spans="2:8">
      <c r="B13176" s="235" t="s">
        <v>84</v>
      </c>
      <c r="C13176" s="235">
        <v>44558</v>
      </c>
      <c r="D13176" s="235">
        <v>4</v>
      </c>
      <c r="E13176" s="235">
        <v>89</v>
      </c>
      <c r="F13176" s="235">
        <v>72</v>
      </c>
      <c r="G13176" s="235">
        <v>25.1</v>
      </c>
      <c r="H13176" s="235">
        <v>12.3</v>
      </c>
    </row>
    <row r="13177" spans="2:8">
      <c r="B13177" s="235" t="s">
        <v>84</v>
      </c>
      <c r="C13177" s="235">
        <v>44559</v>
      </c>
      <c r="D13177" s="235">
        <v>3</v>
      </c>
      <c r="E13177" s="235">
        <v>83</v>
      </c>
      <c r="F13177" s="235">
        <v>75</v>
      </c>
      <c r="G13177" s="235">
        <v>19.8</v>
      </c>
      <c r="H13177" s="235">
        <v>12.6</v>
      </c>
    </row>
    <row r="13178" spans="2:8">
      <c r="B13178" s="235" t="s">
        <v>84</v>
      </c>
      <c r="C13178" s="235">
        <v>44560</v>
      </c>
      <c r="D13178" s="235">
        <v>2</v>
      </c>
      <c r="E13178" s="235">
        <v>99</v>
      </c>
      <c r="F13178" s="235">
        <v>65</v>
      </c>
      <c r="G13178" s="235">
        <v>25</v>
      </c>
      <c r="H13178" s="235">
        <v>13.2</v>
      </c>
    </row>
    <row r="13179" spans="2:8">
      <c r="B13179" s="235" t="s">
        <v>84</v>
      </c>
      <c r="C13179" s="235">
        <v>44561</v>
      </c>
      <c r="D13179" s="235">
        <v>0</v>
      </c>
      <c r="E13179" s="235">
        <v>99</v>
      </c>
      <c r="F13179" s="235">
        <v>65</v>
      </c>
      <c r="G13179" s="235">
        <v>23.4</v>
      </c>
      <c r="H13179" s="235">
        <v>13.2</v>
      </c>
    </row>
    <row r="13180" spans="2:8">
      <c r="B13180" s="235" t="s">
        <v>84</v>
      </c>
      <c r="C13180" s="235">
        <v>44564</v>
      </c>
      <c r="D13180" s="235">
        <v>8</v>
      </c>
      <c r="E13180" s="235">
        <v>99</v>
      </c>
      <c r="F13180" s="235">
        <v>54</v>
      </c>
      <c r="G13180" s="235">
        <v>25.4</v>
      </c>
      <c r="H13180" s="235">
        <v>13</v>
      </c>
    </row>
    <row r="13181" spans="2:8">
      <c r="B13181" s="235" t="s">
        <v>84</v>
      </c>
      <c r="C13181" s="235">
        <v>44565</v>
      </c>
      <c r="D13181" s="235">
        <v>0</v>
      </c>
      <c r="E13181" s="235">
        <v>82</v>
      </c>
      <c r="F13181" s="235">
        <v>54</v>
      </c>
      <c r="G13181" s="235">
        <v>25.5</v>
      </c>
      <c r="H13181" s="235">
        <v>11.7</v>
      </c>
    </row>
    <row r="13182" spans="2:8">
      <c r="B13182" s="235" t="s">
        <v>84</v>
      </c>
      <c r="C13182" s="235">
        <v>44566</v>
      </c>
      <c r="D13182" s="235">
        <v>0</v>
      </c>
      <c r="E13182" s="235">
        <v>75</v>
      </c>
      <c r="F13182" s="235">
        <v>57</v>
      </c>
      <c r="G13182" s="235">
        <v>23.5</v>
      </c>
      <c r="H13182" s="235">
        <v>12.6</v>
      </c>
    </row>
    <row r="13183" spans="2:8">
      <c r="B13183" s="235" t="s">
        <v>84</v>
      </c>
      <c r="C13183" s="235">
        <v>44567</v>
      </c>
      <c r="D13183" s="235">
        <v>3</v>
      </c>
      <c r="E13183" s="235">
        <v>99</v>
      </c>
      <c r="F13183" s="235">
        <v>69</v>
      </c>
      <c r="G13183" s="235">
        <v>18.7</v>
      </c>
      <c r="H13183" s="235">
        <v>12.9</v>
      </c>
    </row>
    <row r="13184" spans="2:8">
      <c r="B13184" s="235" t="s">
        <v>84</v>
      </c>
      <c r="C13184" s="235">
        <v>44568</v>
      </c>
      <c r="D13184" s="235">
        <v>30</v>
      </c>
      <c r="E13184" s="235">
        <v>99</v>
      </c>
      <c r="F13184" s="235">
        <v>82</v>
      </c>
      <c r="G13184" s="235">
        <v>18.100000000000001</v>
      </c>
      <c r="H13184" s="235">
        <v>12</v>
      </c>
    </row>
    <row r="13185" spans="2:8">
      <c r="B13185" s="235" t="s">
        <v>84</v>
      </c>
      <c r="C13185" s="235">
        <v>44572</v>
      </c>
      <c r="D13185" s="235">
        <v>3</v>
      </c>
      <c r="E13185" s="235">
        <v>99</v>
      </c>
      <c r="F13185" s="235">
        <v>74</v>
      </c>
      <c r="G13185" s="235">
        <v>23.6</v>
      </c>
      <c r="H13185" s="235">
        <v>11.1</v>
      </c>
    </row>
    <row r="13186" spans="2:8">
      <c r="B13186" s="235" t="s">
        <v>84</v>
      </c>
      <c r="C13186" s="235">
        <v>44573</v>
      </c>
      <c r="D13186" s="235">
        <v>5</v>
      </c>
      <c r="E13186" s="235">
        <v>99</v>
      </c>
      <c r="F13186" s="235">
        <v>73</v>
      </c>
      <c r="G13186" s="235">
        <v>21.2</v>
      </c>
      <c r="H13186" s="235">
        <v>13.2</v>
      </c>
    </row>
    <row r="13187" spans="2:8">
      <c r="B13187" s="235" t="s">
        <v>84</v>
      </c>
      <c r="C13187" s="235">
        <v>44574</v>
      </c>
      <c r="D13187" s="235">
        <v>1</v>
      </c>
      <c r="E13187" s="235">
        <v>85</v>
      </c>
      <c r="F13187" s="235">
        <v>68</v>
      </c>
      <c r="G13187" s="235">
        <v>20.399999999999999</v>
      </c>
      <c r="H13187" s="235">
        <v>13.3</v>
      </c>
    </row>
    <row r="13188" spans="2:8">
      <c r="B13188" s="235" t="s">
        <v>84</v>
      </c>
      <c r="C13188" s="235">
        <v>44575</v>
      </c>
      <c r="D13188" s="235">
        <v>3</v>
      </c>
      <c r="E13188" s="235">
        <v>92</v>
      </c>
      <c r="F13188" s="235">
        <v>67</v>
      </c>
      <c r="G13188" s="235">
        <v>23</v>
      </c>
      <c r="H13188" s="235">
        <v>12</v>
      </c>
    </row>
    <row r="13189" spans="2:8">
      <c r="B13189" s="235" t="s">
        <v>84</v>
      </c>
      <c r="C13189" s="235">
        <v>44578</v>
      </c>
      <c r="D13189" s="235">
        <v>12</v>
      </c>
      <c r="E13189" s="235">
        <v>99</v>
      </c>
      <c r="F13189" s="235">
        <v>58</v>
      </c>
      <c r="G13189" s="235">
        <v>25.3</v>
      </c>
      <c r="H13189" s="235">
        <v>10.3</v>
      </c>
    </row>
    <row r="13190" spans="2:8">
      <c r="B13190" s="235" t="s">
        <v>84</v>
      </c>
      <c r="C13190" s="235">
        <v>44579</v>
      </c>
      <c r="D13190" s="235">
        <v>20</v>
      </c>
      <c r="E13190" s="235">
        <v>95</v>
      </c>
      <c r="F13190" s="235">
        <v>70</v>
      </c>
      <c r="G13190" s="235">
        <v>23.6</v>
      </c>
      <c r="H13190" s="235">
        <v>12.4</v>
      </c>
    </row>
    <row r="13191" spans="2:8">
      <c r="B13191" s="235" t="s">
        <v>84</v>
      </c>
      <c r="C13191" s="235">
        <v>44580</v>
      </c>
      <c r="D13191" s="235">
        <v>0</v>
      </c>
      <c r="E13191" s="235">
        <v>92</v>
      </c>
      <c r="F13191" s="235">
        <v>61</v>
      </c>
      <c r="G13191" s="235">
        <v>25.3</v>
      </c>
      <c r="H13191" s="235">
        <v>12.7</v>
      </c>
    </row>
    <row r="13192" spans="2:8">
      <c r="B13192" s="235" t="s">
        <v>84</v>
      </c>
      <c r="C13192" s="235">
        <v>44581</v>
      </c>
      <c r="D13192" s="235">
        <v>0</v>
      </c>
      <c r="E13192" s="235">
        <v>84</v>
      </c>
      <c r="F13192" s="235">
        <v>56</v>
      </c>
      <c r="G13192" s="235">
        <v>26.4</v>
      </c>
      <c r="H13192" s="235">
        <v>13.7</v>
      </c>
    </row>
    <row r="13193" spans="2:8">
      <c r="B13193" s="235" t="s">
        <v>84</v>
      </c>
      <c r="C13193" s="235">
        <v>44582</v>
      </c>
      <c r="D13193" s="235">
        <v>0</v>
      </c>
      <c r="E13193" s="235">
        <v>82</v>
      </c>
      <c r="F13193" s="235">
        <v>58</v>
      </c>
      <c r="G13193" s="235">
        <v>25.5</v>
      </c>
      <c r="H13193" s="235">
        <v>11.6</v>
      </c>
    </row>
    <row r="13194" spans="2:8">
      <c r="B13194" s="235" t="s">
        <v>84</v>
      </c>
      <c r="C13194" s="235">
        <v>44585</v>
      </c>
      <c r="D13194" s="235">
        <v>20</v>
      </c>
      <c r="E13194" s="235">
        <v>88</v>
      </c>
      <c r="F13194" s="235">
        <v>63</v>
      </c>
      <c r="G13194" s="235">
        <v>26.6</v>
      </c>
      <c r="H13194" s="235">
        <v>13.5</v>
      </c>
    </row>
    <row r="13195" spans="2:8">
      <c r="B13195" s="235" t="s">
        <v>84</v>
      </c>
      <c r="C13195" s="235">
        <v>44586</v>
      </c>
      <c r="D13195" s="235">
        <v>0</v>
      </c>
      <c r="E13195" s="235">
        <v>90</v>
      </c>
      <c r="F13195" s="235">
        <v>69</v>
      </c>
      <c r="G13195" s="235">
        <v>21</v>
      </c>
      <c r="H13195" s="235">
        <v>11.7</v>
      </c>
    </row>
    <row r="13196" spans="2:8">
      <c r="B13196" s="235" t="s">
        <v>84</v>
      </c>
      <c r="C13196" s="235">
        <v>44587</v>
      </c>
      <c r="D13196" s="235">
        <v>12</v>
      </c>
      <c r="E13196" s="235">
        <v>88</v>
      </c>
      <c r="F13196" s="235">
        <v>73</v>
      </c>
      <c r="G13196" s="235">
        <v>22.8</v>
      </c>
      <c r="H13196" s="235">
        <v>14.1</v>
      </c>
    </row>
    <row r="13197" spans="2:8">
      <c r="B13197" s="235" t="s">
        <v>84</v>
      </c>
      <c r="C13197" s="235">
        <v>44588</v>
      </c>
      <c r="D13197" s="235">
        <v>0</v>
      </c>
      <c r="E13197" s="235">
        <v>79</v>
      </c>
      <c r="F13197" s="235">
        <v>67</v>
      </c>
      <c r="G13197" s="235">
        <v>24.8</v>
      </c>
      <c r="H13197" s="235">
        <v>11.1</v>
      </c>
    </row>
    <row r="13198" spans="2:8">
      <c r="B13198" s="235" t="s">
        <v>84</v>
      </c>
      <c r="C13198" s="235">
        <v>44589</v>
      </c>
      <c r="D13198" s="235">
        <v>2</v>
      </c>
      <c r="E13198" s="235">
        <v>84</v>
      </c>
      <c r="F13198" s="235">
        <v>68</v>
      </c>
      <c r="G13198" s="235">
        <v>24.5</v>
      </c>
      <c r="H13198" s="235">
        <v>10.9</v>
      </c>
    </row>
    <row r="13199" spans="2:8">
      <c r="B13199" s="235" t="s">
        <v>84</v>
      </c>
      <c r="C13199" s="235">
        <v>44592</v>
      </c>
      <c r="D13199" s="235">
        <v>0</v>
      </c>
      <c r="E13199" s="235">
        <v>83</v>
      </c>
      <c r="F13199" s="235">
        <v>53</v>
      </c>
      <c r="G13199" s="235">
        <v>25.7</v>
      </c>
      <c r="H13199" s="235">
        <v>8.6</v>
      </c>
    </row>
    <row r="13200" spans="2:8">
      <c r="B13200" s="235" t="s">
        <v>84</v>
      </c>
      <c r="C13200" s="235">
        <v>44593</v>
      </c>
      <c r="D13200" s="235">
        <v>0</v>
      </c>
      <c r="E13200" s="235">
        <v>82</v>
      </c>
      <c r="F13200" s="235">
        <v>55</v>
      </c>
      <c r="G13200" s="235">
        <v>27</v>
      </c>
      <c r="H13200" s="235">
        <v>11</v>
      </c>
    </row>
    <row r="13201" spans="2:8">
      <c r="B13201" s="235" t="s">
        <v>84</v>
      </c>
      <c r="C13201" s="235">
        <v>44594</v>
      </c>
      <c r="D13201" s="235">
        <v>0</v>
      </c>
      <c r="E13201" s="235">
        <v>77</v>
      </c>
      <c r="F13201" s="235">
        <v>57</v>
      </c>
      <c r="G13201" s="235">
        <v>25.3</v>
      </c>
      <c r="H13201" s="235">
        <v>10.7</v>
      </c>
    </row>
    <row r="13202" spans="2:8">
      <c r="B13202" s="235" t="s">
        <v>84</v>
      </c>
      <c r="C13202" s="235">
        <v>44595</v>
      </c>
      <c r="D13202" s="235">
        <v>0</v>
      </c>
      <c r="E13202" s="235">
        <v>89</v>
      </c>
      <c r="F13202" s="235">
        <v>55</v>
      </c>
      <c r="G13202" s="235">
        <v>26.7</v>
      </c>
      <c r="H13202" s="235">
        <v>11.2</v>
      </c>
    </row>
    <row r="13203" spans="2:8">
      <c r="B13203" s="235" t="s">
        <v>84</v>
      </c>
      <c r="C13203" s="235">
        <v>44596</v>
      </c>
      <c r="D13203" s="235">
        <v>1</v>
      </c>
      <c r="E13203" s="235">
        <v>97</v>
      </c>
      <c r="F13203" s="235">
        <v>62</v>
      </c>
      <c r="G13203" s="235">
        <v>24.8</v>
      </c>
      <c r="H13203" s="235">
        <v>12.3</v>
      </c>
    </row>
    <row r="13204" spans="2:8">
      <c r="B13204" s="235" t="s">
        <v>84</v>
      </c>
      <c r="C13204" s="235">
        <v>44599</v>
      </c>
      <c r="D13204" s="235">
        <v>5</v>
      </c>
      <c r="E13204" s="235">
        <v>99</v>
      </c>
      <c r="F13204" s="235">
        <v>64</v>
      </c>
      <c r="G13204" s="235">
        <v>24.8</v>
      </c>
      <c r="H13204" s="235">
        <v>11.7</v>
      </c>
    </row>
    <row r="13205" spans="2:8">
      <c r="B13205" s="235" t="s">
        <v>84</v>
      </c>
      <c r="C13205" s="235">
        <v>44600</v>
      </c>
      <c r="D13205" s="235">
        <v>12</v>
      </c>
      <c r="E13205" s="235">
        <v>94</v>
      </c>
      <c r="F13205" s="235">
        <v>73</v>
      </c>
      <c r="G13205" s="235">
        <v>20</v>
      </c>
      <c r="H13205" s="235">
        <v>12.6</v>
      </c>
    </row>
    <row r="13206" spans="2:8">
      <c r="B13206" s="235" t="s">
        <v>84</v>
      </c>
      <c r="C13206" s="235">
        <v>44601</v>
      </c>
      <c r="D13206" s="235">
        <v>0</v>
      </c>
      <c r="E13206" s="235">
        <v>87</v>
      </c>
      <c r="F13206" s="235">
        <v>65</v>
      </c>
      <c r="G13206" s="235">
        <v>24.3</v>
      </c>
      <c r="H13206" s="235">
        <v>11.1</v>
      </c>
    </row>
    <row r="13207" spans="2:8">
      <c r="B13207" s="235" t="s">
        <v>84</v>
      </c>
      <c r="C13207" s="235">
        <v>44602</v>
      </c>
      <c r="D13207" s="235">
        <v>0</v>
      </c>
      <c r="E13207" s="235">
        <v>93</v>
      </c>
      <c r="F13207" s="235">
        <v>63</v>
      </c>
      <c r="G13207" s="235">
        <v>25.3</v>
      </c>
      <c r="H13207" s="235">
        <v>12.8</v>
      </c>
    </row>
    <row r="13208" spans="2:8">
      <c r="B13208" s="235" t="s">
        <v>84</v>
      </c>
      <c r="C13208" s="235">
        <v>44603</v>
      </c>
      <c r="D13208" s="235">
        <v>0</v>
      </c>
      <c r="E13208" s="235">
        <v>78</v>
      </c>
      <c r="F13208" s="235">
        <v>58</v>
      </c>
      <c r="G13208" s="235">
        <v>26.3</v>
      </c>
      <c r="H13208" s="235">
        <v>11</v>
      </c>
    </row>
    <row r="13209" spans="2:8">
      <c r="B13209" s="235" t="s">
        <v>84</v>
      </c>
      <c r="C13209" s="235">
        <v>44606</v>
      </c>
      <c r="D13209" s="235">
        <v>7</v>
      </c>
      <c r="E13209" s="235">
        <v>88</v>
      </c>
      <c r="F13209" s="235">
        <v>57</v>
      </c>
      <c r="G13209" s="235">
        <v>26.4</v>
      </c>
      <c r="H13209" s="235">
        <v>11.4</v>
      </c>
    </row>
    <row r="13210" spans="2:8">
      <c r="B13210" s="235" t="s">
        <v>84</v>
      </c>
      <c r="C13210" s="235">
        <v>44607</v>
      </c>
      <c r="D13210" s="235">
        <v>0</v>
      </c>
      <c r="E13210" s="235">
        <v>88</v>
      </c>
      <c r="F13210" s="235">
        <v>64</v>
      </c>
      <c r="G13210" s="235">
        <v>24.5</v>
      </c>
      <c r="H13210" s="235">
        <v>11.2</v>
      </c>
    </row>
    <row r="13211" spans="2:8">
      <c r="B13211" s="235" t="s">
        <v>84</v>
      </c>
      <c r="C13211" s="235">
        <v>44608</v>
      </c>
      <c r="D13211" s="235">
        <v>3</v>
      </c>
      <c r="E13211" s="235">
        <v>87</v>
      </c>
      <c r="F13211" s="235">
        <v>63</v>
      </c>
      <c r="G13211" s="235">
        <v>25.5</v>
      </c>
      <c r="H13211" s="235">
        <v>12.5</v>
      </c>
    </row>
    <row r="13212" spans="2:8">
      <c r="B13212" s="235" t="s">
        <v>84</v>
      </c>
      <c r="C13212" s="235">
        <v>44609</v>
      </c>
      <c r="D13212" s="235">
        <v>0</v>
      </c>
      <c r="E13212" s="235">
        <v>90</v>
      </c>
      <c r="F13212" s="235">
        <v>61</v>
      </c>
      <c r="G13212" s="235">
        <v>26.6</v>
      </c>
      <c r="H13212" s="235">
        <v>12</v>
      </c>
    </row>
    <row r="13213" spans="2:8">
      <c r="B13213" s="235" t="s">
        <v>84</v>
      </c>
      <c r="C13213" s="235">
        <v>44610</v>
      </c>
      <c r="D13213" s="235">
        <v>0</v>
      </c>
      <c r="E13213" s="235">
        <v>84</v>
      </c>
      <c r="F13213" s="235">
        <v>60</v>
      </c>
      <c r="G13213" s="235">
        <v>26</v>
      </c>
      <c r="H13213" s="235">
        <v>14.7</v>
      </c>
    </row>
    <row r="13214" spans="2:8">
      <c r="B13214" s="235" t="s">
        <v>84</v>
      </c>
      <c r="C13214" s="235">
        <v>44613</v>
      </c>
      <c r="D13214" s="235">
        <v>15</v>
      </c>
      <c r="E13214" s="235">
        <v>92</v>
      </c>
      <c r="F13214" s="235">
        <v>58</v>
      </c>
      <c r="G13214" s="235">
        <v>26.3</v>
      </c>
      <c r="H13214" s="235">
        <v>9.9</v>
      </c>
    </row>
    <row r="13215" spans="2:8">
      <c r="B13215" s="235" t="s">
        <v>84</v>
      </c>
      <c r="C13215" s="235">
        <v>44614</v>
      </c>
      <c r="D13215" s="235">
        <v>6</v>
      </c>
      <c r="E13215" s="235">
        <v>78</v>
      </c>
      <c r="F13215" s="235">
        <v>55</v>
      </c>
      <c r="G13215" s="235">
        <v>26.6</v>
      </c>
      <c r="H13215" s="235">
        <v>12.1</v>
      </c>
    </row>
    <row r="13216" spans="2:8">
      <c r="B13216" s="235" t="s">
        <v>84</v>
      </c>
      <c r="C13216" s="235">
        <v>44615</v>
      </c>
      <c r="D13216" s="235">
        <v>1</v>
      </c>
      <c r="E13216" s="235">
        <v>80</v>
      </c>
      <c r="F13216" s="235">
        <v>58</v>
      </c>
      <c r="G13216" s="235">
        <v>26.6</v>
      </c>
      <c r="H13216" s="235">
        <v>11.5</v>
      </c>
    </row>
    <row r="13217" spans="2:8">
      <c r="B13217" s="235" t="s">
        <v>84</v>
      </c>
      <c r="C13217" s="235">
        <v>44616</v>
      </c>
      <c r="D13217" s="235">
        <v>0</v>
      </c>
      <c r="E13217" s="235">
        <v>74</v>
      </c>
      <c r="F13217" s="235">
        <v>60</v>
      </c>
      <c r="G13217" s="235">
        <v>24.8</v>
      </c>
      <c r="H13217" s="235">
        <v>13.9</v>
      </c>
    </row>
    <row r="13218" spans="2:8">
      <c r="B13218" s="235" t="s">
        <v>84</v>
      </c>
      <c r="C13218" s="235">
        <v>44617</v>
      </c>
      <c r="D13218" s="235">
        <v>0</v>
      </c>
      <c r="E13218" s="235">
        <v>76</v>
      </c>
      <c r="F13218" s="235">
        <v>59</v>
      </c>
      <c r="G13218" s="235">
        <v>27.8</v>
      </c>
      <c r="H13218" s="235">
        <v>11.6</v>
      </c>
    </row>
    <row r="13219" spans="2:8">
      <c r="B13219" s="235" t="s">
        <v>84</v>
      </c>
      <c r="C13219" s="235">
        <v>44620</v>
      </c>
      <c r="D13219" s="235">
        <v>17</v>
      </c>
      <c r="E13219" s="235">
        <v>96</v>
      </c>
      <c r="F13219" s="235">
        <v>60</v>
      </c>
      <c r="G13219" s="235">
        <v>23.3</v>
      </c>
      <c r="H13219" s="235">
        <v>12.4</v>
      </c>
    </row>
    <row r="13220" spans="2:8">
      <c r="B13220" s="235" t="s">
        <v>84</v>
      </c>
      <c r="C13220" s="235">
        <v>44621</v>
      </c>
      <c r="D13220" s="235">
        <v>12</v>
      </c>
      <c r="E13220" s="235">
        <v>99</v>
      </c>
      <c r="F13220" s="235">
        <v>67</v>
      </c>
      <c r="G13220" s="235">
        <v>25.1</v>
      </c>
      <c r="H13220" s="235">
        <v>13.4</v>
      </c>
    </row>
    <row r="13221" spans="2:8">
      <c r="B13221" s="235" t="s">
        <v>84</v>
      </c>
      <c r="C13221" s="235">
        <v>44622</v>
      </c>
      <c r="D13221" s="235">
        <v>17</v>
      </c>
      <c r="E13221" s="235">
        <v>85</v>
      </c>
      <c r="F13221" s="235">
        <v>63</v>
      </c>
      <c r="G13221" s="235">
        <v>20.7</v>
      </c>
      <c r="H13221" s="235">
        <v>12.4</v>
      </c>
    </row>
    <row r="13222" spans="2:8">
      <c r="B13222" s="235" t="s">
        <v>84</v>
      </c>
      <c r="C13222" s="235">
        <v>44623</v>
      </c>
      <c r="D13222" s="235">
        <v>20</v>
      </c>
      <c r="E13222" s="235">
        <v>99</v>
      </c>
      <c r="F13222" s="235">
        <v>67</v>
      </c>
      <c r="G13222" s="235">
        <v>25.7</v>
      </c>
      <c r="H13222" s="235">
        <v>12.3</v>
      </c>
    </row>
    <row r="13223" spans="2:8">
      <c r="B13223" s="235" t="s">
        <v>84</v>
      </c>
      <c r="C13223" s="235">
        <v>44624</v>
      </c>
      <c r="D13223" s="235">
        <v>4</v>
      </c>
      <c r="E13223" s="235">
        <v>80</v>
      </c>
      <c r="F13223" s="235">
        <v>78</v>
      </c>
      <c r="G13223" s="235">
        <v>19.600000000000001</v>
      </c>
      <c r="H13223" s="235">
        <v>13.7</v>
      </c>
    </row>
    <row r="13224" spans="2:8">
      <c r="B13224" s="235" t="s">
        <v>84</v>
      </c>
      <c r="C13224" s="235">
        <v>44627</v>
      </c>
      <c r="D13224" s="235">
        <v>40</v>
      </c>
      <c r="E13224" s="235">
        <v>99</v>
      </c>
      <c r="F13224" s="235">
        <v>72</v>
      </c>
      <c r="G13224" s="235">
        <v>21.5</v>
      </c>
      <c r="H13224" s="235">
        <v>12.4</v>
      </c>
    </row>
    <row r="13225" spans="2:8">
      <c r="B13225" s="235" t="s">
        <v>84</v>
      </c>
      <c r="C13225" s="235">
        <v>44628</v>
      </c>
      <c r="D13225" s="235">
        <v>5</v>
      </c>
      <c r="E13225" s="235">
        <v>87</v>
      </c>
      <c r="F13225" s="235">
        <v>67</v>
      </c>
      <c r="G13225" s="235">
        <v>21.4</v>
      </c>
      <c r="H13225" s="235">
        <v>10.7</v>
      </c>
    </row>
    <row r="13226" spans="2:8">
      <c r="B13226" s="235" t="s">
        <v>84</v>
      </c>
      <c r="C13226" s="235">
        <v>44629</v>
      </c>
      <c r="D13226" s="235">
        <v>0</v>
      </c>
      <c r="E13226" s="235">
        <v>84</v>
      </c>
      <c r="F13226" s="235">
        <v>52</v>
      </c>
      <c r="G13226" s="235">
        <v>24.8</v>
      </c>
      <c r="H13226" s="235">
        <v>9.6999999999999993</v>
      </c>
    </row>
    <row r="13227" spans="2:8">
      <c r="B13227" s="235" t="s">
        <v>84</v>
      </c>
      <c r="C13227" s="235">
        <v>44630</v>
      </c>
      <c r="D13227" s="235">
        <v>0</v>
      </c>
      <c r="E13227" s="235">
        <v>80</v>
      </c>
      <c r="F13227" s="235">
        <v>45</v>
      </c>
      <c r="G13227" s="235">
        <v>25.3</v>
      </c>
      <c r="H13227" s="235">
        <v>11.8</v>
      </c>
    </row>
    <row r="13228" spans="2:8">
      <c r="B13228" s="235" t="s">
        <v>84</v>
      </c>
      <c r="C13228" s="235">
        <v>44631</v>
      </c>
      <c r="D13228" s="235">
        <v>0</v>
      </c>
      <c r="E13228" s="235">
        <v>77</v>
      </c>
      <c r="F13228" s="235">
        <v>47</v>
      </c>
      <c r="G13228" s="235">
        <v>26.8</v>
      </c>
      <c r="H13228" s="235">
        <v>11.7</v>
      </c>
    </row>
    <row r="13229" spans="2:8">
      <c r="B13229" s="235" t="s">
        <v>84</v>
      </c>
      <c r="C13229" s="235">
        <v>44634</v>
      </c>
      <c r="D13229" s="235">
        <v>2</v>
      </c>
      <c r="E13229" s="235">
        <v>82</v>
      </c>
      <c r="F13229" s="235">
        <v>55</v>
      </c>
      <c r="G13229" s="235">
        <v>26.6</v>
      </c>
      <c r="H13229" s="235">
        <v>10.6</v>
      </c>
    </row>
    <row r="13230" spans="2:8">
      <c r="B13230" s="235" t="s">
        <v>84</v>
      </c>
      <c r="C13230" s="235">
        <v>44635</v>
      </c>
      <c r="D13230" s="235">
        <v>26</v>
      </c>
      <c r="E13230" s="235">
        <v>88</v>
      </c>
      <c r="F13230" s="235">
        <v>62</v>
      </c>
      <c r="G13230" s="235">
        <v>26.1</v>
      </c>
      <c r="H13230" s="235">
        <v>12.4</v>
      </c>
    </row>
    <row r="13231" spans="2:8">
      <c r="B13231" s="235" t="s">
        <v>84</v>
      </c>
      <c r="C13231" s="235">
        <v>44636</v>
      </c>
      <c r="D13231" s="235">
        <v>3</v>
      </c>
      <c r="E13231" s="235">
        <v>87</v>
      </c>
      <c r="F13231" s="235">
        <v>61</v>
      </c>
      <c r="G13231" s="235">
        <v>25.8</v>
      </c>
      <c r="H13231" s="235">
        <v>13.4</v>
      </c>
    </row>
    <row r="13232" spans="2:8">
      <c r="B13232" s="235" t="s">
        <v>84</v>
      </c>
      <c r="C13232" s="235">
        <v>44637</v>
      </c>
      <c r="D13232" s="235">
        <v>28</v>
      </c>
      <c r="E13232" s="235">
        <v>85</v>
      </c>
      <c r="F13232" s="235">
        <v>56</v>
      </c>
      <c r="G13232" s="235">
        <v>29</v>
      </c>
      <c r="H13232" s="235">
        <v>12.8</v>
      </c>
    </row>
    <row r="13233" spans="2:8">
      <c r="B13233" s="235" t="s">
        <v>84</v>
      </c>
      <c r="C13233" s="235">
        <v>44638</v>
      </c>
      <c r="D13233" s="235">
        <v>5</v>
      </c>
      <c r="E13233" s="235">
        <v>80</v>
      </c>
      <c r="F13233" s="235">
        <v>50</v>
      </c>
      <c r="G13233" s="235">
        <v>25.8</v>
      </c>
      <c r="H13233" s="235">
        <v>15.4</v>
      </c>
    </row>
    <row r="13234" spans="2:8">
      <c r="B13234" s="235" t="s">
        <v>84</v>
      </c>
      <c r="C13234" s="235">
        <v>44642</v>
      </c>
      <c r="D13234" s="235">
        <v>84</v>
      </c>
      <c r="E13234" s="235">
        <v>87</v>
      </c>
      <c r="F13234" s="235">
        <v>54</v>
      </c>
      <c r="G13234" s="235">
        <v>30</v>
      </c>
      <c r="H13234" s="235">
        <v>12.6</v>
      </c>
    </row>
    <row r="13235" spans="2:8">
      <c r="B13235" s="235" t="s">
        <v>84</v>
      </c>
      <c r="C13235" s="235">
        <v>44643</v>
      </c>
      <c r="D13235" s="235">
        <v>4</v>
      </c>
      <c r="E13235" s="235">
        <v>92</v>
      </c>
      <c r="F13235" s="235">
        <v>66</v>
      </c>
      <c r="G13235" s="235">
        <v>27.8</v>
      </c>
      <c r="H13235" s="235">
        <v>13.3</v>
      </c>
    </row>
    <row r="13236" spans="2:8">
      <c r="B13236" s="235" t="s">
        <v>84</v>
      </c>
      <c r="C13236" s="235">
        <v>44644</v>
      </c>
      <c r="D13236" s="235">
        <v>0</v>
      </c>
      <c r="E13236" s="235">
        <v>79</v>
      </c>
      <c r="F13236" s="235">
        <v>60</v>
      </c>
      <c r="G13236" s="235">
        <v>23.7</v>
      </c>
      <c r="H13236" s="235">
        <v>14.6</v>
      </c>
    </row>
    <row r="13237" spans="2:8">
      <c r="B13237" s="235" t="s">
        <v>84</v>
      </c>
      <c r="C13237" s="235">
        <v>44645</v>
      </c>
      <c r="D13237" s="235">
        <v>7</v>
      </c>
      <c r="E13237" s="235">
        <v>87</v>
      </c>
      <c r="F13237" s="235">
        <v>65</v>
      </c>
      <c r="G13237" s="235">
        <v>28.5</v>
      </c>
      <c r="H13237" s="235">
        <v>13.1</v>
      </c>
    </row>
    <row r="13238" spans="2:8">
      <c r="B13238" s="235" t="s">
        <v>84</v>
      </c>
      <c r="C13238" s="235">
        <v>44648</v>
      </c>
      <c r="D13238" s="235">
        <v>20</v>
      </c>
      <c r="E13238" s="235">
        <v>85</v>
      </c>
      <c r="F13238" s="235">
        <v>64</v>
      </c>
      <c r="G13238" s="235">
        <v>22</v>
      </c>
      <c r="H13238" s="235">
        <v>14.8</v>
      </c>
    </row>
    <row r="13239" spans="2:8">
      <c r="B13239" s="235" t="s">
        <v>84</v>
      </c>
      <c r="C13239" s="235">
        <v>44649</v>
      </c>
      <c r="D13239" s="235">
        <v>20</v>
      </c>
      <c r="E13239" s="235">
        <v>88</v>
      </c>
      <c r="F13239" s="235">
        <v>63</v>
      </c>
      <c r="G13239" s="235">
        <v>25</v>
      </c>
      <c r="H13239" s="235">
        <v>13.2</v>
      </c>
    </row>
    <row r="13240" spans="2:8">
      <c r="B13240" s="235" t="s">
        <v>84</v>
      </c>
      <c r="C13240" s="235">
        <v>44650</v>
      </c>
      <c r="D13240" s="235">
        <v>46</v>
      </c>
      <c r="E13240" s="235">
        <v>86</v>
      </c>
      <c r="F13240" s="235">
        <v>0</v>
      </c>
      <c r="G13240" s="235">
        <v>19.2</v>
      </c>
      <c r="H13240" s="235">
        <v>14.9</v>
      </c>
    </row>
    <row r="13241" spans="2:8">
      <c r="B13241" s="235" t="s">
        <v>84</v>
      </c>
      <c r="C13241" s="235">
        <v>44651</v>
      </c>
      <c r="D13241" s="235">
        <v>10</v>
      </c>
      <c r="E13241" s="235">
        <v>93</v>
      </c>
      <c r="F13241" s="235">
        <v>70</v>
      </c>
      <c r="G13241" s="235">
        <v>16.899999999999999</v>
      </c>
      <c r="H13241" s="235">
        <v>14.9</v>
      </c>
    </row>
    <row r="13242" spans="2:8">
      <c r="B13242" s="235" t="s">
        <v>84</v>
      </c>
      <c r="C13242" s="235">
        <v>44652</v>
      </c>
      <c r="D13242" s="235">
        <v>22</v>
      </c>
      <c r="E13242" s="235">
        <v>88</v>
      </c>
      <c r="F13242" s="235">
        <v>71</v>
      </c>
      <c r="G13242" s="235">
        <v>25.3</v>
      </c>
      <c r="H13242" s="235">
        <v>12.4</v>
      </c>
    </row>
    <row r="13243" spans="2:8">
      <c r="B13243" s="235" t="s">
        <v>84</v>
      </c>
      <c r="C13243" s="235">
        <v>44655</v>
      </c>
      <c r="D13243" s="235">
        <v>18</v>
      </c>
      <c r="E13243" s="235">
        <v>85</v>
      </c>
      <c r="F13243" s="235">
        <v>56</v>
      </c>
      <c r="G13243" s="235">
        <v>17.899999999999999</v>
      </c>
      <c r="H13243" s="235">
        <v>12.6</v>
      </c>
    </row>
    <row r="13244" spans="2:8">
      <c r="B13244" s="235" t="s">
        <v>84</v>
      </c>
      <c r="C13244" s="235">
        <v>44656</v>
      </c>
      <c r="D13244" s="235">
        <v>32</v>
      </c>
      <c r="E13244" s="235">
        <v>85</v>
      </c>
      <c r="F13244" s="235">
        <v>57</v>
      </c>
      <c r="G13244" s="235">
        <v>30.2</v>
      </c>
      <c r="H13244" s="235">
        <v>12.4</v>
      </c>
    </row>
    <row r="13245" spans="2:8">
      <c r="B13245" s="235" t="s">
        <v>84</v>
      </c>
      <c r="C13245" s="235">
        <v>44657</v>
      </c>
      <c r="D13245" s="235">
        <v>15</v>
      </c>
      <c r="E13245" s="235">
        <v>83</v>
      </c>
      <c r="F13245" s="235">
        <v>65</v>
      </c>
      <c r="G13245" s="235">
        <v>25.1</v>
      </c>
      <c r="H13245" s="235">
        <v>12.8</v>
      </c>
    </row>
    <row r="13246" spans="2:8">
      <c r="B13246" s="235" t="s">
        <v>84</v>
      </c>
      <c r="C13246" s="235">
        <v>44658</v>
      </c>
      <c r="D13246" s="235">
        <v>34</v>
      </c>
      <c r="E13246" s="235">
        <v>77</v>
      </c>
      <c r="F13246" s="235">
        <v>70</v>
      </c>
      <c r="G13246" s="235">
        <v>20.2</v>
      </c>
      <c r="H13246" s="235">
        <v>15</v>
      </c>
    </row>
    <row r="13247" spans="2:8">
      <c r="B13247" s="235" t="s">
        <v>84</v>
      </c>
      <c r="C13247" s="235">
        <v>44659</v>
      </c>
      <c r="D13247" s="235">
        <v>22</v>
      </c>
      <c r="E13247" s="235">
        <v>87</v>
      </c>
      <c r="F13247" s="235">
        <v>62</v>
      </c>
      <c r="G13247" s="235">
        <v>21.7</v>
      </c>
      <c r="H13247" s="235">
        <v>12.8</v>
      </c>
    </row>
    <row r="13248" spans="2:8">
      <c r="B13248" s="235" t="s">
        <v>84</v>
      </c>
      <c r="C13248" s="235">
        <v>44662</v>
      </c>
      <c r="D13248" s="235">
        <v>20</v>
      </c>
      <c r="E13248" s="235">
        <v>85</v>
      </c>
      <c r="F13248" s="235">
        <v>52</v>
      </c>
      <c r="G13248" s="235">
        <v>15.9</v>
      </c>
      <c r="H13248" s="235">
        <v>12.3</v>
      </c>
    </row>
    <row r="13249" spans="2:8">
      <c r="B13249" s="235" t="s">
        <v>84</v>
      </c>
      <c r="C13249" s="235">
        <v>44663</v>
      </c>
      <c r="D13249" s="235">
        <v>0</v>
      </c>
      <c r="E13249" s="235">
        <v>77</v>
      </c>
      <c r="F13249" s="235">
        <v>53</v>
      </c>
      <c r="G13249" s="235">
        <v>27.4</v>
      </c>
      <c r="H13249" s="235">
        <v>14</v>
      </c>
    </row>
    <row r="13250" spans="2:8">
      <c r="B13250" s="235" t="s">
        <v>84</v>
      </c>
      <c r="C13250" s="235">
        <v>44664</v>
      </c>
      <c r="D13250" s="235">
        <v>0</v>
      </c>
      <c r="E13250" s="235">
        <v>77</v>
      </c>
      <c r="F13250" s="235">
        <v>54</v>
      </c>
      <c r="G13250" s="235">
        <v>24.5</v>
      </c>
      <c r="H13250" s="235">
        <v>14</v>
      </c>
    </row>
    <row r="13251" spans="2:8">
      <c r="B13251" s="235" t="s">
        <v>84</v>
      </c>
      <c r="C13251" s="235">
        <v>44669</v>
      </c>
      <c r="D13251" s="235">
        <v>13</v>
      </c>
      <c r="E13251" s="235">
        <v>96</v>
      </c>
      <c r="F13251" s="235">
        <v>53</v>
      </c>
      <c r="G13251" s="235">
        <v>27.9</v>
      </c>
      <c r="H13251" s="235">
        <v>12.8</v>
      </c>
    </row>
    <row r="13252" spans="2:8">
      <c r="B13252" s="235" t="s">
        <v>84</v>
      </c>
      <c r="C13252" s="235">
        <v>44670</v>
      </c>
      <c r="D13252" s="235">
        <v>12</v>
      </c>
      <c r="E13252" s="235">
        <v>89</v>
      </c>
      <c r="F13252" s="235">
        <v>71</v>
      </c>
      <c r="G13252" s="235">
        <v>20.8</v>
      </c>
      <c r="H13252" s="235">
        <v>12.7</v>
      </c>
    </row>
    <row r="13253" spans="2:8">
      <c r="B13253" s="235" t="s">
        <v>84</v>
      </c>
      <c r="C13253" s="235">
        <v>44671</v>
      </c>
      <c r="D13253" s="235">
        <v>18</v>
      </c>
      <c r="E13253" s="235">
        <v>90</v>
      </c>
      <c r="F13253" s="235">
        <v>72</v>
      </c>
      <c r="G13253" s="235">
        <v>22.3</v>
      </c>
      <c r="H13253" s="235">
        <v>12.3</v>
      </c>
    </row>
    <row r="13254" spans="2:8">
      <c r="B13254" s="235" t="s">
        <v>84</v>
      </c>
      <c r="C13254" s="235">
        <v>44672</v>
      </c>
      <c r="D13254" s="235">
        <v>34</v>
      </c>
      <c r="E13254" s="235">
        <v>87</v>
      </c>
      <c r="F13254" s="235">
        <v>66</v>
      </c>
      <c r="G13254" s="235">
        <v>23.8</v>
      </c>
      <c r="H13254" s="235">
        <v>12.5</v>
      </c>
    </row>
    <row r="13255" spans="2:8">
      <c r="B13255" s="235" t="s">
        <v>84</v>
      </c>
      <c r="C13255" s="235">
        <v>44673</v>
      </c>
      <c r="D13255" s="235">
        <v>60</v>
      </c>
      <c r="E13255" s="235">
        <v>87</v>
      </c>
      <c r="F13255" s="235">
        <v>66</v>
      </c>
      <c r="G13255" s="235">
        <v>23.8</v>
      </c>
      <c r="H13255" s="235">
        <v>12.4</v>
      </c>
    </row>
    <row r="13256" spans="2:8">
      <c r="B13256" s="235" t="s">
        <v>84</v>
      </c>
      <c r="C13256" s="235">
        <v>44676</v>
      </c>
      <c r="D13256" s="235">
        <v>34</v>
      </c>
      <c r="E13256" s="235">
        <v>83</v>
      </c>
      <c r="F13256" s="235">
        <v>60</v>
      </c>
      <c r="G13256" s="235">
        <v>20.399999999999999</v>
      </c>
      <c r="H13256" s="235">
        <v>14.2</v>
      </c>
    </row>
    <row r="13257" spans="2:8">
      <c r="B13257" s="235" t="s">
        <v>84</v>
      </c>
      <c r="C13257" s="235">
        <v>44677</v>
      </c>
      <c r="D13257" s="235">
        <v>4</v>
      </c>
      <c r="E13257" s="235">
        <v>84</v>
      </c>
      <c r="F13257" s="235">
        <v>63</v>
      </c>
      <c r="G13257" s="235">
        <v>22</v>
      </c>
      <c r="H13257" s="235">
        <v>13.2</v>
      </c>
    </row>
    <row r="13258" spans="2:8">
      <c r="B13258" s="235" t="s">
        <v>84</v>
      </c>
      <c r="C13258" s="235">
        <v>44678</v>
      </c>
      <c r="D13258" s="235">
        <v>2</v>
      </c>
      <c r="E13258" s="235">
        <v>83</v>
      </c>
      <c r="F13258" s="235">
        <v>64</v>
      </c>
      <c r="G13258" s="235">
        <v>27.2</v>
      </c>
      <c r="H13258" s="235">
        <v>12.6</v>
      </c>
    </row>
    <row r="13259" spans="2:8">
      <c r="B13259" s="235" t="s">
        <v>84</v>
      </c>
      <c r="C13259" s="235">
        <v>44679</v>
      </c>
      <c r="D13259" s="235">
        <v>10</v>
      </c>
      <c r="E13259" s="235">
        <v>84</v>
      </c>
      <c r="F13259" s="235">
        <v>60</v>
      </c>
      <c r="G13259" s="235">
        <v>20</v>
      </c>
      <c r="H13259" s="235">
        <v>13.9</v>
      </c>
    </row>
    <row r="13260" spans="2:8">
      <c r="B13260" s="235" t="s">
        <v>92</v>
      </c>
      <c r="C13260" s="235">
        <v>44075</v>
      </c>
      <c r="D13260" s="235">
        <v>119</v>
      </c>
      <c r="E13260" s="235">
        <v>0</v>
      </c>
      <c r="F13260" s="235">
        <v>0</v>
      </c>
      <c r="G13260" s="235">
        <v>0</v>
      </c>
      <c r="H13260" s="235">
        <v>0</v>
      </c>
    </row>
    <row r="13261" spans="2:8">
      <c r="B13261" s="235" t="s">
        <v>92</v>
      </c>
      <c r="C13261" s="235">
        <v>44105</v>
      </c>
      <c r="D13261" s="235">
        <v>292</v>
      </c>
      <c r="E13261" s="235">
        <v>0</v>
      </c>
      <c r="F13261" s="235">
        <v>0</v>
      </c>
      <c r="G13261" s="235">
        <v>0</v>
      </c>
      <c r="H13261" s="235">
        <v>0</v>
      </c>
    </row>
    <row r="13262" spans="2:8">
      <c r="B13262" s="235" t="s">
        <v>92</v>
      </c>
      <c r="C13262" s="235">
        <v>44136</v>
      </c>
      <c r="D13262" s="235">
        <v>359</v>
      </c>
      <c r="E13262" s="235">
        <v>0</v>
      </c>
      <c r="F13262" s="235">
        <v>0</v>
      </c>
      <c r="G13262" s="235">
        <v>0</v>
      </c>
      <c r="H13262" s="235">
        <v>0</v>
      </c>
    </row>
    <row r="13263" spans="2:8">
      <c r="B13263" s="235" t="s">
        <v>92</v>
      </c>
      <c r="C13263" s="235">
        <v>44166</v>
      </c>
      <c r="D13263" s="235">
        <v>160</v>
      </c>
      <c r="E13263" s="235">
        <v>0</v>
      </c>
      <c r="F13263" s="235">
        <v>0</v>
      </c>
      <c r="G13263" s="235">
        <v>0</v>
      </c>
      <c r="H13263" s="235">
        <v>0</v>
      </c>
    </row>
    <row r="13264" spans="2:8">
      <c r="B13264" s="235" t="s">
        <v>92</v>
      </c>
      <c r="C13264" s="235">
        <v>44197</v>
      </c>
      <c r="D13264" s="235">
        <v>44</v>
      </c>
      <c r="E13264" s="235">
        <v>0</v>
      </c>
      <c r="F13264" s="235">
        <v>0</v>
      </c>
      <c r="G13264" s="235">
        <v>0</v>
      </c>
      <c r="H13264" s="235">
        <v>0</v>
      </c>
    </row>
    <row r="13265" spans="2:8">
      <c r="B13265" s="235" t="s">
        <v>92</v>
      </c>
      <c r="C13265" s="235">
        <v>44228</v>
      </c>
      <c r="D13265" s="235">
        <v>100</v>
      </c>
      <c r="E13265" s="235">
        <v>0</v>
      </c>
      <c r="F13265" s="235">
        <v>0</v>
      </c>
      <c r="G13265" s="235">
        <v>0</v>
      </c>
      <c r="H13265" s="235">
        <v>0</v>
      </c>
    </row>
    <row r="13266" spans="2:8">
      <c r="B13266" s="235" t="s">
        <v>92</v>
      </c>
      <c r="C13266" s="235">
        <v>44256</v>
      </c>
      <c r="D13266" s="235">
        <v>310</v>
      </c>
      <c r="E13266" s="235">
        <v>0</v>
      </c>
      <c r="F13266" s="235">
        <v>0</v>
      </c>
      <c r="G13266" s="235">
        <v>0</v>
      </c>
      <c r="H13266" s="235">
        <v>0</v>
      </c>
    </row>
    <row r="13267" spans="2:8">
      <c r="B13267" s="235" t="s">
        <v>92</v>
      </c>
      <c r="C13267" s="235">
        <v>44287</v>
      </c>
      <c r="D13267" s="235">
        <v>188</v>
      </c>
      <c r="E13267" s="235">
        <v>0</v>
      </c>
      <c r="F13267" s="235">
        <v>0</v>
      </c>
      <c r="G13267" s="235">
        <v>0</v>
      </c>
      <c r="H13267" s="235">
        <v>0</v>
      </c>
    </row>
    <row r="13268" spans="2:8">
      <c r="B13268" s="235" t="s">
        <v>92</v>
      </c>
      <c r="C13268" s="235">
        <v>44317</v>
      </c>
      <c r="D13268" s="235">
        <v>208</v>
      </c>
      <c r="E13268" s="235">
        <v>74</v>
      </c>
      <c r="F13268" s="235">
        <v>0</v>
      </c>
      <c r="G13268" s="235">
        <v>22</v>
      </c>
      <c r="H13268" s="235">
        <v>14</v>
      </c>
    </row>
    <row r="13269" spans="2:8">
      <c r="B13269" s="235" t="s">
        <v>92</v>
      </c>
      <c r="C13269" s="235">
        <v>44348</v>
      </c>
      <c r="D13269" s="235">
        <v>204</v>
      </c>
      <c r="E13269" s="235">
        <v>83</v>
      </c>
      <c r="F13269" s="235">
        <v>77</v>
      </c>
      <c r="G13269" s="235">
        <v>22.6</v>
      </c>
      <c r="H13269" s="235">
        <v>16</v>
      </c>
    </row>
    <row r="13270" spans="2:8">
      <c r="B13270" s="235" t="s">
        <v>92</v>
      </c>
      <c r="C13270" s="235">
        <v>44378</v>
      </c>
      <c r="D13270" s="235">
        <v>2</v>
      </c>
      <c r="E13270" s="235">
        <v>83</v>
      </c>
      <c r="F13270" s="235">
        <v>79</v>
      </c>
      <c r="G13270" s="235">
        <v>23</v>
      </c>
      <c r="H13270" s="235">
        <v>15</v>
      </c>
    </row>
    <row r="13271" spans="2:8">
      <c r="B13271" s="235" t="s">
        <v>92</v>
      </c>
      <c r="C13271" s="235">
        <v>44379</v>
      </c>
      <c r="D13271" s="235">
        <v>3</v>
      </c>
      <c r="E13271" s="235">
        <v>92</v>
      </c>
      <c r="F13271" s="235">
        <v>88</v>
      </c>
      <c r="G13271" s="235">
        <v>23</v>
      </c>
      <c r="H13271" s="235">
        <v>15</v>
      </c>
    </row>
    <row r="13272" spans="2:8">
      <c r="B13272" s="235" t="s">
        <v>92</v>
      </c>
      <c r="C13272" s="235">
        <v>44380</v>
      </c>
      <c r="D13272" s="235">
        <v>0</v>
      </c>
      <c r="E13272" s="235">
        <v>82</v>
      </c>
      <c r="F13272" s="235">
        <v>80</v>
      </c>
      <c r="G13272" s="235">
        <v>23</v>
      </c>
      <c r="H13272" s="235">
        <v>15</v>
      </c>
    </row>
    <row r="13273" spans="2:8">
      <c r="B13273" s="235" t="s">
        <v>92</v>
      </c>
      <c r="C13273" s="235">
        <v>44381</v>
      </c>
      <c r="D13273" s="235">
        <v>0</v>
      </c>
      <c r="E13273" s="235">
        <v>83</v>
      </c>
      <c r="F13273" s="235">
        <v>81</v>
      </c>
      <c r="G13273" s="235">
        <v>23</v>
      </c>
      <c r="H13273" s="235">
        <v>16</v>
      </c>
    </row>
    <row r="13274" spans="2:8">
      <c r="B13274" s="235" t="s">
        <v>92</v>
      </c>
      <c r="C13274" s="235">
        <v>44382</v>
      </c>
      <c r="D13274" s="235">
        <v>0</v>
      </c>
      <c r="E13274" s="235">
        <v>80</v>
      </c>
      <c r="F13274" s="235">
        <v>78</v>
      </c>
      <c r="G13274" s="235">
        <v>24</v>
      </c>
      <c r="H13274" s="235">
        <v>15</v>
      </c>
    </row>
    <row r="13275" spans="2:8">
      <c r="B13275" s="235" t="s">
        <v>92</v>
      </c>
      <c r="C13275" s="235">
        <v>44383</v>
      </c>
      <c r="D13275" s="235">
        <v>0</v>
      </c>
      <c r="E13275" s="235">
        <v>78</v>
      </c>
      <c r="F13275" s="235">
        <v>76</v>
      </c>
      <c r="G13275" s="235">
        <v>24</v>
      </c>
      <c r="H13275" s="235">
        <v>16</v>
      </c>
    </row>
    <row r="13276" spans="2:8">
      <c r="B13276" s="235" t="s">
        <v>92</v>
      </c>
      <c r="C13276" s="235">
        <v>44384</v>
      </c>
      <c r="D13276" s="235">
        <v>0</v>
      </c>
      <c r="E13276" s="235">
        <v>80</v>
      </c>
      <c r="F13276" s="235">
        <v>76</v>
      </c>
      <c r="G13276" s="235">
        <v>24</v>
      </c>
      <c r="H13276" s="235">
        <v>16</v>
      </c>
    </row>
    <row r="13277" spans="2:8">
      <c r="B13277" s="235" t="s">
        <v>92</v>
      </c>
      <c r="C13277" s="235">
        <v>44385</v>
      </c>
      <c r="D13277" s="235">
        <v>0</v>
      </c>
      <c r="E13277" s="235">
        <v>86</v>
      </c>
      <c r="F13277" s="235">
        <v>80</v>
      </c>
      <c r="G13277" s="235">
        <v>23</v>
      </c>
      <c r="H13277" s="235">
        <v>16</v>
      </c>
    </row>
    <row r="13278" spans="2:8">
      <c r="B13278" s="235" t="s">
        <v>92</v>
      </c>
      <c r="C13278" s="235">
        <v>44386</v>
      </c>
      <c r="D13278" s="235">
        <v>0</v>
      </c>
      <c r="E13278" s="235">
        <v>89</v>
      </c>
      <c r="F13278" s="235">
        <v>83</v>
      </c>
      <c r="G13278" s="235">
        <v>21</v>
      </c>
      <c r="H13278" s="235">
        <v>16</v>
      </c>
    </row>
    <row r="13279" spans="2:8">
      <c r="B13279" s="235" t="s">
        <v>92</v>
      </c>
      <c r="C13279" s="235">
        <v>44387</v>
      </c>
      <c r="D13279" s="235">
        <v>0</v>
      </c>
      <c r="E13279" s="235">
        <v>88</v>
      </c>
      <c r="F13279" s="235">
        <v>84</v>
      </c>
      <c r="G13279" s="235">
        <v>24</v>
      </c>
      <c r="H13279" s="235">
        <v>15</v>
      </c>
    </row>
    <row r="13280" spans="2:8">
      <c r="B13280" s="235" t="s">
        <v>92</v>
      </c>
      <c r="C13280" s="235">
        <v>44388</v>
      </c>
      <c r="D13280" s="235">
        <v>10</v>
      </c>
      <c r="E13280" s="235">
        <v>86</v>
      </c>
      <c r="F13280" s="235">
        <v>82</v>
      </c>
      <c r="G13280" s="235">
        <v>24</v>
      </c>
      <c r="H13280" s="235">
        <v>16</v>
      </c>
    </row>
    <row r="13281" spans="2:8">
      <c r="B13281" s="235" t="s">
        <v>92</v>
      </c>
      <c r="C13281" s="235">
        <v>44389</v>
      </c>
      <c r="D13281" s="235">
        <v>0</v>
      </c>
      <c r="E13281" s="235">
        <v>72</v>
      </c>
      <c r="F13281" s="235">
        <v>78</v>
      </c>
      <c r="G13281" s="235">
        <v>23</v>
      </c>
      <c r="H13281" s="235">
        <v>16</v>
      </c>
    </row>
    <row r="13282" spans="2:8">
      <c r="B13282" s="235" t="s">
        <v>92</v>
      </c>
      <c r="C13282" s="235">
        <v>44390</v>
      </c>
      <c r="D13282" s="235">
        <v>0</v>
      </c>
      <c r="E13282" s="235">
        <v>84</v>
      </c>
      <c r="F13282" s="235">
        <v>80</v>
      </c>
      <c r="G13282" s="235">
        <v>22</v>
      </c>
      <c r="H13282" s="235">
        <v>15</v>
      </c>
    </row>
    <row r="13283" spans="2:8">
      <c r="B13283" s="235" t="s">
        <v>92</v>
      </c>
      <c r="C13283" s="235">
        <v>44391</v>
      </c>
      <c r="D13283" s="235">
        <v>0</v>
      </c>
      <c r="E13283" s="235">
        <v>83</v>
      </c>
      <c r="F13283" s="235">
        <v>79</v>
      </c>
      <c r="G13283" s="235">
        <v>21</v>
      </c>
      <c r="H13283" s="235">
        <v>16</v>
      </c>
    </row>
    <row r="13284" spans="2:8">
      <c r="B13284" s="235" t="s">
        <v>92</v>
      </c>
      <c r="C13284" s="235">
        <v>44392</v>
      </c>
      <c r="D13284" s="235">
        <v>0</v>
      </c>
      <c r="E13284" s="235">
        <v>85</v>
      </c>
      <c r="F13284" s="235">
        <v>81</v>
      </c>
      <c r="G13284" s="235">
        <v>24</v>
      </c>
      <c r="H13284" s="235">
        <v>16</v>
      </c>
    </row>
    <row r="13285" spans="2:8">
      <c r="B13285" s="235" t="s">
        <v>92</v>
      </c>
      <c r="C13285" s="235">
        <v>44393</v>
      </c>
      <c r="D13285" s="235">
        <v>0</v>
      </c>
      <c r="E13285" s="235">
        <v>83</v>
      </c>
      <c r="F13285" s="235">
        <v>79</v>
      </c>
      <c r="G13285" s="235">
        <v>24</v>
      </c>
      <c r="H13285" s="235">
        <v>16</v>
      </c>
    </row>
    <row r="13286" spans="2:8">
      <c r="B13286" s="235" t="s">
        <v>92</v>
      </c>
      <c r="C13286" s="235">
        <v>44394</v>
      </c>
      <c r="D13286" s="235">
        <v>0</v>
      </c>
      <c r="E13286" s="235">
        <v>82</v>
      </c>
      <c r="F13286" s="235">
        <v>78</v>
      </c>
      <c r="G13286" s="235">
        <v>23</v>
      </c>
      <c r="H13286" s="235">
        <v>15</v>
      </c>
    </row>
    <row r="13287" spans="2:8">
      <c r="B13287" s="235" t="s">
        <v>92</v>
      </c>
      <c r="C13287" s="235">
        <v>44395</v>
      </c>
      <c r="D13287" s="235">
        <v>0</v>
      </c>
      <c r="E13287" s="235">
        <v>83</v>
      </c>
      <c r="F13287" s="235">
        <v>79</v>
      </c>
      <c r="G13287" s="235">
        <v>22</v>
      </c>
      <c r="H13287" s="235">
        <v>16</v>
      </c>
    </row>
    <row r="13288" spans="2:8">
      <c r="B13288" s="235" t="s">
        <v>92</v>
      </c>
      <c r="C13288" s="235">
        <v>44396</v>
      </c>
      <c r="D13288" s="235">
        <v>2</v>
      </c>
      <c r="E13288" s="235">
        <v>85</v>
      </c>
      <c r="F13288" s="235">
        <v>81</v>
      </c>
      <c r="G13288" s="235">
        <v>24</v>
      </c>
      <c r="H13288" s="235">
        <v>16</v>
      </c>
    </row>
    <row r="13289" spans="2:8">
      <c r="B13289" s="235" t="s">
        <v>92</v>
      </c>
      <c r="C13289" s="235">
        <v>44397</v>
      </c>
      <c r="D13289" s="235">
        <v>0</v>
      </c>
      <c r="E13289" s="235">
        <v>77</v>
      </c>
      <c r="F13289" s="235">
        <v>73</v>
      </c>
      <c r="G13289" s="235">
        <v>25</v>
      </c>
      <c r="H13289" s="235">
        <v>16</v>
      </c>
    </row>
    <row r="13290" spans="2:8">
      <c r="B13290" s="235" t="s">
        <v>92</v>
      </c>
      <c r="C13290" s="235">
        <v>44398</v>
      </c>
      <c r="D13290" s="235">
        <v>0</v>
      </c>
      <c r="E13290" s="235">
        <v>78</v>
      </c>
      <c r="F13290" s="235">
        <v>74</v>
      </c>
      <c r="G13290" s="235">
        <v>24</v>
      </c>
      <c r="H13290" s="235">
        <v>17</v>
      </c>
    </row>
    <row r="13291" spans="2:8">
      <c r="B13291" s="235" t="s">
        <v>92</v>
      </c>
      <c r="C13291" s="235">
        <v>44399</v>
      </c>
      <c r="D13291" s="235">
        <v>0</v>
      </c>
      <c r="E13291" s="235">
        <v>75</v>
      </c>
      <c r="F13291" s="235">
        <v>71</v>
      </c>
      <c r="G13291" s="235">
        <v>25</v>
      </c>
      <c r="H13291" s="235">
        <v>17</v>
      </c>
    </row>
    <row r="13292" spans="2:8">
      <c r="B13292" s="235" t="s">
        <v>92</v>
      </c>
      <c r="C13292" s="235">
        <v>44400</v>
      </c>
      <c r="D13292" s="235">
        <v>0</v>
      </c>
      <c r="E13292" s="235">
        <v>82</v>
      </c>
      <c r="F13292" s="235">
        <v>78</v>
      </c>
      <c r="G13292" s="235">
        <v>23</v>
      </c>
      <c r="H13292" s="235">
        <v>15</v>
      </c>
    </row>
    <row r="13293" spans="2:8">
      <c r="B13293" s="235" t="s">
        <v>92</v>
      </c>
      <c r="C13293" s="235">
        <v>44401</v>
      </c>
      <c r="D13293" s="235">
        <v>0</v>
      </c>
      <c r="E13293" s="235">
        <v>85</v>
      </c>
      <c r="F13293" s="235">
        <v>81</v>
      </c>
      <c r="G13293" s="235">
        <v>24</v>
      </c>
      <c r="H13293" s="235">
        <v>16</v>
      </c>
    </row>
    <row r="13294" spans="2:8">
      <c r="B13294" s="235" t="s">
        <v>92</v>
      </c>
      <c r="C13294" s="235">
        <v>44402</v>
      </c>
      <c r="D13294" s="235">
        <v>19</v>
      </c>
      <c r="E13294" s="235">
        <v>87</v>
      </c>
      <c r="F13294" s="235">
        <v>83</v>
      </c>
      <c r="G13294" s="235">
        <v>23</v>
      </c>
      <c r="H13294" s="235">
        <v>16</v>
      </c>
    </row>
    <row r="13295" spans="2:8">
      <c r="B13295" s="235" t="s">
        <v>92</v>
      </c>
      <c r="C13295" s="235">
        <v>44403</v>
      </c>
      <c r="D13295" s="235">
        <v>16</v>
      </c>
      <c r="E13295" s="235">
        <v>91</v>
      </c>
      <c r="F13295" s="235">
        <v>87</v>
      </c>
      <c r="G13295" s="235">
        <v>21</v>
      </c>
      <c r="H13295" s="235">
        <v>16</v>
      </c>
    </row>
    <row r="13296" spans="2:8">
      <c r="B13296" s="235" t="s">
        <v>92</v>
      </c>
      <c r="C13296" s="235">
        <v>44404</v>
      </c>
      <c r="D13296" s="235">
        <v>8</v>
      </c>
      <c r="E13296" s="235">
        <v>89</v>
      </c>
      <c r="F13296" s="235">
        <v>85</v>
      </c>
      <c r="G13296" s="235">
        <v>21</v>
      </c>
      <c r="H13296" s="235">
        <v>16</v>
      </c>
    </row>
    <row r="13297" spans="2:8">
      <c r="B13297" s="235" t="s">
        <v>92</v>
      </c>
      <c r="C13297" s="235">
        <v>44405</v>
      </c>
      <c r="D13297" s="235">
        <v>1</v>
      </c>
      <c r="E13297" s="235">
        <v>83</v>
      </c>
      <c r="F13297" s="235">
        <v>79</v>
      </c>
      <c r="G13297" s="235">
        <v>24</v>
      </c>
      <c r="H13297" s="235">
        <v>16</v>
      </c>
    </row>
    <row r="13298" spans="2:8">
      <c r="B13298" s="235" t="s">
        <v>92</v>
      </c>
      <c r="C13298" s="235">
        <v>44406</v>
      </c>
      <c r="D13298" s="235">
        <v>0</v>
      </c>
      <c r="E13298" s="235">
        <v>86</v>
      </c>
      <c r="F13298" s="235">
        <v>82</v>
      </c>
      <c r="G13298" s="235">
        <v>22</v>
      </c>
      <c r="H13298" s="235">
        <v>15</v>
      </c>
    </row>
    <row r="13299" spans="2:8">
      <c r="B13299" s="235" t="s">
        <v>92</v>
      </c>
      <c r="C13299" s="235">
        <v>44407</v>
      </c>
      <c r="D13299" s="235">
        <v>2</v>
      </c>
      <c r="E13299" s="235">
        <v>82</v>
      </c>
      <c r="F13299" s="235">
        <v>80</v>
      </c>
      <c r="G13299" s="235">
        <v>23</v>
      </c>
      <c r="H13299" s="235">
        <v>16</v>
      </c>
    </row>
    <row r="13300" spans="2:8">
      <c r="B13300" s="235" t="s">
        <v>92</v>
      </c>
      <c r="C13300" s="235">
        <v>44408</v>
      </c>
      <c r="D13300" s="235">
        <v>0</v>
      </c>
      <c r="E13300" s="235">
        <v>87</v>
      </c>
      <c r="F13300" s="235">
        <v>83</v>
      </c>
      <c r="G13300" s="235">
        <v>23</v>
      </c>
      <c r="H13300" s="235">
        <v>16</v>
      </c>
    </row>
    <row r="13301" spans="2:8">
      <c r="B13301" s="235" t="s">
        <v>92</v>
      </c>
      <c r="C13301" s="235">
        <v>44409</v>
      </c>
      <c r="D13301" s="235">
        <v>2</v>
      </c>
      <c r="E13301" s="235">
        <v>83</v>
      </c>
      <c r="F13301" s="235">
        <v>79</v>
      </c>
      <c r="G13301" s="235">
        <v>23</v>
      </c>
      <c r="H13301" s="235">
        <v>15</v>
      </c>
    </row>
    <row r="13302" spans="2:8">
      <c r="B13302" s="235" t="s">
        <v>92</v>
      </c>
      <c r="C13302" s="235">
        <v>44410</v>
      </c>
      <c r="D13302" s="235">
        <v>12</v>
      </c>
      <c r="E13302" s="235">
        <v>83</v>
      </c>
      <c r="F13302" s="235">
        <v>79</v>
      </c>
      <c r="G13302" s="235">
        <v>23</v>
      </c>
      <c r="H13302" s="235">
        <v>17</v>
      </c>
    </row>
    <row r="13303" spans="2:8">
      <c r="B13303" s="235" t="s">
        <v>92</v>
      </c>
      <c r="C13303" s="235">
        <v>44411</v>
      </c>
      <c r="D13303" s="235">
        <v>0</v>
      </c>
      <c r="E13303" s="235">
        <v>88</v>
      </c>
      <c r="F13303" s="235">
        <v>84</v>
      </c>
      <c r="G13303" s="235">
        <v>21</v>
      </c>
      <c r="H13303" s="235">
        <v>16</v>
      </c>
    </row>
    <row r="13304" spans="2:8">
      <c r="B13304" s="235" t="s">
        <v>92</v>
      </c>
      <c r="C13304" s="235">
        <v>44412</v>
      </c>
      <c r="D13304" s="235">
        <v>0</v>
      </c>
      <c r="E13304" s="235">
        <v>85</v>
      </c>
      <c r="F13304" s="235">
        <v>81</v>
      </c>
      <c r="G13304" s="235">
        <v>23</v>
      </c>
      <c r="H13304" s="235">
        <v>15</v>
      </c>
    </row>
    <row r="13305" spans="2:8">
      <c r="B13305" s="235" t="s">
        <v>92</v>
      </c>
      <c r="C13305" s="235">
        <v>44413</v>
      </c>
      <c r="D13305" s="235">
        <v>0</v>
      </c>
      <c r="E13305" s="235">
        <v>76</v>
      </c>
      <c r="F13305" s="235">
        <v>72</v>
      </c>
      <c r="G13305" s="235">
        <v>24</v>
      </c>
      <c r="H13305" s="235">
        <v>16</v>
      </c>
    </row>
    <row r="13306" spans="2:8">
      <c r="B13306" s="235" t="s">
        <v>92</v>
      </c>
      <c r="C13306" s="235">
        <v>44414</v>
      </c>
      <c r="D13306" s="235">
        <v>0</v>
      </c>
      <c r="E13306" s="235">
        <v>83</v>
      </c>
      <c r="F13306" s="235">
        <v>79</v>
      </c>
      <c r="G13306" s="235">
        <v>23</v>
      </c>
      <c r="H13306" s="235">
        <v>16</v>
      </c>
    </row>
    <row r="13307" spans="2:8">
      <c r="B13307" s="235" t="s">
        <v>92</v>
      </c>
      <c r="C13307" s="235">
        <v>44415</v>
      </c>
      <c r="D13307" s="235">
        <v>0</v>
      </c>
      <c r="E13307" s="235">
        <v>83</v>
      </c>
      <c r="F13307" s="235">
        <v>79</v>
      </c>
      <c r="G13307" s="235">
        <v>24</v>
      </c>
      <c r="H13307" s="235">
        <v>16</v>
      </c>
    </row>
    <row r="13308" spans="2:8">
      <c r="B13308" s="235" t="s">
        <v>92</v>
      </c>
      <c r="C13308" s="235">
        <v>44416</v>
      </c>
      <c r="D13308" s="235">
        <v>0</v>
      </c>
      <c r="E13308" s="235">
        <v>87</v>
      </c>
      <c r="F13308" s="235">
        <v>83</v>
      </c>
      <c r="G13308" s="235">
        <v>23</v>
      </c>
      <c r="H13308" s="235">
        <v>16</v>
      </c>
    </row>
    <row r="13309" spans="2:8">
      <c r="B13309" s="235" t="s">
        <v>92</v>
      </c>
      <c r="C13309" s="235">
        <v>44417</v>
      </c>
      <c r="D13309" s="235">
        <v>13</v>
      </c>
      <c r="E13309" s="235">
        <v>89</v>
      </c>
      <c r="F13309" s="235">
        <v>85</v>
      </c>
      <c r="G13309" s="235">
        <v>22</v>
      </c>
      <c r="H13309" s="235">
        <v>16</v>
      </c>
    </row>
    <row r="13310" spans="2:8">
      <c r="B13310" s="235" t="s">
        <v>92</v>
      </c>
      <c r="C13310" s="235">
        <v>44418</v>
      </c>
      <c r="D13310" s="235">
        <v>4</v>
      </c>
      <c r="E13310" s="235">
        <v>89</v>
      </c>
      <c r="F13310" s="235">
        <v>85</v>
      </c>
      <c r="G13310" s="235">
        <v>23</v>
      </c>
      <c r="H13310" s="235">
        <v>16</v>
      </c>
    </row>
    <row r="13311" spans="2:8">
      <c r="B13311" s="235" t="s">
        <v>92</v>
      </c>
      <c r="C13311" s="235">
        <v>44419</v>
      </c>
      <c r="D13311" s="235">
        <v>10</v>
      </c>
      <c r="E13311" s="235">
        <v>91</v>
      </c>
      <c r="F13311" s="235">
        <v>89</v>
      </c>
      <c r="G13311" s="235">
        <v>21</v>
      </c>
      <c r="H13311" s="235">
        <v>16</v>
      </c>
    </row>
    <row r="13312" spans="2:8">
      <c r="B13312" s="235" t="s">
        <v>92</v>
      </c>
      <c r="C13312" s="235">
        <v>44420</v>
      </c>
      <c r="D13312" s="235">
        <v>12</v>
      </c>
      <c r="E13312" s="235">
        <v>85</v>
      </c>
      <c r="F13312" s="235">
        <v>81</v>
      </c>
      <c r="G13312" s="235">
        <v>20</v>
      </c>
      <c r="H13312" s="235">
        <v>16</v>
      </c>
    </row>
    <row r="13313" spans="2:8">
      <c r="B13313" s="235" t="s">
        <v>92</v>
      </c>
      <c r="C13313" s="235">
        <v>44421</v>
      </c>
      <c r="D13313" s="235">
        <v>13</v>
      </c>
      <c r="E13313" s="235">
        <v>92</v>
      </c>
      <c r="F13313" s="235">
        <v>88</v>
      </c>
      <c r="G13313" s="235">
        <v>20</v>
      </c>
      <c r="H13313" s="235">
        <v>16</v>
      </c>
    </row>
    <row r="13314" spans="2:8">
      <c r="B13314" s="235" t="s">
        <v>92</v>
      </c>
      <c r="C13314" s="235">
        <v>44422</v>
      </c>
      <c r="D13314" s="235">
        <v>12.5</v>
      </c>
      <c r="E13314" s="235">
        <v>85</v>
      </c>
      <c r="F13314" s="235">
        <v>81</v>
      </c>
      <c r="G13314" s="235">
        <v>22</v>
      </c>
      <c r="H13314" s="235">
        <v>16</v>
      </c>
    </row>
    <row r="13315" spans="2:8">
      <c r="B13315" s="235" t="s">
        <v>92</v>
      </c>
      <c r="C13315" s="235">
        <v>44423</v>
      </c>
      <c r="D13315" s="235">
        <v>12.5</v>
      </c>
      <c r="E13315" s="235">
        <v>87</v>
      </c>
      <c r="F13315" s="235">
        <v>83</v>
      </c>
      <c r="G13315" s="235">
        <v>22</v>
      </c>
      <c r="H13315" s="235">
        <v>16</v>
      </c>
    </row>
    <row r="13316" spans="2:8">
      <c r="B13316" s="235" t="s">
        <v>92</v>
      </c>
      <c r="C13316" s="235">
        <v>44424</v>
      </c>
      <c r="D13316" s="235">
        <v>12.5</v>
      </c>
      <c r="E13316" s="235">
        <v>89</v>
      </c>
      <c r="F13316" s="235">
        <v>85</v>
      </c>
      <c r="G13316" s="235">
        <v>23</v>
      </c>
      <c r="H13316" s="235">
        <v>16</v>
      </c>
    </row>
    <row r="13317" spans="2:8">
      <c r="B13317" s="235" t="s">
        <v>92</v>
      </c>
      <c r="C13317" s="235">
        <v>44425</v>
      </c>
      <c r="D13317" s="235">
        <v>12.5</v>
      </c>
      <c r="E13317" s="235">
        <v>92</v>
      </c>
      <c r="F13317" s="235">
        <v>88</v>
      </c>
      <c r="G13317" s="235">
        <v>21</v>
      </c>
      <c r="H13317" s="235">
        <v>16</v>
      </c>
    </row>
    <row r="13318" spans="2:8">
      <c r="B13318" s="235" t="s">
        <v>92</v>
      </c>
      <c r="C13318" s="235">
        <v>44426</v>
      </c>
      <c r="D13318" s="235">
        <v>1</v>
      </c>
      <c r="E13318" s="235">
        <v>90</v>
      </c>
      <c r="F13318" s="235">
        <v>86</v>
      </c>
      <c r="G13318" s="235">
        <v>18</v>
      </c>
      <c r="H13318" s="235">
        <v>16</v>
      </c>
    </row>
    <row r="13319" spans="2:8">
      <c r="B13319" s="235" t="s">
        <v>92</v>
      </c>
      <c r="C13319" s="235">
        <v>44427</v>
      </c>
      <c r="D13319" s="235">
        <v>15</v>
      </c>
      <c r="E13319" s="235">
        <v>91</v>
      </c>
      <c r="F13319" s="235">
        <v>87</v>
      </c>
      <c r="G13319" s="235">
        <v>18</v>
      </c>
      <c r="H13319" s="235">
        <v>15</v>
      </c>
    </row>
    <row r="13320" spans="2:8">
      <c r="B13320" s="235" t="s">
        <v>92</v>
      </c>
      <c r="C13320" s="235">
        <v>44428</v>
      </c>
      <c r="D13320" s="235">
        <v>30</v>
      </c>
      <c r="E13320" s="235">
        <v>89</v>
      </c>
      <c r="F13320" s="235">
        <v>85</v>
      </c>
      <c r="G13320" s="235">
        <v>19</v>
      </c>
      <c r="H13320" s="235">
        <v>15</v>
      </c>
    </row>
    <row r="13321" spans="2:8">
      <c r="B13321" s="235" t="s">
        <v>92</v>
      </c>
      <c r="C13321" s="235">
        <v>44429</v>
      </c>
      <c r="D13321" s="235">
        <v>0</v>
      </c>
      <c r="E13321" s="235">
        <v>89</v>
      </c>
      <c r="F13321" s="235">
        <v>85</v>
      </c>
      <c r="G13321" s="235">
        <v>20</v>
      </c>
      <c r="H13321" s="235">
        <v>16</v>
      </c>
    </row>
    <row r="13322" spans="2:8">
      <c r="B13322" s="235" t="s">
        <v>92</v>
      </c>
      <c r="C13322" s="235">
        <v>44430</v>
      </c>
      <c r="D13322" s="235">
        <v>11</v>
      </c>
      <c r="E13322" s="235">
        <v>91</v>
      </c>
      <c r="F13322" s="235">
        <v>87</v>
      </c>
      <c r="G13322" s="235">
        <v>21</v>
      </c>
      <c r="H13322" s="235">
        <v>16</v>
      </c>
    </row>
    <row r="13323" spans="2:8">
      <c r="B13323" s="235" t="s">
        <v>92</v>
      </c>
      <c r="C13323" s="235">
        <v>44431</v>
      </c>
      <c r="D13323" s="235">
        <v>0</v>
      </c>
      <c r="E13323" s="235">
        <v>84</v>
      </c>
      <c r="F13323" s="235">
        <v>80</v>
      </c>
      <c r="G13323" s="235">
        <v>22</v>
      </c>
      <c r="H13323" s="235">
        <v>15</v>
      </c>
    </row>
    <row r="13324" spans="2:8">
      <c r="B13324" s="235" t="s">
        <v>92</v>
      </c>
      <c r="C13324" s="235">
        <v>44432</v>
      </c>
      <c r="D13324" s="235">
        <v>26</v>
      </c>
      <c r="E13324" s="235">
        <v>95</v>
      </c>
      <c r="F13324" s="235">
        <v>91</v>
      </c>
      <c r="G13324" s="235">
        <v>19</v>
      </c>
      <c r="H13324" s="235">
        <v>15</v>
      </c>
    </row>
    <row r="13325" spans="2:8">
      <c r="B13325" s="235" t="s">
        <v>92</v>
      </c>
      <c r="C13325" s="235">
        <v>44433</v>
      </c>
      <c r="D13325" s="235">
        <v>4</v>
      </c>
      <c r="E13325" s="235">
        <v>97</v>
      </c>
      <c r="F13325" s="235">
        <v>93</v>
      </c>
      <c r="G13325" s="235">
        <v>20</v>
      </c>
      <c r="H13325" s="235">
        <v>16</v>
      </c>
    </row>
    <row r="13326" spans="2:8">
      <c r="B13326" s="235" t="s">
        <v>92</v>
      </c>
      <c r="C13326" s="235">
        <v>44434</v>
      </c>
      <c r="D13326" s="235">
        <v>17</v>
      </c>
      <c r="E13326" s="235">
        <v>95</v>
      </c>
      <c r="F13326" s="235">
        <v>91</v>
      </c>
      <c r="G13326" s="235">
        <v>21</v>
      </c>
      <c r="H13326" s="235">
        <v>16</v>
      </c>
    </row>
    <row r="13327" spans="2:8">
      <c r="B13327" s="235" t="s">
        <v>92</v>
      </c>
      <c r="C13327" s="235">
        <v>44435</v>
      </c>
      <c r="D13327" s="235">
        <v>0</v>
      </c>
      <c r="E13327" s="235">
        <v>96</v>
      </c>
      <c r="F13327" s="235">
        <v>92</v>
      </c>
      <c r="G13327" s="235">
        <v>20</v>
      </c>
      <c r="H13327" s="235">
        <v>15</v>
      </c>
    </row>
    <row r="13328" spans="2:8">
      <c r="B13328" s="235" t="s">
        <v>92</v>
      </c>
      <c r="C13328" s="235">
        <v>44436</v>
      </c>
      <c r="D13328" s="235">
        <v>4</v>
      </c>
      <c r="E13328" s="235">
        <v>90</v>
      </c>
      <c r="F13328" s="235">
        <v>86</v>
      </c>
      <c r="G13328" s="235">
        <v>19</v>
      </c>
      <c r="H13328" s="235">
        <v>14</v>
      </c>
    </row>
    <row r="13329" spans="2:8">
      <c r="B13329" s="235" t="s">
        <v>92</v>
      </c>
      <c r="C13329" s="235">
        <v>44437</v>
      </c>
      <c r="D13329" s="235">
        <v>4</v>
      </c>
      <c r="E13329" s="235">
        <v>92</v>
      </c>
      <c r="F13329" s="235">
        <v>88</v>
      </c>
      <c r="G13329" s="235">
        <v>20</v>
      </c>
      <c r="H13329" s="235">
        <v>15</v>
      </c>
    </row>
    <row r="13330" spans="2:8">
      <c r="B13330" s="235" t="s">
        <v>92</v>
      </c>
      <c r="C13330" s="235">
        <v>44438</v>
      </c>
      <c r="D13330" s="235">
        <v>4</v>
      </c>
      <c r="E13330" s="235">
        <v>87</v>
      </c>
      <c r="F13330" s="235">
        <v>83</v>
      </c>
      <c r="G13330" s="235">
        <v>19</v>
      </c>
      <c r="H13330" s="235">
        <v>14</v>
      </c>
    </row>
    <row r="13331" spans="2:8">
      <c r="B13331" s="235" t="s">
        <v>92</v>
      </c>
      <c r="C13331" s="235">
        <v>44439</v>
      </c>
      <c r="D13331" s="235">
        <v>36</v>
      </c>
      <c r="E13331" s="235">
        <v>96</v>
      </c>
      <c r="F13331" s="235">
        <v>92</v>
      </c>
      <c r="G13331" s="235">
        <v>20</v>
      </c>
      <c r="H13331" s="235">
        <v>15</v>
      </c>
    </row>
    <row r="13332" spans="2:8">
      <c r="B13332" s="235" t="s">
        <v>92</v>
      </c>
      <c r="C13332" s="235">
        <v>44440</v>
      </c>
      <c r="D13332" s="235">
        <v>10</v>
      </c>
      <c r="E13332" s="235">
        <v>79</v>
      </c>
      <c r="F13332" s="235">
        <v>75</v>
      </c>
      <c r="G13332" s="235">
        <v>22</v>
      </c>
      <c r="H13332" s="235">
        <v>16</v>
      </c>
    </row>
    <row r="13333" spans="2:8">
      <c r="B13333" s="235" t="s">
        <v>92</v>
      </c>
      <c r="C13333" s="235">
        <v>44441</v>
      </c>
      <c r="D13333" s="235">
        <v>0</v>
      </c>
      <c r="E13333" s="235">
        <v>77</v>
      </c>
      <c r="F13333" s="235">
        <v>73</v>
      </c>
      <c r="G13333" s="235">
        <v>24</v>
      </c>
      <c r="H13333" s="235">
        <v>15</v>
      </c>
    </row>
    <row r="13334" spans="2:8">
      <c r="B13334" s="235" t="s">
        <v>92</v>
      </c>
      <c r="C13334" s="235">
        <v>44442</v>
      </c>
      <c r="D13334" s="235">
        <v>0</v>
      </c>
      <c r="E13334" s="235">
        <v>80</v>
      </c>
      <c r="F13334" s="235">
        <v>76</v>
      </c>
      <c r="G13334" s="235">
        <v>23</v>
      </c>
      <c r="H13334" s="235">
        <v>16</v>
      </c>
    </row>
    <row r="13335" spans="2:8">
      <c r="B13335" s="235" t="s">
        <v>92</v>
      </c>
      <c r="C13335" s="235">
        <v>44443</v>
      </c>
      <c r="D13335" s="235">
        <v>0</v>
      </c>
      <c r="E13335" s="235">
        <v>90</v>
      </c>
      <c r="F13335" s="235">
        <v>86</v>
      </c>
      <c r="G13335" s="235">
        <v>23</v>
      </c>
      <c r="H13335" s="235">
        <v>16</v>
      </c>
    </row>
    <row r="13336" spans="2:8">
      <c r="B13336" s="235" t="s">
        <v>92</v>
      </c>
      <c r="C13336" s="235">
        <v>44444</v>
      </c>
      <c r="D13336" s="235">
        <v>0</v>
      </c>
      <c r="E13336" s="235">
        <v>92</v>
      </c>
      <c r="F13336" s="235">
        <v>88</v>
      </c>
      <c r="G13336" s="235">
        <v>22</v>
      </c>
      <c r="H13336" s="235">
        <v>16</v>
      </c>
    </row>
    <row r="13337" spans="2:8">
      <c r="B13337" s="235" t="s">
        <v>92</v>
      </c>
      <c r="C13337" s="235">
        <v>44445</v>
      </c>
      <c r="D13337" s="235">
        <v>10</v>
      </c>
      <c r="E13337" s="235">
        <v>94</v>
      </c>
      <c r="F13337" s="235">
        <v>90</v>
      </c>
      <c r="G13337" s="235">
        <v>22</v>
      </c>
      <c r="H13337" s="235">
        <v>15</v>
      </c>
    </row>
    <row r="13338" spans="2:8">
      <c r="B13338" s="235" t="s">
        <v>92</v>
      </c>
      <c r="C13338" s="235">
        <v>44446</v>
      </c>
      <c r="D13338" s="235">
        <v>20</v>
      </c>
      <c r="E13338" s="235">
        <v>84</v>
      </c>
      <c r="F13338" s="235">
        <v>80</v>
      </c>
      <c r="G13338" s="235">
        <v>22</v>
      </c>
      <c r="H13338" s="235">
        <v>16</v>
      </c>
    </row>
    <row r="13339" spans="2:8">
      <c r="B13339" s="235" t="s">
        <v>92</v>
      </c>
      <c r="C13339" s="235">
        <v>44447</v>
      </c>
      <c r="D13339" s="235">
        <v>7</v>
      </c>
      <c r="E13339" s="235">
        <v>82</v>
      </c>
      <c r="F13339" s="235">
        <v>78</v>
      </c>
      <c r="G13339" s="235">
        <v>21</v>
      </c>
      <c r="H13339" s="235">
        <v>16</v>
      </c>
    </row>
    <row r="13340" spans="2:8">
      <c r="B13340" s="235" t="s">
        <v>92</v>
      </c>
      <c r="C13340" s="235">
        <v>44448</v>
      </c>
      <c r="D13340" s="235">
        <v>8</v>
      </c>
      <c r="E13340" s="235">
        <v>88</v>
      </c>
      <c r="F13340" s="235">
        <v>84</v>
      </c>
      <c r="G13340" s="235">
        <v>24</v>
      </c>
      <c r="H13340" s="235">
        <v>16</v>
      </c>
    </row>
    <row r="13341" spans="2:8">
      <c r="B13341" s="235" t="s">
        <v>92</v>
      </c>
      <c r="C13341" s="235">
        <v>44449</v>
      </c>
      <c r="D13341" s="235">
        <v>0</v>
      </c>
      <c r="E13341" s="235">
        <v>94</v>
      </c>
      <c r="F13341" s="235">
        <v>90</v>
      </c>
      <c r="G13341" s="235">
        <v>23</v>
      </c>
      <c r="H13341" s="235">
        <v>16</v>
      </c>
    </row>
    <row r="13342" spans="2:8">
      <c r="B13342" s="235" t="s">
        <v>92</v>
      </c>
      <c r="C13342" s="235">
        <v>44450</v>
      </c>
      <c r="D13342" s="235">
        <v>0</v>
      </c>
      <c r="E13342" s="235">
        <v>88</v>
      </c>
      <c r="F13342" s="235">
        <v>84</v>
      </c>
      <c r="G13342" s="235">
        <v>22</v>
      </c>
      <c r="H13342" s="235">
        <v>16</v>
      </c>
    </row>
    <row r="13343" spans="2:8">
      <c r="B13343" s="235" t="s">
        <v>92</v>
      </c>
      <c r="C13343" s="235">
        <v>44451</v>
      </c>
      <c r="D13343" s="235">
        <v>0</v>
      </c>
      <c r="E13343" s="235">
        <v>82</v>
      </c>
      <c r="F13343" s="235">
        <v>78</v>
      </c>
      <c r="G13343" s="235">
        <v>23</v>
      </c>
      <c r="H13343" s="235">
        <v>16</v>
      </c>
    </row>
    <row r="13344" spans="2:8">
      <c r="B13344" s="235" t="s">
        <v>92</v>
      </c>
      <c r="C13344" s="235">
        <v>44452</v>
      </c>
      <c r="D13344" s="235">
        <v>12</v>
      </c>
      <c r="E13344" s="235">
        <v>85</v>
      </c>
      <c r="F13344" s="235">
        <v>81</v>
      </c>
      <c r="G13344" s="235">
        <v>22</v>
      </c>
      <c r="H13344" s="235">
        <v>16</v>
      </c>
    </row>
    <row r="13345" spans="2:8">
      <c r="B13345" s="235" t="s">
        <v>92</v>
      </c>
      <c r="C13345" s="235">
        <v>44453</v>
      </c>
      <c r="D13345" s="235">
        <v>3</v>
      </c>
      <c r="E13345" s="235">
        <v>83</v>
      </c>
      <c r="F13345" s="235">
        <v>79</v>
      </c>
      <c r="G13345" s="235">
        <v>21</v>
      </c>
      <c r="H13345" s="235">
        <v>15</v>
      </c>
    </row>
    <row r="13346" spans="2:8">
      <c r="B13346" s="235" t="s">
        <v>92</v>
      </c>
      <c r="C13346" s="235">
        <v>44454</v>
      </c>
      <c r="D13346" s="235">
        <v>0</v>
      </c>
      <c r="E13346" s="235">
        <v>78</v>
      </c>
      <c r="F13346" s="235">
        <v>74</v>
      </c>
      <c r="G13346" s="235">
        <v>22</v>
      </c>
      <c r="H13346" s="235">
        <v>15</v>
      </c>
    </row>
    <row r="13347" spans="2:8">
      <c r="B13347" s="235" t="s">
        <v>92</v>
      </c>
      <c r="C13347" s="235">
        <v>44455</v>
      </c>
      <c r="D13347" s="235">
        <v>0</v>
      </c>
      <c r="E13347" s="235">
        <v>75</v>
      </c>
      <c r="F13347" s="235">
        <v>71</v>
      </c>
      <c r="G13347" s="235">
        <v>23</v>
      </c>
      <c r="H13347" s="235">
        <v>15</v>
      </c>
    </row>
    <row r="13348" spans="2:8">
      <c r="B13348" s="235" t="s">
        <v>92</v>
      </c>
      <c r="C13348" s="235">
        <v>44456</v>
      </c>
      <c r="D13348" s="235">
        <v>0</v>
      </c>
      <c r="E13348" s="235">
        <v>75</v>
      </c>
      <c r="F13348" s="235">
        <v>71</v>
      </c>
      <c r="G13348" s="235">
        <v>25</v>
      </c>
      <c r="H13348" s="235">
        <v>14</v>
      </c>
    </row>
    <row r="13349" spans="2:8">
      <c r="B13349" s="235" t="s">
        <v>92</v>
      </c>
      <c r="C13349" s="235">
        <v>44457</v>
      </c>
      <c r="D13349" s="235">
        <v>0</v>
      </c>
      <c r="E13349" s="235">
        <v>83</v>
      </c>
      <c r="F13349" s="235">
        <v>79</v>
      </c>
      <c r="G13349" s="235">
        <v>23</v>
      </c>
      <c r="H13349" s="235">
        <v>16</v>
      </c>
    </row>
    <row r="13350" spans="2:8">
      <c r="B13350" s="235" t="s">
        <v>92</v>
      </c>
      <c r="C13350" s="235">
        <v>44458</v>
      </c>
      <c r="D13350" s="235">
        <v>6</v>
      </c>
      <c r="E13350" s="235">
        <v>84</v>
      </c>
      <c r="F13350" s="235">
        <v>80</v>
      </c>
      <c r="G13350" s="235">
        <v>22</v>
      </c>
      <c r="H13350" s="235">
        <v>16</v>
      </c>
    </row>
    <row r="13351" spans="2:8">
      <c r="B13351" s="235" t="s">
        <v>92</v>
      </c>
      <c r="C13351" s="235">
        <v>44459</v>
      </c>
      <c r="D13351" s="235">
        <v>7</v>
      </c>
      <c r="E13351" s="235">
        <v>88</v>
      </c>
      <c r="F13351" s="235">
        <v>84</v>
      </c>
      <c r="G13351" s="235">
        <v>22</v>
      </c>
      <c r="H13351" s="235">
        <v>15</v>
      </c>
    </row>
    <row r="13352" spans="2:8">
      <c r="B13352" s="235" t="s">
        <v>92</v>
      </c>
      <c r="C13352" s="235">
        <v>44460</v>
      </c>
      <c r="D13352" s="235">
        <v>8</v>
      </c>
      <c r="E13352" s="235">
        <v>90</v>
      </c>
      <c r="F13352" s="235">
        <v>86</v>
      </c>
      <c r="G13352" s="235">
        <v>22</v>
      </c>
      <c r="H13352" s="235">
        <v>16</v>
      </c>
    </row>
    <row r="13353" spans="2:8">
      <c r="B13353" s="235" t="s">
        <v>92</v>
      </c>
      <c r="C13353" s="235">
        <v>44461</v>
      </c>
      <c r="D13353" s="235">
        <v>4</v>
      </c>
      <c r="E13353" s="235">
        <v>89</v>
      </c>
      <c r="F13353" s="235">
        <v>85</v>
      </c>
      <c r="G13353" s="235">
        <v>21</v>
      </c>
      <c r="H13353" s="235">
        <v>15</v>
      </c>
    </row>
    <row r="13354" spans="2:8">
      <c r="B13354" s="235" t="s">
        <v>92</v>
      </c>
      <c r="C13354" s="235">
        <v>44462</v>
      </c>
      <c r="D13354" s="235">
        <v>30</v>
      </c>
      <c r="E13354" s="235">
        <v>96</v>
      </c>
      <c r="F13354" s="235">
        <v>92</v>
      </c>
      <c r="G13354" s="235">
        <v>21</v>
      </c>
      <c r="H13354" s="235">
        <v>15</v>
      </c>
    </row>
    <row r="13355" spans="2:8">
      <c r="B13355" s="235" t="s">
        <v>92</v>
      </c>
      <c r="C13355" s="235">
        <v>44463</v>
      </c>
      <c r="D13355" s="235">
        <v>2</v>
      </c>
      <c r="E13355" s="235">
        <v>86</v>
      </c>
      <c r="F13355" s="235">
        <v>82</v>
      </c>
      <c r="G13355" s="235">
        <v>24</v>
      </c>
      <c r="H13355" s="235">
        <v>16</v>
      </c>
    </row>
    <row r="13356" spans="2:8">
      <c r="B13356" s="235" t="s">
        <v>92</v>
      </c>
      <c r="C13356" s="235">
        <v>44464</v>
      </c>
      <c r="D13356" s="235">
        <v>0</v>
      </c>
      <c r="E13356" s="235">
        <v>89</v>
      </c>
      <c r="F13356" s="235">
        <v>86</v>
      </c>
      <c r="G13356" s="235">
        <v>21</v>
      </c>
      <c r="H13356" s="235">
        <v>16</v>
      </c>
    </row>
    <row r="13357" spans="2:8">
      <c r="B13357" s="235" t="s">
        <v>92</v>
      </c>
      <c r="C13357" s="235">
        <v>44465</v>
      </c>
      <c r="D13357" s="235">
        <v>0</v>
      </c>
      <c r="E13357" s="235">
        <v>90</v>
      </c>
      <c r="F13357" s="235">
        <v>86</v>
      </c>
      <c r="G13357" s="235">
        <v>22</v>
      </c>
      <c r="H13357" s="235">
        <v>16</v>
      </c>
    </row>
    <row r="13358" spans="2:8">
      <c r="B13358" s="235" t="s">
        <v>92</v>
      </c>
      <c r="C13358" s="235">
        <v>44466</v>
      </c>
      <c r="D13358" s="235">
        <v>0</v>
      </c>
      <c r="E13358" s="235">
        <v>71</v>
      </c>
      <c r="F13358" s="235">
        <v>67</v>
      </c>
      <c r="G13358" s="235">
        <v>27</v>
      </c>
      <c r="H13358" s="235">
        <v>15</v>
      </c>
    </row>
    <row r="13359" spans="2:8">
      <c r="B13359" s="235" t="s">
        <v>92</v>
      </c>
      <c r="C13359" s="235">
        <v>44467</v>
      </c>
      <c r="D13359" s="235">
        <v>0</v>
      </c>
      <c r="E13359" s="235">
        <v>90</v>
      </c>
      <c r="F13359" s="235">
        <v>86</v>
      </c>
      <c r="G13359" s="235">
        <v>22</v>
      </c>
      <c r="H13359" s="235">
        <v>15</v>
      </c>
    </row>
    <row r="13360" spans="2:8">
      <c r="B13360" s="235" t="s">
        <v>92</v>
      </c>
      <c r="C13360" s="235">
        <v>44468</v>
      </c>
      <c r="D13360" s="235">
        <v>5</v>
      </c>
      <c r="E13360" s="235">
        <v>86</v>
      </c>
      <c r="F13360" s="235">
        <v>82</v>
      </c>
      <c r="G13360" s="235">
        <v>23</v>
      </c>
      <c r="H13360" s="235">
        <v>16</v>
      </c>
    </row>
    <row r="13361" spans="2:8">
      <c r="B13361" s="235" t="s">
        <v>92</v>
      </c>
      <c r="C13361" s="235">
        <v>44469</v>
      </c>
      <c r="D13361" s="235">
        <v>44</v>
      </c>
      <c r="E13361" s="235">
        <v>99</v>
      </c>
      <c r="F13361" s="235">
        <v>95</v>
      </c>
      <c r="G13361" s="235">
        <v>21</v>
      </c>
      <c r="H13361" s="235">
        <v>14</v>
      </c>
    </row>
    <row r="13362" spans="2:8">
      <c r="B13362" s="235" t="s">
        <v>92</v>
      </c>
      <c r="C13362" s="235">
        <v>44470</v>
      </c>
      <c r="D13362" s="235">
        <v>6</v>
      </c>
      <c r="E13362" s="235">
        <v>82</v>
      </c>
      <c r="F13362" s="235">
        <v>78</v>
      </c>
      <c r="G13362" s="235">
        <v>24</v>
      </c>
      <c r="H13362" s="235">
        <v>15</v>
      </c>
    </row>
    <row r="13363" spans="2:8">
      <c r="B13363" s="235" t="s">
        <v>92</v>
      </c>
      <c r="C13363" s="235">
        <v>44471</v>
      </c>
      <c r="D13363" s="235">
        <v>0</v>
      </c>
      <c r="E13363" s="235">
        <v>86</v>
      </c>
      <c r="F13363" s="235">
        <v>82</v>
      </c>
      <c r="G13363" s="235">
        <v>23</v>
      </c>
      <c r="H13363" s="235">
        <v>16</v>
      </c>
    </row>
    <row r="13364" spans="2:8">
      <c r="B13364" s="235" t="s">
        <v>92</v>
      </c>
      <c r="C13364" s="235">
        <v>44472</v>
      </c>
      <c r="D13364" s="235">
        <v>12</v>
      </c>
      <c r="E13364" s="235">
        <v>90</v>
      </c>
      <c r="F13364" s="235">
        <v>86</v>
      </c>
      <c r="G13364" s="235">
        <v>22</v>
      </c>
      <c r="H13364" s="235">
        <v>15</v>
      </c>
    </row>
    <row r="13365" spans="2:8">
      <c r="B13365" s="235" t="s">
        <v>92</v>
      </c>
      <c r="C13365" s="235">
        <v>44473</v>
      </c>
      <c r="D13365" s="235">
        <v>10</v>
      </c>
      <c r="E13365" s="235">
        <v>92</v>
      </c>
      <c r="F13365" s="235">
        <v>88</v>
      </c>
      <c r="G13365" s="235">
        <v>25</v>
      </c>
      <c r="H13365" s="235">
        <v>16</v>
      </c>
    </row>
    <row r="13366" spans="2:8">
      <c r="B13366" s="235" t="s">
        <v>92</v>
      </c>
      <c r="C13366" s="235">
        <v>44474</v>
      </c>
      <c r="D13366" s="235">
        <v>10</v>
      </c>
      <c r="E13366" s="235">
        <v>98</v>
      </c>
      <c r="F13366" s="235">
        <v>94</v>
      </c>
      <c r="G13366" s="235">
        <v>24</v>
      </c>
      <c r="H13366" s="235">
        <v>16</v>
      </c>
    </row>
    <row r="13367" spans="2:8">
      <c r="B13367" s="235" t="s">
        <v>92</v>
      </c>
      <c r="C13367" s="235">
        <v>44476</v>
      </c>
      <c r="D13367" s="235">
        <v>0</v>
      </c>
      <c r="E13367" s="235">
        <v>88</v>
      </c>
      <c r="F13367" s="235">
        <v>84</v>
      </c>
      <c r="G13367" s="235">
        <v>25</v>
      </c>
      <c r="H13367" s="235">
        <v>15</v>
      </c>
    </row>
    <row r="13368" spans="2:8">
      <c r="B13368" s="235" t="s">
        <v>92</v>
      </c>
      <c r="C13368" s="235">
        <v>44475</v>
      </c>
      <c r="D13368" s="235">
        <v>0</v>
      </c>
      <c r="E13368" s="235">
        <v>90</v>
      </c>
      <c r="F13368" s="235">
        <v>86</v>
      </c>
      <c r="G13368" s="235">
        <v>24</v>
      </c>
      <c r="H13368" s="235">
        <v>16</v>
      </c>
    </row>
    <row r="13369" spans="2:8">
      <c r="B13369" s="235" t="s">
        <v>92</v>
      </c>
      <c r="C13369" s="235">
        <v>44477</v>
      </c>
      <c r="D13369" s="235">
        <v>0</v>
      </c>
      <c r="E13369" s="235">
        <v>84</v>
      </c>
      <c r="F13369" s="235">
        <v>80</v>
      </c>
      <c r="G13369" s="235">
        <v>23</v>
      </c>
      <c r="H13369" s="235">
        <v>16</v>
      </c>
    </row>
    <row r="13370" spans="2:8">
      <c r="B13370" s="235" t="s">
        <v>92</v>
      </c>
      <c r="C13370" s="235">
        <v>44478</v>
      </c>
      <c r="D13370" s="235">
        <v>0</v>
      </c>
      <c r="E13370" s="235">
        <v>90</v>
      </c>
      <c r="F13370" s="235">
        <v>86</v>
      </c>
      <c r="G13370" s="235">
        <v>24</v>
      </c>
      <c r="H13370" s="235">
        <v>16</v>
      </c>
    </row>
    <row r="13371" spans="2:8">
      <c r="B13371" s="235" t="s">
        <v>92</v>
      </c>
      <c r="C13371" s="235">
        <v>42653</v>
      </c>
      <c r="D13371" s="235">
        <v>20</v>
      </c>
      <c r="E13371" s="235">
        <v>91</v>
      </c>
      <c r="F13371" s="235">
        <v>87</v>
      </c>
      <c r="G13371" s="235">
        <v>25</v>
      </c>
      <c r="H13371" s="235">
        <v>15</v>
      </c>
    </row>
    <row r="13372" spans="2:8">
      <c r="B13372" s="235" t="s">
        <v>92</v>
      </c>
      <c r="C13372" s="235">
        <v>44480</v>
      </c>
      <c r="D13372" s="235">
        <v>26</v>
      </c>
      <c r="E13372" s="235">
        <v>94</v>
      </c>
      <c r="F13372" s="235">
        <v>90</v>
      </c>
      <c r="G13372" s="235">
        <v>24</v>
      </c>
      <c r="H13372" s="235">
        <v>17</v>
      </c>
    </row>
    <row r="13373" spans="2:8">
      <c r="B13373" s="235" t="s">
        <v>92</v>
      </c>
      <c r="C13373" s="235">
        <v>44481</v>
      </c>
      <c r="D13373" s="235">
        <v>0</v>
      </c>
      <c r="E13373" s="235">
        <v>81</v>
      </c>
      <c r="F13373" s="235">
        <v>77</v>
      </c>
      <c r="G13373" s="235">
        <v>24</v>
      </c>
      <c r="H13373" s="235">
        <v>16</v>
      </c>
    </row>
    <row r="13374" spans="2:8">
      <c r="B13374" s="235" t="s">
        <v>92</v>
      </c>
      <c r="C13374" s="235">
        <v>44482</v>
      </c>
      <c r="D13374" s="235">
        <v>10</v>
      </c>
      <c r="E13374" s="235">
        <v>81</v>
      </c>
      <c r="F13374" s="235">
        <v>80</v>
      </c>
      <c r="G13374" s="235">
        <v>23</v>
      </c>
      <c r="H13374" s="235">
        <v>16</v>
      </c>
    </row>
    <row r="13375" spans="2:8">
      <c r="B13375" s="235" t="s">
        <v>92</v>
      </c>
      <c r="C13375" s="235">
        <v>44483</v>
      </c>
      <c r="D13375" s="235">
        <v>5</v>
      </c>
      <c r="E13375" s="235">
        <v>89</v>
      </c>
      <c r="F13375" s="235">
        <v>85</v>
      </c>
      <c r="G13375" s="235">
        <v>25</v>
      </c>
      <c r="H13375" s="235">
        <v>16</v>
      </c>
    </row>
    <row r="13376" spans="2:8">
      <c r="B13376" s="235" t="s">
        <v>92</v>
      </c>
      <c r="C13376" s="235">
        <v>44484</v>
      </c>
      <c r="D13376" s="235">
        <v>0</v>
      </c>
      <c r="E13376" s="235">
        <v>83</v>
      </c>
      <c r="F13376" s="235">
        <v>79</v>
      </c>
      <c r="G13376" s="235">
        <v>25</v>
      </c>
      <c r="H13376" s="235">
        <v>15</v>
      </c>
    </row>
    <row r="13377" spans="2:8">
      <c r="B13377" s="235" t="s">
        <v>92</v>
      </c>
      <c r="C13377" s="235">
        <v>44485</v>
      </c>
      <c r="D13377" s="235">
        <v>0</v>
      </c>
      <c r="E13377" s="235">
        <v>80</v>
      </c>
      <c r="F13377" s="235">
        <v>76</v>
      </c>
      <c r="G13377" s="235">
        <v>25</v>
      </c>
      <c r="H13377" s="235">
        <v>15</v>
      </c>
    </row>
    <row r="13378" spans="2:8">
      <c r="B13378" s="235" t="s">
        <v>92</v>
      </c>
      <c r="C13378" s="235">
        <v>44486</v>
      </c>
      <c r="D13378" s="235">
        <v>0</v>
      </c>
      <c r="E13378" s="235">
        <v>80</v>
      </c>
      <c r="F13378" s="235">
        <v>76</v>
      </c>
      <c r="G13378" s="235">
        <v>24</v>
      </c>
      <c r="H13378" s="235">
        <v>16</v>
      </c>
    </row>
    <row r="13379" spans="2:8">
      <c r="B13379" s="235" t="s">
        <v>92</v>
      </c>
      <c r="C13379" s="235">
        <v>44487</v>
      </c>
      <c r="D13379" s="235">
        <v>0</v>
      </c>
      <c r="E13379" s="235">
        <v>77</v>
      </c>
      <c r="F13379" s="235">
        <v>73</v>
      </c>
      <c r="G13379" s="235">
        <v>23</v>
      </c>
      <c r="H13379" s="235">
        <v>16</v>
      </c>
    </row>
    <row r="13380" spans="2:8">
      <c r="B13380" s="235" t="s">
        <v>92</v>
      </c>
      <c r="C13380" s="235">
        <v>44488</v>
      </c>
      <c r="D13380" s="235">
        <v>13</v>
      </c>
      <c r="E13380" s="235">
        <v>81</v>
      </c>
      <c r="F13380" s="235">
        <v>77</v>
      </c>
      <c r="G13380" s="235">
        <v>25</v>
      </c>
      <c r="H13380" s="235">
        <v>16</v>
      </c>
    </row>
    <row r="13381" spans="2:8">
      <c r="B13381" s="235" t="s">
        <v>92</v>
      </c>
      <c r="C13381" s="235">
        <v>44489</v>
      </c>
      <c r="D13381" s="235">
        <v>5</v>
      </c>
      <c r="E13381" s="235">
        <v>87</v>
      </c>
      <c r="F13381" s="235">
        <v>83</v>
      </c>
      <c r="G13381" s="235">
        <v>22</v>
      </c>
      <c r="H13381" s="235">
        <v>14</v>
      </c>
    </row>
    <row r="13382" spans="2:8">
      <c r="B13382" s="235" t="s">
        <v>92</v>
      </c>
      <c r="C13382" s="235">
        <v>44490</v>
      </c>
      <c r="D13382" s="235">
        <v>0</v>
      </c>
      <c r="E13382" s="235">
        <v>96</v>
      </c>
      <c r="F13382" s="235">
        <v>92</v>
      </c>
      <c r="G13382" s="235">
        <v>23</v>
      </c>
      <c r="H13382" s="235">
        <v>16</v>
      </c>
    </row>
    <row r="13383" spans="2:8">
      <c r="B13383" s="235" t="s">
        <v>92</v>
      </c>
      <c r="C13383" s="235">
        <v>44491</v>
      </c>
      <c r="D13383" s="235">
        <v>6</v>
      </c>
      <c r="E13383" s="235">
        <v>88</v>
      </c>
      <c r="F13383" s="235">
        <v>84</v>
      </c>
      <c r="G13383" s="235">
        <v>24</v>
      </c>
      <c r="H13383" s="235">
        <v>15</v>
      </c>
    </row>
    <row r="13384" spans="2:8">
      <c r="B13384" s="235" t="s">
        <v>92</v>
      </c>
      <c r="C13384" s="235">
        <v>44492</v>
      </c>
      <c r="D13384" s="235">
        <v>0</v>
      </c>
      <c r="E13384" s="235">
        <v>81</v>
      </c>
      <c r="F13384" s="235">
        <v>77</v>
      </c>
      <c r="G13384" s="235">
        <v>22</v>
      </c>
      <c r="H13384" s="235">
        <v>14</v>
      </c>
    </row>
    <row r="13385" spans="2:8">
      <c r="B13385" s="235" t="s">
        <v>92</v>
      </c>
      <c r="C13385" s="235">
        <v>44493</v>
      </c>
      <c r="D13385" s="235">
        <v>15</v>
      </c>
      <c r="E13385" s="235">
        <v>87</v>
      </c>
      <c r="F13385" s="235">
        <v>83</v>
      </c>
      <c r="G13385" s="235">
        <v>23</v>
      </c>
      <c r="H13385" s="235">
        <v>16</v>
      </c>
    </row>
    <row r="13386" spans="2:8">
      <c r="B13386" s="235" t="s">
        <v>92</v>
      </c>
      <c r="C13386" s="235">
        <v>44494</v>
      </c>
      <c r="D13386" s="235">
        <v>15</v>
      </c>
      <c r="E13386" s="235">
        <v>89</v>
      </c>
      <c r="F13386" s="235">
        <v>85</v>
      </c>
      <c r="G13386" s="235">
        <v>23</v>
      </c>
      <c r="H13386" s="235">
        <v>15</v>
      </c>
    </row>
    <row r="13387" spans="2:8">
      <c r="B13387" s="235" t="s">
        <v>92</v>
      </c>
      <c r="C13387" s="235">
        <v>44495</v>
      </c>
      <c r="D13387" s="235">
        <v>8</v>
      </c>
      <c r="E13387" s="235">
        <v>84</v>
      </c>
      <c r="F13387" s="235">
        <v>80</v>
      </c>
      <c r="G13387" s="235">
        <v>24</v>
      </c>
      <c r="H13387" s="235">
        <v>15</v>
      </c>
    </row>
    <row r="13388" spans="2:8">
      <c r="B13388" s="235" t="s">
        <v>92</v>
      </c>
      <c r="C13388" s="235">
        <v>44496</v>
      </c>
      <c r="D13388" s="235">
        <v>20</v>
      </c>
      <c r="E13388" s="235">
        <v>80</v>
      </c>
      <c r="F13388" s="235">
        <v>76</v>
      </c>
      <c r="G13388" s="235">
        <v>23</v>
      </c>
      <c r="H13388" s="235">
        <v>15</v>
      </c>
    </row>
    <row r="13389" spans="2:8">
      <c r="B13389" s="235" t="s">
        <v>92</v>
      </c>
      <c r="C13389" s="235">
        <v>44497</v>
      </c>
      <c r="D13389" s="235">
        <v>0</v>
      </c>
      <c r="E13389" s="235">
        <v>85</v>
      </c>
      <c r="F13389" s="235">
        <v>81</v>
      </c>
      <c r="G13389" s="235">
        <v>26</v>
      </c>
      <c r="H13389" s="235">
        <v>15</v>
      </c>
    </row>
    <row r="13390" spans="2:8">
      <c r="B13390" s="235" t="s">
        <v>92</v>
      </c>
      <c r="C13390" s="235">
        <v>44498</v>
      </c>
      <c r="D13390" s="235">
        <v>5</v>
      </c>
      <c r="E13390" s="235">
        <v>85</v>
      </c>
      <c r="F13390" s="235">
        <v>81</v>
      </c>
      <c r="G13390" s="235">
        <v>22</v>
      </c>
      <c r="H13390" s="235">
        <v>14</v>
      </c>
    </row>
    <row r="13391" spans="2:8">
      <c r="B13391" s="235" t="s">
        <v>92</v>
      </c>
      <c r="C13391" s="235">
        <v>44499</v>
      </c>
      <c r="D13391" s="235">
        <v>0</v>
      </c>
      <c r="E13391" s="235">
        <v>89</v>
      </c>
      <c r="F13391" s="235">
        <v>85</v>
      </c>
      <c r="G13391" s="235">
        <v>23</v>
      </c>
      <c r="H13391" s="235">
        <v>15</v>
      </c>
    </row>
    <row r="13392" spans="2:8">
      <c r="B13392" s="235" t="s">
        <v>92</v>
      </c>
      <c r="C13392" s="235">
        <v>44500</v>
      </c>
      <c r="D13392" s="235">
        <v>0</v>
      </c>
      <c r="E13392" s="235">
        <v>84</v>
      </c>
      <c r="F13392" s="235">
        <v>80</v>
      </c>
      <c r="G13392" s="235">
        <v>23</v>
      </c>
      <c r="H13392" s="235">
        <v>16</v>
      </c>
    </row>
    <row r="13393" spans="2:8">
      <c r="B13393" s="235" t="s">
        <v>92</v>
      </c>
      <c r="C13393" s="235">
        <v>44501</v>
      </c>
      <c r="D13393" s="235">
        <v>0</v>
      </c>
      <c r="E13393" s="235">
        <v>87</v>
      </c>
      <c r="F13393" s="235">
        <v>83</v>
      </c>
      <c r="G13393" s="235">
        <v>23</v>
      </c>
      <c r="H13393" s="235">
        <v>16</v>
      </c>
    </row>
    <row r="13394" spans="2:8">
      <c r="B13394" s="235" t="s">
        <v>92</v>
      </c>
      <c r="C13394" s="235">
        <v>44502</v>
      </c>
      <c r="D13394" s="235">
        <v>0</v>
      </c>
      <c r="E13394" s="235">
        <v>89</v>
      </c>
      <c r="F13394" s="235">
        <v>85</v>
      </c>
      <c r="G13394" s="235">
        <v>25</v>
      </c>
      <c r="H13394" s="235">
        <v>16</v>
      </c>
    </row>
    <row r="13395" spans="2:8">
      <c r="B13395" s="235" t="s">
        <v>92</v>
      </c>
      <c r="C13395" s="235">
        <v>44503</v>
      </c>
      <c r="D13395" s="235">
        <v>10</v>
      </c>
      <c r="E13395" s="235">
        <v>83</v>
      </c>
      <c r="F13395" s="235">
        <v>79</v>
      </c>
      <c r="G13395" s="235">
        <v>25</v>
      </c>
      <c r="H13395" s="235">
        <v>15</v>
      </c>
    </row>
    <row r="13396" spans="2:8">
      <c r="B13396" s="235" t="s">
        <v>92</v>
      </c>
      <c r="C13396" s="235">
        <v>44504</v>
      </c>
      <c r="D13396" s="235">
        <v>0</v>
      </c>
      <c r="E13396" s="235">
        <v>89</v>
      </c>
      <c r="F13396" s="235">
        <v>85</v>
      </c>
      <c r="G13396" s="235">
        <v>23</v>
      </c>
      <c r="H13396" s="235">
        <v>15</v>
      </c>
    </row>
    <row r="13397" spans="2:8">
      <c r="B13397" s="235" t="s">
        <v>92</v>
      </c>
      <c r="C13397" s="235">
        <v>44505</v>
      </c>
      <c r="D13397" s="235">
        <v>10</v>
      </c>
      <c r="E13397" s="235">
        <v>87</v>
      </c>
      <c r="F13397" s="235">
        <v>83</v>
      </c>
      <c r="G13397" s="235">
        <v>25</v>
      </c>
      <c r="H13397" s="235">
        <v>14</v>
      </c>
    </row>
    <row r="13398" spans="2:8">
      <c r="B13398" s="235" t="s">
        <v>92</v>
      </c>
      <c r="C13398" s="235">
        <v>44506</v>
      </c>
      <c r="D13398" s="235">
        <v>0</v>
      </c>
      <c r="E13398" s="235">
        <v>82</v>
      </c>
      <c r="F13398" s="235">
        <v>78</v>
      </c>
      <c r="G13398" s="235">
        <v>22</v>
      </c>
      <c r="H13398" s="235">
        <v>14</v>
      </c>
    </row>
    <row r="13399" spans="2:8">
      <c r="B13399" s="235" t="s">
        <v>92</v>
      </c>
      <c r="C13399" s="235">
        <v>44507</v>
      </c>
      <c r="D13399" s="235">
        <v>0</v>
      </c>
      <c r="E13399" s="235">
        <v>78</v>
      </c>
      <c r="F13399" s="235">
        <v>74</v>
      </c>
      <c r="G13399" s="235">
        <v>23</v>
      </c>
      <c r="H13399" s="235">
        <v>15</v>
      </c>
    </row>
    <row r="13400" spans="2:8">
      <c r="B13400" s="235" t="s">
        <v>92</v>
      </c>
      <c r="C13400" s="235">
        <v>44508</v>
      </c>
      <c r="D13400" s="235">
        <v>0</v>
      </c>
      <c r="E13400" s="235">
        <v>76</v>
      </c>
      <c r="F13400" s="235">
        <v>72</v>
      </c>
      <c r="G13400" s="235">
        <v>26</v>
      </c>
      <c r="H13400" s="235">
        <v>15</v>
      </c>
    </row>
    <row r="13401" spans="2:8">
      <c r="B13401" s="235" t="s">
        <v>92</v>
      </c>
      <c r="C13401" s="235">
        <v>44509</v>
      </c>
      <c r="D13401" s="235">
        <v>7</v>
      </c>
      <c r="E13401" s="235">
        <v>81</v>
      </c>
      <c r="F13401" s="235">
        <v>77</v>
      </c>
      <c r="G13401" s="235">
        <v>23</v>
      </c>
      <c r="H13401" s="235">
        <v>15</v>
      </c>
    </row>
    <row r="13402" spans="2:8">
      <c r="B13402" s="235" t="s">
        <v>92</v>
      </c>
      <c r="C13402" s="235">
        <v>44510</v>
      </c>
      <c r="D13402" s="235">
        <v>4</v>
      </c>
      <c r="E13402" s="235">
        <v>82</v>
      </c>
      <c r="F13402" s="235">
        <v>78</v>
      </c>
      <c r="G13402" s="235">
        <v>26</v>
      </c>
      <c r="H13402" s="235">
        <v>16</v>
      </c>
    </row>
    <row r="13403" spans="2:8">
      <c r="B13403" s="235" t="s">
        <v>92</v>
      </c>
      <c r="C13403" s="235">
        <v>44511</v>
      </c>
      <c r="D13403" s="235">
        <v>5</v>
      </c>
      <c r="E13403" s="235">
        <v>83</v>
      </c>
      <c r="F13403" s="235">
        <v>79</v>
      </c>
      <c r="G13403" s="235">
        <v>24</v>
      </c>
      <c r="H13403" s="235">
        <v>13</v>
      </c>
    </row>
    <row r="13404" spans="2:8">
      <c r="B13404" s="235" t="s">
        <v>92</v>
      </c>
      <c r="C13404" s="235">
        <v>44512</v>
      </c>
      <c r="D13404" s="235">
        <v>5</v>
      </c>
      <c r="E13404" s="235">
        <v>75</v>
      </c>
      <c r="F13404" s="235">
        <v>71</v>
      </c>
      <c r="G13404" s="235">
        <v>25</v>
      </c>
      <c r="H13404" s="235">
        <v>15</v>
      </c>
    </row>
    <row r="13405" spans="2:8">
      <c r="B13405" s="235" t="s">
        <v>92</v>
      </c>
      <c r="C13405" s="235">
        <v>44513</v>
      </c>
      <c r="D13405" s="235">
        <v>0</v>
      </c>
      <c r="E13405" s="235">
        <v>83</v>
      </c>
      <c r="F13405" s="235">
        <v>79</v>
      </c>
      <c r="G13405" s="235">
        <v>24</v>
      </c>
      <c r="H13405" s="235">
        <v>16</v>
      </c>
    </row>
    <row r="13406" spans="2:8">
      <c r="B13406" s="235" t="s">
        <v>92</v>
      </c>
      <c r="C13406" s="235">
        <v>44514</v>
      </c>
      <c r="D13406" s="235">
        <v>0</v>
      </c>
      <c r="E13406" s="235">
        <v>82</v>
      </c>
      <c r="F13406" s="235">
        <v>78</v>
      </c>
      <c r="G13406" s="235">
        <v>26</v>
      </c>
      <c r="H13406" s="235">
        <v>16</v>
      </c>
    </row>
    <row r="13407" spans="2:8">
      <c r="B13407" s="235" t="s">
        <v>92</v>
      </c>
      <c r="C13407" s="235">
        <v>44515</v>
      </c>
      <c r="D13407" s="235">
        <v>0</v>
      </c>
      <c r="E13407" s="235">
        <v>81</v>
      </c>
      <c r="F13407" s="235">
        <v>77</v>
      </c>
      <c r="G13407" s="235">
        <v>23</v>
      </c>
      <c r="H13407" s="235">
        <v>15</v>
      </c>
    </row>
    <row r="13408" spans="2:8">
      <c r="B13408" s="235" t="s">
        <v>92</v>
      </c>
      <c r="C13408" s="235">
        <v>44516</v>
      </c>
      <c r="D13408" s="235">
        <v>20</v>
      </c>
      <c r="E13408" s="235">
        <v>76</v>
      </c>
      <c r="F13408" s="235">
        <v>72</v>
      </c>
      <c r="G13408" s="235">
        <v>25</v>
      </c>
      <c r="H13408" s="235">
        <v>15</v>
      </c>
    </row>
    <row r="13409" spans="2:8">
      <c r="B13409" s="235" t="s">
        <v>92</v>
      </c>
      <c r="C13409" s="235">
        <v>44517</v>
      </c>
      <c r="D13409" s="235">
        <v>10</v>
      </c>
      <c r="E13409" s="235">
        <v>81</v>
      </c>
      <c r="F13409" s="235">
        <v>77</v>
      </c>
      <c r="G13409" s="235">
        <v>23</v>
      </c>
      <c r="H13409" s="235">
        <v>15</v>
      </c>
    </row>
    <row r="13410" spans="2:8">
      <c r="B13410" s="235" t="s">
        <v>92</v>
      </c>
      <c r="C13410" s="235">
        <v>44518</v>
      </c>
      <c r="D13410" s="235">
        <v>0</v>
      </c>
      <c r="E13410" s="235">
        <v>89</v>
      </c>
      <c r="F13410" s="235">
        <v>85</v>
      </c>
      <c r="G13410" s="235">
        <v>23</v>
      </c>
      <c r="H13410" s="235">
        <v>15</v>
      </c>
    </row>
    <row r="13411" spans="2:8">
      <c r="B13411" s="235" t="s">
        <v>92</v>
      </c>
      <c r="C13411" s="235">
        <v>44519</v>
      </c>
      <c r="D13411" s="235">
        <v>9</v>
      </c>
      <c r="E13411" s="235">
        <v>84</v>
      </c>
      <c r="F13411" s="235">
        <v>80</v>
      </c>
      <c r="G13411" s="235">
        <v>23</v>
      </c>
      <c r="H13411" s="235">
        <v>16</v>
      </c>
    </row>
    <row r="13412" spans="2:8">
      <c r="B13412" s="235" t="s">
        <v>92</v>
      </c>
      <c r="C13412" s="235">
        <v>44520</v>
      </c>
      <c r="D13412" s="235">
        <v>5</v>
      </c>
      <c r="E13412" s="235">
        <v>87</v>
      </c>
      <c r="F13412" s="235">
        <v>83</v>
      </c>
      <c r="G13412" s="235">
        <v>25</v>
      </c>
      <c r="H13412" s="235">
        <v>14</v>
      </c>
    </row>
    <row r="13413" spans="2:8">
      <c r="B13413" s="235" t="s">
        <v>92</v>
      </c>
      <c r="C13413" s="235">
        <v>44521</v>
      </c>
      <c r="D13413" s="235">
        <v>0</v>
      </c>
      <c r="E13413" s="235">
        <v>83</v>
      </c>
      <c r="F13413" s="235">
        <v>79</v>
      </c>
      <c r="G13413" s="235">
        <v>24</v>
      </c>
      <c r="H13413" s="235">
        <v>13</v>
      </c>
    </row>
    <row r="13414" spans="2:8">
      <c r="B13414" s="235" t="s">
        <v>92</v>
      </c>
      <c r="C13414" s="235">
        <v>44522</v>
      </c>
      <c r="D13414" s="235">
        <v>5</v>
      </c>
      <c r="E13414" s="235">
        <v>81</v>
      </c>
      <c r="F13414" s="235">
        <v>77</v>
      </c>
      <c r="G13414" s="235">
        <v>23</v>
      </c>
      <c r="H13414" s="235">
        <v>15</v>
      </c>
    </row>
    <row r="13415" spans="2:8">
      <c r="B13415" s="235" t="s">
        <v>92</v>
      </c>
      <c r="C13415" s="235">
        <v>44523</v>
      </c>
      <c r="D13415" s="235">
        <v>5</v>
      </c>
      <c r="E13415" s="235">
        <v>90</v>
      </c>
      <c r="F13415" s="235">
        <v>86</v>
      </c>
      <c r="G13415" s="235">
        <v>24</v>
      </c>
      <c r="H13415" s="235">
        <v>13</v>
      </c>
    </row>
    <row r="13416" spans="2:8">
      <c r="B13416" s="235" t="s">
        <v>92</v>
      </c>
      <c r="C13416" s="235">
        <v>44524</v>
      </c>
      <c r="D13416" s="235">
        <v>10</v>
      </c>
      <c r="E13416" s="235">
        <v>98</v>
      </c>
      <c r="F13416" s="235">
        <v>92</v>
      </c>
      <c r="G13416" s="235">
        <v>23</v>
      </c>
      <c r="H13416" s="235">
        <v>15</v>
      </c>
    </row>
    <row r="13417" spans="2:8">
      <c r="B13417" s="235" t="s">
        <v>92</v>
      </c>
      <c r="C13417" s="235">
        <v>44525</v>
      </c>
      <c r="D13417" s="235">
        <v>10</v>
      </c>
      <c r="E13417" s="235">
        <v>87</v>
      </c>
      <c r="F13417" s="235">
        <v>83</v>
      </c>
      <c r="G13417" s="235">
        <v>23</v>
      </c>
      <c r="H13417" s="235">
        <v>16</v>
      </c>
    </row>
    <row r="13418" spans="2:8">
      <c r="B13418" s="235" t="s">
        <v>92</v>
      </c>
      <c r="C13418" s="235">
        <v>44526</v>
      </c>
      <c r="D13418" s="235">
        <v>7</v>
      </c>
      <c r="E13418" s="235">
        <v>89</v>
      </c>
      <c r="F13418" s="235">
        <v>85</v>
      </c>
      <c r="G13418" s="235">
        <v>25</v>
      </c>
      <c r="H13418" s="235">
        <v>16</v>
      </c>
    </row>
    <row r="13419" spans="2:8">
      <c r="B13419" s="235" t="s">
        <v>92</v>
      </c>
      <c r="C13419" s="235">
        <v>44527</v>
      </c>
      <c r="D13419" s="235">
        <v>0</v>
      </c>
      <c r="E13419" s="235">
        <v>83</v>
      </c>
      <c r="F13419" s="235">
        <v>79</v>
      </c>
      <c r="G13419" s="235">
        <v>23</v>
      </c>
      <c r="H13419" s="235">
        <v>15</v>
      </c>
    </row>
    <row r="13420" spans="2:8">
      <c r="B13420" s="235" t="s">
        <v>92</v>
      </c>
      <c r="C13420" s="235">
        <v>44528</v>
      </c>
      <c r="D13420" s="235">
        <v>0</v>
      </c>
      <c r="E13420" s="235">
        <v>89</v>
      </c>
      <c r="F13420" s="235">
        <v>85</v>
      </c>
      <c r="G13420" s="235">
        <v>25</v>
      </c>
      <c r="H13420" s="235">
        <v>14</v>
      </c>
    </row>
    <row r="13421" spans="2:8">
      <c r="B13421" s="235" t="s">
        <v>92</v>
      </c>
      <c r="C13421" s="235">
        <v>44529</v>
      </c>
      <c r="D13421" s="235">
        <v>20</v>
      </c>
      <c r="E13421" s="235">
        <v>87</v>
      </c>
      <c r="F13421" s="235">
        <v>83</v>
      </c>
      <c r="G13421" s="235">
        <v>24</v>
      </c>
      <c r="H13421" s="235">
        <v>15</v>
      </c>
    </row>
    <row r="13422" spans="2:8">
      <c r="B13422" s="235" t="s">
        <v>92</v>
      </c>
      <c r="C13422" s="235">
        <v>44530</v>
      </c>
      <c r="D13422" s="235">
        <v>10</v>
      </c>
      <c r="E13422" s="235">
        <v>82</v>
      </c>
      <c r="F13422" s="235">
        <v>78</v>
      </c>
      <c r="G13422" s="235">
        <v>26</v>
      </c>
      <c r="H13422" s="235">
        <v>15</v>
      </c>
    </row>
    <row r="13423" spans="2:8">
      <c r="B13423" s="235" t="s">
        <v>92</v>
      </c>
      <c r="C13423" s="235">
        <v>44531</v>
      </c>
      <c r="D13423" s="235">
        <v>0</v>
      </c>
      <c r="E13423" s="235">
        <v>85</v>
      </c>
      <c r="F13423" s="235">
        <v>82</v>
      </c>
      <c r="G13423" s="235">
        <v>26</v>
      </c>
      <c r="H13423" s="235">
        <v>16</v>
      </c>
    </row>
    <row r="13424" spans="2:8">
      <c r="B13424" s="235" t="s">
        <v>92</v>
      </c>
      <c r="C13424" s="235">
        <v>44532</v>
      </c>
      <c r="D13424" s="235">
        <v>5</v>
      </c>
      <c r="E13424" s="235">
        <v>82</v>
      </c>
      <c r="F13424" s="235">
        <v>80</v>
      </c>
      <c r="G13424" s="235">
        <v>26</v>
      </c>
      <c r="H13424" s="235">
        <v>16</v>
      </c>
    </row>
    <row r="13425" spans="2:8">
      <c r="B13425" s="235" t="s">
        <v>92</v>
      </c>
      <c r="C13425" s="235">
        <v>44533</v>
      </c>
      <c r="D13425" s="235">
        <v>0</v>
      </c>
      <c r="E13425" s="235">
        <v>91</v>
      </c>
      <c r="F13425" s="235">
        <v>87</v>
      </c>
      <c r="G13425" s="235">
        <v>23</v>
      </c>
      <c r="H13425" s="235">
        <v>16</v>
      </c>
    </row>
    <row r="13426" spans="2:8">
      <c r="B13426" s="235" t="s">
        <v>92</v>
      </c>
      <c r="C13426" s="235">
        <v>44534</v>
      </c>
      <c r="D13426" s="235">
        <v>0</v>
      </c>
      <c r="E13426" s="235">
        <v>86</v>
      </c>
      <c r="F13426" s="235">
        <v>82</v>
      </c>
      <c r="G13426" s="235">
        <v>25</v>
      </c>
      <c r="H13426" s="235">
        <v>14</v>
      </c>
    </row>
    <row r="13427" spans="2:8">
      <c r="B13427" s="235" t="s">
        <v>92</v>
      </c>
      <c r="C13427" s="235">
        <v>44535</v>
      </c>
      <c r="D13427" s="235">
        <v>0</v>
      </c>
      <c r="E13427" s="235">
        <v>82</v>
      </c>
      <c r="F13427" s="235">
        <v>80</v>
      </c>
      <c r="G13427" s="235">
        <v>24</v>
      </c>
      <c r="H13427" s="235">
        <v>13</v>
      </c>
    </row>
    <row r="13428" spans="2:8">
      <c r="B13428" s="235" t="s">
        <v>92</v>
      </c>
      <c r="C13428" s="235">
        <v>44536</v>
      </c>
      <c r="D13428" s="235">
        <v>0</v>
      </c>
      <c r="E13428" s="235">
        <v>80</v>
      </c>
      <c r="F13428" s="235">
        <v>76</v>
      </c>
      <c r="G13428" s="235">
        <v>23</v>
      </c>
      <c r="H13428" s="235">
        <v>15</v>
      </c>
    </row>
    <row r="13429" spans="2:8">
      <c r="B13429" s="235" t="s">
        <v>92</v>
      </c>
      <c r="C13429" s="235">
        <v>44537</v>
      </c>
      <c r="D13429" s="235">
        <v>7</v>
      </c>
      <c r="E13429" s="235">
        <v>81</v>
      </c>
      <c r="F13429" s="235">
        <v>77</v>
      </c>
      <c r="G13429" s="235">
        <v>25</v>
      </c>
      <c r="H13429" s="235">
        <v>17</v>
      </c>
    </row>
    <row r="13430" spans="2:8">
      <c r="B13430" s="235" t="s">
        <v>92</v>
      </c>
      <c r="C13430" s="235">
        <v>44538</v>
      </c>
      <c r="D13430" s="235">
        <v>0</v>
      </c>
      <c r="E13430" s="235">
        <v>84</v>
      </c>
      <c r="F13430" s="235">
        <v>80</v>
      </c>
      <c r="G13430" s="235">
        <v>24</v>
      </c>
      <c r="H13430" s="235">
        <v>16</v>
      </c>
    </row>
    <row r="13431" spans="2:8">
      <c r="B13431" s="235" t="s">
        <v>92</v>
      </c>
      <c r="C13431" s="235">
        <v>44539</v>
      </c>
      <c r="D13431" s="235">
        <v>5</v>
      </c>
      <c r="E13431" s="235">
        <v>85</v>
      </c>
      <c r="F13431" s="235">
        <v>81</v>
      </c>
      <c r="G13431" s="235">
        <v>25</v>
      </c>
      <c r="H13431" s="235">
        <v>17</v>
      </c>
    </row>
    <row r="13432" spans="2:8">
      <c r="B13432" s="235" t="s">
        <v>92</v>
      </c>
      <c r="C13432" s="235">
        <v>44510</v>
      </c>
      <c r="D13432" s="235">
        <v>4</v>
      </c>
      <c r="E13432" s="235">
        <v>91</v>
      </c>
      <c r="F13432" s="235">
        <v>87</v>
      </c>
      <c r="G13432" s="235">
        <v>24</v>
      </c>
      <c r="H13432" s="235">
        <v>18</v>
      </c>
    </row>
    <row r="13433" spans="2:8">
      <c r="B13433" s="235" t="s">
        <v>92</v>
      </c>
      <c r="C13433" s="235">
        <v>44541</v>
      </c>
      <c r="D13433" s="235">
        <v>0</v>
      </c>
      <c r="E13433" s="235">
        <v>92</v>
      </c>
      <c r="F13433" s="235">
        <v>88</v>
      </c>
      <c r="G13433" s="235">
        <v>23</v>
      </c>
      <c r="H13433" s="235">
        <v>15</v>
      </c>
    </row>
    <row r="13434" spans="2:8">
      <c r="B13434" s="235" t="s">
        <v>92</v>
      </c>
      <c r="C13434" s="235">
        <v>44542</v>
      </c>
      <c r="D13434" s="235">
        <v>10</v>
      </c>
      <c r="E13434" s="235">
        <v>88</v>
      </c>
      <c r="F13434" s="235">
        <v>84</v>
      </c>
      <c r="G13434" s="235">
        <v>25</v>
      </c>
      <c r="H13434" s="235">
        <v>17</v>
      </c>
    </row>
    <row r="13435" spans="2:8">
      <c r="B13435" s="235" t="s">
        <v>92</v>
      </c>
      <c r="C13435" s="235">
        <v>44543</v>
      </c>
      <c r="D13435" s="235">
        <v>10</v>
      </c>
      <c r="E13435" s="235">
        <v>87</v>
      </c>
      <c r="F13435" s="235">
        <v>83</v>
      </c>
      <c r="G13435" s="235">
        <v>24</v>
      </c>
      <c r="H13435" s="235">
        <v>16</v>
      </c>
    </row>
    <row r="13436" spans="2:8">
      <c r="B13436" s="235" t="s">
        <v>92</v>
      </c>
      <c r="C13436" s="235">
        <v>44544</v>
      </c>
      <c r="D13436" s="235">
        <v>0</v>
      </c>
      <c r="E13436" s="235">
        <v>82</v>
      </c>
      <c r="F13436" s="235">
        <v>78</v>
      </c>
      <c r="G13436" s="235">
        <v>24</v>
      </c>
      <c r="H13436" s="235">
        <v>16</v>
      </c>
    </row>
    <row r="13437" spans="2:8">
      <c r="B13437" s="235" t="s">
        <v>92</v>
      </c>
      <c r="C13437" s="235">
        <v>44545</v>
      </c>
      <c r="D13437" s="235">
        <v>0</v>
      </c>
      <c r="E13437" s="235">
        <v>91</v>
      </c>
      <c r="F13437" s="235">
        <v>89</v>
      </c>
      <c r="G13437" s="235">
        <v>24</v>
      </c>
      <c r="H13437" s="235">
        <v>16</v>
      </c>
    </row>
    <row r="13438" spans="2:8">
      <c r="B13438" s="235" t="s">
        <v>92</v>
      </c>
      <c r="C13438" s="235">
        <v>44546</v>
      </c>
      <c r="D13438" s="235">
        <v>0</v>
      </c>
      <c r="E13438" s="235">
        <v>85</v>
      </c>
      <c r="F13438" s="235">
        <v>81</v>
      </c>
      <c r="G13438" s="235">
        <v>24</v>
      </c>
      <c r="H13438" s="235">
        <v>16</v>
      </c>
    </row>
    <row r="13439" spans="2:8">
      <c r="B13439" s="235" t="s">
        <v>92</v>
      </c>
      <c r="C13439" s="235">
        <v>44547</v>
      </c>
      <c r="D13439" s="235">
        <v>0</v>
      </c>
      <c r="E13439" s="235">
        <v>87</v>
      </c>
      <c r="F13439" s="235">
        <v>83</v>
      </c>
      <c r="G13439" s="235">
        <v>24</v>
      </c>
      <c r="H13439" s="235">
        <v>16</v>
      </c>
    </row>
    <row r="13440" spans="2:8">
      <c r="B13440" s="235" t="s">
        <v>92</v>
      </c>
      <c r="C13440" s="235">
        <v>44548</v>
      </c>
      <c r="D13440" s="235">
        <v>0</v>
      </c>
      <c r="E13440" s="235">
        <v>91</v>
      </c>
      <c r="F13440" s="235">
        <v>89</v>
      </c>
      <c r="G13440" s="235">
        <v>25</v>
      </c>
      <c r="H13440" s="235">
        <v>17</v>
      </c>
    </row>
    <row r="13441" spans="2:8">
      <c r="B13441" s="235" t="s">
        <v>92</v>
      </c>
      <c r="C13441" s="235">
        <v>44549</v>
      </c>
      <c r="D13441" s="235">
        <v>0</v>
      </c>
      <c r="E13441" s="235">
        <v>87</v>
      </c>
      <c r="F13441" s="235">
        <v>83</v>
      </c>
      <c r="G13441" s="235">
        <v>25</v>
      </c>
      <c r="H13441" s="235">
        <v>17</v>
      </c>
    </row>
    <row r="13442" spans="2:8">
      <c r="B13442" s="235" t="s">
        <v>92</v>
      </c>
      <c r="C13442" s="235">
        <v>44550</v>
      </c>
      <c r="D13442" s="235">
        <v>0</v>
      </c>
      <c r="E13442" s="235">
        <v>82</v>
      </c>
      <c r="F13442" s="235">
        <v>78</v>
      </c>
      <c r="G13442" s="235">
        <v>23</v>
      </c>
      <c r="H13442" s="235">
        <v>17</v>
      </c>
    </row>
    <row r="13443" spans="2:8">
      <c r="B13443" s="235" t="s">
        <v>92</v>
      </c>
      <c r="C13443" s="235">
        <v>44551</v>
      </c>
      <c r="D13443" s="235">
        <v>5</v>
      </c>
      <c r="E13443" s="235">
        <v>80</v>
      </c>
      <c r="F13443" s="235">
        <v>76</v>
      </c>
      <c r="G13443" s="235">
        <v>23</v>
      </c>
      <c r="H13443" s="235">
        <v>15</v>
      </c>
    </row>
    <row r="13444" spans="2:8">
      <c r="B13444" s="235" t="s">
        <v>92</v>
      </c>
      <c r="C13444" s="235">
        <v>44552</v>
      </c>
      <c r="D13444" s="235">
        <v>24</v>
      </c>
      <c r="E13444" s="235">
        <v>82</v>
      </c>
      <c r="F13444" s="235">
        <v>80</v>
      </c>
      <c r="G13444" s="235">
        <v>24</v>
      </c>
      <c r="H13444" s="235">
        <v>16</v>
      </c>
    </row>
    <row r="13445" spans="2:8">
      <c r="B13445" s="235" t="s">
        <v>92</v>
      </c>
      <c r="C13445" s="235">
        <v>44553</v>
      </c>
      <c r="D13445" s="235">
        <v>11</v>
      </c>
      <c r="E13445" s="235">
        <v>80</v>
      </c>
      <c r="F13445" s="235">
        <v>78</v>
      </c>
      <c r="G13445" s="235">
        <v>25</v>
      </c>
      <c r="H13445" s="235">
        <v>16</v>
      </c>
    </row>
    <row r="13446" spans="2:8">
      <c r="B13446" s="235" t="s">
        <v>92</v>
      </c>
      <c r="C13446" s="235">
        <v>44554</v>
      </c>
      <c r="D13446" s="235">
        <v>1</v>
      </c>
      <c r="E13446" s="235">
        <v>84</v>
      </c>
      <c r="F13446" s="235">
        <v>80</v>
      </c>
      <c r="G13446" s="235">
        <v>25</v>
      </c>
      <c r="H13446" s="235">
        <v>17</v>
      </c>
    </row>
    <row r="13447" spans="2:8">
      <c r="B13447" s="235" t="s">
        <v>92</v>
      </c>
      <c r="C13447" s="235">
        <v>44555</v>
      </c>
      <c r="D13447" s="235">
        <v>0</v>
      </c>
      <c r="E13447" s="235">
        <v>91</v>
      </c>
      <c r="F13447" s="235">
        <v>87</v>
      </c>
      <c r="G13447" s="235">
        <v>24</v>
      </c>
      <c r="H13447" s="235">
        <v>17</v>
      </c>
    </row>
    <row r="13448" spans="2:8">
      <c r="B13448" s="235" t="s">
        <v>92</v>
      </c>
      <c r="C13448" s="235">
        <v>44556</v>
      </c>
      <c r="D13448" s="235">
        <v>0</v>
      </c>
      <c r="E13448" s="235">
        <v>88</v>
      </c>
      <c r="F13448" s="235">
        <v>84</v>
      </c>
      <c r="G13448" s="235">
        <v>23</v>
      </c>
      <c r="H13448" s="235">
        <v>16</v>
      </c>
    </row>
    <row r="13449" spans="2:8">
      <c r="B13449" s="235" t="s">
        <v>92</v>
      </c>
      <c r="C13449" s="235">
        <v>44557</v>
      </c>
      <c r="D13449" s="235">
        <v>8</v>
      </c>
      <c r="E13449" s="235">
        <v>79</v>
      </c>
      <c r="F13449" s="235">
        <v>75</v>
      </c>
      <c r="G13449" s="235">
        <v>24</v>
      </c>
      <c r="H13449" s="235">
        <v>16</v>
      </c>
    </row>
    <row r="13450" spans="2:8">
      <c r="B13450" s="235" t="s">
        <v>92</v>
      </c>
      <c r="C13450" s="235">
        <v>44558</v>
      </c>
      <c r="D13450" s="235">
        <v>10</v>
      </c>
      <c r="E13450" s="235">
        <v>84</v>
      </c>
      <c r="F13450" s="235">
        <v>80</v>
      </c>
      <c r="G13450" s="235">
        <v>24</v>
      </c>
      <c r="H13450" s="235">
        <v>16</v>
      </c>
    </row>
    <row r="13451" spans="2:8">
      <c r="B13451" s="235" t="s">
        <v>92</v>
      </c>
      <c r="C13451" s="235">
        <v>44559</v>
      </c>
      <c r="D13451" s="235">
        <v>15</v>
      </c>
      <c r="E13451" s="235">
        <v>87</v>
      </c>
      <c r="F13451" s="235">
        <v>83</v>
      </c>
      <c r="G13451" s="235">
        <v>23</v>
      </c>
      <c r="H13451" s="235">
        <v>16</v>
      </c>
    </row>
    <row r="13452" spans="2:8">
      <c r="B13452" s="235" t="s">
        <v>92</v>
      </c>
      <c r="C13452" s="235">
        <v>44560</v>
      </c>
      <c r="D13452" s="235">
        <v>15</v>
      </c>
      <c r="E13452" s="235">
        <v>91</v>
      </c>
      <c r="F13452" s="235">
        <v>87</v>
      </c>
      <c r="G13452" s="235">
        <v>24</v>
      </c>
      <c r="H13452" s="235">
        <v>17</v>
      </c>
    </row>
    <row r="13453" spans="2:8">
      <c r="B13453" s="235" t="s">
        <v>92</v>
      </c>
      <c r="C13453" s="235">
        <v>44561</v>
      </c>
      <c r="D13453" s="235">
        <v>0</v>
      </c>
      <c r="E13453" s="235">
        <v>87</v>
      </c>
      <c r="F13453" s="235">
        <v>83</v>
      </c>
      <c r="G13453" s="235">
        <v>24</v>
      </c>
      <c r="H13453" s="235">
        <v>17</v>
      </c>
    </row>
    <row r="13454" spans="2:8">
      <c r="B13454" s="235" t="s">
        <v>92</v>
      </c>
      <c r="C13454" s="235">
        <v>44562</v>
      </c>
      <c r="D13454" s="235">
        <v>0</v>
      </c>
      <c r="E13454" s="235">
        <v>85</v>
      </c>
      <c r="F13454" s="235">
        <v>81</v>
      </c>
      <c r="G13454" s="235">
        <v>23</v>
      </c>
      <c r="H13454" s="235">
        <v>16</v>
      </c>
    </row>
    <row r="13455" spans="2:8">
      <c r="B13455" s="235" t="s">
        <v>92</v>
      </c>
      <c r="C13455" s="235">
        <v>44563</v>
      </c>
      <c r="D13455" s="235">
        <v>0</v>
      </c>
      <c r="E13455" s="235">
        <v>89</v>
      </c>
      <c r="F13455" s="235">
        <v>85</v>
      </c>
      <c r="G13455" s="235">
        <v>23</v>
      </c>
      <c r="H13455" s="235">
        <v>15</v>
      </c>
    </row>
    <row r="13456" spans="2:8">
      <c r="B13456" s="235" t="s">
        <v>92</v>
      </c>
      <c r="C13456" s="235">
        <v>44564</v>
      </c>
      <c r="D13456" s="235">
        <v>20</v>
      </c>
      <c r="E13456" s="235">
        <v>95</v>
      </c>
      <c r="F13456" s="235">
        <v>91</v>
      </c>
      <c r="G13456" s="235">
        <v>23</v>
      </c>
      <c r="H13456" s="235">
        <v>15</v>
      </c>
    </row>
    <row r="13457" spans="2:8">
      <c r="B13457" s="235" t="s">
        <v>92</v>
      </c>
      <c r="C13457" s="235">
        <v>44565</v>
      </c>
      <c r="D13457" s="235">
        <v>5</v>
      </c>
      <c r="E13457" s="235">
        <v>88</v>
      </c>
      <c r="F13457" s="235">
        <v>84</v>
      </c>
      <c r="G13457" s="235">
        <v>23</v>
      </c>
      <c r="H13457" s="235">
        <v>16</v>
      </c>
    </row>
    <row r="13458" spans="2:8">
      <c r="B13458" s="235" t="s">
        <v>92</v>
      </c>
      <c r="C13458" s="235">
        <v>44566</v>
      </c>
      <c r="D13458" s="235">
        <v>10</v>
      </c>
      <c r="E13458" s="235">
        <v>87</v>
      </c>
      <c r="F13458" s="235">
        <v>83</v>
      </c>
      <c r="G13458" s="235">
        <v>24</v>
      </c>
      <c r="H13458" s="235">
        <v>16</v>
      </c>
    </row>
    <row r="13459" spans="2:8">
      <c r="B13459" s="235" t="s">
        <v>92</v>
      </c>
      <c r="C13459" s="235">
        <v>44567</v>
      </c>
      <c r="D13459" s="235">
        <v>32</v>
      </c>
      <c r="E13459" s="235">
        <v>87</v>
      </c>
      <c r="F13459" s="235">
        <v>83</v>
      </c>
      <c r="G13459" s="235">
        <v>24</v>
      </c>
      <c r="H13459" s="235">
        <v>17</v>
      </c>
    </row>
    <row r="13460" spans="2:8">
      <c r="B13460" s="235" t="s">
        <v>92</v>
      </c>
      <c r="C13460" s="235">
        <v>44568</v>
      </c>
      <c r="D13460" s="235">
        <v>11</v>
      </c>
      <c r="E13460" s="235">
        <v>83</v>
      </c>
      <c r="F13460" s="235">
        <v>79</v>
      </c>
      <c r="G13460" s="235">
        <v>23</v>
      </c>
      <c r="H13460" s="235">
        <v>16</v>
      </c>
    </row>
    <row r="13461" spans="2:8">
      <c r="B13461" s="235" t="s">
        <v>92</v>
      </c>
      <c r="C13461" s="235">
        <v>44569</v>
      </c>
      <c r="D13461" s="235">
        <v>0</v>
      </c>
      <c r="E13461" s="235">
        <v>84</v>
      </c>
      <c r="F13461" s="235">
        <v>80</v>
      </c>
      <c r="G13461" s="235">
        <v>24</v>
      </c>
      <c r="H13461" s="235">
        <v>16</v>
      </c>
    </row>
    <row r="13462" spans="2:8">
      <c r="B13462" s="235" t="s">
        <v>92</v>
      </c>
      <c r="C13462" s="235">
        <v>44570</v>
      </c>
      <c r="D13462" s="235">
        <v>0</v>
      </c>
      <c r="E13462" s="235">
        <v>87</v>
      </c>
      <c r="F13462" s="235">
        <v>83</v>
      </c>
      <c r="G13462" s="235">
        <v>24</v>
      </c>
      <c r="H13462" s="235">
        <v>17</v>
      </c>
    </row>
    <row r="13463" spans="2:8">
      <c r="B13463" s="235" t="s">
        <v>92</v>
      </c>
      <c r="C13463" s="235">
        <v>44571</v>
      </c>
      <c r="D13463" s="235">
        <v>0</v>
      </c>
      <c r="E13463" s="235">
        <v>92</v>
      </c>
      <c r="F13463" s="235">
        <v>88</v>
      </c>
      <c r="G13463" s="235">
        <v>24</v>
      </c>
      <c r="H13463" s="235">
        <v>17</v>
      </c>
    </row>
    <row r="13464" spans="2:8">
      <c r="B13464" s="235" t="s">
        <v>92</v>
      </c>
      <c r="C13464" s="235">
        <v>44572</v>
      </c>
      <c r="D13464" s="235">
        <v>36</v>
      </c>
      <c r="E13464" s="235">
        <v>93</v>
      </c>
      <c r="F13464" s="235">
        <v>89</v>
      </c>
      <c r="G13464" s="235">
        <v>23</v>
      </c>
      <c r="H13464" s="235">
        <v>16</v>
      </c>
    </row>
    <row r="13465" spans="2:8">
      <c r="B13465" s="235" t="s">
        <v>92</v>
      </c>
      <c r="C13465" s="235">
        <v>44573</v>
      </c>
      <c r="D13465" s="235">
        <v>2</v>
      </c>
      <c r="E13465" s="235">
        <v>90</v>
      </c>
      <c r="F13465" s="235">
        <v>86</v>
      </c>
      <c r="G13465" s="235">
        <v>25</v>
      </c>
      <c r="H13465" s="235">
        <v>17</v>
      </c>
    </row>
    <row r="13466" spans="2:8">
      <c r="B13466" s="235" t="s">
        <v>92</v>
      </c>
      <c r="C13466" s="235">
        <v>44574</v>
      </c>
      <c r="D13466" s="235">
        <v>0</v>
      </c>
      <c r="E13466" s="235">
        <v>91</v>
      </c>
      <c r="F13466" s="235">
        <v>87</v>
      </c>
      <c r="G13466" s="235">
        <v>25</v>
      </c>
      <c r="H13466" s="235">
        <v>16</v>
      </c>
    </row>
    <row r="13467" spans="2:8">
      <c r="B13467" s="235" t="s">
        <v>92</v>
      </c>
      <c r="C13467" s="235">
        <v>44575</v>
      </c>
      <c r="D13467" s="235">
        <v>5</v>
      </c>
      <c r="E13467" s="235">
        <v>90</v>
      </c>
      <c r="F13467" s="235">
        <v>86</v>
      </c>
      <c r="G13467" s="235">
        <v>24</v>
      </c>
      <c r="H13467" s="235">
        <v>15</v>
      </c>
    </row>
    <row r="13468" spans="2:8">
      <c r="B13468" s="235" t="s">
        <v>92</v>
      </c>
      <c r="C13468" s="235">
        <v>44576</v>
      </c>
      <c r="D13468" s="235">
        <v>0</v>
      </c>
      <c r="E13468" s="235">
        <v>94</v>
      </c>
      <c r="F13468" s="235">
        <v>92</v>
      </c>
      <c r="G13468" s="235">
        <v>23</v>
      </c>
      <c r="H13468" s="235">
        <v>15</v>
      </c>
    </row>
    <row r="13469" spans="2:8">
      <c r="B13469" s="235" t="s">
        <v>92</v>
      </c>
      <c r="C13469" s="235">
        <v>44577</v>
      </c>
      <c r="D13469" s="235">
        <v>0</v>
      </c>
      <c r="E13469" s="235">
        <v>85</v>
      </c>
      <c r="F13469" s="235">
        <v>81</v>
      </c>
      <c r="G13469" s="235">
        <v>23</v>
      </c>
      <c r="H13469" s="235">
        <v>16</v>
      </c>
    </row>
    <row r="13470" spans="2:8">
      <c r="B13470" s="235" t="s">
        <v>92</v>
      </c>
      <c r="C13470" s="235">
        <v>44578</v>
      </c>
      <c r="D13470" s="235">
        <v>0</v>
      </c>
      <c r="E13470" s="235">
        <v>80</v>
      </c>
      <c r="F13470" s="235">
        <v>76</v>
      </c>
      <c r="G13470" s="235">
        <v>24</v>
      </c>
      <c r="H13470" s="235">
        <v>16</v>
      </c>
    </row>
    <row r="13471" spans="2:8">
      <c r="B13471" s="235" t="s">
        <v>92</v>
      </c>
      <c r="C13471" s="235">
        <v>44579</v>
      </c>
      <c r="D13471" s="235">
        <v>5</v>
      </c>
      <c r="E13471" s="235">
        <v>76</v>
      </c>
      <c r="F13471" s="235">
        <v>72</v>
      </c>
      <c r="G13471" s="235">
        <v>24</v>
      </c>
      <c r="H13471" s="235">
        <v>16</v>
      </c>
    </row>
    <row r="13472" spans="2:8">
      <c r="B13472" s="235" t="s">
        <v>92</v>
      </c>
      <c r="C13472" s="235">
        <v>44580</v>
      </c>
      <c r="D13472" s="235">
        <v>0</v>
      </c>
      <c r="E13472" s="235">
        <v>79</v>
      </c>
      <c r="F13472" s="235">
        <v>75</v>
      </c>
      <c r="G13472" s="235">
        <v>25</v>
      </c>
      <c r="H13472" s="235">
        <v>16</v>
      </c>
    </row>
    <row r="13473" spans="2:8">
      <c r="B13473" s="235" t="s">
        <v>92</v>
      </c>
      <c r="C13473" s="235">
        <v>44581</v>
      </c>
      <c r="D13473" s="235">
        <v>0</v>
      </c>
      <c r="E13473" s="235">
        <v>80</v>
      </c>
      <c r="F13473" s="235">
        <v>76</v>
      </c>
      <c r="G13473" s="235">
        <v>23</v>
      </c>
      <c r="H13473" s="235">
        <v>16</v>
      </c>
    </row>
    <row r="13474" spans="2:8">
      <c r="B13474" s="235" t="s">
        <v>92</v>
      </c>
      <c r="C13474" s="235">
        <v>44582</v>
      </c>
      <c r="D13474" s="235">
        <v>0</v>
      </c>
      <c r="E13474" s="235">
        <v>79</v>
      </c>
      <c r="F13474" s="235">
        <v>75</v>
      </c>
      <c r="G13474" s="235">
        <v>23</v>
      </c>
      <c r="H13474" s="235">
        <v>16</v>
      </c>
    </row>
    <row r="13475" spans="2:8">
      <c r="B13475" s="235" t="s">
        <v>92</v>
      </c>
      <c r="C13475" s="235">
        <v>44583</v>
      </c>
      <c r="D13475" s="235">
        <v>0</v>
      </c>
      <c r="E13475" s="235">
        <v>84</v>
      </c>
      <c r="F13475" s="235">
        <v>80</v>
      </c>
      <c r="G13475" s="235">
        <v>23</v>
      </c>
      <c r="H13475" s="235">
        <v>15</v>
      </c>
    </row>
    <row r="13476" spans="2:8">
      <c r="B13476" s="235" t="s">
        <v>92</v>
      </c>
      <c r="C13476" s="235">
        <v>44584</v>
      </c>
      <c r="D13476" s="235">
        <v>0</v>
      </c>
      <c r="E13476" s="235">
        <v>86</v>
      </c>
      <c r="F13476" s="235">
        <v>82</v>
      </c>
      <c r="G13476" s="235">
        <v>25</v>
      </c>
      <c r="H13476" s="235">
        <v>17</v>
      </c>
    </row>
    <row r="13477" spans="2:8">
      <c r="B13477" s="235" t="s">
        <v>92</v>
      </c>
      <c r="C13477" s="235">
        <v>44585</v>
      </c>
      <c r="D13477" s="235">
        <v>10</v>
      </c>
      <c r="E13477" s="235">
        <v>80</v>
      </c>
      <c r="F13477" s="235">
        <v>76</v>
      </c>
      <c r="G13477" s="235">
        <v>24</v>
      </c>
      <c r="H13477" s="235">
        <v>17</v>
      </c>
    </row>
    <row r="13478" spans="2:8">
      <c r="B13478" s="235" t="s">
        <v>92</v>
      </c>
      <c r="C13478" s="235">
        <v>44586</v>
      </c>
      <c r="D13478" s="235">
        <v>25</v>
      </c>
      <c r="E13478" s="235">
        <v>87</v>
      </c>
      <c r="F13478" s="235">
        <v>83</v>
      </c>
      <c r="G13478" s="235">
        <v>25</v>
      </c>
      <c r="H13478" s="235">
        <v>16</v>
      </c>
    </row>
    <row r="13479" spans="2:8">
      <c r="B13479" s="235" t="s">
        <v>92</v>
      </c>
      <c r="C13479" s="235">
        <v>44587</v>
      </c>
      <c r="D13479" s="235">
        <v>9</v>
      </c>
      <c r="E13479" s="235">
        <v>88</v>
      </c>
      <c r="F13479" s="235">
        <v>84</v>
      </c>
      <c r="G13479" s="235">
        <v>23</v>
      </c>
      <c r="H13479" s="235">
        <v>16</v>
      </c>
    </row>
    <row r="13480" spans="2:8">
      <c r="B13480" s="235" t="s">
        <v>92</v>
      </c>
      <c r="C13480" s="235">
        <v>44588</v>
      </c>
      <c r="D13480" s="235">
        <v>2</v>
      </c>
      <c r="E13480" s="235">
        <v>89</v>
      </c>
      <c r="F13480" s="235">
        <v>85</v>
      </c>
      <c r="G13480" s="235">
        <v>24</v>
      </c>
      <c r="H13480" s="235">
        <v>16</v>
      </c>
    </row>
    <row r="13481" spans="2:8">
      <c r="B13481" s="235" t="s">
        <v>92</v>
      </c>
      <c r="C13481" s="235">
        <v>44589</v>
      </c>
      <c r="D13481" s="235">
        <v>0</v>
      </c>
      <c r="E13481" s="235">
        <v>85</v>
      </c>
      <c r="F13481" s="235">
        <v>81</v>
      </c>
      <c r="G13481" s="235">
        <v>23</v>
      </c>
      <c r="H13481" s="235">
        <v>16</v>
      </c>
    </row>
    <row r="13482" spans="2:8">
      <c r="B13482" s="235" t="s">
        <v>92</v>
      </c>
      <c r="C13482" s="235">
        <v>44590</v>
      </c>
      <c r="D13482" s="235">
        <v>0</v>
      </c>
      <c r="E13482" s="235">
        <v>86</v>
      </c>
      <c r="F13482" s="235">
        <v>82</v>
      </c>
      <c r="G13482" s="235">
        <v>25</v>
      </c>
      <c r="H13482" s="235">
        <v>17</v>
      </c>
    </row>
    <row r="13483" spans="2:8">
      <c r="B13483" s="235" t="s">
        <v>92</v>
      </c>
      <c r="C13483" s="235">
        <v>44591</v>
      </c>
      <c r="D13483" s="235">
        <v>0</v>
      </c>
      <c r="E13483" s="235">
        <v>84</v>
      </c>
      <c r="F13483" s="235">
        <v>80</v>
      </c>
      <c r="G13483" s="235">
        <v>24</v>
      </c>
      <c r="H13483" s="235">
        <v>16</v>
      </c>
    </row>
    <row r="13484" spans="2:8">
      <c r="B13484" s="235" t="s">
        <v>92</v>
      </c>
      <c r="C13484" s="235">
        <v>44592</v>
      </c>
      <c r="D13484" s="235">
        <v>14</v>
      </c>
      <c r="E13484" s="235">
        <v>82</v>
      </c>
      <c r="F13484" s="235">
        <v>78</v>
      </c>
      <c r="G13484" s="235">
        <v>25</v>
      </c>
      <c r="H13484" s="235">
        <v>14</v>
      </c>
    </row>
    <row r="13485" spans="2:8">
      <c r="B13485" s="235" t="s">
        <v>92</v>
      </c>
      <c r="C13485" s="235">
        <v>44593</v>
      </c>
      <c r="D13485" s="235">
        <v>0</v>
      </c>
      <c r="E13485" s="235">
        <v>82</v>
      </c>
      <c r="F13485" s="235">
        <v>80</v>
      </c>
      <c r="G13485" s="235">
        <v>26</v>
      </c>
      <c r="H13485" s="235">
        <v>16</v>
      </c>
    </row>
    <row r="13486" spans="2:8">
      <c r="B13486" s="235" t="s">
        <v>92</v>
      </c>
      <c r="C13486" s="235">
        <v>44594</v>
      </c>
      <c r="D13486" s="235">
        <v>0</v>
      </c>
      <c r="E13486" s="235">
        <v>85</v>
      </c>
      <c r="F13486" s="235">
        <v>82</v>
      </c>
      <c r="G13486" s="235">
        <v>24</v>
      </c>
      <c r="H13486" s="235">
        <v>16</v>
      </c>
    </row>
    <row r="13487" spans="2:8">
      <c r="B13487" s="235" t="s">
        <v>92</v>
      </c>
      <c r="C13487" s="235">
        <v>44595</v>
      </c>
      <c r="D13487" s="235">
        <v>0</v>
      </c>
      <c r="E13487" s="235">
        <v>86</v>
      </c>
      <c r="F13487" s="235">
        <v>82</v>
      </c>
      <c r="G13487" s="235">
        <v>23</v>
      </c>
      <c r="H13487" s="235">
        <v>15</v>
      </c>
    </row>
    <row r="13488" spans="2:8">
      <c r="B13488" s="235" t="s">
        <v>92</v>
      </c>
      <c r="C13488" s="235">
        <v>44596</v>
      </c>
      <c r="D13488" s="235">
        <v>0</v>
      </c>
      <c r="E13488" s="235">
        <v>80</v>
      </c>
      <c r="F13488" s="235">
        <v>76</v>
      </c>
      <c r="G13488" s="235">
        <v>25</v>
      </c>
      <c r="H13488" s="235">
        <v>14</v>
      </c>
    </row>
    <row r="13489" spans="2:8">
      <c r="B13489" s="235" t="s">
        <v>92</v>
      </c>
      <c r="C13489" s="235">
        <v>44597</v>
      </c>
      <c r="D13489" s="235">
        <v>0</v>
      </c>
      <c r="E13489" s="235">
        <v>81</v>
      </c>
      <c r="F13489" s="235">
        <v>77</v>
      </c>
      <c r="G13489" s="235">
        <v>25</v>
      </c>
      <c r="H13489" s="235">
        <v>17</v>
      </c>
    </row>
    <row r="13490" spans="2:8">
      <c r="B13490" s="235" t="s">
        <v>92</v>
      </c>
      <c r="C13490" s="235">
        <v>44598</v>
      </c>
      <c r="D13490" s="235">
        <v>13</v>
      </c>
      <c r="E13490" s="235">
        <v>88</v>
      </c>
      <c r="F13490" s="235">
        <v>84</v>
      </c>
      <c r="G13490" s="235">
        <v>23</v>
      </c>
      <c r="H13490" s="235">
        <v>16</v>
      </c>
    </row>
    <row r="13491" spans="2:8">
      <c r="B13491" s="235" t="s">
        <v>92</v>
      </c>
      <c r="C13491" s="235">
        <v>44599</v>
      </c>
      <c r="D13491" s="235">
        <v>13</v>
      </c>
      <c r="E13491" s="235">
        <v>87</v>
      </c>
      <c r="F13491" s="235">
        <v>83</v>
      </c>
      <c r="G13491" s="235">
        <v>24</v>
      </c>
      <c r="H13491" s="235">
        <v>16</v>
      </c>
    </row>
    <row r="13492" spans="2:8">
      <c r="B13492" s="235" t="s">
        <v>92</v>
      </c>
      <c r="C13492" s="235">
        <v>44600</v>
      </c>
      <c r="D13492" s="235">
        <v>24</v>
      </c>
      <c r="E13492" s="235">
        <v>93</v>
      </c>
      <c r="F13492" s="235">
        <v>89</v>
      </c>
      <c r="G13492" s="235">
        <v>22</v>
      </c>
      <c r="H13492" s="235">
        <v>16</v>
      </c>
    </row>
    <row r="13493" spans="2:8">
      <c r="B13493" s="235" t="s">
        <v>92</v>
      </c>
      <c r="C13493" s="235">
        <v>44601</v>
      </c>
      <c r="D13493" s="235">
        <v>10</v>
      </c>
      <c r="E13493" s="235">
        <v>91</v>
      </c>
      <c r="F13493" s="235">
        <v>87</v>
      </c>
      <c r="G13493" s="235">
        <v>23</v>
      </c>
      <c r="H13493" s="235">
        <v>16</v>
      </c>
    </row>
    <row r="13494" spans="2:8">
      <c r="B13494" s="235" t="s">
        <v>92</v>
      </c>
      <c r="C13494" s="235">
        <v>44602</v>
      </c>
      <c r="D13494" s="235">
        <v>10</v>
      </c>
      <c r="E13494" s="235">
        <v>91</v>
      </c>
      <c r="F13494" s="235">
        <v>87</v>
      </c>
      <c r="G13494" s="235">
        <v>23</v>
      </c>
      <c r="H13494" s="235">
        <v>16</v>
      </c>
    </row>
    <row r="13495" spans="2:8">
      <c r="B13495" s="235" t="s">
        <v>92</v>
      </c>
      <c r="C13495" s="235">
        <v>44603</v>
      </c>
      <c r="D13495" s="235">
        <v>6</v>
      </c>
      <c r="E13495" s="235">
        <v>81</v>
      </c>
      <c r="F13495" s="235">
        <v>76</v>
      </c>
      <c r="G13495" s="235">
        <v>24</v>
      </c>
      <c r="H13495" s="235">
        <v>16</v>
      </c>
    </row>
    <row r="13496" spans="2:8">
      <c r="B13496" s="235" t="s">
        <v>92</v>
      </c>
      <c r="C13496" s="235">
        <v>44604</v>
      </c>
      <c r="D13496" s="235">
        <v>0</v>
      </c>
      <c r="E13496" s="235">
        <v>81</v>
      </c>
      <c r="F13496" s="235">
        <v>77</v>
      </c>
      <c r="G13496" s="235">
        <v>25</v>
      </c>
      <c r="H13496" s="235">
        <v>16</v>
      </c>
    </row>
    <row r="13497" spans="2:8">
      <c r="B13497" s="235" t="s">
        <v>92</v>
      </c>
      <c r="C13497" s="235">
        <v>44605</v>
      </c>
      <c r="D13497" s="235">
        <v>0</v>
      </c>
      <c r="E13497" s="235">
        <v>84</v>
      </c>
      <c r="F13497" s="235">
        <v>80</v>
      </c>
      <c r="G13497" s="235">
        <v>24</v>
      </c>
      <c r="H13497" s="235">
        <v>16</v>
      </c>
    </row>
    <row r="13498" spans="2:8">
      <c r="B13498" s="235" t="s">
        <v>92</v>
      </c>
      <c r="C13498" s="235">
        <v>44606</v>
      </c>
      <c r="D13498" s="235">
        <v>9</v>
      </c>
      <c r="E13498" s="235">
        <v>93</v>
      </c>
      <c r="F13498" s="235">
        <v>89</v>
      </c>
      <c r="G13498" s="235">
        <v>23</v>
      </c>
      <c r="H13498" s="235">
        <v>16</v>
      </c>
    </row>
    <row r="13499" spans="2:8">
      <c r="B13499" s="235" t="s">
        <v>92</v>
      </c>
      <c r="C13499" s="235">
        <v>44607</v>
      </c>
      <c r="D13499" s="235">
        <v>4</v>
      </c>
      <c r="E13499" s="235">
        <v>87</v>
      </c>
      <c r="F13499" s="235">
        <v>83</v>
      </c>
      <c r="G13499" s="235">
        <v>24</v>
      </c>
      <c r="H13499" s="235">
        <v>15</v>
      </c>
    </row>
    <row r="13500" spans="2:8">
      <c r="B13500" s="235" t="s">
        <v>92</v>
      </c>
      <c r="C13500" s="235">
        <v>44608</v>
      </c>
      <c r="D13500" s="235">
        <v>10</v>
      </c>
      <c r="E13500" s="235">
        <v>81</v>
      </c>
      <c r="F13500" s="235">
        <v>77</v>
      </c>
      <c r="G13500" s="235">
        <v>25</v>
      </c>
      <c r="H13500" s="235">
        <v>17</v>
      </c>
    </row>
    <row r="13501" spans="2:8">
      <c r="B13501" s="235" t="s">
        <v>92</v>
      </c>
      <c r="C13501" s="235">
        <v>44609</v>
      </c>
      <c r="D13501" s="235">
        <v>6</v>
      </c>
      <c r="E13501" s="235">
        <v>80</v>
      </c>
      <c r="F13501" s="235">
        <v>76</v>
      </c>
      <c r="G13501" s="235">
        <v>24</v>
      </c>
      <c r="H13501" s="235">
        <v>17</v>
      </c>
    </row>
    <row r="13502" spans="2:8">
      <c r="B13502" s="235" t="s">
        <v>92</v>
      </c>
      <c r="C13502" s="235">
        <v>44610</v>
      </c>
      <c r="D13502" s="235">
        <v>0</v>
      </c>
      <c r="E13502" s="235">
        <v>76</v>
      </c>
      <c r="F13502" s="235">
        <v>72</v>
      </c>
      <c r="G13502" s="235">
        <v>24</v>
      </c>
      <c r="H13502" s="235">
        <v>16</v>
      </c>
    </row>
    <row r="13503" spans="2:8">
      <c r="B13503" s="235" t="s">
        <v>92</v>
      </c>
      <c r="C13503" s="235">
        <v>44611</v>
      </c>
      <c r="D13503" s="235">
        <v>0</v>
      </c>
      <c r="E13503" s="235">
        <v>87</v>
      </c>
      <c r="F13503" s="235">
        <v>83</v>
      </c>
      <c r="G13503" s="235">
        <v>24</v>
      </c>
      <c r="H13503" s="235">
        <v>16</v>
      </c>
    </row>
    <row r="13504" spans="2:8">
      <c r="B13504" s="235" t="s">
        <v>92</v>
      </c>
      <c r="C13504" s="235">
        <v>44612</v>
      </c>
      <c r="D13504" s="235">
        <v>0</v>
      </c>
      <c r="E13504" s="235">
        <v>91</v>
      </c>
      <c r="F13504" s="235">
        <v>89</v>
      </c>
      <c r="G13504" s="235">
        <v>25</v>
      </c>
      <c r="H13504" s="235">
        <v>17</v>
      </c>
    </row>
    <row r="13505" spans="2:8">
      <c r="B13505" s="235" t="s">
        <v>92</v>
      </c>
      <c r="C13505" s="235">
        <v>44613</v>
      </c>
      <c r="D13505" s="235">
        <v>40</v>
      </c>
      <c r="E13505" s="235">
        <v>82</v>
      </c>
      <c r="F13505" s="235">
        <v>80</v>
      </c>
      <c r="G13505" s="235">
        <v>24</v>
      </c>
      <c r="H13505" s="235">
        <v>16</v>
      </c>
    </row>
    <row r="13506" spans="2:8">
      <c r="B13506" s="235" t="s">
        <v>92</v>
      </c>
      <c r="C13506" s="235">
        <v>44614</v>
      </c>
      <c r="D13506" s="235">
        <v>6</v>
      </c>
      <c r="E13506" s="235">
        <v>87</v>
      </c>
      <c r="F13506" s="235">
        <v>83</v>
      </c>
      <c r="G13506" s="235">
        <v>24</v>
      </c>
      <c r="H13506" s="235">
        <v>15</v>
      </c>
    </row>
    <row r="13507" spans="2:8">
      <c r="B13507" s="235" t="s">
        <v>92</v>
      </c>
      <c r="C13507" s="235">
        <v>44615</v>
      </c>
      <c r="D13507" s="235">
        <v>3</v>
      </c>
      <c r="E13507" s="235">
        <v>87</v>
      </c>
      <c r="F13507" s="235">
        <v>83</v>
      </c>
      <c r="G13507" s="235">
        <v>23</v>
      </c>
      <c r="H13507" s="235">
        <v>16</v>
      </c>
    </row>
    <row r="13508" spans="2:8">
      <c r="B13508" s="235" t="s">
        <v>92</v>
      </c>
      <c r="C13508" s="235">
        <v>44616</v>
      </c>
      <c r="D13508" s="235">
        <v>4</v>
      </c>
      <c r="E13508" s="235">
        <v>90</v>
      </c>
      <c r="F13508" s="235">
        <v>88</v>
      </c>
      <c r="G13508" s="235">
        <v>24</v>
      </c>
      <c r="H13508" s="235">
        <v>16</v>
      </c>
    </row>
    <row r="13509" spans="2:8">
      <c r="B13509" s="235" t="s">
        <v>92</v>
      </c>
      <c r="C13509" s="235">
        <v>44617</v>
      </c>
      <c r="D13509" s="235">
        <v>7</v>
      </c>
      <c r="E13509" s="235">
        <v>87</v>
      </c>
      <c r="F13509" s="235">
        <v>83</v>
      </c>
      <c r="G13509" s="235">
        <v>23</v>
      </c>
      <c r="H13509" s="235">
        <v>16</v>
      </c>
    </row>
    <row r="13510" spans="2:8">
      <c r="B13510" s="235" t="s">
        <v>92</v>
      </c>
      <c r="C13510" s="235">
        <v>44618</v>
      </c>
      <c r="D13510" s="235">
        <v>0</v>
      </c>
      <c r="E13510" s="235">
        <v>87</v>
      </c>
      <c r="F13510" s="235">
        <v>85</v>
      </c>
      <c r="G13510" s="235">
        <v>23</v>
      </c>
      <c r="H13510" s="235">
        <v>15</v>
      </c>
    </row>
    <row r="13511" spans="2:8">
      <c r="B13511" s="235" t="s">
        <v>92</v>
      </c>
      <c r="C13511" s="235">
        <v>44619</v>
      </c>
      <c r="D13511" s="235">
        <v>0</v>
      </c>
      <c r="E13511" s="235">
        <v>86</v>
      </c>
      <c r="F13511" s="235">
        <v>84</v>
      </c>
      <c r="G13511" s="235">
        <v>23</v>
      </c>
      <c r="H13511" s="235">
        <v>15</v>
      </c>
    </row>
    <row r="13512" spans="2:8">
      <c r="B13512" s="235" t="s">
        <v>92</v>
      </c>
      <c r="C13512" s="235">
        <v>44620</v>
      </c>
      <c r="D13512" s="235">
        <v>9</v>
      </c>
      <c r="E13512" s="235">
        <v>90</v>
      </c>
      <c r="F13512" s="235">
        <v>88</v>
      </c>
      <c r="G13512" s="235">
        <v>22</v>
      </c>
      <c r="H13512" s="235">
        <v>15</v>
      </c>
    </row>
    <row r="13513" spans="2:8">
      <c r="B13513" s="235" t="s">
        <v>92</v>
      </c>
      <c r="C13513" s="235">
        <v>44621</v>
      </c>
      <c r="D13513" s="235">
        <v>7</v>
      </c>
      <c r="E13513" s="235">
        <v>88</v>
      </c>
      <c r="F13513" s="235">
        <v>86</v>
      </c>
      <c r="G13513" s="235">
        <v>24</v>
      </c>
      <c r="H13513" s="235">
        <v>16</v>
      </c>
    </row>
    <row r="13514" spans="2:8">
      <c r="B13514" s="235" t="s">
        <v>92</v>
      </c>
      <c r="C13514" s="235">
        <v>44622</v>
      </c>
      <c r="D13514" s="235">
        <v>5</v>
      </c>
      <c r="E13514" s="235">
        <v>87</v>
      </c>
      <c r="F13514" s="235">
        <v>85</v>
      </c>
      <c r="G13514" s="235">
        <v>23</v>
      </c>
      <c r="H13514" s="235">
        <v>15</v>
      </c>
    </row>
    <row r="13515" spans="2:8">
      <c r="B13515" s="235" t="s">
        <v>92</v>
      </c>
      <c r="C13515" s="235">
        <v>44623</v>
      </c>
      <c r="D13515" s="235">
        <v>7</v>
      </c>
      <c r="E13515" s="235">
        <v>84</v>
      </c>
      <c r="F13515" s="235">
        <v>86</v>
      </c>
      <c r="G13515" s="235">
        <v>23</v>
      </c>
      <c r="H13515" s="235">
        <v>15</v>
      </c>
    </row>
    <row r="13516" spans="2:8">
      <c r="B13516" s="235" t="s">
        <v>92</v>
      </c>
      <c r="C13516" s="235">
        <v>44624</v>
      </c>
      <c r="D13516" s="235">
        <v>6</v>
      </c>
      <c r="E13516" s="235">
        <v>89</v>
      </c>
      <c r="F13516" s="235">
        <v>87</v>
      </c>
      <c r="G13516" s="235">
        <v>22</v>
      </c>
      <c r="H13516" s="235">
        <v>15</v>
      </c>
    </row>
    <row r="13517" spans="2:8">
      <c r="B13517" s="235" t="s">
        <v>92</v>
      </c>
      <c r="C13517" s="235">
        <v>44625</v>
      </c>
      <c r="D13517" s="235">
        <v>0</v>
      </c>
      <c r="E13517" s="235">
        <v>91</v>
      </c>
      <c r="F13517" s="235">
        <v>89</v>
      </c>
      <c r="G13517" s="235">
        <v>24</v>
      </c>
      <c r="H13517" s="235">
        <v>16</v>
      </c>
    </row>
    <row r="13518" spans="2:8">
      <c r="B13518" s="235" t="s">
        <v>92</v>
      </c>
      <c r="C13518" s="235">
        <v>44626</v>
      </c>
      <c r="D13518" s="235">
        <v>0</v>
      </c>
      <c r="E13518" s="235">
        <v>87</v>
      </c>
      <c r="F13518" s="235">
        <v>85</v>
      </c>
      <c r="G13518" s="235">
        <v>24</v>
      </c>
      <c r="H13518" s="235">
        <v>16</v>
      </c>
    </row>
    <row r="13519" spans="2:8">
      <c r="B13519" s="235" t="s">
        <v>92</v>
      </c>
      <c r="C13519" s="235">
        <v>44627</v>
      </c>
      <c r="D13519" s="235">
        <v>50</v>
      </c>
      <c r="E13519" s="235">
        <v>89</v>
      </c>
      <c r="F13519" s="235">
        <v>87</v>
      </c>
      <c r="G13519" s="235">
        <v>23</v>
      </c>
      <c r="H13519" s="235">
        <v>15</v>
      </c>
    </row>
    <row r="13520" spans="2:8">
      <c r="B13520" s="235" t="s">
        <v>92</v>
      </c>
      <c r="C13520" s="235">
        <v>44628</v>
      </c>
      <c r="D13520" s="235">
        <v>2</v>
      </c>
      <c r="E13520" s="235">
        <v>84</v>
      </c>
      <c r="F13520" s="235">
        <v>86</v>
      </c>
      <c r="G13520" s="235">
        <v>23</v>
      </c>
      <c r="H13520" s="235">
        <v>16</v>
      </c>
    </row>
    <row r="13521" spans="2:8">
      <c r="B13521" s="235" t="s">
        <v>92</v>
      </c>
      <c r="C13521" s="235">
        <v>44629</v>
      </c>
      <c r="D13521" s="235">
        <v>5</v>
      </c>
      <c r="E13521" s="235">
        <v>87</v>
      </c>
      <c r="F13521" s="235">
        <v>85</v>
      </c>
      <c r="G13521" s="235">
        <v>24</v>
      </c>
      <c r="H13521" s="235">
        <v>15</v>
      </c>
    </row>
    <row r="13522" spans="2:8">
      <c r="B13522" s="235" t="s">
        <v>92</v>
      </c>
      <c r="C13522" s="235">
        <v>44630</v>
      </c>
      <c r="D13522" s="235">
        <v>0</v>
      </c>
      <c r="E13522" s="235">
        <v>89</v>
      </c>
      <c r="F13522" s="235">
        <v>87</v>
      </c>
      <c r="G13522" s="235">
        <v>23</v>
      </c>
      <c r="H13522" s="235">
        <v>16</v>
      </c>
    </row>
    <row r="13523" spans="2:8">
      <c r="B13523" s="235" t="s">
        <v>92</v>
      </c>
      <c r="C13523" s="235">
        <v>44631</v>
      </c>
      <c r="D13523" s="235">
        <v>1</v>
      </c>
      <c r="E13523" s="235">
        <v>86</v>
      </c>
      <c r="F13523" s="235">
        <v>84</v>
      </c>
      <c r="G13523" s="235">
        <v>22</v>
      </c>
      <c r="H13523" s="235">
        <v>15</v>
      </c>
    </row>
    <row r="13524" spans="2:8">
      <c r="B13524" s="235" t="s">
        <v>92</v>
      </c>
      <c r="C13524" s="235">
        <v>44632</v>
      </c>
      <c r="D13524" s="235">
        <v>0</v>
      </c>
      <c r="E13524" s="235">
        <v>88</v>
      </c>
      <c r="F13524" s="235">
        <v>86</v>
      </c>
      <c r="G13524" s="235">
        <v>24</v>
      </c>
      <c r="H13524" s="235">
        <v>16</v>
      </c>
    </row>
    <row r="13525" spans="2:8">
      <c r="B13525" s="235" t="s">
        <v>92</v>
      </c>
      <c r="C13525" s="235">
        <v>44633</v>
      </c>
      <c r="D13525" s="235">
        <v>0</v>
      </c>
      <c r="E13525" s="235">
        <v>89</v>
      </c>
      <c r="F13525" s="235">
        <v>87</v>
      </c>
      <c r="G13525" s="235">
        <v>24</v>
      </c>
      <c r="H13525" s="235">
        <v>16</v>
      </c>
    </row>
    <row r="13526" spans="2:8">
      <c r="B13526" s="235" t="s">
        <v>92</v>
      </c>
      <c r="C13526" s="235">
        <v>44634</v>
      </c>
      <c r="D13526" s="235">
        <v>7</v>
      </c>
      <c r="E13526" s="235">
        <v>91</v>
      </c>
      <c r="F13526" s="235">
        <v>89</v>
      </c>
      <c r="G13526" s="235">
        <v>23</v>
      </c>
      <c r="H13526" s="235">
        <v>15</v>
      </c>
    </row>
    <row r="13527" spans="2:8">
      <c r="B13527" s="235" t="s">
        <v>92</v>
      </c>
      <c r="C13527" s="235">
        <v>44635</v>
      </c>
      <c r="D13527" s="235">
        <v>6</v>
      </c>
      <c r="E13527" s="235">
        <v>88</v>
      </c>
      <c r="F13527" s="235">
        <v>86</v>
      </c>
      <c r="G13527" s="235">
        <v>24</v>
      </c>
      <c r="H13527" s="235">
        <v>15</v>
      </c>
    </row>
    <row r="13528" spans="2:8">
      <c r="B13528" s="235" t="s">
        <v>92</v>
      </c>
      <c r="C13528" s="235">
        <v>44636</v>
      </c>
      <c r="D13528" s="235">
        <v>7</v>
      </c>
      <c r="E13528" s="235">
        <v>89</v>
      </c>
      <c r="F13528" s="235">
        <v>87</v>
      </c>
      <c r="G13528" s="235">
        <v>24</v>
      </c>
      <c r="H13528" s="235">
        <v>16</v>
      </c>
    </row>
    <row r="13529" spans="2:8">
      <c r="B13529" s="235" t="s">
        <v>92</v>
      </c>
      <c r="C13529" s="235">
        <v>44637</v>
      </c>
      <c r="D13529" s="235">
        <v>14</v>
      </c>
      <c r="E13529" s="235">
        <v>89</v>
      </c>
      <c r="F13529" s="235">
        <v>86</v>
      </c>
      <c r="G13529" s="235">
        <v>23</v>
      </c>
      <c r="H13529" s="235">
        <v>15</v>
      </c>
    </row>
    <row r="13530" spans="2:8">
      <c r="B13530" s="235" t="s">
        <v>92</v>
      </c>
      <c r="C13530" s="235">
        <v>44638</v>
      </c>
      <c r="D13530" s="235">
        <v>0</v>
      </c>
      <c r="E13530" s="235">
        <v>88</v>
      </c>
      <c r="F13530" s="235">
        <v>86</v>
      </c>
      <c r="G13530" s="235">
        <v>23</v>
      </c>
      <c r="H13530" s="235">
        <v>16</v>
      </c>
    </row>
    <row r="13531" spans="2:8">
      <c r="B13531" s="235" t="s">
        <v>92</v>
      </c>
      <c r="C13531" s="235">
        <v>44639</v>
      </c>
      <c r="D13531" s="235">
        <v>0</v>
      </c>
      <c r="E13531" s="235">
        <v>88</v>
      </c>
      <c r="F13531" s="235">
        <v>86</v>
      </c>
      <c r="G13531" s="235">
        <v>23</v>
      </c>
      <c r="H13531" s="235">
        <v>16</v>
      </c>
    </row>
    <row r="13532" spans="2:8">
      <c r="B13532" s="235" t="s">
        <v>92</v>
      </c>
      <c r="C13532" s="235">
        <v>44640</v>
      </c>
      <c r="D13532" s="235">
        <v>0</v>
      </c>
      <c r="E13532" s="235">
        <v>91</v>
      </c>
      <c r="F13532" s="235">
        <v>89</v>
      </c>
      <c r="G13532" s="235">
        <v>22</v>
      </c>
      <c r="H13532" s="235">
        <v>15</v>
      </c>
    </row>
    <row r="13533" spans="2:8">
      <c r="B13533" s="235" t="s">
        <v>92</v>
      </c>
      <c r="C13533" s="235">
        <v>44641</v>
      </c>
      <c r="D13533" s="235">
        <v>0</v>
      </c>
      <c r="E13533" s="235">
        <v>87</v>
      </c>
      <c r="F13533" s="235">
        <v>85</v>
      </c>
      <c r="G13533" s="235">
        <v>24</v>
      </c>
      <c r="H13533" s="235">
        <v>16</v>
      </c>
    </row>
    <row r="13534" spans="2:8">
      <c r="B13534" s="235" t="s">
        <v>92</v>
      </c>
      <c r="C13534" s="235">
        <v>44642</v>
      </c>
      <c r="D13534" s="235">
        <v>40</v>
      </c>
      <c r="E13534" s="235">
        <v>89</v>
      </c>
      <c r="F13534" s="235">
        <v>87</v>
      </c>
      <c r="G13534" s="235">
        <v>22</v>
      </c>
      <c r="H13534" s="235">
        <v>16</v>
      </c>
    </row>
    <row r="13535" spans="2:8">
      <c r="B13535" s="235" t="s">
        <v>92</v>
      </c>
      <c r="C13535" s="235">
        <v>44643</v>
      </c>
      <c r="D13535" s="235">
        <v>4</v>
      </c>
      <c r="E13535" s="235">
        <v>86</v>
      </c>
      <c r="F13535" s="235">
        <v>84</v>
      </c>
      <c r="G13535" s="235">
        <v>23</v>
      </c>
      <c r="H13535" s="235">
        <v>15</v>
      </c>
    </row>
    <row r="13536" spans="2:8">
      <c r="B13536" s="235" t="s">
        <v>92</v>
      </c>
      <c r="C13536" s="235">
        <v>44644</v>
      </c>
      <c r="D13536" s="235">
        <v>5</v>
      </c>
      <c r="E13536" s="235">
        <v>89</v>
      </c>
      <c r="F13536" s="235">
        <v>87</v>
      </c>
      <c r="G13536" s="235">
        <v>23</v>
      </c>
      <c r="H13536" s="235">
        <v>15</v>
      </c>
    </row>
    <row r="13537" spans="2:8">
      <c r="B13537" s="235" t="s">
        <v>92</v>
      </c>
      <c r="C13537" s="235">
        <v>44617</v>
      </c>
      <c r="D13537" s="235">
        <v>0</v>
      </c>
      <c r="E13537" s="235">
        <v>87</v>
      </c>
      <c r="F13537" s="235">
        <v>85</v>
      </c>
      <c r="G13537" s="235">
        <v>22</v>
      </c>
      <c r="H13537" s="235">
        <v>15</v>
      </c>
    </row>
    <row r="13538" spans="2:8">
      <c r="B13538" s="235" t="s">
        <v>92</v>
      </c>
      <c r="C13538" s="235">
        <v>44646</v>
      </c>
      <c r="D13538" s="235">
        <v>0</v>
      </c>
      <c r="E13538" s="235">
        <v>88</v>
      </c>
      <c r="F13538" s="235">
        <v>84</v>
      </c>
      <c r="G13538" s="235">
        <v>23</v>
      </c>
      <c r="H13538" s="235">
        <v>16</v>
      </c>
    </row>
    <row r="13539" spans="2:8">
      <c r="B13539" s="235" t="s">
        <v>92</v>
      </c>
      <c r="C13539" s="235">
        <v>44647</v>
      </c>
      <c r="D13539" s="235">
        <v>0</v>
      </c>
      <c r="E13539" s="235">
        <v>90</v>
      </c>
      <c r="F13539" s="235">
        <v>86</v>
      </c>
      <c r="G13539" s="235">
        <v>24</v>
      </c>
      <c r="H13539" s="235">
        <v>15</v>
      </c>
    </row>
    <row r="13540" spans="2:8">
      <c r="B13540" s="235" t="s">
        <v>92</v>
      </c>
      <c r="C13540" s="235">
        <v>44648</v>
      </c>
      <c r="D13540" s="235">
        <v>40</v>
      </c>
      <c r="E13540" s="235">
        <v>87</v>
      </c>
      <c r="F13540" s="235">
        <v>85</v>
      </c>
      <c r="G13540" s="235">
        <v>23</v>
      </c>
      <c r="H13540" s="235">
        <v>15</v>
      </c>
    </row>
    <row r="13541" spans="2:8">
      <c r="B13541" s="235" t="s">
        <v>92</v>
      </c>
      <c r="C13541" s="235">
        <v>44651</v>
      </c>
      <c r="D13541" s="235">
        <v>23</v>
      </c>
      <c r="E13541" s="235">
        <v>99</v>
      </c>
      <c r="F13541" s="235">
        <v>79</v>
      </c>
      <c r="G13541" s="235">
        <v>17.2</v>
      </c>
      <c r="H13541" s="235">
        <v>14.2</v>
      </c>
    </row>
    <row r="13542" spans="2:8">
      <c r="B13542" s="235" t="s">
        <v>92</v>
      </c>
      <c r="C13542" s="235">
        <v>44652</v>
      </c>
      <c r="D13542" s="235">
        <v>24</v>
      </c>
      <c r="E13542" s="235">
        <v>82</v>
      </c>
      <c r="F13542" s="235">
        <v>80</v>
      </c>
      <c r="G13542" s="235">
        <v>26</v>
      </c>
      <c r="H13542" s="235">
        <v>16</v>
      </c>
    </row>
    <row r="13543" spans="2:8">
      <c r="B13543" s="235" t="s">
        <v>92</v>
      </c>
      <c r="C13543" s="235">
        <v>44653</v>
      </c>
      <c r="D13543" s="235">
        <v>0</v>
      </c>
      <c r="E13543" s="235">
        <v>85</v>
      </c>
      <c r="F13543" s="235">
        <v>82</v>
      </c>
      <c r="G13543" s="235">
        <v>24</v>
      </c>
      <c r="H13543" s="235">
        <v>16</v>
      </c>
    </row>
    <row r="13544" spans="2:8">
      <c r="B13544" s="235" t="s">
        <v>92</v>
      </c>
      <c r="C13544" s="235">
        <v>44654</v>
      </c>
      <c r="D13544" s="235">
        <v>0</v>
      </c>
      <c r="E13544" s="235">
        <v>86</v>
      </c>
      <c r="F13544" s="235">
        <v>82</v>
      </c>
      <c r="G13544" s="235">
        <v>23</v>
      </c>
      <c r="H13544" s="235">
        <v>15</v>
      </c>
    </row>
    <row r="13545" spans="2:8">
      <c r="B13545" s="235" t="s">
        <v>92</v>
      </c>
      <c r="C13545" s="235">
        <v>44655</v>
      </c>
      <c r="D13545" s="235">
        <v>54</v>
      </c>
      <c r="E13545" s="235">
        <v>80</v>
      </c>
      <c r="F13545" s="235">
        <v>76</v>
      </c>
      <c r="G13545" s="235">
        <v>25</v>
      </c>
      <c r="H13545" s="235">
        <v>14</v>
      </c>
    </row>
    <row r="13546" spans="2:8">
      <c r="B13546" s="235" t="s">
        <v>92</v>
      </c>
      <c r="C13546" s="235">
        <v>44656</v>
      </c>
      <c r="D13546" s="235">
        <v>14</v>
      </c>
      <c r="E13546" s="235">
        <v>81</v>
      </c>
      <c r="F13546" s="235">
        <v>77</v>
      </c>
      <c r="G13546" s="235">
        <v>25</v>
      </c>
      <c r="H13546" s="235">
        <v>17</v>
      </c>
    </row>
    <row r="13547" spans="2:8">
      <c r="B13547" s="235" t="s">
        <v>92</v>
      </c>
      <c r="C13547" s="235">
        <v>44657</v>
      </c>
      <c r="D13547" s="235">
        <v>26</v>
      </c>
      <c r="E13547" s="235">
        <v>88</v>
      </c>
      <c r="F13547" s="235">
        <v>84</v>
      </c>
      <c r="G13547" s="235">
        <v>23</v>
      </c>
      <c r="H13547" s="235">
        <v>16</v>
      </c>
    </row>
    <row r="13548" spans="2:8">
      <c r="B13548" s="235" t="s">
        <v>92</v>
      </c>
      <c r="C13548" s="235">
        <v>44658</v>
      </c>
      <c r="D13548" s="235">
        <v>20</v>
      </c>
      <c r="E13548" s="235">
        <v>87</v>
      </c>
      <c r="F13548" s="235">
        <v>83</v>
      </c>
      <c r="G13548" s="235">
        <v>24</v>
      </c>
      <c r="H13548" s="235">
        <v>16</v>
      </c>
    </row>
    <row r="13549" spans="2:8">
      <c r="B13549" s="235" t="s">
        <v>92</v>
      </c>
      <c r="C13549" s="235">
        <v>44659</v>
      </c>
      <c r="D13549" s="235">
        <v>5</v>
      </c>
      <c r="E13549" s="235">
        <v>93</v>
      </c>
      <c r="F13549" s="235">
        <v>89</v>
      </c>
      <c r="G13549" s="235">
        <v>22</v>
      </c>
      <c r="H13549" s="235">
        <v>16</v>
      </c>
    </row>
    <row r="13550" spans="2:8">
      <c r="B13550" s="235" t="s">
        <v>92</v>
      </c>
      <c r="C13550" s="235">
        <v>44660</v>
      </c>
      <c r="D13550" s="235">
        <v>0</v>
      </c>
      <c r="E13550" s="235">
        <v>91</v>
      </c>
      <c r="F13550" s="235">
        <v>87</v>
      </c>
      <c r="G13550" s="235">
        <v>23</v>
      </c>
      <c r="H13550" s="235">
        <v>16</v>
      </c>
    </row>
    <row r="13551" spans="2:8">
      <c r="B13551" s="235" t="s">
        <v>92</v>
      </c>
      <c r="C13551" s="235">
        <v>44661</v>
      </c>
      <c r="D13551" s="235">
        <v>0</v>
      </c>
      <c r="E13551" s="235">
        <v>81</v>
      </c>
      <c r="F13551" s="235">
        <v>76</v>
      </c>
      <c r="G13551" s="235">
        <v>24</v>
      </c>
      <c r="H13551" s="235">
        <v>16</v>
      </c>
    </row>
    <row r="13552" spans="2:8">
      <c r="B13552" s="235" t="s">
        <v>92</v>
      </c>
      <c r="C13552" s="235">
        <v>44662</v>
      </c>
      <c r="D13552" s="235">
        <v>42</v>
      </c>
      <c r="E13552" s="235">
        <v>88</v>
      </c>
      <c r="F13552" s="235">
        <v>84</v>
      </c>
      <c r="G13552" s="235">
        <v>24</v>
      </c>
      <c r="H13552" s="235">
        <v>16</v>
      </c>
    </row>
    <row r="13553" spans="2:8">
      <c r="B13553" s="235" t="s">
        <v>92</v>
      </c>
      <c r="C13553" s="235">
        <v>44663</v>
      </c>
      <c r="D13553" s="235">
        <v>1</v>
      </c>
      <c r="E13553" s="235">
        <v>81</v>
      </c>
      <c r="F13553" s="235">
        <v>77</v>
      </c>
      <c r="G13553" s="235">
        <v>25</v>
      </c>
      <c r="H13553" s="235">
        <v>16</v>
      </c>
    </row>
    <row r="13554" spans="2:8">
      <c r="B13554" s="235" t="s">
        <v>92</v>
      </c>
      <c r="C13554" s="235">
        <v>44664</v>
      </c>
      <c r="D13554" s="235">
        <v>0</v>
      </c>
      <c r="E13554" s="235">
        <v>84</v>
      </c>
      <c r="F13554" s="235">
        <v>80</v>
      </c>
      <c r="G13554" s="235">
        <v>24</v>
      </c>
      <c r="H13554" s="235">
        <v>16</v>
      </c>
    </row>
    <row r="13555" spans="2:8">
      <c r="B13555" s="235" t="s">
        <v>92</v>
      </c>
      <c r="C13555" s="235">
        <v>44665</v>
      </c>
      <c r="D13555" s="235">
        <v>0</v>
      </c>
      <c r="E13555" s="235">
        <v>93</v>
      </c>
      <c r="F13555" s="235">
        <v>89</v>
      </c>
      <c r="G13555" s="235">
        <v>23</v>
      </c>
      <c r="H13555" s="235">
        <v>16</v>
      </c>
    </row>
    <row r="13556" spans="2:8">
      <c r="B13556" s="235" t="s">
        <v>92</v>
      </c>
      <c r="C13556" s="235">
        <v>44666</v>
      </c>
      <c r="D13556" s="235">
        <v>0</v>
      </c>
      <c r="E13556" s="235">
        <v>87</v>
      </c>
      <c r="F13556" s="235">
        <v>83</v>
      </c>
      <c r="G13556" s="235">
        <v>24</v>
      </c>
      <c r="H13556" s="235">
        <v>15</v>
      </c>
    </row>
    <row r="13557" spans="2:8">
      <c r="B13557" s="235" t="s">
        <v>92</v>
      </c>
      <c r="C13557" s="235">
        <v>44667</v>
      </c>
      <c r="D13557" s="235">
        <v>0</v>
      </c>
      <c r="E13557" s="235">
        <v>81</v>
      </c>
      <c r="F13557" s="235">
        <v>77</v>
      </c>
      <c r="G13557" s="235">
        <v>25</v>
      </c>
      <c r="H13557" s="235">
        <v>17</v>
      </c>
    </row>
    <row r="13558" spans="2:8">
      <c r="B13558" s="235" t="s">
        <v>92</v>
      </c>
      <c r="C13558" s="235">
        <v>44668</v>
      </c>
      <c r="D13558" s="235">
        <v>0</v>
      </c>
      <c r="E13558" s="235">
        <v>80</v>
      </c>
      <c r="F13558" s="235">
        <v>76</v>
      </c>
      <c r="G13558" s="235">
        <v>24</v>
      </c>
      <c r="H13558" s="235">
        <v>17</v>
      </c>
    </row>
    <row r="13559" spans="2:8">
      <c r="B13559" s="235" t="s">
        <v>92</v>
      </c>
      <c r="C13559" s="235">
        <v>44669</v>
      </c>
      <c r="D13559" s="235">
        <v>68</v>
      </c>
      <c r="E13559" s="235">
        <v>76</v>
      </c>
      <c r="F13559" s="235">
        <v>72</v>
      </c>
      <c r="G13559" s="235">
        <v>24</v>
      </c>
      <c r="H13559" s="235">
        <v>16</v>
      </c>
    </row>
    <row r="13560" spans="2:8">
      <c r="B13560" s="235" t="s">
        <v>92</v>
      </c>
      <c r="C13560" s="235">
        <v>44670</v>
      </c>
      <c r="D13560" s="235">
        <v>36</v>
      </c>
      <c r="E13560" s="235">
        <v>87</v>
      </c>
      <c r="F13560" s="235">
        <v>83</v>
      </c>
      <c r="G13560" s="235">
        <v>24</v>
      </c>
      <c r="H13560" s="235">
        <v>15</v>
      </c>
    </row>
    <row r="13561" spans="2:8">
      <c r="B13561" s="235" t="s">
        <v>92</v>
      </c>
      <c r="C13561" s="235">
        <v>44671</v>
      </c>
      <c r="D13561" s="235">
        <v>10</v>
      </c>
      <c r="E13561" s="235">
        <v>86</v>
      </c>
      <c r="F13561" s="235">
        <v>81</v>
      </c>
      <c r="G13561" s="235">
        <v>24</v>
      </c>
      <c r="H13561" s="235">
        <v>16</v>
      </c>
    </row>
    <row r="13562" spans="2:8">
      <c r="B13562" s="235" t="s">
        <v>92</v>
      </c>
      <c r="C13562" s="235">
        <v>44672</v>
      </c>
      <c r="D13562" s="235">
        <v>6</v>
      </c>
      <c r="E13562" s="235">
        <v>85</v>
      </c>
      <c r="F13562" s="235">
        <v>83</v>
      </c>
      <c r="G13562" s="235">
        <v>24</v>
      </c>
      <c r="H13562" s="235">
        <v>15</v>
      </c>
    </row>
    <row r="13563" spans="2:8">
      <c r="B13563" s="235" t="s">
        <v>92</v>
      </c>
      <c r="C13563" s="235">
        <v>44673</v>
      </c>
      <c r="D13563" s="235">
        <v>34</v>
      </c>
      <c r="E13563" s="235">
        <v>84</v>
      </c>
      <c r="F13563" s="235">
        <v>80</v>
      </c>
      <c r="G13563" s="235">
        <v>25</v>
      </c>
      <c r="H13563" s="235">
        <v>15</v>
      </c>
    </row>
    <row r="13564" spans="2:8">
      <c r="B13564" s="235" t="s">
        <v>92</v>
      </c>
      <c r="C13564" s="235">
        <v>44674</v>
      </c>
      <c r="D13564" s="235">
        <v>0</v>
      </c>
      <c r="E13564" s="235">
        <v>85</v>
      </c>
      <c r="F13564" s="235">
        <v>81</v>
      </c>
      <c r="G13564" s="235">
        <v>22</v>
      </c>
      <c r="H13564" s="235">
        <v>16</v>
      </c>
    </row>
    <row r="13565" spans="2:8">
      <c r="B13565" s="235" t="s">
        <v>92</v>
      </c>
      <c r="C13565" s="235">
        <v>44675</v>
      </c>
      <c r="D13565" s="235">
        <v>0</v>
      </c>
      <c r="E13565" s="235">
        <v>88</v>
      </c>
      <c r="F13565" s="235">
        <v>83</v>
      </c>
      <c r="G13565" s="235">
        <v>22</v>
      </c>
      <c r="H13565" s="235">
        <v>16</v>
      </c>
    </row>
    <row r="13566" spans="2:8">
      <c r="B13566" s="235" t="s">
        <v>92</v>
      </c>
      <c r="C13566" s="235">
        <v>44676</v>
      </c>
      <c r="D13566" s="235">
        <v>41</v>
      </c>
      <c r="E13566" s="235">
        <v>87</v>
      </c>
      <c r="F13566" s="235">
        <v>83</v>
      </c>
      <c r="G13566" s="235">
        <v>24</v>
      </c>
      <c r="H13566" s="235">
        <v>16</v>
      </c>
    </row>
    <row r="13567" spans="2:8">
      <c r="B13567" s="235" t="s">
        <v>92</v>
      </c>
      <c r="C13567" s="235">
        <v>44677</v>
      </c>
      <c r="D13567" s="235">
        <v>9</v>
      </c>
      <c r="E13567" s="235">
        <v>90</v>
      </c>
      <c r="F13567" s="235">
        <v>85</v>
      </c>
      <c r="G13567" s="235">
        <v>24</v>
      </c>
      <c r="H13567" s="235">
        <v>14</v>
      </c>
    </row>
    <row r="13568" spans="2:8">
      <c r="B13568" s="235" t="s">
        <v>92</v>
      </c>
      <c r="C13568" s="235">
        <v>44678</v>
      </c>
      <c r="D13568" s="235">
        <v>1</v>
      </c>
      <c r="E13568" s="235">
        <v>89</v>
      </c>
      <c r="F13568" s="235">
        <v>80</v>
      </c>
      <c r="G13568" s="235">
        <v>26</v>
      </c>
      <c r="H13568" s="235">
        <v>16</v>
      </c>
    </row>
    <row r="13569" spans="2:8">
      <c r="B13569" s="235" t="s">
        <v>92</v>
      </c>
      <c r="C13569" s="235">
        <v>44679</v>
      </c>
      <c r="D13569" s="235">
        <v>17</v>
      </c>
      <c r="E13569" s="235">
        <v>91</v>
      </c>
      <c r="F13569" s="235">
        <v>85</v>
      </c>
      <c r="G13569" s="235">
        <v>24</v>
      </c>
      <c r="H13569" s="235">
        <v>15</v>
      </c>
    </row>
    <row r="13570" spans="2:8">
      <c r="B13570" s="235" t="s">
        <v>92</v>
      </c>
      <c r="C13570" s="235">
        <v>44680</v>
      </c>
      <c r="D13570" s="235">
        <v>0</v>
      </c>
      <c r="E13570" s="235">
        <v>90</v>
      </c>
      <c r="F13570" s="235">
        <v>87</v>
      </c>
      <c r="G13570" s="235">
        <v>22</v>
      </c>
      <c r="H13570" s="235">
        <v>16</v>
      </c>
    </row>
    <row r="13571" spans="2:8">
      <c r="B13571" s="235" t="s">
        <v>92</v>
      </c>
      <c r="C13571" s="235">
        <v>44681</v>
      </c>
      <c r="D13571" s="235">
        <v>0</v>
      </c>
      <c r="E13571" s="235">
        <v>89</v>
      </c>
      <c r="F13571" s="235">
        <v>84</v>
      </c>
      <c r="G13571" s="235">
        <v>22</v>
      </c>
      <c r="H13571" s="235">
        <v>15</v>
      </c>
    </row>
    <row r="13572" spans="2:8">
      <c r="B13572" s="235" t="s">
        <v>92</v>
      </c>
      <c r="C13572" s="235">
        <v>44682</v>
      </c>
      <c r="D13572" s="235">
        <v>0</v>
      </c>
      <c r="E13572" s="235">
        <v>90</v>
      </c>
      <c r="F13572" s="235">
        <v>85</v>
      </c>
      <c r="G13572" s="235">
        <v>25</v>
      </c>
      <c r="H13572" s="235">
        <v>16</v>
      </c>
    </row>
    <row r="13573" spans="2:8">
      <c r="B13573" s="235" t="s">
        <v>92</v>
      </c>
      <c r="C13573" s="235">
        <v>44683</v>
      </c>
      <c r="D13573" s="235">
        <v>5</v>
      </c>
      <c r="E13573" s="235">
        <v>85</v>
      </c>
      <c r="F13573" s="235">
        <v>81</v>
      </c>
      <c r="G13573" s="235">
        <v>26</v>
      </c>
      <c r="H13573" s="235">
        <v>15</v>
      </c>
    </row>
    <row r="13574" spans="2:8">
      <c r="B13574" s="235" t="s">
        <v>92</v>
      </c>
      <c r="C13574" s="235">
        <v>44684</v>
      </c>
      <c r="D13574" s="235">
        <v>1</v>
      </c>
      <c r="E13574" s="235">
        <v>85</v>
      </c>
      <c r="F13574" s="235">
        <v>82</v>
      </c>
      <c r="G13574" s="235">
        <v>27</v>
      </c>
      <c r="H13574" s="235">
        <v>15</v>
      </c>
    </row>
    <row r="13575" spans="2:8">
      <c r="B13575" s="235" t="s">
        <v>92</v>
      </c>
      <c r="C13575" s="235">
        <v>44685</v>
      </c>
      <c r="D13575" s="235">
        <v>0</v>
      </c>
      <c r="E13575" s="235">
        <v>89</v>
      </c>
      <c r="F13575" s="235">
        <v>87</v>
      </c>
      <c r="G13575" s="235">
        <v>25</v>
      </c>
      <c r="H13575" s="235">
        <v>16</v>
      </c>
    </row>
    <row r="13576" spans="2:8">
      <c r="B13576" s="235" t="s">
        <v>92</v>
      </c>
      <c r="C13576" s="235">
        <v>44686</v>
      </c>
      <c r="D13576" s="235">
        <v>0</v>
      </c>
      <c r="E13576" s="235">
        <v>88</v>
      </c>
      <c r="F13576" s="235">
        <v>85</v>
      </c>
      <c r="G13576" s="235">
        <v>24</v>
      </c>
      <c r="H13576" s="235">
        <v>16</v>
      </c>
    </row>
    <row r="13577" spans="2:8">
      <c r="B13577" s="235" t="s">
        <v>92</v>
      </c>
      <c r="C13577" s="235">
        <v>44687</v>
      </c>
      <c r="D13577" s="235">
        <v>0</v>
      </c>
      <c r="E13577" s="235">
        <v>83</v>
      </c>
      <c r="F13577" s="235">
        <v>75</v>
      </c>
      <c r="G13577" s="235">
        <v>24</v>
      </c>
      <c r="H13577" s="235">
        <v>17</v>
      </c>
    </row>
    <row r="13578" spans="2:8">
      <c r="B13578" s="235" t="s">
        <v>92</v>
      </c>
      <c r="C13578" s="235">
        <v>44688</v>
      </c>
      <c r="D13578" s="235">
        <v>0</v>
      </c>
      <c r="E13578" s="235">
        <v>85</v>
      </c>
      <c r="F13578" s="235">
        <v>75</v>
      </c>
      <c r="G13578" s="235">
        <v>24</v>
      </c>
      <c r="H13578" s="235">
        <v>16</v>
      </c>
    </row>
    <row r="13579" spans="2:8">
      <c r="B13579" s="235" t="s">
        <v>92</v>
      </c>
      <c r="C13579" s="235">
        <v>44689</v>
      </c>
      <c r="D13579" s="235">
        <v>0</v>
      </c>
      <c r="E13579" s="235">
        <v>89</v>
      </c>
      <c r="F13579" s="235">
        <v>80</v>
      </c>
      <c r="G13579" s="235">
        <v>26</v>
      </c>
      <c r="H13579" s="235">
        <v>19</v>
      </c>
    </row>
    <row r="13580" spans="2:8">
      <c r="B13580" s="235" t="s">
        <v>92</v>
      </c>
      <c r="C13580" s="235">
        <v>44690</v>
      </c>
      <c r="D13580" s="235">
        <v>20</v>
      </c>
      <c r="E13580" s="235">
        <v>99</v>
      </c>
      <c r="F13580" s="235">
        <v>78</v>
      </c>
      <c r="G13580" s="235">
        <v>26</v>
      </c>
      <c r="H13580" s="235">
        <v>17</v>
      </c>
    </row>
    <row r="13581" spans="2:8">
      <c r="B13581" s="235" t="s">
        <v>85</v>
      </c>
      <c r="C13581" s="235">
        <v>43831</v>
      </c>
      <c r="D13581" s="235">
        <v>0</v>
      </c>
      <c r="E13581" s="235">
        <v>0</v>
      </c>
      <c r="F13581" s="235">
        <v>0</v>
      </c>
      <c r="G13581" s="235">
        <v>0</v>
      </c>
      <c r="H13581" s="235">
        <v>0</v>
      </c>
    </row>
    <row r="13582" spans="2:8">
      <c r="B13582" s="235" t="s">
        <v>85</v>
      </c>
      <c r="C13582" s="235">
        <v>43862</v>
      </c>
      <c r="D13582" s="235">
        <v>0</v>
      </c>
      <c r="E13582" s="235">
        <v>0</v>
      </c>
      <c r="F13582" s="235">
        <v>0</v>
      </c>
      <c r="G13582" s="235">
        <v>0</v>
      </c>
      <c r="H13582" s="235">
        <v>0</v>
      </c>
    </row>
    <row r="13583" spans="2:8">
      <c r="B13583" s="235" t="s">
        <v>85</v>
      </c>
      <c r="C13583" s="235">
        <v>43891</v>
      </c>
      <c r="D13583" s="235">
        <v>89</v>
      </c>
      <c r="E13583" s="235">
        <v>0</v>
      </c>
      <c r="F13583" s="235">
        <v>0</v>
      </c>
      <c r="G13583" s="235">
        <v>0</v>
      </c>
      <c r="H13583" s="235">
        <v>0</v>
      </c>
    </row>
    <row r="13584" spans="2:8">
      <c r="B13584" s="235" t="s">
        <v>85</v>
      </c>
      <c r="C13584" s="235">
        <v>43922</v>
      </c>
      <c r="D13584" s="235">
        <v>141</v>
      </c>
      <c r="E13584" s="235">
        <v>0</v>
      </c>
      <c r="F13584" s="235">
        <v>0</v>
      </c>
      <c r="G13584" s="235">
        <v>0</v>
      </c>
      <c r="H13584" s="235">
        <v>0</v>
      </c>
    </row>
    <row r="13585" spans="2:8">
      <c r="B13585" s="235" t="s">
        <v>85</v>
      </c>
      <c r="C13585" s="235">
        <v>43952</v>
      </c>
      <c r="D13585" s="235">
        <v>149</v>
      </c>
      <c r="E13585" s="235">
        <v>0</v>
      </c>
      <c r="F13585" s="235">
        <v>0</v>
      </c>
      <c r="G13585" s="235">
        <v>0</v>
      </c>
      <c r="H13585" s="235">
        <v>0</v>
      </c>
    </row>
    <row r="13586" spans="2:8">
      <c r="B13586" s="235" t="s">
        <v>85</v>
      </c>
      <c r="C13586" s="235">
        <v>43983</v>
      </c>
      <c r="D13586" s="235">
        <v>286</v>
      </c>
      <c r="E13586" s="235">
        <v>0</v>
      </c>
      <c r="F13586" s="235">
        <v>0</v>
      </c>
      <c r="G13586" s="235">
        <v>0</v>
      </c>
      <c r="H13586" s="235">
        <v>0</v>
      </c>
    </row>
    <row r="13587" spans="2:8">
      <c r="B13587" s="235" t="s">
        <v>85</v>
      </c>
      <c r="C13587" s="235">
        <v>44013</v>
      </c>
      <c r="D13587" s="235">
        <v>448</v>
      </c>
      <c r="E13587" s="235">
        <v>0</v>
      </c>
      <c r="F13587" s="235">
        <v>0</v>
      </c>
      <c r="G13587" s="235">
        <v>0</v>
      </c>
      <c r="H13587" s="235">
        <v>0</v>
      </c>
    </row>
    <row r="13588" spans="2:8">
      <c r="B13588" s="235" t="s">
        <v>85</v>
      </c>
      <c r="C13588" s="235">
        <v>44044</v>
      </c>
      <c r="D13588" s="235">
        <v>313</v>
      </c>
      <c r="E13588" s="235">
        <v>0</v>
      </c>
      <c r="F13588" s="235">
        <v>0</v>
      </c>
      <c r="G13588" s="235">
        <v>0</v>
      </c>
      <c r="H13588" s="235">
        <v>0</v>
      </c>
    </row>
    <row r="13589" spans="2:8">
      <c r="B13589" s="235" t="s">
        <v>85</v>
      </c>
      <c r="C13589" s="235">
        <v>44075</v>
      </c>
      <c r="D13589" s="235">
        <v>431</v>
      </c>
      <c r="E13589" s="235">
        <v>0</v>
      </c>
      <c r="F13589" s="235">
        <v>0</v>
      </c>
      <c r="G13589" s="235">
        <v>0</v>
      </c>
      <c r="H13589" s="235">
        <v>0</v>
      </c>
    </row>
    <row r="13590" spans="2:8">
      <c r="B13590" s="235" t="s">
        <v>85</v>
      </c>
      <c r="C13590" s="235">
        <v>44105</v>
      </c>
      <c r="D13590" s="235">
        <v>289</v>
      </c>
      <c r="E13590" s="235">
        <v>0</v>
      </c>
      <c r="F13590" s="235">
        <v>0</v>
      </c>
      <c r="G13590" s="235">
        <v>0</v>
      </c>
      <c r="H13590" s="235">
        <v>0</v>
      </c>
    </row>
    <row r="13591" spans="2:8">
      <c r="B13591" s="235" t="s">
        <v>85</v>
      </c>
      <c r="C13591" s="235">
        <v>44136</v>
      </c>
      <c r="D13591" s="235">
        <v>362</v>
      </c>
      <c r="E13591" s="235">
        <v>0</v>
      </c>
      <c r="F13591" s="235">
        <v>0</v>
      </c>
      <c r="G13591" s="235">
        <v>0</v>
      </c>
      <c r="H13591" s="235">
        <v>0</v>
      </c>
    </row>
    <row r="13592" spans="2:8">
      <c r="B13592" s="235" t="s">
        <v>85</v>
      </c>
      <c r="C13592" s="235">
        <v>44166</v>
      </c>
      <c r="D13592" s="235">
        <v>261</v>
      </c>
      <c r="E13592" s="235">
        <v>0</v>
      </c>
      <c r="F13592" s="235">
        <v>0</v>
      </c>
      <c r="G13592" s="235">
        <v>0</v>
      </c>
      <c r="H13592" s="235">
        <v>0</v>
      </c>
    </row>
    <row r="13593" spans="2:8">
      <c r="B13593" s="235" t="s">
        <v>85</v>
      </c>
      <c r="C13593" s="235">
        <v>44197</v>
      </c>
      <c r="D13593" s="235">
        <v>188</v>
      </c>
      <c r="E13593" s="235">
        <v>0</v>
      </c>
      <c r="F13593" s="235">
        <v>0</v>
      </c>
      <c r="G13593" s="235">
        <v>0</v>
      </c>
      <c r="H13593" s="235">
        <v>0</v>
      </c>
    </row>
    <row r="13594" spans="2:8">
      <c r="B13594" s="235" t="s">
        <v>85</v>
      </c>
      <c r="C13594" s="235">
        <v>44228</v>
      </c>
      <c r="D13594" s="235">
        <v>162</v>
      </c>
      <c r="E13594" s="235">
        <v>0</v>
      </c>
      <c r="F13594" s="235">
        <v>0</v>
      </c>
      <c r="G13594" s="235">
        <v>0</v>
      </c>
      <c r="H13594" s="235">
        <v>0</v>
      </c>
    </row>
    <row r="13595" spans="2:8">
      <c r="B13595" s="235" t="s">
        <v>85</v>
      </c>
      <c r="C13595" s="235">
        <v>44256</v>
      </c>
      <c r="D13595" s="235">
        <v>297</v>
      </c>
      <c r="E13595" s="235">
        <v>0</v>
      </c>
      <c r="F13595" s="235">
        <v>0</v>
      </c>
      <c r="G13595" s="235">
        <v>0</v>
      </c>
      <c r="H13595" s="235">
        <v>0</v>
      </c>
    </row>
    <row r="13596" spans="2:8">
      <c r="B13596" s="235" t="s">
        <v>85</v>
      </c>
      <c r="C13596" s="235">
        <v>44287</v>
      </c>
      <c r="D13596" s="235">
        <v>300</v>
      </c>
      <c r="E13596" s="235">
        <v>0</v>
      </c>
      <c r="F13596" s="235">
        <v>0</v>
      </c>
      <c r="G13596" s="235">
        <v>0</v>
      </c>
      <c r="H13596" s="235">
        <v>0</v>
      </c>
    </row>
    <row r="13597" spans="2:8">
      <c r="B13597" s="235" t="s">
        <v>85</v>
      </c>
      <c r="C13597" s="235">
        <v>44317</v>
      </c>
      <c r="D13597" s="235">
        <v>275</v>
      </c>
      <c r="E13597" s="235">
        <v>0</v>
      </c>
      <c r="F13597" s="235">
        <v>0</v>
      </c>
      <c r="G13597" s="235">
        <v>0</v>
      </c>
      <c r="H13597" s="235">
        <v>0</v>
      </c>
    </row>
    <row r="13598" spans="2:8">
      <c r="B13598" s="235" t="s">
        <v>85</v>
      </c>
      <c r="C13598" s="235">
        <v>44348</v>
      </c>
      <c r="D13598" s="235">
        <v>326</v>
      </c>
      <c r="E13598" s="235">
        <v>0</v>
      </c>
      <c r="F13598" s="235">
        <v>0</v>
      </c>
      <c r="G13598" s="235">
        <v>0</v>
      </c>
      <c r="H13598" s="235">
        <v>0</v>
      </c>
    </row>
    <row r="13599" spans="2:8">
      <c r="B13599" s="235" t="s">
        <v>85</v>
      </c>
      <c r="C13599" s="235">
        <v>44378</v>
      </c>
      <c r="D13599" s="235">
        <v>258</v>
      </c>
      <c r="E13599" s="235">
        <v>0</v>
      </c>
      <c r="F13599" s="235">
        <v>0</v>
      </c>
      <c r="G13599" s="235">
        <v>0</v>
      </c>
      <c r="H13599" s="235">
        <v>0</v>
      </c>
    </row>
    <row r="13600" spans="2:8">
      <c r="B13600" s="235" t="s">
        <v>85</v>
      </c>
      <c r="C13600" s="235">
        <v>44409</v>
      </c>
      <c r="D13600" s="235">
        <v>0</v>
      </c>
      <c r="E13600" s="235">
        <v>0</v>
      </c>
      <c r="F13600" s="235">
        <v>0</v>
      </c>
      <c r="G13600" s="235">
        <v>0</v>
      </c>
      <c r="H13600" s="235">
        <v>0</v>
      </c>
    </row>
    <row r="13601" spans="2:8">
      <c r="B13601" s="235" t="s">
        <v>85</v>
      </c>
      <c r="C13601" s="235">
        <v>44410</v>
      </c>
      <c r="D13601" s="235">
        <v>0</v>
      </c>
      <c r="E13601" s="235">
        <v>0</v>
      </c>
      <c r="F13601" s="235">
        <v>0</v>
      </c>
      <c r="G13601" s="235">
        <v>0</v>
      </c>
      <c r="H13601" s="235">
        <v>0</v>
      </c>
    </row>
    <row r="13602" spans="2:8">
      <c r="B13602" s="235" t="s">
        <v>85</v>
      </c>
      <c r="C13602" s="235">
        <v>44411</v>
      </c>
      <c r="D13602" s="235">
        <v>0</v>
      </c>
      <c r="E13602" s="235">
        <v>0</v>
      </c>
      <c r="F13602" s="235">
        <v>0</v>
      </c>
      <c r="G13602" s="235">
        <v>0</v>
      </c>
      <c r="H13602" s="235">
        <v>0</v>
      </c>
    </row>
    <row r="13603" spans="2:8">
      <c r="B13603" s="235" t="s">
        <v>85</v>
      </c>
      <c r="C13603" s="235">
        <v>44412</v>
      </c>
      <c r="D13603" s="235">
        <v>0</v>
      </c>
      <c r="E13603" s="235">
        <v>0</v>
      </c>
      <c r="F13603" s="235">
        <v>0</v>
      </c>
      <c r="G13603" s="235">
        <v>0</v>
      </c>
      <c r="H13603" s="235">
        <v>0</v>
      </c>
    </row>
    <row r="13604" spans="2:8">
      <c r="B13604" s="235" t="s">
        <v>85</v>
      </c>
      <c r="C13604" s="235">
        <v>44413</v>
      </c>
      <c r="D13604" s="235">
        <v>0</v>
      </c>
      <c r="E13604" s="235">
        <v>0</v>
      </c>
      <c r="F13604" s="235">
        <v>0</v>
      </c>
      <c r="G13604" s="235">
        <v>0</v>
      </c>
      <c r="H13604" s="235">
        <v>0</v>
      </c>
    </row>
    <row r="13605" spans="2:8">
      <c r="B13605" s="235" t="s">
        <v>85</v>
      </c>
      <c r="C13605" s="235">
        <v>44414</v>
      </c>
      <c r="D13605" s="235">
        <v>0</v>
      </c>
      <c r="E13605" s="235">
        <v>0</v>
      </c>
      <c r="F13605" s="235">
        <v>0</v>
      </c>
      <c r="G13605" s="235">
        <v>0</v>
      </c>
      <c r="H13605" s="235">
        <v>0</v>
      </c>
    </row>
    <row r="13606" spans="2:8">
      <c r="B13606" s="235" t="s">
        <v>85</v>
      </c>
      <c r="C13606" s="235">
        <v>44417</v>
      </c>
      <c r="D13606" s="235">
        <v>48</v>
      </c>
      <c r="E13606" s="235">
        <v>0</v>
      </c>
      <c r="F13606" s="235">
        <v>0</v>
      </c>
      <c r="G13606" s="235">
        <v>0</v>
      </c>
      <c r="H13606" s="235">
        <v>0</v>
      </c>
    </row>
    <row r="13607" spans="2:8">
      <c r="B13607" s="235" t="s">
        <v>85</v>
      </c>
      <c r="C13607" s="235">
        <v>44418</v>
      </c>
      <c r="D13607" s="235">
        <v>18</v>
      </c>
      <c r="E13607" s="235">
        <v>0</v>
      </c>
      <c r="F13607" s="235">
        <v>0</v>
      </c>
      <c r="G13607" s="235">
        <v>0</v>
      </c>
      <c r="H13607" s="235">
        <v>0</v>
      </c>
    </row>
    <row r="13608" spans="2:8">
      <c r="B13608" s="235" t="s">
        <v>85</v>
      </c>
      <c r="C13608" s="235">
        <v>44419</v>
      </c>
      <c r="D13608" s="235">
        <v>7</v>
      </c>
      <c r="E13608" s="235">
        <v>0</v>
      </c>
      <c r="F13608" s="235">
        <v>0</v>
      </c>
      <c r="G13608" s="235">
        <v>0</v>
      </c>
      <c r="H13608" s="235">
        <v>0</v>
      </c>
    </row>
    <row r="13609" spans="2:8">
      <c r="B13609" s="235" t="s">
        <v>85</v>
      </c>
      <c r="C13609" s="235">
        <v>44055</v>
      </c>
      <c r="D13609" s="235">
        <v>14</v>
      </c>
      <c r="E13609" s="235">
        <v>0</v>
      </c>
      <c r="F13609" s="235">
        <v>0</v>
      </c>
      <c r="G13609" s="235">
        <v>0</v>
      </c>
      <c r="H13609" s="235">
        <v>0</v>
      </c>
    </row>
    <row r="13610" spans="2:8">
      <c r="B13610" s="235" t="s">
        <v>85</v>
      </c>
      <c r="C13610" s="235">
        <v>44421</v>
      </c>
      <c r="D13610" s="235">
        <v>18</v>
      </c>
      <c r="E13610" s="235">
        <v>0</v>
      </c>
      <c r="F13610" s="235">
        <v>0</v>
      </c>
      <c r="G13610" s="235">
        <v>0</v>
      </c>
      <c r="H13610" s="235">
        <v>0</v>
      </c>
    </row>
    <row r="13611" spans="2:8">
      <c r="B13611" s="235" t="s">
        <v>85</v>
      </c>
      <c r="C13611" s="235">
        <v>44422</v>
      </c>
      <c r="D13611" s="235">
        <v>0</v>
      </c>
      <c r="E13611" s="235">
        <v>0</v>
      </c>
      <c r="F13611" s="235">
        <v>0</v>
      </c>
      <c r="G13611" s="235">
        <v>0</v>
      </c>
      <c r="H13611" s="235">
        <v>0</v>
      </c>
    </row>
    <row r="13612" spans="2:8">
      <c r="B13612" s="235" t="s">
        <v>85</v>
      </c>
      <c r="C13612" s="235">
        <v>44423</v>
      </c>
      <c r="D13612" s="235">
        <v>0</v>
      </c>
      <c r="E13612" s="235">
        <v>0</v>
      </c>
      <c r="F13612" s="235">
        <v>0</v>
      </c>
      <c r="G13612" s="235">
        <v>0</v>
      </c>
      <c r="H13612" s="235">
        <v>0</v>
      </c>
    </row>
    <row r="13613" spans="2:8">
      <c r="B13613" s="235" t="s">
        <v>85</v>
      </c>
      <c r="C13613" s="235">
        <v>44424</v>
      </c>
      <c r="D13613" s="235">
        <v>0</v>
      </c>
      <c r="E13613" s="235">
        <v>0</v>
      </c>
      <c r="F13613" s="235">
        <v>0</v>
      </c>
      <c r="G13613" s="235">
        <v>0</v>
      </c>
      <c r="H13613" s="235">
        <v>0</v>
      </c>
    </row>
    <row r="13614" spans="2:8">
      <c r="B13614" s="235" t="s">
        <v>85</v>
      </c>
      <c r="C13614" s="235">
        <v>44425</v>
      </c>
      <c r="D13614" s="235">
        <v>58</v>
      </c>
      <c r="E13614" s="235">
        <v>0</v>
      </c>
      <c r="F13614" s="235">
        <v>0</v>
      </c>
      <c r="G13614" s="235">
        <v>0</v>
      </c>
      <c r="H13614" s="235">
        <v>0</v>
      </c>
    </row>
    <row r="13615" spans="2:8">
      <c r="B13615" s="235" t="s">
        <v>85</v>
      </c>
      <c r="C13615" s="235">
        <v>44426</v>
      </c>
      <c r="D13615" s="235">
        <v>18</v>
      </c>
      <c r="E13615" s="235">
        <v>0</v>
      </c>
      <c r="F13615" s="235">
        <v>0</v>
      </c>
      <c r="G13615" s="235">
        <v>0</v>
      </c>
      <c r="H13615" s="235">
        <v>0</v>
      </c>
    </row>
    <row r="13616" spans="2:8">
      <c r="B13616" s="235" t="s">
        <v>85</v>
      </c>
      <c r="C13616" s="235">
        <v>44427</v>
      </c>
      <c r="D13616" s="235">
        <v>12</v>
      </c>
      <c r="E13616" s="235">
        <v>0</v>
      </c>
      <c r="F13616" s="235">
        <v>0</v>
      </c>
      <c r="G13616" s="235">
        <v>0</v>
      </c>
      <c r="H13616" s="235">
        <v>0</v>
      </c>
    </row>
    <row r="13617" spans="2:8">
      <c r="B13617" s="235" t="s">
        <v>85</v>
      </c>
      <c r="C13617" s="235">
        <v>44428</v>
      </c>
      <c r="D13617" s="235">
        <v>4</v>
      </c>
      <c r="E13617" s="235">
        <v>0</v>
      </c>
      <c r="F13617" s="235">
        <v>0</v>
      </c>
      <c r="G13617" s="235">
        <v>0</v>
      </c>
      <c r="H13617" s="235">
        <v>0</v>
      </c>
    </row>
    <row r="13618" spans="2:8">
      <c r="B13618" s="235" t="s">
        <v>85</v>
      </c>
      <c r="C13618" s="235">
        <v>44429</v>
      </c>
      <c r="D13618" s="235">
        <v>8</v>
      </c>
      <c r="E13618" s="235">
        <v>0</v>
      </c>
      <c r="F13618" s="235">
        <v>0</v>
      </c>
      <c r="G13618" s="235">
        <v>0</v>
      </c>
      <c r="H13618" s="235">
        <v>0</v>
      </c>
    </row>
    <row r="13619" spans="2:8">
      <c r="B13619" s="235" t="s">
        <v>85</v>
      </c>
      <c r="C13619" s="235">
        <v>44430</v>
      </c>
      <c r="D13619" s="235">
        <v>0</v>
      </c>
      <c r="E13619" s="235">
        <v>0</v>
      </c>
      <c r="F13619" s="235">
        <v>0</v>
      </c>
      <c r="G13619" s="235">
        <v>0</v>
      </c>
      <c r="H13619" s="235">
        <v>0</v>
      </c>
    </row>
    <row r="13620" spans="2:8">
      <c r="B13620" s="235" t="s">
        <v>85</v>
      </c>
      <c r="C13620" s="235">
        <v>44431</v>
      </c>
      <c r="D13620" s="235">
        <v>9</v>
      </c>
      <c r="E13620" s="235">
        <v>0</v>
      </c>
      <c r="F13620" s="235">
        <v>0</v>
      </c>
      <c r="G13620" s="235">
        <v>0</v>
      </c>
      <c r="H13620" s="235">
        <v>0</v>
      </c>
    </row>
    <row r="13621" spans="2:8">
      <c r="B13621" s="235" t="s">
        <v>85</v>
      </c>
      <c r="C13621" s="235">
        <v>44432</v>
      </c>
      <c r="D13621" s="235">
        <v>9</v>
      </c>
      <c r="E13621" s="235">
        <v>0</v>
      </c>
      <c r="F13621" s="235">
        <v>0</v>
      </c>
      <c r="G13621" s="235">
        <v>0</v>
      </c>
      <c r="H13621" s="235">
        <v>0</v>
      </c>
    </row>
    <row r="13622" spans="2:8">
      <c r="B13622" s="235" t="s">
        <v>85</v>
      </c>
      <c r="C13622" s="235">
        <v>44433</v>
      </c>
      <c r="D13622" s="235">
        <v>6</v>
      </c>
      <c r="E13622" s="235">
        <v>0</v>
      </c>
      <c r="F13622" s="235">
        <v>0</v>
      </c>
      <c r="G13622" s="235">
        <v>0</v>
      </c>
      <c r="H13622" s="235">
        <v>0</v>
      </c>
    </row>
    <row r="13623" spans="2:8">
      <c r="B13623" s="235" t="s">
        <v>85</v>
      </c>
      <c r="C13623" s="235">
        <v>44434</v>
      </c>
      <c r="D13623" s="235">
        <v>28</v>
      </c>
      <c r="E13623" s="235">
        <v>0</v>
      </c>
      <c r="F13623" s="235">
        <v>0</v>
      </c>
      <c r="G13623" s="235">
        <v>0</v>
      </c>
      <c r="H13623" s="235">
        <v>0</v>
      </c>
    </row>
    <row r="13624" spans="2:8">
      <c r="B13624" s="235" t="s">
        <v>85</v>
      </c>
      <c r="C13624" s="235">
        <v>44435</v>
      </c>
      <c r="D13624" s="235">
        <v>2</v>
      </c>
      <c r="E13624" s="235">
        <v>0</v>
      </c>
      <c r="F13624" s="235">
        <v>0</v>
      </c>
      <c r="G13624" s="235">
        <v>0</v>
      </c>
      <c r="H13624" s="235">
        <v>0</v>
      </c>
    </row>
    <row r="13625" spans="2:8">
      <c r="B13625" s="235" t="s">
        <v>85</v>
      </c>
      <c r="C13625" s="235">
        <v>44436</v>
      </c>
      <c r="D13625" s="235">
        <v>0</v>
      </c>
      <c r="E13625" s="235">
        <v>0</v>
      </c>
      <c r="F13625" s="235">
        <v>0</v>
      </c>
      <c r="G13625" s="235">
        <v>0</v>
      </c>
      <c r="H13625" s="235">
        <v>0</v>
      </c>
    </row>
    <row r="13626" spans="2:8">
      <c r="B13626" s="235" t="s">
        <v>85</v>
      </c>
      <c r="C13626" s="235">
        <v>44437</v>
      </c>
      <c r="D13626" s="235">
        <v>0</v>
      </c>
      <c r="E13626" s="235">
        <v>0</v>
      </c>
      <c r="F13626" s="235">
        <v>0</v>
      </c>
      <c r="G13626" s="235">
        <v>0</v>
      </c>
      <c r="H13626" s="235">
        <v>0</v>
      </c>
    </row>
    <row r="13627" spans="2:8">
      <c r="B13627" s="235" t="s">
        <v>85</v>
      </c>
      <c r="C13627" s="235">
        <v>44438</v>
      </c>
      <c r="D13627" s="235">
        <v>39</v>
      </c>
      <c r="E13627" s="235">
        <v>0</v>
      </c>
      <c r="F13627" s="235">
        <v>0</v>
      </c>
      <c r="G13627" s="235">
        <v>0</v>
      </c>
      <c r="H13627" s="235">
        <v>0</v>
      </c>
    </row>
    <row r="13628" spans="2:8">
      <c r="B13628" s="235" t="s">
        <v>85</v>
      </c>
      <c r="C13628" s="235">
        <v>44439</v>
      </c>
      <c r="D13628" s="235">
        <v>16</v>
      </c>
      <c r="E13628" s="235">
        <v>0</v>
      </c>
      <c r="F13628" s="235">
        <v>0</v>
      </c>
      <c r="G13628" s="235">
        <v>0</v>
      </c>
      <c r="H13628" s="235">
        <v>0</v>
      </c>
    </row>
    <row r="13629" spans="2:8">
      <c r="B13629" s="235" t="s">
        <v>85</v>
      </c>
      <c r="C13629" s="235">
        <v>44440</v>
      </c>
      <c r="D13629" s="235">
        <v>5</v>
      </c>
      <c r="E13629" s="235">
        <v>0</v>
      </c>
      <c r="F13629" s="235">
        <v>0</v>
      </c>
      <c r="G13629" s="235">
        <v>0</v>
      </c>
      <c r="H13629" s="235">
        <v>0</v>
      </c>
    </row>
    <row r="13630" spans="2:8">
      <c r="B13630" s="235" t="s">
        <v>85</v>
      </c>
      <c r="C13630" s="235">
        <v>44076</v>
      </c>
      <c r="D13630" s="235">
        <v>2</v>
      </c>
      <c r="E13630" s="235">
        <v>0</v>
      </c>
      <c r="F13630" s="235">
        <v>0</v>
      </c>
      <c r="G13630" s="235">
        <v>0</v>
      </c>
      <c r="H13630" s="235">
        <v>0</v>
      </c>
    </row>
    <row r="13631" spans="2:8">
      <c r="B13631" s="235" t="s">
        <v>85</v>
      </c>
      <c r="C13631" s="235">
        <v>44442</v>
      </c>
      <c r="D13631" s="235">
        <v>0</v>
      </c>
      <c r="E13631" s="235">
        <v>0</v>
      </c>
      <c r="F13631" s="235">
        <v>0</v>
      </c>
      <c r="G13631" s="235">
        <v>0</v>
      </c>
      <c r="H13631" s="235">
        <v>0</v>
      </c>
    </row>
    <row r="13632" spans="2:8">
      <c r="B13632" s="235" t="s">
        <v>85</v>
      </c>
      <c r="C13632" s="235">
        <v>44443</v>
      </c>
      <c r="D13632" s="235">
        <v>0</v>
      </c>
      <c r="E13632" s="235">
        <v>0</v>
      </c>
      <c r="F13632" s="235">
        <v>0</v>
      </c>
      <c r="G13632" s="235">
        <v>0</v>
      </c>
      <c r="H13632" s="235">
        <v>0</v>
      </c>
    </row>
    <row r="13633" spans="2:8">
      <c r="B13633" s="235" t="s">
        <v>85</v>
      </c>
      <c r="C13633" s="235">
        <v>44444</v>
      </c>
      <c r="D13633" s="235">
        <v>0</v>
      </c>
      <c r="E13633" s="235">
        <v>0</v>
      </c>
      <c r="F13633" s="235">
        <v>0</v>
      </c>
      <c r="G13633" s="235">
        <v>0</v>
      </c>
      <c r="H13633" s="235">
        <v>0</v>
      </c>
    </row>
    <row r="13634" spans="2:8">
      <c r="B13634" s="235" t="s">
        <v>85</v>
      </c>
      <c r="C13634" s="235">
        <v>44445</v>
      </c>
      <c r="D13634" s="235">
        <v>52</v>
      </c>
      <c r="E13634" s="235">
        <v>0</v>
      </c>
      <c r="F13634" s="235">
        <v>0</v>
      </c>
      <c r="G13634" s="235">
        <v>0</v>
      </c>
      <c r="H13634" s="235">
        <v>0</v>
      </c>
    </row>
    <row r="13635" spans="2:8">
      <c r="B13635" s="235" t="s">
        <v>85</v>
      </c>
      <c r="C13635" s="235">
        <v>44446</v>
      </c>
      <c r="D13635" s="235">
        <v>21</v>
      </c>
      <c r="E13635" s="235">
        <v>0</v>
      </c>
      <c r="F13635" s="235">
        <v>0</v>
      </c>
      <c r="G13635" s="235">
        <v>0</v>
      </c>
      <c r="H13635" s="235">
        <v>0</v>
      </c>
    </row>
    <row r="13636" spans="2:8">
      <c r="B13636" s="235" t="s">
        <v>85</v>
      </c>
      <c r="C13636" s="235">
        <v>44447</v>
      </c>
      <c r="D13636" s="235">
        <v>14</v>
      </c>
      <c r="E13636" s="235">
        <v>0</v>
      </c>
      <c r="F13636" s="235">
        <v>0</v>
      </c>
      <c r="G13636" s="235">
        <v>0</v>
      </c>
      <c r="H13636" s="235">
        <v>0</v>
      </c>
    </row>
    <row r="13637" spans="2:8">
      <c r="B13637" s="235" t="s">
        <v>85</v>
      </c>
      <c r="C13637" s="235">
        <v>44448</v>
      </c>
      <c r="D13637" s="235">
        <v>0</v>
      </c>
      <c r="E13637" s="235">
        <v>0</v>
      </c>
      <c r="F13637" s="235">
        <v>0</v>
      </c>
      <c r="G13637" s="235">
        <v>0</v>
      </c>
      <c r="H13637" s="235">
        <v>0</v>
      </c>
    </row>
    <row r="13638" spans="2:8">
      <c r="B13638" s="235" t="s">
        <v>85</v>
      </c>
      <c r="C13638" s="235">
        <v>44449</v>
      </c>
      <c r="D13638" s="235">
        <v>2</v>
      </c>
      <c r="E13638" s="235">
        <v>0</v>
      </c>
      <c r="F13638" s="235">
        <v>0</v>
      </c>
      <c r="G13638" s="235">
        <v>0</v>
      </c>
      <c r="H13638" s="235">
        <v>0</v>
      </c>
    </row>
    <row r="13639" spans="2:8">
      <c r="B13639" s="235" t="s">
        <v>85</v>
      </c>
      <c r="C13639" s="235">
        <v>44450</v>
      </c>
      <c r="D13639" s="235">
        <v>20</v>
      </c>
      <c r="E13639" s="235">
        <v>0</v>
      </c>
      <c r="F13639" s="235">
        <v>0</v>
      </c>
      <c r="G13639" s="235">
        <v>0</v>
      </c>
      <c r="H13639" s="235">
        <v>0</v>
      </c>
    </row>
    <row r="13640" spans="2:8">
      <c r="B13640" s="235" t="s">
        <v>85</v>
      </c>
      <c r="C13640" s="235">
        <v>44451</v>
      </c>
      <c r="D13640" s="235">
        <v>45</v>
      </c>
      <c r="E13640" s="235">
        <v>0</v>
      </c>
      <c r="F13640" s="235">
        <v>0</v>
      </c>
      <c r="G13640" s="235">
        <v>0</v>
      </c>
      <c r="H13640" s="235">
        <v>0</v>
      </c>
    </row>
    <row r="13641" spans="2:8">
      <c r="B13641" s="235" t="s">
        <v>85</v>
      </c>
      <c r="C13641" s="235">
        <v>44452</v>
      </c>
      <c r="D13641" s="235">
        <v>0</v>
      </c>
      <c r="E13641" s="235">
        <v>0</v>
      </c>
      <c r="F13641" s="235">
        <v>0</v>
      </c>
      <c r="G13641" s="235">
        <v>0</v>
      </c>
      <c r="H13641" s="235">
        <v>0</v>
      </c>
    </row>
    <row r="13642" spans="2:8">
      <c r="B13642" s="235" t="s">
        <v>85</v>
      </c>
      <c r="C13642" s="235">
        <v>44453</v>
      </c>
      <c r="D13642" s="235">
        <v>43</v>
      </c>
      <c r="E13642" s="235">
        <v>0</v>
      </c>
      <c r="F13642" s="235">
        <v>0</v>
      </c>
      <c r="G13642" s="235">
        <v>0</v>
      </c>
      <c r="H13642" s="235">
        <v>0</v>
      </c>
    </row>
    <row r="13643" spans="2:8">
      <c r="B13643" s="235" t="s">
        <v>85</v>
      </c>
      <c r="C13643" s="235">
        <v>44454</v>
      </c>
      <c r="D13643" s="235">
        <v>50</v>
      </c>
      <c r="E13643" s="235">
        <v>0</v>
      </c>
      <c r="F13643" s="235">
        <v>0</v>
      </c>
      <c r="G13643" s="235">
        <v>0</v>
      </c>
      <c r="H13643" s="235">
        <v>0</v>
      </c>
    </row>
    <row r="13644" spans="2:8">
      <c r="B13644" s="235" t="s">
        <v>85</v>
      </c>
      <c r="C13644" s="235">
        <v>44455</v>
      </c>
      <c r="D13644" s="235">
        <v>0</v>
      </c>
      <c r="E13644" s="235">
        <v>0</v>
      </c>
      <c r="F13644" s="235">
        <v>0</v>
      </c>
      <c r="G13644" s="235">
        <v>0</v>
      </c>
      <c r="H13644" s="235">
        <v>0</v>
      </c>
    </row>
    <row r="13645" spans="2:8">
      <c r="B13645" s="235" t="s">
        <v>85</v>
      </c>
      <c r="C13645" s="235">
        <v>44456</v>
      </c>
      <c r="D13645" s="235">
        <v>0</v>
      </c>
      <c r="E13645" s="235">
        <v>0</v>
      </c>
      <c r="F13645" s="235">
        <v>0</v>
      </c>
      <c r="G13645" s="235">
        <v>0</v>
      </c>
      <c r="H13645" s="235">
        <v>0</v>
      </c>
    </row>
    <row r="13646" spans="2:8">
      <c r="B13646" s="235" t="s">
        <v>85</v>
      </c>
      <c r="C13646" s="235">
        <v>44457</v>
      </c>
      <c r="D13646" s="235">
        <v>0</v>
      </c>
      <c r="E13646" s="235">
        <v>0</v>
      </c>
      <c r="F13646" s="235">
        <v>0</v>
      </c>
      <c r="G13646" s="235">
        <v>0</v>
      </c>
      <c r="H13646" s="235">
        <v>0</v>
      </c>
    </row>
    <row r="13647" spans="2:8">
      <c r="B13647" s="235" t="s">
        <v>85</v>
      </c>
      <c r="C13647" s="235">
        <v>44458</v>
      </c>
      <c r="D13647" s="235">
        <v>20</v>
      </c>
      <c r="E13647" s="235">
        <v>0</v>
      </c>
      <c r="F13647" s="235">
        <v>0</v>
      </c>
      <c r="G13647" s="235">
        <v>0</v>
      </c>
      <c r="H13647" s="235">
        <v>0</v>
      </c>
    </row>
    <row r="13648" spans="2:8">
      <c r="B13648" s="235" t="s">
        <v>85</v>
      </c>
      <c r="C13648" s="235">
        <v>44459</v>
      </c>
      <c r="D13648" s="235">
        <v>9</v>
      </c>
      <c r="E13648" s="235">
        <v>0</v>
      </c>
      <c r="F13648" s="235">
        <v>0</v>
      </c>
      <c r="G13648" s="235">
        <v>0</v>
      </c>
      <c r="H13648" s="235">
        <v>0</v>
      </c>
    </row>
    <row r="13649" spans="2:8">
      <c r="B13649" s="235" t="s">
        <v>85</v>
      </c>
      <c r="C13649" s="235">
        <v>44460</v>
      </c>
      <c r="D13649" s="235">
        <v>40</v>
      </c>
      <c r="E13649" s="235">
        <v>0</v>
      </c>
      <c r="F13649" s="235">
        <v>0</v>
      </c>
      <c r="G13649" s="235">
        <v>0</v>
      </c>
      <c r="H13649" s="235">
        <v>0</v>
      </c>
    </row>
    <row r="13650" spans="2:8">
      <c r="B13650" s="235" t="s">
        <v>85</v>
      </c>
      <c r="C13650" s="235">
        <v>44461</v>
      </c>
      <c r="D13650" s="235">
        <v>0</v>
      </c>
      <c r="E13650" s="235">
        <v>0</v>
      </c>
      <c r="F13650" s="235">
        <v>0</v>
      </c>
      <c r="G13650" s="235">
        <v>0</v>
      </c>
      <c r="H13650" s="235">
        <v>0</v>
      </c>
    </row>
    <row r="13651" spans="2:8">
      <c r="B13651" s="235" t="s">
        <v>85</v>
      </c>
      <c r="C13651" s="235">
        <v>44462</v>
      </c>
      <c r="D13651" s="235">
        <v>27</v>
      </c>
      <c r="E13651" s="235">
        <v>0</v>
      </c>
      <c r="F13651" s="235">
        <v>0</v>
      </c>
      <c r="G13651" s="235">
        <v>0</v>
      </c>
      <c r="H13651" s="235">
        <v>0</v>
      </c>
    </row>
    <row r="13652" spans="2:8">
      <c r="B13652" s="235" t="s">
        <v>85</v>
      </c>
      <c r="C13652" s="235">
        <v>44463</v>
      </c>
      <c r="D13652" s="235">
        <v>2</v>
      </c>
      <c r="E13652" s="235">
        <v>0</v>
      </c>
      <c r="F13652" s="235">
        <v>0</v>
      </c>
      <c r="G13652" s="235">
        <v>0</v>
      </c>
      <c r="H13652" s="235">
        <v>0</v>
      </c>
    </row>
    <row r="13653" spans="2:8">
      <c r="B13653" s="235" t="s">
        <v>85</v>
      </c>
      <c r="C13653" s="235">
        <v>44464</v>
      </c>
      <c r="D13653" s="235">
        <v>0</v>
      </c>
      <c r="E13653" s="235">
        <v>0</v>
      </c>
      <c r="F13653" s="235">
        <v>0</v>
      </c>
      <c r="G13653" s="235">
        <v>0</v>
      </c>
      <c r="H13653" s="235">
        <v>0</v>
      </c>
    </row>
    <row r="13654" spans="2:8">
      <c r="B13654" s="235" t="s">
        <v>85</v>
      </c>
      <c r="C13654" s="235">
        <v>44465</v>
      </c>
      <c r="D13654" s="235">
        <v>0</v>
      </c>
      <c r="E13654" s="235">
        <v>0</v>
      </c>
      <c r="F13654" s="235">
        <v>0</v>
      </c>
      <c r="G13654" s="235">
        <v>0</v>
      </c>
      <c r="H13654" s="235">
        <v>0</v>
      </c>
    </row>
    <row r="13655" spans="2:8">
      <c r="B13655" s="235" t="s">
        <v>85</v>
      </c>
      <c r="C13655" s="235">
        <v>44466</v>
      </c>
      <c r="D13655" s="235">
        <v>0</v>
      </c>
      <c r="E13655" s="235">
        <v>0</v>
      </c>
      <c r="F13655" s="235">
        <v>0</v>
      </c>
      <c r="G13655" s="235">
        <v>0</v>
      </c>
      <c r="H13655" s="235">
        <v>0</v>
      </c>
    </row>
    <row r="13656" spans="2:8">
      <c r="B13656" s="235" t="s">
        <v>85</v>
      </c>
      <c r="C13656" s="235">
        <v>44467</v>
      </c>
      <c r="D13656" s="235">
        <v>2</v>
      </c>
      <c r="E13656" s="235">
        <v>0</v>
      </c>
      <c r="F13656" s="235">
        <v>0</v>
      </c>
      <c r="G13656" s="235">
        <v>0</v>
      </c>
      <c r="H13656" s="235">
        <v>0</v>
      </c>
    </row>
    <row r="13657" spans="2:8">
      <c r="B13657" s="235" t="s">
        <v>85</v>
      </c>
      <c r="C13657" s="235">
        <v>44468</v>
      </c>
      <c r="D13657" s="235">
        <v>9</v>
      </c>
      <c r="E13657" s="235">
        <v>0</v>
      </c>
      <c r="F13657" s="235">
        <v>0</v>
      </c>
      <c r="G13657" s="235">
        <v>0</v>
      </c>
      <c r="H13657" s="235">
        <v>0</v>
      </c>
    </row>
    <row r="13658" spans="2:8">
      <c r="B13658" s="235" t="s">
        <v>85</v>
      </c>
      <c r="C13658" s="235">
        <v>44469</v>
      </c>
      <c r="D13658" s="235">
        <v>22</v>
      </c>
      <c r="E13658" s="235">
        <v>0</v>
      </c>
      <c r="F13658" s="235">
        <v>0</v>
      </c>
      <c r="G13658" s="235">
        <v>0</v>
      </c>
      <c r="H13658" s="235">
        <v>0</v>
      </c>
    </row>
    <row r="13659" spans="2:8">
      <c r="B13659" s="235" t="s">
        <v>85</v>
      </c>
      <c r="C13659" s="235">
        <v>44470</v>
      </c>
      <c r="D13659" s="235">
        <v>1</v>
      </c>
      <c r="E13659" s="235">
        <v>0</v>
      </c>
      <c r="F13659" s="235">
        <v>0</v>
      </c>
      <c r="G13659" s="235">
        <v>0</v>
      </c>
      <c r="H13659" s="235">
        <v>0</v>
      </c>
    </row>
    <row r="13660" spans="2:8">
      <c r="B13660" s="235" t="s">
        <v>85</v>
      </c>
      <c r="C13660" s="235">
        <v>44471</v>
      </c>
      <c r="D13660" s="235">
        <v>0</v>
      </c>
      <c r="E13660" s="235">
        <v>0</v>
      </c>
      <c r="F13660" s="235">
        <v>0</v>
      </c>
      <c r="G13660" s="235">
        <v>0</v>
      </c>
      <c r="H13660" s="235">
        <v>0</v>
      </c>
    </row>
    <row r="13661" spans="2:8">
      <c r="B13661" s="235" t="s">
        <v>85</v>
      </c>
      <c r="C13661" s="235">
        <v>44472</v>
      </c>
      <c r="D13661" s="235">
        <v>0</v>
      </c>
      <c r="E13661" s="235">
        <v>0</v>
      </c>
      <c r="F13661" s="235">
        <v>0</v>
      </c>
      <c r="G13661" s="235">
        <v>0</v>
      </c>
      <c r="H13661" s="235">
        <v>0</v>
      </c>
    </row>
    <row r="13662" spans="2:8">
      <c r="B13662" s="235" t="s">
        <v>85</v>
      </c>
      <c r="C13662" s="235">
        <v>44473</v>
      </c>
      <c r="D13662" s="235">
        <v>8</v>
      </c>
      <c r="E13662" s="235">
        <v>0</v>
      </c>
      <c r="F13662" s="235">
        <v>0</v>
      </c>
      <c r="G13662" s="235">
        <v>0</v>
      </c>
      <c r="H13662" s="235">
        <v>0</v>
      </c>
    </row>
    <row r="13663" spans="2:8">
      <c r="B13663" s="235" t="s">
        <v>85</v>
      </c>
      <c r="C13663" s="235">
        <v>44474</v>
      </c>
      <c r="D13663" s="235">
        <v>19</v>
      </c>
      <c r="E13663" s="235">
        <v>0</v>
      </c>
      <c r="F13663" s="235">
        <v>0</v>
      </c>
      <c r="G13663" s="235">
        <v>0</v>
      </c>
      <c r="H13663" s="235">
        <v>0</v>
      </c>
    </row>
    <row r="13664" spans="2:8">
      <c r="B13664" s="235" t="s">
        <v>85</v>
      </c>
      <c r="C13664" s="235">
        <v>44475</v>
      </c>
      <c r="D13664" s="235">
        <v>11</v>
      </c>
      <c r="E13664" s="235">
        <v>0</v>
      </c>
      <c r="F13664" s="235">
        <v>0</v>
      </c>
      <c r="G13664" s="235">
        <v>0</v>
      </c>
      <c r="H13664" s="235">
        <v>0</v>
      </c>
    </row>
    <row r="13665" spans="2:8">
      <c r="B13665" s="235" t="s">
        <v>85</v>
      </c>
      <c r="C13665" s="235">
        <v>44476</v>
      </c>
      <c r="D13665" s="235">
        <v>0</v>
      </c>
      <c r="E13665" s="235">
        <v>0</v>
      </c>
      <c r="F13665" s="235">
        <v>0</v>
      </c>
      <c r="G13665" s="235">
        <v>0</v>
      </c>
      <c r="H13665" s="235">
        <v>0</v>
      </c>
    </row>
    <row r="13666" spans="2:8">
      <c r="B13666" s="235" t="s">
        <v>85</v>
      </c>
      <c r="C13666" s="235">
        <v>44477</v>
      </c>
      <c r="D13666" s="235">
        <v>2</v>
      </c>
      <c r="E13666" s="235">
        <v>0</v>
      </c>
      <c r="F13666" s="235">
        <v>0</v>
      </c>
      <c r="G13666" s="235">
        <v>0</v>
      </c>
      <c r="H13666" s="235">
        <v>0</v>
      </c>
    </row>
    <row r="13667" spans="2:8">
      <c r="B13667" s="235" t="s">
        <v>85</v>
      </c>
      <c r="C13667" s="235">
        <v>44478</v>
      </c>
      <c r="D13667" s="235">
        <v>42</v>
      </c>
      <c r="E13667" s="235">
        <v>0</v>
      </c>
      <c r="F13667" s="235">
        <v>0</v>
      </c>
      <c r="G13667" s="235">
        <v>0</v>
      </c>
      <c r="H13667" s="235">
        <v>0</v>
      </c>
    </row>
    <row r="13668" spans="2:8">
      <c r="B13668" s="235" t="s">
        <v>85</v>
      </c>
      <c r="C13668" s="235">
        <v>44479</v>
      </c>
      <c r="D13668" s="235">
        <v>0</v>
      </c>
      <c r="E13668" s="235">
        <v>0</v>
      </c>
      <c r="F13668" s="235">
        <v>0</v>
      </c>
      <c r="G13668" s="235">
        <v>0</v>
      </c>
      <c r="H13668" s="235">
        <v>0</v>
      </c>
    </row>
    <row r="13669" spans="2:8">
      <c r="B13669" s="235" t="s">
        <v>85</v>
      </c>
      <c r="C13669" s="235">
        <v>44480</v>
      </c>
      <c r="D13669" s="235">
        <v>16</v>
      </c>
      <c r="E13669" s="235">
        <v>0</v>
      </c>
      <c r="F13669" s="235">
        <v>0</v>
      </c>
      <c r="G13669" s="235">
        <v>0</v>
      </c>
      <c r="H13669" s="235">
        <v>0</v>
      </c>
    </row>
    <row r="13670" spans="2:8">
      <c r="B13670" s="235" t="s">
        <v>85</v>
      </c>
      <c r="C13670" s="235">
        <v>44481</v>
      </c>
      <c r="D13670" s="235">
        <v>0</v>
      </c>
      <c r="E13670" s="235">
        <v>0</v>
      </c>
      <c r="F13670" s="235">
        <v>0</v>
      </c>
      <c r="G13670" s="235">
        <v>0</v>
      </c>
      <c r="H13670" s="235">
        <v>0</v>
      </c>
    </row>
    <row r="13671" spans="2:8">
      <c r="B13671" s="235" t="s">
        <v>85</v>
      </c>
      <c r="C13671" s="235">
        <v>44482</v>
      </c>
      <c r="D13671" s="235">
        <v>23</v>
      </c>
      <c r="E13671" s="235">
        <v>0</v>
      </c>
      <c r="F13671" s="235">
        <v>0</v>
      </c>
      <c r="G13671" s="235">
        <v>0</v>
      </c>
      <c r="H13671" s="235">
        <v>0</v>
      </c>
    </row>
    <row r="13672" spans="2:8">
      <c r="B13672" s="235" t="s">
        <v>85</v>
      </c>
      <c r="C13672" s="235">
        <v>44483</v>
      </c>
      <c r="D13672" s="235">
        <v>9</v>
      </c>
      <c r="E13672" s="235">
        <v>0</v>
      </c>
      <c r="F13672" s="235">
        <v>0</v>
      </c>
      <c r="G13672" s="235">
        <v>0</v>
      </c>
      <c r="H13672" s="235">
        <v>0</v>
      </c>
    </row>
    <row r="13673" spans="2:8">
      <c r="B13673" s="235" t="s">
        <v>85</v>
      </c>
      <c r="C13673" s="235">
        <v>44484</v>
      </c>
      <c r="D13673" s="235">
        <v>15</v>
      </c>
      <c r="E13673" s="235">
        <v>0</v>
      </c>
      <c r="F13673" s="235">
        <v>0</v>
      </c>
      <c r="G13673" s="235">
        <v>0</v>
      </c>
      <c r="H13673" s="235">
        <v>0</v>
      </c>
    </row>
    <row r="13674" spans="2:8">
      <c r="B13674" s="235" t="s">
        <v>85</v>
      </c>
      <c r="C13674" s="235">
        <v>44485</v>
      </c>
      <c r="D13674" s="235">
        <v>25</v>
      </c>
      <c r="E13674" s="235">
        <v>0</v>
      </c>
      <c r="F13674" s="235">
        <v>0</v>
      </c>
      <c r="G13674" s="235">
        <v>0</v>
      </c>
      <c r="H13674" s="235">
        <v>0</v>
      </c>
    </row>
    <row r="13675" spans="2:8">
      <c r="B13675" s="235" t="s">
        <v>85</v>
      </c>
      <c r="C13675" s="235">
        <v>44486</v>
      </c>
      <c r="D13675" s="235">
        <v>0</v>
      </c>
      <c r="E13675" s="235">
        <v>0</v>
      </c>
      <c r="F13675" s="235">
        <v>0</v>
      </c>
      <c r="G13675" s="235">
        <v>0</v>
      </c>
      <c r="H13675" s="235">
        <v>0</v>
      </c>
    </row>
    <row r="13676" spans="2:8">
      <c r="B13676" s="235" t="s">
        <v>85</v>
      </c>
      <c r="C13676" s="235">
        <v>44487</v>
      </c>
      <c r="D13676" s="235">
        <v>0</v>
      </c>
      <c r="E13676" s="235">
        <v>0</v>
      </c>
      <c r="F13676" s="235">
        <v>0</v>
      </c>
      <c r="G13676" s="235">
        <v>0</v>
      </c>
      <c r="H13676" s="235">
        <v>0</v>
      </c>
    </row>
    <row r="13677" spans="2:8">
      <c r="B13677" s="235" t="s">
        <v>85</v>
      </c>
      <c r="C13677" s="235">
        <v>44488</v>
      </c>
      <c r="D13677" s="235">
        <v>0</v>
      </c>
      <c r="E13677" s="235">
        <v>0</v>
      </c>
      <c r="F13677" s="235">
        <v>0</v>
      </c>
      <c r="G13677" s="235">
        <v>0</v>
      </c>
      <c r="H13677" s="235">
        <v>0</v>
      </c>
    </row>
    <row r="13678" spans="2:8">
      <c r="B13678" s="235" t="s">
        <v>85</v>
      </c>
      <c r="C13678" s="235">
        <v>44489</v>
      </c>
      <c r="D13678" s="235">
        <v>20</v>
      </c>
      <c r="E13678" s="235">
        <v>0</v>
      </c>
      <c r="F13678" s="235">
        <v>0</v>
      </c>
      <c r="G13678" s="235">
        <v>0</v>
      </c>
      <c r="H13678" s="235">
        <v>0</v>
      </c>
    </row>
    <row r="13679" spans="2:8">
      <c r="B13679" s="235" t="s">
        <v>85</v>
      </c>
      <c r="C13679" s="235">
        <v>44490</v>
      </c>
      <c r="D13679" s="235">
        <v>0</v>
      </c>
      <c r="E13679" s="235">
        <v>0</v>
      </c>
      <c r="F13679" s="235">
        <v>0</v>
      </c>
      <c r="G13679" s="235">
        <v>0</v>
      </c>
      <c r="H13679" s="235">
        <v>0</v>
      </c>
    </row>
    <row r="13680" spans="2:8">
      <c r="B13680" s="235" t="s">
        <v>85</v>
      </c>
      <c r="C13680" s="235">
        <v>44491</v>
      </c>
      <c r="D13680" s="235">
        <v>30</v>
      </c>
      <c r="E13680" s="235">
        <v>0</v>
      </c>
      <c r="F13680" s="235">
        <v>0</v>
      </c>
      <c r="G13680" s="235">
        <v>0</v>
      </c>
      <c r="H13680" s="235">
        <v>0</v>
      </c>
    </row>
    <row r="13681" spans="2:8">
      <c r="B13681" s="235" t="s">
        <v>85</v>
      </c>
      <c r="C13681" s="235">
        <v>44492</v>
      </c>
      <c r="D13681" s="235">
        <v>10</v>
      </c>
      <c r="E13681" s="235">
        <v>0</v>
      </c>
      <c r="F13681" s="235">
        <v>0</v>
      </c>
      <c r="G13681" s="235">
        <v>0</v>
      </c>
      <c r="H13681" s="235">
        <v>0</v>
      </c>
    </row>
    <row r="13682" spans="2:8">
      <c r="B13682" s="235" t="s">
        <v>85</v>
      </c>
      <c r="C13682" s="235">
        <v>44493</v>
      </c>
      <c r="D13682" s="235">
        <v>0</v>
      </c>
      <c r="E13682" s="235">
        <v>0</v>
      </c>
      <c r="F13682" s="235">
        <v>0</v>
      </c>
      <c r="G13682" s="235">
        <v>0</v>
      </c>
      <c r="H13682" s="235">
        <v>0</v>
      </c>
    </row>
    <row r="13683" spans="2:8">
      <c r="B13683" s="235" t="s">
        <v>85</v>
      </c>
      <c r="C13683" s="235">
        <v>44494</v>
      </c>
      <c r="D13683" s="235">
        <v>0</v>
      </c>
      <c r="E13683" s="235">
        <v>0</v>
      </c>
      <c r="F13683" s="235">
        <v>0</v>
      </c>
      <c r="G13683" s="235">
        <v>0</v>
      </c>
      <c r="H13683" s="235">
        <v>0</v>
      </c>
    </row>
    <row r="13684" spans="2:8">
      <c r="B13684" s="235" t="s">
        <v>85</v>
      </c>
      <c r="C13684" s="235">
        <v>44495</v>
      </c>
      <c r="D13684" s="235">
        <v>9</v>
      </c>
      <c r="E13684" s="235">
        <v>0</v>
      </c>
      <c r="F13684" s="235">
        <v>0</v>
      </c>
      <c r="G13684" s="235">
        <v>0</v>
      </c>
      <c r="H13684" s="235">
        <v>0</v>
      </c>
    </row>
    <row r="13685" spans="2:8">
      <c r="B13685" s="235" t="s">
        <v>85</v>
      </c>
      <c r="C13685" s="235">
        <v>44496</v>
      </c>
      <c r="D13685" s="235">
        <v>20</v>
      </c>
      <c r="E13685" s="235">
        <v>0</v>
      </c>
      <c r="F13685" s="235">
        <v>0</v>
      </c>
      <c r="G13685" s="235">
        <v>0</v>
      </c>
      <c r="H13685" s="235">
        <v>0</v>
      </c>
    </row>
    <row r="13686" spans="2:8">
      <c r="B13686" s="235" t="s">
        <v>85</v>
      </c>
      <c r="C13686" s="235">
        <v>44497</v>
      </c>
      <c r="D13686" s="235">
        <v>0</v>
      </c>
      <c r="E13686" s="235">
        <v>0</v>
      </c>
      <c r="F13686" s="235">
        <v>0</v>
      </c>
      <c r="G13686" s="235">
        <v>0</v>
      </c>
      <c r="H13686" s="235">
        <v>0</v>
      </c>
    </row>
    <row r="13687" spans="2:8">
      <c r="B13687" s="235" t="s">
        <v>85</v>
      </c>
      <c r="C13687" s="235">
        <v>44498</v>
      </c>
      <c r="D13687" s="235">
        <v>8</v>
      </c>
      <c r="E13687" s="235">
        <v>0</v>
      </c>
      <c r="F13687" s="235">
        <v>0</v>
      </c>
      <c r="G13687" s="235">
        <v>0</v>
      </c>
      <c r="H13687" s="235">
        <v>0</v>
      </c>
    </row>
    <row r="13688" spans="2:8">
      <c r="B13688" s="235" t="s">
        <v>85</v>
      </c>
      <c r="C13688" s="235">
        <v>44499</v>
      </c>
      <c r="D13688" s="235">
        <v>0</v>
      </c>
      <c r="E13688" s="235">
        <v>0</v>
      </c>
      <c r="F13688" s="235">
        <v>0</v>
      </c>
      <c r="G13688" s="235">
        <v>0</v>
      </c>
      <c r="H13688" s="235">
        <v>0</v>
      </c>
    </row>
    <row r="13689" spans="2:8">
      <c r="B13689" s="235" t="s">
        <v>85</v>
      </c>
      <c r="C13689" s="235">
        <v>44500</v>
      </c>
      <c r="D13689" s="235">
        <v>32</v>
      </c>
      <c r="E13689" s="235">
        <v>0</v>
      </c>
      <c r="F13689" s="235">
        <v>0</v>
      </c>
      <c r="G13689" s="235">
        <v>0</v>
      </c>
      <c r="H13689" s="235">
        <v>0</v>
      </c>
    </row>
    <row r="13690" spans="2:8">
      <c r="B13690" s="235" t="s">
        <v>85</v>
      </c>
      <c r="C13690" s="235">
        <v>44501</v>
      </c>
      <c r="D13690" s="235">
        <v>14</v>
      </c>
      <c r="E13690" s="235">
        <v>0</v>
      </c>
      <c r="F13690" s="235">
        <v>0</v>
      </c>
      <c r="G13690" s="235">
        <v>0</v>
      </c>
      <c r="H13690" s="235">
        <v>0</v>
      </c>
    </row>
    <row r="13691" spans="2:8">
      <c r="B13691" s="235" t="s">
        <v>85</v>
      </c>
      <c r="C13691" s="235">
        <v>44502</v>
      </c>
      <c r="D13691" s="235">
        <v>1</v>
      </c>
      <c r="E13691" s="235">
        <v>0</v>
      </c>
      <c r="F13691" s="235">
        <v>0</v>
      </c>
      <c r="G13691" s="235">
        <v>0</v>
      </c>
      <c r="H13691" s="235">
        <v>0</v>
      </c>
    </row>
    <row r="13692" spans="2:8">
      <c r="B13692" s="235" t="s">
        <v>85</v>
      </c>
      <c r="C13692" s="235">
        <v>44503</v>
      </c>
      <c r="D13692" s="235">
        <v>11</v>
      </c>
      <c r="E13692" s="235">
        <v>0</v>
      </c>
      <c r="F13692" s="235">
        <v>0</v>
      </c>
      <c r="G13692" s="235">
        <v>0</v>
      </c>
      <c r="H13692" s="235">
        <v>0</v>
      </c>
    </row>
    <row r="13693" spans="2:8">
      <c r="B13693" s="235" t="s">
        <v>85</v>
      </c>
      <c r="C13693" s="235">
        <v>44504</v>
      </c>
      <c r="D13693" s="235">
        <v>32</v>
      </c>
      <c r="E13693" s="235">
        <v>0</v>
      </c>
      <c r="F13693" s="235">
        <v>0</v>
      </c>
      <c r="G13693" s="235">
        <v>0</v>
      </c>
      <c r="H13693" s="235">
        <v>0</v>
      </c>
    </row>
    <row r="13694" spans="2:8">
      <c r="B13694" s="235" t="s">
        <v>85</v>
      </c>
      <c r="C13694" s="235">
        <v>44505</v>
      </c>
      <c r="D13694" s="235">
        <v>29</v>
      </c>
      <c r="E13694" s="235">
        <v>0</v>
      </c>
      <c r="F13694" s="235">
        <v>0</v>
      </c>
      <c r="G13694" s="235">
        <v>0</v>
      </c>
      <c r="H13694" s="235">
        <v>0</v>
      </c>
    </row>
    <row r="13695" spans="2:8">
      <c r="B13695" s="235" t="s">
        <v>85</v>
      </c>
      <c r="C13695" s="235">
        <v>44506</v>
      </c>
      <c r="D13695" s="235">
        <v>0</v>
      </c>
      <c r="E13695" s="235">
        <v>0</v>
      </c>
      <c r="F13695" s="235">
        <v>0</v>
      </c>
      <c r="G13695" s="235">
        <v>0</v>
      </c>
      <c r="H13695" s="235">
        <v>0</v>
      </c>
    </row>
    <row r="13696" spans="2:8">
      <c r="B13696" s="235" t="s">
        <v>85</v>
      </c>
      <c r="C13696" s="235">
        <v>44507</v>
      </c>
      <c r="D13696" s="235">
        <v>0</v>
      </c>
      <c r="E13696" s="235">
        <v>0</v>
      </c>
      <c r="F13696" s="235">
        <v>0</v>
      </c>
      <c r="G13696" s="235">
        <v>0</v>
      </c>
      <c r="H13696" s="235">
        <v>0</v>
      </c>
    </row>
    <row r="13697" spans="2:8">
      <c r="B13697" s="235" t="s">
        <v>85</v>
      </c>
      <c r="C13697" s="235">
        <v>44508</v>
      </c>
      <c r="D13697" s="235">
        <v>21</v>
      </c>
      <c r="E13697" s="235">
        <v>0</v>
      </c>
      <c r="F13697" s="235">
        <v>0</v>
      </c>
      <c r="G13697" s="235">
        <v>0</v>
      </c>
      <c r="H13697" s="235">
        <v>0</v>
      </c>
    </row>
    <row r="13698" spans="2:8">
      <c r="B13698" s="235" t="s">
        <v>85</v>
      </c>
      <c r="C13698" s="235">
        <v>44509</v>
      </c>
      <c r="D13698" s="235">
        <v>26</v>
      </c>
      <c r="E13698" s="235">
        <v>0</v>
      </c>
      <c r="F13698" s="235">
        <v>0</v>
      </c>
      <c r="G13698" s="235">
        <v>0</v>
      </c>
      <c r="H13698" s="235">
        <v>0</v>
      </c>
    </row>
    <row r="13699" spans="2:8">
      <c r="B13699" s="235" t="s">
        <v>85</v>
      </c>
      <c r="C13699" s="235">
        <v>44510</v>
      </c>
      <c r="D13699" s="235">
        <v>5</v>
      </c>
      <c r="E13699" s="235">
        <v>0</v>
      </c>
      <c r="F13699" s="235">
        <v>0</v>
      </c>
      <c r="G13699" s="235">
        <v>0</v>
      </c>
      <c r="H13699" s="235">
        <v>0</v>
      </c>
    </row>
    <row r="13700" spans="2:8">
      <c r="B13700" s="235" t="s">
        <v>85</v>
      </c>
      <c r="C13700" s="235">
        <v>44511</v>
      </c>
      <c r="D13700" s="235">
        <v>2</v>
      </c>
      <c r="E13700" s="235">
        <v>0</v>
      </c>
      <c r="F13700" s="235">
        <v>0</v>
      </c>
      <c r="G13700" s="235">
        <v>0</v>
      </c>
      <c r="H13700" s="235">
        <v>0</v>
      </c>
    </row>
    <row r="13701" spans="2:8">
      <c r="B13701" s="235" t="s">
        <v>85</v>
      </c>
      <c r="C13701" s="235">
        <v>44512</v>
      </c>
      <c r="D13701" s="235">
        <v>0</v>
      </c>
      <c r="E13701" s="235">
        <v>0</v>
      </c>
      <c r="F13701" s="235">
        <v>0</v>
      </c>
      <c r="G13701" s="235">
        <v>0</v>
      </c>
      <c r="H13701" s="235">
        <v>0</v>
      </c>
    </row>
    <row r="13702" spans="2:8">
      <c r="B13702" s="235" t="s">
        <v>85</v>
      </c>
      <c r="C13702" s="235">
        <v>44513</v>
      </c>
      <c r="D13702" s="235">
        <v>0</v>
      </c>
      <c r="E13702" s="235">
        <v>0</v>
      </c>
      <c r="F13702" s="235">
        <v>0</v>
      </c>
      <c r="G13702" s="235">
        <v>0</v>
      </c>
      <c r="H13702" s="235">
        <v>0</v>
      </c>
    </row>
    <row r="13703" spans="2:8">
      <c r="B13703" s="235" t="s">
        <v>85</v>
      </c>
      <c r="C13703" s="235">
        <v>44514</v>
      </c>
      <c r="D13703" s="235">
        <v>0</v>
      </c>
      <c r="E13703" s="235">
        <v>0</v>
      </c>
      <c r="F13703" s="235">
        <v>0</v>
      </c>
      <c r="G13703" s="235">
        <v>0</v>
      </c>
      <c r="H13703" s="235">
        <v>0</v>
      </c>
    </row>
    <row r="13704" spans="2:8">
      <c r="B13704" s="235" t="s">
        <v>85</v>
      </c>
      <c r="C13704" s="235">
        <v>44515</v>
      </c>
      <c r="D13704" s="235">
        <v>0</v>
      </c>
      <c r="E13704" s="235">
        <v>0</v>
      </c>
      <c r="F13704" s="235">
        <v>0</v>
      </c>
      <c r="G13704" s="235">
        <v>0</v>
      </c>
      <c r="H13704" s="235">
        <v>0</v>
      </c>
    </row>
    <row r="13705" spans="2:8">
      <c r="B13705" s="235" t="s">
        <v>85</v>
      </c>
      <c r="C13705" s="235">
        <v>44516</v>
      </c>
      <c r="D13705" s="235">
        <v>1</v>
      </c>
      <c r="E13705" s="235">
        <v>0</v>
      </c>
      <c r="F13705" s="235">
        <v>0</v>
      </c>
      <c r="G13705" s="235">
        <v>0</v>
      </c>
      <c r="H13705" s="235">
        <v>0</v>
      </c>
    </row>
    <row r="13706" spans="2:8">
      <c r="B13706" s="235" t="s">
        <v>85</v>
      </c>
      <c r="C13706" s="235">
        <v>44517</v>
      </c>
      <c r="D13706" s="235">
        <v>9</v>
      </c>
      <c r="E13706" s="235">
        <v>0</v>
      </c>
      <c r="F13706" s="235">
        <v>0</v>
      </c>
      <c r="G13706" s="235">
        <v>0</v>
      </c>
      <c r="H13706" s="235">
        <v>0</v>
      </c>
    </row>
    <row r="13707" spans="2:8">
      <c r="B13707" s="235" t="s">
        <v>85</v>
      </c>
      <c r="C13707" s="235">
        <v>44518</v>
      </c>
      <c r="D13707" s="235">
        <v>0</v>
      </c>
      <c r="E13707" s="235">
        <v>0</v>
      </c>
      <c r="F13707" s="235">
        <v>0</v>
      </c>
      <c r="G13707" s="235">
        <v>0</v>
      </c>
      <c r="H13707" s="235">
        <v>0</v>
      </c>
    </row>
    <row r="13708" spans="2:8">
      <c r="B13708" s="235" t="s">
        <v>85</v>
      </c>
      <c r="C13708" s="235">
        <v>44519</v>
      </c>
      <c r="D13708" s="235">
        <v>3</v>
      </c>
      <c r="E13708" s="235">
        <v>0</v>
      </c>
      <c r="F13708" s="235">
        <v>0</v>
      </c>
      <c r="G13708" s="235">
        <v>0</v>
      </c>
      <c r="H13708" s="235">
        <v>0</v>
      </c>
    </row>
    <row r="13709" spans="2:8">
      <c r="B13709" s="235" t="s">
        <v>85</v>
      </c>
      <c r="C13709" s="235">
        <v>44520</v>
      </c>
      <c r="D13709" s="235">
        <v>4</v>
      </c>
      <c r="E13709" s="235">
        <v>0</v>
      </c>
      <c r="F13709" s="235">
        <v>0</v>
      </c>
      <c r="G13709" s="235">
        <v>0</v>
      </c>
      <c r="H13709" s="235">
        <v>0</v>
      </c>
    </row>
    <row r="13710" spans="2:8">
      <c r="B13710" s="235" t="s">
        <v>85</v>
      </c>
      <c r="C13710" s="235">
        <v>44521</v>
      </c>
      <c r="D13710" s="235">
        <v>18</v>
      </c>
      <c r="E13710" s="235">
        <v>0</v>
      </c>
      <c r="F13710" s="235">
        <v>0</v>
      </c>
      <c r="G13710" s="235">
        <v>0</v>
      </c>
      <c r="H13710" s="235">
        <v>0</v>
      </c>
    </row>
    <row r="13711" spans="2:8">
      <c r="B13711" s="235" t="s">
        <v>85</v>
      </c>
      <c r="C13711" s="235">
        <v>44522</v>
      </c>
      <c r="D13711" s="235">
        <v>1</v>
      </c>
      <c r="E13711" s="235">
        <v>0</v>
      </c>
      <c r="F13711" s="235">
        <v>0</v>
      </c>
      <c r="G13711" s="235">
        <v>0</v>
      </c>
      <c r="H13711" s="235">
        <v>0</v>
      </c>
    </row>
    <row r="13712" spans="2:8">
      <c r="B13712" s="235" t="s">
        <v>85</v>
      </c>
      <c r="C13712" s="235">
        <v>44523</v>
      </c>
      <c r="D13712" s="235">
        <v>30</v>
      </c>
      <c r="E13712" s="235">
        <v>0</v>
      </c>
      <c r="F13712" s="235">
        <v>0</v>
      </c>
      <c r="G13712" s="235">
        <v>0</v>
      </c>
      <c r="H13712" s="235">
        <v>0</v>
      </c>
    </row>
    <row r="13713" spans="2:8">
      <c r="B13713" s="235" t="s">
        <v>85</v>
      </c>
      <c r="C13713" s="235">
        <v>44524</v>
      </c>
      <c r="D13713" s="235">
        <v>8</v>
      </c>
      <c r="E13713" s="235">
        <v>0</v>
      </c>
      <c r="F13713" s="235">
        <v>0</v>
      </c>
      <c r="G13713" s="235">
        <v>0</v>
      </c>
      <c r="H13713" s="235">
        <v>0</v>
      </c>
    </row>
    <row r="13714" spans="2:8">
      <c r="B13714" s="235" t="s">
        <v>85</v>
      </c>
      <c r="C13714" s="235">
        <v>44525</v>
      </c>
      <c r="D13714" s="235">
        <v>8</v>
      </c>
      <c r="E13714" s="235">
        <v>0</v>
      </c>
      <c r="F13714" s="235">
        <v>0</v>
      </c>
      <c r="G13714" s="235">
        <v>0</v>
      </c>
      <c r="H13714" s="235">
        <v>0</v>
      </c>
    </row>
    <row r="13715" spans="2:8">
      <c r="B13715" s="235" t="s">
        <v>85</v>
      </c>
      <c r="C13715" s="235">
        <v>44526</v>
      </c>
      <c r="D13715" s="235">
        <v>34</v>
      </c>
      <c r="E13715" s="235">
        <v>0</v>
      </c>
      <c r="F13715" s="235">
        <v>0</v>
      </c>
      <c r="G13715" s="235">
        <v>0</v>
      </c>
      <c r="H13715" s="235">
        <v>0</v>
      </c>
    </row>
    <row r="13716" spans="2:8">
      <c r="B13716" s="235" t="s">
        <v>85</v>
      </c>
      <c r="C13716" s="235">
        <v>44527</v>
      </c>
      <c r="D13716" s="235">
        <v>42</v>
      </c>
      <c r="E13716" s="235">
        <v>0</v>
      </c>
      <c r="F13716" s="235">
        <v>0</v>
      </c>
      <c r="G13716" s="235">
        <v>0</v>
      </c>
      <c r="H13716" s="235">
        <v>0</v>
      </c>
    </row>
    <row r="13717" spans="2:8">
      <c r="B13717" s="235" t="s">
        <v>85</v>
      </c>
      <c r="C13717" s="235">
        <v>44528</v>
      </c>
      <c r="D13717" s="235">
        <v>0</v>
      </c>
      <c r="E13717" s="235">
        <v>0</v>
      </c>
      <c r="F13717" s="235">
        <v>0</v>
      </c>
      <c r="G13717" s="235">
        <v>0</v>
      </c>
      <c r="H13717" s="235">
        <v>0</v>
      </c>
    </row>
    <row r="13718" spans="2:8">
      <c r="B13718" s="235" t="s">
        <v>85</v>
      </c>
      <c r="C13718" s="235">
        <v>44529</v>
      </c>
      <c r="D13718" s="235">
        <v>9</v>
      </c>
      <c r="E13718" s="235">
        <v>0</v>
      </c>
      <c r="F13718" s="235">
        <v>0</v>
      </c>
      <c r="G13718" s="235">
        <v>0</v>
      </c>
      <c r="H13718" s="235">
        <v>0</v>
      </c>
    </row>
    <row r="13719" spans="2:8">
      <c r="B13719" s="235" t="s">
        <v>85</v>
      </c>
      <c r="C13719" s="235">
        <v>44530</v>
      </c>
      <c r="D13719" s="235">
        <v>5</v>
      </c>
      <c r="E13719" s="235">
        <v>0</v>
      </c>
      <c r="F13719" s="235">
        <v>0</v>
      </c>
      <c r="G13719" s="235">
        <v>0</v>
      </c>
      <c r="H13719" s="235">
        <v>0</v>
      </c>
    </row>
    <row r="13720" spans="2:8">
      <c r="B13720" s="235" t="s">
        <v>85</v>
      </c>
      <c r="C13720" s="235">
        <v>44531</v>
      </c>
      <c r="D13720" s="235">
        <v>15</v>
      </c>
      <c r="E13720" s="235">
        <v>0</v>
      </c>
      <c r="F13720" s="235">
        <v>0</v>
      </c>
      <c r="G13720" s="235">
        <v>0</v>
      </c>
      <c r="H13720" s="235">
        <v>0</v>
      </c>
    </row>
    <row r="13721" spans="2:8">
      <c r="B13721" s="235" t="s">
        <v>85</v>
      </c>
      <c r="C13721" s="235">
        <v>44532</v>
      </c>
      <c r="D13721" s="235">
        <v>6</v>
      </c>
      <c r="E13721" s="235">
        <v>0</v>
      </c>
      <c r="F13721" s="235">
        <v>0</v>
      </c>
      <c r="G13721" s="235">
        <v>0</v>
      </c>
      <c r="H13721" s="235">
        <v>0</v>
      </c>
    </row>
    <row r="13722" spans="2:8">
      <c r="B13722" s="235" t="s">
        <v>85</v>
      </c>
      <c r="C13722" s="235">
        <v>44533</v>
      </c>
      <c r="D13722" s="235">
        <v>0</v>
      </c>
      <c r="E13722" s="235">
        <v>0</v>
      </c>
      <c r="F13722" s="235">
        <v>0</v>
      </c>
      <c r="G13722" s="235">
        <v>0</v>
      </c>
      <c r="H13722" s="235">
        <v>0</v>
      </c>
    </row>
    <row r="13723" spans="2:8">
      <c r="B13723" s="235" t="s">
        <v>85</v>
      </c>
      <c r="C13723" s="235">
        <v>44534</v>
      </c>
      <c r="D13723" s="235">
        <v>48</v>
      </c>
      <c r="E13723" s="235">
        <v>0</v>
      </c>
      <c r="F13723" s="235">
        <v>0</v>
      </c>
      <c r="G13723" s="235">
        <v>0</v>
      </c>
      <c r="H13723" s="235">
        <v>0</v>
      </c>
    </row>
    <row r="13724" spans="2:8">
      <c r="B13724" s="235" t="s">
        <v>85</v>
      </c>
      <c r="C13724" s="235">
        <v>44535</v>
      </c>
      <c r="D13724" s="235">
        <v>5</v>
      </c>
      <c r="E13724" s="235">
        <v>0</v>
      </c>
      <c r="F13724" s="235">
        <v>0</v>
      </c>
      <c r="G13724" s="235">
        <v>0</v>
      </c>
      <c r="H13724" s="235">
        <v>0</v>
      </c>
    </row>
    <row r="13725" spans="2:8">
      <c r="B13725" s="235" t="s">
        <v>85</v>
      </c>
      <c r="C13725" s="235">
        <v>44536</v>
      </c>
      <c r="D13725" s="235">
        <v>2</v>
      </c>
      <c r="E13725" s="235">
        <v>0</v>
      </c>
      <c r="F13725" s="235">
        <v>0</v>
      </c>
      <c r="G13725" s="235">
        <v>0</v>
      </c>
      <c r="H13725" s="235">
        <v>0</v>
      </c>
    </row>
    <row r="13726" spans="2:8">
      <c r="B13726" s="235" t="s">
        <v>85</v>
      </c>
      <c r="C13726" s="235">
        <v>44537</v>
      </c>
      <c r="D13726" s="235">
        <v>0</v>
      </c>
      <c r="E13726" s="235">
        <v>0</v>
      </c>
      <c r="F13726" s="235">
        <v>0</v>
      </c>
      <c r="G13726" s="235">
        <v>0</v>
      </c>
      <c r="H13726" s="235">
        <v>0</v>
      </c>
    </row>
    <row r="13727" spans="2:8">
      <c r="B13727" s="235" t="s">
        <v>85</v>
      </c>
      <c r="C13727" s="235">
        <v>44538</v>
      </c>
      <c r="D13727" s="235">
        <v>0</v>
      </c>
      <c r="E13727" s="235">
        <v>0</v>
      </c>
      <c r="F13727" s="235">
        <v>0</v>
      </c>
      <c r="G13727" s="235">
        <v>0</v>
      </c>
      <c r="H13727" s="235">
        <v>0</v>
      </c>
    </row>
    <row r="13728" spans="2:8">
      <c r="B13728" s="235" t="s">
        <v>85</v>
      </c>
      <c r="C13728" s="235">
        <v>44539</v>
      </c>
      <c r="D13728" s="235">
        <v>3</v>
      </c>
      <c r="E13728" s="235">
        <v>0</v>
      </c>
      <c r="F13728" s="235">
        <v>0</v>
      </c>
      <c r="G13728" s="235">
        <v>0</v>
      </c>
      <c r="H13728" s="235">
        <v>0</v>
      </c>
    </row>
    <row r="13729" spans="2:8">
      <c r="B13729" s="235" t="s">
        <v>85</v>
      </c>
      <c r="C13729" s="235">
        <v>44540</v>
      </c>
      <c r="D13729" s="235">
        <v>17</v>
      </c>
      <c r="E13729" s="235">
        <v>0</v>
      </c>
      <c r="F13729" s="235">
        <v>0</v>
      </c>
      <c r="G13729" s="235">
        <v>0</v>
      </c>
      <c r="H13729" s="235">
        <v>0</v>
      </c>
    </row>
    <row r="13730" spans="2:8">
      <c r="B13730" s="235" t="s">
        <v>85</v>
      </c>
      <c r="C13730" s="235">
        <v>44541</v>
      </c>
      <c r="D13730" s="235">
        <v>0</v>
      </c>
      <c r="E13730" s="235">
        <v>0</v>
      </c>
      <c r="F13730" s="235">
        <v>0</v>
      </c>
      <c r="G13730" s="235">
        <v>0</v>
      </c>
      <c r="H13730" s="235">
        <v>0</v>
      </c>
    </row>
    <row r="13731" spans="2:8">
      <c r="B13731" s="235" t="s">
        <v>85</v>
      </c>
      <c r="C13731" s="235">
        <v>44542</v>
      </c>
      <c r="D13731" s="235">
        <v>22</v>
      </c>
      <c r="E13731" s="235">
        <v>0</v>
      </c>
      <c r="F13731" s="235">
        <v>0</v>
      </c>
      <c r="G13731" s="235">
        <v>0</v>
      </c>
      <c r="H13731" s="235">
        <v>0</v>
      </c>
    </row>
    <row r="13732" spans="2:8">
      <c r="B13732" s="235" t="s">
        <v>85</v>
      </c>
      <c r="C13732" s="235">
        <v>44543</v>
      </c>
      <c r="D13732" s="235">
        <v>1</v>
      </c>
      <c r="E13732" s="235">
        <v>0</v>
      </c>
      <c r="F13732" s="235">
        <v>0</v>
      </c>
      <c r="G13732" s="235">
        <v>0</v>
      </c>
      <c r="H13732" s="235">
        <v>0</v>
      </c>
    </row>
    <row r="13733" spans="2:8">
      <c r="B13733" s="235" t="s">
        <v>85</v>
      </c>
      <c r="C13733" s="235">
        <v>44544</v>
      </c>
      <c r="D13733" s="235">
        <v>0</v>
      </c>
      <c r="E13733" s="235">
        <v>0</v>
      </c>
      <c r="F13733" s="235">
        <v>0</v>
      </c>
      <c r="G13733" s="235">
        <v>0</v>
      </c>
      <c r="H13733" s="235">
        <v>0</v>
      </c>
    </row>
    <row r="13734" spans="2:8">
      <c r="B13734" s="235" t="s">
        <v>85</v>
      </c>
      <c r="C13734" s="235">
        <v>44545</v>
      </c>
      <c r="D13734" s="235">
        <v>16</v>
      </c>
      <c r="E13734" s="235">
        <v>0</v>
      </c>
      <c r="F13734" s="235">
        <v>0</v>
      </c>
      <c r="G13734" s="235">
        <v>0</v>
      </c>
      <c r="H13734" s="235">
        <v>0</v>
      </c>
    </row>
    <row r="13735" spans="2:8">
      <c r="B13735" s="235" t="s">
        <v>85</v>
      </c>
      <c r="C13735" s="235">
        <v>44546</v>
      </c>
      <c r="D13735" s="235">
        <v>0</v>
      </c>
      <c r="E13735" s="235">
        <v>0</v>
      </c>
      <c r="F13735" s="235">
        <v>0</v>
      </c>
      <c r="G13735" s="235">
        <v>0</v>
      </c>
      <c r="H13735" s="235">
        <v>0</v>
      </c>
    </row>
    <row r="13736" spans="2:8">
      <c r="B13736" s="235" t="s">
        <v>85</v>
      </c>
      <c r="C13736" s="235">
        <v>44547</v>
      </c>
      <c r="D13736" s="235">
        <v>0</v>
      </c>
      <c r="E13736" s="235">
        <v>0</v>
      </c>
      <c r="F13736" s="235">
        <v>0</v>
      </c>
      <c r="G13736" s="235">
        <v>0</v>
      </c>
      <c r="H13736" s="235">
        <v>0</v>
      </c>
    </row>
    <row r="13737" spans="2:8">
      <c r="B13737" s="235" t="s">
        <v>85</v>
      </c>
      <c r="C13737" s="235">
        <v>44548</v>
      </c>
      <c r="D13737" s="235">
        <v>0</v>
      </c>
      <c r="E13737" s="235">
        <v>0</v>
      </c>
      <c r="F13737" s="235">
        <v>0</v>
      </c>
      <c r="G13737" s="235">
        <v>0</v>
      </c>
      <c r="H13737" s="235">
        <v>0</v>
      </c>
    </row>
    <row r="13738" spans="2:8">
      <c r="B13738" s="235" t="s">
        <v>85</v>
      </c>
      <c r="C13738" s="235">
        <v>44549</v>
      </c>
      <c r="D13738" s="235">
        <v>0</v>
      </c>
      <c r="E13738" s="235">
        <v>0</v>
      </c>
      <c r="F13738" s="235">
        <v>0</v>
      </c>
      <c r="G13738" s="235">
        <v>0</v>
      </c>
      <c r="H13738" s="235">
        <v>0</v>
      </c>
    </row>
    <row r="13739" spans="2:8">
      <c r="B13739" s="235" t="s">
        <v>85</v>
      </c>
      <c r="C13739" s="235">
        <v>44550</v>
      </c>
      <c r="D13739" s="235">
        <v>3</v>
      </c>
      <c r="E13739" s="235">
        <v>0</v>
      </c>
      <c r="F13739" s="235">
        <v>0</v>
      </c>
      <c r="G13739" s="235">
        <v>0</v>
      </c>
      <c r="H13739" s="235">
        <v>0</v>
      </c>
    </row>
    <row r="13740" spans="2:8">
      <c r="B13740" s="235" t="s">
        <v>85</v>
      </c>
      <c r="C13740" s="235">
        <v>44551</v>
      </c>
      <c r="D13740" s="235">
        <v>21</v>
      </c>
      <c r="E13740" s="235">
        <v>0</v>
      </c>
      <c r="F13740" s="235">
        <v>0</v>
      </c>
      <c r="G13740" s="235">
        <v>0</v>
      </c>
      <c r="H13740" s="235">
        <v>0</v>
      </c>
    </row>
    <row r="13741" spans="2:8">
      <c r="B13741" s="235" t="s">
        <v>85</v>
      </c>
      <c r="C13741" s="235">
        <v>44552</v>
      </c>
      <c r="D13741" s="235">
        <v>12</v>
      </c>
      <c r="E13741" s="235">
        <v>0</v>
      </c>
      <c r="F13741" s="235">
        <v>0</v>
      </c>
      <c r="G13741" s="235">
        <v>0</v>
      </c>
      <c r="H13741" s="235">
        <v>0</v>
      </c>
    </row>
    <row r="13742" spans="2:8">
      <c r="B13742" s="235" t="s">
        <v>85</v>
      </c>
      <c r="C13742" s="235">
        <v>44553</v>
      </c>
      <c r="D13742" s="235">
        <v>4</v>
      </c>
      <c r="E13742" s="235">
        <v>0</v>
      </c>
      <c r="F13742" s="235">
        <v>0</v>
      </c>
      <c r="G13742" s="235">
        <v>0</v>
      </c>
      <c r="H13742" s="235">
        <v>0</v>
      </c>
    </row>
    <row r="13743" spans="2:8">
      <c r="B13743" s="235" t="s">
        <v>85</v>
      </c>
      <c r="C13743" s="235">
        <v>44554</v>
      </c>
      <c r="D13743" s="235">
        <v>0</v>
      </c>
      <c r="E13743" s="235">
        <v>0</v>
      </c>
      <c r="F13743" s="235">
        <v>0</v>
      </c>
      <c r="G13743" s="235">
        <v>0</v>
      </c>
      <c r="H13743" s="235">
        <v>0</v>
      </c>
    </row>
    <row r="13744" spans="2:8">
      <c r="B13744" s="235" t="s">
        <v>85</v>
      </c>
      <c r="C13744" s="235">
        <v>44555</v>
      </c>
      <c r="D13744" s="235">
        <v>9</v>
      </c>
      <c r="E13744" s="235">
        <v>0</v>
      </c>
      <c r="F13744" s="235">
        <v>0</v>
      </c>
      <c r="G13744" s="235">
        <v>0</v>
      </c>
      <c r="H13744" s="235">
        <v>0</v>
      </c>
    </row>
    <row r="13745" spans="2:8">
      <c r="B13745" s="235" t="s">
        <v>85</v>
      </c>
      <c r="C13745" s="235">
        <v>44556</v>
      </c>
      <c r="D13745" s="235">
        <v>0</v>
      </c>
      <c r="E13745" s="235">
        <v>0</v>
      </c>
      <c r="F13745" s="235">
        <v>0</v>
      </c>
      <c r="G13745" s="235">
        <v>0</v>
      </c>
      <c r="H13745" s="235">
        <v>0</v>
      </c>
    </row>
    <row r="13746" spans="2:8">
      <c r="B13746" s="235" t="s">
        <v>85</v>
      </c>
      <c r="C13746" s="235">
        <v>44557</v>
      </c>
      <c r="D13746" s="235">
        <v>5</v>
      </c>
      <c r="E13746" s="235">
        <v>0</v>
      </c>
      <c r="F13746" s="235">
        <v>0</v>
      </c>
      <c r="G13746" s="235">
        <v>0</v>
      </c>
      <c r="H13746" s="235">
        <v>0</v>
      </c>
    </row>
    <row r="13747" spans="2:8">
      <c r="B13747" s="235" t="s">
        <v>85</v>
      </c>
      <c r="C13747" s="235">
        <v>44558</v>
      </c>
      <c r="D13747" s="235">
        <v>28</v>
      </c>
      <c r="E13747" s="235">
        <v>0</v>
      </c>
      <c r="F13747" s="235">
        <v>0</v>
      </c>
      <c r="G13747" s="235">
        <v>0</v>
      </c>
      <c r="H13747" s="235">
        <v>0</v>
      </c>
    </row>
    <row r="13748" spans="2:8">
      <c r="B13748" s="235" t="s">
        <v>85</v>
      </c>
      <c r="C13748" s="235">
        <v>44560</v>
      </c>
      <c r="D13748" s="235">
        <v>5</v>
      </c>
      <c r="E13748" s="235">
        <v>0</v>
      </c>
      <c r="F13748" s="235">
        <v>0</v>
      </c>
      <c r="G13748" s="235">
        <v>0</v>
      </c>
      <c r="H13748" s="235">
        <v>0</v>
      </c>
    </row>
    <row r="13749" spans="2:8">
      <c r="B13749" s="235" t="s">
        <v>85</v>
      </c>
      <c r="C13749" s="235">
        <v>44559</v>
      </c>
      <c r="D13749" s="235">
        <v>11</v>
      </c>
      <c r="E13749" s="235">
        <v>0</v>
      </c>
      <c r="F13749" s="235">
        <v>0</v>
      </c>
      <c r="G13749" s="235">
        <v>0</v>
      </c>
      <c r="H13749" s="235">
        <v>0</v>
      </c>
    </row>
    <row r="13750" spans="2:8">
      <c r="B13750" s="235" t="s">
        <v>85</v>
      </c>
      <c r="C13750" s="235">
        <v>44561</v>
      </c>
      <c r="D13750" s="235">
        <v>0</v>
      </c>
      <c r="E13750" s="235">
        <v>0</v>
      </c>
      <c r="F13750" s="235">
        <v>0</v>
      </c>
      <c r="G13750" s="235">
        <v>0</v>
      </c>
      <c r="H13750" s="235">
        <v>0</v>
      </c>
    </row>
    <row r="13751" spans="2:8">
      <c r="B13751" s="235" t="s">
        <v>85</v>
      </c>
      <c r="C13751" s="235">
        <v>44562</v>
      </c>
      <c r="D13751" s="235">
        <v>0</v>
      </c>
      <c r="E13751" s="235">
        <v>0</v>
      </c>
      <c r="F13751" s="235">
        <v>0</v>
      </c>
      <c r="G13751" s="235">
        <v>0</v>
      </c>
      <c r="H13751" s="235">
        <v>0</v>
      </c>
    </row>
    <row r="13752" spans="2:8">
      <c r="B13752" s="235" t="s">
        <v>85</v>
      </c>
      <c r="C13752" s="235">
        <v>44566</v>
      </c>
      <c r="D13752" s="235">
        <v>7</v>
      </c>
      <c r="E13752" s="235">
        <v>0</v>
      </c>
      <c r="F13752" s="235">
        <v>0</v>
      </c>
      <c r="G13752" s="235">
        <v>0</v>
      </c>
      <c r="H13752" s="235">
        <v>0</v>
      </c>
    </row>
    <row r="13753" spans="2:8">
      <c r="B13753" s="235" t="s">
        <v>85</v>
      </c>
      <c r="C13753" s="235">
        <v>44565</v>
      </c>
      <c r="D13753" s="235">
        <v>0</v>
      </c>
      <c r="E13753" s="235">
        <v>0</v>
      </c>
      <c r="F13753" s="235">
        <v>0</v>
      </c>
      <c r="G13753" s="235">
        <v>0</v>
      </c>
      <c r="H13753" s="235">
        <v>0</v>
      </c>
    </row>
    <row r="13754" spans="2:8">
      <c r="B13754" s="235" t="s">
        <v>85</v>
      </c>
      <c r="C13754" s="235">
        <v>44564</v>
      </c>
      <c r="D13754" s="235">
        <v>0</v>
      </c>
      <c r="E13754" s="235">
        <v>0</v>
      </c>
      <c r="F13754" s="235">
        <v>0</v>
      </c>
      <c r="G13754" s="235">
        <v>0</v>
      </c>
      <c r="H13754" s="235">
        <v>0</v>
      </c>
    </row>
    <row r="13755" spans="2:8">
      <c r="B13755" s="235" t="s">
        <v>85</v>
      </c>
      <c r="C13755" s="235">
        <v>44563</v>
      </c>
      <c r="D13755" s="235">
        <v>34</v>
      </c>
      <c r="E13755" s="235">
        <v>0</v>
      </c>
      <c r="F13755" s="235">
        <v>0</v>
      </c>
      <c r="G13755" s="235">
        <v>0</v>
      </c>
      <c r="H13755" s="235">
        <v>0</v>
      </c>
    </row>
    <row r="13756" spans="2:8">
      <c r="B13756" s="235" t="s">
        <v>85</v>
      </c>
      <c r="C13756" s="235">
        <v>44567</v>
      </c>
      <c r="D13756" s="235">
        <v>2</v>
      </c>
      <c r="E13756" s="235">
        <v>0</v>
      </c>
      <c r="F13756" s="235">
        <v>0</v>
      </c>
      <c r="G13756" s="235">
        <v>0</v>
      </c>
      <c r="H13756" s="235">
        <v>0</v>
      </c>
    </row>
    <row r="13757" spans="2:8">
      <c r="B13757" s="235" t="s">
        <v>85</v>
      </c>
      <c r="C13757" s="235">
        <v>44568</v>
      </c>
      <c r="D13757" s="235">
        <v>28</v>
      </c>
      <c r="E13757" s="235">
        <v>0</v>
      </c>
      <c r="F13757" s="235">
        <v>0</v>
      </c>
      <c r="G13757" s="235">
        <v>0</v>
      </c>
      <c r="H13757" s="235">
        <v>0</v>
      </c>
    </row>
    <row r="13758" spans="2:8">
      <c r="B13758" s="235" t="s">
        <v>85</v>
      </c>
      <c r="C13758" s="235">
        <v>44572</v>
      </c>
      <c r="D13758" s="235">
        <v>6</v>
      </c>
      <c r="E13758" s="235">
        <v>0</v>
      </c>
      <c r="F13758" s="235">
        <v>0</v>
      </c>
      <c r="G13758" s="235">
        <v>0</v>
      </c>
      <c r="H13758" s="235">
        <v>0</v>
      </c>
    </row>
    <row r="13759" spans="2:8">
      <c r="B13759" s="235" t="s">
        <v>85</v>
      </c>
      <c r="C13759" s="235">
        <v>44573</v>
      </c>
      <c r="D13759" s="235">
        <v>2</v>
      </c>
      <c r="E13759" s="235">
        <v>0</v>
      </c>
      <c r="F13759" s="235">
        <v>0</v>
      </c>
      <c r="G13759" s="235">
        <v>0</v>
      </c>
      <c r="H13759" s="235">
        <v>0</v>
      </c>
    </row>
    <row r="13760" spans="2:8">
      <c r="B13760" s="235" t="s">
        <v>85</v>
      </c>
      <c r="C13760" s="235">
        <v>44574</v>
      </c>
      <c r="D13760" s="235">
        <v>0</v>
      </c>
      <c r="E13760" s="235">
        <v>0</v>
      </c>
      <c r="F13760" s="235">
        <v>0</v>
      </c>
      <c r="G13760" s="235">
        <v>0</v>
      </c>
      <c r="H13760" s="235">
        <v>0</v>
      </c>
    </row>
    <row r="13761" spans="2:8">
      <c r="B13761" s="235" t="s">
        <v>85</v>
      </c>
      <c r="C13761" s="235">
        <v>44575</v>
      </c>
      <c r="D13761" s="235">
        <v>0</v>
      </c>
      <c r="E13761" s="235">
        <v>0</v>
      </c>
      <c r="F13761" s="235">
        <v>0</v>
      </c>
      <c r="G13761" s="235">
        <v>0</v>
      </c>
      <c r="H13761" s="235">
        <v>0</v>
      </c>
    </row>
    <row r="13762" spans="2:8">
      <c r="B13762" s="235" t="s">
        <v>85</v>
      </c>
      <c r="C13762" s="235">
        <v>44564</v>
      </c>
      <c r="D13762" s="235">
        <v>3</v>
      </c>
      <c r="E13762" s="235">
        <v>0</v>
      </c>
      <c r="F13762" s="235">
        <v>0</v>
      </c>
      <c r="G13762" s="235">
        <v>0</v>
      </c>
      <c r="H13762" s="235">
        <v>0</v>
      </c>
    </row>
    <row r="13763" spans="2:8">
      <c r="B13763" s="235" t="s">
        <v>85</v>
      </c>
      <c r="C13763" s="235">
        <v>44578</v>
      </c>
      <c r="D13763" s="235">
        <v>3</v>
      </c>
      <c r="E13763" s="235">
        <v>0</v>
      </c>
      <c r="F13763" s="235">
        <v>0</v>
      </c>
      <c r="G13763" s="235">
        <v>0</v>
      </c>
      <c r="H13763" s="235">
        <v>0</v>
      </c>
    </row>
    <row r="13764" spans="2:8">
      <c r="B13764" s="235" t="s">
        <v>85</v>
      </c>
      <c r="C13764" s="235">
        <v>44579</v>
      </c>
      <c r="D13764" s="235">
        <v>1</v>
      </c>
      <c r="E13764" s="235">
        <v>0</v>
      </c>
      <c r="F13764" s="235">
        <v>0</v>
      </c>
      <c r="G13764" s="235">
        <v>0</v>
      </c>
      <c r="H13764" s="235">
        <v>0</v>
      </c>
    </row>
    <row r="13765" spans="2:8">
      <c r="B13765" s="235" t="s">
        <v>85</v>
      </c>
      <c r="C13765" s="235">
        <v>44580</v>
      </c>
      <c r="D13765" s="235">
        <v>0</v>
      </c>
      <c r="E13765" s="235">
        <v>0</v>
      </c>
      <c r="F13765" s="235">
        <v>0</v>
      </c>
      <c r="G13765" s="235">
        <v>0</v>
      </c>
      <c r="H13765" s="235">
        <v>0</v>
      </c>
    </row>
    <row r="13766" spans="2:8">
      <c r="B13766" s="235" t="s">
        <v>85</v>
      </c>
      <c r="C13766" s="235">
        <v>44582</v>
      </c>
      <c r="D13766" s="235">
        <v>0</v>
      </c>
      <c r="E13766" s="235">
        <v>0</v>
      </c>
      <c r="F13766" s="235">
        <v>0</v>
      </c>
      <c r="G13766" s="235">
        <v>0</v>
      </c>
      <c r="H13766" s="235">
        <v>0</v>
      </c>
    </row>
    <row r="13767" spans="2:8">
      <c r="B13767" s="235" t="s">
        <v>85</v>
      </c>
      <c r="C13767" s="235">
        <v>44583</v>
      </c>
      <c r="D13767" s="235">
        <v>0</v>
      </c>
      <c r="E13767" s="235">
        <v>0</v>
      </c>
      <c r="F13767" s="235">
        <v>0</v>
      </c>
      <c r="G13767" s="235">
        <v>0</v>
      </c>
      <c r="H13767" s="235">
        <v>0</v>
      </c>
    </row>
    <row r="13768" spans="2:8">
      <c r="B13768" s="235" t="s">
        <v>85</v>
      </c>
      <c r="C13768" s="235">
        <v>44585</v>
      </c>
      <c r="D13768" s="235">
        <v>0</v>
      </c>
      <c r="E13768" s="235">
        <v>0</v>
      </c>
      <c r="F13768" s="235">
        <v>0</v>
      </c>
      <c r="G13768" s="235">
        <v>0</v>
      </c>
      <c r="H13768" s="235">
        <v>0</v>
      </c>
    </row>
    <row r="13769" spans="2:8">
      <c r="B13769" s="235" t="s">
        <v>85</v>
      </c>
      <c r="C13769" s="235">
        <v>44586</v>
      </c>
      <c r="D13769" s="235">
        <v>6</v>
      </c>
      <c r="E13769" s="235">
        <v>0</v>
      </c>
      <c r="F13769" s="235">
        <v>0</v>
      </c>
      <c r="G13769" s="235">
        <v>0</v>
      </c>
      <c r="H13769" s="235">
        <v>0</v>
      </c>
    </row>
    <row r="13770" spans="2:8">
      <c r="B13770" s="235" t="s">
        <v>85</v>
      </c>
      <c r="C13770" s="235">
        <v>44587</v>
      </c>
      <c r="D13770" s="235">
        <v>0</v>
      </c>
      <c r="E13770" s="235">
        <v>0</v>
      </c>
      <c r="F13770" s="235">
        <v>0</v>
      </c>
      <c r="G13770" s="235">
        <v>0</v>
      </c>
      <c r="H13770" s="235">
        <v>0</v>
      </c>
    </row>
    <row r="13771" spans="2:8">
      <c r="B13771" s="235" t="s">
        <v>85</v>
      </c>
      <c r="C13771" s="235">
        <v>44588</v>
      </c>
      <c r="D13771" s="235">
        <v>0</v>
      </c>
      <c r="E13771" s="235">
        <v>0</v>
      </c>
      <c r="F13771" s="235">
        <v>0</v>
      </c>
      <c r="G13771" s="235">
        <v>0</v>
      </c>
      <c r="H13771" s="235">
        <v>0</v>
      </c>
    </row>
    <row r="13772" spans="2:8">
      <c r="B13772" s="235" t="s">
        <v>85</v>
      </c>
      <c r="C13772" s="235">
        <v>44589</v>
      </c>
      <c r="D13772" s="235">
        <v>0</v>
      </c>
      <c r="E13772" s="235">
        <v>0</v>
      </c>
      <c r="F13772" s="235">
        <v>0</v>
      </c>
      <c r="G13772" s="235">
        <v>0</v>
      </c>
      <c r="H13772" s="235">
        <v>0</v>
      </c>
    </row>
    <row r="13773" spans="2:8">
      <c r="B13773" s="235" t="s">
        <v>85</v>
      </c>
      <c r="C13773" s="235">
        <v>44590</v>
      </c>
      <c r="D13773" s="235">
        <v>0</v>
      </c>
      <c r="E13773" s="235">
        <v>0</v>
      </c>
      <c r="F13773" s="235">
        <v>0</v>
      </c>
      <c r="G13773" s="235">
        <v>0</v>
      </c>
      <c r="H13773" s="235">
        <v>0</v>
      </c>
    </row>
    <row r="13774" spans="2:8">
      <c r="B13774" s="235" t="s">
        <v>85</v>
      </c>
      <c r="C13774" s="235">
        <v>44591</v>
      </c>
      <c r="D13774" s="235">
        <v>0</v>
      </c>
      <c r="E13774" s="235">
        <v>0</v>
      </c>
      <c r="F13774" s="235">
        <v>0</v>
      </c>
      <c r="G13774" s="235">
        <v>0</v>
      </c>
      <c r="H13774" s="235">
        <v>0</v>
      </c>
    </row>
    <row r="13775" spans="2:8">
      <c r="B13775" s="235" t="s">
        <v>85</v>
      </c>
      <c r="C13775" s="235">
        <v>44592</v>
      </c>
      <c r="D13775" s="235">
        <v>0</v>
      </c>
      <c r="E13775" s="235">
        <v>0</v>
      </c>
      <c r="F13775" s="235">
        <v>0</v>
      </c>
      <c r="G13775" s="235">
        <v>0</v>
      </c>
      <c r="H13775" s="235">
        <v>0</v>
      </c>
    </row>
    <row r="13776" spans="2:8">
      <c r="B13776" s="235" t="s">
        <v>85</v>
      </c>
      <c r="C13776" s="235">
        <v>44593</v>
      </c>
      <c r="D13776" s="235">
        <v>0</v>
      </c>
      <c r="E13776" s="235">
        <v>0</v>
      </c>
      <c r="F13776" s="235">
        <v>0</v>
      </c>
      <c r="G13776" s="235">
        <v>0</v>
      </c>
      <c r="H13776" s="235">
        <v>0</v>
      </c>
    </row>
    <row r="13777" spans="2:8">
      <c r="B13777" s="235" t="s">
        <v>85</v>
      </c>
      <c r="C13777" s="235">
        <v>44594</v>
      </c>
      <c r="D13777" s="235">
        <v>0</v>
      </c>
      <c r="E13777" s="235">
        <v>0</v>
      </c>
      <c r="F13777" s="235">
        <v>0</v>
      </c>
      <c r="G13777" s="235">
        <v>0</v>
      </c>
      <c r="H13777" s="235">
        <v>0</v>
      </c>
    </row>
    <row r="13778" spans="2:8">
      <c r="B13778" s="235" t="s">
        <v>85</v>
      </c>
      <c r="C13778" s="235">
        <v>44595</v>
      </c>
      <c r="D13778" s="235">
        <v>0</v>
      </c>
      <c r="E13778" s="235">
        <v>0</v>
      </c>
      <c r="F13778" s="235">
        <v>0</v>
      </c>
      <c r="G13778" s="235">
        <v>0</v>
      </c>
      <c r="H13778" s="235">
        <v>0</v>
      </c>
    </row>
    <row r="13779" spans="2:8">
      <c r="B13779" s="235" t="s">
        <v>85</v>
      </c>
      <c r="C13779" s="235">
        <v>44596</v>
      </c>
      <c r="D13779" s="235">
        <v>10</v>
      </c>
      <c r="E13779" s="235">
        <v>0</v>
      </c>
      <c r="F13779" s="235">
        <v>0</v>
      </c>
      <c r="G13779" s="235">
        <v>0</v>
      </c>
      <c r="H13779" s="235">
        <v>0</v>
      </c>
    </row>
    <row r="13780" spans="2:8">
      <c r="B13780" s="235" t="s">
        <v>85</v>
      </c>
      <c r="C13780" s="235">
        <v>44597</v>
      </c>
      <c r="D13780" s="235">
        <v>0</v>
      </c>
      <c r="E13780" s="235">
        <v>0</v>
      </c>
      <c r="F13780" s="235">
        <v>0</v>
      </c>
      <c r="G13780" s="235">
        <v>0</v>
      </c>
      <c r="H13780" s="235">
        <v>0</v>
      </c>
    </row>
    <row r="13781" spans="2:8">
      <c r="B13781" s="235" t="s">
        <v>85</v>
      </c>
      <c r="C13781" s="235">
        <v>44598</v>
      </c>
      <c r="D13781" s="235">
        <v>5</v>
      </c>
      <c r="E13781" s="235">
        <v>0</v>
      </c>
      <c r="F13781" s="235">
        <v>0</v>
      </c>
      <c r="G13781" s="235">
        <v>0</v>
      </c>
      <c r="H13781" s="235">
        <v>0</v>
      </c>
    </row>
    <row r="13782" spans="2:8">
      <c r="B13782" s="235" t="s">
        <v>85</v>
      </c>
      <c r="C13782" s="235">
        <v>44599</v>
      </c>
      <c r="D13782" s="235">
        <v>3</v>
      </c>
      <c r="E13782" s="235">
        <v>0</v>
      </c>
      <c r="F13782" s="235">
        <v>0</v>
      </c>
      <c r="G13782" s="235">
        <v>0</v>
      </c>
      <c r="H13782" s="235">
        <v>0</v>
      </c>
    </row>
    <row r="13783" spans="2:8">
      <c r="B13783" s="235" t="s">
        <v>85</v>
      </c>
      <c r="C13783" s="235">
        <v>44600</v>
      </c>
      <c r="D13783" s="235">
        <v>11</v>
      </c>
      <c r="E13783" s="235">
        <v>0</v>
      </c>
      <c r="F13783" s="235">
        <v>0</v>
      </c>
      <c r="G13783" s="235">
        <v>0</v>
      </c>
      <c r="H13783" s="235">
        <v>0</v>
      </c>
    </row>
    <row r="13784" spans="2:8">
      <c r="B13784" s="235" t="s">
        <v>85</v>
      </c>
      <c r="C13784" s="235">
        <v>44601</v>
      </c>
      <c r="D13784" s="235">
        <v>1</v>
      </c>
      <c r="E13784" s="235">
        <v>0</v>
      </c>
      <c r="F13784" s="235">
        <v>0</v>
      </c>
      <c r="G13784" s="235">
        <v>0</v>
      </c>
      <c r="H13784" s="235">
        <v>0</v>
      </c>
    </row>
    <row r="13785" spans="2:8">
      <c r="B13785" s="235" t="s">
        <v>85</v>
      </c>
      <c r="C13785" s="235">
        <v>44602</v>
      </c>
      <c r="D13785" s="235">
        <v>10</v>
      </c>
      <c r="E13785" s="235">
        <v>0</v>
      </c>
      <c r="F13785" s="235">
        <v>0</v>
      </c>
      <c r="G13785" s="235">
        <v>0</v>
      </c>
      <c r="H13785" s="235">
        <v>0</v>
      </c>
    </row>
    <row r="13786" spans="2:8">
      <c r="B13786" s="235" t="s">
        <v>85</v>
      </c>
      <c r="C13786" s="235">
        <v>44603</v>
      </c>
      <c r="D13786" s="235">
        <v>0</v>
      </c>
      <c r="E13786" s="235">
        <v>0</v>
      </c>
      <c r="F13786" s="235">
        <v>0</v>
      </c>
      <c r="G13786" s="235">
        <v>0</v>
      </c>
      <c r="H13786" s="235">
        <v>0</v>
      </c>
    </row>
    <row r="13787" spans="2:8">
      <c r="B13787" s="235" t="s">
        <v>85</v>
      </c>
      <c r="C13787" s="235">
        <v>44604</v>
      </c>
      <c r="D13787" s="235">
        <v>5</v>
      </c>
      <c r="E13787" s="235">
        <v>0</v>
      </c>
      <c r="F13787" s="235">
        <v>0</v>
      </c>
      <c r="G13787" s="235">
        <v>0</v>
      </c>
      <c r="H13787" s="235">
        <v>0</v>
      </c>
    </row>
    <row r="13788" spans="2:8">
      <c r="B13788" s="235" t="s">
        <v>85</v>
      </c>
      <c r="C13788" s="235">
        <v>44606</v>
      </c>
      <c r="D13788" s="235">
        <v>5</v>
      </c>
      <c r="E13788" s="235">
        <v>0</v>
      </c>
      <c r="F13788" s="235">
        <v>0</v>
      </c>
      <c r="G13788" s="235">
        <v>0</v>
      </c>
      <c r="H13788" s="235">
        <v>0</v>
      </c>
    </row>
    <row r="13789" spans="2:8">
      <c r="B13789" s="235" t="s">
        <v>85</v>
      </c>
      <c r="C13789" s="235">
        <v>44607</v>
      </c>
      <c r="D13789" s="235">
        <v>16</v>
      </c>
      <c r="E13789" s="235">
        <v>0</v>
      </c>
      <c r="F13789" s="235">
        <v>0</v>
      </c>
      <c r="G13789" s="235">
        <v>0</v>
      </c>
      <c r="H13789" s="235">
        <v>0</v>
      </c>
    </row>
    <row r="13790" spans="2:8">
      <c r="B13790" s="235" t="s">
        <v>85</v>
      </c>
      <c r="C13790" s="235">
        <v>44608</v>
      </c>
      <c r="D13790" s="235">
        <v>1</v>
      </c>
      <c r="E13790" s="235">
        <v>0</v>
      </c>
      <c r="F13790" s="235">
        <v>0</v>
      </c>
      <c r="G13790" s="235">
        <v>0</v>
      </c>
      <c r="H13790" s="235">
        <v>0</v>
      </c>
    </row>
    <row r="13791" spans="2:8">
      <c r="B13791" s="235" t="s">
        <v>85</v>
      </c>
      <c r="C13791" s="235">
        <v>44609</v>
      </c>
      <c r="D13791" s="235">
        <v>13</v>
      </c>
      <c r="E13791" s="235">
        <v>0</v>
      </c>
      <c r="F13791" s="235">
        <v>0</v>
      </c>
      <c r="G13791" s="235">
        <v>0</v>
      </c>
      <c r="H13791" s="235">
        <v>0</v>
      </c>
    </row>
    <row r="13792" spans="2:8">
      <c r="B13792" s="235" t="s">
        <v>85</v>
      </c>
      <c r="C13792" s="235">
        <v>44610</v>
      </c>
      <c r="D13792" s="235">
        <v>17</v>
      </c>
      <c r="E13792" s="235">
        <v>0</v>
      </c>
      <c r="F13792" s="235">
        <v>0</v>
      </c>
      <c r="G13792" s="235">
        <v>0</v>
      </c>
      <c r="H13792" s="235">
        <v>0</v>
      </c>
    </row>
    <row r="13793" spans="2:8">
      <c r="B13793" s="235" t="s">
        <v>85</v>
      </c>
      <c r="C13793" s="235">
        <v>44613</v>
      </c>
      <c r="D13793" s="235">
        <v>28</v>
      </c>
      <c r="E13793" s="235">
        <v>96</v>
      </c>
      <c r="F13793" s="235">
        <v>94</v>
      </c>
      <c r="G13793" s="235">
        <v>24</v>
      </c>
      <c r="H13793" s="235">
        <v>17</v>
      </c>
    </row>
    <row r="13794" spans="2:8">
      <c r="B13794" s="235" t="s">
        <v>85</v>
      </c>
      <c r="C13794" s="235">
        <v>44614</v>
      </c>
      <c r="D13794" s="235">
        <v>0</v>
      </c>
      <c r="E13794" s="235">
        <v>97</v>
      </c>
      <c r="F13794" s="235">
        <v>94</v>
      </c>
      <c r="G13794" s="235">
        <v>25</v>
      </c>
      <c r="H13794" s="235">
        <v>17</v>
      </c>
    </row>
    <row r="13795" spans="2:8">
      <c r="B13795" s="235" t="s">
        <v>85</v>
      </c>
      <c r="C13795" s="235">
        <v>44616</v>
      </c>
      <c r="D13795" s="235">
        <v>1</v>
      </c>
      <c r="E13795" s="235">
        <v>95</v>
      </c>
      <c r="F13795" s="235">
        <v>95</v>
      </c>
      <c r="G13795" s="235">
        <v>23</v>
      </c>
      <c r="H13795" s="235">
        <v>17</v>
      </c>
    </row>
    <row r="13796" spans="2:8">
      <c r="B13796" s="235" t="s">
        <v>85</v>
      </c>
      <c r="C13796" s="235">
        <v>44617</v>
      </c>
      <c r="D13796" s="235">
        <v>1</v>
      </c>
      <c r="E13796" s="235">
        <v>98</v>
      </c>
      <c r="F13796" s="235">
        <v>94</v>
      </c>
      <c r="G13796" s="235">
        <v>24</v>
      </c>
      <c r="H13796" s="235">
        <v>16</v>
      </c>
    </row>
    <row r="13797" spans="2:8">
      <c r="B13797" s="235" t="s">
        <v>85</v>
      </c>
      <c r="C13797" s="235">
        <v>44620</v>
      </c>
      <c r="D13797" s="235">
        <v>38</v>
      </c>
      <c r="E13797" s="235">
        <v>38</v>
      </c>
      <c r="F13797" s="235">
        <v>97</v>
      </c>
      <c r="G13797" s="235">
        <v>18</v>
      </c>
      <c r="H13797" s="235">
        <v>23</v>
      </c>
    </row>
    <row r="13798" spans="2:8">
      <c r="B13798" s="235" t="s">
        <v>85</v>
      </c>
      <c r="C13798" s="235">
        <v>44621</v>
      </c>
      <c r="D13798" s="235">
        <v>30</v>
      </c>
      <c r="E13798" s="235">
        <v>96</v>
      </c>
      <c r="F13798" s="235">
        <v>92</v>
      </c>
      <c r="G13798" s="235">
        <v>22</v>
      </c>
      <c r="H13798" s="235">
        <v>17</v>
      </c>
    </row>
    <row r="13799" spans="2:8">
      <c r="B13799" s="235" t="s">
        <v>85</v>
      </c>
      <c r="C13799" s="235">
        <v>44622</v>
      </c>
      <c r="D13799" s="235">
        <v>9</v>
      </c>
      <c r="E13799" s="235">
        <v>98</v>
      </c>
      <c r="F13799" s="235">
        <v>95</v>
      </c>
      <c r="G13799" s="235">
        <v>17</v>
      </c>
      <c r="H13799" s="235">
        <v>21</v>
      </c>
    </row>
    <row r="13800" spans="2:8">
      <c r="B13800" s="235" t="s">
        <v>85</v>
      </c>
      <c r="C13800" s="235">
        <v>44623</v>
      </c>
      <c r="D13800" s="235">
        <v>5</v>
      </c>
      <c r="E13800" s="235">
        <v>96</v>
      </c>
      <c r="F13800" s="235">
        <v>94</v>
      </c>
      <c r="G13800" s="235">
        <v>24</v>
      </c>
      <c r="H13800" s="235">
        <v>18</v>
      </c>
    </row>
    <row r="13801" spans="2:8">
      <c r="B13801" s="235" t="s">
        <v>85</v>
      </c>
      <c r="C13801" s="235">
        <v>44624</v>
      </c>
      <c r="D13801" s="235">
        <v>2</v>
      </c>
      <c r="E13801" s="235">
        <v>97</v>
      </c>
      <c r="F13801" s="235">
        <v>76.8</v>
      </c>
      <c r="G13801" s="235">
        <v>24</v>
      </c>
      <c r="H13801" s="235">
        <v>19.7</v>
      </c>
    </row>
    <row r="13802" spans="2:8">
      <c r="B13802" s="235" t="s">
        <v>85</v>
      </c>
      <c r="C13802" s="235">
        <v>44627</v>
      </c>
      <c r="D13802" s="235">
        <v>24</v>
      </c>
      <c r="E13802" s="235">
        <v>100</v>
      </c>
      <c r="F13802" s="235">
        <v>76</v>
      </c>
      <c r="G13802" s="235">
        <v>15.5</v>
      </c>
      <c r="H13802" s="235">
        <v>14.9</v>
      </c>
    </row>
    <row r="13803" spans="2:8">
      <c r="B13803" s="235" t="s">
        <v>85</v>
      </c>
      <c r="C13803" s="235">
        <v>44627</v>
      </c>
      <c r="D13803" s="235">
        <v>50</v>
      </c>
      <c r="E13803" s="235">
        <v>0</v>
      </c>
      <c r="F13803" s="235">
        <v>0</v>
      </c>
      <c r="G13803" s="235">
        <v>0</v>
      </c>
      <c r="H13803" s="235">
        <v>0</v>
      </c>
    </row>
    <row r="13804" spans="2:8">
      <c r="B13804" s="235" t="s">
        <v>85</v>
      </c>
      <c r="C13804" s="235">
        <v>44628</v>
      </c>
      <c r="D13804" s="235">
        <v>2</v>
      </c>
      <c r="E13804" s="235">
        <v>93.1</v>
      </c>
      <c r="F13804" s="235">
        <v>90.1</v>
      </c>
      <c r="G13804" s="235">
        <v>17.8</v>
      </c>
      <c r="H13804" s="235">
        <v>16.8</v>
      </c>
    </row>
    <row r="13805" spans="2:8">
      <c r="B13805" s="235" t="s">
        <v>85</v>
      </c>
      <c r="C13805" s="235">
        <v>44629</v>
      </c>
      <c r="D13805" s="235">
        <v>2</v>
      </c>
      <c r="E13805" s="235">
        <v>89.6</v>
      </c>
      <c r="F13805" s="235">
        <v>77.8</v>
      </c>
      <c r="G13805" s="235">
        <v>21.3</v>
      </c>
      <c r="H13805" s="235">
        <v>18.399999999999999</v>
      </c>
    </row>
    <row r="13806" spans="2:8">
      <c r="B13806" s="235" t="s">
        <v>85</v>
      </c>
      <c r="C13806" s="235">
        <v>44630</v>
      </c>
      <c r="D13806" s="235">
        <v>0</v>
      </c>
      <c r="E13806" s="235">
        <v>95.1</v>
      </c>
      <c r="F13806" s="235">
        <v>93.2</v>
      </c>
      <c r="G13806" s="235">
        <v>16.100000000000001</v>
      </c>
      <c r="H13806" s="235">
        <v>15.7</v>
      </c>
    </row>
    <row r="13807" spans="2:8">
      <c r="B13807" s="235" t="s">
        <v>85</v>
      </c>
      <c r="C13807" s="235">
        <v>44631</v>
      </c>
      <c r="D13807" s="235">
        <v>0</v>
      </c>
      <c r="E13807" s="235">
        <v>77.5</v>
      </c>
      <c r="F13807" s="235">
        <v>67.099999999999994</v>
      </c>
      <c r="G13807" s="235">
        <v>24.8</v>
      </c>
      <c r="H13807" s="235">
        <v>21.5</v>
      </c>
    </row>
    <row r="13808" spans="2:8">
      <c r="B13808" s="235" t="s">
        <v>85</v>
      </c>
      <c r="C13808" s="235">
        <v>44634</v>
      </c>
      <c r="D13808" s="235">
        <v>1</v>
      </c>
      <c r="E13808" s="235">
        <v>83.7</v>
      </c>
      <c r="F13808" s="235">
        <v>81.7</v>
      </c>
      <c r="G13808" s="235">
        <v>21.4</v>
      </c>
      <c r="H13808" s="235">
        <v>20.2</v>
      </c>
    </row>
    <row r="13809" spans="2:8">
      <c r="B13809" s="235" t="s">
        <v>85</v>
      </c>
      <c r="C13809" s="235">
        <v>44635</v>
      </c>
      <c r="D13809" s="235">
        <v>2</v>
      </c>
      <c r="E13809" s="235">
        <v>95</v>
      </c>
      <c r="F13809" s="235">
        <v>94.9</v>
      </c>
      <c r="G13809" s="235">
        <v>15.6</v>
      </c>
      <c r="H13809" s="235">
        <v>15.5</v>
      </c>
    </row>
    <row r="13810" spans="2:8">
      <c r="B13810" s="235" t="s">
        <v>85</v>
      </c>
      <c r="C13810" s="235">
        <v>44636</v>
      </c>
      <c r="D13810" s="235">
        <v>22</v>
      </c>
      <c r="E13810" s="235">
        <v>100</v>
      </c>
      <c r="F13810" s="235">
        <v>100</v>
      </c>
      <c r="G13810" s="235">
        <v>15.3</v>
      </c>
      <c r="H13810" s="235">
        <v>14.8</v>
      </c>
    </row>
    <row r="13811" spans="2:8">
      <c r="B13811" s="235" t="s">
        <v>85</v>
      </c>
      <c r="C13811" s="235">
        <v>44642</v>
      </c>
      <c r="D13811" s="235">
        <v>14</v>
      </c>
      <c r="E13811" s="235">
        <v>95.9</v>
      </c>
      <c r="F13811" s="235">
        <v>91.4</v>
      </c>
      <c r="G13811" s="235">
        <v>19.100000000000001</v>
      </c>
      <c r="H13811" s="235">
        <v>18.399999999999999</v>
      </c>
    </row>
    <row r="13812" spans="2:8">
      <c r="B13812" s="235" t="s">
        <v>85</v>
      </c>
      <c r="C13812" s="235">
        <v>44643</v>
      </c>
      <c r="D13812" s="235">
        <v>2</v>
      </c>
      <c r="E13812" s="235">
        <v>85.8</v>
      </c>
      <c r="F13812" s="235">
        <v>84.6</v>
      </c>
      <c r="G13812" s="235">
        <v>20.399999999999999</v>
      </c>
      <c r="H13812" s="235">
        <v>19.899999999999999</v>
      </c>
    </row>
    <row r="13813" spans="2:8">
      <c r="B13813" s="235" t="s">
        <v>85</v>
      </c>
      <c r="C13813" s="235">
        <v>44644</v>
      </c>
      <c r="D13813" s="235">
        <v>9</v>
      </c>
      <c r="E13813" s="235">
        <v>79.2</v>
      </c>
      <c r="F13813" s="235">
        <v>68.8</v>
      </c>
      <c r="G13813" s="235">
        <v>24.6</v>
      </c>
      <c r="H13813" s="235">
        <v>21.8</v>
      </c>
    </row>
    <row r="13814" spans="2:8">
      <c r="B13814" s="235" t="s">
        <v>85</v>
      </c>
      <c r="C13814" s="235">
        <v>44645</v>
      </c>
      <c r="D13814" s="235">
        <v>14</v>
      </c>
      <c r="E13814" s="235">
        <v>95.9</v>
      </c>
      <c r="F13814" s="235">
        <v>91.4</v>
      </c>
      <c r="G13814" s="235">
        <v>19.100000000000001</v>
      </c>
      <c r="H13814" s="235">
        <v>18.399999999999999</v>
      </c>
    </row>
    <row r="13815" spans="2:8">
      <c r="B13815" s="235" t="s">
        <v>85</v>
      </c>
      <c r="C13815" s="235">
        <v>44649</v>
      </c>
      <c r="D13815" s="235">
        <v>14</v>
      </c>
      <c r="E13815" s="235">
        <v>91.1</v>
      </c>
      <c r="F13815" s="235">
        <v>89.7</v>
      </c>
      <c r="G13815" s="235">
        <v>17.899999999999999</v>
      </c>
      <c r="H13815" s="235">
        <v>17.7</v>
      </c>
    </row>
    <row r="13816" spans="2:8">
      <c r="B13816" s="235" t="s">
        <v>85</v>
      </c>
      <c r="C13816" s="235">
        <v>44638</v>
      </c>
      <c r="D13816" s="235">
        <v>14</v>
      </c>
      <c r="E13816" s="235">
        <v>90</v>
      </c>
      <c r="F13816" s="235">
        <v>85</v>
      </c>
      <c r="G13816" s="235">
        <v>22</v>
      </c>
      <c r="H13816" s="235">
        <v>17</v>
      </c>
    </row>
    <row r="13817" spans="2:8">
      <c r="B13817" s="235" t="s">
        <v>85</v>
      </c>
      <c r="C13817" s="235">
        <v>44648</v>
      </c>
      <c r="D13817" s="235">
        <v>62</v>
      </c>
      <c r="E13817" s="235">
        <v>94</v>
      </c>
      <c r="F13817" s="235">
        <v>85</v>
      </c>
      <c r="G13817" s="235">
        <v>24</v>
      </c>
      <c r="H13817" s="235">
        <v>17</v>
      </c>
    </row>
    <row r="13818" spans="2:8">
      <c r="B13818" s="235" t="s">
        <v>85</v>
      </c>
      <c r="C13818" s="235">
        <v>44651</v>
      </c>
      <c r="D13818" s="235">
        <v>6</v>
      </c>
      <c r="E13818" s="235">
        <v>96.4</v>
      </c>
      <c r="F13818" s="235">
        <v>95.4</v>
      </c>
      <c r="G13818" s="235">
        <v>18.100000000000001</v>
      </c>
      <c r="H13818" s="235">
        <v>17.600000000000001</v>
      </c>
    </row>
    <row r="13819" spans="2:8">
      <c r="B13819" s="235" t="s">
        <v>85</v>
      </c>
      <c r="C13819" s="235">
        <v>44652</v>
      </c>
      <c r="D13819" s="235">
        <v>20</v>
      </c>
      <c r="E13819" s="235">
        <v>89</v>
      </c>
      <c r="F13819" s="235">
        <v>84</v>
      </c>
      <c r="G13819" s="235">
        <v>20</v>
      </c>
      <c r="H13819" s="235">
        <v>18</v>
      </c>
    </row>
    <row r="13820" spans="2:8">
      <c r="B13820" s="235" t="s">
        <v>85</v>
      </c>
      <c r="C13820" s="235">
        <v>44624</v>
      </c>
      <c r="D13820" s="235">
        <v>2</v>
      </c>
      <c r="E13820" s="235">
        <v>84</v>
      </c>
      <c r="F13820" s="235">
        <v>80</v>
      </c>
      <c r="G13820" s="235">
        <v>20</v>
      </c>
      <c r="H13820" s="235">
        <v>19</v>
      </c>
    </row>
    <row r="13821" spans="2:8">
      <c r="B13821" s="235" t="s">
        <v>85</v>
      </c>
      <c r="C13821" s="235">
        <v>44622</v>
      </c>
      <c r="D13821" s="235">
        <v>9</v>
      </c>
      <c r="E13821" s="235">
        <v>83</v>
      </c>
      <c r="F13821" s="235">
        <v>80</v>
      </c>
      <c r="G13821" s="235">
        <v>21</v>
      </c>
      <c r="H13821" s="235">
        <v>18</v>
      </c>
    </row>
    <row r="13822" spans="2:8">
      <c r="B13822" s="235" t="s">
        <v>85</v>
      </c>
      <c r="C13822" s="235">
        <v>44656</v>
      </c>
      <c r="D13822" s="235">
        <v>26</v>
      </c>
      <c r="E13822" s="235">
        <v>100</v>
      </c>
      <c r="F13822" s="235">
        <v>95.8</v>
      </c>
      <c r="G13822" s="235">
        <v>15.7</v>
      </c>
      <c r="H13822" s="235">
        <v>14.7</v>
      </c>
    </row>
    <row r="13823" spans="2:8">
      <c r="B13823" s="235" t="s">
        <v>85</v>
      </c>
      <c r="C13823" s="235">
        <v>44657</v>
      </c>
      <c r="D13823" s="235">
        <v>1</v>
      </c>
      <c r="E13823" s="235">
        <v>100</v>
      </c>
      <c r="F13823" s="235">
        <v>100</v>
      </c>
      <c r="G13823" s="235">
        <v>15</v>
      </c>
      <c r="H13823" s="235">
        <v>15</v>
      </c>
    </row>
    <row r="13824" spans="2:8">
      <c r="B13824" s="235" t="s">
        <v>85</v>
      </c>
      <c r="C13824" s="235">
        <v>44658</v>
      </c>
      <c r="D13824" s="235">
        <v>50</v>
      </c>
      <c r="E13824" s="235">
        <v>96</v>
      </c>
      <c r="F13824" s="235">
        <v>95</v>
      </c>
      <c r="G13824" s="235">
        <v>16</v>
      </c>
      <c r="H13824" s="235">
        <v>15</v>
      </c>
    </row>
    <row r="13825" spans="2:8">
      <c r="B13825" s="235" t="s">
        <v>85</v>
      </c>
      <c r="C13825" s="235">
        <v>44659</v>
      </c>
      <c r="D13825" s="235">
        <v>7</v>
      </c>
      <c r="E13825" s="235">
        <v>97</v>
      </c>
      <c r="F13825" s="235">
        <v>97</v>
      </c>
      <c r="G13825" s="235">
        <v>19</v>
      </c>
      <c r="H13825" s="235">
        <v>17</v>
      </c>
    </row>
    <row r="13826" spans="2:8">
      <c r="B13826" s="235" t="s">
        <v>85</v>
      </c>
      <c r="C13826" s="235">
        <v>44662</v>
      </c>
      <c r="D13826" s="235">
        <v>24</v>
      </c>
      <c r="E13826" s="235">
        <v>21</v>
      </c>
      <c r="F13826" s="235">
        <v>19</v>
      </c>
      <c r="G13826" s="235">
        <v>23</v>
      </c>
      <c r="H13826" s="235">
        <v>23</v>
      </c>
    </row>
    <row r="13827" spans="2:8">
      <c r="B13827" s="235" t="s">
        <v>85</v>
      </c>
      <c r="C13827" s="235">
        <v>44663</v>
      </c>
      <c r="D13827" s="235">
        <v>10</v>
      </c>
      <c r="E13827" s="235">
        <v>89</v>
      </c>
      <c r="F13827" s="235">
        <v>87</v>
      </c>
      <c r="G13827" s="235">
        <v>23</v>
      </c>
      <c r="H13827" s="235">
        <v>21</v>
      </c>
    </row>
    <row r="13828" spans="2:8">
      <c r="B13828" s="235" t="s">
        <v>85</v>
      </c>
      <c r="C13828" s="235">
        <v>44669</v>
      </c>
      <c r="D13828" s="235">
        <v>52</v>
      </c>
      <c r="E13828" s="235">
        <v>93</v>
      </c>
      <c r="F13828" s="235">
        <v>91</v>
      </c>
      <c r="G13828" s="235">
        <v>17</v>
      </c>
      <c r="H13828" s="235">
        <v>17</v>
      </c>
    </row>
    <row r="13829" spans="2:8">
      <c r="B13829" s="235" t="s">
        <v>85</v>
      </c>
      <c r="C13829" s="235">
        <v>44670</v>
      </c>
      <c r="D13829" s="235">
        <v>18</v>
      </c>
      <c r="E13829" s="235">
        <v>91</v>
      </c>
      <c r="F13829" s="235">
        <v>90</v>
      </c>
      <c r="G13829" s="235">
        <v>19</v>
      </c>
      <c r="H13829" s="235">
        <v>19</v>
      </c>
    </row>
    <row r="13830" spans="2:8">
      <c r="B13830" s="235" t="s">
        <v>85</v>
      </c>
      <c r="C13830" s="235">
        <v>44671</v>
      </c>
      <c r="D13830" s="235">
        <v>38</v>
      </c>
      <c r="E13830" s="235">
        <v>96.2</v>
      </c>
      <c r="F13830" s="235">
        <v>91.8</v>
      </c>
      <c r="G13830" s="235">
        <v>19.399999999999999</v>
      </c>
      <c r="H13830" s="235">
        <v>17.2</v>
      </c>
    </row>
    <row r="13831" spans="2:8">
      <c r="B13831" s="235" t="s">
        <v>85</v>
      </c>
      <c r="C13831" s="235">
        <v>44673</v>
      </c>
      <c r="D13831" s="235">
        <v>4</v>
      </c>
      <c r="E13831" s="235">
        <v>76</v>
      </c>
      <c r="F13831" s="235">
        <v>75</v>
      </c>
      <c r="G13831" s="235">
        <v>19</v>
      </c>
      <c r="H13831" s="235">
        <v>18</v>
      </c>
    </row>
    <row r="13832" spans="2:8">
      <c r="B13832" s="235" t="s">
        <v>85</v>
      </c>
      <c r="C13832" s="235">
        <v>44676</v>
      </c>
      <c r="D13832" s="235">
        <v>50</v>
      </c>
      <c r="E13832" s="235">
        <v>87.8</v>
      </c>
      <c r="F13832" s="235">
        <v>83.5</v>
      </c>
      <c r="G13832" s="235">
        <v>17.3</v>
      </c>
      <c r="H13832" s="235">
        <v>15.9</v>
      </c>
    </row>
    <row r="13833" spans="2:8">
      <c r="B13833" s="235" t="s">
        <v>85</v>
      </c>
      <c r="C13833" s="235">
        <v>44677</v>
      </c>
      <c r="D13833" s="235">
        <v>3</v>
      </c>
      <c r="E13833" s="235">
        <v>78.099999999999994</v>
      </c>
      <c r="F13833" s="235">
        <v>76.5</v>
      </c>
      <c r="G13833" s="235">
        <v>22.1</v>
      </c>
      <c r="H13833" s="235">
        <v>21.4</v>
      </c>
    </row>
    <row r="13834" spans="2:8">
      <c r="B13834" s="235" t="s">
        <v>85</v>
      </c>
      <c r="C13834" s="235">
        <v>44655</v>
      </c>
      <c r="D13834" s="235">
        <v>8</v>
      </c>
      <c r="E13834" s="235">
        <v>91</v>
      </c>
      <c r="F13834" s="235">
        <v>89</v>
      </c>
      <c r="G13834" s="235">
        <v>19</v>
      </c>
      <c r="H13834" s="235">
        <v>18</v>
      </c>
    </row>
    <row r="13835" spans="2:8">
      <c r="B13835" s="235" t="s">
        <v>85</v>
      </c>
      <c r="C13835" s="235">
        <v>44664</v>
      </c>
      <c r="D13835" s="235">
        <v>6</v>
      </c>
      <c r="E13835" s="235">
        <v>88</v>
      </c>
      <c r="F13835" s="235">
        <v>87</v>
      </c>
      <c r="G13835" s="235">
        <v>19</v>
      </c>
      <c r="H13835" s="235">
        <v>18</v>
      </c>
    </row>
    <row r="13836" spans="2:8">
      <c r="B13836" s="235" t="s">
        <v>85</v>
      </c>
      <c r="C13836" s="235">
        <v>44672</v>
      </c>
      <c r="D13836" s="235">
        <v>9</v>
      </c>
      <c r="E13836" s="235">
        <v>98</v>
      </c>
      <c r="F13836" s="235">
        <v>96</v>
      </c>
      <c r="G13836" s="235">
        <v>18</v>
      </c>
      <c r="H13836" s="235">
        <v>19</v>
      </c>
    </row>
    <row r="13837" spans="2:8">
      <c r="B13837" s="235" t="s">
        <v>85</v>
      </c>
      <c r="C13837" s="235">
        <v>44678</v>
      </c>
      <c r="D13837" s="235">
        <v>2</v>
      </c>
      <c r="E13837" s="235">
        <v>98</v>
      </c>
      <c r="F13837" s="235">
        <v>97</v>
      </c>
      <c r="G13837" s="235">
        <v>19</v>
      </c>
      <c r="H13837" s="235">
        <v>18.2</v>
      </c>
    </row>
    <row r="13838" spans="2:8">
      <c r="B13838" s="235" t="s">
        <v>85</v>
      </c>
      <c r="C13838" s="235">
        <v>44679</v>
      </c>
      <c r="D13838" s="235">
        <v>50</v>
      </c>
      <c r="E13838" s="235">
        <v>100</v>
      </c>
      <c r="F13838" s="235">
        <v>98.2</v>
      </c>
      <c r="G13838" s="235">
        <v>17.2</v>
      </c>
      <c r="H13838" s="235">
        <v>16.5</v>
      </c>
    </row>
    <row r="13839" spans="2:8">
      <c r="B13839" s="235" t="s">
        <v>85</v>
      </c>
      <c r="C13839" s="235">
        <v>44680</v>
      </c>
      <c r="D13839" s="235">
        <v>2</v>
      </c>
      <c r="E13839" s="235">
        <v>81.2</v>
      </c>
      <c r="F13839" s="235">
        <v>79.7</v>
      </c>
      <c r="G13839" s="235">
        <v>18.7</v>
      </c>
      <c r="H13839" s="235">
        <v>18.3</v>
      </c>
    </row>
    <row r="13840" spans="2:8">
      <c r="B13840" s="235" t="s">
        <v>85</v>
      </c>
      <c r="C13840" s="235">
        <v>44684</v>
      </c>
      <c r="D13840" s="235">
        <v>0</v>
      </c>
      <c r="E13840" s="235">
        <v>75.900000000000006</v>
      </c>
      <c r="F13840" s="235">
        <v>68.2</v>
      </c>
      <c r="G13840" s="235">
        <v>22.6</v>
      </c>
      <c r="H13840" s="235">
        <v>22.3</v>
      </c>
    </row>
    <row r="13841" spans="2:8">
      <c r="B13841" s="235" t="s">
        <v>85</v>
      </c>
      <c r="C13841" s="235">
        <v>44683</v>
      </c>
      <c r="D13841" s="235">
        <v>7</v>
      </c>
      <c r="E13841" s="235">
        <v>82.3</v>
      </c>
      <c r="F13841" s="235">
        <v>78.3</v>
      </c>
      <c r="G13841" s="235">
        <v>22.3</v>
      </c>
      <c r="H13841" s="235">
        <v>21.4</v>
      </c>
    </row>
    <row r="13842" spans="2:8">
      <c r="B13842" s="235" t="s">
        <v>85</v>
      </c>
      <c r="C13842" s="235">
        <v>44686</v>
      </c>
      <c r="D13842" s="235">
        <v>21</v>
      </c>
      <c r="E13842" s="235">
        <v>90</v>
      </c>
      <c r="F13842" s="235">
        <v>88</v>
      </c>
      <c r="G13842" s="235">
        <v>20</v>
      </c>
      <c r="H13842" s="235">
        <v>19</v>
      </c>
    </row>
    <row r="13843" spans="2:8">
      <c r="B13843" s="235" t="s">
        <v>85</v>
      </c>
      <c r="C13843" s="235">
        <v>44687</v>
      </c>
      <c r="D13843" s="235">
        <v>11</v>
      </c>
      <c r="E13843" s="235">
        <v>95.9</v>
      </c>
      <c r="F13843" s="235">
        <v>91.5</v>
      </c>
      <c r="G13843" s="235">
        <v>19.399999999999999</v>
      </c>
      <c r="H13843" s="235">
        <v>18.399999999999999</v>
      </c>
    </row>
    <row r="13844" spans="2:8">
      <c r="B13844" s="235" t="s">
        <v>85</v>
      </c>
      <c r="C13844" s="235">
        <v>44691</v>
      </c>
      <c r="D13844" s="235">
        <v>14</v>
      </c>
      <c r="E13844" s="235">
        <v>85.7</v>
      </c>
      <c r="F13844" s="235">
        <v>80.5</v>
      </c>
      <c r="G13844" s="235">
        <v>22.4</v>
      </c>
      <c r="H13844" s="235">
        <v>21.1</v>
      </c>
    </row>
    <row r="13845" spans="2:8">
      <c r="B13845" s="235" t="s">
        <v>85</v>
      </c>
      <c r="C13845" s="235">
        <v>44690</v>
      </c>
      <c r="D13845" s="235">
        <v>3</v>
      </c>
      <c r="E13845" s="235">
        <v>80</v>
      </c>
      <c r="F13845" s="235">
        <v>81</v>
      </c>
      <c r="G13845" s="235">
        <v>22</v>
      </c>
      <c r="H13845" s="235">
        <v>20</v>
      </c>
    </row>
    <row r="13846" spans="2:8">
      <c r="B13846" s="235" t="s">
        <v>85</v>
      </c>
      <c r="C13846" s="235">
        <v>44692</v>
      </c>
      <c r="D13846" s="235">
        <v>4</v>
      </c>
      <c r="E13846" s="235">
        <v>91.8</v>
      </c>
      <c r="F13846" s="235">
        <v>89.2</v>
      </c>
      <c r="G13846" s="235">
        <v>20.100000000000001</v>
      </c>
      <c r="H13846" s="235">
        <v>19.8</v>
      </c>
    </row>
    <row r="13847" spans="2:8">
      <c r="B13847" s="235" t="s">
        <v>85</v>
      </c>
      <c r="C13847" s="235">
        <v>44694</v>
      </c>
      <c r="D13847" s="235">
        <v>0</v>
      </c>
      <c r="E13847" s="235">
        <v>97.2</v>
      </c>
      <c r="F13847" s="235">
        <v>95.1</v>
      </c>
      <c r="G13847" s="235">
        <v>19.7</v>
      </c>
      <c r="H13847" s="235">
        <v>19</v>
      </c>
    </row>
    <row r="13848" spans="2:8">
      <c r="B13848" s="235" t="s">
        <v>85</v>
      </c>
      <c r="C13848" s="235">
        <v>44697</v>
      </c>
      <c r="D13848" s="235">
        <v>0</v>
      </c>
      <c r="E13848" s="235">
        <v>100</v>
      </c>
      <c r="F13848" s="235">
        <v>96</v>
      </c>
      <c r="G13848" s="235">
        <v>20.3</v>
      </c>
      <c r="H13848" s="235">
        <v>18.5</v>
      </c>
    </row>
    <row r="13849" spans="2:8">
      <c r="B13849" s="235" t="s">
        <v>85</v>
      </c>
      <c r="C13849" s="235">
        <v>44699</v>
      </c>
      <c r="D13849" s="235">
        <v>32</v>
      </c>
      <c r="E13849" s="235">
        <v>95.2</v>
      </c>
      <c r="F13849" s="235">
        <v>93.4</v>
      </c>
      <c r="G13849" s="235">
        <v>18.7</v>
      </c>
      <c r="H13849" s="235">
        <v>18.5</v>
      </c>
    </row>
    <row r="13850" spans="2:8">
      <c r="B13850" s="235" t="s">
        <v>85</v>
      </c>
      <c r="C13850" s="235">
        <v>44700</v>
      </c>
      <c r="D13850" s="235">
        <v>3</v>
      </c>
      <c r="E13850" s="235">
        <v>99.2</v>
      </c>
      <c r="F13850" s="235">
        <v>99</v>
      </c>
      <c r="G13850" s="235">
        <v>17.399999999999999</v>
      </c>
      <c r="H13850" s="235">
        <v>17</v>
      </c>
    </row>
    <row r="13851" spans="2:8">
      <c r="B13851" s="235" t="s">
        <v>85</v>
      </c>
      <c r="C13851" s="235">
        <v>44701</v>
      </c>
      <c r="D13851" s="235">
        <v>28</v>
      </c>
      <c r="E13851" s="235">
        <v>100</v>
      </c>
      <c r="F13851" s="235">
        <v>100</v>
      </c>
      <c r="G13851" s="235">
        <v>16.100000000000001</v>
      </c>
      <c r="H13851" s="235">
        <v>15.8</v>
      </c>
    </row>
    <row r="13852" spans="2:8">
      <c r="B13852" s="235" t="s">
        <v>85</v>
      </c>
      <c r="C13852" s="235">
        <v>44704</v>
      </c>
      <c r="D13852" s="235">
        <v>2</v>
      </c>
      <c r="E13852" s="235">
        <v>74.900000000000006</v>
      </c>
      <c r="F13852" s="235">
        <v>70.099999999999994</v>
      </c>
      <c r="G13852" s="235">
        <v>15.7</v>
      </c>
      <c r="H13852" s="235">
        <v>15.1</v>
      </c>
    </row>
    <row r="13853" spans="2:8">
      <c r="B13853" s="235" t="s">
        <v>85</v>
      </c>
      <c r="C13853" s="235">
        <v>44706</v>
      </c>
      <c r="D13853" s="235">
        <v>0</v>
      </c>
      <c r="E13853" s="235">
        <v>84</v>
      </c>
      <c r="F13853" s="235">
        <v>77.3</v>
      </c>
      <c r="G13853" s="235">
        <v>18.5</v>
      </c>
      <c r="H13853" s="235">
        <v>17.100000000000001</v>
      </c>
    </row>
    <row r="13854" spans="2:8">
      <c r="B13854" s="235" t="s">
        <v>85</v>
      </c>
      <c r="C13854" s="235">
        <v>44705</v>
      </c>
      <c r="D13854" s="235">
        <v>0</v>
      </c>
      <c r="E13854" s="235">
        <v>83.2</v>
      </c>
      <c r="F13854" s="235">
        <v>80</v>
      </c>
      <c r="G13854" s="235">
        <v>18</v>
      </c>
      <c r="H13854" s="235">
        <v>17.2</v>
      </c>
    </row>
    <row r="13855" spans="2:8">
      <c r="B13855" s="235" t="s">
        <v>102</v>
      </c>
      <c r="C13855" s="235">
        <v>43101</v>
      </c>
      <c r="D13855" s="235">
        <v>20</v>
      </c>
      <c r="E13855" s="235">
        <v>0</v>
      </c>
      <c r="F13855" s="235">
        <v>0</v>
      </c>
      <c r="G13855" s="235">
        <v>0</v>
      </c>
      <c r="H13855" s="235">
        <v>0</v>
      </c>
    </row>
    <row r="13856" spans="2:8">
      <c r="B13856" s="235" t="s">
        <v>102</v>
      </c>
      <c r="C13856" s="235">
        <v>43102</v>
      </c>
      <c r="D13856" s="235">
        <v>25</v>
      </c>
      <c r="E13856" s="235">
        <v>89</v>
      </c>
      <c r="F13856" s="235">
        <v>55</v>
      </c>
      <c r="G13856" s="235">
        <v>26.8</v>
      </c>
      <c r="H13856" s="235">
        <v>11.1</v>
      </c>
    </row>
    <row r="13857" spans="2:8">
      <c r="B13857" s="235" t="s">
        <v>102</v>
      </c>
      <c r="C13857" s="235">
        <v>43103</v>
      </c>
      <c r="D13857" s="235">
        <v>12</v>
      </c>
      <c r="E13857" s="235">
        <v>89</v>
      </c>
      <c r="F13857" s="235">
        <v>55</v>
      </c>
      <c r="G13857" s="235">
        <v>26.8</v>
      </c>
      <c r="H13857" s="235">
        <v>11.1</v>
      </c>
    </row>
    <row r="13858" spans="2:8">
      <c r="B13858" s="235" t="s">
        <v>102</v>
      </c>
      <c r="C13858" s="235">
        <v>43104</v>
      </c>
      <c r="D13858" s="235">
        <v>10</v>
      </c>
      <c r="E13858" s="235">
        <v>89</v>
      </c>
      <c r="F13858" s="235">
        <v>55</v>
      </c>
      <c r="G13858" s="235">
        <v>26.8</v>
      </c>
      <c r="H13858" s="235">
        <v>11.1</v>
      </c>
    </row>
    <row r="13859" spans="2:8">
      <c r="B13859" s="235" t="s">
        <v>102</v>
      </c>
      <c r="C13859" s="235">
        <v>43105</v>
      </c>
      <c r="D13859" s="235">
        <v>8</v>
      </c>
      <c r="E13859" s="235">
        <v>89</v>
      </c>
      <c r="F13859" s="235">
        <v>55</v>
      </c>
      <c r="G13859" s="235">
        <v>26.8</v>
      </c>
      <c r="H13859" s="235">
        <v>11.1</v>
      </c>
    </row>
    <row r="13860" spans="2:8">
      <c r="B13860" s="235" t="s">
        <v>102</v>
      </c>
      <c r="C13860" s="235">
        <v>43106</v>
      </c>
      <c r="D13860" s="235">
        <v>10</v>
      </c>
      <c r="E13860" s="235">
        <v>0</v>
      </c>
      <c r="F13860" s="235">
        <v>0</v>
      </c>
      <c r="G13860" s="235">
        <v>0</v>
      </c>
      <c r="H13860" s="235">
        <v>0</v>
      </c>
    </row>
    <row r="13861" spans="2:8">
      <c r="B13861" s="235" t="s">
        <v>102</v>
      </c>
      <c r="C13861" s="235">
        <v>43107</v>
      </c>
      <c r="D13861" s="235">
        <v>5</v>
      </c>
      <c r="E13861" s="235">
        <v>0</v>
      </c>
      <c r="F13861" s="235">
        <v>0</v>
      </c>
      <c r="G13861" s="235">
        <v>0</v>
      </c>
      <c r="H13861" s="235">
        <v>0</v>
      </c>
    </row>
    <row r="13862" spans="2:8">
      <c r="B13862" s="235" t="s">
        <v>102</v>
      </c>
      <c r="C13862" s="235">
        <v>43108</v>
      </c>
      <c r="D13862" s="235">
        <v>5</v>
      </c>
      <c r="E13862" s="235">
        <v>0</v>
      </c>
      <c r="F13862" s="235">
        <v>0</v>
      </c>
      <c r="G13862" s="235">
        <v>0</v>
      </c>
      <c r="H13862" s="235">
        <v>0</v>
      </c>
    </row>
    <row r="13863" spans="2:8">
      <c r="B13863" s="235" t="s">
        <v>102</v>
      </c>
      <c r="C13863" s="235">
        <v>43109</v>
      </c>
      <c r="D13863" s="235">
        <v>0</v>
      </c>
      <c r="E13863" s="235">
        <v>87</v>
      </c>
      <c r="F13863" s="235">
        <v>54</v>
      </c>
      <c r="G13863" s="235">
        <v>26</v>
      </c>
      <c r="H13863" s="235">
        <v>11</v>
      </c>
    </row>
    <row r="13864" spans="2:8">
      <c r="B13864" s="235" t="s">
        <v>102</v>
      </c>
      <c r="C13864" s="235">
        <v>43110</v>
      </c>
      <c r="D13864" s="235">
        <v>7</v>
      </c>
      <c r="E13864" s="235">
        <v>85</v>
      </c>
      <c r="F13864" s="235">
        <v>65</v>
      </c>
      <c r="G13864" s="235">
        <v>26.8</v>
      </c>
      <c r="H13864" s="235">
        <v>13</v>
      </c>
    </row>
    <row r="13865" spans="2:8">
      <c r="B13865" s="235" t="s">
        <v>102</v>
      </c>
      <c r="C13865" s="235">
        <v>43111</v>
      </c>
      <c r="D13865" s="235">
        <v>6</v>
      </c>
      <c r="E13865" s="235">
        <v>85</v>
      </c>
      <c r="F13865" s="235">
        <v>65</v>
      </c>
      <c r="G13865" s="235">
        <v>26.8</v>
      </c>
      <c r="H13865" s="235">
        <v>13</v>
      </c>
    </row>
    <row r="13866" spans="2:8">
      <c r="B13866" s="235" t="s">
        <v>102</v>
      </c>
      <c r="C13866" s="235">
        <v>43112</v>
      </c>
      <c r="D13866" s="235">
        <v>0</v>
      </c>
      <c r="E13866" s="235">
        <v>85</v>
      </c>
      <c r="F13866" s="235">
        <v>65</v>
      </c>
      <c r="G13866" s="235">
        <v>26.8</v>
      </c>
      <c r="H13866" s="235">
        <v>13</v>
      </c>
    </row>
    <row r="13867" spans="2:8">
      <c r="B13867" s="235" t="s">
        <v>102</v>
      </c>
      <c r="C13867" s="235">
        <v>43113</v>
      </c>
      <c r="D13867" s="235">
        <v>4</v>
      </c>
      <c r="E13867" s="235">
        <v>0</v>
      </c>
      <c r="F13867" s="235">
        <v>0</v>
      </c>
      <c r="G13867" s="235">
        <v>0</v>
      </c>
      <c r="H13867" s="235">
        <v>0</v>
      </c>
    </row>
    <row r="13868" spans="2:8">
      <c r="B13868" s="235" t="s">
        <v>102</v>
      </c>
      <c r="C13868" s="235">
        <v>43114</v>
      </c>
      <c r="D13868" s="235">
        <v>6</v>
      </c>
      <c r="E13868" s="235">
        <v>0</v>
      </c>
      <c r="F13868" s="235">
        <v>0</v>
      </c>
      <c r="G13868" s="235">
        <v>0</v>
      </c>
      <c r="H13868" s="235">
        <v>0</v>
      </c>
    </row>
    <row r="13869" spans="2:8">
      <c r="B13869" s="235" t="s">
        <v>102</v>
      </c>
      <c r="C13869" s="235">
        <v>43115</v>
      </c>
      <c r="D13869" s="235">
        <v>2</v>
      </c>
      <c r="E13869" s="235">
        <v>87</v>
      </c>
      <c r="F13869" s="235">
        <v>55</v>
      </c>
      <c r="G13869" s="235">
        <v>26.8</v>
      </c>
      <c r="H13869" s="235">
        <v>11.1</v>
      </c>
    </row>
    <row r="13870" spans="2:8">
      <c r="B13870" s="235" t="s">
        <v>102</v>
      </c>
      <c r="C13870" s="235">
        <v>43116</v>
      </c>
      <c r="D13870" s="235">
        <v>4</v>
      </c>
      <c r="E13870" s="235">
        <v>87</v>
      </c>
      <c r="F13870" s="235">
        <v>46</v>
      </c>
      <c r="G13870" s="235">
        <v>26.8</v>
      </c>
      <c r="H13870" s="235">
        <v>11.1</v>
      </c>
    </row>
    <row r="13871" spans="2:8">
      <c r="B13871" s="235" t="s">
        <v>102</v>
      </c>
      <c r="C13871" s="235">
        <v>43117</v>
      </c>
      <c r="D13871" s="235">
        <v>0</v>
      </c>
      <c r="E13871" s="235">
        <v>89</v>
      </c>
      <c r="F13871" s="235">
        <v>55</v>
      </c>
      <c r="G13871" s="235">
        <v>26.8</v>
      </c>
      <c r="H13871" s="235">
        <v>11.1</v>
      </c>
    </row>
    <row r="13872" spans="2:8">
      <c r="B13872" s="235" t="s">
        <v>102</v>
      </c>
      <c r="C13872" s="235">
        <v>43118</v>
      </c>
      <c r="D13872" s="235">
        <v>10</v>
      </c>
      <c r="E13872" s="235">
        <v>89</v>
      </c>
      <c r="F13872" s="235">
        <v>55</v>
      </c>
      <c r="G13872" s="235">
        <v>27</v>
      </c>
      <c r="H13872" s="235">
        <v>11.1</v>
      </c>
    </row>
    <row r="13873" spans="2:8">
      <c r="B13873" s="235" t="s">
        <v>102</v>
      </c>
      <c r="C13873" s="235">
        <v>43119</v>
      </c>
      <c r="D13873" s="235">
        <v>0</v>
      </c>
      <c r="E13873" s="235">
        <v>87</v>
      </c>
      <c r="F13873" s="235">
        <v>48</v>
      </c>
      <c r="G13873" s="235">
        <v>26</v>
      </c>
      <c r="H13873" s="235">
        <v>12</v>
      </c>
    </row>
    <row r="13874" spans="2:8">
      <c r="B13874" s="235" t="s">
        <v>102</v>
      </c>
      <c r="C13874" s="235">
        <v>43120</v>
      </c>
      <c r="D13874" s="235">
        <v>0</v>
      </c>
      <c r="E13874" s="235">
        <v>0</v>
      </c>
      <c r="F13874" s="235">
        <v>0</v>
      </c>
      <c r="G13874" s="235">
        <v>0</v>
      </c>
      <c r="H13874" s="235">
        <v>0</v>
      </c>
    </row>
    <row r="13875" spans="2:8">
      <c r="B13875" s="235" t="s">
        <v>102</v>
      </c>
      <c r="C13875" s="235">
        <v>43121</v>
      </c>
      <c r="D13875" s="235">
        <v>0</v>
      </c>
      <c r="E13875" s="235">
        <v>0</v>
      </c>
      <c r="F13875" s="235">
        <v>0</v>
      </c>
      <c r="G13875" s="235">
        <v>0</v>
      </c>
      <c r="H13875" s="235">
        <v>0</v>
      </c>
    </row>
    <row r="13876" spans="2:8">
      <c r="B13876" s="235" t="s">
        <v>102</v>
      </c>
      <c r="C13876" s="235">
        <v>43122</v>
      </c>
      <c r="D13876" s="235">
        <v>0</v>
      </c>
      <c r="E13876" s="235">
        <v>89</v>
      </c>
      <c r="F13876" s="235">
        <v>55</v>
      </c>
      <c r="G13876" s="235">
        <v>26.8</v>
      </c>
      <c r="H13876" s="235">
        <v>11.1</v>
      </c>
    </row>
    <row r="13877" spans="2:8">
      <c r="B13877" s="235" t="s">
        <v>102</v>
      </c>
      <c r="C13877" s="235">
        <v>43123</v>
      </c>
      <c r="D13877" s="235">
        <v>0</v>
      </c>
      <c r="E13877" s="235">
        <v>89</v>
      </c>
      <c r="F13877" s="235">
        <v>55</v>
      </c>
      <c r="G13877" s="235">
        <v>26.8</v>
      </c>
      <c r="H13877" s="235">
        <v>11.1</v>
      </c>
    </row>
    <row r="13878" spans="2:8">
      <c r="B13878" s="235" t="s">
        <v>102</v>
      </c>
      <c r="C13878" s="235">
        <v>43124</v>
      </c>
      <c r="D13878" s="235">
        <v>0</v>
      </c>
      <c r="E13878" s="235">
        <v>89</v>
      </c>
      <c r="F13878" s="235">
        <v>55</v>
      </c>
      <c r="G13878" s="235">
        <v>26.8</v>
      </c>
      <c r="H13878" s="235">
        <v>11.1</v>
      </c>
    </row>
    <row r="13879" spans="2:8">
      <c r="B13879" s="235" t="s">
        <v>102</v>
      </c>
      <c r="C13879" s="235">
        <v>43125</v>
      </c>
      <c r="D13879" s="235">
        <v>0</v>
      </c>
      <c r="E13879" s="235">
        <v>89</v>
      </c>
      <c r="F13879" s="235">
        <v>55</v>
      </c>
      <c r="G13879" s="235">
        <v>26.8</v>
      </c>
      <c r="H13879" s="235">
        <v>11.1</v>
      </c>
    </row>
    <row r="13880" spans="2:8">
      <c r="B13880" s="235" t="s">
        <v>102</v>
      </c>
      <c r="C13880" s="235">
        <v>43126</v>
      </c>
      <c r="D13880" s="235">
        <v>0</v>
      </c>
      <c r="E13880" s="235">
        <v>89</v>
      </c>
      <c r="F13880" s="235">
        <v>55</v>
      </c>
      <c r="G13880" s="235">
        <v>26.8</v>
      </c>
      <c r="H13880" s="235">
        <v>11.1</v>
      </c>
    </row>
    <row r="13881" spans="2:8">
      <c r="B13881" s="235" t="s">
        <v>102</v>
      </c>
      <c r="C13881" s="235">
        <v>43127</v>
      </c>
      <c r="D13881" s="235">
        <v>0</v>
      </c>
      <c r="E13881" s="235">
        <v>0</v>
      </c>
      <c r="F13881" s="235">
        <v>0</v>
      </c>
      <c r="G13881" s="235">
        <v>0</v>
      </c>
      <c r="H13881" s="235">
        <v>0</v>
      </c>
    </row>
    <row r="13882" spans="2:8">
      <c r="B13882" s="235" t="s">
        <v>102</v>
      </c>
      <c r="C13882" s="235">
        <v>43128</v>
      </c>
      <c r="D13882" s="235">
        <v>0</v>
      </c>
      <c r="E13882" s="235">
        <v>0</v>
      </c>
      <c r="F13882" s="235">
        <v>0</v>
      </c>
      <c r="G13882" s="235">
        <v>0</v>
      </c>
      <c r="H13882" s="235">
        <v>0</v>
      </c>
    </row>
    <row r="13883" spans="2:8">
      <c r="B13883" s="235" t="s">
        <v>102</v>
      </c>
      <c r="C13883" s="235">
        <v>43129</v>
      </c>
      <c r="D13883" s="235">
        <v>0</v>
      </c>
      <c r="E13883" s="235">
        <v>89</v>
      </c>
      <c r="F13883" s="235">
        <v>55</v>
      </c>
      <c r="G13883" s="235">
        <v>26.8</v>
      </c>
      <c r="H13883" s="235">
        <v>11.1</v>
      </c>
    </row>
    <row r="13884" spans="2:8">
      <c r="B13884" s="235" t="s">
        <v>102</v>
      </c>
      <c r="C13884" s="235">
        <v>43130</v>
      </c>
      <c r="D13884" s="235">
        <v>0</v>
      </c>
      <c r="E13884" s="235">
        <v>89</v>
      </c>
      <c r="F13884" s="235">
        <v>55</v>
      </c>
      <c r="G13884" s="235">
        <v>26.8</v>
      </c>
      <c r="H13884" s="235">
        <v>11.1</v>
      </c>
    </row>
    <row r="13885" spans="2:8">
      <c r="B13885" s="235" t="s">
        <v>102</v>
      </c>
      <c r="C13885" s="235">
        <v>43131</v>
      </c>
      <c r="D13885" s="235">
        <v>0</v>
      </c>
      <c r="E13885" s="235">
        <v>89</v>
      </c>
      <c r="F13885" s="235">
        <v>55</v>
      </c>
      <c r="G13885" s="235">
        <v>26.8</v>
      </c>
      <c r="H13885" s="235">
        <v>11.1</v>
      </c>
    </row>
    <row r="13886" spans="2:8">
      <c r="B13886" s="235" t="s">
        <v>102</v>
      </c>
      <c r="C13886" s="235">
        <v>43132</v>
      </c>
      <c r="D13886" s="235">
        <v>0</v>
      </c>
      <c r="E13886" s="235">
        <v>89</v>
      </c>
      <c r="F13886" s="235">
        <v>55</v>
      </c>
      <c r="G13886" s="235">
        <v>26.8</v>
      </c>
      <c r="H13886" s="235">
        <v>11.1</v>
      </c>
    </row>
    <row r="13887" spans="2:8">
      <c r="B13887" s="235" t="s">
        <v>102</v>
      </c>
      <c r="C13887" s="235">
        <v>43133</v>
      </c>
      <c r="D13887" s="235">
        <v>0</v>
      </c>
      <c r="E13887" s="235">
        <v>89</v>
      </c>
      <c r="F13887" s="235">
        <v>55</v>
      </c>
      <c r="G13887" s="235">
        <v>26.8</v>
      </c>
      <c r="H13887" s="235">
        <v>11.1</v>
      </c>
    </row>
    <row r="13888" spans="2:8">
      <c r="B13888" s="235" t="s">
        <v>102</v>
      </c>
      <c r="C13888" s="235">
        <v>43134</v>
      </c>
      <c r="D13888" s="235">
        <v>0</v>
      </c>
      <c r="E13888" s="235">
        <v>0</v>
      </c>
      <c r="F13888" s="235">
        <v>0</v>
      </c>
      <c r="G13888" s="235">
        <v>0</v>
      </c>
      <c r="H13888" s="235">
        <v>0</v>
      </c>
    </row>
    <row r="13889" spans="2:8">
      <c r="B13889" s="235" t="s">
        <v>102</v>
      </c>
      <c r="C13889" s="235">
        <v>43135</v>
      </c>
      <c r="D13889" s="235">
        <v>0</v>
      </c>
      <c r="E13889" s="235">
        <v>0</v>
      </c>
      <c r="F13889" s="235">
        <v>0</v>
      </c>
      <c r="G13889" s="235">
        <v>0</v>
      </c>
      <c r="H13889" s="235">
        <v>0</v>
      </c>
    </row>
    <row r="13890" spans="2:8">
      <c r="B13890" s="235" t="s">
        <v>102</v>
      </c>
      <c r="C13890" s="235">
        <v>43136</v>
      </c>
      <c r="D13890" s="235">
        <v>0</v>
      </c>
      <c r="E13890" s="235">
        <v>87</v>
      </c>
      <c r="F13890" s="235">
        <v>54</v>
      </c>
      <c r="G13890" s="235">
        <v>26</v>
      </c>
      <c r="H13890" s="235">
        <v>11</v>
      </c>
    </row>
    <row r="13891" spans="2:8">
      <c r="B13891" s="235" t="s">
        <v>102</v>
      </c>
      <c r="C13891" s="235">
        <v>43137</v>
      </c>
      <c r="D13891" s="235">
        <v>0</v>
      </c>
      <c r="E13891" s="235">
        <v>85</v>
      </c>
      <c r="F13891" s="235">
        <v>65</v>
      </c>
      <c r="G13891" s="235">
        <v>26.8</v>
      </c>
      <c r="H13891" s="235">
        <v>13</v>
      </c>
    </row>
    <row r="13892" spans="2:8">
      <c r="B13892" s="235" t="s">
        <v>102</v>
      </c>
      <c r="C13892" s="235">
        <v>43138</v>
      </c>
      <c r="D13892" s="235">
        <v>0</v>
      </c>
      <c r="E13892" s="235">
        <v>85</v>
      </c>
      <c r="F13892" s="235">
        <v>65</v>
      </c>
      <c r="G13892" s="235">
        <v>26.8</v>
      </c>
      <c r="H13892" s="235">
        <v>13</v>
      </c>
    </row>
    <row r="13893" spans="2:8">
      <c r="B13893" s="235" t="s">
        <v>102</v>
      </c>
      <c r="C13893" s="235">
        <v>43139</v>
      </c>
      <c r="D13893" s="235">
        <v>0</v>
      </c>
      <c r="E13893" s="235">
        <v>85</v>
      </c>
      <c r="F13893" s="235">
        <v>65</v>
      </c>
      <c r="G13893" s="235">
        <v>26.8</v>
      </c>
      <c r="H13893" s="235">
        <v>13</v>
      </c>
    </row>
    <row r="13894" spans="2:8">
      <c r="B13894" s="235" t="s">
        <v>102</v>
      </c>
      <c r="C13894" s="235">
        <v>43140</v>
      </c>
      <c r="D13894" s="235">
        <v>0</v>
      </c>
      <c r="E13894" s="235">
        <v>87</v>
      </c>
      <c r="F13894" s="235">
        <v>55</v>
      </c>
      <c r="G13894" s="235">
        <v>26.8</v>
      </c>
      <c r="H13894" s="235">
        <v>11.1</v>
      </c>
    </row>
    <row r="13895" spans="2:8">
      <c r="B13895" s="235" t="s">
        <v>102</v>
      </c>
      <c r="C13895" s="235">
        <v>43141</v>
      </c>
      <c r="D13895" s="235">
        <v>0</v>
      </c>
      <c r="E13895" s="235">
        <v>0</v>
      </c>
      <c r="F13895" s="235">
        <v>0</v>
      </c>
      <c r="G13895" s="235">
        <v>0</v>
      </c>
      <c r="H13895" s="235">
        <v>0</v>
      </c>
    </row>
    <row r="13896" spans="2:8">
      <c r="B13896" s="235" t="s">
        <v>102</v>
      </c>
      <c r="C13896" s="235">
        <v>43142</v>
      </c>
      <c r="D13896" s="235">
        <v>0</v>
      </c>
      <c r="E13896" s="235">
        <v>0</v>
      </c>
      <c r="F13896" s="235">
        <v>0</v>
      </c>
      <c r="G13896" s="235">
        <v>0</v>
      </c>
      <c r="H13896" s="235">
        <v>0</v>
      </c>
    </row>
    <row r="13897" spans="2:8">
      <c r="B13897" s="235" t="s">
        <v>102</v>
      </c>
      <c r="C13897" s="235">
        <v>43143</v>
      </c>
      <c r="D13897" s="235">
        <v>6</v>
      </c>
      <c r="E13897" s="235">
        <v>87</v>
      </c>
      <c r="F13897" s="235">
        <v>55</v>
      </c>
      <c r="G13897" s="235">
        <v>26.8</v>
      </c>
      <c r="H13897" s="235">
        <v>11.1</v>
      </c>
    </row>
    <row r="13898" spans="2:8">
      <c r="B13898" s="235" t="s">
        <v>102</v>
      </c>
      <c r="C13898" s="235">
        <v>43144</v>
      </c>
      <c r="D13898" s="235">
        <v>1</v>
      </c>
      <c r="E13898" s="235">
        <v>87</v>
      </c>
      <c r="F13898" s="235">
        <v>46</v>
      </c>
      <c r="G13898" s="235">
        <v>26.8</v>
      </c>
      <c r="H13898" s="235">
        <v>11.1</v>
      </c>
    </row>
    <row r="13899" spans="2:8">
      <c r="B13899" s="235" t="s">
        <v>102</v>
      </c>
      <c r="C13899" s="235">
        <v>43145</v>
      </c>
      <c r="D13899" s="235">
        <v>8</v>
      </c>
      <c r="E13899" s="235">
        <v>89</v>
      </c>
      <c r="F13899" s="235">
        <v>55</v>
      </c>
      <c r="G13899" s="235">
        <v>26.8</v>
      </c>
      <c r="H13899" s="235">
        <v>11.1</v>
      </c>
    </row>
    <row r="13900" spans="2:8">
      <c r="B13900" s="235" t="s">
        <v>102</v>
      </c>
      <c r="C13900" s="235">
        <v>43146</v>
      </c>
      <c r="D13900" s="235">
        <v>0</v>
      </c>
      <c r="E13900" s="235">
        <v>89</v>
      </c>
      <c r="F13900" s="235">
        <v>55</v>
      </c>
      <c r="G13900" s="235">
        <v>27</v>
      </c>
      <c r="H13900" s="235">
        <v>11.1</v>
      </c>
    </row>
    <row r="13901" spans="2:8">
      <c r="B13901" s="235" t="s">
        <v>102</v>
      </c>
      <c r="C13901" s="235">
        <v>43147</v>
      </c>
      <c r="D13901" s="235">
        <v>3</v>
      </c>
      <c r="E13901" s="235">
        <v>87</v>
      </c>
      <c r="F13901" s="235">
        <v>48</v>
      </c>
      <c r="G13901" s="235">
        <v>26</v>
      </c>
      <c r="H13901" s="235">
        <v>12</v>
      </c>
    </row>
    <row r="13902" spans="2:8">
      <c r="B13902" s="235" t="s">
        <v>102</v>
      </c>
      <c r="C13902" s="235">
        <v>43148</v>
      </c>
      <c r="D13902" s="235">
        <v>7</v>
      </c>
      <c r="E13902" s="235">
        <v>0</v>
      </c>
      <c r="F13902" s="235">
        <v>0</v>
      </c>
      <c r="G13902" s="235">
        <v>0</v>
      </c>
      <c r="H13902" s="235">
        <v>0</v>
      </c>
    </row>
    <row r="13903" spans="2:8">
      <c r="B13903" s="235" t="s">
        <v>102</v>
      </c>
      <c r="C13903" s="235">
        <v>43149</v>
      </c>
      <c r="D13903" s="235">
        <v>3</v>
      </c>
      <c r="E13903" s="235">
        <v>0</v>
      </c>
      <c r="F13903" s="235">
        <v>0</v>
      </c>
      <c r="G13903" s="235">
        <v>0</v>
      </c>
      <c r="H13903" s="235">
        <v>0</v>
      </c>
    </row>
    <row r="13904" spans="2:8">
      <c r="B13904" s="235" t="s">
        <v>102</v>
      </c>
      <c r="C13904" s="235">
        <v>43150</v>
      </c>
      <c r="D13904" s="235">
        <v>3</v>
      </c>
      <c r="E13904" s="235">
        <v>89</v>
      </c>
      <c r="F13904" s="235">
        <v>55</v>
      </c>
      <c r="G13904" s="235">
        <v>26.9</v>
      </c>
      <c r="H13904" s="235">
        <v>11.1</v>
      </c>
    </row>
    <row r="13905" spans="2:8">
      <c r="B13905" s="235" t="s">
        <v>102</v>
      </c>
      <c r="C13905" s="235">
        <v>43151</v>
      </c>
      <c r="D13905" s="235">
        <v>0</v>
      </c>
      <c r="E13905" s="235">
        <v>89</v>
      </c>
      <c r="F13905" s="235">
        <v>55</v>
      </c>
      <c r="G13905" s="235">
        <v>26.9</v>
      </c>
      <c r="H13905" s="235">
        <v>11.1</v>
      </c>
    </row>
    <row r="13906" spans="2:8">
      <c r="B13906" s="235" t="s">
        <v>102</v>
      </c>
      <c r="C13906" s="235">
        <v>43152</v>
      </c>
      <c r="D13906" s="235">
        <v>10</v>
      </c>
      <c r="E13906" s="235">
        <v>89</v>
      </c>
      <c r="F13906" s="235">
        <v>55</v>
      </c>
      <c r="G13906" s="235">
        <v>26.9</v>
      </c>
      <c r="H13906" s="235">
        <v>11.1</v>
      </c>
    </row>
    <row r="13907" spans="2:8">
      <c r="B13907" s="235" t="s">
        <v>102</v>
      </c>
      <c r="C13907" s="235">
        <v>43153</v>
      </c>
      <c r="D13907" s="235">
        <v>5</v>
      </c>
      <c r="E13907" s="235">
        <v>89</v>
      </c>
      <c r="F13907" s="235">
        <v>55</v>
      </c>
      <c r="G13907" s="235">
        <v>26.9</v>
      </c>
      <c r="H13907" s="235">
        <v>11.1</v>
      </c>
    </row>
    <row r="13908" spans="2:8">
      <c r="B13908" s="235" t="s">
        <v>102</v>
      </c>
      <c r="C13908" s="235">
        <v>43154</v>
      </c>
      <c r="D13908" s="235">
        <v>14</v>
      </c>
      <c r="E13908" s="235">
        <v>89</v>
      </c>
      <c r="F13908" s="235">
        <v>55</v>
      </c>
      <c r="G13908" s="235">
        <v>26</v>
      </c>
      <c r="H13908" s="235">
        <v>11</v>
      </c>
    </row>
    <row r="13909" spans="2:8">
      <c r="B13909" s="235" t="s">
        <v>102</v>
      </c>
      <c r="C13909" s="235">
        <v>43155</v>
      </c>
      <c r="D13909" s="235">
        <v>4</v>
      </c>
      <c r="E13909" s="235">
        <v>0</v>
      </c>
      <c r="F13909" s="235">
        <v>0</v>
      </c>
      <c r="G13909" s="235">
        <v>0</v>
      </c>
      <c r="H13909" s="235">
        <v>0</v>
      </c>
    </row>
    <row r="13910" spans="2:8">
      <c r="B13910" s="235" t="s">
        <v>102</v>
      </c>
      <c r="C13910" s="235">
        <v>43156</v>
      </c>
      <c r="D13910" s="235">
        <v>0</v>
      </c>
      <c r="E13910" s="235">
        <v>0</v>
      </c>
      <c r="F13910" s="235">
        <v>0</v>
      </c>
      <c r="G13910" s="235">
        <v>0</v>
      </c>
      <c r="H13910" s="235">
        <v>0</v>
      </c>
    </row>
    <row r="13911" spans="2:8">
      <c r="B13911" s="235" t="s">
        <v>102</v>
      </c>
      <c r="C13911" s="235">
        <v>43157</v>
      </c>
      <c r="D13911" s="235">
        <v>0</v>
      </c>
      <c r="E13911" s="235">
        <v>89</v>
      </c>
      <c r="F13911" s="235">
        <v>55</v>
      </c>
      <c r="G13911" s="235">
        <v>26</v>
      </c>
      <c r="H13911" s="235">
        <v>11</v>
      </c>
    </row>
    <row r="13912" spans="2:8">
      <c r="B13912" s="235" t="s">
        <v>102</v>
      </c>
      <c r="C13912" s="235">
        <v>43158</v>
      </c>
      <c r="D13912" s="235">
        <v>0</v>
      </c>
      <c r="E13912" s="235">
        <v>89</v>
      </c>
      <c r="F13912" s="235">
        <v>55</v>
      </c>
      <c r="G13912" s="235">
        <v>26</v>
      </c>
      <c r="H13912" s="235">
        <v>11</v>
      </c>
    </row>
    <row r="13913" spans="2:8">
      <c r="B13913" s="235" t="s">
        <v>102</v>
      </c>
      <c r="C13913" s="235">
        <v>43159</v>
      </c>
      <c r="D13913" s="235">
        <v>0</v>
      </c>
      <c r="E13913" s="235">
        <v>0</v>
      </c>
      <c r="F13913" s="235">
        <v>0</v>
      </c>
      <c r="G13913" s="235">
        <v>0</v>
      </c>
      <c r="H13913" s="235">
        <v>0</v>
      </c>
    </row>
    <row r="13914" spans="2:8">
      <c r="B13914" s="235" t="s">
        <v>102</v>
      </c>
      <c r="C13914" s="235">
        <v>43160</v>
      </c>
      <c r="D13914" s="235">
        <v>0</v>
      </c>
      <c r="E13914" s="235">
        <v>89</v>
      </c>
      <c r="F13914" s="235">
        <v>55</v>
      </c>
      <c r="G13914" s="235">
        <v>26.9</v>
      </c>
      <c r="H13914" s="235">
        <v>11.1</v>
      </c>
    </row>
    <row r="13915" spans="2:8">
      <c r="B13915" s="235" t="s">
        <v>102</v>
      </c>
      <c r="C13915" s="235">
        <v>43161</v>
      </c>
      <c r="D13915" s="235">
        <v>0</v>
      </c>
      <c r="E13915" s="235">
        <v>89</v>
      </c>
      <c r="F13915" s="235">
        <v>55</v>
      </c>
      <c r="G13915" s="235">
        <v>26.9</v>
      </c>
      <c r="H13915" s="235">
        <v>11.1</v>
      </c>
    </row>
    <row r="13916" spans="2:8">
      <c r="B13916" s="235" t="s">
        <v>102</v>
      </c>
      <c r="C13916" s="235">
        <v>43162</v>
      </c>
      <c r="D13916" s="235">
        <v>4</v>
      </c>
      <c r="E13916" s="235">
        <v>0</v>
      </c>
      <c r="F13916" s="235">
        <v>0</v>
      </c>
      <c r="G13916" s="235">
        <v>0</v>
      </c>
      <c r="H13916" s="235">
        <v>0</v>
      </c>
    </row>
    <row r="13917" spans="2:8">
      <c r="B13917" s="235" t="s">
        <v>102</v>
      </c>
      <c r="C13917" s="235">
        <v>43163</v>
      </c>
      <c r="D13917" s="235">
        <v>0</v>
      </c>
      <c r="E13917" s="235">
        <v>0</v>
      </c>
      <c r="F13917" s="235">
        <v>0</v>
      </c>
      <c r="G13917" s="235">
        <v>0</v>
      </c>
      <c r="H13917" s="235">
        <v>0</v>
      </c>
    </row>
    <row r="13918" spans="2:8">
      <c r="B13918" s="235" t="s">
        <v>102</v>
      </c>
      <c r="C13918" s="235">
        <v>43164</v>
      </c>
      <c r="D13918" s="235">
        <v>2</v>
      </c>
      <c r="E13918" s="235">
        <v>89</v>
      </c>
      <c r="F13918" s="235">
        <v>55</v>
      </c>
      <c r="G13918" s="235">
        <v>26</v>
      </c>
      <c r="H13918" s="235">
        <v>11</v>
      </c>
    </row>
    <row r="13919" spans="2:8">
      <c r="B13919" s="235" t="s">
        <v>102</v>
      </c>
      <c r="C13919" s="235">
        <v>43165</v>
      </c>
      <c r="D13919" s="235">
        <v>3</v>
      </c>
      <c r="E13919" s="235">
        <v>89</v>
      </c>
      <c r="F13919" s="235">
        <v>50</v>
      </c>
      <c r="G13919" s="235">
        <v>31.9</v>
      </c>
      <c r="H13919" s="235">
        <v>10.8</v>
      </c>
    </row>
    <row r="13920" spans="2:8">
      <c r="B13920" s="235" t="s">
        <v>102</v>
      </c>
      <c r="C13920" s="235">
        <v>43166</v>
      </c>
      <c r="D13920" s="235">
        <v>0</v>
      </c>
      <c r="E13920" s="235">
        <v>89</v>
      </c>
      <c r="F13920" s="235">
        <v>48</v>
      </c>
      <c r="G13920" s="235">
        <v>36</v>
      </c>
      <c r="H13920" s="235">
        <v>10</v>
      </c>
    </row>
    <row r="13921" spans="2:8">
      <c r="B13921" s="235" t="s">
        <v>102</v>
      </c>
      <c r="C13921" s="235">
        <v>43167</v>
      </c>
      <c r="D13921" s="235">
        <v>0</v>
      </c>
      <c r="E13921" s="235">
        <v>89</v>
      </c>
      <c r="F13921" s="235">
        <v>48</v>
      </c>
      <c r="G13921" s="235">
        <v>37.799999999999997</v>
      </c>
      <c r="H13921" s="235">
        <v>9.3000000000000007</v>
      </c>
    </row>
    <row r="13922" spans="2:8">
      <c r="B13922" s="235" t="s">
        <v>102</v>
      </c>
      <c r="C13922" s="235">
        <v>43168</v>
      </c>
      <c r="D13922" s="235">
        <v>0</v>
      </c>
      <c r="E13922" s="235">
        <v>89</v>
      </c>
      <c r="F13922" s="235">
        <v>50</v>
      </c>
      <c r="G13922" s="235">
        <v>31.9</v>
      </c>
      <c r="H13922" s="235">
        <v>10.8</v>
      </c>
    </row>
    <row r="13923" spans="2:8">
      <c r="B13923" s="235" t="s">
        <v>102</v>
      </c>
      <c r="C13923" s="235">
        <v>43169</v>
      </c>
      <c r="D13923" s="235">
        <v>0</v>
      </c>
      <c r="E13923" s="235">
        <v>0</v>
      </c>
      <c r="F13923" s="235">
        <v>0</v>
      </c>
      <c r="G13923" s="235">
        <v>0</v>
      </c>
      <c r="H13923" s="235">
        <v>0</v>
      </c>
    </row>
    <row r="13924" spans="2:8">
      <c r="B13924" s="235" t="s">
        <v>102</v>
      </c>
      <c r="C13924" s="235">
        <v>43170</v>
      </c>
      <c r="D13924" s="235">
        <v>0</v>
      </c>
      <c r="E13924" s="235">
        <v>0</v>
      </c>
      <c r="F13924" s="235">
        <v>0</v>
      </c>
      <c r="G13924" s="235">
        <v>0</v>
      </c>
      <c r="H13924" s="235">
        <v>0</v>
      </c>
    </row>
    <row r="13925" spans="2:8">
      <c r="B13925" s="235" t="s">
        <v>102</v>
      </c>
      <c r="C13925" s="235">
        <v>43171</v>
      </c>
      <c r="D13925" s="235">
        <v>0</v>
      </c>
      <c r="E13925" s="235">
        <v>89</v>
      </c>
      <c r="F13925" s="235">
        <v>48</v>
      </c>
      <c r="G13925" s="235">
        <v>21</v>
      </c>
      <c r="H13925" s="235">
        <v>9.1</v>
      </c>
    </row>
    <row r="13926" spans="2:8">
      <c r="B13926" s="235" t="s">
        <v>102</v>
      </c>
      <c r="C13926" s="235">
        <v>43172</v>
      </c>
      <c r="D13926" s="235">
        <v>0</v>
      </c>
      <c r="E13926" s="235">
        <v>89</v>
      </c>
      <c r="F13926" s="235">
        <v>48</v>
      </c>
      <c r="G13926" s="235">
        <v>20</v>
      </c>
      <c r="H13926" s="235">
        <v>9.1</v>
      </c>
    </row>
    <row r="13927" spans="2:8">
      <c r="B13927" s="235" t="s">
        <v>102</v>
      </c>
      <c r="C13927" s="235">
        <v>43173</v>
      </c>
      <c r="D13927" s="235">
        <v>0</v>
      </c>
      <c r="E13927" s="235">
        <v>87</v>
      </c>
      <c r="F13927" s="235">
        <v>48</v>
      </c>
      <c r="G13927" s="235">
        <v>21</v>
      </c>
      <c r="H13927" s="235">
        <v>9.1</v>
      </c>
    </row>
    <row r="13928" spans="2:8">
      <c r="B13928" s="235" t="s">
        <v>102</v>
      </c>
      <c r="C13928" s="235">
        <v>43174</v>
      </c>
      <c r="D13928" s="235">
        <v>0</v>
      </c>
      <c r="E13928" s="235">
        <v>81</v>
      </c>
      <c r="F13928" s="235">
        <v>67</v>
      </c>
      <c r="G13928" s="235">
        <v>24.4</v>
      </c>
      <c r="H13928" s="235">
        <v>12.6</v>
      </c>
    </row>
    <row r="13929" spans="2:8">
      <c r="B13929" s="235" t="s">
        <v>102</v>
      </c>
      <c r="C13929" s="235">
        <v>43175</v>
      </c>
      <c r="D13929" s="235">
        <v>0</v>
      </c>
      <c r="E13929" s="235">
        <v>81</v>
      </c>
      <c r="F13929" s="235">
        <v>67</v>
      </c>
      <c r="G13929" s="235">
        <v>24.4</v>
      </c>
      <c r="H13929" s="235">
        <v>12.6</v>
      </c>
    </row>
    <row r="13930" spans="2:8">
      <c r="B13930" s="235" t="s">
        <v>102</v>
      </c>
      <c r="C13930" s="235">
        <v>43176</v>
      </c>
      <c r="D13930" s="235">
        <v>0</v>
      </c>
      <c r="E13930" s="235">
        <v>0</v>
      </c>
      <c r="F13930" s="235">
        <v>0</v>
      </c>
      <c r="G13930" s="235">
        <v>0</v>
      </c>
      <c r="H13930" s="235">
        <v>0</v>
      </c>
    </row>
    <row r="13931" spans="2:8">
      <c r="B13931" s="235" t="s">
        <v>102</v>
      </c>
      <c r="C13931" s="235">
        <v>43177</v>
      </c>
      <c r="D13931" s="235">
        <v>0</v>
      </c>
      <c r="E13931" s="235">
        <v>0</v>
      </c>
      <c r="F13931" s="235">
        <v>0</v>
      </c>
      <c r="G13931" s="235">
        <v>0</v>
      </c>
      <c r="H13931" s="235">
        <v>0</v>
      </c>
    </row>
    <row r="13932" spans="2:8">
      <c r="B13932" s="235" t="s">
        <v>102</v>
      </c>
      <c r="C13932" s="235">
        <v>43178</v>
      </c>
      <c r="D13932" s="235">
        <v>13</v>
      </c>
      <c r="E13932" s="235">
        <v>0</v>
      </c>
      <c r="F13932" s="235">
        <v>0</v>
      </c>
      <c r="G13932" s="235">
        <v>0</v>
      </c>
      <c r="H13932" s="235">
        <v>0</v>
      </c>
    </row>
    <row r="13933" spans="2:8">
      <c r="B13933" s="235" t="s">
        <v>102</v>
      </c>
      <c r="C13933" s="235">
        <v>43179</v>
      </c>
      <c r="D13933" s="235">
        <v>13</v>
      </c>
      <c r="E13933" s="235">
        <v>84</v>
      </c>
      <c r="F13933" s="235">
        <v>78</v>
      </c>
      <c r="G13933" s="235">
        <v>30.5</v>
      </c>
      <c r="H13933" s="235">
        <v>13</v>
      </c>
    </row>
    <row r="13934" spans="2:8">
      <c r="B13934" s="235" t="s">
        <v>102</v>
      </c>
      <c r="C13934" s="235">
        <v>43180</v>
      </c>
      <c r="D13934" s="235">
        <v>16</v>
      </c>
      <c r="E13934" s="235">
        <v>83</v>
      </c>
      <c r="F13934" s="235">
        <v>78</v>
      </c>
      <c r="G13934" s="235">
        <v>29</v>
      </c>
      <c r="H13934" s="235">
        <v>12</v>
      </c>
    </row>
    <row r="13935" spans="2:8">
      <c r="B13935" s="235" t="s">
        <v>102</v>
      </c>
      <c r="C13935" s="235">
        <v>43181</v>
      </c>
      <c r="D13935" s="235">
        <v>0</v>
      </c>
      <c r="E13935" s="235">
        <v>84</v>
      </c>
      <c r="F13935" s="235">
        <v>78</v>
      </c>
      <c r="G13935" s="235">
        <v>30.5</v>
      </c>
      <c r="H13935" s="235">
        <v>13</v>
      </c>
    </row>
    <row r="13936" spans="2:8">
      <c r="B13936" s="235" t="s">
        <v>102</v>
      </c>
      <c r="C13936" s="235">
        <v>43182</v>
      </c>
      <c r="D13936" s="235">
        <v>5</v>
      </c>
      <c r="E13936" s="235">
        <v>83</v>
      </c>
      <c r="F13936" s="235">
        <v>78</v>
      </c>
      <c r="G13936" s="235">
        <v>29</v>
      </c>
      <c r="H13936" s="235">
        <v>12</v>
      </c>
    </row>
    <row r="13937" spans="2:8">
      <c r="B13937" s="235" t="s">
        <v>102</v>
      </c>
      <c r="C13937" s="235">
        <v>43183</v>
      </c>
      <c r="D13937" s="235">
        <v>28</v>
      </c>
      <c r="E13937" s="235">
        <v>0</v>
      </c>
      <c r="F13937" s="235">
        <v>0</v>
      </c>
      <c r="G13937" s="235">
        <v>0</v>
      </c>
      <c r="H13937" s="235">
        <v>0</v>
      </c>
    </row>
    <row r="13938" spans="2:8">
      <c r="B13938" s="235" t="s">
        <v>102</v>
      </c>
      <c r="C13938" s="235">
        <v>43184</v>
      </c>
      <c r="D13938" s="235">
        <v>0</v>
      </c>
      <c r="E13938" s="235">
        <v>0</v>
      </c>
      <c r="F13938" s="235">
        <v>0</v>
      </c>
      <c r="G13938" s="235">
        <v>0</v>
      </c>
      <c r="H13938" s="235">
        <v>0</v>
      </c>
    </row>
    <row r="13939" spans="2:8">
      <c r="B13939" s="235" t="s">
        <v>102</v>
      </c>
      <c r="C13939" s="235">
        <v>43185</v>
      </c>
      <c r="D13939" s="235">
        <v>0</v>
      </c>
      <c r="E13939" s="235">
        <v>83</v>
      </c>
      <c r="F13939" s="235">
        <v>78</v>
      </c>
      <c r="G13939" s="235">
        <v>29</v>
      </c>
      <c r="H13939" s="235">
        <v>12</v>
      </c>
    </row>
    <row r="13940" spans="2:8">
      <c r="B13940" s="235" t="s">
        <v>102</v>
      </c>
      <c r="C13940" s="235">
        <v>43186</v>
      </c>
      <c r="D13940" s="235">
        <v>0</v>
      </c>
      <c r="E13940" s="235">
        <v>83</v>
      </c>
      <c r="F13940" s="235">
        <v>78</v>
      </c>
      <c r="G13940" s="235">
        <v>29</v>
      </c>
      <c r="H13940" s="235">
        <v>12</v>
      </c>
    </row>
    <row r="13941" spans="2:8">
      <c r="B13941" s="235" t="s">
        <v>102</v>
      </c>
      <c r="C13941" s="235">
        <v>43187</v>
      </c>
      <c r="D13941" s="235">
        <v>2</v>
      </c>
      <c r="E13941" s="235">
        <v>83</v>
      </c>
      <c r="F13941" s="235">
        <v>78</v>
      </c>
      <c r="G13941" s="235">
        <v>29</v>
      </c>
      <c r="H13941" s="235">
        <v>12</v>
      </c>
    </row>
    <row r="13942" spans="2:8">
      <c r="B13942" s="235" t="s">
        <v>102</v>
      </c>
      <c r="C13942" s="235">
        <v>43188</v>
      </c>
      <c r="D13942" s="235">
        <v>30</v>
      </c>
      <c r="E13942" s="235">
        <v>83</v>
      </c>
      <c r="F13942" s="235">
        <v>78</v>
      </c>
      <c r="G13942" s="235">
        <v>29</v>
      </c>
      <c r="H13942" s="235">
        <v>12</v>
      </c>
    </row>
    <row r="13943" spans="2:8">
      <c r="B13943" s="235" t="s">
        <v>102</v>
      </c>
      <c r="C13943" s="235">
        <v>43189</v>
      </c>
      <c r="D13943" s="235">
        <v>4</v>
      </c>
      <c r="E13943" s="235">
        <v>84</v>
      </c>
      <c r="F13943" s="235">
        <v>77</v>
      </c>
      <c r="G13943" s="235">
        <v>28</v>
      </c>
      <c r="H13943" s="235">
        <v>13</v>
      </c>
    </row>
    <row r="13944" spans="2:8">
      <c r="B13944" s="235" t="s">
        <v>102</v>
      </c>
      <c r="C13944" s="235">
        <v>43190</v>
      </c>
      <c r="D13944" s="235">
        <v>12</v>
      </c>
      <c r="E13944" s="235">
        <v>0</v>
      </c>
      <c r="F13944" s="235">
        <v>0</v>
      </c>
      <c r="G13944" s="235">
        <v>0</v>
      </c>
      <c r="H13944" s="235">
        <v>0</v>
      </c>
    </row>
    <row r="13945" spans="2:8">
      <c r="B13945" s="235" t="s">
        <v>102</v>
      </c>
      <c r="C13945" s="235">
        <v>43191</v>
      </c>
      <c r="D13945" s="235">
        <v>0</v>
      </c>
      <c r="E13945" s="235">
        <v>0</v>
      </c>
      <c r="F13945" s="235">
        <v>0</v>
      </c>
      <c r="G13945" s="235">
        <v>0</v>
      </c>
      <c r="H13945" s="235">
        <v>0</v>
      </c>
    </row>
    <row r="13946" spans="2:8">
      <c r="B13946" s="235" t="s">
        <v>102</v>
      </c>
      <c r="C13946" s="235">
        <v>43192</v>
      </c>
      <c r="D13946" s="235">
        <v>32</v>
      </c>
      <c r="E13946" s="235">
        <v>89</v>
      </c>
      <c r="F13946" s="235">
        <v>48</v>
      </c>
      <c r="G13946" s="235">
        <v>21</v>
      </c>
      <c r="H13946" s="235">
        <v>9.1</v>
      </c>
    </row>
    <row r="13947" spans="2:8">
      <c r="B13947" s="235" t="s">
        <v>102</v>
      </c>
      <c r="C13947" s="235">
        <v>43193</v>
      </c>
      <c r="D13947" s="235">
        <v>6</v>
      </c>
      <c r="E13947" s="235">
        <v>89</v>
      </c>
      <c r="F13947" s="235">
        <v>48</v>
      </c>
      <c r="G13947" s="235">
        <v>20</v>
      </c>
      <c r="H13947" s="235">
        <v>9.1</v>
      </c>
    </row>
    <row r="13948" spans="2:8">
      <c r="B13948" s="235" t="s">
        <v>102</v>
      </c>
      <c r="C13948" s="235">
        <v>43194</v>
      </c>
      <c r="D13948" s="235">
        <v>40</v>
      </c>
      <c r="E13948" s="235">
        <v>87</v>
      </c>
      <c r="F13948" s="235">
        <v>48</v>
      </c>
      <c r="G13948" s="235">
        <v>21</v>
      </c>
      <c r="H13948" s="235">
        <v>9.1</v>
      </c>
    </row>
    <row r="13949" spans="2:8">
      <c r="B13949" s="235" t="s">
        <v>102</v>
      </c>
      <c r="C13949" s="235">
        <v>43195</v>
      </c>
      <c r="D13949" s="235">
        <v>18</v>
      </c>
      <c r="E13949" s="235">
        <v>81</v>
      </c>
      <c r="F13949" s="235">
        <v>67</v>
      </c>
      <c r="G13949" s="235">
        <v>24.4</v>
      </c>
      <c r="H13949" s="235">
        <v>12.6</v>
      </c>
    </row>
    <row r="13950" spans="2:8">
      <c r="B13950" s="235" t="s">
        <v>102</v>
      </c>
      <c r="C13950" s="235">
        <v>43196</v>
      </c>
      <c r="D13950" s="235">
        <v>20</v>
      </c>
      <c r="E13950" s="235">
        <v>81</v>
      </c>
      <c r="F13950" s="235">
        <v>67</v>
      </c>
      <c r="G13950" s="235">
        <v>24.4</v>
      </c>
      <c r="H13950" s="235">
        <v>12.6</v>
      </c>
    </row>
    <row r="13951" spans="2:8">
      <c r="B13951" s="235" t="s">
        <v>102</v>
      </c>
      <c r="C13951" s="235">
        <v>43197</v>
      </c>
      <c r="D13951" s="235">
        <v>0</v>
      </c>
      <c r="E13951" s="235">
        <v>0</v>
      </c>
      <c r="F13951" s="235">
        <v>0</v>
      </c>
      <c r="G13951" s="235">
        <v>0</v>
      </c>
      <c r="H13951" s="235">
        <v>0</v>
      </c>
    </row>
    <row r="13952" spans="2:8">
      <c r="B13952" s="235" t="s">
        <v>102</v>
      </c>
      <c r="C13952" s="235">
        <v>43198</v>
      </c>
      <c r="D13952" s="235">
        <v>0</v>
      </c>
      <c r="E13952" s="235">
        <v>0</v>
      </c>
      <c r="F13952" s="235">
        <v>0</v>
      </c>
      <c r="G13952" s="235">
        <v>0</v>
      </c>
      <c r="H13952" s="235">
        <v>0</v>
      </c>
    </row>
    <row r="13953" spans="2:8">
      <c r="B13953" s="235" t="s">
        <v>102</v>
      </c>
      <c r="C13953" s="235">
        <v>43199</v>
      </c>
      <c r="D13953" s="235">
        <v>2</v>
      </c>
      <c r="E13953" s="235">
        <v>83</v>
      </c>
      <c r="F13953" s="235">
        <v>78</v>
      </c>
      <c r="G13953" s="235">
        <v>29</v>
      </c>
      <c r="H13953" s="235">
        <v>12</v>
      </c>
    </row>
    <row r="13954" spans="2:8">
      <c r="B13954" s="235" t="s">
        <v>102</v>
      </c>
      <c r="C13954" s="235">
        <v>43200</v>
      </c>
      <c r="D13954" s="235">
        <v>18</v>
      </c>
      <c r="E13954" s="235">
        <v>83</v>
      </c>
      <c r="F13954" s="235">
        <v>78</v>
      </c>
      <c r="G13954" s="235">
        <v>29</v>
      </c>
      <c r="H13954" s="235">
        <v>12</v>
      </c>
    </row>
    <row r="13955" spans="2:8">
      <c r="B13955" s="235" t="s">
        <v>102</v>
      </c>
      <c r="C13955" s="235">
        <v>43201</v>
      </c>
      <c r="D13955" s="235">
        <v>10</v>
      </c>
      <c r="E13955" s="235">
        <v>83</v>
      </c>
      <c r="F13955" s="235">
        <v>78</v>
      </c>
      <c r="G13955" s="235">
        <v>29</v>
      </c>
      <c r="H13955" s="235">
        <v>12</v>
      </c>
    </row>
    <row r="13956" spans="2:8">
      <c r="B13956" s="235" t="s">
        <v>102</v>
      </c>
      <c r="C13956" s="235">
        <v>43202</v>
      </c>
      <c r="D13956" s="235">
        <v>21</v>
      </c>
      <c r="E13956" s="235">
        <v>83</v>
      </c>
      <c r="F13956" s="235">
        <v>78</v>
      </c>
      <c r="G13956" s="235">
        <v>29</v>
      </c>
      <c r="H13956" s="235">
        <v>12</v>
      </c>
    </row>
    <row r="13957" spans="2:8">
      <c r="B13957" s="235" t="s">
        <v>102</v>
      </c>
      <c r="C13957" s="235">
        <v>43203</v>
      </c>
      <c r="D13957" s="235">
        <v>3</v>
      </c>
      <c r="E13957" s="235">
        <v>84</v>
      </c>
      <c r="F13957" s="235">
        <v>77</v>
      </c>
      <c r="G13957" s="235">
        <v>28</v>
      </c>
      <c r="H13957" s="235">
        <v>13</v>
      </c>
    </row>
    <row r="13958" spans="2:8">
      <c r="B13958" s="235" t="s">
        <v>102</v>
      </c>
      <c r="C13958" s="235">
        <v>43204</v>
      </c>
      <c r="D13958" s="235">
        <v>20</v>
      </c>
      <c r="E13958" s="235">
        <v>0</v>
      </c>
      <c r="F13958" s="235">
        <v>0</v>
      </c>
      <c r="G13958" s="235">
        <v>0</v>
      </c>
      <c r="H13958" s="235">
        <v>0</v>
      </c>
    </row>
    <row r="13959" spans="2:8">
      <c r="B13959" s="235" t="s">
        <v>102</v>
      </c>
      <c r="C13959" s="235">
        <v>43205</v>
      </c>
      <c r="D13959" s="235">
        <v>42</v>
      </c>
      <c r="E13959" s="235">
        <v>0</v>
      </c>
      <c r="F13959" s="235">
        <v>0</v>
      </c>
      <c r="G13959" s="235">
        <v>0</v>
      </c>
      <c r="H13959" s="235">
        <v>0</v>
      </c>
    </row>
    <row r="13960" spans="2:8">
      <c r="B13960" s="235" t="s">
        <v>102</v>
      </c>
      <c r="C13960" s="235">
        <v>43206</v>
      </c>
      <c r="D13960" s="235">
        <v>2</v>
      </c>
      <c r="E13960" s="235">
        <v>89</v>
      </c>
      <c r="F13960" s="235">
        <v>55</v>
      </c>
      <c r="G13960" s="235">
        <v>26</v>
      </c>
      <c r="H13960" s="235">
        <v>11</v>
      </c>
    </row>
    <row r="13961" spans="2:8">
      <c r="B13961" s="235" t="s">
        <v>102</v>
      </c>
      <c r="C13961" s="235">
        <v>43207</v>
      </c>
      <c r="D13961" s="235">
        <v>8</v>
      </c>
      <c r="E13961" s="235">
        <v>89</v>
      </c>
      <c r="F13961" s="235">
        <v>50</v>
      </c>
      <c r="G13961" s="235">
        <v>31.9</v>
      </c>
      <c r="H13961" s="235">
        <v>10.8</v>
      </c>
    </row>
    <row r="13962" spans="2:8">
      <c r="B13962" s="235" t="s">
        <v>102</v>
      </c>
      <c r="C13962" s="235">
        <v>43208</v>
      </c>
      <c r="D13962" s="235">
        <v>0</v>
      </c>
      <c r="E13962" s="235">
        <v>89</v>
      </c>
      <c r="F13962" s="235">
        <v>48</v>
      </c>
      <c r="G13962" s="235">
        <v>36</v>
      </c>
      <c r="H13962" s="235">
        <v>10</v>
      </c>
    </row>
    <row r="13963" spans="2:8">
      <c r="B13963" s="235" t="s">
        <v>102</v>
      </c>
      <c r="C13963" s="235">
        <v>43209</v>
      </c>
      <c r="D13963" s="235">
        <v>0</v>
      </c>
      <c r="E13963" s="235">
        <v>89</v>
      </c>
      <c r="F13963" s="235">
        <v>48</v>
      </c>
      <c r="G13963" s="235">
        <v>37.799999999999997</v>
      </c>
      <c r="H13963" s="235">
        <v>9.3000000000000007</v>
      </c>
    </row>
    <row r="13964" spans="2:8">
      <c r="B13964" s="235" t="s">
        <v>102</v>
      </c>
      <c r="C13964" s="235">
        <v>43210</v>
      </c>
      <c r="D13964" s="235">
        <v>0</v>
      </c>
      <c r="E13964" s="235">
        <v>89</v>
      </c>
      <c r="F13964" s="235">
        <v>50</v>
      </c>
      <c r="G13964" s="235">
        <v>31.9</v>
      </c>
      <c r="H13964" s="235">
        <v>10.8</v>
      </c>
    </row>
    <row r="13965" spans="2:8">
      <c r="B13965" s="235" t="s">
        <v>102</v>
      </c>
      <c r="C13965" s="235">
        <v>43211</v>
      </c>
      <c r="D13965" s="235">
        <v>0</v>
      </c>
      <c r="E13965" s="235">
        <v>0</v>
      </c>
      <c r="F13965" s="235">
        <v>0</v>
      </c>
      <c r="G13965" s="235">
        <v>0</v>
      </c>
      <c r="H13965" s="235">
        <v>0</v>
      </c>
    </row>
    <row r="13966" spans="2:8">
      <c r="B13966" s="235" t="s">
        <v>102</v>
      </c>
      <c r="C13966" s="235">
        <v>43212</v>
      </c>
      <c r="D13966" s="235">
        <v>0</v>
      </c>
      <c r="E13966" s="235">
        <v>0</v>
      </c>
      <c r="F13966" s="235">
        <v>0</v>
      </c>
      <c r="G13966" s="235">
        <v>0</v>
      </c>
      <c r="H13966" s="235">
        <v>0</v>
      </c>
    </row>
    <row r="13967" spans="2:8">
      <c r="B13967" s="235" t="s">
        <v>102</v>
      </c>
      <c r="C13967" s="235">
        <v>43213</v>
      </c>
      <c r="D13967" s="235">
        <v>3</v>
      </c>
      <c r="E13967" s="235">
        <v>89</v>
      </c>
      <c r="F13967" s="235">
        <v>48</v>
      </c>
      <c r="G13967" s="235">
        <v>21</v>
      </c>
      <c r="H13967" s="235">
        <v>9.1</v>
      </c>
    </row>
    <row r="13968" spans="2:8">
      <c r="B13968" s="235" t="s">
        <v>102</v>
      </c>
      <c r="C13968" s="235">
        <v>43214</v>
      </c>
      <c r="D13968" s="235">
        <v>60</v>
      </c>
      <c r="E13968" s="235">
        <v>89</v>
      </c>
      <c r="F13968" s="235">
        <v>48</v>
      </c>
      <c r="G13968" s="235">
        <v>20</v>
      </c>
      <c r="H13968" s="235">
        <v>9.1</v>
      </c>
    </row>
    <row r="13969" spans="2:8">
      <c r="B13969" s="235" t="s">
        <v>102</v>
      </c>
      <c r="C13969" s="235">
        <v>43215</v>
      </c>
      <c r="D13969" s="235">
        <v>25</v>
      </c>
      <c r="E13969" s="235">
        <v>87</v>
      </c>
      <c r="F13969" s="235">
        <v>48</v>
      </c>
      <c r="G13969" s="235">
        <v>21</v>
      </c>
      <c r="H13969" s="235">
        <v>9.1</v>
      </c>
    </row>
    <row r="13970" spans="2:8">
      <c r="B13970" s="235" t="s">
        <v>102</v>
      </c>
      <c r="C13970" s="235">
        <v>43216</v>
      </c>
      <c r="D13970" s="235">
        <v>5</v>
      </c>
      <c r="E13970" s="235">
        <v>81</v>
      </c>
      <c r="F13970" s="235">
        <v>67</v>
      </c>
      <c r="G13970" s="235">
        <v>24.4</v>
      </c>
      <c r="H13970" s="235">
        <v>12.6</v>
      </c>
    </row>
    <row r="13971" spans="2:8">
      <c r="B13971" s="235" t="s">
        <v>102</v>
      </c>
      <c r="C13971" s="235">
        <v>43217</v>
      </c>
      <c r="D13971" s="235">
        <v>8</v>
      </c>
      <c r="E13971" s="235">
        <v>81</v>
      </c>
      <c r="F13971" s="235">
        <v>67</v>
      </c>
      <c r="G13971" s="235">
        <v>24.4</v>
      </c>
      <c r="H13971" s="235">
        <v>12.6</v>
      </c>
    </row>
    <row r="13972" spans="2:8">
      <c r="B13972" s="235" t="s">
        <v>102</v>
      </c>
      <c r="C13972" s="235">
        <v>43218</v>
      </c>
      <c r="D13972" s="235">
        <v>10</v>
      </c>
      <c r="E13972" s="235">
        <v>0</v>
      </c>
      <c r="F13972" s="235">
        <v>0</v>
      </c>
      <c r="G13972" s="235">
        <v>0</v>
      </c>
      <c r="H13972" s="235">
        <v>0</v>
      </c>
    </row>
    <row r="13973" spans="2:8">
      <c r="B13973" s="235" t="s">
        <v>102</v>
      </c>
      <c r="C13973" s="235">
        <v>43219</v>
      </c>
      <c r="D13973" s="235">
        <v>5</v>
      </c>
      <c r="E13973" s="235">
        <v>0</v>
      </c>
      <c r="F13973" s="235">
        <v>0</v>
      </c>
      <c r="G13973" s="235">
        <v>0</v>
      </c>
      <c r="H13973" s="235">
        <v>0</v>
      </c>
    </row>
    <row r="13974" spans="2:8">
      <c r="B13974" s="235" t="s">
        <v>102</v>
      </c>
      <c r="C13974" s="235">
        <v>43220</v>
      </c>
      <c r="D13974" s="235">
        <v>0</v>
      </c>
      <c r="E13974" s="235">
        <v>83</v>
      </c>
      <c r="F13974" s="235">
        <v>78</v>
      </c>
      <c r="G13974" s="235">
        <v>29</v>
      </c>
      <c r="H13974" s="235">
        <v>12</v>
      </c>
    </row>
    <row r="13975" spans="2:8">
      <c r="B13975" s="235" t="s">
        <v>102</v>
      </c>
      <c r="C13975" s="235">
        <v>43221</v>
      </c>
      <c r="D13975" s="235">
        <v>0</v>
      </c>
      <c r="E13975" s="235">
        <v>0</v>
      </c>
      <c r="F13975" s="235">
        <v>0</v>
      </c>
      <c r="G13975" s="235">
        <v>0</v>
      </c>
      <c r="H13975" s="235">
        <v>0</v>
      </c>
    </row>
    <row r="13976" spans="2:8">
      <c r="B13976" s="235" t="s">
        <v>102</v>
      </c>
      <c r="C13976" s="235">
        <v>43222</v>
      </c>
      <c r="D13976" s="235">
        <v>4</v>
      </c>
      <c r="E13976" s="235">
        <v>83</v>
      </c>
      <c r="F13976" s="235">
        <v>78</v>
      </c>
      <c r="G13976" s="235">
        <v>29</v>
      </c>
      <c r="H13976" s="235">
        <v>12</v>
      </c>
    </row>
    <row r="13977" spans="2:8">
      <c r="B13977" s="235" t="s">
        <v>102</v>
      </c>
      <c r="C13977" s="235">
        <v>43223</v>
      </c>
      <c r="D13977" s="235">
        <v>1</v>
      </c>
      <c r="E13977" s="235">
        <v>83</v>
      </c>
      <c r="F13977" s="235">
        <v>78</v>
      </c>
      <c r="G13977" s="235">
        <v>29</v>
      </c>
      <c r="H13977" s="235">
        <v>12</v>
      </c>
    </row>
    <row r="13978" spans="2:8">
      <c r="B13978" s="235" t="s">
        <v>102</v>
      </c>
      <c r="C13978" s="235">
        <v>43224</v>
      </c>
      <c r="D13978" s="235">
        <v>5</v>
      </c>
      <c r="E13978" s="235">
        <v>83</v>
      </c>
      <c r="F13978" s="235">
        <v>78</v>
      </c>
      <c r="G13978" s="235">
        <v>29</v>
      </c>
      <c r="H13978" s="235">
        <v>12</v>
      </c>
    </row>
    <row r="13979" spans="2:8">
      <c r="B13979" s="235" t="s">
        <v>102</v>
      </c>
      <c r="C13979" s="235">
        <v>43225</v>
      </c>
      <c r="D13979" s="235">
        <v>5</v>
      </c>
      <c r="E13979" s="235">
        <v>83</v>
      </c>
      <c r="F13979" s="235">
        <v>78</v>
      </c>
      <c r="G13979" s="235">
        <v>29</v>
      </c>
      <c r="H13979" s="235">
        <v>12</v>
      </c>
    </row>
    <row r="13980" spans="2:8">
      <c r="B13980" s="235" t="s">
        <v>102</v>
      </c>
      <c r="C13980" s="235">
        <v>43226</v>
      </c>
      <c r="D13980" s="235">
        <v>5</v>
      </c>
      <c r="E13980" s="235">
        <v>0</v>
      </c>
      <c r="F13980" s="235">
        <v>0</v>
      </c>
      <c r="G13980" s="235">
        <v>0</v>
      </c>
      <c r="H13980" s="235">
        <v>0</v>
      </c>
    </row>
    <row r="13981" spans="2:8">
      <c r="B13981" s="235" t="s">
        <v>102</v>
      </c>
      <c r="C13981" s="235">
        <v>43227</v>
      </c>
      <c r="D13981" s="235">
        <v>0</v>
      </c>
      <c r="E13981" s="235">
        <v>0</v>
      </c>
      <c r="F13981" s="235">
        <v>0</v>
      </c>
      <c r="G13981" s="235">
        <v>0</v>
      </c>
      <c r="H13981" s="235">
        <v>0</v>
      </c>
    </row>
    <row r="13982" spans="2:8">
      <c r="B13982" s="235" t="s">
        <v>102</v>
      </c>
      <c r="C13982" s="235">
        <v>43228</v>
      </c>
      <c r="D13982" s="235">
        <v>20</v>
      </c>
      <c r="E13982" s="235">
        <v>89</v>
      </c>
      <c r="F13982" s="235">
        <v>50</v>
      </c>
      <c r="G13982" s="235">
        <v>31.9</v>
      </c>
      <c r="H13982" s="235">
        <v>10.8</v>
      </c>
    </row>
    <row r="13983" spans="2:8">
      <c r="B13983" s="235" t="s">
        <v>102</v>
      </c>
      <c r="C13983" s="235">
        <v>43229</v>
      </c>
      <c r="D13983" s="235">
        <v>10</v>
      </c>
      <c r="E13983" s="235">
        <v>89</v>
      </c>
      <c r="F13983" s="235">
        <v>48</v>
      </c>
      <c r="G13983" s="235">
        <v>36</v>
      </c>
      <c r="H13983" s="235">
        <v>10</v>
      </c>
    </row>
    <row r="13984" spans="2:8">
      <c r="B13984" s="235" t="s">
        <v>102</v>
      </c>
      <c r="C13984" s="235">
        <v>43230</v>
      </c>
      <c r="D13984" s="235">
        <v>10</v>
      </c>
      <c r="E13984" s="235">
        <v>89</v>
      </c>
      <c r="F13984" s="235">
        <v>48</v>
      </c>
      <c r="G13984" s="235">
        <v>37.799999999999997</v>
      </c>
      <c r="H13984" s="235">
        <v>9.3000000000000007</v>
      </c>
    </row>
    <row r="13985" spans="2:8">
      <c r="B13985" s="235" t="s">
        <v>102</v>
      </c>
      <c r="C13985" s="235">
        <v>43231</v>
      </c>
      <c r="D13985" s="235">
        <v>2</v>
      </c>
      <c r="E13985" s="235">
        <v>89</v>
      </c>
      <c r="F13985" s="235">
        <v>50</v>
      </c>
      <c r="G13985" s="235">
        <v>31.9</v>
      </c>
      <c r="H13985" s="235">
        <v>10.8</v>
      </c>
    </row>
    <row r="13986" spans="2:8">
      <c r="B13986" s="235" t="s">
        <v>102</v>
      </c>
      <c r="C13986" s="235">
        <v>43232</v>
      </c>
      <c r="D13986" s="235">
        <v>10</v>
      </c>
      <c r="E13986" s="235">
        <v>0</v>
      </c>
      <c r="F13986" s="235">
        <v>0</v>
      </c>
      <c r="G13986" s="235">
        <v>0</v>
      </c>
      <c r="H13986" s="235">
        <v>0</v>
      </c>
    </row>
    <row r="13987" spans="2:8">
      <c r="B13987" s="235" t="s">
        <v>102</v>
      </c>
      <c r="C13987" s="235">
        <v>43233</v>
      </c>
      <c r="D13987" s="235">
        <v>0</v>
      </c>
      <c r="E13987" s="235">
        <v>0</v>
      </c>
      <c r="F13987" s="235">
        <v>0</v>
      </c>
      <c r="G13987" s="235">
        <v>0</v>
      </c>
      <c r="H13987" s="235">
        <v>0</v>
      </c>
    </row>
    <row r="13988" spans="2:8">
      <c r="B13988" s="235" t="s">
        <v>102</v>
      </c>
      <c r="C13988" s="235">
        <v>43234</v>
      </c>
      <c r="D13988" s="235">
        <v>0</v>
      </c>
      <c r="E13988" s="235">
        <v>0</v>
      </c>
      <c r="F13988" s="235">
        <v>0</v>
      </c>
      <c r="G13988" s="235">
        <v>0</v>
      </c>
      <c r="H13988" s="235">
        <v>0</v>
      </c>
    </row>
    <row r="13989" spans="2:8">
      <c r="B13989" s="235" t="s">
        <v>102</v>
      </c>
      <c r="C13989" s="235">
        <v>43235</v>
      </c>
      <c r="D13989" s="235">
        <v>50</v>
      </c>
      <c r="E13989" s="235">
        <v>89</v>
      </c>
      <c r="F13989" s="235">
        <v>50</v>
      </c>
      <c r="G13989" s="235">
        <v>31.9</v>
      </c>
      <c r="H13989" s="235">
        <v>10.8</v>
      </c>
    </row>
    <row r="13990" spans="2:8">
      <c r="B13990" s="235" t="s">
        <v>102</v>
      </c>
      <c r="C13990" s="235">
        <v>43236</v>
      </c>
      <c r="D13990" s="235">
        <v>20</v>
      </c>
      <c r="E13990" s="235">
        <v>89</v>
      </c>
      <c r="F13990" s="235">
        <v>48</v>
      </c>
      <c r="G13990" s="235">
        <v>36</v>
      </c>
      <c r="H13990" s="235">
        <v>10</v>
      </c>
    </row>
    <row r="13991" spans="2:8">
      <c r="B13991" s="235" t="s">
        <v>102</v>
      </c>
      <c r="C13991" s="235">
        <v>43237</v>
      </c>
      <c r="D13991" s="235">
        <v>2</v>
      </c>
      <c r="E13991" s="235">
        <v>89</v>
      </c>
      <c r="F13991" s="235">
        <v>48</v>
      </c>
      <c r="G13991" s="235">
        <v>37.799999999999997</v>
      </c>
      <c r="H13991" s="235">
        <v>9.3000000000000007</v>
      </c>
    </row>
    <row r="13992" spans="2:8">
      <c r="B13992" s="235" t="s">
        <v>102</v>
      </c>
      <c r="C13992" s="235">
        <v>43238</v>
      </c>
      <c r="D13992" s="235">
        <v>10</v>
      </c>
      <c r="E13992" s="235">
        <v>89</v>
      </c>
      <c r="F13992" s="235">
        <v>50</v>
      </c>
      <c r="G13992" s="235">
        <v>31.9</v>
      </c>
      <c r="H13992" s="235">
        <v>10.8</v>
      </c>
    </row>
    <row r="13993" spans="2:8">
      <c r="B13993" s="235" t="s">
        <v>102</v>
      </c>
      <c r="C13993" s="235">
        <v>43239</v>
      </c>
      <c r="D13993" s="235">
        <v>0</v>
      </c>
      <c r="E13993" s="235">
        <v>0</v>
      </c>
      <c r="F13993" s="235">
        <v>0</v>
      </c>
      <c r="G13993" s="235">
        <v>0</v>
      </c>
      <c r="H13993" s="235">
        <v>0</v>
      </c>
    </row>
    <row r="13994" spans="2:8">
      <c r="B13994" s="235" t="s">
        <v>102</v>
      </c>
      <c r="C13994" s="235">
        <v>43240</v>
      </c>
      <c r="D13994" s="235">
        <v>0</v>
      </c>
      <c r="E13994" s="235">
        <v>0</v>
      </c>
      <c r="F13994" s="235">
        <v>0</v>
      </c>
      <c r="G13994" s="235">
        <v>0</v>
      </c>
      <c r="H13994" s="235">
        <v>0</v>
      </c>
    </row>
    <row r="13995" spans="2:8">
      <c r="B13995" s="235" t="s">
        <v>102</v>
      </c>
      <c r="C13995" s="235">
        <v>43241</v>
      </c>
      <c r="D13995" s="235">
        <v>20</v>
      </c>
      <c r="E13995" s="235">
        <v>85</v>
      </c>
      <c r="F13995" s="235">
        <v>71</v>
      </c>
      <c r="G13995" s="235">
        <v>25</v>
      </c>
      <c r="H13995" s="235">
        <v>11.4</v>
      </c>
    </row>
    <row r="13996" spans="2:8">
      <c r="B13996" s="235" t="s">
        <v>102</v>
      </c>
      <c r="C13996" s="235">
        <v>43242</v>
      </c>
      <c r="D13996" s="235">
        <v>5</v>
      </c>
      <c r="E13996" s="235">
        <v>85</v>
      </c>
      <c r="F13996" s="235">
        <v>71</v>
      </c>
      <c r="G13996" s="235">
        <v>25</v>
      </c>
      <c r="H13996" s="235">
        <v>11.4</v>
      </c>
    </row>
    <row r="13997" spans="2:8">
      <c r="B13997" s="235" t="s">
        <v>102</v>
      </c>
      <c r="C13997" s="235">
        <v>43243</v>
      </c>
      <c r="D13997" s="235">
        <v>36</v>
      </c>
      <c r="E13997" s="235">
        <v>85</v>
      </c>
      <c r="F13997" s="235">
        <v>67</v>
      </c>
      <c r="G13997" s="235">
        <v>35.799999999999997</v>
      </c>
      <c r="H13997" s="235">
        <v>12.8</v>
      </c>
    </row>
    <row r="13998" spans="2:8">
      <c r="B13998" s="235" t="s">
        <v>102</v>
      </c>
      <c r="C13998" s="235">
        <v>43244</v>
      </c>
      <c r="D13998" s="235">
        <v>5</v>
      </c>
      <c r="E13998" s="235">
        <v>85</v>
      </c>
      <c r="F13998" s="235">
        <v>71</v>
      </c>
      <c r="G13998" s="235">
        <v>25</v>
      </c>
      <c r="H13998" s="235">
        <v>11.4</v>
      </c>
    </row>
    <row r="13999" spans="2:8">
      <c r="B13999" s="235" t="s">
        <v>102</v>
      </c>
      <c r="C13999" s="235">
        <v>43245</v>
      </c>
      <c r="D13999" s="235">
        <v>2</v>
      </c>
      <c r="E13999" s="235">
        <v>85</v>
      </c>
      <c r="F13999" s="235">
        <v>67</v>
      </c>
      <c r="G13999" s="235">
        <v>35.799999999999997</v>
      </c>
      <c r="H13999" s="235">
        <v>12.8</v>
      </c>
    </row>
    <row r="14000" spans="2:8">
      <c r="B14000" s="235" t="s">
        <v>102</v>
      </c>
      <c r="C14000" s="235">
        <v>43246</v>
      </c>
      <c r="D14000" s="235">
        <v>10</v>
      </c>
      <c r="E14000" s="235">
        <v>0</v>
      </c>
      <c r="F14000" s="235">
        <v>0</v>
      </c>
      <c r="G14000" s="235">
        <v>0</v>
      </c>
      <c r="H14000" s="235">
        <v>0</v>
      </c>
    </row>
    <row r="14001" spans="2:8">
      <c r="B14001" s="235" t="s">
        <v>102</v>
      </c>
      <c r="C14001" s="235">
        <v>43247</v>
      </c>
      <c r="D14001" s="235">
        <v>5</v>
      </c>
      <c r="E14001" s="235">
        <v>0</v>
      </c>
      <c r="F14001" s="235">
        <v>0</v>
      </c>
      <c r="G14001" s="235">
        <v>0</v>
      </c>
      <c r="H14001" s="235">
        <v>0</v>
      </c>
    </row>
    <row r="14002" spans="2:8">
      <c r="B14002" s="235" t="s">
        <v>102</v>
      </c>
      <c r="C14002" s="235">
        <v>43248</v>
      </c>
      <c r="D14002" s="235">
        <v>5</v>
      </c>
      <c r="E14002" s="235">
        <v>86</v>
      </c>
      <c r="F14002" s="235">
        <v>72</v>
      </c>
      <c r="G14002" s="235">
        <v>33</v>
      </c>
      <c r="H14002" s="235">
        <v>13</v>
      </c>
    </row>
    <row r="14003" spans="2:8">
      <c r="B14003" s="235" t="s">
        <v>102</v>
      </c>
      <c r="C14003" s="235">
        <v>43249</v>
      </c>
      <c r="D14003" s="235">
        <v>2</v>
      </c>
      <c r="E14003" s="235">
        <v>85</v>
      </c>
      <c r="F14003" s="235">
        <v>71</v>
      </c>
      <c r="G14003" s="235">
        <v>35</v>
      </c>
      <c r="H14003" s="235">
        <v>12.8</v>
      </c>
    </row>
    <row r="14004" spans="2:8">
      <c r="B14004" s="235" t="s">
        <v>102</v>
      </c>
      <c r="C14004" s="235">
        <v>43250</v>
      </c>
      <c r="D14004" s="235">
        <v>28</v>
      </c>
      <c r="E14004" s="235">
        <v>87</v>
      </c>
      <c r="F14004" s="235">
        <v>72</v>
      </c>
      <c r="G14004" s="235">
        <v>32.6</v>
      </c>
      <c r="H14004" s="235">
        <v>14.2</v>
      </c>
    </row>
    <row r="14005" spans="2:8">
      <c r="B14005" s="235" t="s">
        <v>102</v>
      </c>
      <c r="C14005" s="235">
        <v>43251</v>
      </c>
      <c r="D14005" s="235">
        <v>20</v>
      </c>
      <c r="E14005" s="235">
        <v>85</v>
      </c>
      <c r="F14005" s="235">
        <v>61</v>
      </c>
      <c r="G14005" s="235">
        <v>20</v>
      </c>
      <c r="H14005" s="235">
        <v>11</v>
      </c>
    </row>
    <row r="14006" spans="2:8">
      <c r="B14006" s="235" t="s">
        <v>102</v>
      </c>
      <c r="C14006" s="235">
        <v>43252</v>
      </c>
      <c r="D14006" s="235">
        <v>2</v>
      </c>
      <c r="E14006" s="235">
        <v>83</v>
      </c>
      <c r="F14006" s="235">
        <v>29</v>
      </c>
      <c r="G14006" s="235">
        <v>28</v>
      </c>
      <c r="H14006" s="235">
        <v>12</v>
      </c>
    </row>
    <row r="14007" spans="2:8">
      <c r="B14007" s="235" t="s">
        <v>102</v>
      </c>
      <c r="C14007" s="235">
        <v>43253</v>
      </c>
      <c r="D14007" s="235">
        <v>0</v>
      </c>
      <c r="E14007" s="235">
        <v>0</v>
      </c>
      <c r="F14007" s="235">
        <v>0</v>
      </c>
      <c r="G14007" s="235">
        <v>0</v>
      </c>
      <c r="H14007" s="235">
        <v>0</v>
      </c>
    </row>
    <row r="14008" spans="2:8">
      <c r="B14008" s="235" t="s">
        <v>102</v>
      </c>
      <c r="C14008" s="235">
        <v>43254</v>
      </c>
      <c r="D14008" s="235">
        <v>0</v>
      </c>
      <c r="E14008" s="235">
        <v>0</v>
      </c>
      <c r="F14008" s="235">
        <v>0</v>
      </c>
      <c r="G14008" s="235">
        <v>0</v>
      </c>
      <c r="H14008" s="235">
        <v>0</v>
      </c>
    </row>
    <row r="14009" spans="2:8">
      <c r="B14009" s="235" t="s">
        <v>102</v>
      </c>
      <c r="C14009" s="235">
        <v>43255</v>
      </c>
      <c r="D14009" s="235">
        <v>0</v>
      </c>
      <c r="E14009" s="235">
        <v>0</v>
      </c>
      <c r="F14009" s="235">
        <v>0</v>
      </c>
      <c r="G14009" s="235">
        <v>0</v>
      </c>
      <c r="H14009" s="235">
        <v>0</v>
      </c>
    </row>
    <row r="14010" spans="2:8">
      <c r="B14010" s="235" t="s">
        <v>102</v>
      </c>
      <c r="C14010" s="235">
        <v>43256</v>
      </c>
      <c r="D14010" s="235">
        <v>15</v>
      </c>
      <c r="E14010" s="235">
        <v>86</v>
      </c>
      <c r="F14010" s="235">
        <v>72</v>
      </c>
      <c r="G14010" s="235">
        <v>33</v>
      </c>
      <c r="H14010" s="235">
        <v>13</v>
      </c>
    </row>
    <row r="14011" spans="2:8">
      <c r="B14011" s="235" t="s">
        <v>102</v>
      </c>
      <c r="C14011" s="235">
        <v>43257</v>
      </c>
      <c r="D14011" s="235">
        <v>0</v>
      </c>
      <c r="E14011" s="235">
        <v>85</v>
      </c>
      <c r="F14011" s="235">
        <v>71</v>
      </c>
      <c r="G14011" s="235">
        <v>35</v>
      </c>
      <c r="H14011" s="235">
        <v>12.8</v>
      </c>
    </row>
    <row r="14012" spans="2:8">
      <c r="B14012" s="235" t="s">
        <v>102</v>
      </c>
      <c r="C14012" s="235">
        <v>43258</v>
      </c>
      <c r="D14012" s="235">
        <v>5</v>
      </c>
      <c r="E14012" s="235">
        <v>87</v>
      </c>
      <c r="F14012" s="235">
        <v>72</v>
      </c>
      <c r="G14012" s="235">
        <v>33</v>
      </c>
      <c r="H14012" s="235">
        <v>14.2</v>
      </c>
    </row>
    <row r="14013" spans="2:8">
      <c r="B14013" s="235" t="s">
        <v>102</v>
      </c>
      <c r="C14013" s="235">
        <v>43259</v>
      </c>
      <c r="D14013" s="235">
        <v>0</v>
      </c>
      <c r="E14013" s="235">
        <v>85</v>
      </c>
      <c r="F14013" s="235">
        <v>61</v>
      </c>
      <c r="G14013" s="235">
        <v>20</v>
      </c>
      <c r="H14013" s="235">
        <v>11</v>
      </c>
    </row>
    <row r="14014" spans="2:8">
      <c r="B14014" s="235" t="s">
        <v>102</v>
      </c>
      <c r="C14014" s="235">
        <v>43260</v>
      </c>
      <c r="D14014" s="235">
        <v>0</v>
      </c>
      <c r="E14014" s="235">
        <v>0</v>
      </c>
      <c r="F14014" s="235">
        <v>0</v>
      </c>
      <c r="G14014" s="235">
        <v>0</v>
      </c>
      <c r="H14014" s="235">
        <v>0</v>
      </c>
    </row>
    <row r="14015" spans="2:8">
      <c r="B14015" s="235" t="s">
        <v>102</v>
      </c>
      <c r="C14015" s="235">
        <v>43261</v>
      </c>
      <c r="D14015" s="235">
        <v>0</v>
      </c>
      <c r="E14015" s="235">
        <v>0</v>
      </c>
      <c r="F14015" s="235">
        <v>0</v>
      </c>
      <c r="G14015" s="235">
        <v>0</v>
      </c>
      <c r="H14015" s="235">
        <v>0</v>
      </c>
    </row>
    <row r="14016" spans="2:8">
      <c r="B14016" s="235" t="s">
        <v>102</v>
      </c>
      <c r="C14016" s="235">
        <v>43262</v>
      </c>
      <c r="D14016" s="235">
        <v>0</v>
      </c>
      <c r="E14016" s="235">
        <v>0</v>
      </c>
      <c r="F14016" s="235">
        <v>0</v>
      </c>
      <c r="G14016" s="235">
        <v>0</v>
      </c>
      <c r="H14016" s="235">
        <v>0</v>
      </c>
    </row>
    <row r="14017" spans="2:8">
      <c r="B14017" s="235" t="s">
        <v>102</v>
      </c>
      <c r="C14017" s="235">
        <v>43263</v>
      </c>
      <c r="D14017" s="235">
        <v>15</v>
      </c>
      <c r="E14017" s="235">
        <v>83</v>
      </c>
      <c r="F14017" s="235">
        <v>78</v>
      </c>
      <c r="G14017" s="235">
        <v>29</v>
      </c>
      <c r="H14017" s="235">
        <v>12</v>
      </c>
    </row>
    <row r="14018" spans="2:8">
      <c r="B14018" s="235" t="s">
        <v>102</v>
      </c>
      <c r="C14018" s="235">
        <v>43264</v>
      </c>
      <c r="D14018" s="235">
        <v>0</v>
      </c>
      <c r="E14018" s="235">
        <v>83</v>
      </c>
      <c r="F14018" s="235">
        <v>69</v>
      </c>
      <c r="G14018" s="235">
        <v>34</v>
      </c>
      <c r="H14018" s="235">
        <v>11.4</v>
      </c>
    </row>
    <row r="14019" spans="2:8">
      <c r="B14019" s="235" t="s">
        <v>102</v>
      </c>
      <c r="C14019" s="235">
        <v>43265</v>
      </c>
      <c r="D14019" s="235">
        <v>2</v>
      </c>
      <c r="E14019" s="235">
        <v>83</v>
      </c>
      <c r="F14019" s="235">
        <v>78</v>
      </c>
      <c r="G14019" s="235">
        <v>29</v>
      </c>
      <c r="H14019" s="235">
        <v>12</v>
      </c>
    </row>
    <row r="14020" spans="2:8">
      <c r="B14020" s="235" t="s">
        <v>102</v>
      </c>
      <c r="C14020" s="235">
        <v>43266</v>
      </c>
      <c r="D14020" s="235">
        <v>0</v>
      </c>
      <c r="E14020" s="235">
        <v>83</v>
      </c>
      <c r="F14020" s="235">
        <v>69</v>
      </c>
      <c r="G14020" s="235">
        <v>34</v>
      </c>
      <c r="H14020" s="235">
        <v>11.4</v>
      </c>
    </row>
    <row r="14021" spans="2:8">
      <c r="B14021" s="235" t="s">
        <v>102</v>
      </c>
      <c r="C14021" s="235">
        <v>43267</v>
      </c>
      <c r="D14021" s="235">
        <v>0</v>
      </c>
      <c r="E14021" s="235">
        <v>0</v>
      </c>
      <c r="F14021" s="235">
        <v>0</v>
      </c>
      <c r="G14021" s="235">
        <v>0</v>
      </c>
      <c r="H14021" s="235">
        <v>0</v>
      </c>
    </row>
    <row r="14022" spans="2:8">
      <c r="B14022" s="235" t="s">
        <v>102</v>
      </c>
      <c r="C14022" s="235">
        <v>43268</v>
      </c>
      <c r="D14022" s="235">
        <v>0</v>
      </c>
      <c r="E14022" s="235">
        <v>0</v>
      </c>
      <c r="F14022" s="235">
        <v>0</v>
      </c>
      <c r="G14022" s="235">
        <v>0</v>
      </c>
      <c r="H14022" s="235">
        <v>0</v>
      </c>
    </row>
    <row r="14023" spans="2:8">
      <c r="B14023" s="235" t="s">
        <v>102</v>
      </c>
      <c r="C14023" s="235">
        <v>43269</v>
      </c>
      <c r="D14023" s="235">
        <v>2</v>
      </c>
      <c r="E14023" s="235">
        <v>83</v>
      </c>
      <c r="F14023" s="235">
        <v>78</v>
      </c>
      <c r="G14023" s="235">
        <v>29</v>
      </c>
      <c r="H14023" s="235">
        <v>12</v>
      </c>
    </row>
    <row r="14024" spans="2:8">
      <c r="B14024" s="235" t="s">
        <v>102</v>
      </c>
      <c r="C14024" s="235">
        <v>43270</v>
      </c>
      <c r="D14024" s="235">
        <v>0</v>
      </c>
      <c r="E14024" s="235">
        <v>83</v>
      </c>
      <c r="F14024" s="235">
        <v>69</v>
      </c>
      <c r="G14024" s="235">
        <v>34</v>
      </c>
      <c r="H14024" s="235">
        <v>11.4</v>
      </c>
    </row>
    <row r="14025" spans="2:8">
      <c r="B14025" s="235" t="s">
        <v>102</v>
      </c>
      <c r="C14025" s="235">
        <v>43271</v>
      </c>
      <c r="D14025" s="235">
        <v>6</v>
      </c>
      <c r="E14025" s="235">
        <v>83</v>
      </c>
      <c r="F14025" s="235">
        <v>78</v>
      </c>
      <c r="G14025" s="235">
        <v>29</v>
      </c>
      <c r="H14025" s="235">
        <v>12</v>
      </c>
    </row>
    <row r="14026" spans="2:8">
      <c r="B14026" s="235" t="s">
        <v>102</v>
      </c>
      <c r="C14026" s="235">
        <v>43272</v>
      </c>
      <c r="D14026" s="235">
        <v>9</v>
      </c>
      <c r="E14026" s="235">
        <v>83</v>
      </c>
      <c r="F14026" s="235">
        <v>69</v>
      </c>
      <c r="G14026" s="235">
        <v>34</v>
      </c>
      <c r="H14026" s="235">
        <v>11.4</v>
      </c>
    </row>
    <row r="14027" spans="2:8">
      <c r="B14027" s="235" t="s">
        <v>102</v>
      </c>
      <c r="C14027" s="235">
        <v>43273</v>
      </c>
      <c r="D14027" s="235">
        <v>0</v>
      </c>
      <c r="E14027" s="235">
        <v>85</v>
      </c>
      <c r="F14027" s="235">
        <v>61</v>
      </c>
      <c r="G14027" s="235">
        <v>20</v>
      </c>
      <c r="H14027" s="235">
        <v>11</v>
      </c>
    </row>
    <row r="14028" spans="2:8">
      <c r="B14028" s="235" t="s">
        <v>102</v>
      </c>
      <c r="C14028" s="235">
        <v>43274</v>
      </c>
      <c r="D14028" s="235">
        <v>0</v>
      </c>
      <c r="E14028" s="235">
        <v>0</v>
      </c>
      <c r="F14028" s="235">
        <v>0</v>
      </c>
      <c r="G14028" s="235">
        <v>0</v>
      </c>
      <c r="H14028" s="235">
        <v>0</v>
      </c>
    </row>
    <row r="14029" spans="2:8">
      <c r="B14029" s="235" t="s">
        <v>102</v>
      </c>
      <c r="C14029" s="235">
        <v>43275</v>
      </c>
      <c r="D14029" s="235">
        <v>0</v>
      </c>
      <c r="E14029" s="235">
        <v>0</v>
      </c>
      <c r="F14029" s="235">
        <v>0</v>
      </c>
      <c r="G14029" s="235">
        <v>0</v>
      </c>
      <c r="H14029" s="235">
        <v>0</v>
      </c>
    </row>
    <row r="14030" spans="2:8">
      <c r="B14030" s="235" t="s">
        <v>102</v>
      </c>
      <c r="C14030" s="235">
        <v>43276</v>
      </c>
      <c r="D14030" s="235">
        <v>7</v>
      </c>
      <c r="E14030" s="235">
        <v>83</v>
      </c>
      <c r="F14030" s="235">
        <v>78</v>
      </c>
      <c r="G14030" s="235">
        <v>29</v>
      </c>
      <c r="H14030" s="235">
        <v>12</v>
      </c>
    </row>
    <row r="14031" spans="2:8">
      <c r="B14031" s="235" t="s">
        <v>102</v>
      </c>
      <c r="C14031" s="235">
        <v>43277</v>
      </c>
      <c r="D14031" s="235">
        <v>0</v>
      </c>
      <c r="E14031" s="235">
        <v>83</v>
      </c>
      <c r="F14031" s="235">
        <v>69</v>
      </c>
      <c r="G14031" s="235">
        <v>34</v>
      </c>
      <c r="H14031" s="235">
        <v>11.4</v>
      </c>
    </row>
    <row r="14032" spans="2:8">
      <c r="B14032" s="235" t="s">
        <v>102</v>
      </c>
      <c r="C14032" s="235">
        <v>43278</v>
      </c>
      <c r="D14032" s="235">
        <v>0</v>
      </c>
      <c r="E14032" s="235">
        <v>83</v>
      </c>
      <c r="F14032" s="235">
        <v>78</v>
      </c>
      <c r="G14032" s="235">
        <v>29</v>
      </c>
      <c r="H14032" s="235">
        <v>12</v>
      </c>
    </row>
    <row r="14033" spans="2:8">
      <c r="B14033" s="235" t="s">
        <v>102</v>
      </c>
      <c r="C14033" s="235">
        <v>43279</v>
      </c>
      <c r="D14033" s="235">
        <v>10</v>
      </c>
      <c r="E14033" s="235">
        <v>83</v>
      </c>
      <c r="F14033" s="235">
        <v>69</v>
      </c>
      <c r="G14033" s="235">
        <v>34</v>
      </c>
      <c r="H14033" s="235">
        <v>11.4</v>
      </c>
    </row>
    <row r="14034" spans="2:8">
      <c r="B14034" s="235" t="s">
        <v>102</v>
      </c>
      <c r="C14034" s="235">
        <v>43280</v>
      </c>
      <c r="D14034" s="235">
        <v>2</v>
      </c>
      <c r="E14034" s="235">
        <v>85</v>
      </c>
      <c r="F14034" s="235">
        <v>61</v>
      </c>
      <c r="G14034" s="235">
        <v>20</v>
      </c>
      <c r="H14034" s="235">
        <v>11</v>
      </c>
    </row>
    <row r="14035" spans="2:8">
      <c r="B14035" s="235" t="s">
        <v>102</v>
      </c>
      <c r="C14035" s="235">
        <v>43281</v>
      </c>
      <c r="D14035" s="235">
        <v>0</v>
      </c>
      <c r="E14035" s="235">
        <v>0</v>
      </c>
      <c r="F14035" s="235">
        <v>0</v>
      </c>
      <c r="G14035" s="235">
        <v>0</v>
      </c>
      <c r="H14035" s="235">
        <v>0</v>
      </c>
    </row>
    <row r="14036" spans="2:8">
      <c r="B14036" s="235" t="s">
        <v>102</v>
      </c>
      <c r="C14036" s="235">
        <v>43282</v>
      </c>
      <c r="D14036" s="235">
        <v>0</v>
      </c>
      <c r="E14036" s="235">
        <v>0</v>
      </c>
      <c r="F14036" s="235">
        <v>0</v>
      </c>
      <c r="G14036" s="235">
        <v>0</v>
      </c>
      <c r="H14036" s="235">
        <v>0</v>
      </c>
    </row>
    <row r="14037" spans="2:8">
      <c r="B14037" s="235" t="s">
        <v>102</v>
      </c>
      <c r="C14037" s="235">
        <v>43283</v>
      </c>
      <c r="D14037" s="235">
        <v>0</v>
      </c>
      <c r="E14037" s="235">
        <v>0</v>
      </c>
      <c r="F14037" s="235">
        <v>0</v>
      </c>
      <c r="G14037" s="235">
        <v>0</v>
      </c>
      <c r="H14037" s="235">
        <v>0</v>
      </c>
    </row>
    <row r="14038" spans="2:8">
      <c r="B14038" s="235" t="s">
        <v>102</v>
      </c>
      <c r="C14038" s="235">
        <v>43284</v>
      </c>
      <c r="D14038" s="235">
        <v>25</v>
      </c>
      <c r="E14038" s="235">
        <v>83</v>
      </c>
      <c r="F14038" s="235">
        <v>78</v>
      </c>
      <c r="G14038" s="235">
        <v>29</v>
      </c>
      <c r="H14038" s="235">
        <v>12</v>
      </c>
    </row>
    <row r="14039" spans="2:8">
      <c r="B14039" s="235" t="s">
        <v>102</v>
      </c>
      <c r="C14039" s="235">
        <v>43285</v>
      </c>
      <c r="D14039" s="235">
        <v>0</v>
      </c>
      <c r="E14039" s="235">
        <v>83</v>
      </c>
      <c r="F14039" s="235">
        <v>69</v>
      </c>
      <c r="G14039" s="235">
        <v>34</v>
      </c>
      <c r="H14039" s="235">
        <v>11.4</v>
      </c>
    </row>
    <row r="14040" spans="2:8">
      <c r="B14040" s="235" t="s">
        <v>102</v>
      </c>
      <c r="C14040" s="235">
        <v>43286</v>
      </c>
      <c r="D14040" s="235">
        <v>0</v>
      </c>
      <c r="E14040" s="235">
        <v>83</v>
      </c>
      <c r="F14040" s="235">
        <v>78</v>
      </c>
      <c r="G14040" s="235">
        <v>29</v>
      </c>
      <c r="H14040" s="235">
        <v>12</v>
      </c>
    </row>
    <row r="14041" spans="2:8">
      <c r="B14041" s="235" t="s">
        <v>102</v>
      </c>
      <c r="C14041" s="235">
        <v>43287</v>
      </c>
      <c r="D14041" s="235">
        <v>0</v>
      </c>
      <c r="E14041" s="235">
        <v>83</v>
      </c>
      <c r="F14041" s="235">
        <v>69</v>
      </c>
      <c r="G14041" s="235">
        <v>34</v>
      </c>
      <c r="H14041" s="235">
        <v>11.4</v>
      </c>
    </row>
    <row r="14042" spans="2:8">
      <c r="B14042" s="235" t="s">
        <v>102</v>
      </c>
      <c r="C14042" s="235">
        <v>43288</v>
      </c>
      <c r="D14042" s="235">
        <v>2</v>
      </c>
      <c r="E14042" s="235">
        <v>0</v>
      </c>
      <c r="F14042" s="235">
        <v>0</v>
      </c>
      <c r="G14042" s="235">
        <v>0</v>
      </c>
      <c r="H14042" s="235">
        <v>0</v>
      </c>
    </row>
    <row r="14043" spans="2:8">
      <c r="B14043" s="235" t="s">
        <v>102</v>
      </c>
      <c r="C14043" s="235">
        <v>43289</v>
      </c>
      <c r="D14043" s="235">
        <v>8</v>
      </c>
      <c r="E14043" s="235">
        <v>0</v>
      </c>
      <c r="F14043" s="235">
        <v>0</v>
      </c>
      <c r="G14043" s="235">
        <v>0</v>
      </c>
      <c r="H14043" s="235">
        <v>0</v>
      </c>
    </row>
    <row r="14044" spans="2:8">
      <c r="B14044" s="235" t="s">
        <v>102</v>
      </c>
      <c r="C14044" s="235">
        <v>43290</v>
      </c>
      <c r="D14044" s="235">
        <v>0</v>
      </c>
      <c r="E14044" s="235">
        <v>83</v>
      </c>
      <c r="F14044" s="235">
        <v>78</v>
      </c>
      <c r="G14044" s="235">
        <v>29</v>
      </c>
      <c r="H14044" s="235">
        <v>12</v>
      </c>
    </row>
    <row r="14045" spans="2:8">
      <c r="B14045" s="235" t="s">
        <v>102</v>
      </c>
      <c r="C14045" s="235">
        <v>43291</v>
      </c>
      <c r="D14045" s="235">
        <v>0</v>
      </c>
      <c r="E14045" s="235">
        <v>83</v>
      </c>
      <c r="F14045" s="235">
        <v>69</v>
      </c>
      <c r="G14045" s="235">
        <v>34</v>
      </c>
      <c r="H14045" s="235">
        <v>11.4</v>
      </c>
    </row>
    <row r="14046" spans="2:8">
      <c r="B14046" s="235" t="s">
        <v>102</v>
      </c>
      <c r="C14046" s="235">
        <v>43292</v>
      </c>
      <c r="D14046" s="235">
        <v>0</v>
      </c>
      <c r="E14046" s="235">
        <v>83</v>
      </c>
      <c r="F14046" s="235">
        <v>78</v>
      </c>
      <c r="G14046" s="235">
        <v>29</v>
      </c>
      <c r="H14046" s="235">
        <v>12</v>
      </c>
    </row>
    <row r="14047" spans="2:8">
      <c r="B14047" s="235" t="s">
        <v>102</v>
      </c>
      <c r="C14047" s="235">
        <v>43293</v>
      </c>
      <c r="D14047" s="235">
        <v>0</v>
      </c>
      <c r="E14047" s="235">
        <v>83</v>
      </c>
      <c r="F14047" s="235">
        <v>69</v>
      </c>
      <c r="G14047" s="235">
        <v>34</v>
      </c>
      <c r="H14047" s="235">
        <v>11.4</v>
      </c>
    </row>
    <row r="14048" spans="2:8">
      <c r="B14048" s="235" t="s">
        <v>102</v>
      </c>
      <c r="C14048" s="235">
        <v>43294</v>
      </c>
      <c r="D14048" s="235">
        <v>0</v>
      </c>
      <c r="E14048" s="235">
        <v>85</v>
      </c>
      <c r="F14048" s="235">
        <v>61</v>
      </c>
      <c r="G14048" s="235">
        <v>20</v>
      </c>
      <c r="H14048" s="235">
        <v>11</v>
      </c>
    </row>
    <row r="14049" spans="2:8">
      <c r="B14049" s="235" t="s">
        <v>102</v>
      </c>
      <c r="C14049" s="235">
        <v>43295</v>
      </c>
      <c r="D14049" s="235">
        <v>0</v>
      </c>
      <c r="E14049" s="235">
        <v>0</v>
      </c>
      <c r="F14049" s="235">
        <v>0</v>
      </c>
      <c r="G14049" s="235">
        <v>0</v>
      </c>
      <c r="H14049" s="235">
        <v>0</v>
      </c>
    </row>
    <row r="14050" spans="2:8">
      <c r="B14050" s="235" t="s">
        <v>102</v>
      </c>
      <c r="C14050" s="235">
        <v>43296</v>
      </c>
      <c r="D14050" s="235">
        <v>0</v>
      </c>
      <c r="E14050" s="235">
        <v>0</v>
      </c>
      <c r="F14050" s="235">
        <v>0</v>
      </c>
      <c r="G14050" s="235">
        <v>0</v>
      </c>
      <c r="H14050" s="235">
        <v>0</v>
      </c>
    </row>
    <row r="14051" spans="2:8">
      <c r="B14051" s="235" t="s">
        <v>102</v>
      </c>
      <c r="C14051" s="235">
        <v>43297</v>
      </c>
      <c r="D14051" s="235">
        <v>0</v>
      </c>
      <c r="E14051" s="235">
        <v>85</v>
      </c>
      <c r="F14051" s="235">
        <v>71</v>
      </c>
      <c r="G14051" s="235">
        <v>25</v>
      </c>
      <c r="H14051" s="235">
        <v>11.4</v>
      </c>
    </row>
    <row r="14052" spans="2:8">
      <c r="B14052" s="235" t="s">
        <v>102</v>
      </c>
      <c r="C14052" s="235">
        <v>43298</v>
      </c>
      <c r="D14052" s="235">
        <v>0</v>
      </c>
      <c r="E14052" s="235">
        <v>85</v>
      </c>
      <c r="F14052" s="235">
        <v>71</v>
      </c>
      <c r="G14052" s="235">
        <v>25</v>
      </c>
      <c r="H14052" s="235">
        <v>11.4</v>
      </c>
    </row>
    <row r="14053" spans="2:8">
      <c r="B14053" s="235" t="s">
        <v>102</v>
      </c>
      <c r="C14053" s="235">
        <v>43299</v>
      </c>
      <c r="D14053" s="235">
        <v>0</v>
      </c>
      <c r="E14053" s="235">
        <v>76</v>
      </c>
      <c r="F14053" s="235">
        <v>45</v>
      </c>
      <c r="G14053" s="235">
        <v>37.799999999999997</v>
      </c>
      <c r="H14053" s="235">
        <v>10</v>
      </c>
    </row>
    <row r="14054" spans="2:8">
      <c r="B14054" s="235" t="s">
        <v>102</v>
      </c>
      <c r="C14054" s="235">
        <v>43300</v>
      </c>
      <c r="D14054" s="235">
        <v>0</v>
      </c>
      <c r="E14054" s="235">
        <v>76</v>
      </c>
      <c r="F14054" s="235">
        <v>56</v>
      </c>
      <c r="G14054" s="235">
        <v>38.9</v>
      </c>
      <c r="H14054" s="235">
        <v>9.9</v>
      </c>
    </row>
    <row r="14055" spans="2:8">
      <c r="B14055" s="235" t="s">
        <v>102</v>
      </c>
      <c r="C14055" s="235">
        <v>43301</v>
      </c>
      <c r="D14055" s="235">
        <v>0</v>
      </c>
      <c r="E14055" s="235">
        <v>0</v>
      </c>
      <c r="F14055" s="235">
        <v>0</v>
      </c>
      <c r="G14055" s="235">
        <v>0</v>
      </c>
      <c r="H14055" s="235">
        <v>0</v>
      </c>
    </row>
    <row r="14056" spans="2:8">
      <c r="B14056" s="235" t="s">
        <v>102</v>
      </c>
      <c r="C14056" s="235">
        <v>43302</v>
      </c>
      <c r="D14056" s="235">
        <v>0</v>
      </c>
      <c r="E14056" s="235">
        <v>0</v>
      </c>
      <c r="F14056" s="235">
        <v>0</v>
      </c>
      <c r="G14056" s="235">
        <v>0</v>
      </c>
      <c r="H14056" s="235">
        <v>0</v>
      </c>
    </row>
    <row r="14057" spans="2:8">
      <c r="B14057" s="235" t="s">
        <v>102</v>
      </c>
      <c r="C14057" s="235">
        <v>43303</v>
      </c>
      <c r="D14057" s="235">
        <v>0</v>
      </c>
      <c r="E14057" s="235">
        <v>0</v>
      </c>
      <c r="F14057" s="235">
        <v>0</v>
      </c>
      <c r="G14057" s="235">
        <v>0</v>
      </c>
      <c r="H14057" s="235">
        <v>0</v>
      </c>
    </row>
    <row r="14058" spans="2:8">
      <c r="B14058" s="235" t="s">
        <v>102</v>
      </c>
      <c r="C14058" s="235">
        <v>43304</v>
      </c>
      <c r="D14058" s="235">
        <v>0</v>
      </c>
      <c r="E14058" s="235">
        <v>76</v>
      </c>
      <c r="F14058" s="235">
        <v>56</v>
      </c>
      <c r="G14058" s="235">
        <v>38.9</v>
      </c>
      <c r="H14058" s="235">
        <v>9.9</v>
      </c>
    </row>
    <row r="14059" spans="2:8">
      <c r="B14059" s="235" t="s">
        <v>102</v>
      </c>
      <c r="C14059" s="235">
        <v>43305</v>
      </c>
      <c r="D14059" s="235">
        <v>15</v>
      </c>
      <c r="E14059" s="235">
        <v>76</v>
      </c>
      <c r="F14059" s="235">
        <v>56</v>
      </c>
      <c r="G14059" s="235">
        <v>38.9</v>
      </c>
      <c r="H14059" s="235">
        <v>9.9</v>
      </c>
    </row>
    <row r="14060" spans="2:8">
      <c r="B14060" s="235" t="s">
        <v>102</v>
      </c>
      <c r="C14060" s="235">
        <v>43306</v>
      </c>
      <c r="D14060" s="235">
        <v>5</v>
      </c>
      <c r="E14060" s="235">
        <v>76</v>
      </c>
      <c r="F14060" s="235">
        <v>56</v>
      </c>
      <c r="G14060" s="235">
        <v>38.9</v>
      </c>
      <c r="H14060" s="235">
        <v>9.9</v>
      </c>
    </row>
    <row r="14061" spans="2:8">
      <c r="B14061" s="235" t="s">
        <v>102</v>
      </c>
      <c r="C14061" s="235">
        <v>43307</v>
      </c>
      <c r="D14061" s="235">
        <v>0</v>
      </c>
      <c r="E14061" s="235">
        <v>76</v>
      </c>
      <c r="F14061" s="235">
        <v>56</v>
      </c>
      <c r="G14061" s="235">
        <v>38.9</v>
      </c>
      <c r="H14061" s="235">
        <v>9.9</v>
      </c>
    </row>
    <row r="14062" spans="2:8">
      <c r="B14062" s="235" t="s">
        <v>102</v>
      </c>
      <c r="C14062" s="235">
        <v>43308</v>
      </c>
      <c r="D14062" s="235">
        <v>0</v>
      </c>
      <c r="E14062" s="235">
        <v>76</v>
      </c>
      <c r="F14062" s="235">
        <v>56</v>
      </c>
      <c r="G14062" s="235">
        <v>38.9</v>
      </c>
      <c r="H14062" s="235">
        <v>9.9</v>
      </c>
    </row>
    <row r="14063" spans="2:8">
      <c r="B14063" s="235" t="s">
        <v>102</v>
      </c>
      <c r="C14063" s="235">
        <v>43309</v>
      </c>
      <c r="D14063" s="235">
        <v>0</v>
      </c>
      <c r="E14063" s="235">
        <v>0</v>
      </c>
      <c r="F14063" s="235">
        <v>0</v>
      </c>
      <c r="G14063" s="235">
        <v>0</v>
      </c>
      <c r="H14063" s="235">
        <v>0</v>
      </c>
    </row>
    <row r="14064" spans="2:8">
      <c r="B14064" s="235" t="s">
        <v>102</v>
      </c>
      <c r="C14064" s="235">
        <v>43310</v>
      </c>
      <c r="D14064" s="235">
        <v>0</v>
      </c>
      <c r="E14064" s="235">
        <v>0</v>
      </c>
      <c r="F14064" s="235">
        <v>0</v>
      </c>
      <c r="G14064" s="235">
        <v>0</v>
      </c>
      <c r="H14064" s="235">
        <v>0</v>
      </c>
    </row>
    <row r="14065" spans="2:8">
      <c r="B14065" s="235" t="s">
        <v>102</v>
      </c>
      <c r="C14065" s="235">
        <v>43311</v>
      </c>
      <c r="D14065" s="235">
        <v>8</v>
      </c>
      <c r="E14065" s="235">
        <v>83</v>
      </c>
      <c r="F14065" s="235">
        <v>69</v>
      </c>
      <c r="G14065" s="235">
        <v>34</v>
      </c>
      <c r="H14065" s="235">
        <v>11.4</v>
      </c>
    </row>
    <row r="14066" spans="2:8">
      <c r="B14066" s="235" t="s">
        <v>102</v>
      </c>
      <c r="C14066" s="235">
        <v>43312</v>
      </c>
      <c r="D14066" s="235">
        <v>10</v>
      </c>
      <c r="E14066" s="235">
        <v>83</v>
      </c>
      <c r="F14066" s="235">
        <v>78</v>
      </c>
      <c r="G14066" s="235">
        <v>29</v>
      </c>
      <c r="H14066" s="235">
        <v>12</v>
      </c>
    </row>
    <row r="14067" spans="2:8">
      <c r="B14067" s="235" t="s">
        <v>102</v>
      </c>
      <c r="C14067" s="235">
        <v>43313</v>
      </c>
      <c r="D14067" s="235">
        <v>5</v>
      </c>
      <c r="E14067" s="235">
        <v>83</v>
      </c>
      <c r="F14067" s="235">
        <v>69</v>
      </c>
      <c r="G14067" s="235">
        <v>34</v>
      </c>
      <c r="H14067" s="235">
        <v>11.4</v>
      </c>
    </row>
    <row r="14068" spans="2:8">
      <c r="B14068" s="235" t="s">
        <v>102</v>
      </c>
      <c r="C14068" s="235">
        <v>43314</v>
      </c>
      <c r="D14068" s="235">
        <v>1</v>
      </c>
      <c r="E14068" s="235">
        <v>83</v>
      </c>
      <c r="F14068" s="235">
        <v>78</v>
      </c>
      <c r="G14068" s="235">
        <v>29</v>
      </c>
      <c r="H14068" s="235">
        <v>12</v>
      </c>
    </row>
    <row r="14069" spans="2:8">
      <c r="B14069" s="235" t="s">
        <v>102</v>
      </c>
      <c r="C14069" s="235">
        <v>43315</v>
      </c>
      <c r="D14069" s="235">
        <v>1</v>
      </c>
      <c r="E14069" s="235">
        <v>83</v>
      </c>
      <c r="F14069" s="235">
        <v>69</v>
      </c>
      <c r="G14069" s="235">
        <v>34</v>
      </c>
      <c r="H14069" s="235">
        <v>11.4</v>
      </c>
    </row>
    <row r="14070" spans="2:8">
      <c r="B14070" s="235" t="s">
        <v>102</v>
      </c>
      <c r="C14070" s="235">
        <v>43316</v>
      </c>
      <c r="D14070" s="235">
        <v>0</v>
      </c>
      <c r="E14070" s="235">
        <v>0</v>
      </c>
      <c r="F14070" s="235">
        <v>0</v>
      </c>
      <c r="G14070" s="235">
        <v>0</v>
      </c>
      <c r="H14070" s="235">
        <v>0</v>
      </c>
    </row>
    <row r="14071" spans="2:8">
      <c r="B14071" s="235" t="s">
        <v>102</v>
      </c>
      <c r="C14071" s="235">
        <v>43317</v>
      </c>
      <c r="D14071" s="235">
        <v>0</v>
      </c>
      <c r="E14071" s="235">
        <v>0</v>
      </c>
      <c r="F14071" s="235">
        <v>0</v>
      </c>
      <c r="G14071" s="235">
        <v>0</v>
      </c>
      <c r="H14071" s="235">
        <v>0</v>
      </c>
    </row>
    <row r="14072" spans="2:8">
      <c r="B14072" s="235" t="s">
        <v>102</v>
      </c>
      <c r="C14072" s="235">
        <v>43318</v>
      </c>
      <c r="D14072" s="235">
        <v>72</v>
      </c>
      <c r="E14072" s="235">
        <v>83</v>
      </c>
      <c r="F14072" s="235">
        <v>69</v>
      </c>
      <c r="G14072" s="235">
        <v>34</v>
      </c>
      <c r="H14072" s="235">
        <v>11.4</v>
      </c>
    </row>
    <row r="14073" spans="2:8">
      <c r="B14073" s="235" t="s">
        <v>102</v>
      </c>
      <c r="C14073" s="235">
        <v>43319</v>
      </c>
      <c r="D14073" s="235">
        <v>0</v>
      </c>
      <c r="E14073" s="235">
        <v>0</v>
      </c>
      <c r="F14073" s="235">
        <v>0</v>
      </c>
      <c r="G14073" s="235">
        <v>0</v>
      </c>
      <c r="H14073" s="235">
        <v>0</v>
      </c>
    </row>
    <row r="14074" spans="2:8">
      <c r="B14074" s="235" t="s">
        <v>102</v>
      </c>
      <c r="C14074" s="235">
        <v>43320</v>
      </c>
      <c r="D14074" s="235">
        <v>0</v>
      </c>
      <c r="E14074" s="235">
        <v>71</v>
      </c>
      <c r="F14074" s="235">
        <v>41</v>
      </c>
      <c r="G14074" s="235">
        <v>23</v>
      </c>
      <c r="H14074" s="235">
        <v>9</v>
      </c>
    </row>
    <row r="14075" spans="2:8">
      <c r="B14075" s="235" t="s">
        <v>102</v>
      </c>
      <c r="C14075" s="235">
        <v>43321</v>
      </c>
      <c r="D14075" s="235">
        <v>0</v>
      </c>
      <c r="E14075" s="235">
        <v>83</v>
      </c>
      <c r="F14075" s="235">
        <v>78</v>
      </c>
      <c r="G14075" s="235">
        <v>29</v>
      </c>
      <c r="H14075" s="235">
        <v>12</v>
      </c>
    </row>
    <row r="14076" spans="2:8">
      <c r="B14076" s="235" t="s">
        <v>102</v>
      </c>
      <c r="C14076" s="235">
        <v>43322</v>
      </c>
      <c r="D14076" s="235">
        <v>0</v>
      </c>
      <c r="E14076" s="235">
        <v>83</v>
      </c>
      <c r="F14076" s="235">
        <v>69</v>
      </c>
      <c r="G14076" s="235">
        <v>34</v>
      </c>
      <c r="H14076" s="235">
        <v>11.4</v>
      </c>
    </row>
    <row r="14077" spans="2:8">
      <c r="B14077" s="235" t="s">
        <v>102</v>
      </c>
      <c r="C14077" s="235">
        <v>43323</v>
      </c>
      <c r="D14077" s="235">
        <v>0</v>
      </c>
      <c r="E14077" s="235">
        <v>0</v>
      </c>
      <c r="F14077" s="235">
        <v>0</v>
      </c>
      <c r="G14077" s="235">
        <v>0</v>
      </c>
      <c r="H14077" s="235">
        <v>0</v>
      </c>
    </row>
    <row r="14078" spans="2:8">
      <c r="B14078" s="235" t="s">
        <v>102</v>
      </c>
      <c r="C14078" s="235">
        <v>43324</v>
      </c>
      <c r="D14078" s="235">
        <v>0</v>
      </c>
      <c r="E14078" s="235">
        <v>0</v>
      </c>
      <c r="F14078" s="235">
        <v>0</v>
      </c>
      <c r="G14078" s="235">
        <v>0</v>
      </c>
      <c r="H14078" s="235">
        <v>0</v>
      </c>
    </row>
    <row r="14079" spans="2:8">
      <c r="B14079" s="235" t="s">
        <v>102</v>
      </c>
      <c r="C14079" s="235">
        <v>43325</v>
      </c>
      <c r="D14079" s="235">
        <v>0</v>
      </c>
      <c r="E14079" s="235">
        <v>83</v>
      </c>
      <c r="F14079" s="235">
        <v>78</v>
      </c>
      <c r="G14079" s="235">
        <v>29</v>
      </c>
      <c r="H14079" s="235">
        <v>12</v>
      </c>
    </row>
    <row r="14080" spans="2:8">
      <c r="B14080" s="235" t="s">
        <v>102</v>
      </c>
      <c r="C14080" s="235">
        <v>43326</v>
      </c>
      <c r="D14080" s="235">
        <v>1</v>
      </c>
      <c r="E14080" s="235">
        <v>83</v>
      </c>
      <c r="F14080" s="235">
        <v>69</v>
      </c>
      <c r="G14080" s="235">
        <v>34</v>
      </c>
      <c r="H14080" s="235">
        <v>11.4</v>
      </c>
    </row>
    <row r="14081" spans="2:8">
      <c r="B14081" s="235" t="s">
        <v>102</v>
      </c>
      <c r="C14081" s="235">
        <v>43327</v>
      </c>
      <c r="D14081" s="235">
        <v>20</v>
      </c>
      <c r="E14081" s="235">
        <v>83</v>
      </c>
      <c r="F14081" s="235">
        <v>78</v>
      </c>
      <c r="G14081" s="235">
        <v>29</v>
      </c>
      <c r="H14081" s="235">
        <v>12</v>
      </c>
    </row>
    <row r="14082" spans="2:8">
      <c r="B14082" s="235" t="s">
        <v>102</v>
      </c>
      <c r="C14082" s="235">
        <v>43328</v>
      </c>
      <c r="D14082" s="235">
        <v>0</v>
      </c>
      <c r="E14082" s="235">
        <v>83</v>
      </c>
      <c r="F14082" s="235">
        <v>69</v>
      </c>
      <c r="G14082" s="235">
        <v>34</v>
      </c>
      <c r="H14082" s="235">
        <v>11.4</v>
      </c>
    </row>
    <row r="14083" spans="2:8">
      <c r="B14083" s="235" t="s">
        <v>102</v>
      </c>
      <c r="C14083" s="235">
        <v>43329</v>
      </c>
      <c r="D14083" s="235">
        <v>0</v>
      </c>
      <c r="E14083" s="235">
        <v>85</v>
      </c>
      <c r="F14083" s="235">
        <v>61</v>
      </c>
      <c r="G14083" s="235">
        <v>20</v>
      </c>
      <c r="H14083" s="235">
        <v>11</v>
      </c>
    </row>
    <row r="14084" spans="2:8">
      <c r="B14084" s="235" t="s">
        <v>102</v>
      </c>
      <c r="C14084" s="235">
        <v>43330</v>
      </c>
      <c r="D14084" s="235">
        <v>0</v>
      </c>
      <c r="E14084" s="235">
        <v>0</v>
      </c>
      <c r="F14084" s="235">
        <v>0</v>
      </c>
      <c r="G14084" s="235">
        <v>0</v>
      </c>
      <c r="H14084" s="235">
        <v>0</v>
      </c>
    </row>
    <row r="14085" spans="2:8">
      <c r="B14085" s="235" t="s">
        <v>102</v>
      </c>
      <c r="C14085" s="235">
        <v>43331</v>
      </c>
      <c r="D14085" s="235">
        <v>0</v>
      </c>
      <c r="E14085" s="235">
        <v>0</v>
      </c>
      <c r="F14085" s="235">
        <v>0</v>
      </c>
      <c r="G14085" s="235">
        <v>0</v>
      </c>
      <c r="H14085" s="235">
        <v>0</v>
      </c>
    </row>
    <row r="14086" spans="2:8">
      <c r="B14086" s="235" t="s">
        <v>102</v>
      </c>
      <c r="C14086" s="235">
        <v>43332</v>
      </c>
      <c r="D14086" s="235">
        <v>0</v>
      </c>
      <c r="E14086" s="235">
        <v>0</v>
      </c>
      <c r="F14086" s="235">
        <v>0</v>
      </c>
      <c r="G14086" s="235">
        <v>0</v>
      </c>
      <c r="H14086" s="235">
        <v>0</v>
      </c>
    </row>
    <row r="14087" spans="2:8">
      <c r="B14087" s="235" t="s">
        <v>102</v>
      </c>
      <c r="C14087" s="235">
        <v>43333</v>
      </c>
      <c r="D14087" s="235">
        <v>0</v>
      </c>
      <c r="E14087" s="235">
        <v>71</v>
      </c>
      <c r="F14087" s="235">
        <v>54</v>
      </c>
      <c r="G14087" s="235">
        <v>38.799999999999997</v>
      </c>
      <c r="H14087" s="235">
        <v>11.8</v>
      </c>
    </row>
    <row r="14088" spans="2:8">
      <c r="B14088" s="235" t="s">
        <v>102</v>
      </c>
      <c r="C14088" s="235">
        <v>43334</v>
      </c>
      <c r="D14088" s="235">
        <v>0</v>
      </c>
      <c r="E14088" s="235">
        <v>75</v>
      </c>
      <c r="F14088" s="235">
        <v>53</v>
      </c>
      <c r="G14088" s="235">
        <v>20</v>
      </c>
      <c r="H14088" s="235">
        <v>12</v>
      </c>
    </row>
    <row r="14089" spans="2:8">
      <c r="B14089" s="235" t="s">
        <v>102</v>
      </c>
      <c r="C14089" s="235">
        <v>43335</v>
      </c>
      <c r="D14089" s="235">
        <v>0</v>
      </c>
      <c r="E14089" s="235">
        <v>78</v>
      </c>
      <c r="F14089" s="235">
        <v>50</v>
      </c>
      <c r="G14089" s="235">
        <v>15</v>
      </c>
      <c r="H14089" s="235">
        <v>12</v>
      </c>
    </row>
    <row r="14090" spans="2:8">
      <c r="B14090" s="235" t="s">
        <v>102</v>
      </c>
      <c r="C14090" s="235">
        <v>43336</v>
      </c>
      <c r="D14090" s="235">
        <v>0</v>
      </c>
      <c r="E14090" s="235">
        <v>75</v>
      </c>
      <c r="F14090" s="235">
        <v>53</v>
      </c>
      <c r="G14090" s="235">
        <v>20</v>
      </c>
      <c r="H14090" s="235">
        <v>12</v>
      </c>
    </row>
    <row r="14091" spans="2:8">
      <c r="B14091" s="235" t="s">
        <v>102</v>
      </c>
      <c r="C14091" s="235">
        <v>43337</v>
      </c>
      <c r="D14091" s="235">
        <v>0</v>
      </c>
      <c r="E14091" s="235">
        <v>0</v>
      </c>
      <c r="F14091" s="235">
        <v>0</v>
      </c>
      <c r="G14091" s="235">
        <v>0</v>
      </c>
      <c r="H14091" s="235">
        <v>0</v>
      </c>
    </row>
    <row r="14092" spans="2:8">
      <c r="B14092" s="235" t="s">
        <v>102</v>
      </c>
      <c r="C14092" s="235">
        <v>43338</v>
      </c>
      <c r="D14092" s="235">
        <v>0</v>
      </c>
      <c r="E14092" s="235">
        <v>0</v>
      </c>
      <c r="F14092" s="235">
        <v>0</v>
      </c>
      <c r="G14092" s="235">
        <v>0</v>
      </c>
      <c r="H14092" s="235">
        <v>0</v>
      </c>
    </row>
    <row r="14093" spans="2:8">
      <c r="B14093" s="235" t="s">
        <v>102</v>
      </c>
      <c r="C14093" s="235">
        <v>43339</v>
      </c>
      <c r="D14093" s="235">
        <v>36</v>
      </c>
      <c r="E14093" s="235">
        <v>83</v>
      </c>
      <c r="F14093" s="235">
        <v>69</v>
      </c>
      <c r="G14093" s="235">
        <v>34</v>
      </c>
      <c r="H14093" s="235">
        <v>11.4</v>
      </c>
    </row>
    <row r="14094" spans="2:8">
      <c r="B14094" s="235" t="s">
        <v>102</v>
      </c>
      <c r="C14094" s="235">
        <v>43340</v>
      </c>
      <c r="D14094" s="235">
        <v>1</v>
      </c>
      <c r="E14094" s="235">
        <v>83</v>
      </c>
      <c r="F14094" s="235">
        <v>78</v>
      </c>
      <c r="G14094" s="235">
        <v>29</v>
      </c>
      <c r="H14094" s="235">
        <v>12</v>
      </c>
    </row>
    <row r="14095" spans="2:8">
      <c r="B14095" s="235" t="s">
        <v>102</v>
      </c>
      <c r="C14095" s="235">
        <v>43341</v>
      </c>
      <c r="D14095" s="235">
        <v>0</v>
      </c>
      <c r="E14095" s="235">
        <v>83</v>
      </c>
      <c r="F14095" s="235">
        <v>69</v>
      </c>
      <c r="G14095" s="235">
        <v>34</v>
      </c>
      <c r="H14095" s="235">
        <v>11.4</v>
      </c>
    </row>
    <row r="14096" spans="2:8">
      <c r="B14096" s="235" t="s">
        <v>102</v>
      </c>
      <c r="C14096" s="235">
        <v>43342</v>
      </c>
      <c r="D14096" s="235">
        <v>0</v>
      </c>
      <c r="E14096" s="235">
        <v>85</v>
      </c>
      <c r="F14096" s="235">
        <v>61</v>
      </c>
      <c r="G14096" s="235">
        <v>20</v>
      </c>
      <c r="H14096" s="235">
        <v>11</v>
      </c>
    </row>
    <row r="14097" spans="2:8">
      <c r="B14097" s="235" t="s">
        <v>102</v>
      </c>
      <c r="C14097" s="235">
        <v>43343</v>
      </c>
      <c r="D14097" s="235">
        <v>0</v>
      </c>
      <c r="E14097" s="235">
        <v>85</v>
      </c>
      <c r="F14097" s="235">
        <v>61</v>
      </c>
      <c r="G14097" s="235">
        <v>20</v>
      </c>
      <c r="H14097" s="235">
        <v>11</v>
      </c>
    </row>
    <row r="14098" spans="2:8">
      <c r="B14098" s="235" t="s">
        <v>102</v>
      </c>
      <c r="C14098" s="235">
        <v>43344</v>
      </c>
      <c r="D14098" s="235">
        <v>0</v>
      </c>
      <c r="E14098" s="235">
        <v>0</v>
      </c>
      <c r="F14098" s="235">
        <v>0</v>
      </c>
      <c r="G14098" s="235">
        <v>0</v>
      </c>
      <c r="H14098" s="235">
        <v>0</v>
      </c>
    </row>
    <row r="14099" spans="2:8">
      <c r="B14099" s="235" t="s">
        <v>102</v>
      </c>
      <c r="C14099" s="235">
        <v>43345</v>
      </c>
      <c r="D14099" s="235">
        <v>0</v>
      </c>
      <c r="E14099" s="235">
        <v>0</v>
      </c>
      <c r="F14099" s="235">
        <v>0</v>
      </c>
      <c r="G14099" s="235">
        <v>0</v>
      </c>
      <c r="H14099" s="235">
        <v>0</v>
      </c>
    </row>
    <row r="14100" spans="2:8">
      <c r="B14100" s="235" t="s">
        <v>102</v>
      </c>
      <c r="C14100" s="235">
        <v>43346</v>
      </c>
      <c r="D14100" s="235">
        <v>10</v>
      </c>
      <c r="E14100" s="235">
        <v>83</v>
      </c>
      <c r="F14100" s="235">
        <v>78</v>
      </c>
      <c r="G14100" s="235">
        <v>29</v>
      </c>
      <c r="H14100" s="235">
        <v>12</v>
      </c>
    </row>
    <row r="14101" spans="2:8">
      <c r="B14101" s="235" t="s">
        <v>102</v>
      </c>
      <c r="C14101" s="235">
        <v>43347</v>
      </c>
      <c r="D14101" s="235">
        <v>30</v>
      </c>
      <c r="E14101" s="235">
        <v>83</v>
      </c>
      <c r="F14101" s="235">
        <v>69</v>
      </c>
      <c r="G14101" s="235">
        <v>34</v>
      </c>
      <c r="H14101" s="235">
        <v>11.4</v>
      </c>
    </row>
    <row r="14102" spans="2:8">
      <c r="B14102" s="235" t="s">
        <v>102</v>
      </c>
      <c r="C14102" s="235">
        <v>43348</v>
      </c>
      <c r="D14102" s="235">
        <v>0</v>
      </c>
      <c r="E14102" s="235">
        <v>83</v>
      </c>
      <c r="F14102" s="235">
        <v>78</v>
      </c>
      <c r="G14102" s="235">
        <v>29</v>
      </c>
      <c r="H14102" s="235">
        <v>12</v>
      </c>
    </row>
    <row r="14103" spans="2:8">
      <c r="B14103" s="235" t="s">
        <v>102</v>
      </c>
      <c r="C14103" s="235">
        <v>43349</v>
      </c>
      <c r="D14103" s="235">
        <v>5</v>
      </c>
      <c r="E14103" s="235">
        <v>83</v>
      </c>
      <c r="F14103" s="235">
        <v>69</v>
      </c>
      <c r="G14103" s="235">
        <v>34</v>
      </c>
      <c r="H14103" s="235">
        <v>11.4</v>
      </c>
    </row>
    <row r="14104" spans="2:8">
      <c r="B14104" s="235" t="s">
        <v>102</v>
      </c>
      <c r="C14104" s="235">
        <v>43350</v>
      </c>
      <c r="D14104" s="235">
        <v>9</v>
      </c>
      <c r="E14104" s="235">
        <v>85</v>
      </c>
      <c r="F14104" s="235">
        <v>61</v>
      </c>
      <c r="G14104" s="235">
        <v>20</v>
      </c>
      <c r="H14104" s="235">
        <v>11</v>
      </c>
    </row>
    <row r="14105" spans="2:8">
      <c r="B14105" s="235" t="s">
        <v>102</v>
      </c>
      <c r="C14105" s="235">
        <v>43351</v>
      </c>
      <c r="D14105" s="235">
        <v>0</v>
      </c>
      <c r="E14105" s="235">
        <v>0</v>
      </c>
      <c r="F14105" s="235">
        <v>0</v>
      </c>
      <c r="G14105" s="235">
        <v>0</v>
      </c>
      <c r="H14105" s="235">
        <v>0</v>
      </c>
    </row>
    <row r="14106" spans="2:8">
      <c r="B14106" s="235" t="s">
        <v>102</v>
      </c>
      <c r="C14106" s="235">
        <v>43352</v>
      </c>
      <c r="D14106" s="235">
        <v>0</v>
      </c>
      <c r="E14106" s="235">
        <v>0</v>
      </c>
      <c r="F14106" s="235">
        <v>0</v>
      </c>
      <c r="G14106" s="235">
        <v>0</v>
      </c>
      <c r="H14106" s="235">
        <v>0</v>
      </c>
    </row>
    <row r="14107" spans="2:8">
      <c r="B14107" s="235" t="s">
        <v>102</v>
      </c>
      <c r="C14107" s="235">
        <v>43353</v>
      </c>
      <c r="D14107" s="235">
        <v>22</v>
      </c>
      <c r="E14107" s="235">
        <v>81</v>
      </c>
      <c r="F14107" s="235">
        <v>62</v>
      </c>
      <c r="G14107" s="235">
        <v>33</v>
      </c>
      <c r="H14107" s="235">
        <v>15</v>
      </c>
    </row>
    <row r="14108" spans="2:8">
      <c r="B14108" s="235" t="s">
        <v>102</v>
      </c>
      <c r="C14108" s="235">
        <v>43354</v>
      </c>
      <c r="D14108" s="235">
        <v>0</v>
      </c>
      <c r="E14108" s="235">
        <v>85</v>
      </c>
      <c r="F14108" s="235">
        <v>56</v>
      </c>
      <c r="G14108" s="235">
        <v>35</v>
      </c>
      <c r="H14108" s="235">
        <v>14</v>
      </c>
    </row>
    <row r="14109" spans="2:8">
      <c r="B14109" s="235" t="s">
        <v>102</v>
      </c>
      <c r="C14109" s="235">
        <v>43355</v>
      </c>
      <c r="D14109" s="235">
        <v>5</v>
      </c>
      <c r="E14109" s="235">
        <v>84</v>
      </c>
      <c r="F14109" s="235">
        <v>61</v>
      </c>
      <c r="G14109" s="235">
        <v>33</v>
      </c>
      <c r="H14109" s="235">
        <v>15</v>
      </c>
    </row>
    <row r="14110" spans="2:8">
      <c r="B14110" s="235" t="s">
        <v>102</v>
      </c>
      <c r="C14110" s="235">
        <v>43356</v>
      </c>
      <c r="D14110" s="235">
        <v>22</v>
      </c>
      <c r="E14110" s="235">
        <v>86</v>
      </c>
      <c r="F14110" s="235">
        <v>56</v>
      </c>
      <c r="G14110" s="235">
        <v>33</v>
      </c>
      <c r="H14110" s="235">
        <v>15.2</v>
      </c>
    </row>
    <row r="14111" spans="2:8">
      <c r="B14111" s="235" t="s">
        <v>102</v>
      </c>
      <c r="C14111" s="235">
        <v>43357</v>
      </c>
      <c r="D14111" s="235">
        <v>40</v>
      </c>
      <c r="E14111" s="235">
        <v>85</v>
      </c>
      <c r="F14111" s="235">
        <v>56</v>
      </c>
      <c r="G14111" s="235">
        <v>35</v>
      </c>
      <c r="H14111" s="235">
        <v>14</v>
      </c>
    </row>
    <row r="14112" spans="2:8">
      <c r="B14112" s="235" t="s">
        <v>102</v>
      </c>
      <c r="C14112" s="235">
        <v>43358</v>
      </c>
      <c r="D14112" s="235">
        <v>0</v>
      </c>
      <c r="E14112" s="235">
        <v>0</v>
      </c>
      <c r="F14112" s="235">
        <v>0</v>
      </c>
      <c r="G14112" s="235">
        <v>0</v>
      </c>
      <c r="H14112" s="235">
        <v>0</v>
      </c>
    </row>
    <row r="14113" spans="2:8">
      <c r="B14113" s="235" t="s">
        <v>102</v>
      </c>
      <c r="C14113" s="235">
        <v>43359</v>
      </c>
      <c r="D14113" s="235">
        <v>0</v>
      </c>
      <c r="E14113" s="235">
        <v>0</v>
      </c>
      <c r="F14113" s="235">
        <v>0</v>
      </c>
      <c r="G14113" s="235">
        <v>0</v>
      </c>
      <c r="H14113" s="235">
        <v>0</v>
      </c>
    </row>
    <row r="14114" spans="2:8">
      <c r="B14114" s="235" t="s">
        <v>102</v>
      </c>
      <c r="C14114" s="235">
        <v>43360</v>
      </c>
      <c r="D14114" s="235">
        <v>27</v>
      </c>
      <c r="E14114" s="235">
        <v>83</v>
      </c>
      <c r="F14114" s="235">
        <v>78</v>
      </c>
      <c r="G14114" s="235">
        <v>29</v>
      </c>
      <c r="H14114" s="235">
        <v>12</v>
      </c>
    </row>
    <row r="14115" spans="2:8">
      <c r="B14115" s="235" t="s">
        <v>102</v>
      </c>
      <c r="C14115" s="235">
        <v>43361</v>
      </c>
      <c r="D14115" s="235">
        <v>0</v>
      </c>
      <c r="E14115" s="235">
        <v>83</v>
      </c>
      <c r="F14115" s="235">
        <v>69</v>
      </c>
      <c r="G14115" s="235">
        <v>34</v>
      </c>
      <c r="H14115" s="235">
        <v>11.4</v>
      </c>
    </row>
    <row r="14116" spans="2:8">
      <c r="B14116" s="235" t="s">
        <v>102</v>
      </c>
      <c r="C14116" s="235">
        <v>43362</v>
      </c>
      <c r="D14116" s="235">
        <v>20</v>
      </c>
      <c r="E14116" s="235">
        <v>84</v>
      </c>
      <c r="F14116" s="235">
        <v>61</v>
      </c>
      <c r="G14116" s="235">
        <v>33</v>
      </c>
      <c r="H14116" s="235">
        <v>15</v>
      </c>
    </row>
    <row r="14117" spans="2:8">
      <c r="B14117" s="235" t="s">
        <v>102</v>
      </c>
      <c r="C14117" s="235">
        <v>43363</v>
      </c>
      <c r="D14117" s="235">
        <v>0</v>
      </c>
      <c r="E14117" s="235">
        <v>83</v>
      </c>
      <c r="F14117" s="235">
        <v>78</v>
      </c>
      <c r="G14117" s="235">
        <v>29</v>
      </c>
      <c r="H14117" s="235">
        <v>12</v>
      </c>
    </row>
    <row r="14118" spans="2:8">
      <c r="B14118" s="235" t="s">
        <v>102</v>
      </c>
      <c r="C14118" s="235">
        <v>43364</v>
      </c>
      <c r="D14118" s="235">
        <v>0</v>
      </c>
      <c r="E14118" s="235">
        <v>83</v>
      </c>
      <c r="F14118" s="235">
        <v>69</v>
      </c>
      <c r="G14118" s="235">
        <v>34</v>
      </c>
      <c r="H14118" s="235">
        <v>11.4</v>
      </c>
    </row>
    <row r="14119" spans="2:8">
      <c r="B14119" s="235" t="s">
        <v>102</v>
      </c>
      <c r="C14119" s="235">
        <v>43365</v>
      </c>
      <c r="D14119" s="235">
        <v>0</v>
      </c>
      <c r="E14119" s="235">
        <v>0</v>
      </c>
      <c r="F14119" s="235">
        <v>0</v>
      </c>
      <c r="G14119" s="235">
        <v>0</v>
      </c>
      <c r="H14119" s="235">
        <v>0</v>
      </c>
    </row>
    <row r="14120" spans="2:8">
      <c r="B14120" s="235" t="s">
        <v>102</v>
      </c>
      <c r="C14120" s="235">
        <v>43366</v>
      </c>
      <c r="D14120" s="235">
        <v>0</v>
      </c>
      <c r="E14120" s="235">
        <v>0</v>
      </c>
      <c r="F14120" s="235">
        <v>0</v>
      </c>
      <c r="G14120" s="235">
        <v>0</v>
      </c>
      <c r="H14120" s="235">
        <v>0</v>
      </c>
    </row>
    <row r="14121" spans="2:8">
      <c r="B14121" s="235" t="s">
        <v>102</v>
      </c>
      <c r="C14121" s="235">
        <v>43367</v>
      </c>
      <c r="D14121" s="235">
        <v>8</v>
      </c>
      <c r="E14121" s="235">
        <v>84</v>
      </c>
      <c r="F14121" s="235">
        <v>61</v>
      </c>
      <c r="G14121" s="235">
        <v>33</v>
      </c>
      <c r="H14121" s="235">
        <v>15</v>
      </c>
    </row>
    <row r="14122" spans="2:8">
      <c r="B14122" s="235" t="s">
        <v>102</v>
      </c>
      <c r="C14122" s="235">
        <v>43368</v>
      </c>
      <c r="D14122" s="235">
        <v>5</v>
      </c>
      <c r="E14122" s="235">
        <v>86</v>
      </c>
      <c r="F14122" s="235">
        <v>56</v>
      </c>
      <c r="G14122" s="235">
        <v>33</v>
      </c>
      <c r="H14122" s="235">
        <v>15.2</v>
      </c>
    </row>
    <row r="14123" spans="2:8">
      <c r="B14123" s="235" t="s">
        <v>102</v>
      </c>
      <c r="C14123" s="235">
        <v>43369</v>
      </c>
      <c r="D14123" s="235">
        <v>0</v>
      </c>
      <c r="E14123" s="235">
        <v>85</v>
      </c>
      <c r="F14123" s="235">
        <v>56</v>
      </c>
      <c r="G14123" s="235">
        <v>35</v>
      </c>
      <c r="H14123" s="235">
        <v>14</v>
      </c>
    </row>
    <row r="14124" spans="2:8">
      <c r="B14124" s="235" t="s">
        <v>102</v>
      </c>
      <c r="C14124" s="235">
        <v>43370</v>
      </c>
      <c r="D14124" s="235">
        <v>8</v>
      </c>
      <c r="E14124" s="235">
        <v>83</v>
      </c>
      <c r="F14124" s="235">
        <v>78</v>
      </c>
      <c r="G14124" s="235">
        <v>29</v>
      </c>
      <c r="H14124" s="235">
        <v>12</v>
      </c>
    </row>
    <row r="14125" spans="2:8">
      <c r="B14125" s="235" t="s">
        <v>102</v>
      </c>
      <c r="C14125" s="235">
        <v>43371</v>
      </c>
      <c r="D14125" s="235">
        <v>0</v>
      </c>
      <c r="E14125" s="235">
        <v>83</v>
      </c>
      <c r="F14125" s="235">
        <v>69</v>
      </c>
      <c r="G14125" s="235">
        <v>34</v>
      </c>
      <c r="H14125" s="235">
        <v>11.4</v>
      </c>
    </row>
    <row r="14126" spans="2:8">
      <c r="B14126" s="235" t="s">
        <v>102</v>
      </c>
      <c r="C14126" s="235">
        <v>43372</v>
      </c>
      <c r="D14126" s="235">
        <v>0</v>
      </c>
      <c r="E14126" s="235">
        <v>0</v>
      </c>
      <c r="F14126" s="235">
        <v>0</v>
      </c>
      <c r="G14126" s="235">
        <v>0</v>
      </c>
      <c r="H14126" s="235">
        <v>0</v>
      </c>
    </row>
    <row r="14127" spans="2:8">
      <c r="B14127" s="235" t="s">
        <v>102</v>
      </c>
      <c r="C14127" s="235">
        <v>43373</v>
      </c>
      <c r="D14127" s="235">
        <v>0</v>
      </c>
      <c r="E14127" s="235">
        <v>0</v>
      </c>
      <c r="F14127" s="235">
        <v>0</v>
      </c>
      <c r="G14127" s="235">
        <v>0</v>
      </c>
      <c r="H14127" s="235">
        <v>0</v>
      </c>
    </row>
    <row r="14128" spans="2:8">
      <c r="B14128" s="235" t="s">
        <v>102</v>
      </c>
      <c r="C14128" s="235">
        <v>43374</v>
      </c>
      <c r="D14128" s="235">
        <v>13</v>
      </c>
      <c r="E14128" s="235">
        <v>83</v>
      </c>
      <c r="F14128" s="235">
        <v>78</v>
      </c>
      <c r="G14128" s="235">
        <v>29</v>
      </c>
      <c r="H14128" s="235">
        <v>12</v>
      </c>
    </row>
    <row r="14129" spans="2:8">
      <c r="B14129" s="235" t="s">
        <v>102</v>
      </c>
      <c r="C14129" s="235">
        <v>43375</v>
      </c>
      <c r="D14129" s="235">
        <v>0</v>
      </c>
      <c r="E14129" s="235">
        <v>83</v>
      </c>
      <c r="F14129" s="235">
        <v>69</v>
      </c>
      <c r="G14129" s="235">
        <v>34</v>
      </c>
      <c r="H14129" s="235">
        <v>11.4</v>
      </c>
    </row>
    <row r="14130" spans="2:8">
      <c r="B14130" s="235" t="s">
        <v>102</v>
      </c>
      <c r="C14130" s="235">
        <v>43376</v>
      </c>
      <c r="D14130" s="235">
        <v>0</v>
      </c>
      <c r="E14130" s="235">
        <v>83</v>
      </c>
      <c r="F14130" s="235">
        <v>78</v>
      </c>
      <c r="G14130" s="235">
        <v>29</v>
      </c>
      <c r="H14130" s="235">
        <v>12</v>
      </c>
    </row>
    <row r="14131" spans="2:8">
      <c r="B14131" s="235" t="s">
        <v>102</v>
      </c>
      <c r="C14131" s="235">
        <v>43377</v>
      </c>
      <c r="D14131" s="235">
        <v>0</v>
      </c>
      <c r="E14131" s="235">
        <v>83</v>
      </c>
      <c r="F14131" s="235">
        <v>69</v>
      </c>
      <c r="G14131" s="235">
        <v>34</v>
      </c>
      <c r="H14131" s="235">
        <v>11.4</v>
      </c>
    </row>
    <row r="14132" spans="2:8">
      <c r="B14132" s="235" t="s">
        <v>102</v>
      </c>
      <c r="C14132" s="235">
        <v>43378</v>
      </c>
      <c r="D14132" s="235">
        <v>25</v>
      </c>
      <c r="E14132" s="235">
        <v>85</v>
      </c>
      <c r="F14132" s="235">
        <v>61</v>
      </c>
      <c r="G14132" s="235">
        <v>20</v>
      </c>
      <c r="H14132" s="235">
        <v>11</v>
      </c>
    </row>
    <row r="14133" spans="2:8">
      <c r="B14133" s="235" t="s">
        <v>102</v>
      </c>
      <c r="C14133" s="235">
        <v>43379</v>
      </c>
      <c r="D14133" s="235">
        <v>0</v>
      </c>
      <c r="E14133" s="235">
        <v>0</v>
      </c>
      <c r="F14133" s="235">
        <v>0</v>
      </c>
      <c r="G14133" s="235">
        <v>0</v>
      </c>
      <c r="H14133" s="235">
        <v>0</v>
      </c>
    </row>
    <row r="14134" spans="2:8">
      <c r="B14134" s="235" t="s">
        <v>102</v>
      </c>
      <c r="C14134" s="235">
        <v>43380</v>
      </c>
      <c r="D14134" s="235">
        <v>0</v>
      </c>
      <c r="E14134" s="235">
        <v>0</v>
      </c>
      <c r="F14134" s="235">
        <v>0</v>
      </c>
      <c r="G14134" s="235">
        <v>0</v>
      </c>
      <c r="H14134" s="235">
        <v>0</v>
      </c>
    </row>
    <row r="14135" spans="2:8">
      <c r="B14135" s="235" t="s">
        <v>102</v>
      </c>
      <c r="C14135" s="235">
        <v>43381</v>
      </c>
      <c r="D14135" s="235">
        <v>46</v>
      </c>
      <c r="E14135" s="235">
        <v>83</v>
      </c>
      <c r="F14135" s="235">
        <v>78</v>
      </c>
      <c r="G14135" s="235">
        <v>29</v>
      </c>
      <c r="H14135" s="235">
        <v>12</v>
      </c>
    </row>
    <row r="14136" spans="2:8">
      <c r="B14136" s="235" t="s">
        <v>102</v>
      </c>
      <c r="C14136" s="235">
        <v>43382</v>
      </c>
      <c r="D14136" s="235">
        <v>0</v>
      </c>
      <c r="E14136" s="235">
        <v>83</v>
      </c>
      <c r="F14136" s="235">
        <v>69</v>
      </c>
      <c r="G14136" s="235">
        <v>34</v>
      </c>
      <c r="H14136" s="235">
        <v>11.4</v>
      </c>
    </row>
    <row r="14137" spans="2:8">
      <c r="B14137" s="235" t="s">
        <v>102</v>
      </c>
      <c r="C14137" s="235">
        <v>43383</v>
      </c>
      <c r="D14137" s="235">
        <v>2</v>
      </c>
      <c r="E14137" s="235">
        <v>83</v>
      </c>
      <c r="F14137" s="235">
        <v>78</v>
      </c>
      <c r="G14137" s="235">
        <v>29</v>
      </c>
      <c r="H14137" s="235">
        <v>12</v>
      </c>
    </row>
    <row r="14138" spans="2:8">
      <c r="B14138" s="235" t="s">
        <v>102</v>
      </c>
      <c r="C14138" s="235">
        <v>43384</v>
      </c>
      <c r="D14138" s="235">
        <v>25</v>
      </c>
      <c r="E14138" s="235">
        <v>83</v>
      </c>
      <c r="F14138" s="235">
        <v>69</v>
      </c>
      <c r="G14138" s="235">
        <v>34</v>
      </c>
      <c r="H14138" s="235">
        <v>11.4</v>
      </c>
    </row>
    <row r="14139" spans="2:8">
      <c r="B14139" s="235" t="s">
        <v>102</v>
      </c>
      <c r="C14139" s="235">
        <v>43385</v>
      </c>
      <c r="D14139" s="235">
        <v>10</v>
      </c>
      <c r="E14139" s="235">
        <v>85</v>
      </c>
      <c r="F14139" s="235">
        <v>61</v>
      </c>
      <c r="G14139" s="235">
        <v>20</v>
      </c>
      <c r="H14139" s="235">
        <v>11</v>
      </c>
    </row>
    <row r="14140" spans="2:8">
      <c r="B14140" s="235" t="s">
        <v>102</v>
      </c>
      <c r="C14140" s="235">
        <v>43386</v>
      </c>
      <c r="D14140" s="235">
        <v>23</v>
      </c>
      <c r="E14140" s="235">
        <v>0</v>
      </c>
      <c r="F14140" s="235">
        <v>0</v>
      </c>
      <c r="G14140" s="235">
        <v>0</v>
      </c>
      <c r="H14140" s="235">
        <v>0</v>
      </c>
    </row>
    <row r="14141" spans="2:8">
      <c r="B14141" s="235" t="s">
        <v>102</v>
      </c>
      <c r="C14141" s="235">
        <v>43387</v>
      </c>
      <c r="D14141" s="235">
        <v>13</v>
      </c>
      <c r="E14141" s="235">
        <v>0</v>
      </c>
      <c r="F14141" s="235">
        <v>0</v>
      </c>
      <c r="G14141" s="235">
        <v>0</v>
      </c>
      <c r="H14141" s="235">
        <v>0</v>
      </c>
    </row>
    <row r="14142" spans="2:8">
      <c r="B14142" s="235" t="s">
        <v>102</v>
      </c>
      <c r="C14142" s="235">
        <v>43388</v>
      </c>
      <c r="D14142" s="235">
        <v>0</v>
      </c>
      <c r="E14142" s="235">
        <v>0</v>
      </c>
      <c r="F14142" s="235">
        <v>0</v>
      </c>
      <c r="G14142" s="235">
        <v>0</v>
      </c>
      <c r="H14142" s="235">
        <v>0</v>
      </c>
    </row>
    <row r="14143" spans="2:8">
      <c r="B14143" s="235" t="s">
        <v>102</v>
      </c>
      <c r="C14143" s="235">
        <v>43389</v>
      </c>
      <c r="D14143" s="235">
        <v>9</v>
      </c>
      <c r="E14143" s="235">
        <v>83</v>
      </c>
      <c r="F14143" s="235">
        <v>78</v>
      </c>
      <c r="G14143" s="235">
        <v>29</v>
      </c>
      <c r="H14143" s="235">
        <v>12</v>
      </c>
    </row>
    <row r="14144" spans="2:8">
      <c r="B14144" s="235" t="s">
        <v>102</v>
      </c>
      <c r="C14144" s="235">
        <v>43390</v>
      </c>
      <c r="D14144" s="235">
        <v>2</v>
      </c>
      <c r="E14144" s="235">
        <v>83</v>
      </c>
      <c r="F14144" s="235">
        <v>69</v>
      </c>
      <c r="G14144" s="235">
        <v>34</v>
      </c>
      <c r="H14144" s="235">
        <v>11.4</v>
      </c>
    </row>
    <row r="14145" spans="2:8">
      <c r="B14145" s="235" t="s">
        <v>102</v>
      </c>
      <c r="C14145" s="235">
        <v>43391</v>
      </c>
      <c r="D14145" s="235">
        <v>12</v>
      </c>
      <c r="E14145" s="235">
        <v>83</v>
      </c>
      <c r="F14145" s="235">
        <v>78</v>
      </c>
      <c r="G14145" s="235">
        <v>29</v>
      </c>
      <c r="H14145" s="235">
        <v>12</v>
      </c>
    </row>
    <row r="14146" spans="2:8">
      <c r="B14146" s="235" t="s">
        <v>102</v>
      </c>
      <c r="C14146" s="235">
        <v>43392</v>
      </c>
      <c r="D14146" s="235">
        <v>10</v>
      </c>
      <c r="E14146" s="235">
        <v>83</v>
      </c>
      <c r="F14146" s="235">
        <v>69</v>
      </c>
      <c r="G14146" s="235">
        <v>34</v>
      </c>
      <c r="H14146" s="235">
        <v>11.4</v>
      </c>
    </row>
    <row r="14147" spans="2:8">
      <c r="B14147" s="235" t="s">
        <v>102</v>
      </c>
      <c r="C14147" s="235">
        <v>43393</v>
      </c>
      <c r="D14147" s="235">
        <v>0</v>
      </c>
      <c r="E14147" s="235">
        <v>0</v>
      </c>
      <c r="F14147" s="235">
        <v>0</v>
      </c>
      <c r="G14147" s="235">
        <v>0</v>
      </c>
      <c r="H14147" s="235">
        <v>0</v>
      </c>
    </row>
    <row r="14148" spans="2:8">
      <c r="B14148" s="235" t="s">
        <v>102</v>
      </c>
      <c r="C14148" s="235">
        <v>43394</v>
      </c>
      <c r="D14148" s="235">
        <v>0</v>
      </c>
      <c r="E14148" s="235">
        <v>0</v>
      </c>
      <c r="F14148" s="235">
        <v>0</v>
      </c>
      <c r="G14148" s="235">
        <v>0</v>
      </c>
      <c r="H14148" s="235">
        <v>0</v>
      </c>
    </row>
    <row r="14149" spans="2:8">
      <c r="B14149" s="235" t="s">
        <v>102</v>
      </c>
      <c r="C14149" s="235">
        <v>43395</v>
      </c>
      <c r="D14149" s="235">
        <v>40</v>
      </c>
      <c r="E14149" s="235">
        <v>83</v>
      </c>
      <c r="F14149" s="235">
        <v>78</v>
      </c>
      <c r="G14149" s="235">
        <v>29</v>
      </c>
      <c r="H14149" s="235">
        <v>12</v>
      </c>
    </row>
    <row r="14150" spans="2:8">
      <c r="B14150" s="235" t="s">
        <v>102</v>
      </c>
      <c r="C14150" s="235">
        <v>43396</v>
      </c>
      <c r="D14150" s="235">
        <v>6</v>
      </c>
      <c r="E14150" s="235">
        <v>83</v>
      </c>
      <c r="F14150" s="235">
        <v>69</v>
      </c>
      <c r="G14150" s="235">
        <v>34</v>
      </c>
      <c r="H14150" s="235">
        <v>11.4</v>
      </c>
    </row>
    <row r="14151" spans="2:8">
      <c r="B14151" s="235" t="s">
        <v>102</v>
      </c>
      <c r="C14151" s="235">
        <v>43397</v>
      </c>
      <c r="D14151" s="235">
        <v>10</v>
      </c>
      <c r="E14151" s="235">
        <v>84</v>
      </c>
      <c r="F14151" s="235">
        <v>61</v>
      </c>
      <c r="G14151" s="235">
        <v>33</v>
      </c>
      <c r="H14151" s="235">
        <v>15</v>
      </c>
    </row>
    <row r="14152" spans="2:8">
      <c r="B14152" s="235" t="s">
        <v>102</v>
      </c>
      <c r="C14152" s="235">
        <v>43398</v>
      </c>
      <c r="D14152" s="235">
        <v>30</v>
      </c>
      <c r="E14152" s="235">
        <v>83</v>
      </c>
      <c r="F14152" s="235">
        <v>78</v>
      </c>
      <c r="G14152" s="235">
        <v>29</v>
      </c>
      <c r="H14152" s="235">
        <v>12</v>
      </c>
    </row>
    <row r="14153" spans="2:8">
      <c r="B14153" s="235" t="s">
        <v>102</v>
      </c>
      <c r="C14153" s="235">
        <v>43399</v>
      </c>
      <c r="D14153" s="235">
        <v>16</v>
      </c>
      <c r="E14153" s="235">
        <v>83</v>
      </c>
      <c r="F14153" s="235">
        <v>69</v>
      </c>
      <c r="G14153" s="235">
        <v>34</v>
      </c>
      <c r="H14153" s="235">
        <v>11.4</v>
      </c>
    </row>
    <row r="14154" spans="2:8">
      <c r="B14154" s="235" t="s">
        <v>102</v>
      </c>
      <c r="C14154" s="235">
        <v>43400</v>
      </c>
      <c r="D14154" s="235">
        <v>0</v>
      </c>
      <c r="E14154" s="235">
        <v>0</v>
      </c>
      <c r="F14154" s="235">
        <v>0</v>
      </c>
      <c r="G14154" s="235">
        <v>0</v>
      </c>
      <c r="H14154" s="235">
        <v>0</v>
      </c>
    </row>
    <row r="14155" spans="2:8">
      <c r="B14155" s="235" t="s">
        <v>102</v>
      </c>
      <c r="C14155" s="235">
        <v>43401</v>
      </c>
      <c r="D14155" s="235">
        <v>0</v>
      </c>
      <c r="E14155" s="235">
        <v>0</v>
      </c>
      <c r="F14155" s="235">
        <v>0</v>
      </c>
      <c r="G14155" s="235">
        <v>0</v>
      </c>
      <c r="H14155" s="235">
        <v>0</v>
      </c>
    </row>
    <row r="14156" spans="2:8">
      <c r="B14156" s="235" t="s">
        <v>102</v>
      </c>
      <c r="C14156" s="235">
        <v>43402</v>
      </c>
      <c r="D14156" s="235">
        <v>32</v>
      </c>
      <c r="E14156" s="235">
        <v>85</v>
      </c>
      <c r="F14156" s="235">
        <v>56</v>
      </c>
      <c r="G14156" s="235">
        <v>35</v>
      </c>
      <c r="H14156" s="235">
        <v>14</v>
      </c>
    </row>
    <row r="14157" spans="2:8">
      <c r="B14157" s="235" t="s">
        <v>102</v>
      </c>
      <c r="C14157" s="235">
        <v>43403</v>
      </c>
      <c r="D14157" s="235">
        <v>2</v>
      </c>
      <c r="E14157" s="235">
        <v>83</v>
      </c>
      <c r="F14157" s="235">
        <v>78</v>
      </c>
      <c r="G14157" s="235">
        <v>29</v>
      </c>
      <c r="H14157" s="235">
        <v>12</v>
      </c>
    </row>
    <row r="14158" spans="2:8">
      <c r="B14158" s="235" t="s">
        <v>102</v>
      </c>
      <c r="C14158" s="235">
        <v>43404</v>
      </c>
      <c r="D14158" s="235">
        <v>4</v>
      </c>
      <c r="E14158" s="235">
        <v>83</v>
      </c>
      <c r="F14158" s="235">
        <v>69</v>
      </c>
      <c r="G14158" s="235">
        <v>34</v>
      </c>
      <c r="H14158" s="235">
        <v>11.4</v>
      </c>
    </row>
    <row r="14159" spans="2:8">
      <c r="B14159" s="235" t="s">
        <v>102</v>
      </c>
      <c r="C14159" s="235">
        <v>43405</v>
      </c>
      <c r="D14159" s="235">
        <v>0</v>
      </c>
      <c r="E14159" s="235">
        <v>83</v>
      </c>
      <c r="F14159" s="235">
        <v>78</v>
      </c>
      <c r="G14159" s="235">
        <v>29</v>
      </c>
      <c r="H14159" s="235">
        <v>12</v>
      </c>
    </row>
    <row r="14160" spans="2:8">
      <c r="B14160" s="235" t="s">
        <v>102</v>
      </c>
      <c r="C14160" s="235">
        <v>43406</v>
      </c>
      <c r="D14160" s="235">
        <v>20</v>
      </c>
      <c r="E14160" s="235">
        <v>85</v>
      </c>
      <c r="F14160" s="235">
        <v>61</v>
      </c>
      <c r="G14160" s="235">
        <v>20</v>
      </c>
      <c r="H14160" s="235">
        <v>11</v>
      </c>
    </row>
    <row r="14161" spans="2:8">
      <c r="B14161" s="235" t="s">
        <v>102</v>
      </c>
      <c r="C14161" s="235">
        <v>43407</v>
      </c>
      <c r="D14161" s="235">
        <v>0</v>
      </c>
      <c r="E14161" s="235">
        <v>0</v>
      </c>
      <c r="F14161" s="235">
        <v>0</v>
      </c>
      <c r="G14161" s="235">
        <v>0</v>
      </c>
      <c r="H14161" s="235">
        <v>0</v>
      </c>
    </row>
    <row r="14162" spans="2:8">
      <c r="B14162" s="235" t="s">
        <v>102</v>
      </c>
      <c r="C14162" s="235">
        <v>43408</v>
      </c>
      <c r="D14162" s="235">
        <v>0</v>
      </c>
      <c r="E14162" s="235">
        <v>0</v>
      </c>
      <c r="F14162" s="235">
        <v>0</v>
      </c>
      <c r="G14162" s="235">
        <v>0</v>
      </c>
      <c r="H14162" s="235">
        <v>0</v>
      </c>
    </row>
    <row r="14163" spans="2:8">
      <c r="B14163" s="235" t="s">
        <v>102</v>
      </c>
      <c r="C14163" s="235">
        <v>43409</v>
      </c>
      <c r="D14163" s="235">
        <v>0</v>
      </c>
      <c r="E14163" s="235">
        <v>0</v>
      </c>
      <c r="F14163" s="235">
        <v>0</v>
      </c>
      <c r="G14163" s="235">
        <v>0</v>
      </c>
      <c r="H14163" s="235">
        <v>0</v>
      </c>
    </row>
    <row r="14164" spans="2:8">
      <c r="B14164" s="235" t="s">
        <v>102</v>
      </c>
      <c r="C14164" s="235">
        <v>43410</v>
      </c>
      <c r="D14164" s="235">
        <v>84</v>
      </c>
      <c r="E14164" s="235">
        <v>83</v>
      </c>
      <c r="F14164" s="235">
        <v>69</v>
      </c>
      <c r="G14164" s="235">
        <v>34</v>
      </c>
      <c r="H14164" s="235">
        <v>11.4</v>
      </c>
    </row>
    <row r="14165" spans="2:8">
      <c r="B14165" s="235" t="s">
        <v>102</v>
      </c>
      <c r="C14165" s="235">
        <v>43411</v>
      </c>
      <c r="D14165" s="235">
        <v>8</v>
      </c>
      <c r="E14165" s="235">
        <v>83</v>
      </c>
      <c r="F14165" s="235">
        <v>78</v>
      </c>
      <c r="G14165" s="235">
        <v>29</v>
      </c>
      <c r="H14165" s="235">
        <v>12</v>
      </c>
    </row>
    <row r="14166" spans="2:8">
      <c r="B14166" s="235" t="s">
        <v>102</v>
      </c>
      <c r="C14166" s="235">
        <v>43412</v>
      </c>
      <c r="D14166" s="235">
        <v>34</v>
      </c>
      <c r="E14166" s="235">
        <v>83</v>
      </c>
      <c r="F14166" s="235">
        <v>69</v>
      </c>
      <c r="G14166" s="235">
        <v>34</v>
      </c>
      <c r="H14166" s="235">
        <v>11.4</v>
      </c>
    </row>
    <row r="14167" spans="2:8">
      <c r="B14167" s="235" t="s">
        <v>102</v>
      </c>
      <c r="C14167" s="235">
        <v>43413</v>
      </c>
      <c r="D14167" s="235">
        <v>24</v>
      </c>
      <c r="E14167" s="235">
        <v>85</v>
      </c>
      <c r="F14167" s="235">
        <v>61</v>
      </c>
      <c r="G14167" s="235">
        <v>20</v>
      </c>
      <c r="H14167" s="235">
        <v>11</v>
      </c>
    </row>
    <row r="14168" spans="2:8">
      <c r="B14168" s="235" t="s">
        <v>102</v>
      </c>
      <c r="C14168" s="235">
        <v>43414</v>
      </c>
      <c r="D14168" s="235">
        <v>0</v>
      </c>
      <c r="E14168" s="235">
        <v>0</v>
      </c>
      <c r="F14168" s="235">
        <v>0</v>
      </c>
      <c r="G14168" s="235">
        <v>0</v>
      </c>
      <c r="H14168" s="235">
        <v>0</v>
      </c>
    </row>
    <row r="14169" spans="2:8">
      <c r="B14169" s="235" t="s">
        <v>102</v>
      </c>
      <c r="C14169" s="235">
        <v>43415</v>
      </c>
      <c r="D14169" s="235">
        <v>0</v>
      </c>
      <c r="E14169" s="235">
        <v>0</v>
      </c>
      <c r="F14169" s="235">
        <v>0</v>
      </c>
      <c r="G14169" s="235">
        <v>0</v>
      </c>
      <c r="H14169" s="235">
        <v>0</v>
      </c>
    </row>
    <row r="14170" spans="2:8">
      <c r="B14170" s="235" t="s">
        <v>102</v>
      </c>
      <c r="C14170" s="235">
        <v>43416</v>
      </c>
      <c r="D14170" s="235">
        <v>0</v>
      </c>
      <c r="E14170" s="235">
        <v>0</v>
      </c>
      <c r="F14170" s="235">
        <v>0</v>
      </c>
      <c r="G14170" s="235">
        <v>0</v>
      </c>
      <c r="H14170" s="235">
        <v>0</v>
      </c>
    </row>
    <row r="14171" spans="2:8">
      <c r="B14171" s="235" t="s">
        <v>102</v>
      </c>
      <c r="C14171" s="235">
        <v>43417</v>
      </c>
      <c r="D14171" s="235">
        <v>44</v>
      </c>
      <c r="E14171" s="235">
        <v>86</v>
      </c>
      <c r="F14171" s="235">
        <v>69</v>
      </c>
      <c r="G14171" s="235">
        <v>35</v>
      </c>
      <c r="H14171" s="235">
        <v>12</v>
      </c>
    </row>
    <row r="14172" spans="2:8">
      <c r="B14172" s="235" t="s">
        <v>102</v>
      </c>
      <c r="C14172" s="235">
        <v>43418</v>
      </c>
      <c r="D14172" s="235">
        <v>14</v>
      </c>
      <c r="E14172" s="235">
        <v>83</v>
      </c>
      <c r="F14172" s="235">
        <v>78</v>
      </c>
      <c r="G14172" s="235">
        <v>29</v>
      </c>
      <c r="H14172" s="235">
        <v>12</v>
      </c>
    </row>
    <row r="14173" spans="2:8">
      <c r="B14173" s="235" t="s">
        <v>102</v>
      </c>
      <c r="C14173" s="235">
        <v>43419</v>
      </c>
      <c r="D14173" s="235">
        <v>4</v>
      </c>
      <c r="E14173" s="235">
        <v>83</v>
      </c>
      <c r="F14173" s="235">
        <v>69</v>
      </c>
      <c r="G14173" s="235">
        <v>34</v>
      </c>
      <c r="H14173" s="235">
        <v>11.4</v>
      </c>
    </row>
    <row r="14174" spans="2:8">
      <c r="B14174" s="235" t="s">
        <v>102</v>
      </c>
      <c r="C14174" s="235">
        <v>43420</v>
      </c>
      <c r="D14174" s="235">
        <v>0</v>
      </c>
      <c r="E14174" s="235">
        <v>83</v>
      </c>
      <c r="F14174" s="235">
        <v>78</v>
      </c>
      <c r="G14174" s="235">
        <v>29</v>
      </c>
      <c r="H14174" s="235">
        <v>12</v>
      </c>
    </row>
    <row r="14175" spans="2:8">
      <c r="B14175" s="235" t="s">
        <v>102</v>
      </c>
      <c r="C14175" s="235">
        <v>43421</v>
      </c>
      <c r="D14175" s="235">
        <v>0</v>
      </c>
      <c r="E14175" s="235">
        <v>0</v>
      </c>
      <c r="F14175" s="235">
        <v>0</v>
      </c>
      <c r="G14175" s="235">
        <v>0</v>
      </c>
      <c r="H14175" s="235">
        <v>0</v>
      </c>
    </row>
    <row r="14176" spans="2:8">
      <c r="B14176" s="235" t="s">
        <v>102</v>
      </c>
      <c r="C14176" s="235">
        <v>43422</v>
      </c>
      <c r="D14176" s="235">
        <v>0</v>
      </c>
      <c r="E14176" s="235">
        <v>0</v>
      </c>
      <c r="F14176" s="235">
        <v>0</v>
      </c>
      <c r="G14176" s="235">
        <v>0</v>
      </c>
      <c r="H14176" s="235">
        <v>0</v>
      </c>
    </row>
    <row r="14177" spans="2:8">
      <c r="B14177" s="235" t="s">
        <v>102</v>
      </c>
      <c r="C14177" s="235">
        <v>43423</v>
      </c>
      <c r="D14177" s="235">
        <v>48</v>
      </c>
      <c r="E14177" s="235">
        <v>81</v>
      </c>
      <c r="F14177" s="235">
        <v>62</v>
      </c>
      <c r="G14177" s="235">
        <v>33</v>
      </c>
      <c r="H14177" s="235">
        <v>15</v>
      </c>
    </row>
    <row r="14178" spans="2:8">
      <c r="B14178" s="235" t="s">
        <v>102</v>
      </c>
      <c r="C14178" s="235">
        <v>43424</v>
      </c>
      <c r="D14178" s="235">
        <v>8</v>
      </c>
      <c r="E14178" s="235">
        <v>85</v>
      </c>
      <c r="F14178" s="235">
        <v>56</v>
      </c>
      <c r="G14178" s="235">
        <v>35</v>
      </c>
      <c r="H14178" s="235">
        <v>14</v>
      </c>
    </row>
    <row r="14179" spans="2:8">
      <c r="B14179" s="235" t="s">
        <v>102</v>
      </c>
      <c r="C14179" s="235">
        <v>43425</v>
      </c>
      <c r="D14179" s="235">
        <v>22</v>
      </c>
      <c r="E14179" s="235">
        <v>84</v>
      </c>
      <c r="F14179" s="235">
        <v>61</v>
      </c>
      <c r="G14179" s="235">
        <v>33</v>
      </c>
      <c r="H14179" s="235">
        <v>15</v>
      </c>
    </row>
    <row r="14180" spans="2:8">
      <c r="B14180" s="235" t="s">
        <v>102</v>
      </c>
      <c r="C14180" s="235">
        <v>43426</v>
      </c>
      <c r="D14180" s="235">
        <v>2</v>
      </c>
      <c r="E14180" s="235">
        <v>86</v>
      </c>
      <c r="F14180" s="235">
        <v>56</v>
      </c>
      <c r="G14180" s="235">
        <v>33</v>
      </c>
      <c r="H14180" s="235">
        <v>15.2</v>
      </c>
    </row>
    <row r="14181" spans="2:8">
      <c r="B14181" s="235" t="s">
        <v>102</v>
      </c>
      <c r="C14181" s="235">
        <v>43427</v>
      </c>
      <c r="D14181" s="235">
        <v>0</v>
      </c>
      <c r="E14181" s="235">
        <v>85</v>
      </c>
      <c r="F14181" s="235">
        <v>56</v>
      </c>
      <c r="G14181" s="235">
        <v>35</v>
      </c>
      <c r="H14181" s="235">
        <v>14</v>
      </c>
    </row>
    <row r="14182" spans="2:8">
      <c r="B14182" s="235" t="s">
        <v>102</v>
      </c>
      <c r="C14182" s="235">
        <v>43428</v>
      </c>
      <c r="D14182" s="235">
        <v>0</v>
      </c>
      <c r="E14182" s="235">
        <v>0</v>
      </c>
      <c r="F14182" s="235">
        <v>0</v>
      </c>
      <c r="G14182" s="235">
        <v>0</v>
      </c>
      <c r="H14182" s="235">
        <v>0</v>
      </c>
    </row>
    <row r="14183" spans="2:8">
      <c r="B14183" s="235" t="s">
        <v>102</v>
      </c>
      <c r="C14183" s="235">
        <v>43429</v>
      </c>
      <c r="D14183" s="235">
        <v>0</v>
      </c>
      <c r="E14183" s="235">
        <v>0</v>
      </c>
      <c r="F14183" s="235">
        <v>0</v>
      </c>
      <c r="G14183" s="235">
        <v>0</v>
      </c>
      <c r="H14183" s="235">
        <v>0</v>
      </c>
    </row>
    <row r="14184" spans="2:8">
      <c r="B14184" s="235" t="s">
        <v>102</v>
      </c>
      <c r="C14184" s="235">
        <v>43430</v>
      </c>
      <c r="D14184" s="235">
        <v>4</v>
      </c>
      <c r="E14184" s="235">
        <v>83</v>
      </c>
      <c r="F14184" s="235">
        <v>69</v>
      </c>
      <c r="G14184" s="235">
        <v>34</v>
      </c>
      <c r="H14184" s="235">
        <v>11.4</v>
      </c>
    </row>
    <row r="14185" spans="2:8">
      <c r="B14185" s="235" t="s">
        <v>102</v>
      </c>
      <c r="C14185" s="235">
        <v>43431</v>
      </c>
      <c r="D14185" s="235">
        <v>22</v>
      </c>
      <c r="E14185" s="235">
        <v>83</v>
      </c>
      <c r="F14185" s="235">
        <v>78</v>
      </c>
      <c r="G14185" s="235">
        <v>29</v>
      </c>
      <c r="H14185" s="235">
        <v>12</v>
      </c>
    </row>
    <row r="14186" spans="2:8">
      <c r="B14186" s="235" t="s">
        <v>102</v>
      </c>
      <c r="C14186" s="235">
        <v>43432</v>
      </c>
      <c r="D14186" s="235">
        <v>4</v>
      </c>
      <c r="E14186" s="235">
        <v>83</v>
      </c>
      <c r="F14186" s="235">
        <v>69</v>
      </c>
      <c r="G14186" s="235">
        <v>34</v>
      </c>
      <c r="H14186" s="235">
        <v>11.4</v>
      </c>
    </row>
    <row r="14187" spans="2:8">
      <c r="B14187" s="235" t="s">
        <v>102</v>
      </c>
      <c r="C14187" s="235">
        <v>43433</v>
      </c>
      <c r="D14187" s="235">
        <v>4</v>
      </c>
      <c r="E14187" s="235">
        <v>85</v>
      </c>
      <c r="F14187" s="235">
        <v>61</v>
      </c>
      <c r="G14187" s="235">
        <v>20</v>
      </c>
      <c r="H14187" s="235">
        <v>11</v>
      </c>
    </row>
    <row r="14188" spans="2:8">
      <c r="B14188" s="235" t="s">
        <v>102</v>
      </c>
      <c r="C14188" s="235">
        <v>43434</v>
      </c>
      <c r="D14188" s="235">
        <v>10</v>
      </c>
      <c r="E14188" s="235">
        <v>85</v>
      </c>
      <c r="F14188" s="235">
        <v>61</v>
      </c>
      <c r="G14188" s="235">
        <v>20</v>
      </c>
      <c r="H14188" s="235">
        <v>11</v>
      </c>
    </row>
    <row r="14189" spans="2:8">
      <c r="B14189" s="235" t="s">
        <v>102</v>
      </c>
      <c r="C14189" s="235">
        <v>43435</v>
      </c>
      <c r="D14189" s="235">
        <v>0</v>
      </c>
      <c r="E14189" s="235">
        <v>0</v>
      </c>
      <c r="F14189" s="235">
        <v>0</v>
      </c>
      <c r="G14189" s="235">
        <v>0</v>
      </c>
      <c r="H14189" s="235">
        <v>0</v>
      </c>
    </row>
    <row r="14190" spans="2:8">
      <c r="B14190" s="235" t="s">
        <v>102</v>
      </c>
      <c r="C14190" s="235">
        <v>43436</v>
      </c>
      <c r="D14190" s="235">
        <v>0</v>
      </c>
      <c r="E14190" s="235">
        <v>0</v>
      </c>
      <c r="F14190" s="235">
        <v>0</v>
      </c>
      <c r="G14190" s="235">
        <v>0</v>
      </c>
      <c r="H14190" s="235">
        <v>0</v>
      </c>
    </row>
    <row r="14191" spans="2:8">
      <c r="B14191" s="235" t="s">
        <v>102</v>
      </c>
      <c r="C14191" s="235">
        <v>43437</v>
      </c>
      <c r="D14191" s="235">
        <v>0</v>
      </c>
      <c r="E14191" s="235">
        <v>83</v>
      </c>
      <c r="F14191" s="235">
        <v>78</v>
      </c>
      <c r="G14191" s="235">
        <v>29</v>
      </c>
      <c r="H14191" s="235">
        <v>12</v>
      </c>
    </row>
    <row r="14192" spans="2:8">
      <c r="B14192" s="235" t="s">
        <v>102</v>
      </c>
      <c r="C14192" s="235">
        <v>43438</v>
      </c>
      <c r="D14192" s="235">
        <v>0</v>
      </c>
      <c r="E14192" s="235">
        <v>85</v>
      </c>
      <c r="F14192" s="235">
        <v>78</v>
      </c>
      <c r="G14192" s="235">
        <v>24</v>
      </c>
      <c r="H14192" s="235">
        <v>13</v>
      </c>
    </row>
    <row r="14193" spans="2:8">
      <c r="B14193" s="235" t="s">
        <v>102</v>
      </c>
      <c r="C14193" s="235">
        <v>43439</v>
      </c>
      <c r="D14193" s="235">
        <v>12</v>
      </c>
      <c r="E14193" s="235">
        <v>83</v>
      </c>
      <c r="F14193" s="235">
        <v>69</v>
      </c>
      <c r="G14193" s="235">
        <v>22</v>
      </c>
      <c r="H14193" s="235">
        <v>11.4</v>
      </c>
    </row>
    <row r="14194" spans="2:8">
      <c r="B14194" s="235" t="s">
        <v>102</v>
      </c>
      <c r="C14194" s="235">
        <v>43440</v>
      </c>
      <c r="D14194" s="235">
        <v>32</v>
      </c>
      <c r="E14194" s="235">
        <v>85</v>
      </c>
      <c r="F14194" s="235">
        <v>61</v>
      </c>
      <c r="G14194" s="235">
        <v>23</v>
      </c>
      <c r="H14194" s="235">
        <v>11</v>
      </c>
    </row>
    <row r="14195" spans="2:8">
      <c r="B14195" s="235" t="s">
        <v>102</v>
      </c>
      <c r="C14195" s="235">
        <v>43441</v>
      </c>
      <c r="D14195" s="235">
        <v>0</v>
      </c>
      <c r="E14195" s="235">
        <v>86</v>
      </c>
      <c r="F14195" s="235">
        <v>79</v>
      </c>
      <c r="G14195" s="235">
        <v>14</v>
      </c>
      <c r="H14195" s="235">
        <v>11</v>
      </c>
    </row>
    <row r="14196" spans="2:8">
      <c r="B14196" s="235" t="s">
        <v>102</v>
      </c>
      <c r="C14196" s="235">
        <v>43442</v>
      </c>
      <c r="D14196" s="235">
        <v>0</v>
      </c>
      <c r="E14196" s="235">
        <v>0</v>
      </c>
      <c r="F14196" s="235">
        <v>0</v>
      </c>
      <c r="G14196" s="235">
        <v>0</v>
      </c>
      <c r="H14196" s="235">
        <v>0</v>
      </c>
    </row>
    <row r="14197" spans="2:8">
      <c r="B14197" s="235" t="s">
        <v>102</v>
      </c>
      <c r="C14197" s="235">
        <v>43443</v>
      </c>
      <c r="D14197" s="235">
        <v>0</v>
      </c>
      <c r="E14197" s="235">
        <v>0</v>
      </c>
      <c r="F14197" s="235">
        <v>0</v>
      </c>
      <c r="G14197" s="235">
        <v>0</v>
      </c>
      <c r="H14197" s="235">
        <v>0</v>
      </c>
    </row>
    <row r="14198" spans="2:8">
      <c r="B14198" s="235" t="s">
        <v>102</v>
      </c>
      <c r="C14198" s="235">
        <v>43444</v>
      </c>
      <c r="D14198" s="235">
        <v>0</v>
      </c>
      <c r="E14198" s="235">
        <v>84</v>
      </c>
      <c r="F14198" s="235">
        <v>46</v>
      </c>
      <c r="G14198" s="235">
        <v>25</v>
      </c>
      <c r="H14198" s="235">
        <v>10</v>
      </c>
    </row>
    <row r="14199" spans="2:8">
      <c r="B14199" s="235" t="s">
        <v>102</v>
      </c>
      <c r="C14199" s="235">
        <v>43445</v>
      </c>
      <c r="D14199" s="235">
        <v>0</v>
      </c>
      <c r="E14199" s="235">
        <v>84</v>
      </c>
      <c r="F14199" s="235">
        <v>60</v>
      </c>
      <c r="G14199" s="235">
        <v>20</v>
      </c>
      <c r="H14199" s="235">
        <v>11</v>
      </c>
    </row>
    <row r="14200" spans="2:8">
      <c r="B14200" s="235" t="s">
        <v>102</v>
      </c>
      <c r="C14200" s="235">
        <v>43446</v>
      </c>
      <c r="D14200" s="235">
        <v>0</v>
      </c>
      <c r="E14200" s="235">
        <v>84</v>
      </c>
      <c r="F14200" s="235">
        <v>55</v>
      </c>
      <c r="G14200" s="235">
        <v>22</v>
      </c>
      <c r="H14200" s="235">
        <v>8</v>
      </c>
    </row>
    <row r="14201" spans="2:8">
      <c r="B14201" s="235" t="s">
        <v>102</v>
      </c>
      <c r="C14201" s="235">
        <v>43447</v>
      </c>
      <c r="D14201" s="235">
        <v>0</v>
      </c>
      <c r="E14201" s="235">
        <v>84</v>
      </c>
      <c r="F14201" s="235">
        <v>60</v>
      </c>
      <c r="G14201" s="235">
        <v>21</v>
      </c>
      <c r="H14201" s="235">
        <v>9</v>
      </c>
    </row>
    <row r="14202" spans="2:8">
      <c r="B14202" s="235" t="s">
        <v>102</v>
      </c>
      <c r="C14202" s="235">
        <v>43448</v>
      </c>
      <c r="D14202" s="235">
        <v>8</v>
      </c>
      <c r="E14202" s="235">
        <v>84</v>
      </c>
      <c r="F14202" s="235">
        <v>59</v>
      </c>
      <c r="G14202" s="235">
        <v>24</v>
      </c>
      <c r="H14202" s="235">
        <v>12</v>
      </c>
    </row>
    <row r="14203" spans="2:8">
      <c r="B14203" s="235" t="s">
        <v>102</v>
      </c>
      <c r="C14203" s="235">
        <v>43449</v>
      </c>
      <c r="D14203" s="235">
        <v>0</v>
      </c>
      <c r="E14203" s="235">
        <v>0</v>
      </c>
      <c r="F14203" s="235">
        <v>0</v>
      </c>
      <c r="G14203" s="235">
        <v>0</v>
      </c>
      <c r="H14203" s="235">
        <v>0</v>
      </c>
    </row>
    <row r="14204" spans="2:8">
      <c r="B14204" s="235" t="s">
        <v>102</v>
      </c>
      <c r="C14204" s="235">
        <v>43450</v>
      </c>
      <c r="D14204" s="235">
        <v>0</v>
      </c>
      <c r="E14204" s="235">
        <v>0</v>
      </c>
      <c r="F14204" s="235">
        <v>0</v>
      </c>
      <c r="G14204" s="235">
        <v>0</v>
      </c>
      <c r="H14204" s="235">
        <v>0</v>
      </c>
    </row>
    <row r="14205" spans="2:8">
      <c r="B14205" s="235" t="s">
        <v>102</v>
      </c>
      <c r="C14205" s="235">
        <v>43451</v>
      </c>
      <c r="D14205" s="235">
        <v>0</v>
      </c>
      <c r="E14205" s="235">
        <v>86</v>
      </c>
      <c r="F14205" s="235">
        <v>69</v>
      </c>
      <c r="G14205" s="235">
        <v>35</v>
      </c>
      <c r="H14205" s="235">
        <v>12</v>
      </c>
    </row>
    <row r="14206" spans="2:8">
      <c r="B14206" s="235" t="s">
        <v>102</v>
      </c>
      <c r="C14206" s="235">
        <v>43452</v>
      </c>
      <c r="D14206" s="235">
        <v>0</v>
      </c>
      <c r="E14206" s="235">
        <v>83</v>
      </c>
      <c r="F14206" s="235">
        <v>78</v>
      </c>
      <c r="G14206" s="235">
        <v>29</v>
      </c>
      <c r="H14206" s="235">
        <v>12</v>
      </c>
    </row>
    <row r="14207" spans="2:8">
      <c r="B14207" s="235" t="s">
        <v>102</v>
      </c>
      <c r="C14207" s="235">
        <v>43453</v>
      </c>
      <c r="D14207" s="235">
        <v>0</v>
      </c>
      <c r="E14207" s="235">
        <v>83</v>
      </c>
      <c r="F14207" s="235">
        <v>69</v>
      </c>
      <c r="G14207" s="235">
        <v>34</v>
      </c>
      <c r="H14207" s="235">
        <v>11.4</v>
      </c>
    </row>
    <row r="14208" spans="2:8">
      <c r="B14208" s="235" t="s">
        <v>102</v>
      </c>
      <c r="C14208" s="235">
        <v>43454</v>
      </c>
      <c r="D14208" s="235">
        <v>23</v>
      </c>
      <c r="E14208" s="235">
        <v>81</v>
      </c>
      <c r="F14208" s="235">
        <v>62</v>
      </c>
      <c r="G14208" s="235">
        <v>32</v>
      </c>
      <c r="H14208" s="235">
        <v>10</v>
      </c>
    </row>
    <row r="14209" spans="2:8">
      <c r="B14209" s="235" t="s">
        <v>102</v>
      </c>
      <c r="C14209" s="235">
        <v>43455</v>
      </c>
      <c r="D14209" s="235">
        <v>0</v>
      </c>
      <c r="E14209" s="235">
        <v>86</v>
      </c>
      <c r="F14209" s="235">
        <v>48</v>
      </c>
      <c r="G14209" s="235">
        <v>0.3</v>
      </c>
      <c r="H14209" s="235">
        <v>0.1</v>
      </c>
    </row>
    <row r="14210" spans="2:8">
      <c r="B14210" s="235" t="s">
        <v>102</v>
      </c>
      <c r="C14210" s="235">
        <v>43456</v>
      </c>
      <c r="D14210" s="235">
        <v>0</v>
      </c>
      <c r="E14210" s="235">
        <v>0</v>
      </c>
      <c r="F14210" s="235">
        <v>0</v>
      </c>
      <c r="G14210" s="235">
        <v>0</v>
      </c>
      <c r="H14210" s="235">
        <v>0</v>
      </c>
    </row>
    <row r="14211" spans="2:8">
      <c r="B14211" s="235" t="s">
        <v>102</v>
      </c>
      <c r="C14211" s="235">
        <v>43457</v>
      </c>
      <c r="D14211" s="235">
        <v>0</v>
      </c>
      <c r="E14211" s="235">
        <v>0</v>
      </c>
      <c r="F14211" s="235">
        <v>0</v>
      </c>
      <c r="G14211" s="235">
        <v>0</v>
      </c>
      <c r="H14211" s="235">
        <v>0</v>
      </c>
    </row>
    <row r="14212" spans="2:8">
      <c r="B14212" s="235" t="s">
        <v>102</v>
      </c>
      <c r="C14212" s="235">
        <v>43458</v>
      </c>
      <c r="D14212" s="235">
        <v>0</v>
      </c>
      <c r="E14212" s="235">
        <v>0</v>
      </c>
      <c r="F14212" s="235">
        <v>0</v>
      </c>
      <c r="G14212" s="235">
        <v>0</v>
      </c>
      <c r="H14212" s="235">
        <v>0</v>
      </c>
    </row>
    <row r="14213" spans="2:8">
      <c r="B14213" s="235" t="s">
        <v>102</v>
      </c>
      <c r="C14213" s="235">
        <v>43459</v>
      </c>
      <c r="D14213" s="235">
        <v>0</v>
      </c>
      <c r="E14213" s="235">
        <v>0</v>
      </c>
      <c r="F14213" s="235">
        <v>0</v>
      </c>
      <c r="G14213" s="235">
        <v>0</v>
      </c>
      <c r="H14213" s="235">
        <v>0</v>
      </c>
    </row>
    <row r="14214" spans="2:8">
      <c r="B14214" s="235" t="s">
        <v>102</v>
      </c>
      <c r="C14214" s="235">
        <v>43460</v>
      </c>
      <c r="D14214" s="235">
        <v>0</v>
      </c>
      <c r="E14214" s="235">
        <v>82</v>
      </c>
      <c r="F14214" s="235">
        <v>57</v>
      </c>
      <c r="G14214" s="235">
        <v>22</v>
      </c>
      <c r="H14214" s="235">
        <v>8</v>
      </c>
    </row>
    <row r="14215" spans="2:8">
      <c r="B14215" s="235" t="s">
        <v>102</v>
      </c>
      <c r="C14215" s="235">
        <v>43461</v>
      </c>
      <c r="D14215" s="235">
        <v>0</v>
      </c>
      <c r="E14215" s="235">
        <v>82</v>
      </c>
      <c r="F14215" s="235">
        <v>61</v>
      </c>
      <c r="G14215" s="235">
        <v>27</v>
      </c>
      <c r="H14215" s="235">
        <v>10</v>
      </c>
    </row>
    <row r="14216" spans="2:8">
      <c r="B14216" s="235" t="s">
        <v>102</v>
      </c>
      <c r="C14216" s="235">
        <v>43462</v>
      </c>
      <c r="D14216" s="235">
        <v>0</v>
      </c>
      <c r="E14216" s="235">
        <v>82</v>
      </c>
      <c r="F14216" s="235">
        <v>57</v>
      </c>
      <c r="G14216" s="235">
        <v>28</v>
      </c>
      <c r="H14216" s="235">
        <v>10</v>
      </c>
    </row>
    <row r="14217" spans="2:8">
      <c r="B14217" s="235" t="s">
        <v>102</v>
      </c>
      <c r="C14217" s="235">
        <v>43463</v>
      </c>
      <c r="D14217" s="235">
        <v>0</v>
      </c>
      <c r="E14217" s="235">
        <v>0</v>
      </c>
      <c r="F14217" s="235">
        <v>0</v>
      </c>
      <c r="G14217" s="235">
        <v>0</v>
      </c>
      <c r="H14217" s="235">
        <v>0</v>
      </c>
    </row>
    <row r="14218" spans="2:8">
      <c r="B14218" s="235" t="s">
        <v>102</v>
      </c>
      <c r="C14218" s="235">
        <v>43464</v>
      </c>
      <c r="D14218" s="235">
        <v>0</v>
      </c>
      <c r="E14218" s="235">
        <v>0</v>
      </c>
      <c r="F14218" s="235">
        <v>0</v>
      </c>
      <c r="G14218" s="235">
        <v>0</v>
      </c>
      <c r="H14218" s="235">
        <v>0</v>
      </c>
    </row>
    <row r="14219" spans="2:8">
      <c r="B14219" s="235" t="s">
        <v>102</v>
      </c>
      <c r="C14219" s="235">
        <v>43465</v>
      </c>
      <c r="D14219" s="235">
        <v>0</v>
      </c>
      <c r="E14219" s="235">
        <v>0</v>
      </c>
      <c r="F14219" s="235">
        <v>0</v>
      </c>
      <c r="G14219" s="235">
        <v>0</v>
      </c>
      <c r="H14219" s="235">
        <v>0</v>
      </c>
    </row>
    <row r="14220" spans="2:8">
      <c r="B14220" s="235" t="s">
        <v>102</v>
      </c>
      <c r="C14220" s="235">
        <v>43466</v>
      </c>
      <c r="D14220" s="235">
        <v>0</v>
      </c>
      <c r="E14220" s="235">
        <v>0</v>
      </c>
      <c r="F14220" s="235">
        <v>0</v>
      </c>
      <c r="G14220" s="235">
        <v>0</v>
      </c>
      <c r="H14220" s="235">
        <v>0</v>
      </c>
    </row>
    <row r="14221" spans="2:8">
      <c r="B14221" s="235" t="s">
        <v>102</v>
      </c>
      <c r="C14221" s="235">
        <v>43467</v>
      </c>
      <c r="D14221" s="235">
        <v>18</v>
      </c>
      <c r="E14221" s="235">
        <v>77</v>
      </c>
      <c r="F14221" s="235">
        <v>56</v>
      </c>
      <c r="G14221" s="235">
        <v>24.2</v>
      </c>
      <c r="H14221" s="235">
        <v>15.5</v>
      </c>
    </row>
    <row r="14222" spans="2:8">
      <c r="B14222" s="235" t="s">
        <v>102</v>
      </c>
      <c r="C14222" s="235">
        <v>43468</v>
      </c>
      <c r="D14222" s="235">
        <v>0</v>
      </c>
      <c r="E14222" s="235">
        <v>72</v>
      </c>
      <c r="F14222" s="235">
        <v>48</v>
      </c>
      <c r="G14222" s="235">
        <v>24</v>
      </c>
      <c r="H14222" s="235">
        <v>15</v>
      </c>
    </row>
    <row r="14223" spans="2:8">
      <c r="B14223" s="235" t="s">
        <v>102</v>
      </c>
      <c r="C14223" s="235">
        <v>43469</v>
      </c>
      <c r="D14223" s="235">
        <v>0</v>
      </c>
      <c r="E14223" s="235">
        <v>67</v>
      </c>
      <c r="F14223" s="235">
        <v>49</v>
      </c>
      <c r="G14223" s="235">
        <v>25.2</v>
      </c>
      <c r="H14223" s="235">
        <v>15.8</v>
      </c>
    </row>
    <row r="14224" spans="2:8">
      <c r="B14224" s="235" t="s">
        <v>102</v>
      </c>
      <c r="C14224" s="235">
        <v>43470</v>
      </c>
      <c r="D14224" s="235">
        <v>0</v>
      </c>
      <c r="E14224" s="235">
        <v>0</v>
      </c>
      <c r="F14224" s="235">
        <v>0</v>
      </c>
      <c r="G14224" s="235">
        <v>0</v>
      </c>
      <c r="H14224" s="235">
        <v>0</v>
      </c>
    </row>
    <row r="14225" spans="2:8">
      <c r="B14225" s="235" t="s">
        <v>102</v>
      </c>
      <c r="C14225" s="235">
        <v>43471</v>
      </c>
      <c r="D14225" s="235">
        <v>0</v>
      </c>
      <c r="E14225" s="235">
        <v>0</v>
      </c>
      <c r="F14225" s="235">
        <v>0</v>
      </c>
      <c r="G14225" s="235">
        <v>0</v>
      </c>
      <c r="H14225" s="235">
        <v>0</v>
      </c>
    </row>
    <row r="14226" spans="2:8">
      <c r="B14226" s="235" t="s">
        <v>102</v>
      </c>
      <c r="C14226" s="235">
        <v>43472</v>
      </c>
      <c r="D14226" s="235">
        <v>0</v>
      </c>
      <c r="E14226" s="235">
        <v>0</v>
      </c>
      <c r="F14226" s="235">
        <v>0</v>
      </c>
      <c r="G14226" s="235">
        <v>0</v>
      </c>
      <c r="H14226" s="235">
        <v>0</v>
      </c>
    </row>
    <row r="14227" spans="2:8">
      <c r="B14227" s="235" t="s">
        <v>102</v>
      </c>
      <c r="C14227" s="235">
        <v>43473</v>
      </c>
      <c r="D14227" s="235">
        <v>1</v>
      </c>
      <c r="E14227" s="235">
        <v>73</v>
      </c>
      <c r="F14227" s="235">
        <v>54</v>
      </c>
      <c r="G14227" s="235">
        <v>24</v>
      </c>
      <c r="H14227" s="235">
        <v>15.5</v>
      </c>
    </row>
    <row r="14228" spans="2:8">
      <c r="B14228" s="235" t="s">
        <v>102</v>
      </c>
      <c r="C14228" s="235">
        <v>43474</v>
      </c>
      <c r="D14228" s="235">
        <v>4</v>
      </c>
      <c r="E14228" s="235">
        <v>83</v>
      </c>
      <c r="F14228" s="235">
        <v>76</v>
      </c>
      <c r="G14228" s="235">
        <v>21.6</v>
      </c>
      <c r="H14228" s="235">
        <v>14.6</v>
      </c>
    </row>
    <row r="14229" spans="2:8">
      <c r="B14229" s="235" t="s">
        <v>102</v>
      </c>
      <c r="C14229" s="235">
        <v>43475</v>
      </c>
      <c r="D14229" s="235">
        <v>2</v>
      </c>
      <c r="E14229" s="235">
        <v>68</v>
      </c>
      <c r="F14229" s="235">
        <v>24</v>
      </c>
      <c r="G14229" s="235">
        <v>20.5</v>
      </c>
      <c r="H14229" s="235">
        <v>19.3</v>
      </c>
    </row>
    <row r="14230" spans="2:8">
      <c r="B14230" s="235" t="s">
        <v>102</v>
      </c>
      <c r="C14230" s="235">
        <v>43476</v>
      </c>
      <c r="D14230" s="235">
        <v>2</v>
      </c>
      <c r="E14230" s="235">
        <v>88</v>
      </c>
      <c r="F14230" s="235">
        <v>59</v>
      </c>
      <c r="G14230" s="235">
        <v>25.9</v>
      </c>
      <c r="H14230" s="235">
        <v>12.8</v>
      </c>
    </row>
    <row r="14231" spans="2:8">
      <c r="B14231" s="235" t="s">
        <v>102</v>
      </c>
      <c r="C14231" s="235">
        <v>43477</v>
      </c>
      <c r="D14231" s="235">
        <v>0</v>
      </c>
      <c r="E14231" s="235">
        <v>0</v>
      </c>
      <c r="F14231" s="235">
        <v>0</v>
      </c>
      <c r="G14231" s="235">
        <v>0</v>
      </c>
      <c r="H14231" s="235">
        <v>0</v>
      </c>
    </row>
    <row r="14232" spans="2:8">
      <c r="B14232" s="235" t="s">
        <v>102</v>
      </c>
      <c r="C14232" s="235">
        <v>43478</v>
      </c>
      <c r="D14232" s="235">
        <v>0</v>
      </c>
      <c r="E14232" s="235">
        <v>0</v>
      </c>
      <c r="F14232" s="235">
        <v>0</v>
      </c>
      <c r="G14232" s="235">
        <v>0</v>
      </c>
      <c r="H14232" s="235">
        <v>0</v>
      </c>
    </row>
    <row r="14233" spans="2:8">
      <c r="B14233" s="235" t="s">
        <v>102</v>
      </c>
      <c r="C14233" s="235">
        <v>43479</v>
      </c>
      <c r="D14233" s="235">
        <v>2</v>
      </c>
      <c r="E14233" s="235">
        <v>84</v>
      </c>
      <c r="F14233" s="235">
        <v>71</v>
      </c>
      <c r="G14233" s="235">
        <v>24.6</v>
      </c>
      <c r="H14233" s="235">
        <v>14.6</v>
      </c>
    </row>
    <row r="14234" spans="2:8">
      <c r="B14234" s="235" t="s">
        <v>102</v>
      </c>
      <c r="C14234" s="235">
        <v>43480</v>
      </c>
      <c r="D14234" s="235">
        <v>5</v>
      </c>
      <c r="E14234" s="235">
        <v>88</v>
      </c>
      <c r="F14234" s="235">
        <v>62</v>
      </c>
      <c r="G14234" s="235">
        <v>28.2</v>
      </c>
      <c r="H14234" s="235">
        <v>12.3</v>
      </c>
    </row>
    <row r="14235" spans="2:8">
      <c r="B14235" s="235" t="s">
        <v>102</v>
      </c>
      <c r="C14235" s="235">
        <v>43481</v>
      </c>
      <c r="D14235" s="235">
        <v>0</v>
      </c>
      <c r="E14235" s="235">
        <v>87</v>
      </c>
      <c r="F14235" s="235">
        <v>73</v>
      </c>
      <c r="G14235" s="235">
        <v>27</v>
      </c>
      <c r="H14235" s="235">
        <v>15</v>
      </c>
    </row>
    <row r="14236" spans="2:8">
      <c r="B14236" s="235" t="s">
        <v>102</v>
      </c>
      <c r="C14236" s="235">
        <v>43482</v>
      </c>
      <c r="D14236" s="235">
        <v>14</v>
      </c>
      <c r="E14236" s="235">
        <v>88</v>
      </c>
      <c r="F14236" s="235">
        <v>71</v>
      </c>
      <c r="G14236" s="235">
        <v>27.6</v>
      </c>
      <c r="H14236" s="235">
        <v>15.4</v>
      </c>
    </row>
    <row r="14237" spans="2:8">
      <c r="B14237" s="235" t="s">
        <v>102</v>
      </c>
      <c r="C14237" s="235">
        <v>43483</v>
      </c>
      <c r="D14237" s="235">
        <v>3</v>
      </c>
      <c r="E14237" s="235">
        <v>85</v>
      </c>
      <c r="F14237" s="235">
        <v>72</v>
      </c>
      <c r="G14237" s="235">
        <v>27.6</v>
      </c>
      <c r="H14237" s="235">
        <v>13.9</v>
      </c>
    </row>
    <row r="14238" spans="2:8">
      <c r="B14238" s="235" t="s">
        <v>102</v>
      </c>
      <c r="C14238" s="235">
        <v>43484</v>
      </c>
      <c r="D14238" s="235">
        <v>0</v>
      </c>
      <c r="E14238" s="235">
        <v>0</v>
      </c>
      <c r="F14238" s="235">
        <v>0</v>
      </c>
      <c r="G14238" s="235">
        <v>0</v>
      </c>
      <c r="H14238" s="235">
        <v>0</v>
      </c>
    </row>
    <row r="14239" spans="2:8">
      <c r="B14239" s="235" t="s">
        <v>102</v>
      </c>
      <c r="C14239" s="235">
        <v>43485</v>
      </c>
      <c r="D14239" s="235">
        <v>0</v>
      </c>
      <c r="E14239" s="235">
        <v>0</v>
      </c>
      <c r="F14239" s="235">
        <v>0</v>
      </c>
      <c r="G14239" s="235">
        <v>0</v>
      </c>
      <c r="H14239" s="235">
        <v>0</v>
      </c>
    </row>
    <row r="14240" spans="2:8">
      <c r="B14240" s="235" t="s">
        <v>102</v>
      </c>
      <c r="C14240" s="235">
        <v>43486</v>
      </c>
      <c r="D14240" s="235">
        <v>0</v>
      </c>
      <c r="E14240" s="235">
        <v>80</v>
      </c>
      <c r="F14240" s="235">
        <v>54</v>
      </c>
      <c r="G14240" s="235">
        <v>31</v>
      </c>
      <c r="H14240" s="235">
        <v>14</v>
      </c>
    </row>
    <row r="14241" spans="2:8">
      <c r="B14241" s="235" t="s">
        <v>102</v>
      </c>
      <c r="C14241" s="235">
        <v>43487</v>
      </c>
      <c r="D14241" s="235">
        <v>0</v>
      </c>
      <c r="E14241" s="235">
        <v>76</v>
      </c>
      <c r="F14241" s="235">
        <v>47</v>
      </c>
      <c r="G14241" s="235">
        <v>31.5</v>
      </c>
      <c r="H14241" s="235">
        <v>13.9</v>
      </c>
    </row>
    <row r="14242" spans="2:8">
      <c r="B14242" s="235" t="s">
        <v>102</v>
      </c>
      <c r="C14242" s="235">
        <v>43488</v>
      </c>
      <c r="D14242" s="235">
        <v>0</v>
      </c>
      <c r="E14242" s="235">
        <v>74</v>
      </c>
      <c r="F14242" s="235">
        <v>31</v>
      </c>
      <c r="G14242" s="235">
        <v>26</v>
      </c>
      <c r="H14242" s="235">
        <v>13.7</v>
      </c>
    </row>
    <row r="14243" spans="2:8">
      <c r="B14243" s="235" t="s">
        <v>102</v>
      </c>
      <c r="C14243" s="235">
        <v>43489</v>
      </c>
      <c r="D14243" s="235">
        <v>0</v>
      </c>
      <c r="E14243" s="235">
        <v>73</v>
      </c>
      <c r="F14243" s="235">
        <v>29</v>
      </c>
      <c r="G14243" s="235">
        <v>20</v>
      </c>
      <c r="H14243" s="235">
        <v>15.9</v>
      </c>
    </row>
    <row r="14244" spans="2:8">
      <c r="B14244" s="235" t="s">
        <v>102</v>
      </c>
      <c r="C14244" s="235">
        <v>43490</v>
      </c>
      <c r="D14244" s="235">
        <v>0</v>
      </c>
      <c r="E14244" s="235">
        <v>72</v>
      </c>
      <c r="F14244" s="235">
        <v>31</v>
      </c>
      <c r="G14244" s="235">
        <v>22</v>
      </c>
      <c r="H14244" s="235">
        <v>16.399999999999999</v>
      </c>
    </row>
    <row r="14245" spans="2:8">
      <c r="B14245" s="235" t="s">
        <v>102</v>
      </c>
      <c r="C14245" s="235">
        <v>43491</v>
      </c>
      <c r="D14245" s="235">
        <v>0</v>
      </c>
      <c r="E14245" s="235">
        <v>0</v>
      </c>
      <c r="F14245" s="235">
        <v>0</v>
      </c>
      <c r="G14245" s="235">
        <v>0</v>
      </c>
      <c r="H14245" s="235">
        <v>0</v>
      </c>
    </row>
    <row r="14246" spans="2:8">
      <c r="B14246" s="235" t="s">
        <v>102</v>
      </c>
      <c r="C14246" s="235">
        <v>43492</v>
      </c>
      <c r="D14246" s="235">
        <v>0</v>
      </c>
      <c r="E14246" s="235">
        <v>0</v>
      </c>
      <c r="F14246" s="235">
        <v>0</v>
      </c>
      <c r="G14246" s="235">
        <v>0</v>
      </c>
      <c r="H14246" s="235">
        <v>0</v>
      </c>
    </row>
    <row r="14247" spans="2:8">
      <c r="B14247" s="235" t="s">
        <v>102</v>
      </c>
      <c r="C14247" s="235">
        <v>43493</v>
      </c>
      <c r="D14247" s="235">
        <v>2</v>
      </c>
      <c r="E14247" s="235">
        <v>75</v>
      </c>
      <c r="F14247" s="235">
        <v>48</v>
      </c>
      <c r="G14247" s="235">
        <v>20</v>
      </c>
      <c r="H14247" s="235">
        <v>14</v>
      </c>
    </row>
    <row r="14248" spans="2:8">
      <c r="B14248" s="235" t="s">
        <v>102</v>
      </c>
      <c r="C14248" s="235">
        <v>43494</v>
      </c>
      <c r="D14248" s="235">
        <v>8</v>
      </c>
      <c r="E14248" s="235">
        <v>88</v>
      </c>
      <c r="F14248" s="235">
        <v>28</v>
      </c>
      <c r="G14248" s="235">
        <v>28</v>
      </c>
      <c r="H14248" s="235">
        <v>12</v>
      </c>
    </row>
    <row r="14249" spans="2:8">
      <c r="B14249" s="235" t="s">
        <v>102</v>
      </c>
      <c r="C14249" s="235">
        <v>43495</v>
      </c>
      <c r="D14249" s="235">
        <v>0</v>
      </c>
      <c r="E14249" s="235">
        <v>79</v>
      </c>
      <c r="F14249" s="235">
        <v>55</v>
      </c>
      <c r="G14249" s="235">
        <v>31</v>
      </c>
      <c r="H14249" s="235">
        <v>10</v>
      </c>
    </row>
    <row r="14250" spans="2:8">
      <c r="B14250" s="235" t="s">
        <v>102</v>
      </c>
      <c r="C14250" s="235">
        <v>43496</v>
      </c>
      <c r="D14250" s="235">
        <v>0</v>
      </c>
      <c r="E14250" s="235">
        <v>82</v>
      </c>
      <c r="F14250" s="235">
        <v>27</v>
      </c>
      <c r="G14250" s="235">
        <v>30</v>
      </c>
      <c r="H14250" s="235">
        <v>15.9</v>
      </c>
    </row>
    <row r="14251" spans="2:8">
      <c r="B14251" s="235" t="s">
        <v>102</v>
      </c>
      <c r="C14251" s="235">
        <v>43497</v>
      </c>
      <c r="D14251" s="235">
        <v>0</v>
      </c>
      <c r="E14251" s="235">
        <v>81</v>
      </c>
      <c r="F14251" s="235">
        <v>71</v>
      </c>
      <c r="G14251" s="235">
        <v>23</v>
      </c>
      <c r="H14251" s="235">
        <v>14</v>
      </c>
    </row>
    <row r="14252" spans="2:8">
      <c r="B14252" s="235" t="s">
        <v>102</v>
      </c>
      <c r="C14252" s="235">
        <v>43498</v>
      </c>
      <c r="D14252" s="235">
        <v>0</v>
      </c>
      <c r="E14252" s="235">
        <v>0</v>
      </c>
      <c r="F14252" s="235">
        <v>0</v>
      </c>
      <c r="G14252" s="235">
        <v>0</v>
      </c>
      <c r="H14252" s="235">
        <v>0</v>
      </c>
    </row>
    <row r="14253" spans="2:8">
      <c r="B14253" s="235" t="s">
        <v>102</v>
      </c>
      <c r="C14253" s="235">
        <v>43499</v>
      </c>
      <c r="D14253" s="235">
        <v>0</v>
      </c>
      <c r="E14253" s="235">
        <v>0</v>
      </c>
      <c r="F14253" s="235">
        <v>0</v>
      </c>
      <c r="G14253" s="235">
        <v>0</v>
      </c>
      <c r="H14253" s="235">
        <v>0</v>
      </c>
    </row>
    <row r="14254" spans="2:8">
      <c r="B14254" s="235" t="s">
        <v>102</v>
      </c>
      <c r="C14254" s="235">
        <v>43500</v>
      </c>
      <c r="D14254" s="235">
        <v>0</v>
      </c>
      <c r="E14254" s="235">
        <v>77</v>
      </c>
      <c r="F14254" s="235">
        <v>56</v>
      </c>
      <c r="G14254" s="235">
        <v>24.2</v>
      </c>
      <c r="H14254" s="235">
        <v>15.5</v>
      </c>
    </row>
    <row r="14255" spans="2:8">
      <c r="B14255" s="235" t="s">
        <v>102</v>
      </c>
      <c r="C14255" s="235">
        <v>43501</v>
      </c>
      <c r="D14255" s="235">
        <v>1</v>
      </c>
      <c r="E14255" s="235">
        <v>72</v>
      </c>
      <c r="F14255" s="235">
        <v>48</v>
      </c>
      <c r="G14255" s="235">
        <v>24</v>
      </c>
      <c r="H14255" s="235">
        <v>15.9</v>
      </c>
    </row>
    <row r="14256" spans="2:8">
      <c r="B14256" s="235" t="s">
        <v>102</v>
      </c>
      <c r="C14256" s="235">
        <v>43502</v>
      </c>
      <c r="D14256" s="235">
        <v>0</v>
      </c>
      <c r="E14256" s="235">
        <v>67</v>
      </c>
      <c r="F14256" s="235">
        <v>49</v>
      </c>
      <c r="G14256" s="235">
        <v>25.2</v>
      </c>
      <c r="H14256" s="235">
        <v>15.8</v>
      </c>
    </row>
    <row r="14257" spans="2:8">
      <c r="B14257" s="235" t="s">
        <v>102</v>
      </c>
      <c r="C14257" s="235">
        <v>43503</v>
      </c>
      <c r="D14257" s="235">
        <v>0</v>
      </c>
      <c r="E14257" s="235">
        <v>88</v>
      </c>
      <c r="F14257" s="235">
        <v>62</v>
      </c>
      <c r="G14257" s="235">
        <v>28.2</v>
      </c>
      <c r="H14257" s="235">
        <v>12.3</v>
      </c>
    </row>
    <row r="14258" spans="2:8">
      <c r="B14258" s="235" t="s">
        <v>102</v>
      </c>
      <c r="C14258" s="235">
        <v>43504</v>
      </c>
      <c r="D14258" s="235">
        <v>7</v>
      </c>
      <c r="E14258" s="235">
        <v>85</v>
      </c>
      <c r="F14258" s="235">
        <v>63</v>
      </c>
      <c r="G14258" s="235">
        <v>27</v>
      </c>
      <c r="H14258" s="235">
        <v>14</v>
      </c>
    </row>
    <row r="14259" spans="2:8">
      <c r="B14259" s="235" t="s">
        <v>102</v>
      </c>
      <c r="C14259" s="235">
        <v>43505</v>
      </c>
      <c r="D14259" s="235">
        <v>0</v>
      </c>
      <c r="E14259" s="235">
        <v>0</v>
      </c>
      <c r="F14259" s="235">
        <v>0</v>
      </c>
      <c r="G14259" s="235">
        <v>0</v>
      </c>
      <c r="H14259" s="235">
        <v>0</v>
      </c>
    </row>
    <row r="14260" spans="2:8">
      <c r="B14260" s="235" t="s">
        <v>102</v>
      </c>
      <c r="C14260" s="235">
        <v>43506</v>
      </c>
      <c r="D14260" s="235">
        <v>0</v>
      </c>
      <c r="E14260" s="235">
        <v>0</v>
      </c>
      <c r="F14260" s="235">
        <v>0</v>
      </c>
      <c r="G14260" s="235">
        <v>0</v>
      </c>
      <c r="H14260" s="235">
        <v>0</v>
      </c>
    </row>
    <row r="14261" spans="2:8">
      <c r="B14261" s="235" t="s">
        <v>102</v>
      </c>
      <c r="C14261" s="235">
        <v>43507</v>
      </c>
      <c r="D14261" s="235">
        <v>7</v>
      </c>
      <c r="E14261" s="235">
        <v>82</v>
      </c>
      <c r="F14261" s="235">
        <v>54</v>
      </c>
      <c r="G14261" s="235">
        <v>39</v>
      </c>
      <c r="H14261" s="235">
        <v>10</v>
      </c>
    </row>
    <row r="14262" spans="2:8">
      <c r="B14262" s="235" t="s">
        <v>102</v>
      </c>
      <c r="C14262" s="235">
        <v>43508</v>
      </c>
      <c r="D14262" s="235">
        <v>30</v>
      </c>
      <c r="E14262" s="235">
        <v>85</v>
      </c>
      <c r="F14262" s="235">
        <v>50</v>
      </c>
      <c r="G14262" s="235">
        <v>22</v>
      </c>
      <c r="H14262" s="235">
        <v>8</v>
      </c>
    </row>
    <row r="14263" spans="2:8">
      <c r="B14263" s="235" t="s">
        <v>102</v>
      </c>
      <c r="C14263" s="235">
        <v>43509</v>
      </c>
      <c r="D14263" s="235">
        <v>0</v>
      </c>
      <c r="E14263" s="235">
        <v>82</v>
      </c>
      <c r="F14263" s="235">
        <v>56</v>
      </c>
      <c r="G14263" s="235">
        <v>39</v>
      </c>
      <c r="H14263" s="235">
        <v>13</v>
      </c>
    </row>
    <row r="14264" spans="2:8">
      <c r="B14264" s="235" t="s">
        <v>102</v>
      </c>
      <c r="C14264" s="235">
        <v>43510</v>
      </c>
      <c r="D14264" s="235">
        <v>0</v>
      </c>
      <c r="E14264" s="235">
        <v>80</v>
      </c>
      <c r="F14264" s="235">
        <v>52</v>
      </c>
      <c r="G14264" s="235">
        <v>35</v>
      </c>
      <c r="H14264" s="235">
        <v>11</v>
      </c>
    </row>
    <row r="14265" spans="2:8">
      <c r="B14265" s="235" t="s">
        <v>102</v>
      </c>
      <c r="C14265" s="235">
        <v>43511</v>
      </c>
      <c r="D14265" s="235">
        <v>0</v>
      </c>
      <c r="E14265" s="235">
        <v>81</v>
      </c>
      <c r="F14265" s="235">
        <v>50</v>
      </c>
      <c r="G14265" s="235">
        <v>24</v>
      </c>
      <c r="H14265" s="235">
        <v>12</v>
      </c>
    </row>
    <row r="14266" spans="2:8">
      <c r="B14266" s="235" t="s">
        <v>102</v>
      </c>
      <c r="C14266" s="235">
        <v>43512</v>
      </c>
      <c r="D14266" s="235">
        <v>0</v>
      </c>
      <c r="E14266" s="235">
        <v>0</v>
      </c>
      <c r="F14266" s="235">
        <v>0</v>
      </c>
      <c r="G14266" s="235">
        <v>0</v>
      </c>
      <c r="H14266" s="235">
        <v>0</v>
      </c>
    </row>
    <row r="14267" spans="2:8">
      <c r="B14267" s="235" t="s">
        <v>102</v>
      </c>
      <c r="C14267" s="235">
        <v>43513</v>
      </c>
      <c r="D14267" s="235">
        <v>0</v>
      </c>
      <c r="E14267" s="235">
        <v>0</v>
      </c>
      <c r="F14267" s="235">
        <v>0</v>
      </c>
      <c r="G14267" s="235">
        <v>0</v>
      </c>
      <c r="H14267" s="235">
        <v>0</v>
      </c>
    </row>
    <row r="14268" spans="2:8">
      <c r="B14268" s="235" t="s">
        <v>102</v>
      </c>
      <c r="C14268" s="235">
        <v>43514</v>
      </c>
      <c r="D14268" s="235">
        <v>10</v>
      </c>
      <c r="E14268" s="235">
        <v>82</v>
      </c>
      <c r="F14268" s="235">
        <v>55</v>
      </c>
      <c r="G14268" s="235">
        <v>22</v>
      </c>
      <c r="H14268" s="235">
        <v>12</v>
      </c>
    </row>
    <row r="14269" spans="2:8">
      <c r="B14269" s="235" t="s">
        <v>102</v>
      </c>
      <c r="C14269" s="235">
        <v>43515</v>
      </c>
      <c r="D14269" s="235">
        <v>0</v>
      </c>
      <c r="E14269" s="235">
        <v>80</v>
      </c>
      <c r="F14269" s="235">
        <v>56</v>
      </c>
      <c r="G14269" s="235">
        <v>20</v>
      </c>
      <c r="H14269" s="235">
        <v>15</v>
      </c>
    </row>
    <row r="14270" spans="2:8">
      <c r="B14270" s="235" t="s">
        <v>102</v>
      </c>
      <c r="C14270" s="235">
        <v>43516</v>
      </c>
      <c r="D14270" s="235">
        <v>2</v>
      </c>
      <c r="E14270" s="235">
        <v>83</v>
      </c>
      <c r="F14270" s="235">
        <v>60</v>
      </c>
      <c r="G14270" s="235">
        <v>36</v>
      </c>
      <c r="H14270" s="235">
        <v>13</v>
      </c>
    </row>
    <row r="14271" spans="2:8">
      <c r="B14271" s="235" t="s">
        <v>102</v>
      </c>
      <c r="C14271" s="235">
        <v>43517</v>
      </c>
      <c r="D14271" s="235">
        <v>0</v>
      </c>
      <c r="E14271" s="235">
        <v>81</v>
      </c>
      <c r="F14271" s="235">
        <v>60</v>
      </c>
      <c r="G14271" s="235">
        <v>36</v>
      </c>
      <c r="H14271" s="235">
        <v>13</v>
      </c>
    </row>
    <row r="14272" spans="2:8">
      <c r="B14272" s="235" t="s">
        <v>102</v>
      </c>
      <c r="C14272" s="235">
        <v>43518</v>
      </c>
      <c r="D14272" s="235">
        <v>0</v>
      </c>
      <c r="E14272" s="235">
        <v>81</v>
      </c>
      <c r="F14272" s="235">
        <v>59</v>
      </c>
      <c r="G14272" s="235">
        <v>28</v>
      </c>
      <c r="H14272" s="235">
        <v>12</v>
      </c>
    </row>
    <row r="14273" spans="2:8">
      <c r="B14273" s="235" t="s">
        <v>102</v>
      </c>
      <c r="C14273" s="235">
        <v>43519</v>
      </c>
      <c r="D14273" s="235">
        <v>3</v>
      </c>
      <c r="E14273" s="235">
        <v>0</v>
      </c>
      <c r="F14273" s="235">
        <v>0</v>
      </c>
      <c r="G14273" s="235">
        <v>0</v>
      </c>
      <c r="H14273" s="235">
        <v>0</v>
      </c>
    </row>
    <row r="14274" spans="2:8">
      <c r="B14274" s="235" t="s">
        <v>102</v>
      </c>
      <c r="C14274" s="235">
        <v>43520</v>
      </c>
      <c r="D14274" s="235">
        <v>0</v>
      </c>
      <c r="E14274" s="235">
        <v>0</v>
      </c>
      <c r="F14274" s="235">
        <v>0</v>
      </c>
      <c r="G14274" s="235">
        <v>0</v>
      </c>
      <c r="H14274" s="235">
        <v>0</v>
      </c>
    </row>
    <row r="14275" spans="2:8">
      <c r="B14275" s="235" t="s">
        <v>102</v>
      </c>
      <c r="C14275" s="235">
        <v>43521</v>
      </c>
      <c r="D14275" s="235">
        <v>12</v>
      </c>
      <c r="E14275" s="235">
        <v>82</v>
      </c>
      <c r="F14275" s="235">
        <v>68</v>
      </c>
      <c r="G14275" s="235">
        <v>23</v>
      </c>
      <c r="H14275" s="235">
        <v>18</v>
      </c>
    </row>
    <row r="14276" spans="2:8">
      <c r="B14276" s="235" t="s">
        <v>102</v>
      </c>
      <c r="C14276" s="235">
        <v>43522</v>
      </c>
      <c r="D14276" s="235">
        <v>3</v>
      </c>
      <c r="E14276" s="235">
        <v>84</v>
      </c>
      <c r="F14276" s="235">
        <v>71</v>
      </c>
      <c r="G14276" s="235">
        <v>20</v>
      </c>
      <c r="H14276" s="235">
        <v>17</v>
      </c>
    </row>
    <row r="14277" spans="2:8">
      <c r="B14277" s="235" t="s">
        <v>102</v>
      </c>
      <c r="C14277" s="235">
        <v>43523</v>
      </c>
      <c r="D14277" s="235">
        <v>12</v>
      </c>
      <c r="E14277" s="235">
        <v>97</v>
      </c>
      <c r="F14277" s="235">
        <v>67</v>
      </c>
      <c r="G14277" s="235">
        <v>20</v>
      </c>
      <c r="H14277" s="235">
        <v>16</v>
      </c>
    </row>
    <row r="14278" spans="2:8">
      <c r="B14278" s="235" t="s">
        <v>102</v>
      </c>
      <c r="C14278" s="235">
        <v>43524</v>
      </c>
      <c r="D14278" s="235">
        <v>2</v>
      </c>
      <c r="E14278" s="235">
        <v>86</v>
      </c>
      <c r="F14278" s="235">
        <v>62</v>
      </c>
      <c r="G14278" s="235">
        <v>23</v>
      </c>
      <c r="H14278" s="235">
        <v>16</v>
      </c>
    </row>
    <row r="14279" spans="2:8">
      <c r="B14279" s="235" t="s">
        <v>102</v>
      </c>
      <c r="C14279" s="235">
        <v>43525</v>
      </c>
      <c r="D14279" s="235">
        <v>0</v>
      </c>
      <c r="E14279" s="235">
        <v>81</v>
      </c>
      <c r="F14279" s="235">
        <v>57</v>
      </c>
      <c r="G14279" s="235">
        <v>37</v>
      </c>
      <c r="H14279" s="235">
        <v>12</v>
      </c>
    </row>
    <row r="14280" spans="2:8">
      <c r="B14280" s="235" t="s">
        <v>102</v>
      </c>
      <c r="C14280" s="235">
        <v>43526</v>
      </c>
      <c r="D14280" s="235">
        <v>8</v>
      </c>
      <c r="E14280" s="235">
        <v>0</v>
      </c>
      <c r="F14280" s="235">
        <v>0</v>
      </c>
      <c r="G14280" s="235">
        <v>0</v>
      </c>
      <c r="H14280" s="235">
        <v>0</v>
      </c>
    </row>
    <row r="14281" spans="2:8">
      <c r="B14281" s="235" t="s">
        <v>102</v>
      </c>
      <c r="C14281" s="235">
        <v>43527</v>
      </c>
      <c r="D14281" s="235">
        <v>0</v>
      </c>
      <c r="E14281" s="235">
        <v>0</v>
      </c>
      <c r="F14281" s="235">
        <v>0</v>
      </c>
      <c r="G14281" s="235">
        <v>0</v>
      </c>
      <c r="H14281" s="235">
        <v>0</v>
      </c>
    </row>
    <row r="14282" spans="2:8">
      <c r="B14282" s="235" t="s">
        <v>102</v>
      </c>
      <c r="C14282" s="235">
        <v>43528</v>
      </c>
      <c r="D14282" s="235">
        <v>0</v>
      </c>
      <c r="E14282" s="235">
        <v>80</v>
      </c>
      <c r="F14282" s="235">
        <v>60</v>
      </c>
      <c r="G14282" s="235">
        <v>36</v>
      </c>
      <c r="H14282" s="235">
        <v>11</v>
      </c>
    </row>
    <row r="14283" spans="2:8">
      <c r="B14283" s="235" t="s">
        <v>102</v>
      </c>
      <c r="C14283" s="235">
        <v>43529</v>
      </c>
      <c r="D14283" s="235">
        <v>42</v>
      </c>
      <c r="E14283" s="235">
        <v>81</v>
      </c>
      <c r="F14283" s="235">
        <v>58</v>
      </c>
      <c r="G14283" s="235">
        <v>35</v>
      </c>
      <c r="H14283" s="235">
        <v>1</v>
      </c>
    </row>
    <row r="14284" spans="2:8">
      <c r="B14284" s="235" t="s">
        <v>102</v>
      </c>
      <c r="C14284" s="235">
        <v>43530</v>
      </c>
      <c r="D14284" s="235">
        <v>0</v>
      </c>
      <c r="E14284" s="235">
        <v>82</v>
      </c>
      <c r="F14284" s="235">
        <v>60</v>
      </c>
      <c r="G14284" s="235">
        <v>35</v>
      </c>
      <c r="H14284" s="235">
        <v>12</v>
      </c>
    </row>
    <row r="14285" spans="2:8">
      <c r="B14285" s="235" t="s">
        <v>102</v>
      </c>
      <c r="C14285" s="235">
        <v>43531</v>
      </c>
      <c r="D14285" s="235">
        <v>22</v>
      </c>
      <c r="E14285" s="235">
        <v>83</v>
      </c>
      <c r="F14285" s="235">
        <v>59</v>
      </c>
      <c r="G14285" s="235">
        <v>32</v>
      </c>
      <c r="H14285" s="235">
        <v>9</v>
      </c>
    </row>
    <row r="14286" spans="2:8">
      <c r="B14286" s="235" t="s">
        <v>102</v>
      </c>
      <c r="C14286" s="235">
        <v>43532</v>
      </c>
      <c r="D14286" s="235">
        <v>0</v>
      </c>
      <c r="E14286" s="235">
        <v>84</v>
      </c>
      <c r="F14286" s="235">
        <v>59</v>
      </c>
      <c r="G14286" s="235">
        <v>37</v>
      </c>
      <c r="H14286" s="235">
        <v>10</v>
      </c>
    </row>
    <row r="14287" spans="2:8">
      <c r="B14287" s="235" t="s">
        <v>102</v>
      </c>
      <c r="C14287" s="235">
        <v>43533</v>
      </c>
      <c r="D14287" s="235">
        <v>0</v>
      </c>
      <c r="E14287" s="235">
        <v>0</v>
      </c>
      <c r="F14287" s="235">
        <v>0</v>
      </c>
      <c r="G14287" s="235">
        <v>0</v>
      </c>
      <c r="H14287" s="235">
        <v>0</v>
      </c>
    </row>
    <row r="14288" spans="2:8">
      <c r="B14288" s="235" t="s">
        <v>102</v>
      </c>
      <c r="C14288" s="235">
        <v>43534</v>
      </c>
      <c r="D14288" s="235">
        <v>0</v>
      </c>
      <c r="E14288" s="235">
        <v>0</v>
      </c>
      <c r="F14288" s="235">
        <v>0</v>
      </c>
      <c r="G14288" s="235">
        <v>0</v>
      </c>
      <c r="H14288" s="235">
        <v>0</v>
      </c>
    </row>
    <row r="14289" spans="2:8">
      <c r="B14289" s="235" t="s">
        <v>102</v>
      </c>
      <c r="C14289" s="235">
        <v>43535</v>
      </c>
      <c r="D14289" s="235">
        <v>5</v>
      </c>
      <c r="E14289" s="235">
        <v>84</v>
      </c>
      <c r="F14289" s="235">
        <v>58</v>
      </c>
      <c r="G14289" s="235">
        <v>32</v>
      </c>
      <c r="H14289" s="235">
        <v>10</v>
      </c>
    </row>
    <row r="14290" spans="2:8">
      <c r="B14290" s="235" t="s">
        <v>102</v>
      </c>
      <c r="C14290" s="235">
        <v>43536</v>
      </c>
      <c r="D14290" s="235">
        <v>3</v>
      </c>
      <c r="E14290" s="235">
        <v>83</v>
      </c>
      <c r="F14290" s="235">
        <v>60</v>
      </c>
      <c r="G14290" s="235">
        <v>30</v>
      </c>
      <c r="H14290" s="235">
        <v>10</v>
      </c>
    </row>
    <row r="14291" spans="2:8">
      <c r="B14291" s="235" t="s">
        <v>102</v>
      </c>
      <c r="C14291" s="235">
        <v>43537</v>
      </c>
      <c r="D14291" s="235">
        <v>5</v>
      </c>
      <c r="E14291" s="235">
        <v>84</v>
      </c>
      <c r="F14291" s="235">
        <v>62</v>
      </c>
      <c r="G14291" s="235">
        <v>28</v>
      </c>
      <c r="H14291" s="235">
        <v>12</v>
      </c>
    </row>
    <row r="14292" spans="2:8">
      <c r="B14292" s="235" t="s">
        <v>102</v>
      </c>
      <c r="C14292" s="235">
        <v>43538</v>
      </c>
      <c r="D14292" s="235">
        <v>0</v>
      </c>
      <c r="E14292" s="235">
        <v>82</v>
      </c>
      <c r="F14292" s="235">
        <v>61</v>
      </c>
      <c r="G14292" s="235">
        <v>32</v>
      </c>
      <c r="H14292" s="235">
        <v>8</v>
      </c>
    </row>
    <row r="14293" spans="2:8">
      <c r="B14293" s="235" t="s">
        <v>102</v>
      </c>
      <c r="C14293" s="235">
        <v>43539</v>
      </c>
      <c r="D14293" s="235">
        <v>15</v>
      </c>
      <c r="E14293" s="235">
        <v>80</v>
      </c>
      <c r="F14293" s="235">
        <v>60</v>
      </c>
      <c r="G14293" s="235">
        <v>31</v>
      </c>
      <c r="H14293" s="235">
        <v>14</v>
      </c>
    </row>
    <row r="14294" spans="2:8">
      <c r="B14294" s="235" t="s">
        <v>102</v>
      </c>
      <c r="C14294" s="235">
        <v>43540</v>
      </c>
      <c r="D14294" s="235">
        <v>0</v>
      </c>
      <c r="E14294" s="235">
        <v>0</v>
      </c>
      <c r="F14294" s="235">
        <v>0</v>
      </c>
      <c r="G14294" s="235">
        <v>0</v>
      </c>
      <c r="H14294" s="235">
        <v>0</v>
      </c>
    </row>
    <row r="14295" spans="2:8">
      <c r="B14295" s="235" t="s">
        <v>102</v>
      </c>
      <c r="C14295" s="235">
        <v>43541</v>
      </c>
      <c r="D14295" s="235">
        <v>0</v>
      </c>
      <c r="E14295" s="235">
        <v>0</v>
      </c>
      <c r="F14295" s="235">
        <v>0</v>
      </c>
      <c r="G14295" s="235">
        <v>0</v>
      </c>
      <c r="H14295" s="235">
        <v>0</v>
      </c>
    </row>
    <row r="14296" spans="2:8">
      <c r="B14296" s="235" t="s">
        <v>102</v>
      </c>
      <c r="C14296" s="235">
        <v>43542</v>
      </c>
      <c r="D14296" s="235">
        <v>0</v>
      </c>
      <c r="E14296" s="235">
        <v>82</v>
      </c>
      <c r="F14296" s="235">
        <v>59</v>
      </c>
      <c r="G14296" s="235">
        <v>30</v>
      </c>
      <c r="H14296" s="235">
        <v>10</v>
      </c>
    </row>
    <row r="14297" spans="2:8">
      <c r="B14297" s="235" t="s">
        <v>102</v>
      </c>
      <c r="C14297" s="235">
        <v>43543</v>
      </c>
      <c r="D14297" s="235">
        <v>5</v>
      </c>
      <c r="E14297" s="235">
        <v>81</v>
      </c>
      <c r="F14297" s="235">
        <v>68</v>
      </c>
      <c r="G14297" s="235">
        <v>31</v>
      </c>
      <c r="H14297" s="235">
        <v>13</v>
      </c>
    </row>
    <row r="14298" spans="2:8">
      <c r="B14298" s="235" t="s">
        <v>102</v>
      </c>
      <c r="C14298" s="235">
        <v>43544</v>
      </c>
      <c r="D14298" s="235">
        <v>2</v>
      </c>
      <c r="E14298" s="235">
        <v>83</v>
      </c>
      <c r="F14298" s="235">
        <v>57</v>
      </c>
      <c r="G14298" s="235">
        <v>38</v>
      </c>
      <c r="H14298" s="235">
        <v>12</v>
      </c>
    </row>
    <row r="14299" spans="2:8">
      <c r="B14299" s="235" t="s">
        <v>102</v>
      </c>
      <c r="C14299" s="235">
        <v>43545</v>
      </c>
      <c r="D14299" s="235">
        <v>3</v>
      </c>
      <c r="E14299" s="235">
        <v>82</v>
      </c>
      <c r="F14299" s="235">
        <v>55</v>
      </c>
      <c r="G14299" s="235">
        <v>37</v>
      </c>
      <c r="H14299" s="235">
        <v>10</v>
      </c>
    </row>
    <row r="14300" spans="2:8">
      <c r="B14300" s="235" t="s">
        <v>102</v>
      </c>
      <c r="C14300" s="235">
        <v>43546</v>
      </c>
      <c r="D14300" s="235">
        <v>0</v>
      </c>
      <c r="E14300" s="235">
        <v>83</v>
      </c>
      <c r="F14300" s="235">
        <v>56</v>
      </c>
      <c r="G14300" s="235">
        <v>35</v>
      </c>
      <c r="H14300" s="235">
        <v>9</v>
      </c>
    </row>
    <row r="14301" spans="2:8">
      <c r="B14301" s="235" t="s">
        <v>102</v>
      </c>
      <c r="C14301" s="235">
        <v>43547</v>
      </c>
      <c r="D14301" s="235">
        <v>0</v>
      </c>
      <c r="E14301" s="235">
        <v>0</v>
      </c>
      <c r="F14301" s="235">
        <v>0</v>
      </c>
      <c r="G14301" s="235">
        <v>0</v>
      </c>
      <c r="H14301" s="235">
        <v>0</v>
      </c>
    </row>
    <row r="14302" spans="2:8">
      <c r="B14302" s="235" t="s">
        <v>102</v>
      </c>
      <c r="C14302" s="235">
        <v>43548</v>
      </c>
      <c r="D14302" s="235">
        <v>0</v>
      </c>
      <c r="E14302" s="235">
        <v>0</v>
      </c>
      <c r="F14302" s="235">
        <v>0</v>
      </c>
      <c r="G14302" s="235">
        <v>0</v>
      </c>
      <c r="H14302" s="235">
        <v>0</v>
      </c>
    </row>
    <row r="14303" spans="2:8">
      <c r="B14303" s="235" t="s">
        <v>102</v>
      </c>
      <c r="C14303" s="235">
        <v>43549</v>
      </c>
      <c r="D14303" s="235">
        <v>0</v>
      </c>
      <c r="E14303" s="235">
        <v>0</v>
      </c>
      <c r="F14303" s="235">
        <v>0</v>
      </c>
      <c r="G14303" s="235">
        <v>0</v>
      </c>
      <c r="H14303" s="235">
        <v>0</v>
      </c>
    </row>
    <row r="14304" spans="2:8">
      <c r="B14304" s="235" t="s">
        <v>102</v>
      </c>
      <c r="C14304" s="235">
        <v>43550</v>
      </c>
      <c r="D14304" s="235">
        <v>9</v>
      </c>
      <c r="E14304" s="235">
        <v>84</v>
      </c>
      <c r="F14304" s="235">
        <v>65</v>
      </c>
      <c r="G14304" s="235">
        <v>26</v>
      </c>
      <c r="H14304" s="235">
        <v>15</v>
      </c>
    </row>
    <row r="14305" spans="2:8">
      <c r="B14305" s="235" t="s">
        <v>102</v>
      </c>
      <c r="C14305" s="235">
        <v>43551</v>
      </c>
      <c r="D14305" s="235">
        <v>1</v>
      </c>
      <c r="E14305" s="235">
        <v>83</v>
      </c>
      <c r="F14305" s="235">
        <v>67</v>
      </c>
      <c r="G14305" s="235">
        <v>27</v>
      </c>
      <c r="H14305" s="235">
        <v>14</v>
      </c>
    </row>
    <row r="14306" spans="2:8">
      <c r="B14306" s="235" t="s">
        <v>102</v>
      </c>
      <c r="C14306" s="235">
        <v>43552</v>
      </c>
      <c r="D14306" s="235">
        <v>0</v>
      </c>
      <c r="E14306" s="235">
        <v>84</v>
      </c>
      <c r="F14306" s="235">
        <v>64</v>
      </c>
      <c r="G14306" s="235">
        <v>30</v>
      </c>
      <c r="H14306" s="235">
        <v>16</v>
      </c>
    </row>
    <row r="14307" spans="2:8">
      <c r="B14307" s="235" t="s">
        <v>102</v>
      </c>
      <c r="C14307" s="235">
        <v>43553</v>
      </c>
      <c r="D14307" s="235">
        <v>1</v>
      </c>
      <c r="E14307" s="235">
        <v>84</v>
      </c>
      <c r="F14307" s="235">
        <v>66</v>
      </c>
      <c r="G14307" s="235">
        <v>30</v>
      </c>
      <c r="H14307" s="235">
        <v>16</v>
      </c>
    </row>
    <row r="14308" spans="2:8">
      <c r="B14308" s="235" t="s">
        <v>102</v>
      </c>
      <c r="C14308" s="235">
        <v>43554</v>
      </c>
      <c r="D14308" s="235">
        <v>0</v>
      </c>
      <c r="E14308" s="235">
        <v>0</v>
      </c>
      <c r="F14308" s="235">
        <v>0</v>
      </c>
      <c r="G14308" s="235">
        <v>0</v>
      </c>
      <c r="H14308" s="235">
        <v>0</v>
      </c>
    </row>
    <row r="14309" spans="2:8">
      <c r="B14309" s="235" t="s">
        <v>102</v>
      </c>
      <c r="C14309" s="235">
        <v>43555</v>
      </c>
      <c r="D14309" s="235">
        <v>0</v>
      </c>
      <c r="E14309" s="235">
        <v>0</v>
      </c>
      <c r="F14309" s="235">
        <v>0</v>
      </c>
      <c r="G14309" s="235">
        <v>0</v>
      </c>
      <c r="H14309" s="235">
        <v>0</v>
      </c>
    </row>
    <row r="14310" spans="2:8">
      <c r="B14310" s="235" t="s">
        <v>102</v>
      </c>
      <c r="C14310" s="235">
        <v>43556</v>
      </c>
      <c r="D14310" s="235">
        <v>40</v>
      </c>
      <c r="E14310" s="235">
        <v>80</v>
      </c>
      <c r="F14310" s="235">
        <v>60</v>
      </c>
      <c r="G14310" s="235">
        <v>36</v>
      </c>
      <c r="H14310" s="235">
        <v>11</v>
      </c>
    </row>
    <row r="14311" spans="2:8">
      <c r="B14311" s="235" t="s">
        <v>102</v>
      </c>
      <c r="C14311" s="235">
        <v>43557</v>
      </c>
      <c r="D14311" s="235">
        <v>18</v>
      </c>
      <c r="E14311" s="235">
        <v>81</v>
      </c>
      <c r="F14311" s="235">
        <v>58</v>
      </c>
      <c r="G14311" s="235">
        <v>35</v>
      </c>
      <c r="H14311" s="235">
        <v>1</v>
      </c>
    </row>
    <row r="14312" spans="2:8">
      <c r="B14312" s="235" t="s">
        <v>102</v>
      </c>
      <c r="C14312" s="235">
        <v>43558</v>
      </c>
      <c r="D14312" s="235">
        <v>2</v>
      </c>
      <c r="E14312" s="235">
        <v>82</v>
      </c>
      <c r="F14312" s="235">
        <v>60</v>
      </c>
      <c r="G14312" s="235">
        <v>35</v>
      </c>
      <c r="H14312" s="235">
        <v>12</v>
      </c>
    </row>
    <row r="14313" spans="2:8">
      <c r="B14313" s="235" t="s">
        <v>102</v>
      </c>
      <c r="C14313" s="235">
        <v>43559</v>
      </c>
      <c r="D14313" s="235">
        <v>20</v>
      </c>
      <c r="E14313" s="235">
        <v>83</v>
      </c>
      <c r="F14313" s="235">
        <v>59</v>
      </c>
      <c r="G14313" s="235">
        <v>32</v>
      </c>
      <c r="H14313" s="235">
        <v>9</v>
      </c>
    </row>
    <row r="14314" spans="2:8">
      <c r="B14314" s="235" t="s">
        <v>102</v>
      </c>
      <c r="C14314" s="235">
        <v>43560</v>
      </c>
      <c r="D14314" s="235">
        <v>5</v>
      </c>
      <c r="E14314" s="235">
        <v>84</v>
      </c>
      <c r="F14314" s="235">
        <v>59</v>
      </c>
      <c r="G14314" s="235">
        <v>37</v>
      </c>
      <c r="H14314" s="235">
        <v>10</v>
      </c>
    </row>
    <row r="14315" spans="2:8">
      <c r="B14315" s="235" t="s">
        <v>102</v>
      </c>
      <c r="C14315" s="235">
        <v>43561</v>
      </c>
      <c r="D14315" s="235">
        <v>0</v>
      </c>
      <c r="E14315" s="235">
        <v>0</v>
      </c>
      <c r="F14315" s="235">
        <v>0</v>
      </c>
      <c r="G14315" s="235">
        <v>0</v>
      </c>
      <c r="H14315" s="235">
        <v>0</v>
      </c>
    </row>
    <row r="14316" spans="2:8">
      <c r="B14316" s="235" t="s">
        <v>102</v>
      </c>
      <c r="C14316" s="235">
        <v>43562</v>
      </c>
      <c r="D14316" s="235">
        <v>0</v>
      </c>
      <c r="E14316" s="235">
        <v>0</v>
      </c>
      <c r="F14316" s="235">
        <v>0</v>
      </c>
      <c r="G14316" s="235">
        <v>0</v>
      </c>
      <c r="H14316" s="235">
        <v>0</v>
      </c>
    </row>
    <row r="14317" spans="2:8">
      <c r="B14317" s="235" t="s">
        <v>102</v>
      </c>
      <c r="C14317" s="235">
        <v>43563</v>
      </c>
      <c r="D14317" s="235">
        <v>5</v>
      </c>
      <c r="E14317" s="235">
        <v>80</v>
      </c>
      <c r="F14317" s="235">
        <v>56</v>
      </c>
      <c r="G14317" s="235">
        <v>24.2</v>
      </c>
      <c r="H14317" s="235">
        <v>15.5</v>
      </c>
    </row>
    <row r="14318" spans="2:8">
      <c r="B14318" s="235" t="s">
        <v>102</v>
      </c>
      <c r="C14318" s="235">
        <v>43564</v>
      </c>
      <c r="D14318" s="235">
        <v>0</v>
      </c>
      <c r="E14318" s="235">
        <v>83</v>
      </c>
      <c r="F14318" s="235">
        <v>59</v>
      </c>
      <c r="G14318" s="235">
        <v>24</v>
      </c>
      <c r="H14318" s="235">
        <v>15</v>
      </c>
    </row>
    <row r="14319" spans="2:8">
      <c r="B14319" s="235" t="s">
        <v>102</v>
      </c>
      <c r="C14319" s="235">
        <v>43565</v>
      </c>
      <c r="D14319" s="235">
        <v>15</v>
      </c>
      <c r="E14319" s="235">
        <v>84</v>
      </c>
      <c r="F14319" s="235">
        <v>59</v>
      </c>
      <c r="G14319" s="235">
        <v>25.2</v>
      </c>
      <c r="H14319" s="235">
        <v>15.8</v>
      </c>
    </row>
    <row r="14320" spans="2:8">
      <c r="B14320" s="235" t="s">
        <v>102</v>
      </c>
      <c r="C14320" s="235">
        <v>43566</v>
      </c>
      <c r="D14320" s="235">
        <v>3</v>
      </c>
      <c r="E14320" s="235">
        <v>83</v>
      </c>
      <c r="F14320" s="235">
        <v>59</v>
      </c>
      <c r="G14320" s="235">
        <v>32</v>
      </c>
      <c r="H14320" s="235">
        <v>9</v>
      </c>
    </row>
    <row r="14321" spans="2:8">
      <c r="B14321" s="235" t="s">
        <v>102</v>
      </c>
      <c r="C14321" s="235">
        <v>43567</v>
      </c>
      <c r="D14321" s="235">
        <v>5</v>
      </c>
      <c r="E14321" s="235">
        <v>83</v>
      </c>
      <c r="F14321" s="235">
        <v>59</v>
      </c>
      <c r="G14321" s="235">
        <v>24</v>
      </c>
      <c r="H14321" s="235">
        <v>15</v>
      </c>
    </row>
    <row r="14322" spans="2:8">
      <c r="B14322" s="235" t="s">
        <v>102</v>
      </c>
      <c r="C14322" s="235">
        <v>43568</v>
      </c>
      <c r="D14322" s="235">
        <v>0</v>
      </c>
      <c r="E14322" s="235">
        <v>0</v>
      </c>
      <c r="F14322" s="235">
        <v>0</v>
      </c>
      <c r="G14322" s="235">
        <v>0</v>
      </c>
      <c r="H14322" s="235">
        <v>0</v>
      </c>
    </row>
    <row r="14323" spans="2:8">
      <c r="B14323" s="235" t="s">
        <v>102</v>
      </c>
      <c r="C14323" s="235">
        <v>43569</v>
      </c>
      <c r="D14323" s="235">
        <v>0</v>
      </c>
      <c r="E14323" s="235">
        <v>0</v>
      </c>
      <c r="F14323" s="235">
        <v>0</v>
      </c>
      <c r="G14323" s="235">
        <v>0</v>
      </c>
      <c r="H14323" s="235">
        <v>0</v>
      </c>
    </row>
    <row r="14324" spans="2:8">
      <c r="B14324" s="235" t="s">
        <v>102</v>
      </c>
      <c r="C14324" s="235">
        <v>43570</v>
      </c>
      <c r="D14324" s="235">
        <v>18</v>
      </c>
      <c r="E14324" s="235">
        <v>81</v>
      </c>
      <c r="F14324" s="235">
        <v>60</v>
      </c>
      <c r="G14324" s="235">
        <v>30</v>
      </c>
      <c r="H14324" s="235">
        <v>10</v>
      </c>
    </row>
    <row r="14325" spans="2:8">
      <c r="B14325" s="235" t="s">
        <v>102</v>
      </c>
      <c r="C14325" s="235">
        <v>43571</v>
      </c>
      <c r="D14325" s="235">
        <v>0</v>
      </c>
      <c r="E14325" s="235">
        <v>80</v>
      </c>
      <c r="F14325" s="235">
        <v>58</v>
      </c>
      <c r="G14325" s="235">
        <v>29</v>
      </c>
      <c r="H14325" s="235">
        <v>9</v>
      </c>
    </row>
    <row r="14326" spans="2:8">
      <c r="B14326" s="235" t="s">
        <v>102</v>
      </c>
      <c r="C14326" s="235">
        <v>43572</v>
      </c>
      <c r="D14326" s="235">
        <v>20</v>
      </c>
      <c r="E14326" s="235">
        <v>79</v>
      </c>
      <c r="F14326" s="235">
        <v>57</v>
      </c>
      <c r="G14326" s="235">
        <v>31</v>
      </c>
      <c r="H14326" s="235">
        <v>11</v>
      </c>
    </row>
    <row r="14327" spans="2:8">
      <c r="B14327" s="235" t="s">
        <v>102</v>
      </c>
      <c r="C14327" s="235">
        <v>43573</v>
      </c>
      <c r="D14327" s="235">
        <v>0</v>
      </c>
      <c r="E14327" s="235">
        <v>0</v>
      </c>
      <c r="F14327" s="235">
        <v>0</v>
      </c>
      <c r="G14327" s="235">
        <v>0</v>
      </c>
      <c r="H14327" s="235">
        <v>0</v>
      </c>
    </row>
    <row r="14328" spans="2:8">
      <c r="B14328" s="235" t="s">
        <v>102</v>
      </c>
      <c r="C14328" s="235">
        <v>43574</v>
      </c>
      <c r="D14328" s="235">
        <v>0</v>
      </c>
      <c r="E14328" s="235">
        <v>0</v>
      </c>
      <c r="F14328" s="235">
        <v>0</v>
      </c>
      <c r="G14328" s="235">
        <v>0</v>
      </c>
      <c r="H14328" s="235">
        <v>0</v>
      </c>
    </row>
    <row r="14329" spans="2:8">
      <c r="B14329" s="235" t="s">
        <v>102</v>
      </c>
      <c r="C14329" s="235">
        <v>43575</v>
      </c>
      <c r="D14329" s="235">
        <v>0</v>
      </c>
      <c r="E14329" s="235">
        <v>0</v>
      </c>
      <c r="F14329" s="235">
        <v>0</v>
      </c>
      <c r="G14329" s="235">
        <v>0</v>
      </c>
      <c r="H14329" s="235">
        <v>0</v>
      </c>
    </row>
    <row r="14330" spans="2:8">
      <c r="B14330" s="235" t="s">
        <v>102</v>
      </c>
      <c r="C14330" s="235">
        <v>43576</v>
      </c>
      <c r="D14330" s="235">
        <v>0</v>
      </c>
      <c r="E14330" s="235">
        <v>0</v>
      </c>
      <c r="F14330" s="235">
        <v>0</v>
      </c>
      <c r="G14330" s="235">
        <v>0</v>
      </c>
      <c r="H14330" s="235">
        <v>0</v>
      </c>
    </row>
    <row r="14331" spans="2:8">
      <c r="B14331" s="235" t="s">
        <v>102</v>
      </c>
      <c r="C14331" s="235">
        <v>43577</v>
      </c>
      <c r="D14331" s="235">
        <v>45</v>
      </c>
      <c r="E14331" s="235">
        <v>80</v>
      </c>
      <c r="F14331" s="235">
        <v>58</v>
      </c>
      <c r="G14331" s="235">
        <v>29</v>
      </c>
      <c r="H14331" s="235">
        <v>10</v>
      </c>
    </row>
    <row r="14332" spans="2:8">
      <c r="B14332" s="235" t="s">
        <v>102</v>
      </c>
      <c r="C14332" s="235">
        <v>43578</v>
      </c>
      <c r="D14332" s="235">
        <v>8</v>
      </c>
      <c r="E14332" s="235">
        <v>79</v>
      </c>
      <c r="F14332" s="235">
        <v>60</v>
      </c>
      <c r="G14332" s="235">
        <v>30</v>
      </c>
      <c r="H14332" s="235">
        <v>11</v>
      </c>
    </row>
    <row r="14333" spans="2:8">
      <c r="B14333" s="235" t="s">
        <v>102</v>
      </c>
      <c r="C14333" s="235">
        <v>43579</v>
      </c>
      <c r="D14333" s="235">
        <v>10</v>
      </c>
      <c r="E14333" s="235">
        <v>82</v>
      </c>
      <c r="F14333" s="235">
        <v>61</v>
      </c>
      <c r="G14333" s="235">
        <v>31</v>
      </c>
      <c r="H14333" s="235">
        <v>9</v>
      </c>
    </row>
    <row r="14334" spans="2:8">
      <c r="B14334" s="235" t="s">
        <v>102</v>
      </c>
      <c r="C14334" s="235">
        <v>43580</v>
      </c>
      <c r="D14334" s="235">
        <v>3</v>
      </c>
      <c r="E14334" s="235">
        <v>81</v>
      </c>
      <c r="F14334" s="235">
        <v>59</v>
      </c>
      <c r="G14334" s="235">
        <v>28</v>
      </c>
      <c r="H14334" s="235">
        <v>10</v>
      </c>
    </row>
    <row r="14335" spans="2:8">
      <c r="B14335" s="235" t="s">
        <v>102</v>
      </c>
      <c r="C14335" s="235">
        <v>43581</v>
      </c>
      <c r="D14335" s="235">
        <v>3</v>
      </c>
      <c r="E14335" s="235">
        <v>82</v>
      </c>
      <c r="F14335" s="235">
        <v>60</v>
      </c>
      <c r="G14335" s="235">
        <v>30</v>
      </c>
      <c r="H14335" s="235">
        <v>9</v>
      </c>
    </row>
    <row r="14336" spans="2:8">
      <c r="B14336" s="235" t="s">
        <v>102</v>
      </c>
      <c r="C14336" s="235">
        <v>43582</v>
      </c>
      <c r="D14336" s="235">
        <v>0</v>
      </c>
      <c r="E14336" s="235">
        <v>0</v>
      </c>
      <c r="F14336" s="235">
        <v>0</v>
      </c>
      <c r="G14336" s="235">
        <v>0</v>
      </c>
      <c r="H14336" s="235">
        <v>0</v>
      </c>
    </row>
    <row r="14337" spans="2:8">
      <c r="B14337" s="235" t="s">
        <v>102</v>
      </c>
      <c r="C14337" s="235">
        <v>43583</v>
      </c>
      <c r="D14337" s="235">
        <v>0</v>
      </c>
      <c r="E14337" s="235">
        <v>0</v>
      </c>
      <c r="F14337" s="235">
        <v>0</v>
      </c>
      <c r="G14337" s="235">
        <v>0</v>
      </c>
      <c r="H14337" s="235">
        <v>0</v>
      </c>
    </row>
    <row r="14338" spans="2:8">
      <c r="B14338" s="235" t="s">
        <v>102</v>
      </c>
      <c r="C14338" s="235">
        <v>43584</v>
      </c>
      <c r="D14338" s="235">
        <v>0</v>
      </c>
      <c r="E14338" s="235">
        <v>0</v>
      </c>
      <c r="F14338" s="235">
        <v>0</v>
      </c>
      <c r="G14338" s="235">
        <v>0</v>
      </c>
      <c r="H14338" s="235">
        <v>0</v>
      </c>
    </row>
    <row r="14339" spans="2:8">
      <c r="B14339" s="235" t="s">
        <v>102</v>
      </c>
      <c r="C14339" s="235">
        <v>43585</v>
      </c>
      <c r="D14339" s="235">
        <v>42</v>
      </c>
      <c r="E14339" s="235">
        <v>80</v>
      </c>
      <c r="F14339" s="235">
        <v>62</v>
      </c>
      <c r="G14339" s="235">
        <v>28</v>
      </c>
      <c r="H14339" s="235">
        <v>10</v>
      </c>
    </row>
    <row r="14340" spans="2:8">
      <c r="B14340" s="235" t="s">
        <v>102</v>
      </c>
      <c r="C14340" s="235">
        <v>43586</v>
      </c>
      <c r="D14340" s="235">
        <v>0</v>
      </c>
      <c r="E14340" s="235">
        <v>84</v>
      </c>
      <c r="F14340" s="235">
        <v>60</v>
      </c>
      <c r="G14340" s="235">
        <v>30</v>
      </c>
      <c r="H14340" s="235">
        <v>10</v>
      </c>
    </row>
    <row r="14341" spans="2:8">
      <c r="B14341" s="235" t="s">
        <v>102</v>
      </c>
      <c r="C14341" s="235">
        <v>43587</v>
      </c>
      <c r="D14341" s="235">
        <v>0</v>
      </c>
      <c r="E14341" s="235">
        <v>86</v>
      </c>
      <c r="F14341" s="235">
        <v>59</v>
      </c>
      <c r="G14341" s="235">
        <v>29</v>
      </c>
      <c r="H14341" s="235">
        <v>9</v>
      </c>
    </row>
    <row r="14342" spans="2:8">
      <c r="B14342" s="235" t="s">
        <v>102</v>
      </c>
      <c r="C14342" s="235">
        <v>43588</v>
      </c>
      <c r="D14342" s="235">
        <v>0</v>
      </c>
      <c r="E14342" s="235">
        <v>87</v>
      </c>
      <c r="F14342" s="235">
        <v>60</v>
      </c>
      <c r="G14342" s="235">
        <v>30</v>
      </c>
      <c r="H14342" s="235">
        <v>11</v>
      </c>
    </row>
    <row r="14343" spans="2:8">
      <c r="B14343" s="235" t="s">
        <v>102</v>
      </c>
      <c r="C14343" s="235">
        <v>43589</v>
      </c>
      <c r="D14343" s="235">
        <v>0</v>
      </c>
      <c r="E14343" s="235">
        <v>0</v>
      </c>
      <c r="F14343" s="235">
        <v>0</v>
      </c>
      <c r="G14343" s="235">
        <v>0</v>
      </c>
      <c r="H14343" s="235">
        <v>0</v>
      </c>
    </row>
    <row r="14344" spans="2:8">
      <c r="B14344" s="235" t="s">
        <v>102</v>
      </c>
      <c r="C14344" s="235">
        <v>43590</v>
      </c>
      <c r="D14344" s="235">
        <v>0</v>
      </c>
      <c r="E14344" s="235">
        <v>0</v>
      </c>
      <c r="F14344" s="235">
        <v>0</v>
      </c>
      <c r="G14344" s="235">
        <v>0</v>
      </c>
      <c r="H14344" s="235">
        <v>0</v>
      </c>
    </row>
    <row r="14345" spans="2:8">
      <c r="B14345" s="235" t="s">
        <v>102</v>
      </c>
      <c r="C14345" s="235">
        <v>43591</v>
      </c>
      <c r="D14345" s="235">
        <v>0</v>
      </c>
      <c r="E14345" s="235">
        <v>80</v>
      </c>
      <c r="F14345" s="235">
        <v>60</v>
      </c>
      <c r="G14345" s="235">
        <v>29</v>
      </c>
      <c r="H14345" s="235">
        <v>10</v>
      </c>
    </row>
    <row r="14346" spans="2:8">
      <c r="B14346" s="235" t="s">
        <v>102</v>
      </c>
      <c r="C14346" s="235">
        <v>43592</v>
      </c>
      <c r="D14346" s="235">
        <v>0</v>
      </c>
      <c r="E14346" s="235">
        <v>82</v>
      </c>
      <c r="F14346" s="235">
        <v>60</v>
      </c>
      <c r="G14346" s="235">
        <v>30</v>
      </c>
      <c r="H14346" s="235">
        <v>9</v>
      </c>
    </row>
    <row r="14347" spans="2:8">
      <c r="B14347" s="235" t="s">
        <v>102</v>
      </c>
      <c r="C14347" s="235">
        <v>43593</v>
      </c>
      <c r="D14347" s="235">
        <v>18</v>
      </c>
      <c r="E14347" s="235">
        <v>79</v>
      </c>
      <c r="F14347" s="235">
        <v>58</v>
      </c>
      <c r="G14347" s="235">
        <v>28</v>
      </c>
      <c r="H14347" s="235">
        <v>11</v>
      </c>
    </row>
    <row r="14348" spans="2:8">
      <c r="B14348" s="235" t="s">
        <v>102</v>
      </c>
      <c r="C14348" s="235">
        <v>43594</v>
      </c>
      <c r="D14348" s="235">
        <v>8</v>
      </c>
      <c r="E14348" s="235">
        <v>83</v>
      </c>
      <c r="F14348" s="235">
        <v>59</v>
      </c>
      <c r="G14348" s="235">
        <v>27</v>
      </c>
      <c r="H14348" s="235">
        <v>11</v>
      </c>
    </row>
    <row r="14349" spans="2:8">
      <c r="B14349" s="235" t="s">
        <v>102</v>
      </c>
      <c r="C14349" s="235">
        <v>43595</v>
      </c>
      <c r="D14349" s="235">
        <v>35</v>
      </c>
      <c r="E14349" s="235">
        <v>80</v>
      </c>
      <c r="F14349" s="235">
        <v>62</v>
      </c>
      <c r="G14349" s="235">
        <v>29</v>
      </c>
      <c r="H14349" s="235">
        <v>9</v>
      </c>
    </row>
    <row r="14350" spans="2:8">
      <c r="B14350" s="235" t="s">
        <v>102</v>
      </c>
      <c r="C14350" s="235">
        <v>43596</v>
      </c>
      <c r="D14350" s="235">
        <v>0</v>
      </c>
      <c r="E14350" s="235">
        <v>0</v>
      </c>
      <c r="F14350" s="235">
        <v>0</v>
      </c>
      <c r="G14350" s="235">
        <v>0</v>
      </c>
      <c r="H14350" s="235">
        <v>0</v>
      </c>
    </row>
    <row r="14351" spans="2:8">
      <c r="B14351" s="235" t="s">
        <v>102</v>
      </c>
      <c r="C14351" s="235">
        <v>43597</v>
      </c>
      <c r="D14351" s="235">
        <v>0</v>
      </c>
      <c r="E14351" s="235">
        <v>0</v>
      </c>
      <c r="F14351" s="235">
        <v>0</v>
      </c>
      <c r="G14351" s="235">
        <v>0</v>
      </c>
      <c r="H14351" s="235">
        <v>0</v>
      </c>
    </row>
    <row r="14352" spans="2:8">
      <c r="B14352" s="235" t="s">
        <v>102</v>
      </c>
      <c r="C14352" s="235">
        <v>43598</v>
      </c>
      <c r="D14352" s="235">
        <v>8</v>
      </c>
      <c r="E14352" s="235">
        <v>89</v>
      </c>
      <c r="F14352" s="235">
        <v>61</v>
      </c>
      <c r="G14352" s="235">
        <v>27</v>
      </c>
      <c r="H14352" s="235">
        <v>9</v>
      </c>
    </row>
    <row r="14353" spans="2:8">
      <c r="B14353" s="235" t="s">
        <v>102</v>
      </c>
      <c r="C14353" s="235">
        <v>43599</v>
      </c>
      <c r="D14353" s="235">
        <v>0</v>
      </c>
      <c r="E14353" s="235">
        <v>86</v>
      </c>
      <c r="F14353" s="235">
        <v>62</v>
      </c>
      <c r="G14353" s="235">
        <v>28</v>
      </c>
      <c r="H14353" s="235">
        <v>10</v>
      </c>
    </row>
    <row r="14354" spans="2:8">
      <c r="B14354" s="235" t="s">
        <v>102</v>
      </c>
      <c r="C14354" s="235">
        <v>43600</v>
      </c>
      <c r="D14354" s="235">
        <v>12</v>
      </c>
      <c r="E14354" s="235">
        <v>80</v>
      </c>
      <c r="F14354" s="235">
        <v>60</v>
      </c>
      <c r="G14354" s="235">
        <v>29</v>
      </c>
      <c r="H14354" s="235">
        <v>8</v>
      </c>
    </row>
    <row r="14355" spans="2:8">
      <c r="B14355" s="235" t="s">
        <v>102</v>
      </c>
      <c r="C14355" s="235">
        <v>43601</v>
      </c>
      <c r="D14355" s="235">
        <v>0</v>
      </c>
      <c r="E14355" s="235">
        <v>89</v>
      </c>
      <c r="F14355" s="235">
        <v>70</v>
      </c>
      <c r="G14355" s="235">
        <v>30</v>
      </c>
      <c r="H14355" s="235">
        <v>9</v>
      </c>
    </row>
    <row r="14356" spans="2:8">
      <c r="B14356" s="235" t="s">
        <v>102</v>
      </c>
      <c r="C14356" s="235">
        <v>43602</v>
      </c>
      <c r="D14356" s="235">
        <v>70</v>
      </c>
      <c r="E14356" s="235">
        <v>82</v>
      </c>
      <c r="F14356" s="235">
        <v>60</v>
      </c>
      <c r="G14356" s="235">
        <v>30</v>
      </c>
      <c r="H14356" s="235">
        <v>9</v>
      </c>
    </row>
    <row r="14357" spans="2:8">
      <c r="B14357" s="235" t="s">
        <v>102</v>
      </c>
      <c r="C14357" s="235">
        <v>43603</v>
      </c>
      <c r="D14357" s="235">
        <v>0</v>
      </c>
      <c r="E14357" s="235">
        <v>0</v>
      </c>
      <c r="F14357" s="235">
        <v>0</v>
      </c>
      <c r="G14357" s="235">
        <v>0</v>
      </c>
      <c r="H14357" s="235">
        <v>0</v>
      </c>
    </row>
    <row r="14358" spans="2:8">
      <c r="B14358" s="235" t="s">
        <v>102</v>
      </c>
      <c r="C14358" s="235">
        <v>43604</v>
      </c>
      <c r="D14358" s="235">
        <v>0</v>
      </c>
      <c r="E14358" s="235">
        <v>0</v>
      </c>
      <c r="F14358" s="235">
        <v>0</v>
      </c>
      <c r="G14358" s="235">
        <v>0</v>
      </c>
      <c r="H14358" s="235">
        <v>0</v>
      </c>
    </row>
    <row r="14359" spans="2:8">
      <c r="B14359" s="235" t="s">
        <v>102</v>
      </c>
      <c r="C14359" s="235">
        <v>43605</v>
      </c>
      <c r="D14359" s="235">
        <v>30</v>
      </c>
      <c r="E14359" s="235">
        <v>80</v>
      </c>
      <c r="F14359" s="235">
        <v>60</v>
      </c>
      <c r="G14359" s="235">
        <v>29</v>
      </c>
      <c r="H14359" s="235">
        <v>10</v>
      </c>
    </row>
    <row r="14360" spans="2:8">
      <c r="B14360" s="235" t="s">
        <v>102</v>
      </c>
      <c r="C14360" s="235">
        <v>43606</v>
      </c>
      <c r="D14360" s="235">
        <v>2</v>
      </c>
      <c r="E14360" s="235">
        <v>82</v>
      </c>
      <c r="F14360" s="235">
        <v>60</v>
      </c>
      <c r="G14360" s="235">
        <v>30</v>
      </c>
      <c r="H14360" s="235">
        <v>9</v>
      </c>
    </row>
    <row r="14361" spans="2:8">
      <c r="B14361" s="235" t="s">
        <v>102</v>
      </c>
      <c r="C14361" s="235">
        <v>43607</v>
      </c>
      <c r="D14361" s="235">
        <v>0</v>
      </c>
      <c r="E14361" s="235">
        <v>79</v>
      </c>
      <c r="F14361" s="235">
        <v>58</v>
      </c>
      <c r="G14361" s="235">
        <v>28</v>
      </c>
      <c r="H14361" s="235">
        <v>11</v>
      </c>
    </row>
    <row r="14362" spans="2:8">
      <c r="B14362" s="235" t="s">
        <v>102</v>
      </c>
      <c r="C14362" s="235">
        <v>43608</v>
      </c>
      <c r="D14362" s="235">
        <v>5</v>
      </c>
      <c r="E14362" s="235">
        <v>80</v>
      </c>
      <c r="F14362" s="235">
        <v>60</v>
      </c>
      <c r="G14362" s="235">
        <v>29</v>
      </c>
      <c r="H14362" s="235">
        <v>8</v>
      </c>
    </row>
    <row r="14363" spans="2:8">
      <c r="B14363" s="235" t="s">
        <v>102</v>
      </c>
      <c r="C14363" s="235">
        <v>43609</v>
      </c>
      <c r="D14363" s="235">
        <v>10</v>
      </c>
      <c r="E14363" s="235">
        <v>89</v>
      </c>
      <c r="F14363" s="235">
        <v>70</v>
      </c>
      <c r="G14363" s="235">
        <v>30</v>
      </c>
      <c r="H14363" s="235">
        <v>9</v>
      </c>
    </row>
    <row r="14364" spans="2:8">
      <c r="B14364" s="235" t="s">
        <v>102</v>
      </c>
      <c r="C14364" s="235">
        <v>43610</v>
      </c>
      <c r="D14364" s="235">
        <v>0</v>
      </c>
      <c r="E14364" s="235">
        <v>0</v>
      </c>
      <c r="F14364" s="235">
        <v>0</v>
      </c>
      <c r="G14364" s="235">
        <v>0</v>
      </c>
      <c r="H14364" s="235">
        <v>0</v>
      </c>
    </row>
    <row r="14365" spans="2:8">
      <c r="B14365" s="235" t="s">
        <v>102</v>
      </c>
      <c r="C14365" s="235">
        <v>43611</v>
      </c>
      <c r="D14365" s="235">
        <v>0</v>
      </c>
      <c r="E14365" s="235">
        <v>0</v>
      </c>
      <c r="F14365" s="235">
        <v>0</v>
      </c>
      <c r="G14365" s="235">
        <v>0</v>
      </c>
      <c r="H14365" s="235">
        <v>0</v>
      </c>
    </row>
    <row r="14366" spans="2:8">
      <c r="B14366" s="235" t="s">
        <v>102</v>
      </c>
      <c r="C14366" s="235">
        <v>43612</v>
      </c>
      <c r="D14366" s="235">
        <v>18</v>
      </c>
      <c r="E14366" s="235">
        <v>82</v>
      </c>
      <c r="F14366" s="235">
        <v>61</v>
      </c>
      <c r="G14366" s="235">
        <v>31</v>
      </c>
      <c r="H14366" s="235">
        <v>9</v>
      </c>
    </row>
    <row r="14367" spans="2:8">
      <c r="B14367" s="235" t="s">
        <v>102</v>
      </c>
      <c r="C14367" s="235">
        <v>43613</v>
      </c>
      <c r="D14367" s="235">
        <v>0</v>
      </c>
      <c r="E14367" s="235">
        <v>81</v>
      </c>
      <c r="F14367" s="235">
        <v>59</v>
      </c>
      <c r="G14367" s="235">
        <v>28</v>
      </c>
      <c r="H14367" s="235">
        <v>10</v>
      </c>
    </row>
    <row r="14368" spans="2:8">
      <c r="B14368" s="235" t="s">
        <v>102</v>
      </c>
      <c r="C14368" s="235">
        <v>43614</v>
      </c>
      <c r="D14368" s="235">
        <v>16</v>
      </c>
      <c r="E14368" s="235">
        <v>79</v>
      </c>
      <c r="F14368" s="235">
        <v>58</v>
      </c>
      <c r="G14368" s="235">
        <v>28</v>
      </c>
      <c r="H14368" s="235">
        <v>11</v>
      </c>
    </row>
    <row r="14369" spans="2:8">
      <c r="B14369" s="235" t="s">
        <v>102</v>
      </c>
      <c r="C14369" s="235">
        <v>43615</v>
      </c>
      <c r="D14369" s="235">
        <v>19</v>
      </c>
      <c r="E14369" s="235">
        <v>80</v>
      </c>
      <c r="F14369" s="235">
        <v>60</v>
      </c>
      <c r="G14369" s="235">
        <v>29</v>
      </c>
      <c r="H14369" s="235">
        <v>8</v>
      </c>
    </row>
    <row r="14370" spans="2:8">
      <c r="B14370" s="235" t="s">
        <v>102</v>
      </c>
      <c r="C14370" s="235">
        <v>43616</v>
      </c>
      <c r="D14370" s="235">
        <v>12</v>
      </c>
      <c r="E14370" s="235">
        <v>89</v>
      </c>
      <c r="F14370" s="235">
        <v>70</v>
      </c>
      <c r="G14370" s="235">
        <v>30</v>
      </c>
      <c r="H14370" s="235">
        <v>9</v>
      </c>
    </row>
    <row r="14371" spans="2:8">
      <c r="B14371" s="235" t="s">
        <v>102</v>
      </c>
      <c r="C14371" s="235">
        <v>43617</v>
      </c>
      <c r="D14371" s="235">
        <v>0</v>
      </c>
      <c r="E14371" s="235">
        <v>0</v>
      </c>
      <c r="F14371" s="235">
        <v>0</v>
      </c>
      <c r="G14371" s="235">
        <v>0</v>
      </c>
      <c r="H14371" s="235">
        <v>0</v>
      </c>
    </row>
    <row r="14372" spans="2:8">
      <c r="B14372" s="235" t="s">
        <v>102</v>
      </c>
      <c r="C14372" s="235">
        <v>43618</v>
      </c>
      <c r="D14372" s="235">
        <v>0</v>
      </c>
      <c r="E14372" s="235">
        <v>0</v>
      </c>
      <c r="F14372" s="235">
        <v>0</v>
      </c>
      <c r="G14372" s="235">
        <v>0</v>
      </c>
      <c r="H14372" s="235">
        <v>0</v>
      </c>
    </row>
    <row r="14373" spans="2:8">
      <c r="B14373" s="235" t="s">
        <v>102</v>
      </c>
      <c r="C14373" s="235">
        <v>43619</v>
      </c>
      <c r="D14373" s="235">
        <v>0</v>
      </c>
      <c r="E14373" s="235">
        <v>0</v>
      </c>
      <c r="F14373" s="235">
        <v>0</v>
      </c>
      <c r="G14373" s="235">
        <v>0</v>
      </c>
      <c r="H14373" s="235">
        <v>0</v>
      </c>
    </row>
    <row r="14374" spans="2:8">
      <c r="B14374" s="235" t="s">
        <v>102</v>
      </c>
      <c r="C14374" s="235">
        <v>43620</v>
      </c>
      <c r="D14374" s="235">
        <v>18</v>
      </c>
      <c r="E14374" s="235">
        <v>82</v>
      </c>
      <c r="F14374" s="235">
        <v>60</v>
      </c>
      <c r="G14374" s="235">
        <v>30</v>
      </c>
      <c r="H14374" s="235">
        <v>9</v>
      </c>
    </row>
    <row r="14375" spans="2:8">
      <c r="B14375" s="235" t="s">
        <v>102</v>
      </c>
      <c r="C14375" s="235">
        <v>43621</v>
      </c>
      <c r="D14375" s="235">
        <v>25</v>
      </c>
      <c r="E14375" s="235">
        <v>79</v>
      </c>
      <c r="F14375" s="235">
        <v>58</v>
      </c>
      <c r="G14375" s="235">
        <v>28</v>
      </c>
      <c r="H14375" s="235">
        <v>11</v>
      </c>
    </row>
    <row r="14376" spans="2:8">
      <c r="B14376" s="235" t="s">
        <v>102</v>
      </c>
      <c r="C14376" s="235">
        <v>43622</v>
      </c>
      <c r="D14376" s="235">
        <v>7</v>
      </c>
      <c r="E14376" s="235">
        <v>83</v>
      </c>
      <c r="F14376" s="235">
        <v>59</v>
      </c>
      <c r="G14376" s="235">
        <v>27</v>
      </c>
      <c r="H14376" s="235">
        <v>11</v>
      </c>
    </row>
    <row r="14377" spans="2:8">
      <c r="B14377" s="235" t="s">
        <v>102</v>
      </c>
      <c r="C14377" s="235">
        <v>43623</v>
      </c>
      <c r="D14377" s="235">
        <v>6</v>
      </c>
      <c r="E14377" s="235">
        <v>80</v>
      </c>
      <c r="F14377" s="235">
        <v>62</v>
      </c>
      <c r="G14377" s="235">
        <v>29</v>
      </c>
      <c r="H14377" s="235">
        <v>9</v>
      </c>
    </row>
    <row r="14378" spans="2:8">
      <c r="B14378" s="235" t="s">
        <v>102</v>
      </c>
      <c r="C14378" s="235">
        <v>43624</v>
      </c>
      <c r="D14378" s="235">
        <v>0</v>
      </c>
      <c r="E14378" s="235">
        <v>0</v>
      </c>
      <c r="F14378" s="235">
        <v>0</v>
      </c>
      <c r="G14378" s="235">
        <v>0</v>
      </c>
      <c r="H14378" s="235">
        <v>0</v>
      </c>
    </row>
    <row r="14379" spans="2:8">
      <c r="B14379" s="235" t="s">
        <v>102</v>
      </c>
      <c r="C14379" s="235">
        <v>43625</v>
      </c>
      <c r="D14379" s="235">
        <v>0</v>
      </c>
      <c r="E14379" s="235">
        <v>0</v>
      </c>
      <c r="F14379" s="235">
        <v>0</v>
      </c>
      <c r="G14379" s="235">
        <v>0</v>
      </c>
      <c r="H14379" s="235">
        <v>0</v>
      </c>
    </row>
    <row r="14380" spans="2:8">
      <c r="B14380" s="235" t="s">
        <v>102</v>
      </c>
      <c r="C14380" s="235">
        <v>43626</v>
      </c>
      <c r="D14380" s="235">
        <v>10</v>
      </c>
      <c r="E14380" s="235">
        <v>89</v>
      </c>
      <c r="F14380" s="235">
        <v>61</v>
      </c>
      <c r="G14380" s="235">
        <v>27</v>
      </c>
      <c r="H14380" s="235">
        <v>9</v>
      </c>
    </row>
    <row r="14381" spans="2:8">
      <c r="B14381" s="235" t="s">
        <v>102</v>
      </c>
      <c r="C14381" s="235">
        <v>43627</v>
      </c>
      <c r="D14381" s="235">
        <v>12</v>
      </c>
      <c r="E14381" s="235">
        <v>86</v>
      </c>
      <c r="F14381" s="235">
        <v>62</v>
      </c>
      <c r="G14381" s="235">
        <v>28</v>
      </c>
      <c r="H14381" s="235">
        <v>10</v>
      </c>
    </row>
    <row r="14382" spans="2:8">
      <c r="B14382" s="235" t="s">
        <v>102</v>
      </c>
      <c r="C14382" s="235">
        <v>43628</v>
      </c>
      <c r="D14382" s="235">
        <v>12</v>
      </c>
      <c r="E14382" s="235">
        <v>80</v>
      </c>
      <c r="F14382" s="235">
        <v>60</v>
      </c>
      <c r="G14382" s="235">
        <v>29</v>
      </c>
      <c r="H14382" s="235">
        <v>8</v>
      </c>
    </row>
    <row r="14383" spans="2:8">
      <c r="B14383" s="235" t="s">
        <v>102</v>
      </c>
      <c r="C14383" s="235">
        <v>43629</v>
      </c>
      <c r="D14383" s="235">
        <v>2</v>
      </c>
      <c r="E14383" s="235">
        <v>89</v>
      </c>
      <c r="F14383" s="235">
        <v>70</v>
      </c>
      <c r="G14383" s="235">
        <v>30</v>
      </c>
      <c r="H14383" s="235">
        <v>9</v>
      </c>
    </row>
    <row r="14384" spans="2:8">
      <c r="B14384" s="235" t="s">
        <v>102</v>
      </c>
      <c r="C14384" s="235">
        <v>43630</v>
      </c>
      <c r="D14384" s="235">
        <v>42</v>
      </c>
      <c r="E14384" s="235">
        <v>82</v>
      </c>
      <c r="F14384" s="235">
        <v>60</v>
      </c>
      <c r="G14384" s="235">
        <v>30</v>
      </c>
      <c r="H14384" s="235">
        <v>9</v>
      </c>
    </row>
    <row r="14385" spans="2:8">
      <c r="B14385" s="235" t="s">
        <v>102</v>
      </c>
      <c r="C14385" s="235">
        <v>43631</v>
      </c>
      <c r="D14385" s="235">
        <v>0</v>
      </c>
      <c r="E14385" s="235">
        <v>0</v>
      </c>
      <c r="F14385" s="235">
        <v>0</v>
      </c>
      <c r="G14385" s="235">
        <v>0</v>
      </c>
      <c r="H14385" s="235">
        <v>0</v>
      </c>
    </row>
    <row r="14386" spans="2:8">
      <c r="B14386" s="235" t="s">
        <v>102</v>
      </c>
      <c r="C14386" s="235">
        <v>43632</v>
      </c>
      <c r="D14386" s="235">
        <v>0</v>
      </c>
      <c r="E14386" s="235">
        <v>0</v>
      </c>
      <c r="F14386" s="235">
        <v>0</v>
      </c>
      <c r="G14386" s="235">
        <v>0</v>
      </c>
      <c r="H14386" s="235">
        <v>0</v>
      </c>
    </row>
    <row r="14387" spans="2:8">
      <c r="B14387" s="235" t="s">
        <v>102</v>
      </c>
      <c r="C14387" s="235">
        <v>43633</v>
      </c>
      <c r="D14387" s="235">
        <v>42</v>
      </c>
      <c r="E14387" s="235">
        <v>84</v>
      </c>
      <c r="F14387" s="235">
        <v>54</v>
      </c>
      <c r="G14387" s="235">
        <v>32</v>
      </c>
      <c r="H14387" s="235">
        <v>10</v>
      </c>
    </row>
    <row r="14388" spans="2:8">
      <c r="B14388" s="235" t="s">
        <v>102</v>
      </c>
      <c r="C14388" s="235">
        <v>43634</v>
      </c>
      <c r="D14388" s="235">
        <v>0</v>
      </c>
      <c r="E14388" s="235">
        <v>83</v>
      </c>
      <c r="F14388" s="235">
        <v>60</v>
      </c>
      <c r="G14388" s="235">
        <v>30</v>
      </c>
      <c r="H14388" s="235">
        <v>10</v>
      </c>
    </row>
    <row r="14389" spans="2:8">
      <c r="B14389" s="235" t="s">
        <v>102</v>
      </c>
      <c r="C14389" s="235">
        <v>43635</v>
      </c>
      <c r="D14389" s="235">
        <v>0</v>
      </c>
      <c r="E14389" s="235">
        <v>84</v>
      </c>
      <c r="F14389" s="235">
        <v>62</v>
      </c>
      <c r="G14389" s="235">
        <v>28</v>
      </c>
      <c r="H14389" s="235">
        <v>12</v>
      </c>
    </row>
    <row r="14390" spans="2:8">
      <c r="B14390" s="235" t="s">
        <v>102</v>
      </c>
      <c r="C14390" s="235">
        <v>43636</v>
      </c>
      <c r="D14390" s="235">
        <v>0</v>
      </c>
      <c r="E14390" s="235">
        <v>82</v>
      </c>
      <c r="F14390" s="235">
        <v>61</v>
      </c>
      <c r="G14390" s="235">
        <v>32</v>
      </c>
      <c r="H14390" s="235">
        <v>8</v>
      </c>
    </row>
    <row r="14391" spans="2:8">
      <c r="B14391" s="235" t="s">
        <v>102</v>
      </c>
      <c r="C14391" s="235">
        <v>43637</v>
      </c>
      <c r="D14391" s="235">
        <v>0</v>
      </c>
      <c r="E14391" s="235">
        <v>80</v>
      </c>
      <c r="F14391" s="235">
        <v>60</v>
      </c>
      <c r="G14391" s="235">
        <v>31</v>
      </c>
      <c r="H14391" s="235">
        <v>14</v>
      </c>
    </row>
    <row r="14392" spans="2:8">
      <c r="B14392" s="235" t="s">
        <v>102</v>
      </c>
      <c r="C14392" s="235">
        <v>43638</v>
      </c>
      <c r="D14392" s="235">
        <v>0</v>
      </c>
      <c r="E14392" s="235">
        <v>0</v>
      </c>
      <c r="F14392" s="235">
        <v>0</v>
      </c>
      <c r="G14392" s="235">
        <v>0</v>
      </c>
      <c r="H14392" s="235">
        <v>0</v>
      </c>
    </row>
    <row r="14393" spans="2:8">
      <c r="B14393" s="235" t="s">
        <v>102</v>
      </c>
      <c r="C14393" s="235">
        <v>43639</v>
      </c>
      <c r="D14393" s="235">
        <v>0</v>
      </c>
      <c r="E14393" s="235">
        <v>0</v>
      </c>
      <c r="F14393" s="235">
        <v>0</v>
      </c>
      <c r="G14393" s="235">
        <v>0</v>
      </c>
      <c r="H14393" s="235">
        <v>0</v>
      </c>
    </row>
    <row r="14394" spans="2:8">
      <c r="B14394" s="235" t="s">
        <v>102</v>
      </c>
      <c r="C14394" s="235">
        <v>43640</v>
      </c>
      <c r="D14394" s="235">
        <v>0</v>
      </c>
      <c r="E14394" s="235">
        <v>0</v>
      </c>
      <c r="F14394" s="235">
        <v>0</v>
      </c>
      <c r="G14394" s="235">
        <v>0</v>
      </c>
      <c r="H14394" s="235">
        <v>0</v>
      </c>
    </row>
    <row r="14395" spans="2:8">
      <c r="B14395" s="235" t="s">
        <v>102</v>
      </c>
      <c r="C14395" s="235">
        <v>43641</v>
      </c>
      <c r="D14395" s="235">
        <v>11</v>
      </c>
      <c r="E14395" s="235">
        <v>80</v>
      </c>
      <c r="F14395" s="235">
        <v>60</v>
      </c>
      <c r="G14395" s="235">
        <v>29</v>
      </c>
      <c r="H14395" s="235">
        <v>10</v>
      </c>
    </row>
    <row r="14396" spans="2:8">
      <c r="B14396" s="235" t="s">
        <v>102</v>
      </c>
      <c r="C14396" s="235">
        <v>43642</v>
      </c>
      <c r="D14396" s="235">
        <v>0</v>
      </c>
      <c r="E14396" s="235">
        <v>82</v>
      </c>
      <c r="F14396" s="235">
        <v>60</v>
      </c>
      <c r="G14396" s="235">
        <v>30</v>
      </c>
      <c r="H14396" s="235">
        <v>9</v>
      </c>
    </row>
    <row r="14397" spans="2:8">
      <c r="B14397" s="235" t="s">
        <v>102</v>
      </c>
      <c r="C14397" s="235">
        <v>43643</v>
      </c>
      <c r="D14397" s="235">
        <v>0</v>
      </c>
      <c r="E14397" s="235">
        <v>79</v>
      </c>
      <c r="F14397" s="235">
        <v>58</v>
      </c>
      <c r="G14397" s="235">
        <v>28</v>
      </c>
      <c r="H14397" s="235">
        <v>11</v>
      </c>
    </row>
    <row r="14398" spans="2:8">
      <c r="B14398" s="235" t="s">
        <v>102</v>
      </c>
      <c r="C14398" s="235">
        <v>43644</v>
      </c>
      <c r="D14398" s="235">
        <v>1</v>
      </c>
      <c r="E14398" s="235">
        <v>80</v>
      </c>
      <c r="F14398" s="235">
        <v>60</v>
      </c>
      <c r="G14398" s="235">
        <v>29</v>
      </c>
      <c r="H14398" s="235">
        <v>8</v>
      </c>
    </row>
    <row r="14399" spans="2:8">
      <c r="B14399" s="235" t="s">
        <v>102</v>
      </c>
      <c r="C14399" s="235">
        <v>43645</v>
      </c>
      <c r="D14399" s="235">
        <v>0</v>
      </c>
      <c r="E14399" s="235">
        <v>0</v>
      </c>
      <c r="F14399" s="235">
        <v>0</v>
      </c>
      <c r="G14399" s="235">
        <v>0</v>
      </c>
      <c r="H14399" s="235">
        <v>0</v>
      </c>
    </row>
    <row r="14400" spans="2:8">
      <c r="B14400" s="235" t="s">
        <v>102</v>
      </c>
      <c r="C14400" s="235">
        <v>43646</v>
      </c>
      <c r="D14400" s="235">
        <v>0</v>
      </c>
      <c r="E14400" s="235">
        <v>0</v>
      </c>
      <c r="F14400" s="235">
        <v>0</v>
      </c>
      <c r="G14400" s="235">
        <v>0</v>
      </c>
      <c r="H14400" s="235">
        <v>0</v>
      </c>
    </row>
    <row r="14401" spans="2:8">
      <c r="B14401" s="235" t="s">
        <v>102</v>
      </c>
      <c r="C14401" s="235">
        <v>43647</v>
      </c>
      <c r="D14401" s="235">
        <v>0</v>
      </c>
      <c r="E14401" s="235">
        <v>0</v>
      </c>
      <c r="F14401" s="235">
        <v>0</v>
      </c>
      <c r="G14401" s="235">
        <v>0</v>
      </c>
      <c r="H14401" s="235">
        <v>0</v>
      </c>
    </row>
    <row r="14402" spans="2:8">
      <c r="B14402" s="235" t="s">
        <v>102</v>
      </c>
      <c r="C14402" s="235">
        <v>43648</v>
      </c>
      <c r="D14402" s="235">
        <v>5</v>
      </c>
      <c r="E14402" s="235">
        <v>82</v>
      </c>
      <c r="F14402" s="235">
        <v>60</v>
      </c>
      <c r="G14402" s="235">
        <v>30</v>
      </c>
      <c r="H14402" s="235">
        <v>9</v>
      </c>
    </row>
    <row r="14403" spans="2:8">
      <c r="B14403" s="235" t="s">
        <v>102</v>
      </c>
      <c r="C14403" s="235">
        <v>43649</v>
      </c>
      <c r="D14403" s="235">
        <v>43</v>
      </c>
      <c r="E14403" s="235">
        <v>83</v>
      </c>
      <c r="F14403" s="235">
        <v>59</v>
      </c>
      <c r="G14403" s="235">
        <v>27</v>
      </c>
      <c r="H14403" s="235">
        <v>11</v>
      </c>
    </row>
    <row r="14404" spans="2:8">
      <c r="B14404" s="235" t="s">
        <v>102</v>
      </c>
      <c r="C14404" s="235">
        <v>43650</v>
      </c>
      <c r="D14404" s="235">
        <v>0</v>
      </c>
      <c r="E14404" s="235">
        <v>83</v>
      </c>
      <c r="F14404" s="235">
        <v>59</v>
      </c>
      <c r="G14404" s="235">
        <v>27</v>
      </c>
      <c r="H14404" s="235">
        <v>11</v>
      </c>
    </row>
    <row r="14405" spans="2:8">
      <c r="B14405" s="235" t="s">
        <v>102</v>
      </c>
      <c r="C14405" s="235">
        <v>43651</v>
      </c>
      <c r="D14405" s="235">
        <v>30</v>
      </c>
      <c r="E14405" s="235">
        <v>80</v>
      </c>
      <c r="F14405" s="235">
        <v>62</v>
      </c>
      <c r="G14405" s="235">
        <v>29</v>
      </c>
      <c r="H14405" s="235">
        <v>9</v>
      </c>
    </row>
    <row r="14406" spans="2:8">
      <c r="B14406" s="235" t="s">
        <v>102</v>
      </c>
      <c r="C14406" s="235">
        <v>43652</v>
      </c>
      <c r="D14406" s="235">
        <v>0</v>
      </c>
      <c r="E14406" s="235">
        <v>0</v>
      </c>
      <c r="F14406" s="235">
        <v>0</v>
      </c>
      <c r="G14406" s="235">
        <v>0</v>
      </c>
      <c r="H14406" s="235">
        <v>0</v>
      </c>
    </row>
    <row r="14407" spans="2:8">
      <c r="B14407" s="235" t="s">
        <v>102</v>
      </c>
      <c r="C14407" s="235">
        <v>43653</v>
      </c>
      <c r="D14407" s="235">
        <v>0</v>
      </c>
      <c r="E14407" s="235">
        <v>0</v>
      </c>
      <c r="F14407" s="235">
        <v>0</v>
      </c>
      <c r="G14407" s="235">
        <v>0</v>
      </c>
      <c r="H14407" s="235">
        <v>0</v>
      </c>
    </row>
    <row r="14408" spans="2:8">
      <c r="B14408" s="235" t="s">
        <v>102</v>
      </c>
      <c r="C14408" s="235">
        <v>43654</v>
      </c>
      <c r="D14408" s="235">
        <v>8</v>
      </c>
      <c r="E14408" s="235">
        <v>89</v>
      </c>
      <c r="F14408" s="235">
        <v>61</v>
      </c>
      <c r="G14408" s="235">
        <v>27</v>
      </c>
      <c r="H14408" s="235">
        <v>9</v>
      </c>
    </row>
    <row r="14409" spans="2:8">
      <c r="B14409" s="235" t="s">
        <v>102</v>
      </c>
      <c r="C14409" s="235">
        <v>43655</v>
      </c>
      <c r="D14409" s="235">
        <v>0</v>
      </c>
      <c r="E14409" s="235">
        <v>86</v>
      </c>
      <c r="F14409" s="235">
        <v>62</v>
      </c>
      <c r="G14409" s="235">
        <v>28</v>
      </c>
      <c r="H14409" s="235">
        <v>10</v>
      </c>
    </row>
    <row r="14410" spans="2:8">
      <c r="B14410" s="235" t="s">
        <v>102</v>
      </c>
      <c r="C14410" s="235">
        <v>43656</v>
      </c>
      <c r="D14410" s="235">
        <v>8</v>
      </c>
      <c r="E14410" s="235">
        <v>80</v>
      </c>
      <c r="F14410" s="235">
        <v>60</v>
      </c>
      <c r="G14410" s="235">
        <v>29</v>
      </c>
      <c r="H14410" s="235">
        <v>8</v>
      </c>
    </row>
    <row r="14411" spans="2:8">
      <c r="B14411" s="235" t="s">
        <v>102</v>
      </c>
      <c r="C14411" s="235">
        <v>43657</v>
      </c>
      <c r="D14411" s="235">
        <v>18</v>
      </c>
      <c r="E14411" s="235">
        <v>89</v>
      </c>
      <c r="F14411" s="235">
        <v>70</v>
      </c>
      <c r="G14411" s="235">
        <v>30</v>
      </c>
      <c r="H14411" s="235">
        <v>9</v>
      </c>
    </row>
    <row r="14412" spans="2:8">
      <c r="B14412" s="235" t="s">
        <v>102</v>
      </c>
      <c r="C14412" s="235">
        <v>43658</v>
      </c>
      <c r="D14412" s="235">
        <v>20</v>
      </c>
      <c r="E14412" s="235">
        <v>82</v>
      </c>
      <c r="F14412" s="235">
        <v>60</v>
      </c>
      <c r="G14412" s="235">
        <v>30</v>
      </c>
      <c r="H14412" s="235">
        <v>9</v>
      </c>
    </row>
    <row r="14413" spans="2:8">
      <c r="B14413" s="235" t="s">
        <v>102</v>
      </c>
      <c r="C14413" s="235">
        <v>43659</v>
      </c>
      <c r="D14413" s="235">
        <v>0</v>
      </c>
      <c r="E14413" s="235">
        <v>0</v>
      </c>
      <c r="F14413" s="235">
        <v>0</v>
      </c>
      <c r="G14413" s="235">
        <v>0</v>
      </c>
      <c r="H14413" s="235">
        <v>0</v>
      </c>
    </row>
    <row r="14414" spans="2:8">
      <c r="B14414" s="235" t="s">
        <v>102</v>
      </c>
      <c r="C14414" s="235">
        <v>43660</v>
      </c>
      <c r="D14414" s="235">
        <v>0</v>
      </c>
      <c r="E14414" s="235">
        <v>0</v>
      </c>
      <c r="F14414" s="235">
        <v>0</v>
      </c>
      <c r="G14414" s="235">
        <v>0</v>
      </c>
      <c r="H14414" s="235">
        <v>0</v>
      </c>
    </row>
    <row r="14415" spans="2:8">
      <c r="B14415" s="235" t="s">
        <v>102</v>
      </c>
      <c r="C14415" s="235">
        <v>43661</v>
      </c>
      <c r="D14415" s="235">
        <v>38</v>
      </c>
      <c r="E14415" s="235">
        <v>89</v>
      </c>
      <c r="F14415" s="235">
        <v>61</v>
      </c>
      <c r="G14415" s="235">
        <v>27</v>
      </c>
      <c r="H14415" s="235">
        <v>9</v>
      </c>
    </row>
    <row r="14416" spans="2:8">
      <c r="B14416" s="235" t="s">
        <v>102</v>
      </c>
      <c r="C14416" s="235">
        <v>43662</v>
      </c>
      <c r="D14416" s="235">
        <v>2</v>
      </c>
      <c r="E14416" s="235">
        <v>86</v>
      </c>
      <c r="F14416" s="235">
        <v>62</v>
      </c>
      <c r="G14416" s="235">
        <v>28</v>
      </c>
      <c r="H14416" s="235">
        <v>10</v>
      </c>
    </row>
    <row r="14417" spans="2:8">
      <c r="B14417" s="235" t="s">
        <v>102</v>
      </c>
      <c r="C14417" s="235">
        <v>43663</v>
      </c>
      <c r="D14417" s="235">
        <v>0</v>
      </c>
      <c r="E14417" s="235">
        <v>80</v>
      </c>
      <c r="F14417" s="235">
        <v>60</v>
      </c>
      <c r="G14417" s="235">
        <v>29</v>
      </c>
      <c r="H14417" s="235">
        <v>8</v>
      </c>
    </row>
    <row r="14418" spans="2:8">
      <c r="B14418" s="235" t="s">
        <v>102</v>
      </c>
      <c r="C14418" s="235">
        <v>43664</v>
      </c>
      <c r="D14418" s="235">
        <v>0</v>
      </c>
      <c r="E14418" s="235">
        <v>89</v>
      </c>
      <c r="F14418" s="235">
        <v>70</v>
      </c>
      <c r="G14418" s="235">
        <v>30</v>
      </c>
      <c r="H14418" s="235">
        <v>9</v>
      </c>
    </row>
    <row r="14419" spans="2:8">
      <c r="B14419" s="235" t="s">
        <v>102</v>
      </c>
      <c r="C14419" s="235">
        <v>43665</v>
      </c>
      <c r="D14419" s="235">
        <v>0</v>
      </c>
      <c r="E14419" s="235">
        <v>82</v>
      </c>
      <c r="F14419" s="235">
        <v>60</v>
      </c>
      <c r="G14419" s="235">
        <v>30</v>
      </c>
      <c r="H14419" s="235">
        <v>9</v>
      </c>
    </row>
    <row r="14420" spans="2:8">
      <c r="B14420" s="235" t="s">
        <v>102</v>
      </c>
      <c r="C14420" s="235">
        <v>43666</v>
      </c>
      <c r="D14420" s="235">
        <v>0</v>
      </c>
      <c r="E14420" s="235">
        <v>0</v>
      </c>
      <c r="F14420" s="235">
        <v>0</v>
      </c>
      <c r="G14420" s="235">
        <v>0</v>
      </c>
      <c r="H14420" s="235">
        <v>0</v>
      </c>
    </row>
    <row r="14421" spans="2:8">
      <c r="B14421" s="235" t="s">
        <v>102</v>
      </c>
      <c r="C14421" s="235">
        <v>43667</v>
      </c>
      <c r="D14421" s="235">
        <v>0</v>
      </c>
      <c r="E14421" s="235">
        <v>0</v>
      </c>
      <c r="F14421" s="235">
        <v>0</v>
      </c>
      <c r="G14421" s="235">
        <v>0</v>
      </c>
      <c r="H14421" s="235">
        <v>0</v>
      </c>
    </row>
    <row r="14422" spans="2:8">
      <c r="B14422" s="235" t="s">
        <v>102</v>
      </c>
      <c r="C14422" s="235">
        <v>43668</v>
      </c>
      <c r="D14422" s="235">
        <v>0</v>
      </c>
      <c r="E14422" s="235">
        <v>82</v>
      </c>
      <c r="F14422" s="235">
        <v>61</v>
      </c>
      <c r="G14422" s="235">
        <v>32</v>
      </c>
      <c r="H14422" s="235">
        <v>8</v>
      </c>
    </row>
    <row r="14423" spans="2:8">
      <c r="B14423" s="235" t="s">
        <v>102</v>
      </c>
      <c r="C14423" s="235">
        <v>43669</v>
      </c>
      <c r="D14423" s="235">
        <v>0</v>
      </c>
      <c r="E14423" s="235">
        <v>86</v>
      </c>
      <c r="F14423" s="235">
        <v>62</v>
      </c>
      <c r="G14423" s="235">
        <v>28</v>
      </c>
      <c r="H14423" s="235">
        <v>10</v>
      </c>
    </row>
    <row r="14424" spans="2:8">
      <c r="B14424" s="235" t="s">
        <v>102</v>
      </c>
      <c r="C14424" s="235">
        <v>43670</v>
      </c>
      <c r="D14424" s="235">
        <v>1</v>
      </c>
      <c r="E14424" s="235">
        <v>82</v>
      </c>
      <c r="F14424" s="235">
        <v>60</v>
      </c>
      <c r="G14424" s="235">
        <v>30</v>
      </c>
      <c r="H14424" s="235">
        <v>9</v>
      </c>
    </row>
    <row r="14425" spans="2:8">
      <c r="B14425" s="235" t="s">
        <v>102</v>
      </c>
      <c r="C14425" s="235">
        <v>43671</v>
      </c>
      <c r="D14425" s="235">
        <v>0</v>
      </c>
      <c r="E14425" s="235">
        <v>79</v>
      </c>
      <c r="F14425" s="235">
        <v>58</v>
      </c>
      <c r="G14425" s="235">
        <v>28</v>
      </c>
      <c r="H14425" s="235">
        <v>11</v>
      </c>
    </row>
    <row r="14426" spans="2:8">
      <c r="B14426" s="235" t="s">
        <v>102</v>
      </c>
      <c r="C14426" s="235">
        <v>43672</v>
      </c>
      <c r="D14426" s="235">
        <v>3</v>
      </c>
      <c r="E14426" s="235">
        <v>80</v>
      </c>
      <c r="F14426" s="235">
        <v>60</v>
      </c>
      <c r="G14426" s="235">
        <v>29</v>
      </c>
      <c r="H14426" s="235">
        <v>8</v>
      </c>
    </row>
    <row r="14427" spans="2:8">
      <c r="B14427" s="235" t="s">
        <v>102</v>
      </c>
      <c r="C14427" s="235">
        <v>43673</v>
      </c>
      <c r="D14427" s="235">
        <v>0</v>
      </c>
      <c r="E14427" s="235">
        <v>0</v>
      </c>
      <c r="F14427" s="235">
        <v>0</v>
      </c>
      <c r="G14427" s="235">
        <v>0</v>
      </c>
      <c r="H14427" s="235">
        <v>0</v>
      </c>
    </row>
    <row r="14428" spans="2:8">
      <c r="B14428" s="235" t="s">
        <v>102</v>
      </c>
      <c r="C14428" s="235">
        <v>43674</v>
      </c>
      <c r="D14428" s="235">
        <v>0</v>
      </c>
      <c r="E14428" s="235">
        <v>0</v>
      </c>
      <c r="F14428" s="235">
        <v>0</v>
      </c>
      <c r="G14428" s="235">
        <v>0</v>
      </c>
      <c r="H14428" s="235">
        <v>0</v>
      </c>
    </row>
    <row r="14429" spans="2:8">
      <c r="B14429" s="235" t="s">
        <v>102</v>
      </c>
      <c r="C14429" s="235">
        <v>43675</v>
      </c>
      <c r="D14429" s="235">
        <v>3</v>
      </c>
      <c r="E14429" s="235">
        <v>82</v>
      </c>
      <c r="F14429" s="235">
        <v>60</v>
      </c>
      <c r="G14429" s="235">
        <v>30</v>
      </c>
      <c r="H14429" s="235">
        <v>9</v>
      </c>
    </row>
    <row r="14430" spans="2:8">
      <c r="B14430" s="235" t="s">
        <v>102</v>
      </c>
      <c r="C14430" s="235">
        <v>43676</v>
      </c>
      <c r="D14430" s="235">
        <v>0</v>
      </c>
      <c r="E14430" s="235">
        <v>79</v>
      </c>
      <c r="F14430" s="235">
        <v>58</v>
      </c>
      <c r="G14430" s="235">
        <v>28</v>
      </c>
      <c r="H14430" s="235">
        <v>11</v>
      </c>
    </row>
    <row r="14431" spans="2:8">
      <c r="B14431" s="235" t="s">
        <v>102</v>
      </c>
      <c r="C14431" s="235">
        <v>43677</v>
      </c>
      <c r="D14431" s="235">
        <v>0</v>
      </c>
      <c r="E14431" s="235">
        <v>80</v>
      </c>
      <c r="F14431" s="235">
        <v>60</v>
      </c>
      <c r="G14431" s="235">
        <v>29</v>
      </c>
      <c r="H14431" s="235">
        <v>8</v>
      </c>
    </row>
    <row r="14432" spans="2:8">
      <c r="B14432" s="235" t="s">
        <v>102</v>
      </c>
      <c r="C14432" s="235">
        <v>43678</v>
      </c>
      <c r="D14432" s="235">
        <v>0</v>
      </c>
      <c r="E14432" s="235">
        <v>82</v>
      </c>
      <c r="F14432" s="235">
        <v>60</v>
      </c>
      <c r="G14432" s="235">
        <v>30</v>
      </c>
      <c r="H14432" s="235">
        <v>9</v>
      </c>
    </row>
    <row r="14433" spans="2:8">
      <c r="B14433" s="235" t="s">
        <v>102</v>
      </c>
      <c r="C14433" s="235">
        <v>43679</v>
      </c>
      <c r="D14433" s="235">
        <v>10</v>
      </c>
      <c r="E14433" s="235">
        <v>79</v>
      </c>
      <c r="F14433" s="235">
        <v>58</v>
      </c>
      <c r="G14433" s="235">
        <v>28</v>
      </c>
      <c r="H14433" s="235">
        <v>11</v>
      </c>
    </row>
    <row r="14434" spans="2:8">
      <c r="B14434" s="235" t="s">
        <v>102</v>
      </c>
      <c r="C14434" s="235">
        <v>43680</v>
      </c>
      <c r="D14434" s="235">
        <v>0</v>
      </c>
      <c r="E14434" s="235">
        <v>0</v>
      </c>
      <c r="F14434" s="235">
        <v>0</v>
      </c>
      <c r="G14434" s="235">
        <v>0</v>
      </c>
      <c r="H14434" s="235">
        <v>0</v>
      </c>
    </row>
    <row r="14435" spans="2:8">
      <c r="B14435" s="235" t="s">
        <v>102</v>
      </c>
      <c r="C14435" s="235">
        <v>43681</v>
      </c>
      <c r="D14435" s="235">
        <v>0</v>
      </c>
      <c r="E14435" s="235">
        <v>0</v>
      </c>
      <c r="F14435" s="235">
        <v>0</v>
      </c>
      <c r="G14435" s="235">
        <v>0</v>
      </c>
      <c r="H14435" s="235">
        <v>0</v>
      </c>
    </row>
    <row r="14436" spans="2:8">
      <c r="B14436" s="235" t="s">
        <v>102</v>
      </c>
      <c r="C14436" s="235">
        <v>43682</v>
      </c>
      <c r="D14436" s="235">
        <v>0</v>
      </c>
      <c r="E14436" s="235">
        <v>0</v>
      </c>
      <c r="F14436" s="235">
        <v>0</v>
      </c>
      <c r="G14436" s="235">
        <v>0</v>
      </c>
      <c r="H14436" s="235">
        <v>0</v>
      </c>
    </row>
    <row r="14437" spans="2:8">
      <c r="B14437" s="235" t="s">
        <v>102</v>
      </c>
      <c r="C14437" s="235">
        <v>43683</v>
      </c>
      <c r="D14437" s="235">
        <v>0</v>
      </c>
      <c r="E14437" s="235">
        <v>79</v>
      </c>
      <c r="F14437" s="235">
        <v>58</v>
      </c>
      <c r="G14437" s="235">
        <v>28</v>
      </c>
      <c r="H14437" s="235">
        <v>11</v>
      </c>
    </row>
    <row r="14438" spans="2:8">
      <c r="B14438" s="235" t="s">
        <v>102</v>
      </c>
      <c r="C14438" s="235">
        <v>43684</v>
      </c>
      <c r="D14438" s="235">
        <v>0</v>
      </c>
      <c r="E14438" s="235">
        <v>80</v>
      </c>
      <c r="F14438" s="235">
        <v>59</v>
      </c>
      <c r="G14438" s="235">
        <v>20</v>
      </c>
      <c r="H14438" s="235">
        <v>10</v>
      </c>
    </row>
    <row r="14439" spans="2:8">
      <c r="B14439" s="235" t="s">
        <v>102</v>
      </c>
      <c r="C14439" s="235">
        <v>43685</v>
      </c>
      <c r="D14439" s="235">
        <v>0</v>
      </c>
      <c r="E14439" s="235">
        <v>82</v>
      </c>
      <c r="F14439" s="235">
        <v>60</v>
      </c>
      <c r="G14439" s="235">
        <v>30</v>
      </c>
      <c r="H14439" s="235">
        <v>9</v>
      </c>
    </row>
    <row r="14440" spans="2:8">
      <c r="B14440" s="235" t="s">
        <v>102</v>
      </c>
      <c r="C14440" s="235">
        <v>43686</v>
      </c>
      <c r="D14440" s="235">
        <v>0</v>
      </c>
      <c r="E14440" s="235">
        <v>89</v>
      </c>
      <c r="F14440" s="235">
        <v>61</v>
      </c>
      <c r="G14440" s="235">
        <v>27</v>
      </c>
      <c r="H14440" s="235">
        <v>9</v>
      </c>
    </row>
    <row r="14441" spans="2:8">
      <c r="B14441" s="235" t="s">
        <v>102</v>
      </c>
      <c r="C14441" s="235">
        <v>43687</v>
      </c>
      <c r="D14441" s="235">
        <v>0</v>
      </c>
      <c r="E14441" s="235">
        <v>0</v>
      </c>
      <c r="F14441" s="235">
        <v>0</v>
      </c>
      <c r="G14441" s="235">
        <v>0</v>
      </c>
      <c r="H14441" s="235">
        <v>0</v>
      </c>
    </row>
    <row r="14442" spans="2:8">
      <c r="B14442" s="235" t="s">
        <v>102</v>
      </c>
      <c r="C14442" s="235">
        <v>43688</v>
      </c>
      <c r="D14442" s="235">
        <v>0</v>
      </c>
      <c r="E14442" s="235">
        <v>0</v>
      </c>
      <c r="F14442" s="235">
        <v>0</v>
      </c>
      <c r="G14442" s="235">
        <v>0</v>
      </c>
      <c r="H14442" s="235">
        <v>0</v>
      </c>
    </row>
    <row r="14443" spans="2:8">
      <c r="B14443" s="235" t="s">
        <v>102</v>
      </c>
      <c r="C14443" s="235">
        <v>43689</v>
      </c>
      <c r="D14443" s="235">
        <v>0</v>
      </c>
      <c r="E14443" s="235">
        <v>82</v>
      </c>
      <c r="F14443" s="235">
        <v>60</v>
      </c>
      <c r="G14443" s="235">
        <v>30</v>
      </c>
      <c r="H14443" s="235">
        <v>9</v>
      </c>
    </row>
    <row r="14444" spans="2:8">
      <c r="B14444" s="235" t="s">
        <v>102</v>
      </c>
      <c r="C14444" s="235">
        <v>43690</v>
      </c>
      <c r="D14444" s="235">
        <v>0</v>
      </c>
      <c r="E14444" s="235">
        <v>79</v>
      </c>
      <c r="F14444" s="235">
        <v>58</v>
      </c>
      <c r="G14444" s="235">
        <v>28</v>
      </c>
      <c r="H14444" s="235">
        <v>11</v>
      </c>
    </row>
    <row r="14445" spans="2:8">
      <c r="B14445" s="235" t="s">
        <v>102</v>
      </c>
      <c r="C14445" s="235">
        <v>43691</v>
      </c>
      <c r="D14445" s="235">
        <v>0</v>
      </c>
      <c r="E14445" s="235">
        <v>83</v>
      </c>
      <c r="F14445" s="235">
        <v>59</v>
      </c>
      <c r="G14445" s="235">
        <v>27</v>
      </c>
      <c r="H14445" s="235">
        <v>11</v>
      </c>
    </row>
    <row r="14446" spans="2:8">
      <c r="B14446" s="235" t="s">
        <v>102</v>
      </c>
      <c r="C14446" s="235">
        <v>43692</v>
      </c>
      <c r="D14446" s="235">
        <v>0</v>
      </c>
      <c r="E14446" s="235">
        <v>80</v>
      </c>
      <c r="F14446" s="235">
        <v>62</v>
      </c>
      <c r="G14446" s="235">
        <v>29</v>
      </c>
      <c r="H14446" s="235">
        <v>9</v>
      </c>
    </row>
    <row r="14447" spans="2:8">
      <c r="B14447" s="235" t="s">
        <v>102</v>
      </c>
      <c r="C14447" s="235">
        <v>43693</v>
      </c>
      <c r="D14447" s="235">
        <v>0</v>
      </c>
      <c r="E14447" s="235">
        <v>79</v>
      </c>
      <c r="F14447" s="235">
        <v>58</v>
      </c>
      <c r="G14447" s="235">
        <v>28</v>
      </c>
      <c r="H14447" s="235">
        <v>11</v>
      </c>
    </row>
    <row r="14448" spans="2:8">
      <c r="B14448" s="235" t="s">
        <v>102</v>
      </c>
      <c r="C14448" s="235">
        <v>43694</v>
      </c>
      <c r="D14448" s="235">
        <v>0</v>
      </c>
      <c r="E14448" s="235">
        <v>0</v>
      </c>
      <c r="F14448" s="235">
        <v>0</v>
      </c>
      <c r="G14448" s="235">
        <v>0</v>
      </c>
      <c r="H14448" s="235">
        <v>0</v>
      </c>
    </row>
    <row r="14449" spans="2:8">
      <c r="B14449" s="235" t="s">
        <v>102</v>
      </c>
      <c r="C14449" s="235">
        <v>43695</v>
      </c>
      <c r="D14449" s="235">
        <v>0</v>
      </c>
      <c r="E14449" s="235">
        <v>0</v>
      </c>
      <c r="F14449" s="235">
        <v>0</v>
      </c>
      <c r="G14449" s="235">
        <v>0</v>
      </c>
      <c r="H14449" s="235">
        <v>0</v>
      </c>
    </row>
    <row r="14450" spans="2:8">
      <c r="B14450" s="235" t="s">
        <v>102</v>
      </c>
      <c r="C14450" s="235">
        <v>43696</v>
      </c>
      <c r="D14450" s="235">
        <v>0</v>
      </c>
      <c r="E14450" s="235">
        <v>0</v>
      </c>
      <c r="F14450" s="235">
        <v>0</v>
      </c>
      <c r="G14450" s="235">
        <v>0</v>
      </c>
      <c r="H14450" s="235">
        <v>0</v>
      </c>
    </row>
    <row r="14451" spans="2:8">
      <c r="B14451" s="235" t="s">
        <v>102</v>
      </c>
      <c r="C14451" s="235">
        <v>43697</v>
      </c>
      <c r="D14451" s="235">
        <v>22</v>
      </c>
      <c r="E14451" s="235">
        <v>76</v>
      </c>
      <c r="F14451" s="235">
        <v>47</v>
      </c>
      <c r="G14451" s="235">
        <v>31.5</v>
      </c>
      <c r="H14451" s="235">
        <v>13.9</v>
      </c>
    </row>
    <row r="14452" spans="2:8">
      <c r="B14452" s="235" t="s">
        <v>102</v>
      </c>
      <c r="C14452" s="235">
        <v>43698</v>
      </c>
      <c r="D14452" s="235">
        <v>6</v>
      </c>
      <c r="E14452" s="235">
        <v>74</v>
      </c>
      <c r="F14452" s="235">
        <v>31</v>
      </c>
      <c r="G14452" s="235">
        <v>26</v>
      </c>
      <c r="H14452" s="235">
        <v>13.7</v>
      </c>
    </row>
    <row r="14453" spans="2:8">
      <c r="B14453" s="235" t="s">
        <v>102</v>
      </c>
      <c r="C14453" s="235">
        <v>43699</v>
      </c>
      <c r="D14453" s="235">
        <v>0</v>
      </c>
      <c r="E14453" s="235">
        <v>73</v>
      </c>
      <c r="F14453" s="235">
        <v>29</v>
      </c>
      <c r="G14453" s="235">
        <v>20</v>
      </c>
      <c r="H14453" s="235">
        <v>15.9</v>
      </c>
    </row>
    <row r="14454" spans="2:8">
      <c r="B14454" s="235" t="s">
        <v>102</v>
      </c>
      <c r="C14454" s="235">
        <v>43700</v>
      </c>
      <c r="D14454" s="235">
        <v>0</v>
      </c>
      <c r="E14454" s="235">
        <v>72</v>
      </c>
      <c r="F14454" s="235">
        <v>31</v>
      </c>
      <c r="G14454" s="235">
        <v>22</v>
      </c>
      <c r="H14454" s="235">
        <v>16.399999999999999</v>
      </c>
    </row>
    <row r="14455" spans="2:8">
      <c r="B14455" s="235" t="s">
        <v>102</v>
      </c>
      <c r="C14455" s="235">
        <v>43701</v>
      </c>
      <c r="D14455" s="235">
        <v>0</v>
      </c>
      <c r="E14455" s="235">
        <v>0</v>
      </c>
      <c r="F14455" s="235">
        <v>0</v>
      </c>
      <c r="G14455" s="235">
        <v>0</v>
      </c>
      <c r="H14455" s="235">
        <v>0</v>
      </c>
    </row>
    <row r="14456" spans="2:8">
      <c r="B14456" s="235" t="s">
        <v>102</v>
      </c>
      <c r="C14456" s="235">
        <v>43702</v>
      </c>
      <c r="D14456" s="235">
        <v>0</v>
      </c>
      <c r="E14456" s="235">
        <v>0</v>
      </c>
      <c r="F14456" s="235">
        <v>0</v>
      </c>
      <c r="G14456" s="235">
        <v>0</v>
      </c>
      <c r="H14456" s="235">
        <v>0</v>
      </c>
    </row>
    <row r="14457" spans="2:8">
      <c r="B14457" s="235" t="s">
        <v>102</v>
      </c>
      <c r="C14457" s="235">
        <v>43703</v>
      </c>
      <c r="D14457" s="235">
        <v>0</v>
      </c>
      <c r="E14457" s="235">
        <v>76</v>
      </c>
      <c r="F14457" s="235">
        <v>47</v>
      </c>
      <c r="G14457" s="235">
        <v>31.5</v>
      </c>
      <c r="H14457" s="235">
        <v>13.9</v>
      </c>
    </row>
    <row r="14458" spans="2:8">
      <c r="B14458" s="235" t="s">
        <v>102</v>
      </c>
      <c r="C14458" s="235">
        <v>43704</v>
      </c>
      <c r="D14458" s="235">
        <v>0</v>
      </c>
      <c r="E14458" s="235">
        <v>74</v>
      </c>
      <c r="F14458" s="235">
        <v>31</v>
      </c>
      <c r="G14458" s="235">
        <v>26</v>
      </c>
      <c r="H14458" s="235">
        <v>13.7</v>
      </c>
    </row>
    <row r="14459" spans="2:8">
      <c r="B14459" s="235" t="s">
        <v>102</v>
      </c>
      <c r="C14459" s="235">
        <v>43705</v>
      </c>
      <c r="D14459" s="235">
        <v>0</v>
      </c>
      <c r="E14459" s="235">
        <v>73</v>
      </c>
      <c r="F14459" s="235">
        <v>29</v>
      </c>
      <c r="G14459" s="235">
        <v>20</v>
      </c>
      <c r="H14459" s="235">
        <v>15.9</v>
      </c>
    </row>
    <row r="14460" spans="2:8">
      <c r="B14460" s="235" t="s">
        <v>102</v>
      </c>
      <c r="C14460" s="235">
        <v>43706</v>
      </c>
      <c r="D14460" s="235">
        <v>0</v>
      </c>
      <c r="E14460" s="235">
        <v>72</v>
      </c>
      <c r="F14460" s="235">
        <v>31</v>
      </c>
      <c r="G14460" s="235">
        <v>22</v>
      </c>
      <c r="H14460" s="235">
        <v>16.399999999999999</v>
      </c>
    </row>
    <row r="14461" spans="2:8">
      <c r="B14461" s="235" t="s">
        <v>102</v>
      </c>
      <c r="C14461" s="235">
        <v>43707</v>
      </c>
      <c r="D14461" s="235">
        <v>0</v>
      </c>
      <c r="E14461" s="235">
        <v>73</v>
      </c>
      <c r="F14461" s="235">
        <v>29</v>
      </c>
      <c r="G14461" s="235">
        <v>20</v>
      </c>
      <c r="H14461" s="235">
        <v>15</v>
      </c>
    </row>
    <row r="14462" spans="2:8">
      <c r="B14462" s="235" t="s">
        <v>102</v>
      </c>
      <c r="C14462" s="235">
        <v>43708</v>
      </c>
      <c r="D14462" s="235">
        <v>0</v>
      </c>
      <c r="E14462" s="235">
        <v>0</v>
      </c>
      <c r="F14462" s="235">
        <v>0</v>
      </c>
      <c r="G14462" s="235">
        <v>0</v>
      </c>
      <c r="H14462" s="235">
        <v>0</v>
      </c>
    </row>
    <row r="14463" spans="2:8">
      <c r="B14463" s="235" t="s">
        <v>102</v>
      </c>
      <c r="C14463" s="235">
        <v>43709</v>
      </c>
      <c r="D14463" s="235">
        <v>0</v>
      </c>
      <c r="E14463" s="235">
        <v>0</v>
      </c>
      <c r="F14463" s="235">
        <v>0</v>
      </c>
      <c r="G14463" s="235">
        <v>0</v>
      </c>
      <c r="H14463" s="235">
        <v>0</v>
      </c>
    </row>
    <row r="14464" spans="2:8">
      <c r="B14464" s="235" t="s">
        <v>102</v>
      </c>
      <c r="C14464" s="235">
        <v>43710</v>
      </c>
      <c r="D14464" s="235">
        <v>0</v>
      </c>
      <c r="E14464" s="235">
        <v>49</v>
      </c>
      <c r="F14464" s="235">
        <v>30</v>
      </c>
      <c r="G14464" s="235">
        <v>29</v>
      </c>
      <c r="H14464" s="235">
        <v>12</v>
      </c>
    </row>
    <row r="14465" spans="2:8">
      <c r="B14465" s="235" t="s">
        <v>102</v>
      </c>
      <c r="C14465" s="235">
        <v>43711</v>
      </c>
      <c r="D14465" s="235">
        <v>0</v>
      </c>
      <c r="E14465" s="235">
        <v>50</v>
      </c>
      <c r="F14465" s="235">
        <v>33</v>
      </c>
      <c r="G14465" s="235">
        <v>27</v>
      </c>
      <c r="H14465" s="235">
        <v>20.9</v>
      </c>
    </row>
    <row r="14466" spans="2:8">
      <c r="B14466" s="235" t="s">
        <v>102</v>
      </c>
      <c r="C14466" s="235">
        <v>43712</v>
      </c>
      <c r="D14466" s="235">
        <v>0</v>
      </c>
      <c r="E14466" s="235">
        <v>83</v>
      </c>
      <c r="F14466" s="235">
        <v>59</v>
      </c>
      <c r="G14466" s="235">
        <v>27</v>
      </c>
      <c r="H14466" s="235">
        <v>11</v>
      </c>
    </row>
    <row r="14467" spans="2:8">
      <c r="B14467" s="235" t="s">
        <v>102</v>
      </c>
      <c r="C14467" s="235">
        <v>43713</v>
      </c>
      <c r="D14467" s="235">
        <v>0</v>
      </c>
      <c r="E14467" s="235">
        <v>80</v>
      </c>
      <c r="F14467" s="235">
        <v>62</v>
      </c>
      <c r="G14467" s="235">
        <v>29</v>
      </c>
      <c r="H14467" s="235">
        <v>9</v>
      </c>
    </row>
    <row r="14468" spans="2:8">
      <c r="B14468" s="235" t="s">
        <v>102</v>
      </c>
      <c r="C14468" s="235">
        <v>43714</v>
      </c>
      <c r="D14468" s="235">
        <v>0</v>
      </c>
      <c r="E14468" s="235">
        <v>79</v>
      </c>
      <c r="F14468" s="235">
        <v>58</v>
      </c>
      <c r="G14468" s="235">
        <v>28</v>
      </c>
      <c r="H14468" s="235">
        <v>11</v>
      </c>
    </row>
    <row r="14469" spans="2:8">
      <c r="B14469" s="235" t="s">
        <v>102</v>
      </c>
      <c r="C14469" s="235">
        <v>43715</v>
      </c>
      <c r="D14469" s="235">
        <v>0</v>
      </c>
      <c r="E14469" s="235">
        <v>0</v>
      </c>
      <c r="F14469" s="235">
        <v>0</v>
      </c>
      <c r="G14469" s="235">
        <v>0</v>
      </c>
      <c r="H14469" s="235">
        <v>0</v>
      </c>
    </row>
    <row r="14470" spans="2:8">
      <c r="B14470" s="235" t="s">
        <v>102</v>
      </c>
      <c r="C14470" s="235">
        <v>43716</v>
      </c>
      <c r="D14470" s="235">
        <v>0</v>
      </c>
      <c r="E14470" s="235">
        <v>0</v>
      </c>
      <c r="F14470" s="235">
        <v>0</v>
      </c>
      <c r="G14470" s="235">
        <v>0</v>
      </c>
      <c r="H14470" s="235">
        <v>0</v>
      </c>
    </row>
    <row r="14471" spans="2:8">
      <c r="B14471" s="235" t="s">
        <v>102</v>
      </c>
      <c r="C14471" s="235">
        <v>43717</v>
      </c>
      <c r="D14471" s="235">
        <v>0</v>
      </c>
      <c r="E14471" s="235">
        <v>70</v>
      </c>
      <c r="F14471" s="235">
        <v>47</v>
      </c>
      <c r="G14471" s="235">
        <v>32</v>
      </c>
      <c r="H14471" s="235">
        <v>13.9</v>
      </c>
    </row>
    <row r="14472" spans="2:8">
      <c r="B14472" s="235" t="s">
        <v>102</v>
      </c>
      <c r="C14472" s="235">
        <v>43718</v>
      </c>
      <c r="D14472" s="235">
        <v>0</v>
      </c>
      <c r="E14472" s="235">
        <v>81</v>
      </c>
      <c r="F14472" s="235">
        <v>42</v>
      </c>
      <c r="G14472" s="235">
        <v>25</v>
      </c>
      <c r="H14472" s="235">
        <v>12</v>
      </c>
    </row>
    <row r="14473" spans="2:8">
      <c r="B14473" s="235" t="s">
        <v>102</v>
      </c>
      <c r="C14473" s="235">
        <v>43719</v>
      </c>
      <c r="D14473" s="235">
        <v>2</v>
      </c>
      <c r="E14473" s="235">
        <v>74</v>
      </c>
      <c r="F14473" s="235">
        <v>46</v>
      </c>
      <c r="G14473" s="235">
        <v>24</v>
      </c>
      <c r="H14473" s="235">
        <v>15.9</v>
      </c>
    </row>
    <row r="14474" spans="2:8">
      <c r="B14474" s="235" t="s">
        <v>102</v>
      </c>
      <c r="C14474" s="235">
        <v>43720</v>
      </c>
      <c r="D14474" s="235">
        <v>0</v>
      </c>
      <c r="E14474" s="235">
        <v>72</v>
      </c>
      <c r="F14474" s="235">
        <v>41</v>
      </c>
      <c r="G14474" s="235">
        <v>28</v>
      </c>
      <c r="H14474" s="235">
        <v>15</v>
      </c>
    </row>
    <row r="14475" spans="2:8">
      <c r="B14475" s="235" t="s">
        <v>102</v>
      </c>
      <c r="C14475" s="235">
        <v>43721</v>
      </c>
      <c r="D14475" s="235">
        <v>4</v>
      </c>
      <c r="E14475" s="235">
        <v>71</v>
      </c>
      <c r="F14475" s="235">
        <v>41</v>
      </c>
      <c r="G14475" s="235">
        <v>26</v>
      </c>
      <c r="H14475" s="235">
        <v>11</v>
      </c>
    </row>
    <row r="14476" spans="2:8">
      <c r="B14476" s="235" t="s">
        <v>102</v>
      </c>
      <c r="C14476" s="235">
        <v>43722</v>
      </c>
      <c r="D14476" s="235">
        <v>0</v>
      </c>
      <c r="E14476" s="235">
        <v>0</v>
      </c>
      <c r="F14476" s="235">
        <v>0</v>
      </c>
      <c r="G14476" s="235">
        <v>0</v>
      </c>
      <c r="H14476" s="235">
        <v>0</v>
      </c>
    </row>
    <row r="14477" spans="2:8">
      <c r="B14477" s="235" t="s">
        <v>102</v>
      </c>
      <c r="C14477" s="235">
        <v>43723</v>
      </c>
      <c r="D14477" s="235">
        <v>0</v>
      </c>
      <c r="E14477" s="235">
        <v>0</v>
      </c>
      <c r="F14477" s="235">
        <v>0</v>
      </c>
      <c r="G14477" s="235">
        <v>0</v>
      </c>
      <c r="H14477" s="235">
        <v>0</v>
      </c>
    </row>
    <row r="14478" spans="2:8">
      <c r="B14478" s="235" t="s">
        <v>102</v>
      </c>
      <c r="C14478" s="235">
        <v>43724</v>
      </c>
      <c r="D14478" s="235">
        <v>0</v>
      </c>
      <c r="E14478" s="235">
        <v>72</v>
      </c>
      <c r="F14478" s="235">
        <v>41</v>
      </c>
      <c r="G14478" s="235">
        <v>30</v>
      </c>
      <c r="H14478" s="235">
        <v>14</v>
      </c>
    </row>
    <row r="14479" spans="2:8">
      <c r="B14479" s="235" t="s">
        <v>102</v>
      </c>
      <c r="C14479" s="235">
        <v>43725</v>
      </c>
      <c r="D14479" s="235">
        <v>0</v>
      </c>
      <c r="E14479" s="235">
        <v>73</v>
      </c>
      <c r="F14479" s="235">
        <v>45</v>
      </c>
      <c r="G14479" s="235">
        <v>32</v>
      </c>
      <c r="H14479" s="235">
        <v>12</v>
      </c>
    </row>
    <row r="14480" spans="2:8">
      <c r="B14480" s="235" t="s">
        <v>102</v>
      </c>
      <c r="C14480" s="235">
        <v>43726</v>
      </c>
      <c r="D14480" s="235">
        <v>26</v>
      </c>
      <c r="E14480" s="235">
        <v>74</v>
      </c>
      <c r="F14480" s="235">
        <v>46</v>
      </c>
      <c r="G14480" s="235">
        <v>22</v>
      </c>
      <c r="H14480" s="235">
        <v>15</v>
      </c>
    </row>
    <row r="14481" spans="2:8">
      <c r="B14481" s="235" t="s">
        <v>102</v>
      </c>
      <c r="C14481" s="235">
        <v>43727</v>
      </c>
      <c r="D14481" s="235">
        <v>10</v>
      </c>
      <c r="E14481" s="235">
        <v>52</v>
      </c>
      <c r="F14481" s="235">
        <v>41</v>
      </c>
      <c r="G14481" s="235">
        <v>23</v>
      </c>
      <c r="H14481" s="235">
        <v>16.399999999999999</v>
      </c>
    </row>
    <row r="14482" spans="2:8">
      <c r="B14482" s="235" t="s">
        <v>102</v>
      </c>
      <c r="C14482" s="235">
        <v>43728</v>
      </c>
      <c r="D14482" s="235">
        <v>5</v>
      </c>
      <c r="E14482" s="235">
        <v>51</v>
      </c>
      <c r="F14482" s="235">
        <v>41</v>
      </c>
      <c r="G14482" s="235">
        <v>24</v>
      </c>
      <c r="H14482" s="235">
        <v>11</v>
      </c>
    </row>
    <row r="14483" spans="2:8">
      <c r="B14483" s="235" t="s">
        <v>102</v>
      </c>
      <c r="C14483" s="235">
        <v>43729</v>
      </c>
      <c r="D14483" s="235">
        <v>0</v>
      </c>
      <c r="E14483" s="235">
        <v>0</v>
      </c>
      <c r="F14483" s="235">
        <v>0</v>
      </c>
      <c r="G14483" s="235">
        <v>0</v>
      </c>
      <c r="H14483" s="235">
        <v>0</v>
      </c>
    </row>
    <row r="14484" spans="2:8">
      <c r="B14484" s="235" t="s">
        <v>102</v>
      </c>
      <c r="C14484" s="235">
        <v>43730</v>
      </c>
      <c r="D14484" s="235">
        <v>0</v>
      </c>
      <c r="E14484" s="235">
        <v>0</v>
      </c>
      <c r="F14484" s="235">
        <v>0</v>
      </c>
      <c r="G14484" s="235">
        <v>0</v>
      </c>
      <c r="H14484" s="235">
        <v>0</v>
      </c>
    </row>
    <row r="14485" spans="2:8">
      <c r="B14485" s="235" t="s">
        <v>102</v>
      </c>
      <c r="C14485" s="235">
        <v>43731</v>
      </c>
      <c r="D14485" s="235">
        <v>12</v>
      </c>
      <c r="E14485" s="235">
        <v>50</v>
      </c>
      <c r="F14485" s="235">
        <v>47</v>
      </c>
      <c r="G14485" s="235">
        <v>22</v>
      </c>
      <c r="H14485" s="235">
        <v>13.9</v>
      </c>
    </row>
    <row r="14486" spans="2:8">
      <c r="B14486" s="235" t="s">
        <v>102</v>
      </c>
      <c r="C14486" s="235">
        <v>43732</v>
      </c>
      <c r="D14486" s="235">
        <v>2</v>
      </c>
      <c r="E14486" s="235">
        <v>51</v>
      </c>
      <c r="F14486" s="235">
        <v>42</v>
      </c>
      <c r="G14486" s="235">
        <v>26</v>
      </c>
      <c r="H14486" s="235">
        <v>13.7</v>
      </c>
    </row>
    <row r="14487" spans="2:8">
      <c r="B14487" s="235" t="s">
        <v>102</v>
      </c>
      <c r="C14487" s="235">
        <v>43733</v>
      </c>
      <c r="D14487" s="235">
        <v>30</v>
      </c>
      <c r="E14487" s="235">
        <v>73</v>
      </c>
      <c r="F14487" s="235">
        <v>46</v>
      </c>
      <c r="G14487" s="235">
        <v>26</v>
      </c>
      <c r="H14487" s="235">
        <v>15.9</v>
      </c>
    </row>
    <row r="14488" spans="2:8">
      <c r="B14488" s="235" t="s">
        <v>102</v>
      </c>
      <c r="C14488" s="235">
        <v>43734</v>
      </c>
      <c r="D14488" s="235">
        <v>7</v>
      </c>
      <c r="E14488" s="235">
        <v>72</v>
      </c>
      <c r="F14488" s="235">
        <v>41</v>
      </c>
      <c r="G14488" s="235">
        <v>24</v>
      </c>
      <c r="H14488" s="235">
        <v>16.399999999999999</v>
      </c>
    </row>
    <row r="14489" spans="2:8">
      <c r="B14489" s="235" t="s">
        <v>102</v>
      </c>
      <c r="C14489" s="235">
        <v>43735</v>
      </c>
      <c r="D14489" s="235">
        <v>7</v>
      </c>
      <c r="E14489" s="235">
        <v>74</v>
      </c>
      <c r="F14489" s="235">
        <v>46</v>
      </c>
      <c r="G14489" s="235">
        <v>24</v>
      </c>
      <c r="H14489" s="235">
        <v>15</v>
      </c>
    </row>
    <row r="14490" spans="2:8">
      <c r="B14490" s="235" t="s">
        <v>102</v>
      </c>
      <c r="C14490" s="235">
        <v>43736</v>
      </c>
      <c r="D14490" s="235">
        <v>0</v>
      </c>
      <c r="E14490" s="235">
        <v>0</v>
      </c>
      <c r="F14490" s="235">
        <v>0</v>
      </c>
      <c r="G14490" s="235">
        <v>0</v>
      </c>
      <c r="H14490" s="235">
        <v>0</v>
      </c>
    </row>
    <row r="14491" spans="2:8">
      <c r="B14491" s="235" t="s">
        <v>102</v>
      </c>
      <c r="C14491" s="235">
        <v>43737</v>
      </c>
      <c r="D14491" s="235">
        <v>0</v>
      </c>
      <c r="E14491" s="235">
        <v>0</v>
      </c>
      <c r="F14491" s="235">
        <v>0</v>
      </c>
      <c r="G14491" s="235">
        <v>0</v>
      </c>
      <c r="H14491" s="235">
        <v>0</v>
      </c>
    </row>
    <row r="14492" spans="2:8">
      <c r="B14492" s="235" t="s">
        <v>102</v>
      </c>
      <c r="C14492" s="235">
        <v>43738</v>
      </c>
      <c r="D14492" s="235">
        <v>10</v>
      </c>
      <c r="E14492" s="235">
        <v>52</v>
      </c>
      <c r="F14492" s="235">
        <v>41</v>
      </c>
      <c r="G14492" s="235">
        <v>24</v>
      </c>
      <c r="H14492" s="235">
        <v>16.399999999999999</v>
      </c>
    </row>
    <row r="14493" spans="2:8">
      <c r="B14493" s="235" t="s">
        <v>102</v>
      </c>
      <c r="C14493" s="235">
        <v>43739</v>
      </c>
      <c r="D14493" s="235">
        <v>2</v>
      </c>
      <c r="E14493" s="235">
        <v>73</v>
      </c>
      <c r="F14493" s="235">
        <v>46</v>
      </c>
      <c r="G14493" s="235">
        <v>26</v>
      </c>
      <c r="H14493" s="235">
        <v>15.9</v>
      </c>
    </row>
    <row r="14494" spans="2:8">
      <c r="B14494" s="235" t="s">
        <v>102</v>
      </c>
      <c r="C14494" s="235">
        <v>43740</v>
      </c>
      <c r="D14494" s="235">
        <v>9</v>
      </c>
      <c r="E14494" s="235">
        <v>72</v>
      </c>
      <c r="F14494" s="235">
        <v>41</v>
      </c>
      <c r="G14494" s="235">
        <v>24</v>
      </c>
      <c r="H14494" s="235">
        <v>16.399999999999999</v>
      </c>
    </row>
    <row r="14495" spans="2:8">
      <c r="B14495" s="235" t="s">
        <v>102</v>
      </c>
      <c r="C14495" s="235">
        <v>43741</v>
      </c>
      <c r="D14495" s="235">
        <v>5</v>
      </c>
      <c r="E14495" s="235">
        <v>74</v>
      </c>
      <c r="F14495" s="235">
        <v>46</v>
      </c>
      <c r="G14495" s="235">
        <v>24</v>
      </c>
      <c r="H14495" s="235">
        <v>15</v>
      </c>
    </row>
    <row r="14496" spans="2:8">
      <c r="B14496" s="235" t="s">
        <v>102</v>
      </c>
      <c r="C14496" s="235">
        <v>43742</v>
      </c>
      <c r="D14496" s="235">
        <v>7</v>
      </c>
      <c r="E14496" s="235">
        <v>74</v>
      </c>
      <c r="F14496" s="235">
        <v>46</v>
      </c>
      <c r="G14496" s="235">
        <v>22</v>
      </c>
      <c r="H14496" s="235">
        <v>15</v>
      </c>
    </row>
    <row r="14497" spans="2:8">
      <c r="B14497" s="235" t="s">
        <v>102</v>
      </c>
      <c r="C14497" s="235">
        <v>43743</v>
      </c>
      <c r="D14497" s="235">
        <v>0</v>
      </c>
      <c r="E14497" s="235">
        <v>0</v>
      </c>
      <c r="F14497" s="235">
        <v>0</v>
      </c>
      <c r="G14497" s="235">
        <v>0</v>
      </c>
      <c r="H14497" s="235">
        <v>0</v>
      </c>
    </row>
    <row r="14498" spans="2:8">
      <c r="B14498" s="235" t="s">
        <v>102</v>
      </c>
      <c r="C14498" s="235">
        <v>43744</v>
      </c>
      <c r="D14498" s="235">
        <v>0</v>
      </c>
      <c r="E14498" s="235">
        <v>0</v>
      </c>
      <c r="F14498" s="235">
        <v>0</v>
      </c>
      <c r="G14498" s="235">
        <v>0</v>
      </c>
      <c r="H14498" s="235">
        <v>0</v>
      </c>
    </row>
    <row r="14499" spans="2:8">
      <c r="B14499" s="235" t="s">
        <v>102</v>
      </c>
      <c r="C14499" s="235">
        <v>43745</v>
      </c>
      <c r="D14499" s="235">
        <v>7</v>
      </c>
      <c r="E14499" s="235">
        <v>81</v>
      </c>
      <c r="F14499" s="235">
        <v>42</v>
      </c>
      <c r="G14499" s="235">
        <v>25</v>
      </c>
      <c r="H14499" s="235">
        <v>12</v>
      </c>
    </row>
    <row r="14500" spans="2:8">
      <c r="B14500" s="235" t="s">
        <v>102</v>
      </c>
      <c r="C14500" s="235">
        <v>43746</v>
      </c>
      <c r="D14500" s="235">
        <v>0</v>
      </c>
      <c r="E14500" s="235">
        <v>74</v>
      </c>
      <c r="F14500" s="235">
        <v>46</v>
      </c>
      <c r="G14500" s="235">
        <v>24</v>
      </c>
      <c r="H14500" s="235">
        <v>15.9</v>
      </c>
    </row>
    <row r="14501" spans="2:8">
      <c r="B14501" s="235" t="s">
        <v>102</v>
      </c>
      <c r="C14501" s="235">
        <v>43747</v>
      </c>
      <c r="D14501" s="235">
        <v>10</v>
      </c>
      <c r="E14501" s="235">
        <v>72</v>
      </c>
      <c r="F14501" s="235">
        <v>41</v>
      </c>
      <c r="G14501" s="235">
        <v>28</v>
      </c>
      <c r="H14501" s="235">
        <v>15</v>
      </c>
    </row>
    <row r="14502" spans="2:8">
      <c r="B14502" s="235" t="s">
        <v>102</v>
      </c>
      <c r="C14502" s="235">
        <v>43748</v>
      </c>
      <c r="D14502" s="235">
        <v>7</v>
      </c>
      <c r="E14502" s="235">
        <v>71</v>
      </c>
      <c r="F14502" s="235">
        <v>41</v>
      </c>
      <c r="G14502" s="235">
        <v>26</v>
      </c>
      <c r="H14502" s="235">
        <v>11</v>
      </c>
    </row>
    <row r="14503" spans="2:8">
      <c r="B14503" s="235" t="s">
        <v>102</v>
      </c>
      <c r="C14503" s="235">
        <v>43749</v>
      </c>
      <c r="D14503" s="235">
        <v>1</v>
      </c>
      <c r="E14503" s="235">
        <v>80</v>
      </c>
      <c r="F14503" s="235">
        <v>60</v>
      </c>
      <c r="G14503" s="235">
        <v>29</v>
      </c>
      <c r="H14503" s="235">
        <v>8</v>
      </c>
    </row>
    <row r="14504" spans="2:8">
      <c r="B14504" s="235" t="s">
        <v>102</v>
      </c>
      <c r="C14504" s="235">
        <v>43750</v>
      </c>
      <c r="D14504" s="235">
        <v>0</v>
      </c>
      <c r="E14504" s="235">
        <v>0</v>
      </c>
      <c r="F14504" s="235">
        <v>0</v>
      </c>
      <c r="G14504" s="235">
        <v>0</v>
      </c>
      <c r="H14504" s="235">
        <v>0</v>
      </c>
    </row>
    <row r="14505" spans="2:8">
      <c r="B14505" s="235" t="s">
        <v>102</v>
      </c>
      <c r="C14505" s="235">
        <v>43751</v>
      </c>
      <c r="D14505" s="235">
        <v>0</v>
      </c>
      <c r="E14505" s="235">
        <v>0</v>
      </c>
      <c r="F14505" s="235">
        <v>0</v>
      </c>
      <c r="G14505" s="235">
        <v>0</v>
      </c>
      <c r="H14505" s="235">
        <v>0</v>
      </c>
    </row>
    <row r="14506" spans="2:8">
      <c r="B14506" s="235" t="s">
        <v>102</v>
      </c>
      <c r="C14506" s="235">
        <v>43752</v>
      </c>
      <c r="D14506" s="235">
        <v>0</v>
      </c>
      <c r="E14506" s="235">
        <v>0</v>
      </c>
      <c r="F14506" s="235">
        <v>0</v>
      </c>
      <c r="G14506" s="235">
        <v>0</v>
      </c>
      <c r="H14506" s="235">
        <v>0</v>
      </c>
    </row>
    <row r="14507" spans="2:8">
      <c r="B14507" s="235" t="s">
        <v>102</v>
      </c>
      <c r="C14507" s="235">
        <v>43753</v>
      </c>
      <c r="D14507" s="235">
        <v>70</v>
      </c>
      <c r="E14507" s="235">
        <v>80</v>
      </c>
      <c r="F14507" s="235">
        <v>60</v>
      </c>
      <c r="G14507" s="235">
        <v>29</v>
      </c>
      <c r="H14507" s="235">
        <v>8</v>
      </c>
    </row>
    <row r="14508" spans="2:8">
      <c r="B14508" s="235" t="s">
        <v>102</v>
      </c>
      <c r="C14508" s="235">
        <v>43754</v>
      </c>
      <c r="D14508" s="235">
        <v>12</v>
      </c>
      <c r="E14508" s="235">
        <v>89</v>
      </c>
      <c r="F14508" s="235">
        <v>70</v>
      </c>
      <c r="G14508" s="235">
        <v>30</v>
      </c>
      <c r="H14508" s="235">
        <v>9</v>
      </c>
    </row>
    <row r="14509" spans="2:8">
      <c r="B14509" s="235" t="s">
        <v>102</v>
      </c>
      <c r="C14509" s="235">
        <v>43755</v>
      </c>
      <c r="D14509" s="235">
        <v>3</v>
      </c>
      <c r="E14509" s="235">
        <v>82</v>
      </c>
      <c r="F14509" s="235">
        <v>60</v>
      </c>
      <c r="G14509" s="235">
        <v>30</v>
      </c>
      <c r="H14509" s="235">
        <v>9</v>
      </c>
    </row>
    <row r="14510" spans="2:8">
      <c r="B14510" s="235" t="s">
        <v>102</v>
      </c>
      <c r="C14510" s="235">
        <v>43756</v>
      </c>
      <c r="D14510" s="235">
        <v>3</v>
      </c>
      <c r="E14510" s="235">
        <v>81</v>
      </c>
      <c r="F14510" s="235">
        <v>41</v>
      </c>
      <c r="G14510" s="235">
        <v>24</v>
      </c>
      <c r="H14510" s="235">
        <v>11</v>
      </c>
    </row>
    <row r="14511" spans="2:8">
      <c r="B14511" s="235" t="s">
        <v>102</v>
      </c>
      <c r="C14511" s="235">
        <v>43757</v>
      </c>
      <c r="D14511" s="235">
        <v>0</v>
      </c>
      <c r="E14511" s="235">
        <v>0</v>
      </c>
      <c r="F14511" s="235">
        <v>0</v>
      </c>
      <c r="G14511" s="235">
        <v>0</v>
      </c>
      <c r="H14511" s="235">
        <v>0</v>
      </c>
    </row>
    <row r="14512" spans="2:8">
      <c r="B14512" s="235" t="s">
        <v>102</v>
      </c>
      <c r="C14512" s="235">
        <v>43758</v>
      </c>
      <c r="D14512" s="235">
        <v>0</v>
      </c>
      <c r="E14512" s="235">
        <v>0</v>
      </c>
      <c r="F14512" s="235">
        <v>0</v>
      </c>
      <c r="G14512" s="235">
        <v>0</v>
      </c>
      <c r="H14512" s="235">
        <v>0</v>
      </c>
    </row>
    <row r="14513" spans="2:8">
      <c r="B14513" s="235" t="s">
        <v>102</v>
      </c>
      <c r="C14513" s="235">
        <v>43759</v>
      </c>
      <c r="D14513" s="235">
        <v>14</v>
      </c>
      <c r="E14513" s="235">
        <v>82</v>
      </c>
      <c r="F14513" s="235">
        <v>60</v>
      </c>
      <c r="G14513" s="235">
        <v>30</v>
      </c>
      <c r="H14513" s="235">
        <v>9</v>
      </c>
    </row>
    <row r="14514" spans="2:8">
      <c r="B14514" s="235" t="s">
        <v>102</v>
      </c>
      <c r="C14514" s="235">
        <v>43760</v>
      </c>
      <c r="D14514" s="235">
        <v>30</v>
      </c>
      <c r="E14514" s="235">
        <v>81</v>
      </c>
      <c r="F14514" s="235">
        <v>41</v>
      </c>
      <c r="G14514" s="235">
        <v>24</v>
      </c>
      <c r="H14514" s="235">
        <v>11</v>
      </c>
    </row>
    <row r="14515" spans="2:8">
      <c r="B14515" s="235" t="s">
        <v>102</v>
      </c>
      <c r="C14515" s="235">
        <v>43761</v>
      </c>
      <c r="D14515" s="235">
        <v>10</v>
      </c>
      <c r="E14515" s="235">
        <v>83</v>
      </c>
      <c r="F14515" s="235">
        <v>44</v>
      </c>
      <c r="G14515" s="235">
        <v>26</v>
      </c>
      <c r="H14515" s="235">
        <v>12</v>
      </c>
    </row>
    <row r="14516" spans="2:8">
      <c r="B14516" s="235" t="s">
        <v>102</v>
      </c>
      <c r="C14516" s="235">
        <v>43762</v>
      </c>
      <c r="D14516" s="235">
        <v>5</v>
      </c>
      <c r="E14516" s="235">
        <v>82</v>
      </c>
      <c r="F14516" s="235">
        <v>60</v>
      </c>
      <c r="G14516" s="235">
        <v>30</v>
      </c>
      <c r="H14516" s="235">
        <v>9</v>
      </c>
    </row>
    <row r="14517" spans="2:8">
      <c r="B14517" s="235" t="s">
        <v>102</v>
      </c>
      <c r="C14517" s="235">
        <v>43763</v>
      </c>
      <c r="D14517" s="235">
        <v>10</v>
      </c>
      <c r="E14517" s="235">
        <v>81</v>
      </c>
      <c r="F14517" s="235">
        <v>41</v>
      </c>
      <c r="G14517" s="235">
        <v>24</v>
      </c>
      <c r="H14517" s="235">
        <v>11</v>
      </c>
    </row>
    <row r="14518" spans="2:8">
      <c r="B14518" s="235" t="s">
        <v>102</v>
      </c>
      <c r="C14518" s="235">
        <v>43764</v>
      </c>
      <c r="D14518" s="235">
        <v>0</v>
      </c>
      <c r="E14518" s="235">
        <v>0</v>
      </c>
      <c r="F14518" s="235">
        <v>0</v>
      </c>
      <c r="G14518" s="235">
        <v>0</v>
      </c>
      <c r="H14518" s="235">
        <v>0</v>
      </c>
    </row>
    <row r="14519" spans="2:8">
      <c r="B14519" s="235" t="s">
        <v>102</v>
      </c>
      <c r="C14519" s="235">
        <v>43765</v>
      </c>
      <c r="D14519" s="235">
        <v>0</v>
      </c>
      <c r="E14519" s="235">
        <v>0</v>
      </c>
      <c r="F14519" s="235">
        <v>0</v>
      </c>
      <c r="G14519" s="235">
        <v>0</v>
      </c>
      <c r="H14519" s="235">
        <v>0</v>
      </c>
    </row>
    <row r="14520" spans="2:8">
      <c r="B14520" s="235" t="s">
        <v>102</v>
      </c>
      <c r="C14520" s="235">
        <v>43766</v>
      </c>
      <c r="D14520" s="235">
        <v>22</v>
      </c>
      <c r="E14520" s="235">
        <v>83</v>
      </c>
      <c r="F14520" s="235">
        <v>44</v>
      </c>
      <c r="G14520" s="235">
        <v>26</v>
      </c>
      <c r="H14520" s="235">
        <v>12</v>
      </c>
    </row>
    <row r="14521" spans="2:8">
      <c r="B14521" s="235" t="s">
        <v>102</v>
      </c>
      <c r="C14521" s="235">
        <v>43767</v>
      </c>
      <c r="D14521" s="235">
        <v>8</v>
      </c>
      <c r="E14521" s="235">
        <v>82</v>
      </c>
      <c r="F14521" s="235">
        <v>60</v>
      </c>
      <c r="G14521" s="235">
        <v>30</v>
      </c>
      <c r="H14521" s="235">
        <v>9</v>
      </c>
    </row>
    <row r="14522" spans="2:8">
      <c r="B14522" s="235" t="s">
        <v>102</v>
      </c>
      <c r="C14522" s="235">
        <v>43768</v>
      </c>
      <c r="D14522" s="235">
        <v>5</v>
      </c>
      <c r="E14522" s="235">
        <v>81</v>
      </c>
      <c r="F14522" s="235">
        <v>41</v>
      </c>
      <c r="G14522" s="235">
        <v>24</v>
      </c>
      <c r="H14522" s="235">
        <v>11</v>
      </c>
    </row>
    <row r="14523" spans="2:8">
      <c r="B14523" s="235" t="s">
        <v>102</v>
      </c>
      <c r="C14523" s="235">
        <v>43769</v>
      </c>
      <c r="D14523" s="235">
        <v>20</v>
      </c>
      <c r="E14523" s="235">
        <v>81</v>
      </c>
      <c r="F14523" s="235">
        <v>41</v>
      </c>
      <c r="G14523" s="235">
        <v>24</v>
      </c>
      <c r="H14523" s="235">
        <v>11</v>
      </c>
    </row>
    <row r="14524" spans="2:8">
      <c r="B14524" s="235" t="s">
        <v>102</v>
      </c>
      <c r="C14524" s="235">
        <v>43770</v>
      </c>
      <c r="D14524" s="235">
        <v>2</v>
      </c>
      <c r="E14524" s="235">
        <v>81</v>
      </c>
      <c r="F14524" s="235">
        <v>41</v>
      </c>
      <c r="G14524" s="235">
        <v>24</v>
      </c>
      <c r="H14524" s="235">
        <v>11</v>
      </c>
    </row>
    <row r="14525" spans="2:8">
      <c r="B14525" s="235" t="s">
        <v>102</v>
      </c>
      <c r="C14525" s="235">
        <v>43771</v>
      </c>
      <c r="D14525" s="235">
        <v>0</v>
      </c>
      <c r="E14525" s="235">
        <v>0</v>
      </c>
      <c r="F14525" s="235">
        <v>0</v>
      </c>
      <c r="G14525" s="235">
        <v>0</v>
      </c>
      <c r="H14525" s="235">
        <v>0</v>
      </c>
    </row>
    <row r="14526" spans="2:8">
      <c r="B14526" s="235" t="s">
        <v>102</v>
      </c>
      <c r="C14526" s="235">
        <v>43772</v>
      </c>
      <c r="D14526" s="235">
        <v>0</v>
      </c>
      <c r="E14526" s="235">
        <v>0</v>
      </c>
      <c r="F14526" s="235">
        <v>0</v>
      </c>
      <c r="G14526" s="235">
        <v>0</v>
      </c>
      <c r="H14526" s="235">
        <v>0</v>
      </c>
    </row>
    <row r="14527" spans="2:8">
      <c r="B14527" s="235" t="s">
        <v>102</v>
      </c>
      <c r="C14527" s="235">
        <v>43773</v>
      </c>
      <c r="D14527" s="235">
        <v>0</v>
      </c>
      <c r="E14527" s="235">
        <v>0</v>
      </c>
      <c r="F14527" s="235">
        <v>0</v>
      </c>
      <c r="G14527" s="235">
        <v>0</v>
      </c>
      <c r="H14527" s="235">
        <v>0</v>
      </c>
    </row>
    <row r="14528" spans="2:8">
      <c r="B14528" s="235" t="s">
        <v>102</v>
      </c>
      <c r="C14528" s="235">
        <v>43774</v>
      </c>
      <c r="D14528" s="235">
        <v>21</v>
      </c>
      <c r="E14528" s="235">
        <v>80</v>
      </c>
      <c r="F14528" s="235">
        <v>60</v>
      </c>
      <c r="G14528" s="235">
        <v>29</v>
      </c>
      <c r="H14528" s="235">
        <v>8</v>
      </c>
    </row>
    <row r="14529" spans="2:8">
      <c r="B14529" s="235" t="s">
        <v>102</v>
      </c>
      <c r="C14529" s="235">
        <v>43775</v>
      </c>
      <c r="D14529" s="235">
        <v>9</v>
      </c>
      <c r="E14529" s="235">
        <v>89</v>
      </c>
      <c r="F14529" s="235">
        <v>70</v>
      </c>
      <c r="G14529" s="235">
        <v>30</v>
      </c>
      <c r="H14529" s="235">
        <v>9</v>
      </c>
    </row>
    <row r="14530" spans="2:8">
      <c r="B14530" s="235" t="s">
        <v>102</v>
      </c>
      <c r="C14530" s="235">
        <v>43776</v>
      </c>
      <c r="D14530" s="235">
        <v>0</v>
      </c>
      <c r="E14530" s="235">
        <v>82</v>
      </c>
      <c r="F14530" s="235">
        <v>60</v>
      </c>
      <c r="G14530" s="235">
        <v>30</v>
      </c>
      <c r="H14530" s="235">
        <v>9</v>
      </c>
    </row>
    <row r="14531" spans="2:8">
      <c r="B14531" s="235" t="s">
        <v>102</v>
      </c>
      <c r="C14531" s="235">
        <v>43777</v>
      </c>
      <c r="D14531" s="235">
        <v>1</v>
      </c>
      <c r="E14531" s="235">
        <v>81</v>
      </c>
      <c r="F14531" s="235">
        <v>41</v>
      </c>
      <c r="G14531" s="235">
        <v>24</v>
      </c>
      <c r="H14531" s="235">
        <v>11</v>
      </c>
    </row>
    <row r="14532" spans="2:8">
      <c r="B14532" s="235" t="s">
        <v>102</v>
      </c>
      <c r="C14532" s="235">
        <v>43778</v>
      </c>
      <c r="D14532" s="235">
        <v>0</v>
      </c>
      <c r="E14532" s="235">
        <v>0</v>
      </c>
      <c r="F14532" s="235">
        <v>0</v>
      </c>
      <c r="G14532" s="235">
        <v>0</v>
      </c>
      <c r="H14532" s="235">
        <v>0</v>
      </c>
    </row>
    <row r="14533" spans="2:8">
      <c r="B14533" s="235" t="s">
        <v>102</v>
      </c>
      <c r="C14533" s="235">
        <v>43779</v>
      </c>
      <c r="D14533" s="235">
        <v>0</v>
      </c>
      <c r="E14533" s="235">
        <v>0</v>
      </c>
      <c r="F14533" s="235">
        <v>0</v>
      </c>
      <c r="G14533" s="235">
        <v>0</v>
      </c>
      <c r="H14533" s="235">
        <v>0</v>
      </c>
    </row>
    <row r="14534" spans="2:8">
      <c r="B14534" s="235" t="s">
        <v>102</v>
      </c>
      <c r="C14534" s="235">
        <v>43780</v>
      </c>
      <c r="D14534" s="235">
        <v>0</v>
      </c>
      <c r="E14534" s="235">
        <v>0</v>
      </c>
      <c r="F14534" s="235">
        <v>0</v>
      </c>
      <c r="G14534" s="235">
        <v>0</v>
      </c>
      <c r="H14534" s="235">
        <v>0</v>
      </c>
    </row>
    <row r="14535" spans="2:8">
      <c r="B14535" s="235" t="s">
        <v>102</v>
      </c>
      <c r="C14535" s="235">
        <v>43781</v>
      </c>
      <c r="D14535" s="235">
        <v>12</v>
      </c>
      <c r="E14535" s="235">
        <v>80</v>
      </c>
      <c r="F14535" s="235">
        <v>60</v>
      </c>
      <c r="G14535" s="235">
        <v>29</v>
      </c>
      <c r="H14535" s="235">
        <v>8</v>
      </c>
    </row>
    <row r="14536" spans="2:8">
      <c r="B14536" s="235" t="s">
        <v>102</v>
      </c>
      <c r="C14536" s="235">
        <v>43782</v>
      </c>
      <c r="D14536" s="235">
        <v>10</v>
      </c>
      <c r="E14536" s="235">
        <v>89</v>
      </c>
      <c r="F14536" s="235">
        <v>70</v>
      </c>
      <c r="G14536" s="235">
        <v>30</v>
      </c>
      <c r="H14536" s="235">
        <v>9</v>
      </c>
    </row>
    <row r="14537" spans="2:8">
      <c r="B14537" s="235" t="s">
        <v>102</v>
      </c>
      <c r="C14537" s="235">
        <v>43783</v>
      </c>
      <c r="D14537" s="235">
        <v>2</v>
      </c>
      <c r="E14537" s="235">
        <v>82</v>
      </c>
      <c r="F14537" s="235">
        <v>60</v>
      </c>
      <c r="G14537" s="235">
        <v>30</v>
      </c>
      <c r="H14537" s="235">
        <v>9</v>
      </c>
    </row>
    <row r="14538" spans="2:8">
      <c r="B14538" s="235" t="s">
        <v>102</v>
      </c>
      <c r="C14538" s="235">
        <v>43784</v>
      </c>
      <c r="D14538" s="235">
        <v>2</v>
      </c>
      <c r="E14538" s="235">
        <v>81</v>
      </c>
      <c r="F14538" s="235">
        <v>41</v>
      </c>
      <c r="G14538" s="235">
        <v>24</v>
      </c>
      <c r="H14538" s="235">
        <v>11</v>
      </c>
    </row>
    <row r="14539" spans="2:8">
      <c r="B14539" s="235" t="s">
        <v>102</v>
      </c>
      <c r="C14539" s="235">
        <v>43785</v>
      </c>
      <c r="D14539" s="235">
        <v>0</v>
      </c>
      <c r="E14539" s="235">
        <v>0</v>
      </c>
      <c r="F14539" s="235">
        <v>0</v>
      </c>
      <c r="G14539" s="235">
        <v>0</v>
      </c>
      <c r="H14539" s="235">
        <v>0</v>
      </c>
    </row>
    <row r="14540" spans="2:8">
      <c r="B14540" s="235" t="s">
        <v>102</v>
      </c>
      <c r="C14540" s="235">
        <v>43786</v>
      </c>
      <c r="D14540" s="235">
        <v>0</v>
      </c>
      <c r="E14540" s="235">
        <v>0</v>
      </c>
      <c r="F14540" s="235">
        <v>0</v>
      </c>
      <c r="G14540" s="235">
        <v>0</v>
      </c>
      <c r="H14540" s="235">
        <v>0</v>
      </c>
    </row>
    <row r="14541" spans="2:8">
      <c r="B14541" s="235" t="s">
        <v>102</v>
      </c>
      <c r="C14541" s="235">
        <v>43787</v>
      </c>
      <c r="D14541" s="235">
        <v>11</v>
      </c>
      <c r="E14541" s="235">
        <v>81</v>
      </c>
      <c r="F14541" s="235">
        <v>42</v>
      </c>
      <c r="G14541" s="235">
        <v>25</v>
      </c>
      <c r="H14541" s="235">
        <v>12</v>
      </c>
    </row>
    <row r="14542" spans="2:8">
      <c r="B14542" s="235" t="s">
        <v>102</v>
      </c>
      <c r="C14542" s="235">
        <v>43788</v>
      </c>
      <c r="D14542" s="235">
        <v>10</v>
      </c>
      <c r="E14542" s="235">
        <v>74</v>
      </c>
      <c r="F14542" s="235">
        <v>46</v>
      </c>
      <c r="G14542" s="235">
        <v>24</v>
      </c>
      <c r="H14542" s="235">
        <v>15.9</v>
      </c>
    </row>
    <row r="14543" spans="2:8">
      <c r="B14543" s="235" t="s">
        <v>102</v>
      </c>
      <c r="C14543" s="235">
        <v>43789</v>
      </c>
      <c r="D14543" s="235">
        <v>9</v>
      </c>
      <c r="E14543" s="235">
        <v>72</v>
      </c>
      <c r="F14543" s="235">
        <v>41</v>
      </c>
      <c r="G14543" s="235">
        <v>28</v>
      </c>
      <c r="H14543" s="235">
        <v>15</v>
      </c>
    </row>
    <row r="14544" spans="2:8">
      <c r="B14544" s="235" t="s">
        <v>102</v>
      </c>
      <c r="C14544" s="235">
        <v>43790</v>
      </c>
      <c r="D14544" s="235">
        <v>0</v>
      </c>
      <c r="E14544" s="235">
        <v>71</v>
      </c>
      <c r="F14544" s="235">
        <v>41</v>
      </c>
      <c r="G14544" s="235">
        <v>26</v>
      </c>
      <c r="H14544" s="235">
        <v>11</v>
      </c>
    </row>
    <row r="14545" spans="2:8">
      <c r="B14545" s="235" t="s">
        <v>102</v>
      </c>
      <c r="C14545" s="235">
        <v>43791</v>
      </c>
      <c r="D14545" s="235">
        <v>2</v>
      </c>
      <c r="E14545" s="235">
        <v>80</v>
      </c>
      <c r="F14545" s="235">
        <v>60</v>
      </c>
      <c r="G14545" s="235">
        <v>29</v>
      </c>
      <c r="H14545" s="235">
        <v>8</v>
      </c>
    </row>
    <row r="14546" spans="2:8">
      <c r="B14546" s="235" t="s">
        <v>102</v>
      </c>
      <c r="C14546" s="235">
        <v>43792</v>
      </c>
      <c r="D14546" s="235">
        <v>0</v>
      </c>
      <c r="E14546" s="235">
        <v>0</v>
      </c>
      <c r="F14546" s="235">
        <v>0</v>
      </c>
      <c r="G14546" s="235">
        <v>0</v>
      </c>
      <c r="H14546" s="235">
        <v>0</v>
      </c>
    </row>
    <row r="14547" spans="2:8">
      <c r="B14547" s="235" t="s">
        <v>102</v>
      </c>
      <c r="C14547" s="235">
        <v>43793</v>
      </c>
      <c r="D14547" s="235">
        <v>0</v>
      </c>
      <c r="E14547" s="235">
        <v>0</v>
      </c>
      <c r="F14547" s="235">
        <v>0</v>
      </c>
      <c r="G14547" s="235">
        <v>0</v>
      </c>
      <c r="H14547" s="235">
        <v>0</v>
      </c>
    </row>
    <row r="14548" spans="2:8">
      <c r="B14548" s="235" t="s">
        <v>102</v>
      </c>
      <c r="C14548" s="235">
        <v>43794</v>
      </c>
      <c r="D14548" s="235">
        <v>9</v>
      </c>
      <c r="E14548" s="235">
        <v>82</v>
      </c>
      <c r="F14548" s="235">
        <v>60</v>
      </c>
      <c r="G14548" s="235">
        <v>30</v>
      </c>
      <c r="H14548" s="235">
        <v>9</v>
      </c>
    </row>
    <row r="14549" spans="2:8">
      <c r="B14549" s="235" t="s">
        <v>102</v>
      </c>
      <c r="C14549" s="235">
        <v>43795</v>
      </c>
      <c r="D14549" s="235">
        <v>0</v>
      </c>
      <c r="E14549" s="235">
        <v>81</v>
      </c>
      <c r="F14549" s="235">
        <v>41</v>
      </c>
      <c r="G14549" s="235">
        <v>24</v>
      </c>
      <c r="H14549" s="235">
        <v>11</v>
      </c>
    </row>
    <row r="14550" spans="2:8">
      <c r="B14550" s="235" t="s">
        <v>102</v>
      </c>
      <c r="C14550" s="235">
        <v>43796</v>
      </c>
      <c r="D14550" s="235">
        <v>0</v>
      </c>
      <c r="E14550" s="235">
        <v>83</v>
      </c>
      <c r="F14550" s="235">
        <v>44</v>
      </c>
      <c r="G14550" s="235">
        <v>26</v>
      </c>
      <c r="H14550" s="235">
        <v>12</v>
      </c>
    </row>
    <row r="14551" spans="2:8">
      <c r="B14551" s="235" t="s">
        <v>102</v>
      </c>
      <c r="C14551" s="235">
        <v>43797</v>
      </c>
      <c r="D14551" s="235">
        <v>3</v>
      </c>
      <c r="E14551" s="235">
        <v>82</v>
      </c>
      <c r="F14551" s="235">
        <v>60</v>
      </c>
      <c r="G14551" s="235">
        <v>30</v>
      </c>
      <c r="H14551" s="235">
        <v>9</v>
      </c>
    </row>
    <row r="14552" spans="2:8">
      <c r="B14552" s="235" t="s">
        <v>102</v>
      </c>
      <c r="C14552" s="235">
        <v>43798</v>
      </c>
      <c r="D14552" s="235">
        <v>11</v>
      </c>
      <c r="E14552" s="235">
        <v>81</v>
      </c>
      <c r="F14552" s="235">
        <v>41</v>
      </c>
      <c r="G14552" s="235">
        <v>24</v>
      </c>
      <c r="H14552" s="235">
        <v>11</v>
      </c>
    </row>
    <row r="14553" spans="2:8">
      <c r="B14553" s="235" t="s">
        <v>102</v>
      </c>
      <c r="C14553" s="235">
        <v>43799</v>
      </c>
      <c r="D14553" s="235">
        <v>0</v>
      </c>
      <c r="E14553" s="235">
        <v>0</v>
      </c>
      <c r="F14553" s="235">
        <v>0</v>
      </c>
      <c r="G14553" s="235">
        <v>0</v>
      </c>
      <c r="H14553" s="235">
        <v>0</v>
      </c>
    </row>
    <row r="14554" spans="2:8">
      <c r="B14554" s="235" t="s">
        <v>102</v>
      </c>
      <c r="C14554" s="235">
        <v>43800</v>
      </c>
      <c r="D14554" s="235">
        <v>0</v>
      </c>
      <c r="E14554" s="235">
        <v>0</v>
      </c>
      <c r="F14554" s="235">
        <v>0</v>
      </c>
      <c r="G14554" s="235">
        <v>0</v>
      </c>
      <c r="H14554" s="235">
        <v>0</v>
      </c>
    </row>
    <row r="14555" spans="2:8">
      <c r="B14555" s="235" t="s">
        <v>102</v>
      </c>
      <c r="C14555" s="235">
        <v>43801</v>
      </c>
      <c r="D14555" s="235">
        <v>3</v>
      </c>
      <c r="E14555" s="235">
        <v>82</v>
      </c>
      <c r="F14555" s="235">
        <v>60</v>
      </c>
      <c r="G14555" s="235">
        <v>30</v>
      </c>
      <c r="H14555" s="235">
        <v>9</v>
      </c>
    </row>
    <row r="14556" spans="2:8">
      <c r="B14556" s="235" t="s">
        <v>102</v>
      </c>
      <c r="C14556" s="235">
        <v>43802</v>
      </c>
      <c r="D14556" s="235">
        <v>2</v>
      </c>
      <c r="E14556" s="235">
        <v>81</v>
      </c>
      <c r="F14556" s="235">
        <v>41</v>
      </c>
      <c r="G14556" s="235">
        <v>24</v>
      </c>
      <c r="H14556" s="235">
        <v>11</v>
      </c>
    </row>
    <row r="14557" spans="2:8">
      <c r="B14557" s="235" t="s">
        <v>102</v>
      </c>
      <c r="C14557" s="235">
        <v>43803</v>
      </c>
      <c r="D14557" s="235">
        <v>1</v>
      </c>
      <c r="E14557" s="235">
        <v>83</v>
      </c>
      <c r="F14557" s="235">
        <v>44</v>
      </c>
      <c r="G14557" s="235">
        <v>26</v>
      </c>
      <c r="H14557" s="235">
        <v>12</v>
      </c>
    </row>
    <row r="14558" spans="2:8">
      <c r="B14558" s="235" t="s">
        <v>102</v>
      </c>
      <c r="C14558" s="235">
        <v>43804</v>
      </c>
      <c r="D14558" s="235">
        <v>0</v>
      </c>
      <c r="E14558" s="235">
        <v>82</v>
      </c>
      <c r="F14558" s="235">
        <v>60</v>
      </c>
      <c r="G14558" s="235">
        <v>30</v>
      </c>
      <c r="H14558" s="235">
        <v>9</v>
      </c>
    </row>
    <row r="14559" spans="2:8">
      <c r="B14559" s="235" t="s">
        <v>102</v>
      </c>
      <c r="C14559" s="235">
        <v>43805</v>
      </c>
      <c r="D14559" s="235">
        <v>2</v>
      </c>
      <c r="E14559" s="235">
        <v>81</v>
      </c>
      <c r="F14559" s="235">
        <v>41</v>
      </c>
      <c r="G14559" s="235">
        <v>24</v>
      </c>
      <c r="H14559" s="235">
        <v>11</v>
      </c>
    </row>
    <row r="14560" spans="2:8">
      <c r="B14560" s="235" t="s">
        <v>102</v>
      </c>
      <c r="C14560" s="235">
        <v>43806</v>
      </c>
      <c r="D14560" s="235">
        <v>0</v>
      </c>
      <c r="E14560" s="235">
        <v>0</v>
      </c>
      <c r="F14560" s="235">
        <v>0</v>
      </c>
      <c r="G14560" s="235">
        <v>0</v>
      </c>
      <c r="H14560" s="235">
        <v>0</v>
      </c>
    </row>
    <row r="14561" spans="2:8">
      <c r="B14561" s="235" t="s">
        <v>102</v>
      </c>
      <c r="C14561" s="235">
        <v>43807</v>
      </c>
      <c r="D14561" s="235">
        <v>0</v>
      </c>
      <c r="E14561" s="235">
        <v>0</v>
      </c>
      <c r="F14561" s="235">
        <v>0</v>
      </c>
      <c r="G14561" s="235">
        <v>0</v>
      </c>
      <c r="H14561" s="235">
        <v>0</v>
      </c>
    </row>
    <row r="14562" spans="2:8">
      <c r="B14562" s="235" t="s">
        <v>102</v>
      </c>
      <c r="C14562" s="235">
        <v>43808</v>
      </c>
      <c r="D14562" s="235">
        <v>70</v>
      </c>
      <c r="E14562" s="235">
        <v>82</v>
      </c>
      <c r="F14562" s="235">
        <v>60</v>
      </c>
      <c r="G14562" s="235">
        <v>30</v>
      </c>
      <c r="H14562" s="235">
        <v>9</v>
      </c>
    </row>
    <row r="14563" spans="2:8">
      <c r="B14563" s="235" t="s">
        <v>102</v>
      </c>
      <c r="C14563" s="235">
        <v>43809</v>
      </c>
      <c r="D14563" s="235">
        <v>0</v>
      </c>
      <c r="E14563" s="235">
        <v>81</v>
      </c>
      <c r="F14563" s="235">
        <v>41</v>
      </c>
      <c r="G14563" s="235">
        <v>24</v>
      </c>
      <c r="H14563" s="235">
        <v>11</v>
      </c>
    </row>
    <row r="14564" spans="2:8">
      <c r="B14564" s="235" t="s">
        <v>102</v>
      </c>
      <c r="C14564" s="235">
        <v>43810</v>
      </c>
      <c r="D14564" s="235">
        <v>2</v>
      </c>
      <c r="E14564" s="235">
        <v>83</v>
      </c>
      <c r="F14564" s="235">
        <v>44</v>
      </c>
      <c r="G14564" s="235">
        <v>26</v>
      </c>
      <c r="H14564" s="235">
        <v>12</v>
      </c>
    </row>
    <row r="14565" spans="2:8">
      <c r="B14565" s="235" t="s">
        <v>102</v>
      </c>
      <c r="C14565" s="235">
        <v>43811</v>
      </c>
      <c r="D14565" s="235">
        <v>3</v>
      </c>
      <c r="E14565" s="235">
        <v>82</v>
      </c>
      <c r="F14565" s="235">
        <v>60</v>
      </c>
      <c r="G14565" s="235">
        <v>30</v>
      </c>
      <c r="H14565" s="235">
        <v>9</v>
      </c>
    </row>
    <row r="14566" spans="2:8">
      <c r="B14566" s="235" t="s">
        <v>102</v>
      </c>
      <c r="C14566" s="235">
        <v>43812</v>
      </c>
      <c r="D14566" s="235">
        <v>20</v>
      </c>
      <c r="E14566" s="235">
        <v>81</v>
      </c>
      <c r="F14566" s="235">
        <v>41</v>
      </c>
      <c r="G14566" s="235">
        <v>24</v>
      </c>
      <c r="H14566" s="235">
        <v>11</v>
      </c>
    </row>
    <row r="14567" spans="2:8">
      <c r="B14567" s="235" t="s">
        <v>102</v>
      </c>
      <c r="C14567" s="235">
        <v>43813</v>
      </c>
      <c r="D14567" s="235">
        <v>0</v>
      </c>
      <c r="E14567" s="235">
        <v>0</v>
      </c>
      <c r="F14567" s="235">
        <v>0</v>
      </c>
      <c r="G14567" s="235">
        <v>0</v>
      </c>
      <c r="H14567" s="235">
        <v>0</v>
      </c>
    </row>
    <row r="14568" spans="2:8">
      <c r="B14568" s="235" t="s">
        <v>102</v>
      </c>
      <c r="C14568" s="235">
        <v>43814</v>
      </c>
      <c r="D14568" s="235">
        <v>0</v>
      </c>
      <c r="E14568" s="235">
        <v>0</v>
      </c>
      <c r="F14568" s="235">
        <v>0</v>
      </c>
      <c r="G14568" s="235">
        <v>0</v>
      </c>
      <c r="H14568" s="235">
        <v>0</v>
      </c>
    </row>
    <row r="14569" spans="2:8">
      <c r="B14569" s="235" t="s">
        <v>102</v>
      </c>
      <c r="C14569" s="235">
        <v>43815</v>
      </c>
      <c r="D14569" s="235">
        <v>11</v>
      </c>
      <c r="E14569" s="235">
        <v>81</v>
      </c>
      <c r="F14569" s="235">
        <v>41</v>
      </c>
      <c r="G14569" s="235">
        <v>24</v>
      </c>
      <c r="H14569" s="235">
        <v>11</v>
      </c>
    </row>
    <row r="14570" spans="2:8">
      <c r="B14570" s="235" t="s">
        <v>102</v>
      </c>
      <c r="C14570" s="235">
        <v>43816</v>
      </c>
      <c r="D14570" s="235">
        <v>0</v>
      </c>
      <c r="E14570" s="235">
        <v>83</v>
      </c>
      <c r="F14570" s="235">
        <v>44</v>
      </c>
      <c r="G14570" s="235">
        <v>26</v>
      </c>
      <c r="H14570" s="235">
        <v>12</v>
      </c>
    </row>
    <row r="14571" spans="2:8">
      <c r="B14571" s="235" t="s">
        <v>102</v>
      </c>
      <c r="C14571" s="235">
        <v>43817</v>
      </c>
      <c r="D14571" s="235">
        <v>10</v>
      </c>
      <c r="E14571" s="235">
        <v>82</v>
      </c>
      <c r="F14571" s="235">
        <v>60</v>
      </c>
      <c r="G14571" s="235">
        <v>30</v>
      </c>
      <c r="H14571" s="235">
        <v>9</v>
      </c>
    </row>
    <row r="14572" spans="2:8">
      <c r="B14572" s="235" t="s">
        <v>102</v>
      </c>
      <c r="C14572" s="235">
        <v>43818</v>
      </c>
      <c r="D14572" s="235">
        <v>10</v>
      </c>
      <c r="E14572" s="235">
        <v>81</v>
      </c>
      <c r="F14572" s="235">
        <v>41</v>
      </c>
      <c r="G14572" s="235">
        <v>24</v>
      </c>
      <c r="H14572" s="235">
        <v>11</v>
      </c>
    </row>
    <row r="14573" spans="2:8">
      <c r="B14573" s="235" t="s">
        <v>102</v>
      </c>
      <c r="C14573" s="235">
        <v>43819</v>
      </c>
      <c r="D14573" s="235">
        <v>0</v>
      </c>
      <c r="E14573" s="235">
        <v>83</v>
      </c>
      <c r="F14573" s="235">
        <v>44</v>
      </c>
      <c r="G14573" s="235">
        <v>26</v>
      </c>
      <c r="H14573" s="235">
        <v>12</v>
      </c>
    </row>
    <row r="14574" spans="2:8">
      <c r="B14574" s="235" t="s">
        <v>102</v>
      </c>
      <c r="C14574" s="235">
        <v>43820</v>
      </c>
      <c r="D14574" s="235">
        <v>0</v>
      </c>
      <c r="E14574" s="235">
        <v>0</v>
      </c>
      <c r="F14574" s="235">
        <v>0</v>
      </c>
      <c r="G14574" s="235">
        <v>0</v>
      </c>
      <c r="H14574" s="235">
        <v>0</v>
      </c>
    </row>
    <row r="14575" spans="2:8">
      <c r="B14575" s="235" t="s">
        <v>102</v>
      </c>
      <c r="C14575" s="235">
        <v>43821</v>
      </c>
      <c r="D14575" s="235">
        <v>0</v>
      </c>
      <c r="E14575" s="235">
        <v>0</v>
      </c>
      <c r="F14575" s="235">
        <v>0</v>
      </c>
      <c r="G14575" s="235">
        <v>0</v>
      </c>
      <c r="H14575" s="235">
        <v>0</v>
      </c>
    </row>
    <row r="14576" spans="2:8">
      <c r="B14576" s="235" t="s">
        <v>102</v>
      </c>
      <c r="C14576" s="235">
        <v>43822</v>
      </c>
      <c r="D14576" s="235">
        <v>0</v>
      </c>
      <c r="E14576" s="235">
        <v>71</v>
      </c>
      <c r="F14576" s="235">
        <v>41</v>
      </c>
      <c r="G14576" s="235">
        <v>26</v>
      </c>
      <c r="H14576" s="235">
        <v>11</v>
      </c>
    </row>
    <row r="14577" spans="2:8">
      <c r="B14577" s="235" t="s">
        <v>102</v>
      </c>
      <c r="C14577" s="235">
        <v>43823</v>
      </c>
      <c r="D14577" s="235">
        <v>0</v>
      </c>
      <c r="E14577" s="235">
        <v>80</v>
      </c>
      <c r="F14577" s="235">
        <v>60</v>
      </c>
      <c r="G14577" s="235">
        <v>29</v>
      </c>
      <c r="H14577" s="235">
        <v>8</v>
      </c>
    </row>
    <row r="14578" spans="2:8">
      <c r="B14578" s="235" t="s">
        <v>102</v>
      </c>
      <c r="C14578" s="235">
        <v>43824</v>
      </c>
      <c r="D14578" s="235">
        <v>0</v>
      </c>
      <c r="E14578" s="235">
        <v>0</v>
      </c>
      <c r="F14578" s="235">
        <v>0</v>
      </c>
      <c r="G14578" s="235">
        <v>0</v>
      </c>
      <c r="H14578" s="235">
        <v>0</v>
      </c>
    </row>
    <row r="14579" spans="2:8">
      <c r="B14579" s="235" t="s">
        <v>102</v>
      </c>
      <c r="C14579" s="235">
        <v>43825</v>
      </c>
      <c r="D14579" s="235">
        <v>10</v>
      </c>
      <c r="E14579" s="235">
        <v>82</v>
      </c>
      <c r="F14579" s="235">
        <v>60</v>
      </c>
      <c r="G14579" s="235">
        <v>30</v>
      </c>
      <c r="H14579" s="235">
        <v>9</v>
      </c>
    </row>
    <row r="14580" spans="2:8">
      <c r="B14580" s="235" t="s">
        <v>102</v>
      </c>
      <c r="C14580" s="235">
        <v>43826</v>
      </c>
      <c r="D14580" s="235">
        <v>0</v>
      </c>
      <c r="E14580" s="235">
        <v>81</v>
      </c>
      <c r="F14580" s="235">
        <v>41</v>
      </c>
      <c r="G14580" s="235">
        <v>24</v>
      </c>
      <c r="H14580" s="235">
        <v>11</v>
      </c>
    </row>
    <row r="14581" spans="2:8">
      <c r="B14581" s="235" t="s">
        <v>102</v>
      </c>
      <c r="C14581" s="235">
        <v>43827</v>
      </c>
      <c r="D14581" s="235">
        <v>0</v>
      </c>
      <c r="E14581" s="235">
        <v>0</v>
      </c>
      <c r="F14581" s="235">
        <v>0</v>
      </c>
      <c r="G14581" s="235">
        <v>0</v>
      </c>
      <c r="H14581" s="235">
        <v>0</v>
      </c>
    </row>
    <row r="14582" spans="2:8">
      <c r="B14582" s="235" t="s">
        <v>102</v>
      </c>
      <c r="C14582" s="235">
        <v>43828</v>
      </c>
      <c r="D14582" s="235">
        <v>0</v>
      </c>
      <c r="E14582" s="235">
        <v>0</v>
      </c>
      <c r="F14582" s="235">
        <v>0</v>
      </c>
      <c r="G14582" s="235">
        <v>0</v>
      </c>
      <c r="H14582" s="235">
        <v>0</v>
      </c>
    </row>
    <row r="14583" spans="2:8">
      <c r="B14583" s="235" t="s">
        <v>102</v>
      </c>
      <c r="C14583" s="235">
        <v>43829</v>
      </c>
      <c r="D14583" s="235">
        <v>6</v>
      </c>
      <c r="E14583" s="235">
        <v>82</v>
      </c>
      <c r="F14583" s="235">
        <v>60</v>
      </c>
      <c r="G14583" s="235">
        <v>30</v>
      </c>
      <c r="H14583" s="235">
        <v>9</v>
      </c>
    </row>
    <row r="14584" spans="2:8">
      <c r="B14584" s="235" t="s">
        <v>102</v>
      </c>
      <c r="C14584" s="235">
        <v>43830</v>
      </c>
      <c r="D14584" s="235">
        <v>0</v>
      </c>
      <c r="E14584" s="235">
        <v>81</v>
      </c>
      <c r="F14584" s="235">
        <v>41</v>
      </c>
      <c r="G14584" s="235">
        <v>24</v>
      </c>
      <c r="H14584" s="235">
        <v>11</v>
      </c>
    </row>
    <row r="14585" spans="2:8">
      <c r="B14585" s="235" t="s">
        <v>102</v>
      </c>
      <c r="C14585" s="235">
        <v>43831</v>
      </c>
      <c r="D14585" s="235">
        <v>0</v>
      </c>
      <c r="E14585" s="235">
        <v>0</v>
      </c>
      <c r="F14585" s="235">
        <v>0</v>
      </c>
      <c r="G14585" s="235">
        <v>0</v>
      </c>
      <c r="H14585" s="235">
        <v>0</v>
      </c>
    </row>
    <row r="14586" spans="2:8">
      <c r="B14586" s="235" t="s">
        <v>102</v>
      </c>
      <c r="C14586" s="235">
        <v>43832</v>
      </c>
      <c r="D14586" s="235">
        <v>35</v>
      </c>
      <c r="E14586" s="235">
        <v>83</v>
      </c>
      <c r="F14586" s="235">
        <v>59</v>
      </c>
      <c r="G14586" s="235">
        <v>27</v>
      </c>
      <c r="H14586" s="235">
        <v>11</v>
      </c>
    </row>
    <row r="14587" spans="2:8">
      <c r="B14587" s="235" t="s">
        <v>102</v>
      </c>
      <c r="C14587" s="235">
        <v>43833</v>
      </c>
      <c r="D14587" s="235">
        <v>6</v>
      </c>
      <c r="E14587" s="235">
        <v>80</v>
      </c>
      <c r="F14587" s="235">
        <v>62</v>
      </c>
      <c r="G14587" s="235">
        <v>29</v>
      </c>
      <c r="H14587" s="235">
        <v>9</v>
      </c>
    </row>
    <row r="14588" spans="2:8">
      <c r="B14588" s="235" t="s">
        <v>102</v>
      </c>
      <c r="C14588" s="235">
        <v>43834</v>
      </c>
      <c r="D14588" s="235">
        <v>0</v>
      </c>
      <c r="E14588" s="235">
        <v>0</v>
      </c>
      <c r="F14588" s="235">
        <v>0</v>
      </c>
      <c r="G14588" s="235">
        <v>0</v>
      </c>
      <c r="H14588" s="235">
        <v>0</v>
      </c>
    </row>
    <row r="14589" spans="2:8">
      <c r="B14589" s="235" t="s">
        <v>102</v>
      </c>
      <c r="C14589" s="235">
        <v>43835</v>
      </c>
      <c r="D14589" s="235">
        <v>0</v>
      </c>
      <c r="E14589" s="235">
        <v>0</v>
      </c>
      <c r="F14589" s="235">
        <v>0</v>
      </c>
      <c r="G14589" s="235">
        <v>0</v>
      </c>
      <c r="H14589" s="235">
        <v>0</v>
      </c>
    </row>
    <row r="14590" spans="2:8">
      <c r="B14590" s="235" t="s">
        <v>102</v>
      </c>
      <c r="C14590" s="235">
        <v>43836</v>
      </c>
      <c r="D14590" s="235">
        <v>0</v>
      </c>
      <c r="E14590" s="235">
        <v>0</v>
      </c>
      <c r="F14590" s="235">
        <v>0</v>
      </c>
      <c r="G14590" s="235">
        <v>0</v>
      </c>
      <c r="H14590" s="235">
        <v>0</v>
      </c>
    </row>
    <row r="14591" spans="2:8">
      <c r="B14591" s="235" t="s">
        <v>102</v>
      </c>
      <c r="C14591" s="235">
        <v>43837</v>
      </c>
      <c r="D14591" s="235">
        <v>0</v>
      </c>
      <c r="E14591" s="235">
        <v>80</v>
      </c>
      <c r="F14591" s="235">
        <v>62</v>
      </c>
      <c r="G14591" s="235">
        <v>29</v>
      </c>
      <c r="H14591" s="235">
        <v>9</v>
      </c>
    </row>
    <row r="14592" spans="2:8">
      <c r="B14592" s="235" t="s">
        <v>102</v>
      </c>
      <c r="C14592" s="235">
        <v>43838</v>
      </c>
      <c r="D14592" s="235">
        <v>0</v>
      </c>
      <c r="E14592" s="235">
        <v>83</v>
      </c>
      <c r="F14592" s="235">
        <v>59</v>
      </c>
      <c r="G14592" s="235">
        <v>27</v>
      </c>
      <c r="H14592" s="235">
        <v>11</v>
      </c>
    </row>
    <row r="14593" spans="2:8">
      <c r="B14593" s="235" t="s">
        <v>102</v>
      </c>
      <c r="C14593" s="235">
        <v>43839</v>
      </c>
      <c r="D14593" s="235">
        <v>0</v>
      </c>
      <c r="E14593" s="235">
        <v>80</v>
      </c>
      <c r="F14593" s="235">
        <v>62</v>
      </c>
      <c r="G14593" s="235">
        <v>29</v>
      </c>
      <c r="H14593" s="235">
        <v>9</v>
      </c>
    </row>
    <row r="14594" spans="2:8">
      <c r="B14594" s="235" t="s">
        <v>102</v>
      </c>
      <c r="C14594" s="235">
        <v>43840</v>
      </c>
      <c r="D14594" s="235">
        <v>0</v>
      </c>
      <c r="E14594" s="235">
        <v>79</v>
      </c>
      <c r="F14594" s="235">
        <v>58</v>
      </c>
      <c r="G14594" s="235">
        <v>28</v>
      </c>
      <c r="H14594" s="235">
        <v>11</v>
      </c>
    </row>
    <row r="14595" spans="2:8">
      <c r="B14595" s="235" t="s">
        <v>102</v>
      </c>
      <c r="C14595" s="235">
        <v>43841</v>
      </c>
      <c r="D14595" s="235">
        <v>0</v>
      </c>
      <c r="E14595" s="235">
        <v>0</v>
      </c>
      <c r="F14595" s="235">
        <v>0</v>
      </c>
      <c r="G14595" s="235">
        <v>0</v>
      </c>
      <c r="H14595" s="235">
        <v>0</v>
      </c>
    </row>
    <row r="14596" spans="2:8">
      <c r="B14596" s="235" t="s">
        <v>102</v>
      </c>
      <c r="C14596" s="235">
        <v>43842</v>
      </c>
      <c r="D14596" s="235">
        <v>0</v>
      </c>
      <c r="E14596" s="235">
        <v>0</v>
      </c>
      <c r="F14596" s="235">
        <v>0</v>
      </c>
      <c r="G14596" s="235">
        <v>0</v>
      </c>
      <c r="H14596" s="235">
        <v>0</v>
      </c>
    </row>
    <row r="14597" spans="2:8">
      <c r="B14597" s="235" t="s">
        <v>102</v>
      </c>
      <c r="C14597" s="235">
        <v>43843</v>
      </c>
      <c r="D14597" s="235">
        <v>5</v>
      </c>
      <c r="E14597" s="235">
        <v>83</v>
      </c>
      <c r="F14597" s="235">
        <v>59</v>
      </c>
      <c r="G14597" s="235">
        <v>27</v>
      </c>
      <c r="H14597" s="235">
        <v>11</v>
      </c>
    </row>
    <row r="14598" spans="2:8">
      <c r="B14598" s="235" t="s">
        <v>102</v>
      </c>
      <c r="C14598" s="235">
        <v>43844</v>
      </c>
      <c r="D14598" s="235">
        <v>0</v>
      </c>
      <c r="E14598" s="235">
        <v>80</v>
      </c>
      <c r="F14598" s="235">
        <v>62</v>
      </c>
      <c r="G14598" s="235">
        <v>29</v>
      </c>
      <c r="H14598" s="235">
        <v>9</v>
      </c>
    </row>
    <row r="14599" spans="2:8">
      <c r="B14599" s="235" t="s">
        <v>102</v>
      </c>
      <c r="C14599" s="235">
        <v>43845</v>
      </c>
      <c r="D14599" s="235">
        <v>6</v>
      </c>
      <c r="E14599" s="235">
        <v>79</v>
      </c>
      <c r="F14599" s="235">
        <v>58</v>
      </c>
      <c r="G14599" s="235">
        <v>28</v>
      </c>
      <c r="H14599" s="235">
        <v>11</v>
      </c>
    </row>
    <row r="14600" spans="2:8">
      <c r="B14600" s="235" t="s">
        <v>102</v>
      </c>
      <c r="C14600" s="235">
        <v>43846</v>
      </c>
      <c r="D14600" s="235">
        <v>1</v>
      </c>
      <c r="E14600" s="235">
        <v>80</v>
      </c>
      <c r="F14600" s="235">
        <v>62</v>
      </c>
      <c r="G14600" s="235">
        <v>29</v>
      </c>
      <c r="H14600" s="235">
        <v>9</v>
      </c>
    </row>
    <row r="14601" spans="2:8">
      <c r="B14601" s="235" t="s">
        <v>102</v>
      </c>
      <c r="C14601" s="235">
        <v>43847</v>
      </c>
      <c r="D14601" s="235">
        <v>0</v>
      </c>
      <c r="E14601" s="235">
        <v>79</v>
      </c>
      <c r="F14601" s="235">
        <v>58</v>
      </c>
      <c r="G14601" s="235">
        <v>28</v>
      </c>
      <c r="H14601" s="235">
        <v>11</v>
      </c>
    </row>
    <row r="14602" spans="2:8">
      <c r="B14602" s="235" t="s">
        <v>102</v>
      </c>
      <c r="C14602" s="235">
        <v>43848</v>
      </c>
      <c r="D14602" s="235">
        <v>0</v>
      </c>
      <c r="E14602" s="235">
        <v>0</v>
      </c>
      <c r="F14602" s="235">
        <v>0</v>
      </c>
      <c r="G14602" s="235">
        <v>0</v>
      </c>
      <c r="H14602" s="235">
        <v>0</v>
      </c>
    </row>
    <row r="14603" spans="2:8">
      <c r="B14603" s="235" t="s">
        <v>102</v>
      </c>
      <c r="C14603" s="235">
        <v>43849</v>
      </c>
      <c r="D14603" s="235">
        <v>0</v>
      </c>
      <c r="E14603" s="235">
        <v>0</v>
      </c>
      <c r="F14603" s="235">
        <v>0</v>
      </c>
      <c r="G14603" s="235">
        <v>0</v>
      </c>
      <c r="H14603" s="235">
        <v>0</v>
      </c>
    </row>
    <row r="14604" spans="2:8">
      <c r="B14604" s="235" t="s">
        <v>102</v>
      </c>
      <c r="C14604" s="235">
        <v>43850</v>
      </c>
      <c r="D14604" s="235">
        <v>0</v>
      </c>
      <c r="E14604" s="235">
        <v>83</v>
      </c>
      <c r="F14604" s="235">
        <v>59</v>
      </c>
      <c r="G14604" s="235">
        <v>27</v>
      </c>
      <c r="H14604" s="235">
        <v>11</v>
      </c>
    </row>
    <row r="14605" spans="2:8">
      <c r="B14605" s="235" t="s">
        <v>102</v>
      </c>
      <c r="C14605" s="235">
        <v>43851</v>
      </c>
      <c r="D14605" s="235">
        <v>0</v>
      </c>
      <c r="E14605" s="235">
        <v>80</v>
      </c>
      <c r="F14605" s="235">
        <v>62</v>
      </c>
      <c r="G14605" s="235">
        <v>29</v>
      </c>
      <c r="H14605" s="235">
        <v>9</v>
      </c>
    </row>
    <row r="14606" spans="2:8">
      <c r="B14606" s="235" t="s">
        <v>102</v>
      </c>
      <c r="C14606" s="235">
        <v>43852</v>
      </c>
      <c r="D14606" s="235">
        <v>22</v>
      </c>
      <c r="E14606" s="235">
        <v>79</v>
      </c>
      <c r="F14606" s="235">
        <v>58</v>
      </c>
      <c r="G14606" s="235">
        <v>28</v>
      </c>
      <c r="H14606" s="235">
        <v>11</v>
      </c>
    </row>
    <row r="14607" spans="2:8">
      <c r="B14607" s="235" t="s">
        <v>102</v>
      </c>
      <c r="C14607" s="235">
        <v>43853</v>
      </c>
      <c r="D14607" s="235">
        <v>5</v>
      </c>
      <c r="E14607" s="235">
        <v>80</v>
      </c>
      <c r="F14607" s="235">
        <v>62</v>
      </c>
      <c r="G14607" s="235">
        <v>29</v>
      </c>
      <c r="H14607" s="235">
        <v>9</v>
      </c>
    </row>
    <row r="14608" spans="2:8">
      <c r="B14608" s="235" t="s">
        <v>102</v>
      </c>
      <c r="C14608" s="235">
        <v>43854</v>
      </c>
      <c r="D14608" s="235">
        <v>0</v>
      </c>
      <c r="E14608" s="235">
        <v>79</v>
      </c>
      <c r="F14608" s="235">
        <v>58</v>
      </c>
      <c r="G14608" s="235">
        <v>28</v>
      </c>
      <c r="H14608" s="235">
        <v>11</v>
      </c>
    </row>
    <row r="14609" spans="2:8">
      <c r="B14609" s="235" t="s">
        <v>102</v>
      </c>
      <c r="C14609" s="235">
        <v>43855</v>
      </c>
      <c r="D14609" s="235">
        <v>0</v>
      </c>
      <c r="E14609" s="235">
        <v>0</v>
      </c>
      <c r="F14609" s="235">
        <v>0</v>
      </c>
      <c r="G14609" s="235">
        <v>0</v>
      </c>
      <c r="H14609" s="235">
        <v>0</v>
      </c>
    </row>
    <row r="14610" spans="2:8">
      <c r="B14610" s="235" t="s">
        <v>102</v>
      </c>
      <c r="C14610" s="235">
        <v>43856</v>
      </c>
      <c r="D14610" s="235">
        <v>0</v>
      </c>
      <c r="E14610" s="235">
        <v>0</v>
      </c>
      <c r="F14610" s="235">
        <v>0</v>
      </c>
      <c r="G14610" s="235">
        <v>0</v>
      </c>
      <c r="H14610" s="235">
        <v>0</v>
      </c>
    </row>
    <row r="14611" spans="2:8">
      <c r="B14611" s="235" t="s">
        <v>102</v>
      </c>
      <c r="C14611" s="235">
        <v>43857</v>
      </c>
      <c r="D14611" s="235">
        <v>15</v>
      </c>
      <c r="E14611" s="235">
        <v>83</v>
      </c>
      <c r="F14611" s="235">
        <v>59</v>
      </c>
      <c r="G14611" s="235">
        <v>27</v>
      </c>
      <c r="H14611" s="235">
        <v>11</v>
      </c>
    </row>
    <row r="14612" spans="2:8">
      <c r="B14612" s="235" t="s">
        <v>102</v>
      </c>
      <c r="C14612" s="235">
        <v>43858</v>
      </c>
      <c r="D14612" s="235">
        <v>12</v>
      </c>
      <c r="E14612" s="235">
        <v>80</v>
      </c>
      <c r="F14612" s="235">
        <v>62</v>
      </c>
      <c r="G14612" s="235">
        <v>29</v>
      </c>
      <c r="H14612" s="235">
        <v>9</v>
      </c>
    </row>
    <row r="14613" spans="2:8">
      <c r="B14613" s="235" t="s">
        <v>102</v>
      </c>
      <c r="C14613" s="235">
        <v>43859</v>
      </c>
      <c r="D14613" s="235">
        <v>5</v>
      </c>
      <c r="E14613" s="235">
        <v>79</v>
      </c>
      <c r="F14613" s="235">
        <v>58</v>
      </c>
      <c r="G14613" s="235">
        <v>28</v>
      </c>
      <c r="H14613" s="235">
        <v>11</v>
      </c>
    </row>
    <row r="14614" spans="2:8">
      <c r="B14614" s="235" t="s">
        <v>102</v>
      </c>
      <c r="C14614" s="235">
        <v>43860</v>
      </c>
      <c r="D14614" s="235">
        <v>0</v>
      </c>
      <c r="E14614" s="235">
        <v>80</v>
      </c>
      <c r="F14614" s="235">
        <v>62</v>
      </c>
      <c r="G14614" s="235">
        <v>29</v>
      </c>
      <c r="H14614" s="235">
        <v>9</v>
      </c>
    </row>
    <row r="14615" spans="2:8">
      <c r="B14615" s="235" t="s">
        <v>102</v>
      </c>
      <c r="C14615" s="235">
        <v>43861</v>
      </c>
      <c r="D14615" s="235">
        <v>0</v>
      </c>
      <c r="E14615" s="235">
        <v>79</v>
      </c>
      <c r="F14615" s="235">
        <v>58</v>
      </c>
      <c r="G14615" s="235">
        <v>28</v>
      </c>
      <c r="H14615" s="235">
        <v>11</v>
      </c>
    </row>
    <row r="14616" spans="2:8">
      <c r="B14616" s="235" t="s">
        <v>102</v>
      </c>
      <c r="C14616" s="235">
        <v>43862</v>
      </c>
      <c r="D14616" s="235">
        <v>0</v>
      </c>
      <c r="E14616" s="235">
        <v>0</v>
      </c>
      <c r="F14616" s="235">
        <v>0</v>
      </c>
      <c r="G14616" s="235">
        <v>0</v>
      </c>
      <c r="H14616" s="235">
        <v>0</v>
      </c>
    </row>
    <row r="14617" spans="2:8">
      <c r="B14617" s="235" t="s">
        <v>102</v>
      </c>
      <c r="C14617" s="235">
        <v>43863</v>
      </c>
      <c r="D14617" s="235">
        <v>0</v>
      </c>
      <c r="E14617" s="235">
        <v>0</v>
      </c>
      <c r="F14617" s="235">
        <v>0</v>
      </c>
      <c r="G14617" s="235">
        <v>0</v>
      </c>
      <c r="H14617" s="235">
        <v>0</v>
      </c>
    </row>
    <row r="14618" spans="2:8">
      <c r="B14618" s="235" t="s">
        <v>102</v>
      </c>
      <c r="C14618" s="235">
        <v>43864</v>
      </c>
      <c r="D14618" s="235">
        <v>18</v>
      </c>
      <c r="E14618" s="235">
        <v>83</v>
      </c>
      <c r="F14618" s="235">
        <v>59</v>
      </c>
      <c r="G14618" s="235">
        <v>27</v>
      </c>
      <c r="H14618" s="235">
        <v>11</v>
      </c>
    </row>
    <row r="14619" spans="2:8">
      <c r="B14619" s="235" t="s">
        <v>102</v>
      </c>
      <c r="C14619" s="235">
        <v>43865</v>
      </c>
      <c r="D14619" s="235">
        <v>1</v>
      </c>
      <c r="E14619" s="235">
        <v>80</v>
      </c>
      <c r="F14619" s="235">
        <v>62</v>
      </c>
      <c r="G14619" s="235">
        <v>29</v>
      </c>
      <c r="H14619" s="235">
        <v>9</v>
      </c>
    </row>
    <row r="14620" spans="2:8">
      <c r="B14620" s="235" t="s">
        <v>102</v>
      </c>
      <c r="C14620" s="235">
        <v>43866</v>
      </c>
      <c r="D14620" s="235">
        <v>1</v>
      </c>
      <c r="E14620" s="235">
        <v>83</v>
      </c>
      <c r="F14620" s="235">
        <v>59</v>
      </c>
      <c r="G14620" s="235">
        <v>27</v>
      </c>
      <c r="H14620" s="235">
        <v>11</v>
      </c>
    </row>
    <row r="14621" spans="2:8">
      <c r="B14621" s="235" t="s">
        <v>102</v>
      </c>
      <c r="C14621" s="235">
        <v>43867</v>
      </c>
      <c r="D14621" s="235">
        <v>0</v>
      </c>
      <c r="E14621" s="235">
        <v>80</v>
      </c>
      <c r="F14621" s="235">
        <v>62</v>
      </c>
      <c r="G14621" s="235">
        <v>29</v>
      </c>
      <c r="H14621" s="235">
        <v>9</v>
      </c>
    </row>
    <row r="14622" spans="2:8">
      <c r="B14622" s="235" t="s">
        <v>102</v>
      </c>
      <c r="C14622" s="235">
        <v>43868</v>
      </c>
      <c r="D14622" s="235">
        <v>1</v>
      </c>
      <c r="E14622" s="235">
        <v>79</v>
      </c>
      <c r="F14622" s="235">
        <v>58</v>
      </c>
      <c r="G14622" s="235">
        <v>28</v>
      </c>
      <c r="H14622" s="235">
        <v>11</v>
      </c>
    </row>
    <row r="14623" spans="2:8">
      <c r="B14623" s="235" t="s">
        <v>102</v>
      </c>
      <c r="C14623" s="235">
        <v>43869</v>
      </c>
      <c r="D14623" s="235">
        <v>0</v>
      </c>
      <c r="E14623" s="235">
        <v>0</v>
      </c>
      <c r="F14623" s="235">
        <v>0</v>
      </c>
      <c r="G14623" s="235">
        <v>0</v>
      </c>
      <c r="H14623" s="235">
        <v>0</v>
      </c>
    </row>
    <row r="14624" spans="2:8">
      <c r="B14624" s="235" t="s">
        <v>102</v>
      </c>
      <c r="C14624" s="235">
        <v>43870</v>
      </c>
      <c r="D14624" s="235">
        <v>0</v>
      </c>
      <c r="E14624" s="235">
        <v>0</v>
      </c>
      <c r="F14624" s="235">
        <v>0</v>
      </c>
      <c r="G14624" s="235">
        <v>0</v>
      </c>
      <c r="H14624" s="235">
        <v>0</v>
      </c>
    </row>
    <row r="14625" spans="2:8">
      <c r="B14625" s="235" t="s">
        <v>102</v>
      </c>
      <c r="C14625" s="235">
        <v>43871</v>
      </c>
      <c r="D14625" s="235">
        <v>1</v>
      </c>
      <c r="E14625" s="235">
        <v>81</v>
      </c>
      <c r="F14625" s="235">
        <v>42</v>
      </c>
      <c r="G14625" s="235">
        <v>25</v>
      </c>
      <c r="H14625" s="235">
        <v>12</v>
      </c>
    </row>
    <row r="14626" spans="2:8">
      <c r="B14626" s="235" t="s">
        <v>102</v>
      </c>
      <c r="C14626" s="235">
        <v>43872</v>
      </c>
      <c r="D14626" s="235">
        <v>0</v>
      </c>
      <c r="E14626" s="235">
        <v>74</v>
      </c>
      <c r="F14626" s="235">
        <v>46</v>
      </c>
      <c r="G14626" s="235">
        <v>24</v>
      </c>
      <c r="H14626" s="235">
        <v>15.9</v>
      </c>
    </row>
    <row r="14627" spans="2:8">
      <c r="B14627" s="235" t="s">
        <v>102</v>
      </c>
      <c r="C14627" s="235">
        <v>43873</v>
      </c>
      <c r="D14627" s="235">
        <v>0</v>
      </c>
      <c r="E14627" s="235">
        <v>72</v>
      </c>
      <c r="F14627" s="235">
        <v>41</v>
      </c>
      <c r="G14627" s="235">
        <v>28</v>
      </c>
      <c r="H14627" s="235">
        <v>15</v>
      </c>
    </row>
    <row r="14628" spans="2:8">
      <c r="B14628" s="235" t="s">
        <v>102</v>
      </c>
      <c r="C14628" s="235">
        <v>43874</v>
      </c>
      <c r="D14628" s="235">
        <v>0</v>
      </c>
      <c r="E14628" s="235">
        <v>71</v>
      </c>
      <c r="F14628" s="235">
        <v>41</v>
      </c>
      <c r="G14628" s="235">
        <v>26</v>
      </c>
      <c r="H14628" s="235">
        <v>11</v>
      </c>
    </row>
    <row r="14629" spans="2:8">
      <c r="B14629" s="235" t="s">
        <v>102</v>
      </c>
      <c r="C14629" s="235">
        <v>43875</v>
      </c>
      <c r="D14629" s="235">
        <v>3</v>
      </c>
      <c r="E14629" s="235">
        <v>80</v>
      </c>
      <c r="F14629" s="235">
        <v>60</v>
      </c>
      <c r="G14629" s="235">
        <v>29</v>
      </c>
      <c r="H14629" s="235">
        <v>8</v>
      </c>
    </row>
    <row r="14630" spans="2:8">
      <c r="B14630" s="235" t="s">
        <v>102</v>
      </c>
      <c r="C14630" s="235">
        <v>43876</v>
      </c>
      <c r="D14630" s="235">
        <v>0</v>
      </c>
      <c r="E14630" s="235">
        <v>0</v>
      </c>
      <c r="F14630" s="235">
        <v>0</v>
      </c>
      <c r="G14630" s="235">
        <v>0</v>
      </c>
      <c r="H14630" s="235">
        <v>0</v>
      </c>
    </row>
    <row r="14631" spans="2:8">
      <c r="B14631" s="235" t="s">
        <v>102</v>
      </c>
      <c r="C14631" s="235">
        <v>43877</v>
      </c>
      <c r="D14631" s="235">
        <v>0</v>
      </c>
      <c r="E14631" s="235">
        <v>0</v>
      </c>
      <c r="F14631" s="235">
        <v>0</v>
      </c>
      <c r="G14631" s="235">
        <v>0</v>
      </c>
      <c r="H14631" s="235">
        <v>0</v>
      </c>
    </row>
    <row r="14632" spans="2:8">
      <c r="B14632" s="235" t="s">
        <v>102</v>
      </c>
      <c r="C14632" s="235">
        <v>43878</v>
      </c>
      <c r="D14632" s="235">
        <v>2</v>
      </c>
      <c r="E14632" s="235">
        <v>81</v>
      </c>
      <c r="F14632" s="235">
        <v>42</v>
      </c>
      <c r="G14632" s="235">
        <v>25</v>
      </c>
      <c r="H14632" s="235">
        <v>12</v>
      </c>
    </row>
    <row r="14633" spans="2:8">
      <c r="B14633" s="235" t="s">
        <v>102</v>
      </c>
      <c r="C14633" s="235">
        <v>43879</v>
      </c>
      <c r="D14633" s="235">
        <v>0</v>
      </c>
      <c r="E14633" s="235">
        <v>74</v>
      </c>
      <c r="F14633" s="235">
        <v>46</v>
      </c>
      <c r="G14633" s="235">
        <v>24</v>
      </c>
      <c r="H14633" s="235">
        <v>15.9</v>
      </c>
    </row>
    <row r="14634" spans="2:8">
      <c r="B14634" s="235" t="s">
        <v>102</v>
      </c>
      <c r="C14634" s="235">
        <v>43880</v>
      </c>
      <c r="D14634" s="235">
        <v>0</v>
      </c>
      <c r="E14634" s="235">
        <v>72</v>
      </c>
      <c r="F14634" s="235">
        <v>41</v>
      </c>
      <c r="G14634" s="235">
        <v>28</v>
      </c>
      <c r="H14634" s="235">
        <v>15</v>
      </c>
    </row>
    <row r="14635" spans="2:8">
      <c r="B14635" s="235" t="s">
        <v>102</v>
      </c>
      <c r="C14635" s="235">
        <v>43881</v>
      </c>
      <c r="D14635" s="235">
        <v>5</v>
      </c>
      <c r="E14635" s="235">
        <v>71</v>
      </c>
      <c r="F14635" s="235">
        <v>41</v>
      </c>
      <c r="G14635" s="235">
        <v>26</v>
      </c>
      <c r="H14635" s="235">
        <v>11</v>
      </c>
    </row>
    <row r="14636" spans="2:8">
      <c r="B14636" s="235" t="s">
        <v>102</v>
      </c>
      <c r="C14636" s="235">
        <v>43882</v>
      </c>
      <c r="D14636" s="235">
        <v>1</v>
      </c>
      <c r="E14636" s="235">
        <v>80</v>
      </c>
      <c r="F14636" s="235">
        <v>60</v>
      </c>
      <c r="G14636" s="235">
        <v>29</v>
      </c>
      <c r="H14636" s="235">
        <v>8</v>
      </c>
    </row>
    <row r="14637" spans="2:8">
      <c r="B14637" s="235" t="s">
        <v>102</v>
      </c>
      <c r="C14637" s="235">
        <v>43883</v>
      </c>
      <c r="D14637" s="235">
        <v>7</v>
      </c>
      <c r="E14637" s="235">
        <v>0</v>
      </c>
      <c r="F14637" s="235">
        <v>0</v>
      </c>
      <c r="G14637" s="235">
        <v>0</v>
      </c>
      <c r="H14637" s="235">
        <v>0</v>
      </c>
    </row>
    <row r="14638" spans="2:8">
      <c r="B14638" s="235" t="s">
        <v>102</v>
      </c>
      <c r="C14638" s="235">
        <v>43884</v>
      </c>
      <c r="D14638" s="235">
        <v>0</v>
      </c>
      <c r="E14638" s="235">
        <v>0</v>
      </c>
      <c r="F14638" s="235">
        <v>0</v>
      </c>
      <c r="G14638" s="235">
        <v>0</v>
      </c>
      <c r="H14638" s="235">
        <v>0</v>
      </c>
    </row>
    <row r="14639" spans="2:8">
      <c r="B14639" s="235" t="s">
        <v>102</v>
      </c>
      <c r="C14639" s="235">
        <v>43885</v>
      </c>
      <c r="D14639" s="235">
        <v>18</v>
      </c>
      <c r="E14639" s="235">
        <v>81</v>
      </c>
      <c r="F14639" s="235">
        <v>42</v>
      </c>
      <c r="G14639" s="235">
        <v>25</v>
      </c>
      <c r="H14639" s="235">
        <v>12</v>
      </c>
    </row>
    <row r="14640" spans="2:8">
      <c r="B14640" s="235" t="s">
        <v>102</v>
      </c>
      <c r="C14640" s="235">
        <v>43886</v>
      </c>
      <c r="D14640" s="235">
        <v>11</v>
      </c>
      <c r="E14640" s="235">
        <v>74</v>
      </c>
      <c r="F14640" s="235">
        <v>46</v>
      </c>
      <c r="G14640" s="235">
        <v>24</v>
      </c>
      <c r="H14640" s="235">
        <v>15.9</v>
      </c>
    </row>
    <row r="14641" spans="2:8">
      <c r="B14641" s="235" t="s">
        <v>102</v>
      </c>
      <c r="C14641" s="235">
        <v>43887</v>
      </c>
      <c r="D14641" s="235">
        <v>7</v>
      </c>
      <c r="E14641" s="235">
        <v>72</v>
      </c>
      <c r="F14641" s="235">
        <v>41</v>
      </c>
      <c r="G14641" s="235">
        <v>28</v>
      </c>
      <c r="H14641" s="235">
        <v>15</v>
      </c>
    </row>
    <row r="14642" spans="2:8">
      <c r="B14642" s="235" t="s">
        <v>102</v>
      </c>
      <c r="C14642" s="235">
        <v>43888</v>
      </c>
      <c r="D14642" s="235">
        <v>40</v>
      </c>
      <c r="E14642" s="235">
        <v>71</v>
      </c>
      <c r="F14642" s="235">
        <v>41</v>
      </c>
      <c r="G14642" s="235">
        <v>26</v>
      </c>
      <c r="H14642" s="235">
        <v>11</v>
      </c>
    </row>
    <row r="14643" spans="2:8">
      <c r="B14643" s="235" t="s">
        <v>102</v>
      </c>
      <c r="C14643" s="235">
        <v>43889</v>
      </c>
      <c r="D14643" s="235">
        <v>2</v>
      </c>
      <c r="E14643" s="235">
        <v>80</v>
      </c>
      <c r="F14643" s="235">
        <v>60</v>
      </c>
      <c r="G14643" s="235">
        <v>29</v>
      </c>
      <c r="H14643" s="235">
        <v>8</v>
      </c>
    </row>
    <row r="14644" spans="2:8">
      <c r="B14644" s="235" t="s">
        <v>102</v>
      </c>
      <c r="C14644" s="235">
        <v>43891</v>
      </c>
      <c r="D14644" s="235">
        <v>0</v>
      </c>
      <c r="E14644" s="235">
        <v>0</v>
      </c>
      <c r="F14644" s="235">
        <v>0</v>
      </c>
      <c r="G14644" s="235">
        <v>0</v>
      </c>
      <c r="H14644" s="235">
        <v>0</v>
      </c>
    </row>
    <row r="14645" spans="2:8">
      <c r="B14645" s="235" t="s">
        <v>102</v>
      </c>
      <c r="C14645" s="235">
        <v>43892</v>
      </c>
      <c r="D14645" s="235">
        <v>3</v>
      </c>
      <c r="E14645" s="235">
        <v>81</v>
      </c>
      <c r="F14645" s="235">
        <v>58</v>
      </c>
      <c r="G14645" s="235">
        <v>25</v>
      </c>
      <c r="H14645" s="235">
        <v>12</v>
      </c>
    </row>
    <row r="14646" spans="2:8">
      <c r="B14646" s="235" t="s">
        <v>102</v>
      </c>
      <c r="C14646" s="235">
        <v>43893</v>
      </c>
      <c r="D14646" s="235">
        <v>2</v>
      </c>
      <c r="E14646" s="235">
        <v>81</v>
      </c>
      <c r="F14646" s="235">
        <v>55</v>
      </c>
      <c r="G14646" s="235">
        <v>25</v>
      </c>
      <c r="H14646" s="235">
        <v>12</v>
      </c>
    </row>
    <row r="14647" spans="2:8">
      <c r="B14647" s="235" t="s">
        <v>102</v>
      </c>
      <c r="C14647" s="235">
        <v>43894</v>
      </c>
      <c r="D14647" s="235">
        <v>10</v>
      </c>
      <c r="E14647" s="235">
        <v>79</v>
      </c>
      <c r="F14647" s="235">
        <v>59</v>
      </c>
      <c r="G14647" s="235">
        <v>24</v>
      </c>
      <c r="H14647" s="235">
        <v>15.9</v>
      </c>
    </row>
    <row r="14648" spans="2:8">
      <c r="B14648" s="235" t="s">
        <v>102</v>
      </c>
      <c r="C14648" s="235">
        <v>43895</v>
      </c>
      <c r="D14648" s="235">
        <v>0</v>
      </c>
      <c r="E14648" s="235">
        <v>81</v>
      </c>
      <c r="F14648" s="235">
        <v>62</v>
      </c>
      <c r="G14648" s="235">
        <v>25</v>
      </c>
      <c r="H14648" s="235">
        <v>12</v>
      </c>
    </row>
    <row r="14649" spans="2:8">
      <c r="B14649" s="235" t="s">
        <v>102</v>
      </c>
      <c r="C14649" s="235">
        <v>43896</v>
      </c>
      <c r="D14649" s="235">
        <v>4</v>
      </c>
      <c r="E14649" s="235">
        <v>80</v>
      </c>
      <c r="F14649" s="235">
        <v>60</v>
      </c>
      <c r="G14649" s="235">
        <v>24</v>
      </c>
      <c r="H14649" s="235">
        <v>15.9</v>
      </c>
    </row>
    <row r="14650" spans="2:8">
      <c r="B14650" s="235" t="s">
        <v>102</v>
      </c>
      <c r="C14650" s="235">
        <v>43897</v>
      </c>
      <c r="D14650" s="235">
        <v>0</v>
      </c>
      <c r="E14650" s="235">
        <v>0</v>
      </c>
      <c r="F14650" s="235">
        <v>0</v>
      </c>
      <c r="G14650" s="235">
        <v>0</v>
      </c>
      <c r="H14650" s="235">
        <v>0</v>
      </c>
    </row>
    <row r="14651" spans="2:8">
      <c r="B14651" s="235" t="s">
        <v>102</v>
      </c>
      <c r="C14651" s="235">
        <v>43898</v>
      </c>
      <c r="D14651" s="235">
        <v>0</v>
      </c>
      <c r="E14651" s="235">
        <v>0</v>
      </c>
      <c r="F14651" s="235">
        <v>0</v>
      </c>
      <c r="G14651" s="235">
        <v>0</v>
      </c>
      <c r="H14651" s="235">
        <v>0</v>
      </c>
    </row>
    <row r="14652" spans="2:8">
      <c r="B14652" s="235" t="s">
        <v>102</v>
      </c>
      <c r="C14652" s="235">
        <v>43899</v>
      </c>
      <c r="D14652" s="235">
        <v>4</v>
      </c>
      <c r="E14652" s="235">
        <v>81</v>
      </c>
      <c r="F14652" s="235">
        <v>55</v>
      </c>
      <c r="G14652" s="235">
        <v>25</v>
      </c>
      <c r="H14652" s="235">
        <v>12</v>
      </c>
    </row>
    <row r="14653" spans="2:8">
      <c r="B14653" s="235" t="s">
        <v>102</v>
      </c>
      <c r="C14653" s="235">
        <v>43900</v>
      </c>
      <c r="D14653" s="235">
        <v>15</v>
      </c>
      <c r="E14653" s="235">
        <v>80</v>
      </c>
      <c r="F14653" s="235">
        <v>57</v>
      </c>
      <c r="G14653" s="235">
        <v>24</v>
      </c>
      <c r="H14653" s="235">
        <v>15.9</v>
      </c>
    </row>
    <row r="14654" spans="2:8">
      <c r="B14654" s="235" t="s">
        <v>102</v>
      </c>
      <c r="C14654" s="235">
        <v>43901</v>
      </c>
      <c r="D14654" s="235">
        <v>0</v>
      </c>
      <c r="E14654" s="235">
        <v>79</v>
      </c>
      <c r="F14654" s="235">
        <v>56</v>
      </c>
      <c r="G14654" s="235">
        <v>28</v>
      </c>
      <c r="H14654" s="235">
        <v>15</v>
      </c>
    </row>
    <row r="14655" spans="2:8">
      <c r="B14655" s="235" t="s">
        <v>102</v>
      </c>
      <c r="C14655" s="235">
        <v>43902</v>
      </c>
      <c r="D14655" s="235">
        <v>8</v>
      </c>
      <c r="E14655" s="235">
        <v>79</v>
      </c>
      <c r="F14655" s="235">
        <v>61</v>
      </c>
      <c r="G14655" s="235">
        <v>26</v>
      </c>
      <c r="H14655" s="235">
        <v>11</v>
      </c>
    </row>
    <row r="14656" spans="2:8">
      <c r="B14656" s="235" t="s">
        <v>102</v>
      </c>
      <c r="C14656" s="235">
        <v>43903</v>
      </c>
      <c r="D14656" s="235">
        <v>10</v>
      </c>
      <c r="E14656" s="235">
        <v>80</v>
      </c>
      <c r="F14656" s="235">
        <v>60</v>
      </c>
      <c r="G14656" s="235">
        <v>29</v>
      </c>
      <c r="H14656" s="235">
        <v>8</v>
      </c>
    </row>
    <row r="14657" spans="2:8">
      <c r="B14657" s="235" t="s">
        <v>102</v>
      </c>
      <c r="C14657" s="235">
        <v>43904</v>
      </c>
      <c r="D14657" s="235">
        <v>0</v>
      </c>
      <c r="E14657" s="235">
        <v>0</v>
      </c>
      <c r="F14657" s="235">
        <v>0</v>
      </c>
      <c r="G14657" s="235">
        <v>0</v>
      </c>
      <c r="H14657" s="235">
        <v>0</v>
      </c>
    </row>
    <row r="14658" spans="2:8">
      <c r="B14658" s="235" t="s">
        <v>102</v>
      </c>
      <c r="C14658" s="235">
        <v>43905</v>
      </c>
      <c r="D14658" s="235">
        <v>0</v>
      </c>
      <c r="E14658" s="235">
        <v>0</v>
      </c>
      <c r="F14658" s="235">
        <v>0</v>
      </c>
      <c r="G14658" s="235">
        <v>0</v>
      </c>
      <c r="H14658" s="235">
        <v>0</v>
      </c>
    </row>
    <row r="14659" spans="2:8">
      <c r="B14659" s="235" t="s">
        <v>102</v>
      </c>
      <c r="C14659" s="235">
        <v>43906</v>
      </c>
      <c r="D14659" s="235">
        <v>18</v>
      </c>
      <c r="E14659" s="235">
        <v>81</v>
      </c>
      <c r="F14659" s="235">
        <v>60</v>
      </c>
      <c r="G14659" s="235">
        <v>27</v>
      </c>
      <c r="H14659" s="235">
        <v>12</v>
      </c>
    </row>
    <row r="14660" spans="2:8">
      <c r="B14660" s="235" t="s">
        <v>102</v>
      </c>
      <c r="C14660" s="235">
        <v>43907</v>
      </c>
      <c r="D14660" s="235">
        <v>1</v>
      </c>
      <c r="E14660" s="235">
        <v>77</v>
      </c>
      <c r="F14660" s="235">
        <v>58</v>
      </c>
      <c r="G14660" s="235">
        <v>30</v>
      </c>
      <c r="H14660" s="235">
        <v>15.9</v>
      </c>
    </row>
    <row r="14661" spans="2:8">
      <c r="B14661" s="235" t="s">
        <v>102</v>
      </c>
      <c r="C14661" s="235">
        <v>43908</v>
      </c>
      <c r="D14661" s="235">
        <v>3</v>
      </c>
      <c r="E14661" s="235">
        <v>75</v>
      </c>
      <c r="F14661" s="235">
        <v>50</v>
      </c>
      <c r="G14661" s="235">
        <v>28</v>
      </c>
      <c r="H14661" s="235">
        <v>15</v>
      </c>
    </row>
    <row r="14662" spans="2:8">
      <c r="B14662" s="235" t="s">
        <v>102</v>
      </c>
      <c r="C14662" s="235">
        <v>43909</v>
      </c>
      <c r="D14662" s="235">
        <v>0</v>
      </c>
      <c r="E14662" s="235">
        <v>79</v>
      </c>
      <c r="F14662" s="235">
        <v>55</v>
      </c>
      <c r="G14662" s="235">
        <v>26</v>
      </c>
      <c r="H14662" s="235">
        <v>11</v>
      </c>
    </row>
    <row r="14663" spans="2:8">
      <c r="B14663" s="235" t="s">
        <v>102</v>
      </c>
      <c r="C14663" s="235">
        <v>43910</v>
      </c>
      <c r="D14663" s="235">
        <v>5</v>
      </c>
      <c r="E14663" s="235">
        <v>80</v>
      </c>
      <c r="F14663" s="235">
        <v>60</v>
      </c>
      <c r="G14663" s="235">
        <v>29</v>
      </c>
      <c r="H14663" s="235">
        <v>8</v>
      </c>
    </row>
    <row r="14664" spans="2:8">
      <c r="B14664" s="235" t="s">
        <v>102</v>
      </c>
      <c r="C14664" s="235">
        <v>43911</v>
      </c>
      <c r="D14664" s="235">
        <v>0</v>
      </c>
      <c r="E14664" s="235">
        <v>0</v>
      </c>
      <c r="F14664" s="235">
        <v>0</v>
      </c>
      <c r="G14664" s="235">
        <v>0</v>
      </c>
      <c r="H14664" s="235">
        <v>0</v>
      </c>
    </row>
    <row r="14665" spans="2:8">
      <c r="B14665" s="235" t="s">
        <v>102</v>
      </c>
      <c r="C14665" s="235">
        <v>43912</v>
      </c>
      <c r="D14665" s="235">
        <v>0</v>
      </c>
      <c r="E14665" s="235">
        <v>0</v>
      </c>
      <c r="F14665" s="235">
        <v>0</v>
      </c>
      <c r="G14665" s="235">
        <v>0</v>
      </c>
      <c r="H14665" s="235">
        <v>0</v>
      </c>
    </row>
    <row r="14666" spans="2:8">
      <c r="B14666" s="235" t="s">
        <v>102</v>
      </c>
      <c r="C14666" s="235">
        <v>43913</v>
      </c>
      <c r="D14666" s="235">
        <v>0</v>
      </c>
      <c r="E14666" s="235">
        <v>0</v>
      </c>
      <c r="F14666" s="235">
        <v>0</v>
      </c>
      <c r="G14666" s="235">
        <v>0</v>
      </c>
      <c r="H14666" s="235">
        <v>0</v>
      </c>
    </row>
    <row r="14667" spans="2:8">
      <c r="B14667" s="235" t="s">
        <v>102</v>
      </c>
      <c r="C14667" s="235">
        <v>43914</v>
      </c>
      <c r="D14667" s="235">
        <v>2</v>
      </c>
      <c r="E14667" s="235">
        <v>81</v>
      </c>
      <c r="F14667" s="235">
        <v>60</v>
      </c>
      <c r="G14667" s="235">
        <v>29</v>
      </c>
      <c r="H14667" s="235">
        <v>12</v>
      </c>
    </row>
    <row r="14668" spans="2:8">
      <c r="B14668" s="235" t="s">
        <v>102</v>
      </c>
      <c r="C14668" s="235">
        <v>43915</v>
      </c>
      <c r="D14668" s="235">
        <v>0</v>
      </c>
      <c r="E14668" s="235">
        <v>80</v>
      </c>
      <c r="F14668" s="235">
        <v>57</v>
      </c>
      <c r="G14668" s="235">
        <v>30</v>
      </c>
      <c r="H14668" s="235">
        <v>15.9</v>
      </c>
    </row>
    <row r="14669" spans="2:8">
      <c r="B14669" s="235" t="s">
        <v>102</v>
      </c>
      <c r="C14669" s="235">
        <v>43916</v>
      </c>
      <c r="D14669" s="235">
        <v>0</v>
      </c>
      <c r="E14669" s="235">
        <v>78</v>
      </c>
      <c r="F14669" s="235">
        <v>55</v>
      </c>
      <c r="G14669" s="235">
        <v>28</v>
      </c>
      <c r="H14669" s="235">
        <v>15</v>
      </c>
    </row>
    <row r="14670" spans="2:8">
      <c r="B14670" s="235" t="s">
        <v>102</v>
      </c>
      <c r="C14670" s="235">
        <v>43917</v>
      </c>
      <c r="D14670" s="235">
        <v>7</v>
      </c>
      <c r="E14670" s="235">
        <v>79</v>
      </c>
      <c r="F14670" s="235">
        <v>59</v>
      </c>
      <c r="G14670" s="235">
        <v>31</v>
      </c>
      <c r="H14670" s="235">
        <v>11</v>
      </c>
    </row>
    <row r="14671" spans="2:8">
      <c r="B14671" s="235" t="s">
        <v>102</v>
      </c>
      <c r="C14671" s="235">
        <v>43918</v>
      </c>
      <c r="D14671" s="235">
        <v>0</v>
      </c>
      <c r="E14671" s="235">
        <v>0</v>
      </c>
      <c r="F14671" s="235">
        <v>0</v>
      </c>
      <c r="G14671" s="235">
        <v>0</v>
      </c>
      <c r="H14671" s="235">
        <v>0</v>
      </c>
    </row>
    <row r="14672" spans="2:8">
      <c r="B14672" s="235" t="s">
        <v>102</v>
      </c>
      <c r="C14672" s="235">
        <v>43919</v>
      </c>
      <c r="D14672" s="235">
        <v>0</v>
      </c>
      <c r="E14672" s="235">
        <v>0</v>
      </c>
      <c r="F14672" s="235">
        <v>0</v>
      </c>
      <c r="G14672" s="235">
        <v>0</v>
      </c>
      <c r="H14672" s="235">
        <v>0</v>
      </c>
    </row>
    <row r="14673" spans="2:8">
      <c r="B14673" s="235" t="s">
        <v>102</v>
      </c>
      <c r="C14673" s="235">
        <v>43920</v>
      </c>
      <c r="D14673" s="235">
        <v>8</v>
      </c>
      <c r="E14673" s="235">
        <v>81</v>
      </c>
      <c r="F14673" s="235">
        <v>60</v>
      </c>
      <c r="G14673" s="235">
        <v>30</v>
      </c>
      <c r="H14673" s="235">
        <v>12</v>
      </c>
    </row>
    <row r="14674" spans="2:8">
      <c r="B14674" s="235" t="s">
        <v>102</v>
      </c>
      <c r="C14674" s="235">
        <v>43921</v>
      </c>
      <c r="D14674" s="235">
        <v>2</v>
      </c>
      <c r="E14674" s="235">
        <v>80</v>
      </c>
      <c r="F14674" s="235">
        <v>57</v>
      </c>
      <c r="G14674" s="235">
        <v>30</v>
      </c>
      <c r="H14674" s="235">
        <v>15.9</v>
      </c>
    </row>
    <row r="14675" spans="2:8">
      <c r="B14675" s="235" t="s">
        <v>102</v>
      </c>
      <c r="C14675" s="235">
        <v>43922</v>
      </c>
      <c r="D14675" s="235">
        <v>50</v>
      </c>
      <c r="E14675" s="235">
        <v>81</v>
      </c>
      <c r="F14675" s="235">
        <v>62</v>
      </c>
      <c r="G14675" s="235">
        <v>25</v>
      </c>
      <c r="H14675" s="235">
        <v>12</v>
      </c>
    </row>
    <row r="14676" spans="2:8">
      <c r="B14676" s="235" t="s">
        <v>102</v>
      </c>
      <c r="C14676" s="235">
        <v>43923</v>
      </c>
      <c r="D14676" s="235">
        <v>3</v>
      </c>
      <c r="E14676" s="235">
        <v>80</v>
      </c>
      <c r="F14676" s="235">
        <v>60</v>
      </c>
      <c r="G14676" s="235">
        <v>24</v>
      </c>
      <c r="H14676" s="235">
        <v>15.9</v>
      </c>
    </row>
    <row r="14677" spans="2:8">
      <c r="B14677" s="235" t="s">
        <v>102</v>
      </c>
      <c r="C14677" s="235">
        <v>43924</v>
      </c>
      <c r="D14677" s="235">
        <v>1</v>
      </c>
      <c r="E14677" s="235">
        <v>81</v>
      </c>
      <c r="F14677" s="235">
        <v>62</v>
      </c>
      <c r="G14677" s="235">
        <v>25</v>
      </c>
      <c r="H14677" s="235">
        <v>12</v>
      </c>
    </row>
    <row r="14678" spans="2:8">
      <c r="B14678" s="235" t="s">
        <v>102</v>
      </c>
      <c r="C14678" s="235">
        <v>43925</v>
      </c>
      <c r="D14678" s="235">
        <v>0</v>
      </c>
      <c r="E14678" s="235">
        <v>0</v>
      </c>
      <c r="F14678" s="235">
        <v>0</v>
      </c>
      <c r="G14678" s="235">
        <v>0</v>
      </c>
      <c r="H14678" s="235">
        <v>0</v>
      </c>
    </row>
    <row r="14679" spans="2:8">
      <c r="B14679" s="235" t="s">
        <v>102</v>
      </c>
      <c r="C14679" s="235">
        <v>43926</v>
      </c>
      <c r="D14679" s="235">
        <v>0</v>
      </c>
      <c r="E14679" s="235">
        <v>0</v>
      </c>
      <c r="F14679" s="235">
        <v>0</v>
      </c>
      <c r="G14679" s="235">
        <v>0</v>
      </c>
      <c r="H14679" s="235">
        <v>0</v>
      </c>
    </row>
    <row r="14680" spans="2:8">
      <c r="B14680" s="235" t="s">
        <v>102</v>
      </c>
      <c r="C14680" s="235">
        <v>43927</v>
      </c>
      <c r="D14680" s="235">
        <v>0</v>
      </c>
      <c r="E14680" s="235">
        <v>81</v>
      </c>
      <c r="F14680" s="235">
        <v>60</v>
      </c>
      <c r="G14680" s="235">
        <v>29</v>
      </c>
      <c r="H14680" s="235">
        <v>12</v>
      </c>
    </row>
    <row r="14681" spans="2:8">
      <c r="B14681" s="235" t="s">
        <v>102</v>
      </c>
      <c r="C14681" s="235">
        <v>43928</v>
      </c>
      <c r="D14681" s="235">
        <v>1</v>
      </c>
      <c r="E14681" s="235">
        <v>80</v>
      </c>
      <c r="F14681" s="235">
        <v>59</v>
      </c>
      <c r="G14681" s="235">
        <v>30</v>
      </c>
      <c r="H14681" s="235">
        <v>15.9</v>
      </c>
    </row>
    <row r="14682" spans="2:8">
      <c r="B14682" s="235" t="s">
        <v>102</v>
      </c>
      <c r="C14682" s="235">
        <v>43929</v>
      </c>
      <c r="D14682" s="235">
        <v>0</v>
      </c>
      <c r="E14682" s="235">
        <v>78</v>
      </c>
      <c r="F14682" s="235">
        <v>59</v>
      </c>
      <c r="G14682" s="235">
        <v>28</v>
      </c>
      <c r="H14682" s="235">
        <v>15</v>
      </c>
    </row>
    <row r="14683" spans="2:8">
      <c r="B14683" s="235" t="s">
        <v>102</v>
      </c>
      <c r="C14683" s="235">
        <v>43930</v>
      </c>
      <c r="D14683" s="235">
        <v>0</v>
      </c>
      <c r="E14683" s="235">
        <v>0</v>
      </c>
      <c r="F14683" s="235">
        <v>0</v>
      </c>
      <c r="G14683" s="235">
        <v>0</v>
      </c>
      <c r="H14683" s="235">
        <v>0</v>
      </c>
    </row>
    <row r="14684" spans="2:8">
      <c r="B14684" s="235" t="s">
        <v>102</v>
      </c>
      <c r="C14684" s="235">
        <v>43931</v>
      </c>
      <c r="D14684" s="235">
        <v>0</v>
      </c>
      <c r="E14684" s="235">
        <v>0</v>
      </c>
      <c r="F14684" s="235">
        <v>0</v>
      </c>
      <c r="G14684" s="235">
        <v>0</v>
      </c>
      <c r="H14684" s="235">
        <v>0</v>
      </c>
    </row>
    <row r="14685" spans="2:8">
      <c r="B14685" s="235" t="s">
        <v>102</v>
      </c>
      <c r="C14685" s="235">
        <v>43932</v>
      </c>
      <c r="D14685" s="235">
        <v>0</v>
      </c>
      <c r="E14685" s="235">
        <v>0</v>
      </c>
      <c r="F14685" s="235">
        <v>0</v>
      </c>
      <c r="G14685" s="235">
        <v>0</v>
      </c>
      <c r="H14685" s="235">
        <v>0</v>
      </c>
    </row>
    <row r="14686" spans="2:8">
      <c r="B14686" s="235" t="s">
        <v>102</v>
      </c>
      <c r="C14686" s="235">
        <v>43933</v>
      </c>
      <c r="D14686" s="235">
        <v>0</v>
      </c>
      <c r="E14686" s="235">
        <v>0</v>
      </c>
      <c r="F14686" s="235">
        <v>0</v>
      </c>
      <c r="G14686" s="235">
        <v>0</v>
      </c>
      <c r="H14686" s="235">
        <v>0</v>
      </c>
    </row>
    <row r="14687" spans="2:8">
      <c r="B14687" s="235" t="s">
        <v>102</v>
      </c>
      <c r="C14687" s="235">
        <v>43934</v>
      </c>
      <c r="D14687" s="235">
        <v>78</v>
      </c>
      <c r="E14687" s="235">
        <v>81</v>
      </c>
      <c r="F14687" s="235">
        <v>59</v>
      </c>
      <c r="G14687" s="235">
        <v>24.5</v>
      </c>
      <c r="H14687" s="235">
        <v>12</v>
      </c>
    </row>
    <row r="14688" spans="2:8">
      <c r="B14688" s="235" t="s">
        <v>102</v>
      </c>
      <c r="C14688" s="235">
        <v>43935</v>
      </c>
      <c r="D14688" s="235">
        <v>15</v>
      </c>
      <c r="E14688" s="235">
        <v>80</v>
      </c>
      <c r="F14688" s="235">
        <v>61</v>
      </c>
      <c r="G14688" s="235">
        <v>25.6</v>
      </c>
      <c r="H14688" s="235">
        <v>11.5</v>
      </c>
    </row>
    <row r="14689" spans="2:8">
      <c r="B14689" s="235" t="s">
        <v>102</v>
      </c>
      <c r="C14689" s="235">
        <v>43936</v>
      </c>
      <c r="D14689" s="235">
        <v>15</v>
      </c>
      <c r="E14689" s="235">
        <v>80</v>
      </c>
      <c r="F14689" s="235">
        <v>60</v>
      </c>
      <c r="G14689" s="235">
        <v>28</v>
      </c>
      <c r="H14689" s="235">
        <v>15</v>
      </c>
    </row>
    <row r="14690" spans="2:8">
      <c r="B14690" s="235" t="s">
        <v>102</v>
      </c>
      <c r="C14690" s="235">
        <v>43937</v>
      </c>
      <c r="D14690" s="235">
        <v>1</v>
      </c>
      <c r="E14690" s="235">
        <v>81</v>
      </c>
      <c r="F14690" s="235">
        <v>61</v>
      </c>
      <c r="G14690" s="235">
        <v>27</v>
      </c>
      <c r="H14690" s="235">
        <v>11</v>
      </c>
    </row>
    <row r="14691" spans="2:8">
      <c r="B14691" s="235" t="s">
        <v>102</v>
      </c>
      <c r="C14691" s="235">
        <v>43938</v>
      </c>
      <c r="D14691" s="235">
        <v>5</v>
      </c>
      <c r="E14691" s="235">
        <v>81</v>
      </c>
      <c r="F14691" s="235">
        <v>60</v>
      </c>
      <c r="G14691" s="235">
        <v>28</v>
      </c>
      <c r="H14691" s="235">
        <v>10</v>
      </c>
    </row>
    <row r="14692" spans="2:8">
      <c r="B14692" s="235" t="s">
        <v>102</v>
      </c>
      <c r="C14692" s="235">
        <v>43939</v>
      </c>
      <c r="D14692" s="235">
        <v>0</v>
      </c>
      <c r="E14692" s="235">
        <v>0</v>
      </c>
      <c r="F14692" s="235">
        <v>0</v>
      </c>
      <c r="G14692" s="235">
        <v>0</v>
      </c>
      <c r="H14692" s="235">
        <v>0</v>
      </c>
    </row>
    <row r="14693" spans="2:8">
      <c r="B14693" s="235" t="s">
        <v>102</v>
      </c>
      <c r="C14693" s="235">
        <v>43940</v>
      </c>
      <c r="D14693" s="235">
        <v>0</v>
      </c>
      <c r="E14693" s="235">
        <v>0</v>
      </c>
      <c r="F14693" s="235">
        <v>0</v>
      </c>
      <c r="G14693" s="235">
        <v>0</v>
      </c>
      <c r="H14693" s="235">
        <v>0</v>
      </c>
    </row>
    <row r="14694" spans="2:8">
      <c r="B14694" s="235" t="s">
        <v>102</v>
      </c>
      <c r="C14694" s="235">
        <v>43941</v>
      </c>
      <c r="D14694" s="235">
        <v>5</v>
      </c>
      <c r="E14694" s="235">
        <v>81</v>
      </c>
      <c r="F14694" s="235">
        <v>59</v>
      </c>
      <c r="G14694" s="235">
        <v>24.5</v>
      </c>
      <c r="H14694" s="235">
        <v>10</v>
      </c>
    </row>
    <row r="14695" spans="2:8">
      <c r="B14695" s="235" t="s">
        <v>102</v>
      </c>
      <c r="C14695" s="235">
        <v>43942</v>
      </c>
      <c r="D14695" s="235">
        <v>5</v>
      </c>
      <c r="E14695" s="235">
        <v>80</v>
      </c>
      <c r="F14695" s="235">
        <v>61</v>
      </c>
      <c r="G14695" s="235">
        <v>29</v>
      </c>
      <c r="H14695" s="235">
        <v>11.5</v>
      </c>
    </row>
    <row r="14696" spans="2:8">
      <c r="B14696" s="235" t="s">
        <v>102</v>
      </c>
      <c r="C14696" s="235">
        <v>43943</v>
      </c>
      <c r="D14696" s="235">
        <v>2</v>
      </c>
      <c r="E14696" s="235">
        <v>80</v>
      </c>
      <c r="F14696" s="235">
        <v>62</v>
      </c>
      <c r="G14696" s="235">
        <v>28</v>
      </c>
      <c r="H14696" s="235">
        <v>14</v>
      </c>
    </row>
    <row r="14697" spans="2:8">
      <c r="B14697" s="235" t="s">
        <v>102</v>
      </c>
      <c r="C14697" s="235">
        <v>43944</v>
      </c>
      <c r="D14697" s="235">
        <v>5</v>
      </c>
      <c r="E14697" s="235">
        <v>81</v>
      </c>
      <c r="F14697" s="235">
        <v>61</v>
      </c>
      <c r="G14697" s="235">
        <v>30</v>
      </c>
      <c r="H14697" s="235">
        <v>11</v>
      </c>
    </row>
    <row r="14698" spans="2:8">
      <c r="B14698" s="235" t="s">
        <v>102</v>
      </c>
      <c r="C14698" s="235">
        <v>43945</v>
      </c>
      <c r="D14698" s="235">
        <v>2</v>
      </c>
      <c r="E14698" s="235">
        <v>80</v>
      </c>
      <c r="F14698" s="235">
        <v>62</v>
      </c>
      <c r="G14698" s="235">
        <v>28</v>
      </c>
      <c r="H14698" s="235">
        <v>14</v>
      </c>
    </row>
    <row r="14699" spans="2:8">
      <c r="B14699" s="235" t="s">
        <v>102</v>
      </c>
      <c r="C14699" s="235">
        <v>43946</v>
      </c>
      <c r="D14699" s="235">
        <v>0</v>
      </c>
      <c r="E14699" s="235">
        <v>0</v>
      </c>
      <c r="F14699" s="235">
        <v>0</v>
      </c>
      <c r="G14699" s="235">
        <v>0</v>
      </c>
      <c r="H14699" s="235">
        <v>0</v>
      </c>
    </row>
    <row r="14700" spans="2:8">
      <c r="B14700" s="235" t="s">
        <v>102</v>
      </c>
      <c r="C14700" s="235">
        <v>43947</v>
      </c>
      <c r="D14700" s="235">
        <v>0</v>
      </c>
      <c r="E14700" s="235">
        <v>0</v>
      </c>
      <c r="F14700" s="235">
        <v>0</v>
      </c>
      <c r="G14700" s="235">
        <v>0</v>
      </c>
      <c r="H14700" s="235">
        <v>0</v>
      </c>
    </row>
    <row r="14701" spans="2:8">
      <c r="B14701" s="235" t="s">
        <v>102</v>
      </c>
      <c r="C14701" s="235">
        <v>43948</v>
      </c>
      <c r="D14701" s="235">
        <v>30</v>
      </c>
      <c r="E14701" s="235">
        <v>80</v>
      </c>
      <c r="F14701" s="235">
        <v>61</v>
      </c>
      <c r="G14701" s="235">
        <v>29</v>
      </c>
      <c r="H14701" s="235">
        <v>11.5</v>
      </c>
    </row>
    <row r="14702" spans="2:8">
      <c r="B14702" s="235" t="s">
        <v>102</v>
      </c>
      <c r="C14702" s="235">
        <v>43949</v>
      </c>
      <c r="D14702" s="235">
        <v>3</v>
      </c>
      <c r="E14702" s="235">
        <v>80</v>
      </c>
      <c r="F14702" s="235">
        <v>62</v>
      </c>
      <c r="G14702" s="235">
        <v>28</v>
      </c>
      <c r="H14702" s="235">
        <v>14</v>
      </c>
    </row>
    <row r="14703" spans="2:8">
      <c r="B14703" s="235" t="s">
        <v>102</v>
      </c>
      <c r="C14703" s="235">
        <v>43950</v>
      </c>
      <c r="D14703" s="235">
        <v>3</v>
      </c>
      <c r="E14703" s="235">
        <v>81</v>
      </c>
      <c r="F14703" s="235">
        <v>61</v>
      </c>
      <c r="G14703" s="235">
        <v>30</v>
      </c>
      <c r="H14703" s="235">
        <v>11</v>
      </c>
    </row>
    <row r="14704" spans="2:8">
      <c r="B14704" s="235" t="s">
        <v>102</v>
      </c>
      <c r="C14704" s="235">
        <v>43951</v>
      </c>
      <c r="D14704" s="235">
        <v>3</v>
      </c>
      <c r="E14704" s="235">
        <v>81</v>
      </c>
      <c r="F14704" s="235">
        <v>61</v>
      </c>
      <c r="G14704" s="235">
        <v>30</v>
      </c>
      <c r="H14704" s="235">
        <v>11</v>
      </c>
    </row>
    <row r="14705" spans="2:8">
      <c r="B14705" s="235" t="s">
        <v>102</v>
      </c>
      <c r="C14705" s="235">
        <v>43952</v>
      </c>
      <c r="D14705" s="235">
        <v>0</v>
      </c>
      <c r="E14705" s="235">
        <v>0</v>
      </c>
      <c r="F14705" s="235">
        <v>0</v>
      </c>
      <c r="G14705" s="235">
        <v>0</v>
      </c>
      <c r="H14705" s="235">
        <v>0</v>
      </c>
    </row>
    <row r="14706" spans="2:8">
      <c r="B14706" s="235" t="s">
        <v>102</v>
      </c>
      <c r="C14706" s="235">
        <v>43953</v>
      </c>
      <c r="D14706" s="235">
        <v>0</v>
      </c>
      <c r="E14706" s="235">
        <v>0</v>
      </c>
      <c r="F14706" s="235">
        <v>0</v>
      </c>
      <c r="G14706" s="235">
        <v>0</v>
      </c>
      <c r="H14706" s="235">
        <v>0</v>
      </c>
    </row>
    <row r="14707" spans="2:8">
      <c r="B14707" s="235" t="s">
        <v>102</v>
      </c>
      <c r="C14707" s="235">
        <v>43954</v>
      </c>
      <c r="D14707" s="235">
        <v>0</v>
      </c>
      <c r="E14707" s="235">
        <v>0</v>
      </c>
      <c r="F14707" s="235">
        <v>0</v>
      </c>
      <c r="G14707" s="235">
        <v>0</v>
      </c>
      <c r="H14707" s="235">
        <v>0</v>
      </c>
    </row>
    <row r="14708" spans="2:8">
      <c r="B14708" s="235" t="s">
        <v>102</v>
      </c>
      <c r="C14708" s="235">
        <v>43955</v>
      </c>
      <c r="D14708" s="235">
        <v>22</v>
      </c>
      <c r="E14708" s="235">
        <v>81</v>
      </c>
      <c r="F14708" s="235">
        <v>60</v>
      </c>
      <c r="G14708" s="235">
        <v>29</v>
      </c>
      <c r="H14708" s="235">
        <v>12</v>
      </c>
    </row>
    <row r="14709" spans="2:8">
      <c r="B14709" s="235" t="s">
        <v>102</v>
      </c>
      <c r="C14709" s="235">
        <v>43956</v>
      </c>
      <c r="D14709" s="235">
        <v>0</v>
      </c>
      <c r="E14709" s="235">
        <v>78</v>
      </c>
      <c r="F14709" s="235">
        <v>59</v>
      </c>
      <c r="G14709" s="235">
        <v>30</v>
      </c>
      <c r="H14709" s="235">
        <v>15.9</v>
      </c>
    </row>
    <row r="14710" spans="2:8">
      <c r="B14710" s="235" t="s">
        <v>102</v>
      </c>
      <c r="C14710" s="235">
        <v>43957</v>
      </c>
      <c r="D14710" s="235">
        <v>0</v>
      </c>
      <c r="E14710" s="235">
        <v>80</v>
      </c>
      <c r="F14710" s="235">
        <v>60</v>
      </c>
      <c r="G14710" s="235">
        <v>29</v>
      </c>
      <c r="H14710" s="235">
        <v>12</v>
      </c>
    </row>
    <row r="14711" spans="2:8">
      <c r="B14711" s="235" t="s">
        <v>102</v>
      </c>
      <c r="C14711" s="235">
        <v>43958</v>
      </c>
      <c r="D14711" s="235">
        <v>0</v>
      </c>
      <c r="E14711" s="235">
        <v>79</v>
      </c>
      <c r="F14711" s="235">
        <v>59</v>
      </c>
      <c r="G14711" s="235">
        <v>30</v>
      </c>
      <c r="H14711" s="235">
        <v>15.9</v>
      </c>
    </row>
    <row r="14712" spans="2:8">
      <c r="B14712" s="235" t="s">
        <v>102</v>
      </c>
      <c r="C14712" s="235">
        <v>43959</v>
      </c>
      <c r="D14712" s="235">
        <v>0</v>
      </c>
      <c r="E14712" s="235">
        <v>81</v>
      </c>
      <c r="F14712" s="235">
        <v>60</v>
      </c>
      <c r="G14712" s="235">
        <v>29</v>
      </c>
      <c r="H14712" s="235">
        <v>12</v>
      </c>
    </row>
    <row r="14713" spans="2:8">
      <c r="B14713" s="235" t="s">
        <v>102</v>
      </c>
      <c r="C14713" s="235">
        <v>43960</v>
      </c>
      <c r="D14713" s="235">
        <v>0</v>
      </c>
      <c r="E14713" s="235">
        <v>0</v>
      </c>
      <c r="F14713" s="235">
        <v>0</v>
      </c>
      <c r="G14713" s="235">
        <v>0</v>
      </c>
      <c r="H14713" s="235">
        <v>0</v>
      </c>
    </row>
    <row r="14714" spans="2:8">
      <c r="B14714" s="235" t="s">
        <v>102</v>
      </c>
      <c r="C14714" s="235">
        <v>43961</v>
      </c>
      <c r="D14714" s="235">
        <v>0</v>
      </c>
      <c r="E14714" s="235">
        <v>0</v>
      </c>
      <c r="F14714" s="235">
        <v>0</v>
      </c>
      <c r="G14714" s="235">
        <v>0</v>
      </c>
      <c r="H14714" s="235">
        <v>0</v>
      </c>
    </row>
    <row r="14715" spans="2:8">
      <c r="B14715" s="235" t="s">
        <v>102</v>
      </c>
      <c r="C14715" s="235">
        <v>43962</v>
      </c>
      <c r="D14715" s="235">
        <v>8</v>
      </c>
      <c r="E14715" s="235">
        <v>80</v>
      </c>
      <c r="F14715" s="235">
        <v>60</v>
      </c>
      <c r="G14715" s="235">
        <v>29</v>
      </c>
      <c r="H14715" s="235">
        <v>12</v>
      </c>
    </row>
    <row r="14716" spans="2:8">
      <c r="B14716" s="235" t="s">
        <v>102</v>
      </c>
      <c r="C14716" s="235">
        <v>43963</v>
      </c>
      <c r="D14716" s="235">
        <v>30</v>
      </c>
      <c r="E14716" s="235">
        <v>79</v>
      </c>
      <c r="F14716" s="235">
        <v>59</v>
      </c>
      <c r="G14716" s="235">
        <v>30</v>
      </c>
      <c r="H14716" s="235">
        <v>15.9</v>
      </c>
    </row>
    <row r="14717" spans="2:8">
      <c r="B14717" s="235" t="s">
        <v>102</v>
      </c>
      <c r="C14717" s="235">
        <v>43964</v>
      </c>
      <c r="D14717" s="235">
        <v>8</v>
      </c>
      <c r="E14717" s="235">
        <v>80</v>
      </c>
      <c r="F14717" s="235">
        <v>60</v>
      </c>
      <c r="G14717" s="235">
        <v>29</v>
      </c>
      <c r="H14717" s="235">
        <v>12</v>
      </c>
    </row>
    <row r="14718" spans="2:8">
      <c r="B14718" s="235" t="s">
        <v>102</v>
      </c>
      <c r="C14718" s="235">
        <v>43965</v>
      </c>
      <c r="D14718" s="235">
        <v>2</v>
      </c>
      <c r="E14718" s="235">
        <v>79</v>
      </c>
      <c r="F14718" s="235">
        <v>59</v>
      </c>
      <c r="G14718" s="235">
        <v>30</v>
      </c>
      <c r="H14718" s="235">
        <v>15.9</v>
      </c>
    </row>
    <row r="14719" spans="2:8">
      <c r="B14719" s="235" t="s">
        <v>102</v>
      </c>
      <c r="C14719" s="235">
        <v>43966</v>
      </c>
      <c r="D14719" s="235">
        <v>0</v>
      </c>
      <c r="E14719" s="235">
        <v>80</v>
      </c>
      <c r="F14719" s="235">
        <v>60</v>
      </c>
      <c r="G14719" s="235">
        <v>29</v>
      </c>
      <c r="H14719" s="235">
        <v>12</v>
      </c>
    </row>
    <row r="14720" spans="2:8">
      <c r="B14720" s="235" t="s">
        <v>102</v>
      </c>
      <c r="C14720" s="235">
        <v>43967</v>
      </c>
      <c r="D14720" s="235">
        <v>0</v>
      </c>
      <c r="E14720" s="235">
        <v>0</v>
      </c>
      <c r="F14720" s="235">
        <v>0</v>
      </c>
      <c r="G14720" s="235">
        <v>0</v>
      </c>
      <c r="H14720" s="235">
        <v>0</v>
      </c>
    </row>
    <row r="14721" spans="2:8">
      <c r="B14721" s="235" t="s">
        <v>102</v>
      </c>
      <c r="C14721" s="235">
        <v>43968</v>
      </c>
      <c r="D14721" s="235">
        <v>0</v>
      </c>
      <c r="E14721" s="235">
        <v>0</v>
      </c>
      <c r="F14721" s="235">
        <v>0</v>
      </c>
      <c r="G14721" s="235">
        <v>0</v>
      </c>
      <c r="H14721" s="235">
        <v>0</v>
      </c>
    </row>
    <row r="14722" spans="2:8">
      <c r="B14722" s="235" t="s">
        <v>102</v>
      </c>
      <c r="C14722" s="235">
        <v>43969</v>
      </c>
      <c r="D14722" s="235">
        <v>12</v>
      </c>
      <c r="E14722" s="235">
        <v>81</v>
      </c>
      <c r="F14722" s="235">
        <v>59</v>
      </c>
      <c r="G14722" s="235">
        <v>24.5</v>
      </c>
      <c r="H14722" s="235">
        <v>12</v>
      </c>
    </row>
    <row r="14723" spans="2:8">
      <c r="B14723" s="235" t="s">
        <v>102</v>
      </c>
      <c r="C14723" s="235">
        <v>43970</v>
      </c>
      <c r="D14723" s="235">
        <v>0</v>
      </c>
      <c r="E14723" s="235">
        <v>80</v>
      </c>
      <c r="F14723" s="235">
        <v>61</v>
      </c>
      <c r="G14723" s="235">
        <v>25.6</v>
      </c>
      <c r="H14723" s="235">
        <v>11.5</v>
      </c>
    </row>
    <row r="14724" spans="2:8">
      <c r="B14724" s="235" t="s">
        <v>102</v>
      </c>
      <c r="C14724" s="235">
        <v>43971</v>
      </c>
      <c r="D14724" s="235">
        <v>0</v>
      </c>
      <c r="E14724" s="235">
        <v>80</v>
      </c>
      <c r="F14724" s="235">
        <v>60</v>
      </c>
      <c r="G14724" s="235">
        <v>28</v>
      </c>
      <c r="H14724" s="235">
        <v>15</v>
      </c>
    </row>
    <row r="14725" spans="2:8">
      <c r="B14725" s="235" t="s">
        <v>102</v>
      </c>
      <c r="C14725" s="235">
        <v>43972</v>
      </c>
      <c r="D14725" s="235">
        <v>0</v>
      </c>
      <c r="E14725" s="235">
        <v>81</v>
      </c>
      <c r="F14725" s="235">
        <v>61</v>
      </c>
      <c r="G14725" s="235">
        <v>27</v>
      </c>
      <c r="H14725" s="235">
        <v>11</v>
      </c>
    </row>
    <row r="14726" spans="2:8">
      <c r="B14726" s="235" t="s">
        <v>102</v>
      </c>
      <c r="C14726" s="235">
        <v>43973</v>
      </c>
      <c r="D14726" s="235">
        <v>8</v>
      </c>
      <c r="E14726" s="235">
        <v>81</v>
      </c>
      <c r="F14726" s="235">
        <v>60</v>
      </c>
      <c r="G14726" s="235">
        <v>28</v>
      </c>
      <c r="H14726" s="235">
        <v>10</v>
      </c>
    </row>
    <row r="14727" spans="2:8">
      <c r="B14727" s="235" t="s">
        <v>102</v>
      </c>
      <c r="C14727" s="235">
        <v>43974</v>
      </c>
      <c r="D14727" s="235">
        <v>0</v>
      </c>
      <c r="E14727" s="235">
        <v>0</v>
      </c>
      <c r="F14727" s="235">
        <v>0</v>
      </c>
      <c r="G14727" s="235">
        <v>0</v>
      </c>
      <c r="H14727" s="235">
        <v>0</v>
      </c>
    </row>
    <row r="14728" spans="2:8">
      <c r="B14728" s="235" t="s">
        <v>102</v>
      </c>
      <c r="C14728" s="235">
        <v>43975</v>
      </c>
      <c r="D14728" s="235">
        <v>0</v>
      </c>
      <c r="E14728" s="235">
        <v>0</v>
      </c>
      <c r="F14728" s="235">
        <v>0</v>
      </c>
      <c r="G14728" s="235">
        <v>0</v>
      </c>
      <c r="H14728" s="235">
        <v>0</v>
      </c>
    </row>
    <row r="14729" spans="2:8">
      <c r="B14729" s="235" t="s">
        <v>102</v>
      </c>
      <c r="C14729" s="235">
        <v>43976</v>
      </c>
      <c r="D14729" s="235">
        <v>0</v>
      </c>
      <c r="E14729" s="235">
        <v>0</v>
      </c>
      <c r="F14729" s="235">
        <v>0</v>
      </c>
      <c r="G14729" s="235">
        <v>0</v>
      </c>
      <c r="H14729" s="235">
        <v>0</v>
      </c>
    </row>
    <row r="14730" spans="2:8">
      <c r="B14730" s="235" t="s">
        <v>102</v>
      </c>
      <c r="C14730" s="235">
        <v>43977</v>
      </c>
      <c r="D14730" s="235">
        <v>0</v>
      </c>
      <c r="E14730" s="235">
        <v>80</v>
      </c>
      <c r="F14730" s="235">
        <v>61</v>
      </c>
      <c r="G14730" s="235">
        <v>29</v>
      </c>
      <c r="H14730" s="235">
        <v>11.5</v>
      </c>
    </row>
    <row r="14731" spans="2:8">
      <c r="B14731" s="235" t="s">
        <v>102</v>
      </c>
      <c r="C14731" s="235">
        <v>43978</v>
      </c>
      <c r="D14731" s="235">
        <v>10</v>
      </c>
      <c r="E14731" s="235">
        <v>80</v>
      </c>
      <c r="F14731" s="235">
        <v>62</v>
      </c>
      <c r="G14731" s="235">
        <v>28</v>
      </c>
      <c r="H14731" s="235">
        <v>14</v>
      </c>
    </row>
    <row r="14732" spans="2:8">
      <c r="B14732" s="235" t="s">
        <v>102</v>
      </c>
      <c r="C14732" s="235">
        <v>43979</v>
      </c>
      <c r="D14732" s="235">
        <v>4</v>
      </c>
      <c r="E14732" s="235">
        <v>81</v>
      </c>
      <c r="F14732" s="235">
        <v>61</v>
      </c>
      <c r="G14732" s="235">
        <v>30</v>
      </c>
      <c r="H14732" s="235">
        <v>11</v>
      </c>
    </row>
    <row r="14733" spans="2:8">
      <c r="B14733" s="235" t="s">
        <v>102</v>
      </c>
      <c r="C14733" s="235">
        <v>43980</v>
      </c>
      <c r="D14733" s="235">
        <v>8</v>
      </c>
      <c r="E14733" s="235">
        <v>81</v>
      </c>
      <c r="F14733" s="235">
        <v>61</v>
      </c>
      <c r="G14733" s="235">
        <v>30</v>
      </c>
      <c r="H14733" s="235">
        <v>11</v>
      </c>
    </row>
    <row r="14734" spans="2:8">
      <c r="B14734" s="235" t="s">
        <v>102</v>
      </c>
      <c r="C14734" s="235">
        <v>43981</v>
      </c>
      <c r="D14734" s="235">
        <v>0</v>
      </c>
      <c r="E14734" s="235">
        <v>0</v>
      </c>
      <c r="F14734" s="235">
        <v>0</v>
      </c>
      <c r="G14734" s="235">
        <v>0</v>
      </c>
      <c r="H14734" s="235">
        <v>0</v>
      </c>
    </row>
    <row r="14735" spans="2:8">
      <c r="B14735" s="235" t="s">
        <v>102</v>
      </c>
      <c r="C14735" s="235">
        <v>43982</v>
      </c>
      <c r="D14735" s="235">
        <v>0</v>
      </c>
      <c r="E14735" s="235">
        <v>0</v>
      </c>
      <c r="F14735" s="235">
        <v>0</v>
      </c>
      <c r="G14735" s="235">
        <v>0</v>
      </c>
      <c r="H14735" s="235">
        <v>0</v>
      </c>
    </row>
    <row r="14736" spans="2:8">
      <c r="B14736" s="235" t="s">
        <v>102</v>
      </c>
      <c r="C14736" s="235">
        <v>43983</v>
      </c>
      <c r="D14736" s="235">
        <v>38</v>
      </c>
      <c r="E14736" s="235">
        <v>81</v>
      </c>
      <c r="F14736" s="235">
        <v>60</v>
      </c>
      <c r="G14736" s="235">
        <v>28</v>
      </c>
      <c r="H14736" s="235">
        <v>9</v>
      </c>
    </row>
    <row r="14737" spans="2:8">
      <c r="B14737" s="235" t="s">
        <v>102</v>
      </c>
      <c r="C14737" s="235">
        <v>43984</v>
      </c>
      <c r="D14737" s="235">
        <v>5</v>
      </c>
      <c r="E14737" s="235">
        <v>82</v>
      </c>
      <c r="F14737" s="235">
        <v>61</v>
      </c>
      <c r="G14737" s="235">
        <v>29</v>
      </c>
      <c r="H14737" s="235">
        <v>11</v>
      </c>
    </row>
    <row r="14738" spans="2:8">
      <c r="B14738" s="235" t="s">
        <v>102</v>
      </c>
      <c r="C14738" s="235">
        <v>43985</v>
      </c>
      <c r="D14738" s="235">
        <v>28</v>
      </c>
      <c r="E14738" s="235">
        <v>81</v>
      </c>
      <c r="F14738" s="235">
        <v>60</v>
      </c>
      <c r="G14738" s="235">
        <v>28</v>
      </c>
      <c r="H14738" s="235">
        <v>10</v>
      </c>
    </row>
    <row r="14739" spans="2:8">
      <c r="B14739" s="235" t="s">
        <v>102</v>
      </c>
      <c r="C14739" s="235">
        <v>43986</v>
      </c>
      <c r="D14739" s="235">
        <v>22</v>
      </c>
      <c r="E14739" s="235">
        <v>79</v>
      </c>
      <c r="F14739" s="235">
        <v>61</v>
      </c>
      <c r="G14739" s="235">
        <v>27</v>
      </c>
      <c r="H14739" s="235">
        <v>9</v>
      </c>
    </row>
    <row r="14740" spans="2:8">
      <c r="B14740" s="235" t="s">
        <v>102</v>
      </c>
      <c r="C14740" s="235">
        <v>43987</v>
      </c>
      <c r="D14740" s="235">
        <v>2</v>
      </c>
      <c r="E14740" s="235">
        <v>80</v>
      </c>
      <c r="F14740" s="235">
        <v>60</v>
      </c>
      <c r="G14740" s="235">
        <v>28</v>
      </c>
      <c r="H14740" s="235">
        <v>10</v>
      </c>
    </row>
    <row r="14741" spans="2:8">
      <c r="B14741" s="235" t="s">
        <v>102</v>
      </c>
      <c r="C14741" s="235">
        <v>43988</v>
      </c>
      <c r="D14741" s="235">
        <v>0</v>
      </c>
      <c r="E14741" s="235">
        <v>0</v>
      </c>
      <c r="F14741" s="235">
        <v>0</v>
      </c>
      <c r="G14741" s="235">
        <v>0</v>
      </c>
      <c r="H14741" s="235">
        <v>0</v>
      </c>
    </row>
    <row r="14742" spans="2:8">
      <c r="B14742" s="235" t="s">
        <v>102</v>
      </c>
      <c r="C14742" s="235">
        <v>43989</v>
      </c>
      <c r="D14742" s="235">
        <v>0</v>
      </c>
      <c r="E14742" s="235">
        <v>0</v>
      </c>
      <c r="F14742" s="235">
        <v>0</v>
      </c>
      <c r="G14742" s="235">
        <v>0</v>
      </c>
      <c r="H14742" s="235">
        <v>0</v>
      </c>
    </row>
    <row r="14743" spans="2:8">
      <c r="B14743" s="235" t="s">
        <v>102</v>
      </c>
      <c r="C14743" s="235">
        <v>43990</v>
      </c>
      <c r="D14743" s="235">
        <v>2</v>
      </c>
      <c r="E14743" s="235">
        <v>81</v>
      </c>
      <c r="F14743" s="235">
        <v>58</v>
      </c>
      <c r="G14743" s="235">
        <v>29</v>
      </c>
      <c r="H14743" s="235">
        <v>14</v>
      </c>
    </row>
    <row r="14744" spans="2:8">
      <c r="B14744" s="235" t="s">
        <v>102</v>
      </c>
      <c r="C14744" s="235">
        <v>43991</v>
      </c>
      <c r="D14744" s="235">
        <v>7</v>
      </c>
      <c r="E14744" s="235">
        <v>80</v>
      </c>
      <c r="F14744" s="235">
        <v>61</v>
      </c>
      <c r="G14744" s="235">
        <v>30</v>
      </c>
      <c r="H14744" s="235">
        <v>15</v>
      </c>
    </row>
    <row r="14745" spans="2:8">
      <c r="B14745" s="235" t="s">
        <v>102</v>
      </c>
      <c r="C14745" s="235">
        <v>43992</v>
      </c>
      <c r="D14745" s="235">
        <v>5</v>
      </c>
      <c r="E14745" s="235">
        <v>82</v>
      </c>
      <c r="F14745" s="235">
        <v>59</v>
      </c>
      <c r="G14745" s="235">
        <v>29</v>
      </c>
      <c r="H14745" s="235">
        <v>12</v>
      </c>
    </row>
    <row r="14746" spans="2:8">
      <c r="B14746" s="235" t="s">
        <v>102</v>
      </c>
      <c r="C14746" s="235">
        <v>43993</v>
      </c>
      <c r="D14746" s="235">
        <v>2</v>
      </c>
      <c r="E14746" s="235">
        <v>81</v>
      </c>
      <c r="F14746" s="235">
        <v>61</v>
      </c>
      <c r="G14746" s="235">
        <v>27</v>
      </c>
      <c r="H14746" s="235">
        <v>10</v>
      </c>
    </row>
    <row r="14747" spans="2:8">
      <c r="B14747" s="235" t="s">
        <v>102</v>
      </c>
      <c r="C14747" s="235">
        <v>43994</v>
      </c>
      <c r="D14747" s="235">
        <v>10</v>
      </c>
      <c r="E14747" s="235">
        <v>81</v>
      </c>
      <c r="F14747" s="235">
        <v>61</v>
      </c>
      <c r="G14747" s="235">
        <v>27</v>
      </c>
      <c r="H14747" s="235">
        <v>11</v>
      </c>
    </row>
    <row r="14748" spans="2:8">
      <c r="B14748" s="235" t="s">
        <v>102</v>
      </c>
      <c r="C14748" s="235">
        <v>43995</v>
      </c>
      <c r="D14748" s="235">
        <v>0</v>
      </c>
      <c r="E14748" s="235">
        <v>0</v>
      </c>
      <c r="F14748" s="235">
        <v>0</v>
      </c>
      <c r="G14748" s="235">
        <v>0</v>
      </c>
      <c r="H14748" s="235">
        <v>0</v>
      </c>
    </row>
    <row r="14749" spans="2:8">
      <c r="B14749" s="235" t="s">
        <v>102</v>
      </c>
      <c r="C14749" s="235">
        <v>43996</v>
      </c>
      <c r="D14749" s="235">
        <v>0</v>
      </c>
      <c r="E14749" s="235">
        <v>0</v>
      </c>
      <c r="F14749" s="235">
        <v>0</v>
      </c>
      <c r="G14749" s="235">
        <v>0</v>
      </c>
      <c r="H14749" s="235">
        <v>0</v>
      </c>
    </row>
    <row r="14750" spans="2:8">
      <c r="B14750" s="235" t="s">
        <v>102</v>
      </c>
      <c r="C14750" s="235">
        <v>43997</v>
      </c>
      <c r="D14750" s="235">
        <v>0</v>
      </c>
      <c r="E14750" s="235">
        <v>0</v>
      </c>
      <c r="F14750" s="235">
        <v>0</v>
      </c>
      <c r="G14750" s="235">
        <v>0</v>
      </c>
      <c r="H14750" s="235">
        <v>0</v>
      </c>
    </row>
    <row r="14751" spans="2:8">
      <c r="B14751" s="235" t="s">
        <v>102</v>
      </c>
      <c r="C14751" s="235">
        <v>43998</v>
      </c>
      <c r="D14751" s="235">
        <v>13</v>
      </c>
      <c r="E14751" s="235">
        <v>80</v>
      </c>
      <c r="F14751" s="235">
        <v>58</v>
      </c>
      <c r="G14751" s="235">
        <v>29</v>
      </c>
      <c r="H14751" s="235">
        <v>9</v>
      </c>
    </row>
    <row r="14752" spans="2:8">
      <c r="B14752" s="235" t="s">
        <v>102</v>
      </c>
      <c r="C14752" s="235">
        <v>43999</v>
      </c>
      <c r="D14752" s="235">
        <v>8</v>
      </c>
      <c r="E14752" s="235">
        <v>81</v>
      </c>
      <c r="F14752" s="235">
        <v>63</v>
      </c>
      <c r="G14752" s="235">
        <v>27</v>
      </c>
      <c r="H14752" s="235">
        <v>11</v>
      </c>
    </row>
    <row r="14753" spans="2:8">
      <c r="B14753" s="235" t="s">
        <v>102</v>
      </c>
      <c r="C14753" s="235">
        <v>44000</v>
      </c>
      <c r="D14753" s="235">
        <v>8</v>
      </c>
      <c r="E14753" s="235">
        <v>80</v>
      </c>
      <c r="F14753" s="235">
        <v>59</v>
      </c>
      <c r="G14753" s="235">
        <v>29</v>
      </c>
      <c r="H14753" s="235">
        <v>12</v>
      </c>
    </row>
    <row r="14754" spans="2:8">
      <c r="B14754" s="235" t="s">
        <v>102</v>
      </c>
      <c r="C14754" s="235">
        <v>44001</v>
      </c>
      <c r="D14754" s="235">
        <v>0</v>
      </c>
      <c r="E14754" s="235">
        <v>81</v>
      </c>
      <c r="F14754" s="235">
        <v>61</v>
      </c>
      <c r="G14754" s="235">
        <v>27</v>
      </c>
      <c r="H14754" s="235">
        <v>11</v>
      </c>
    </row>
    <row r="14755" spans="2:8">
      <c r="B14755" s="235" t="s">
        <v>102</v>
      </c>
      <c r="C14755" s="235">
        <v>44002</v>
      </c>
      <c r="D14755" s="235">
        <v>0</v>
      </c>
      <c r="E14755" s="235">
        <v>0</v>
      </c>
      <c r="F14755" s="235">
        <v>0</v>
      </c>
      <c r="G14755" s="235">
        <v>0</v>
      </c>
      <c r="H14755" s="235">
        <v>0</v>
      </c>
    </row>
    <row r="14756" spans="2:8">
      <c r="B14756" s="235" t="s">
        <v>102</v>
      </c>
      <c r="C14756" s="235">
        <v>44003</v>
      </c>
      <c r="D14756" s="235">
        <v>0</v>
      </c>
      <c r="E14756" s="235">
        <v>0</v>
      </c>
      <c r="F14756" s="235">
        <v>0</v>
      </c>
      <c r="G14756" s="235">
        <v>0</v>
      </c>
      <c r="H14756" s="235">
        <v>0</v>
      </c>
    </row>
    <row r="14757" spans="2:8">
      <c r="B14757" s="235" t="s">
        <v>102</v>
      </c>
      <c r="C14757" s="235">
        <v>44004</v>
      </c>
      <c r="D14757" s="235">
        <v>0</v>
      </c>
      <c r="E14757" s="235">
        <v>0</v>
      </c>
      <c r="F14757" s="235">
        <v>0</v>
      </c>
      <c r="G14757" s="235">
        <v>0</v>
      </c>
      <c r="H14757" s="235">
        <v>0</v>
      </c>
    </row>
    <row r="14758" spans="2:8">
      <c r="B14758" s="235" t="s">
        <v>102</v>
      </c>
      <c r="C14758" s="235">
        <v>44005</v>
      </c>
      <c r="D14758" s="235">
        <v>30</v>
      </c>
      <c r="E14758" s="235">
        <v>85</v>
      </c>
      <c r="F14758" s="235">
        <v>61</v>
      </c>
      <c r="G14758" s="235">
        <v>30</v>
      </c>
      <c r="H14758" s="235">
        <v>15</v>
      </c>
    </row>
    <row r="14759" spans="2:8">
      <c r="B14759" s="235" t="s">
        <v>102</v>
      </c>
      <c r="C14759" s="235">
        <v>44006</v>
      </c>
      <c r="D14759" s="235">
        <v>6</v>
      </c>
      <c r="E14759" s="235">
        <v>81</v>
      </c>
      <c r="F14759" s="235">
        <v>63</v>
      </c>
      <c r="G14759" s="235">
        <v>29</v>
      </c>
      <c r="H14759" s="235">
        <v>9</v>
      </c>
    </row>
    <row r="14760" spans="2:8">
      <c r="B14760" s="235" t="s">
        <v>102</v>
      </c>
      <c r="C14760" s="235">
        <v>44007</v>
      </c>
      <c r="D14760" s="235">
        <v>0</v>
      </c>
      <c r="E14760" s="235">
        <v>81</v>
      </c>
      <c r="F14760" s="235">
        <v>62</v>
      </c>
      <c r="G14760" s="235">
        <v>27</v>
      </c>
      <c r="H14760" s="235">
        <v>11</v>
      </c>
    </row>
    <row r="14761" spans="2:8">
      <c r="B14761" s="235" t="s">
        <v>102</v>
      </c>
      <c r="C14761" s="235">
        <v>44008</v>
      </c>
      <c r="D14761" s="235">
        <v>0</v>
      </c>
      <c r="E14761" s="235">
        <v>80</v>
      </c>
      <c r="F14761" s="235">
        <v>60</v>
      </c>
      <c r="G14761" s="235">
        <v>29</v>
      </c>
      <c r="H14761" s="235">
        <v>11</v>
      </c>
    </row>
    <row r="14762" spans="2:8">
      <c r="B14762" s="235" t="s">
        <v>102</v>
      </c>
      <c r="C14762" s="235">
        <v>44009</v>
      </c>
      <c r="D14762" s="235">
        <v>0</v>
      </c>
      <c r="E14762" s="235">
        <v>0</v>
      </c>
      <c r="F14762" s="235">
        <v>0</v>
      </c>
      <c r="G14762" s="235">
        <v>0</v>
      </c>
      <c r="H14762" s="235">
        <v>0</v>
      </c>
    </row>
    <row r="14763" spans="2:8">
      <c r="B14763" s="235" t="s">
        <v>102</v>
      </c>
      <c r="C14763" s="235">
        <v>44010</v>
      </c>
      <c r="D14763" s="235">
        <v>0</v>
      </c>
      <c r="E14763" s="235">
        <v>0</v>
      </c>
      <c r="F14763" s="235">
        <v>0</v>
      </c>
      <c r="G14763" s="235">
        <v>0</v>
      </c>
      <c r="H14763" s="235">
        <v>0</v>
      </c>
    </row>
    <row r="14764" spans="2:8">
      <c r="B14764" s="235" t="s">
        <v>102</v>
      </c>
      <c r="C14764" s="235">
        <v>44011</v>
      </c>
      <c r="D14764" s="235">
        <v>0</v>
      </c>
      <c r="E14764" s="235">
        <v>0</v>
      </c>
      <c r="F14764" s="235">
        <v>0</v>
      </c>
      <c r="G14764" s="235">
        <v>0</v>
      </c>
      <c r="H14764" s="235">
        <v>0</v>
      </c>
    </row>
    <row r="14765" spans="2:8">
      <c r="B14765" s="235" t="s">
        <v>102</v>
      </c>
      <c r="C14765" s="235">
        <v>44012</v>
      </c>
      <c r="D14765" s="235">
        <v>67</v>
      </c>
      <c r="E14765" s="235">
        <v>90</v>
      </c>
      <c r="F14765" s="235">
        <v>65</v>
      </c>
      <c r="G14765" s="235">
        <v>27</v>
      </c>
      <c r="H14765" s="235">
        <v>12</v>
      </c>
    </row>
    <row r="14766" spans="2:8">
      <c r="B14766" s="235" t="s">
        <v>102</v>
      </c>
      <c r="C14766" s="235">
        <v>44013</v>
      </c>
      <c r="D14766" s="235">
        <v>32</v>
      </c>
      <c r="E14766" s="235">
        <v>81</v>
      </c>
      <c r="F14766" s="235">
        <v>61</v>
      </c>
      <c r="G14766" s="235">
        <v>27</v>
      </c>
      <c r="H14766" s="235">
        <v>10</v>
      </c>
    </row>
    <row r="14767" spans="2:8">
      <c r="B14767" s="235" t="s">
        <v>102</v>
      </c>
      <c r="C14767" s="235">
        <v>44014</v>
      </c>
      <c r="D14767" s="235">
        <v>11</v>
      </c>
      <c r="E14767" s="235">
        <v>81</v>
      </c>
      <c r="F14767" s="235">
        <v>61</v>
      </c>
      <c r="G14767" s="235">
        <v>27</v>
      </c>
      <c r="H14767" s="235">
        <v>11</v>
      </c>
    </row>
    <row r="14768" spans="2:8">
      <c r="B14768" s="235" t="s">
        <v>102</v>
      </c>
      <c r="C14768" s="235">
        <v>44015</v>
      </c>
      <c r="D14768" s="235">
        <v>0</v>
      </c>
      <c r="E14768" s="235">
        <v>81</v>
      </c>
      <c r="F14768" s="235">
        <v>61</v>
      </c>
      <c r="G14768" s="235">
        <v>27</v>
      </c>
      <c r="H14768" s="235">
        <v>11</v>
      </c>
    </row>
    <row r="14769" spans="2:8">
      <c r="B14769" s="235" t="s">
        <v>102</v>
      </c>
      <c r="C14769" s="235">
        <v>44016</v>
      </c>
      <c r="D14769" s="235">
        <v>20</v>
      </c>
      <c r="E14769" s="235">
        <v>0</v>
      </c>
      <c r="F14769" s="235">
        <v>0</v>
      </c>
      <c r="G14769" s="235">
        <v>0</v>
      </c>
      <c r="H14769" s="235">
        <v>0</v>
      </c>
    </row>
    <row r="14770" spans="2:8">
      <c r="B14770" s="235" t="s">
        <v>102</v>
      </c>
      <c r="C14770" s="235">
        <v>44017</v>
      </c>
      <c r="D14770" s="235">
        <v>0</v>
      </c>
      <c r="E14770" s="235">
        <v>0</v>
      </c>
      <c r="F14770" s="235">
        <v>0</v>
      </c>
      <c r="G14770" s="235">
        <v>0</v>
      </c>
      <c r="H14770" s="235">
        <v>0</v>
      </c>
    </row>
    <row r="14771" spans="2:8">
      <c r="B14771" s="235" t="s">
        <v>102</v>
      </c>
      <c r="C14771" s="235">
        <v>44018</v>
      </c>
      <c r="D14771" s="235">
        <v>7</v>
      </c>
      <c r="E14771" s="235">
        <v>85</v>
      </c>
      <c r="F14771" s="235">
        <v>61</v>
      </c>
      <c r="G14771" s="235">
        <v>30</v>
      </c>
      <c r="H14771" s="235">
        <v>15</v>
      </c>
    </row>
    <row r="14772" spans="2:8">
      <c r="B14772" s="235" t="s">
        <v>102</v>
      </c>
      <c r="C14772" s="235">
        <v>44019</v>
      </c>
      <c r="D14772" s="235">
        <v>7</v>
      </c>
      <c r="E14772" s="235">
        <v>81</v>
      </c>
      <c r="F14772" s="235">
        <v>63</v>
      </c>
      <c r="G14772" s="235">
        <v>29</v>
      </c>
      <c r="H14772" s="235">
        <v>9</v>
      </c>
    </row>
    <row r="14773" spans="2:8">
      <c r="B14773" s="235" t="s">
        <v>102</v>
      </c>
      <c r="C14773" s="235">
        <v>44020</v>
      </c>
      <c r="D14773" s="235">
        <v>7</v>
      </c>
      <c r="E14773" s="235">
        <v>81</v>
      </c>
      <c r="F14773" s="235">
        <v>62</v>
      </c>
      <c r="G14773" s="235">
        <v>27</v>
      </c>
      <c r="H14773" s="235">
        <v>11</v>
      </c>
    </row>
    <row r="14774" spans="2:8">
      <c r="B14774" s="235" t="s">
        <v>102</v>
      </c>
      <c r="C14774" s="235">
        <v>44021</v>
      </c>
      <c r="D14774" s="235">
        <v>5</v>
      </c>
      <c r="E14774" s="235">
        <v>80</v>
      </c>
      <c r="F14774" s="235">
        <v>60</v>
      </c>
      <c r="G14774" s="235">
        <v>29</v>
      </c>
      <c r="H14774" s="235">
        <v>11</v>
      </c>
    </row>
    <row r="14775" spans="2:8">
      <c r="B14775" s="235" t="s">
        <v>102</v>
      </c>
      <c r="C14775" s="235">
        <v>44022</v>
      </c>
      <c r="D14775" s="235">
        <v>22</v>
      </c>
      <c r="E14775" s="235">
        <v>81</v>
      </c>
      <c r="F14775" s="235">
        <v>61</v>
      </c>
      <c r="G14775" s="235">
        <v>27</v>
      </c>
      <c r="H14775" s="235">
        <v>11</v>
      </c>
    </row>
    <row r="14776" spans="2:8">
      <c r="B14776" s="235" t="s">
        <v>102</v>
      </c>
      <c r="C14776" s="235">
        <v>44023</v>
      </c>
      <c r="D14776" s="235">
        <v>0</v>
      </c>
      <c r="E14776" s="235">
        <v>0</v>
      </c>
      <c r="F14776" s="235">
        <v>0</v>
      </c>
      <c r="G14776" s="235">
        <v>0</v>
      </c>
      <c r="H14776" s="235">
        <v>0</v>
      </c>
    </row>
    <row r="14777" spans="2:8">
      <c r="B14777" s="235" t="s">
        <v>102</v>
      </c>
      <c r="C14777" s="235">
        <v>44024</v>
      </c>
      <c r="D14777" s="235">
        <v>0</v>
      </c>
      <c r="E14777" s="235">
        <v>0</v>
      </c>
      <c r="F14777" s="235">
        <v>0</v>
      </c>
      <c r="G14777" s="235">
        <v>0</v>
      </c>
      <c r="H14777" s="235">
        <v>0</v>
      </c>
    </row>
    <row r="14778" spans="2:8">
      <c r="B14778" s="235" t="s">
        <v>102</v>
      </c>
      <c r="C14778" s="235">
        <v>44025</v>
      </c>
      <c r="D14778" s="235">
        <v>24</v>
      </c>
      <c r="E14778" s="235">
        <v>85</v>
      </c>
      <c r="F14778" s="235">
        <v>61</v>
      </c>
      <c r="G14778" s="235">
        <v>30</v>
      </c>
      <c r="H14778" s="235">
        <v>15</v>
      </c>
    </row>
    <row r="14779" spans="2:8">
      <c r="B14779" s="235" t="s">
        <v>102</v>
      </c>
      <c r="C14779" s="235">
        <v>44026</v>
      </c>
      <c r="D14779" s="235">
        <v>6</v>
      </c>
      <c r="E14779" s="235">
        <v>81</v>
      </c>
      <c r="F14779" s="235">
        <v>63</v>
      </c>
      <c r="G14779" s="235">
        <v>29</v>
      </c>
      <c r="H14779" s="235">
        <v>9</v>
      </c>
    </row>
    <row r="14780" spans="2:8">
      <c r="B14780" s="235" t="s">
        <v>102</v>
      </c>
      <c r="C14780" s="235">
        <v>44027</v>
      </c>
      <c r="D14780" s="235">
        <v>0</v>
      </c>
      <c r="E14780" s="235">
        <v>81</v>
      </c>
      <c r="F14780" s="235">
        <v>62</v>
      </c>
      <c r="G14780" s="235">
        <v>27</v>
      </c>
      <c r="H14780" s="235">
        <v>11</v>
      </c>
    </row>
    <row r="14781" spans="2:8">
      <c r="B14781" s="235" t="s">
        <v>102</v>
      </c>
      <c r="C14781" s="235">
        <v>44028</v>
      </c>
      <c r="D14781" s="235">
        <v>0</v>
      </c>
      <c r="E14781" s="235">
        <v>80</v>
      </c>
      <c r="F14781" s="235">
        <v>60</v>
      </c>
      <c r="G14781" s="235">
        <v>29</v>
      </c>
      <c r="H14781" s="235">
        <v>11</v>
      </c>
    </row>
    <row r="14782" spans="2:8">
      <c r="B14782" s="235" t="s">
        <v>102</v>
      </c>
      <c r="C14782" s="235">
        <v>44029</v>
      </c>
      <c r="D14782" s="235">
        <v>2</v>
      </c>
      <c r="E14782" s="235">
        <v>81</v>
      </c>
      <c r="F14782" s="235">
        <v>61</v>
      </c>
      <c r="G14782" s="235">
        <v>27</v>
      </c>
      <c r="H14782" s="235">
        <v>11</v>
      </c>
    </row>
    <row r="14783" spans="2:8">
      <c r="B14783" s="235" t="s">
        <v>102</v>
      </c>
      <c r="C14783" s="235">
        <v>44030</v>
      </c>
      <c r="D14783" s="235">
        <v>0</v>
      </c>
      <c r="E14783" s="235">
        <v>0</v>
      </c>
      <c r="F14783" s="235">
        <v>0</v>
      </c>
      <c r="G14783" s="235">
        <v>0</v>
      </c>
      <c r="H14783" s="235">
        <v>0</v>
      </c>
    </row>
    <row r="14784" spans="2:8">
      <c r="B14784" s="235" t="s">
        <v>102</v>
      </c>
      <c r="C14784" s="235">
        <v>44031</v>
      </c>
      <c r="D14784" s="235">
        <v>0</v>
      </c>
      <c r="E14784" s="235">
        <v>0</v>
      </c>
      <c r="F14784" s="235">
        <v>0</v>
      </c>
      <c r="G14784" s="235">
        <v>0</v>
      </c>
      <c r="H14784" s="235">
        <v>0</v>
      </c>
    </row>
    <row r="14785" spans="2:8">
      <c r="B14785" s="235" t="s">
        <v>102</v>
      </c>
      <c r="C14785" s="235">
        <v>44032</v>
      </c>
      <c r="D14785" s="235">
        <v>0</v>
      </c>
      <c r="E14785" s="235">
        <v>0</v>
      </c>
      <c r="F14785" s="235">
        <v>0</v>
      </c>
      <c r="G14785" s="235">
        <v>0</v>
      </c>
      <c r="H14785" s="235">
        <v>0</v>
      </c>
    </row>
    <row r="14786" spans="2:8">
      <c r="B14786" s="235" t="s">
        <v>102</v>
      </c>
      <c r="C14786" s="235">
        <v>44033</v>
      </c>
      <c r="D14786" s="235">
        <v>0</v>
      </c>
      <c r="E14786" s="235">
        <v>81</v>
      </c>
      <c r="F14786" s="235">
        <v>63</v>
      </c>
      <c r="G14786" s="235">
        <v>29</v>
      </c>
      <c r="H14786" s="235">
        <v>9</v>
      </c>
    </row>
    <row r="14787" spans="2:8">
      <c r="B14787" s="235" t="s">
        <v>102</v>
      </c>
      <c r="C14787" s="235">
        <v>44034</v>
      </c>
      <c r="D14787" s="235">
        <v>46</v>
      </c>
      <c r="E14787" s="235">
        <v>81</v>
      </c>
      <c r="F14787" s="235">
        <v>62</v>
      </c>
      <c r="G14787" s="235">
        <v>27</v>
      </c>
      <c r="H14787" s="235">
        <v>11</v>
      </c>
    </row>
    <row r="14788" spans="2:8">
      <c r="B14788" s="235" t="s">
        <v>102</v>
      </c>
      <c r="C14788" s="235">
        <v>44035</v>
      </c>
      <c r="D14788" s="235">
        <v>14</v>
      </c>
      <c r="E14788" s="235">
        <v>80</v>
      </c>
      <c r="F14788" s="235">
        <v>60</v>
      </c>
      <c r="G14788" s="235">
        <v>29</v>
      </c>
      <c r="H14788" s="235">
        <v>11</v>
      </c>
    </row>
    <row r="14789" spans="2:8">
      <c r="B14789" s="235" t="s">
        <v>102</v>
      </c>
      <c r="C14789" s="235">
        <v>44036</v>
      </c>
      <c r="D14789" s="235">
        <v>44</v>
      </c>
      <c r="E14789" s="235">
        <v>81</v>
      </c>
      <c r="F14789" s="235">
        <v>61</v>
      </c>
      <c r="G14789" s="235">
        <v>27</v>
      </c>
      <c r="H14789" s="235">
        <v>11</v>
      </c>
    </row>
    <row r="14790" spans="2:8">
      <c r="B14790" s="235" t="s">
        <v>102</v>
      </c>
      <c r="C14790" s="235">
        <v>44037</v>
      </c>
      <c r="D14790" s="235">
        <v>0</v>
      </c>
      <c r="E14790" s="235">
        <v>0</v>
      </c>
      <c r="F14790" s="235">
        <v>0</v>
      </c>
      <c r="G14790" s="235">
        <v>0</v>
      </c>
      <c r="H14790" s="235">
        <v>0</v>
      </c>
    </row>
    <row r="14791" spans="2:8">
      <c r="B14791" s="235" t="s">
        <v>102</v>
      </c>
      <c r="C14791" s="235">
        <v>44038</v>
      </c>
      <c r="D14791" s="235">
        <v>0</v>
      </c>
      <c r="E14791" s="235">
        <v>0</v>
      </c>
      <c r="F14791" s="235">
        <v>0</v>
      </c>
      <c r="G14791" s="235">
        <v>0</v>
      </c>
      <c r="H14791" s="235">
        <v>0</v>
      </c>
    </row>
    <row r="14792" spans="2:8">
      <c r="B14792" s="235" t="s">
        <v>102</v>
      </c>
      <c r="C14792" s="235">
        <v>44039</v>
      </c>
      <c r="D14792" s="235">
        <v>30</v>
      </c>
      <c r="E14792" s="235">
        <v>80</v>
      </c>
      <c r="F14792" s="235">
        <v>61</v>
      </c>
      <c r="G14792" s="235">
        <v>29</v>
      </c>
      <c r="H14792" s="235">
        <v>11.5</v>
      </c>
    </row>
    <row r="14793" spans="2:8">
      <c r="B14793" s="235" t="s">
        <v>102</v>
      </c>
      <c r="C14793" s="235">
        <v>44040</v>
      </c>
      <c r="D14793" s="235">
        <v>7</v>
      </c>
      <c r="E14793" s="235">
        <v>80</v>
      </c>
      <c r="F14793" s="235">
        <v>62</v>
      </c>
      <c r="G14793" s="235">
        <v>28</v>
      </c>
      <c r="H14793" s="235">
        <v>14</v>
      </c>
    </row>
    <row r="14794" spans="2:8">
      <c r="B14794" s="235" t="s">
        <v>102</v>
      </c>
      <c r="C14794" s="235">
        <v>44041</v>
      </c>
      <c r="D14794" s="235">
        <v>20</v>
      </c>
      <c r="E14794" s="235">
        <v>81</v>
      </c>
      <c r="F14794" s="235">
        <v>61</v>
      </c>
      <c r="G14794" s="235">
        <v>30</v>
      </c>
      <c r="H14794" s="235">
        <v>11</v>
      </c>
    </row>
    <row r="14795" spans="2:8">
      <c r="B14795" s="235" t="s">
        <v>102</v>
      </c>
      <c r="C14795" s="235">
        <v>44042</v>
      </c>
      <c r="D14795" s="235">
        <v>3</v>
      </c>
      <c r="E14795" s="235">
        <v>81</v>
      </c>
      <c r="F14795" s="235">
        <v>61</v>
      </c>
      <c r="G14795" s="235">
        <v>30</v>
      </c>
      <c r="H14795" s="235">
        <v>11</v>
      </c>
    </row>
    <row r="14796" spans="2:8">
      <c r="B14796" s="235" t="s">
        <v>102</v>
      </c>
      <c r="C14796" s="235">
        <v>44043</v>
      </c>
      <c r="D14796" s="235">
        <v>3</v>
      </c>
      <c r="E14796" s="235">
        <v>81</v>
      </c>
      <c r="F14796" s="235">
        <v>61</v>
      </c>
      <c r="G14796" s="235">
        <v>30</v>
      </c>
      <c r="H14796" s="235">
        <v>11</v>
      </c>
    </row>
    <row r="14797" spans="2:8">
      <c r="B14797" s="235" t="s">
        <v>102</v>
      </c>
      <c r="C14797" s="235">
        <v>44044</v>
      </c>
      <c r="D14797" s="235">
        <v>0</v>
      </c>
      <c r="E14797" s="235">
        <v>0</v>
      </c>
      <c r="F14797" s="235">
        <v>0</v>
      </c>
      <c r="G14797" s="235">
        <v>0</v>
      </c>
      <c r="H14797" s="235">
        <v>0</v>
      </c>
    </row>
    <row r="14798" spans="2:8">
      <c r="B14798" s="235" t="s">
        <v>102</v>
      </c>
      <c r="C14798" s="235">
        <v>44045</v>
      </c>
      <c r="D14798" s="235">
        <v>0</v>
      </c>
      <c r="E14798" s="235">
        <v>0</v>
      </c>
      <c r="F14798" s="235">
        <v>0</v>
      </c>
      <c r="G14798" s="235">
        <v>0</v>
      </c>
      <c r="H14798" s="235">
        <v>0</v>
      </c>
    </row>
    <row r="14799" spans="2:8">
      <c r="B14799" s="235" t="s">
        <v>102</v>
      </c>
      <c r="C14799" s="235">
        <v>44046</v>
      </c>
      <c r="D14799" s="235">
        <v>0</v>
      </c>
      <c r="E14799" s="235">
        <v>81</v>
      </c>
      <c r="F14799" s="235">
        <v>63</v>
      </c>
      <c r="G14799" s="235">
        <v>29</v>
      </c>
      <c r="H14799" s="235">
        <v>9</v>
      </c>
    </row>
    <row r="14800" spans="2:8">
      <c r="B14800" s="235" t="s">
        <v>102</v>
      </c>
      <c r="C14800" s="235">
        <v>44047</v>
      </c>
      <c r="D14800" s="235">
        <v>0</v>
      </c>
      <c r="E14800" s="235">
        <v>81</v>
      </c>
      <c r="F14800" s="235">
        <v>62</v>
      </c>
      <c r="G14800" s="235">
        <v>27</v>
      </c>
      <c r="H14800" s="235">
        <v>11</v>
      </c>
    </row>
    <row r="14801" spans="2:8">
      <c r="B14801" s="235" t="s">
        <v>102</v>
      </c>
      <c r="C14801" s="235">
        <v>44048</v>
      </c>
      <c r="D14801" s="235">
        <v>0</v>
      </c>
      <c r="E14801" s="235">
        <v>80</v>
      </c>
      <c r="F14801" s="235">
        <v>60</v>
      </c>
      <c r="G14801" s="235">
        <v>29</v>
      </c>
      <c r="H14801" s="235">
        <v>11</v>
      </c>
    </row>
    <row r="14802" spans="2:8">
      <c r="B14802" s="235" t="s">
        <v>102</v>
      </c>
      <c r="C14802" s="235">
        <v>44049</v>
      </c>
      <c r="D14802" s="235">
        <v>0</v>
      </c>
      <c r="E14802" s="235">
        <v>81</v>
      </c>
      <c r="F14802" s="235">
        <v>61</v>
      </c>
      <c r="G14802" s="235">
        <v>27</v>
      </c>
      <c r="H14802" s="235">
        <v>11</v>
      </c>
    </row>
    <row r="14803" spans="2:8">
      <c r="B14803" s="235" t="s">
        <v>102</v>
      </c>
      <c r="C14803" s="235">
        <v>44050</v>
      </c>
      <c r="D14803" s="235">
        <v>0</v>
      </c>
      <c r="E14803" s="235">
        <v>0</v>
      </c>
      <c r="F14803" s="235">
        <v>0</v>
      </c>
      <c r="G14803" s="235">
        <v>0</v>
      </c>
      <c r="H14803" s="235">
        <v>0</v>
      </c>
    </row>
    <row r="14804" spans="2:8">
      <c r="B14804" s="235" t="s">
        <v>102</v>
      </c>
      <c r="C14804" s="235">
        <v>44051</v>
      </c>
      <c r="D14804" s="235">
        <v>0</v>
      </c>
      <c r="E14804" s="235">
        <v>0</v>
      </c>
      <c r="F14804" s="235">
        <v>0</v>
      </c>
      <c r="G14804" s="235">
        <v>0</v>
      </c>
      <c r="H14804" s="235">
        <v>0</v>
      </c>
    </row>
    <row r="14805" spans="2:8">
      <c r="B14805" s="235" t="s">
        <v>102</v>
      </c>
      <c r="C14805" s="235">
        <v>44052</v>
      </c>
      <c r="D14805" s="235">
        <v>0</v>
      </c>
      <c r="E14805" s="235">
        <v>0</v>
      </c>
      <c r="F14805" s="235">
        <v>0</v>
      </c>
      <c r="G14805" s="235">
        <v>0</v>
      </c>
      <c r="H14805" s="235">
        <v>0</v>
      </c>
    </row>
    <row r="14806" spans="2:8">
      <c r="B14806" s="235" t="s">
        <v>102</v>
      </c>
      <c r="C14806" s="235">
        <v>44053</v>
      </c>
      <c r="D14806" s="235">
        <v>0</v>
      </c>
      <c r="E14806" s="235">
        <v>75</v>
      </c>
      <c r="F14806" s="235">
        <v>58</v>
      </c>
      <c r="G14806" s="235">
        <v>29</v>
      </c>
      <c r="H14806" s="235">
        <v>14</v>
      </c>
    </row>
    <row r="14807" spans="2:8">
      <c r="B14807" s="235" t="s">
        <v>102</v>
      </c>
      <c r="C14807" s="235">
        <v>44054</v>
      </c>
      <c r="D14807" s="235">
        <v>0</v>
      </c>
      <c r="E14807" s="235">
        <v>70</v>
      </c>
      <c r="F14807" s="235">
        <v>61</v>
      </c>
      <c r="G14807" s="235">
        <v>30</v>
      </c>
      <c r="H14807" s="235">
        <v>15</v>
      </c>
    </row>
    <row r="14808" spans="2:8">
      <c r="B14808" s="235" t="s">
        <v>102</v>
      </c>
      <c r="C14808" s="235">
        <v>44055</v>
      </c>
      <c r="D14808" s="235">
        <v>10</v>
      </c>
      <c r="E14808" s="235">
        <v>72</v>
      </c>
      <c r="F14808" s="235">
        <v>59</v>
      </c>
      <c r="G14808" s="235">
        <v>29</v>
      </c>
      <c r="H14808" s="235">
        <v>12</v>
      </c>
    </row>
    <row r="14809" spans="2:8">
      <c r="B14809" s="235" t="s">
        <v>102</v>
      </c>
      <c r="C14809" s="235">
        <v>44056</v>
      </c>
      <c r="D14809" s="235">
        <v>10</v>
      </c>
      <c r="E14809" s="235">
        <v>80</v>
      </c>
      <c r="F14809" s="235">
        <v>61</v>
      </c>
      <c r="G14809" s="235">
        <v>27</v>
      </c>
      <c r="H14809" s="235">
        <v>10</v>
      </c>
    </row>
    <row r="14810" spans="2:8">
      <c r="B14810" s="235" t="s">
        <v>102</v>
      </c>
      <c r="C14810" s="235">
        <v>44057</v>
      </c>
      <c r="D14810" s="235">
        <v>40</v>
      </c>
      <c r="E14810" s="235">
        <v>80</v>
      </c>
      <c r="F14810" s="235">
        <v>61</v>
      </c>
      <c r="G14810" s="235">
        <v>27</v>
      </c>
      <c r="H14810" s="235">
        <v>10</v>
      </c>
    </row>
    <row r="14811" spans="2:8">
      <c r="B14811" s="235" t="s">
        <v>102</v>
      </c>
      <c r="C14811" s="235">
        <v>44058</v>
      </c>
      <c r="D14811" s="235">
        <v>0</v>
      </c>
      <c r="E14811" s="235">
        <v>0</v>
      </c>
      <c r="F14811" s="235">
        <v>0</v>
      </c>
      <c r="G14811" s="235">
        <v>0</v>
      </c>
      <c r="H14811" s="235">
        <v>0</v>
      </c>
    </row>
    <row r="14812" spans="2:8">
      <c r="B14812" s="235" t="s">
        <v>102</v>
      </c>
      <c r="C14812" s="235">
        <v>44059</v>
      </c>
      <c r="D14812" s="235">
        <v>0</v>
      </c>
      <c r="E14812" s="235">
        <v>0</v>
      </c>
      <c r="F14812" s="235">
        <v>0</v>
      </c>
      <c r="G14812" s="235">
        <v>0</v>
      </c>
      <c r="H14812" s="235">
        <v>0</v>
      </c>
    </row>
    <row r="14813" spans="2:8">
      <c r="B14813" s="235" t="s">
        <v>102</v>
      </c>
      <c r="C14813" s="235">
        <v>44060</v>
      </c>
      <c r="D14813" s="235">
        <v>0</v>
      </c>
      <c r="E14813" s="235">
        <v>0</v>
      </c>
      <c r="F14813" s="235">
        <v>0</v>
      </c>
      <c r="G14813" s="235">
        <v>0</v>
      </c>
      <c r="H14813" s="235">
        <v>0</v>
      </c>
    </row>
    <row r="14814" spans="2:8">
      <c r="B14814" s="235" t="s">
        <v>102</v>
      </c>
      <c r="C14814" s="235">
        <v>44061</v>
      </c>
      <c r="D14814" s="235">
        <v>40</v>
      </c>
      <c r="E14814" s="235">
        <v>79</v>
      </c>
      <c r="F14814" s="235">
        <v>58</v>
      </c>
      <c r="G14814" s="235">
        <v>29</v>
      </c>
      <c r="H14814" s="235">
        <v>14</v>
      </c>
    </row>
    <row r="14815" spans="2:8">
      <c r="B14815" s="235" t="s">
        <v>102</v>
      </c>
      <c r="C14815" s="235">
        <v>44062</v>
      </c>
      <c r="D14815" s="235">
        <v>4</v>
      </c>
      <c r="E14815" s="235">
        <v>78</v>
      </c>
      <c r="F14815" s="235">
        <v>61</v>
      </c>
      <c r="G14815" s="235">
        <v>30</v>
      </c>
      <c r="H14815" s="235">
        <v>15</v>
      </c>
    </row>
    <row r="14816" spans="2:8">
      <c r="B14816" s="235" t="s">
        <v>102</v>
      </c>
      <c r="C14816" s="235">
        <v>44063</v>
      </c>
      <c r="D14816" s="235">
        <v>22</v>
      </c>
      <c r="E14816" s="235">
        <v>79</v>
      </c>
      <c r="F14816" s="235">
        <v>59</v>
      </c>
      <c r="G14816" s="235">
        <v>29</v>
      </c>
      <c r="H14816" s="235">
        <v>12</v>
      </c>
    </row>
    <row r="14817" spans="2:8">
      <c r="B14817" s="235" t="s">
        <v>102</v>
      </c>
      <c r="C14817" s="235">
        <v>44064</v>
      </c>
      <c r="D14817" s="235">
        <v>22</v>
      </c>
      <c r="E14817" s="235">
        <v>78</v>
      </c>
      <c r="F14817" s="235">
        <v>59</v>
      </c>
      <c r="G14817" s="235">
        <v>29.5</v>
      </c>
      <c r="H14817" s="235">
        <v>11.3</v>
      </c>
    </row>
    <row r="14818" spans="2:8">
      <c r="B14818" s="235" t="s">
        <v>102</v>
      </c>
      <c r="C14818" s="235">
        <v>44065</v>
      </c>
      <c r="D14818" s="235">
        <v>0</v>
      </c>
      <c r="E14818" s="235">
        <v>0</v>
      </c>
      <c r="F14818" s="235">
        <v>0</v>
      </c>
      <c r="G14818" s="235">
        <v>0</v>
      </c>
      <c r="H14818" s="235">
        <v>0</v>
      </c>
    </row>
    <row r="14819" spans="2:8">
      <c r="B14819" s="235" t="s">
        <v>102</v>
      </c>
      <c r="C14819" s="235">
        <v>44066</v>
      </c>
      <c r="D14819" s="235">
        <v>0</v>
      </c>
      <c r="E14819" s="235">
        <v>0</v>
      </c>
      <c r="F14819" s="235">
        <v>0</v>
      </c>
      <c r="G14819" s="235">
        <v>0</v>
      </c>
      <c r="H14819" s="235">
        <v>0</v>
      </c>
    </row>
    <row r="14820" spans="2:8">
      <c r="B14820" s="235" t="s">
        <v>102</v>
      </c>
      <c r="C14820" s="235">
        <v>44067</v>
      </c>
      <c r="D14820" s="235">
        <v>54</v>
      </c>
      <c r="E14820" s="235">
        <v>75</v>
      </c>
      <c r="F14820" s="235">
        <v>58</v>
      </c>
      <c r="G14820" s="235">
        <v>29</v>
      </c>
      <c r="H14820" s="235">
        <v>14</v>
      </c>
    </row>
    <row r="14821" spans="2:8">
      <c r="B14821" s="235" t="s">
        <v>102</v>
      </c>
      <c r="C14821" s="235">
        <v>44068</v>
      </c>
      <c r="D14821" s="235">
        <v>0</v>
      </c>
      <c r="E14821" s="235">
        <v>78</v>
      </c>
      <c r="F14821" s="235">
        <v>61</v>
      </c>
      <c r="G14821" s="235">
        <v>30</v>
      </c>
      <c r="H14821" s="235">
        <v>15</v>
      </c>
    </row>
    <row r="14822" spans="2:8">
      <c r="B14822" s="235" t="s">
        <v>102</v>
      </c>
      <c r="C14822" s="235">
        <v>44069</v>
      </c>
      <c r="D14822" s="235">
        <v>34</v>
      </c>
      <c r="E14822" s="235">
        <v>76</v>
      </c>
      <c r="F14822" s="235">
        <v>59</v>
      </c>
      <c r="G14822" s="235">
        <v>29</v>
      </c>
      <c r="H14822" s="235">
        <v>12</v>
      </c>
    </row>
    <row r="14823" spans="2:8">
      <c r="B14823" s="235" t="s">
        <v>102</v>
      </c>
      <c r="C14823" s="235">
        <v>44070</v>
      </c>
      <c r="D14823" s="235">
        <v>7</v>
      </c>
      <c r="E14823" s="235">
        <v>80</v>
      </c>
      <c r="F14823" s="235">
        <v>61</v>
      </c>
      <c r="G14823" s="235">
        <v>27</v>
      </c>
      <c r="H14823" s="235">
        <v>10</v>
      </c>
    </row>
    <row r="14824" spans="2:8">
      <c r="B14824" s="235" t="s">
        <v>102</v>
      </c>
      <c r="C14824" s="235">
        <v>44071</v>
      </c>
      <c r="D14824" s="235">
        <v>24</v>
      </c>
      <c r="E14824" s="235">
        <v>78</v>
      </c>
      <c r="F14824" s="235">
        <v>61</v>
      </c>
      <c r="G14824" s="235">
        <v>30</v>
      </c>
      <c r="H14824" s="235">
        <v>15</v>
      </c>
    </row>
    <row r="14825" spans="2:8">
      <c r="B14825" s="235" t="s">
        <v>102</v>
      </c>
      <c r="C14825" s="235">
        <v>44072</v>
      </c>
      <c r="D14825" s="235">
        <v>0</v>
      </c>
      <c r="E14825" s="235">
        <v>0</v>
      </c>
      <c r="F14825" s="235">
        <v>0</v>
      </c>
      <c r="G14825" s="235">
        <v>0</v>
      </c>
      <c r="H14825" s="235">
        <v>0</v>
      </c>
    </row>
    <row r="14826" spans="2:8">
      <c r="B14826" s="235" t="s">
        <v>102</v>
      </c>
      <c r="C14826" s="235">
        <v>44073</v>
      </c>
      <c r="D14826" s="235">
        <v>0</v>
      </c>
      <c r="E14826" s="235">
        <v>0</v>
      </c>
      <c r="F14826" s="235">
        <v>0</v>
      </c>
      <c r="G14826" s="235">
        <v>0</v>
      </c>
      <c r="H14826" s="235">
        <v>0</v>
      </c>
    </row>
    <row r="14827" spans="2:8">
      <c r="B14827" s="235" t="s">
        <v>102</v>
      </c>
      <c r="C14827" s="235">
        <v>44074</v>
      </c>
      <c r="D14827" s="235">
        <v>36</v>
      </c>
      <c r="E14827" s="235">
        <v>80</v>
      </c>
      <c r="F14827" s="235">
        <v>61</v>
      </c>
      <c r="G14827" s="235">
        <v>27</v>
      </c>
      <c r="H14827" s="235">
        <v>10</v>
      </c>
    </row>
    <row r="14828" spans="2:8">
      <c r="B14828" s="235" t="s">
        <v>102</v>
      </c>
      <c r="C14828" s="235">
        <v>44075</v>
      </c>
      <c r="D14828" s="235">
        <v>5</v>
      </c>
      <c r="E14828" s="235">
        <v>75</v>
      </c>
      <c r="F14828" s="235">
        <v>58</v>
      </c>
      <c r="G14828" s="235">
        <v>29</v>
      </c>
      <c r="H14828" s="235">
        <v>14</v>
      </c>
    </row>
    <row r="14829" spans="2:8">
      <c r="B14829" s="235" t="s">
        <v>102</v>
      </c>
      <c r="C14829" s="235">
        <v>44076</v>
      </c>
      <c r="D14829" s="235">
        <v>17</v>
      </c>
      <c r="E14829" s="235">
        <v>70</v>
      </c>
      <c r="F14829" s="235">
        <v>61</v>
      </c>
      <c r="G14829" s="235">
        <v>30</v>
      </c>
      <c r="H14829" s="235">
        <v>15</v>
      </c>
    </row>
    <row r="14830" spans="2:8">
      <c r="B14830" s="235" t="s">
        <v>102</v>
      </c>
      <c r="C14830" s="235">
        <v>44077</v>
      </c>
      <c r="D14830" s="235">
        <v>0</v>
      </c>
      <c r="E14830" s="235">
        <v>72</v>
      </c>
      <c r="F14830" s="235">
        <v>59</v>
      </c>
      <c r="G14830" s="235">
        <v>29</v>
      </c>
      <c r="H14830" s="235">
        <v>12</v>
      </c>
    </row>
    <row r="14831" spans="2:8">
      <c r="B14831" s="235" t="s">
        <v>102</v>
      </c>
      <c r="C14831" s="235">
        <v>44078</v>
      </c>
      <c r="D14831" s="235">
        <v>0</v>
      </c>
      <c r="E14831" s="235">
        <v>72</v>
      </c>
      <c r="F14831" s="235">
        <v>59</v>
      </c>
      <c r="G14831" s="235">
        <v>29</v>
      </c>
      <c r="H14831" s="235">
        <v>12</v>
      </c>
    </row>
    <row r="14832" spans="2:8">
      <c r="B14832" s="235" t="s">
        <v>102</v>
      </c>
      <c r="C14832" s="235">
        <v>44079</v>
      </c>
      <c r="D14832" s="235">
        <v>0</v>
      </c>
      <c r="E14832" s="235">
        <v>0</v>
      </c>
      <c r="F14832" s="235">
        <v>0</v>
      </c>
      <c r="G14832" s="235">
        <v>0</v>
      </c>
      <c r="H14832" s="235">
        <v>0</v>
      </c>
    </row>
    <row r="14833" spans="2:8">
      <c r="B14833" s="235" t="s">
        <v>102</v>
      </c>
      <c r="C14833" s="235">
        <v>44080</v>
      </c>
      <c r="D14833" s="235">
        <v>0</v>
      </c>
      <c r="E14833" s="235">
        <v>0</v>
      </c>
      <c r="F14833" s="235">
        <v>0</v>
      </c>
      <c r="G14833" s="235">
        <v>0</v>
      </c>
      <c r="H14833" s="235">
        <v>0</v>
      </c>
    </row>
    <row r="14834" spans="2:8">
      <c r="B14834" s="235" t="s">
        <v>102</v>
      </c>
      <c r="C14834" s="235">
        <v>44081</v>
      </c>
      <c r="D14834" s="235">
        <v>22</v>
      </c>
      <c r="E14834" s="235">
        <v>75</v>
      </c>
      <c r="F14834" s="235">
        <v>58</v>
      </c>
      <c r="G14834" s="235">
        <v>29</v>
      </c>
      <c r="H14834" s="235">
        <v>14</v>
      </c>
    </row>
    <row r="14835" spans="2:8">
      <c r="B14835" s="235" t="s">
        <v>102</v>
      </c>
      <c r="C14835" s="235">
        <v>44082</v>
      </c>
      <c r="D14835" s="235">
        <v>10</v>
      </c>
      <c r="E14835" s="235">
        <v>73</v>
      </c>
      <c r="F14835" s="235">
        <v>66</v>
      </c>
      <c r="G14835" s="235">
        <v>21</v>
      </c>
      <c r="H14835" s="235">
        <v>19</v>
      </c>
    </row>
    <row r="14836" spans="2:8">
      <c r="B14836" s="235" t="s">
        <v>102</v>
      </c>
      <c r="C14836" s="235">
        <v>44083</v>
      </c>
      <c r="D14836" s="235">
        <v>4</v>
      </c>
      <c r="E14836" s="235">
        <v>70</v>
      </c>
      <c r="F14836" s="235">
        <v>61</v>
      </c>
      <c r="G14836" s="235">
        <v>30</v>
      </c>
      <c r="H14836" s="235">
        <v>15</v>
      </c>
    </row>
    <row r="14837" spans="2:8">
      <c r="B14837" s="235" t="s">
        <v>102</v>
      </c>
      <c r="C14837" s="235">
        <v>44084</v>
      </c>
      <c r="D14837" s="235">
        <v>4</v>
      </c>
      <c r="E14837" s="235">
        <v>72</v>
      </c>
      <c r="F14837" s="235">
        <v>59</v>
      </c>
      <c r="G14837" s="235">
        <v>29</v>
      </c>
      <c r="H14837" s="235">
        <v>12</v>
      </c>
    </row>
    <row r="14838" spans="2:8">
      <c r="B14838" s="235" t="s">
        <v>102</v>
      </c>
      <c r="C14838" s="235">
        <v>44085</v>
      </c>
      <c r="D14838" s="235">
        <v>17</v>
      </c>
      <c r="E14838" s="235">
        <v>72</v>
      </c>
      <c r="F14838" s="235">
        <v>60</v>
      </c>
      <c r="G14838" s="235">
        <v>29</v>
      </c>
      <c r="H14838" s="235">
        <v>12</v>
      </c>
    </row>
    <row r="14839" spans="2:8">
      <c r="B14839" s="235" t="s">
        <v>102</v>
      </c>
      <c r="C14839" s="235">
        <v>44086</v>
      </c>
      <c r="D14839" s="235">
        <v>0</v>
      </c>
      <c r="E14839" s="235">
        <v>0</v>
      </c>
      <c r="F14839" s="235">
        <v>0</v>
      </c>
      <c r="G14839" s="235">
        <v>0</v>
      </c>
      <c r="H14839" s="235">
        <v>0</v>
      </c>
    </row>
    <row r="14840" spans="2:8">
      <c r="B14840" s="235" t="s">
        <v>102</v>
      </c>
      <c r="C14840" s="235">
        <v>44087</v>
      </c>
      <c r="D14840" s="235">
        <v>0</v>
      </c>
      <c r="E14840" s="235">
        <v>0</v>
      </c>
      <c r="F14840" s="235">
        <v>0</v>
      </c>
      <c r="G14840" s="235">
        <v>0</v>
      </c>
      <c r="H14840" s="235">
        <v>0</v>
      </c>
    </row>
    <row r="14841" spans="2:8">
      <c r="B14841" s="235" t="s">
        <v>102</v>
      </c>
      <c r="C14841" s="235">
        <v>44088</v>
      </c>
      <c r="D14841" s="235">
        <v>2</v>
      </c>
      <c r="E14841" s="235">
        <v>75</v>
      </c>
      <c r="F14841" s="235">
        <v>58</v>
      </c>
      <c r="G14841" s="235">
        <v>29</v>
      </c>
      <c r="H14841" s="235">
        <v>14</v>
      </c>
    </row>
    <row r="14842" spans="2:8">
      <c r="B14842" s="235" t="s">
        <v>102</v>
      </c>
      <c r="C14842" s="235">
        <v>44089</v>
      </c>
      <c r="D14842" s="235">
        <v>0</v>
      </c>
      <c r="E14842" s="235">
        <v>73</v>
      </c>
      <c r="F14842" s="235">
        <v>66</v>
      </c>
      <c r="G14842" s="235">
        <v>21</v>
      </c>
      <c r="H14842" s="235">
        <v>19</v>
      </c>
    </row>
    <row r="14843" spans="2:8">
      <c r="B14843" s="235" t="s">
        <v>102</v>
      </c>
      <c r="C14843" s="235">
        <v>44090</v>
      </c>
      <c r="D14843" s="235">
        <v>28</v>
      </c>
      <c r="E14843" s="235">
        <v>70</v>
      </c>
      <c r="F14843" s="235">
        <v>61</v>
      </c>
      <c r="G14843" s="235">
        <v>30</v>
      </c>
      <c r="H14843" s="235">
        <v>15</v>
      </c>
    </row>
    <row r="14844" spans="2:8">
      <c r="B14844" s="235" t="s">
        <v>102</v>
      </c>
      <c r="C14844" s="235">
        <v>44091</v>
      </c>
      <c r="D14844" s="235">
        <v>5</v>
      </c>
      <c r="E14844" s="235">
        <v>72</v>
      </c>
      <c r="F14844" s="235">
        <v>60</v>
      </c>
      <c r="G14844" s="235">
        <v>29</v>
      </c>
      <c r="H14844" s="235">
        <v>12</v>
      </c>
    </row>
    <row r="14845" spans="2:8">
      <c r="B14845" s="235" t="s">
        <v>102</v>
      </c>
      <c r="C14845" s="235">
        <v>44092</v>
      </c>
      <c r="D14845" s="235">
        <v>10</v>
      </c>
      <c r="E14845" s="235">
        <v>73</v>
      </c>
      <c r="F14845" s="235">
        <v>66</v>
      </c>
      <c r="G14845" s="235">
        <v>21</v>
      </c>
      <c r="H14845" s="235">
        <v>19</v>
      </c>
    </row>
    <row r="14846" spans="2:8">
      <c r="B14846" s="235" t="s">
        <v>102</v>
      </c>
      <c r="C14846" s="235">
        <v>44093</v>
      </c>
      <c r="D14846" s="235">
        <v>0</v>
      </c>
      <c r="E14846" s="235">
        <v>0</v>
      </c>
      <c r="F14846" s="235">
        <v>0</v>
      </c>
      <c r="G14846" s="235">
        <v>0</v>
      </c>
      <c r="H14846" s="235">
        <v>0</v>
      </c>
    </row>
    <row r="14847" spans="2:8">
      <c r="B14847" s="235" t="s">
        <v>102</v>
      </c>
      <c r="C14847" s="235">
        <v>44094</v>
      </c>
      <c r="D14847" s="235">
        <v>0</v>
      </c>
      <c r="E14847" s="235">
        <v>0</v>
      </c>
      <c r="F14847" s="235">
        <v>0</v>
      </c>
      <c r="G14847" s="235">
        <v>0</v>
      </c>
      <c r="H14847" s="235">
        <v>0</v>
      </c>
    </row>
    <row r="14848" spans="2:8">
      <c r="B14848" s="235" t="s">
        <v>102</v>
      </c>
      <c r="C14848" s="235">
        <v>44095</v>
      </c>
      <c r="D14848" s="235">
        <v>15</v>
      </c>
      <c r="E14848" s="235">
        <v>75</v>
      </c>
      <c r="F14848" s="235">
        <v>58</v>
      </c>
      <c r="G14848" s="235">
        <v>29</v>
      </c>
      <c r="H14848" s="235">
        <v>14</v>
      </c>
    </row>
    <row r="14849" spans="2:8">
      <c r="B14849" s="235" t="s">
        <v>102</v>
      </c>
      <c r="C14849" s="235">
        <v>44096</v>
      </c>
      <c r="D14849" s="235">
        <v>46</v>
      </c>
      <c r="E14849" s="235">
        <v>73</v>
      </c>
      <c r="F14849" s="235">
        <v>66</v>
      </c>
      <c r="G14849" s="235">
        <v>21</v>
      </c>
      <c r="H14849" s="235">
        <v>19</v>
      </c>
    </row>
    <row r="14850" spans="2:8">
      <c r="B14850" s="235" t="s">
        <v>102</v>
      </c>
      <c r="C14850" s="235">
        <v>44097</v>
      </c>
      <c r="D14850" s="235">
        <v>2</v>
      </c>
      <c r="E14850" s="235">
        <v>73</v>
      </c>
      <c r="F14850" s="235">
        <v>61</v>
      </c>
      <c r="G14850" s="235">
        <v>30</v>
      </c>
      <c r="H14850" s="235">
        <v>13</v>
      </c>
    </row>
    <row r="14851" spans="2:8">
      <c r="B14851" s="235" t="s">
        <v>102</v>
      </c>
      <c r="C14851" s="235">
        <v>44098</v>
      </c>
      <c r="D14851" s="235">
        <v>2</v>
      </c>
      <c r="E14851" s="235">
        <v>72</v>
      </c>
      <c r="F14851" s="235">
        <v>59</v>
      </c>
      <c r="G14851" s="235">
        <v>29</v>
      </c>
      <c r="H14851" s="235">
        <v>15</v>
      </c>
    </row>
    <row r="14852" spans="2:8">
      <c r="B14852" s="235" t="s">
        <v>102</v>
      </c>
      <c r="C14852" s="235">
        <v>44099</v>
      </c>
      <c r="D14852" s="235">
        <v>0</v>
      </c>
      <c r="E14852" s="235">
        <v>72</v>
      </c>
      <c r="F14852" s="235">
        <v>59</v>
      </c>
      <c r="G14852" s="235">
        <v>28</v>
      </c>
      <c r="H14852" s="235">
        <v>14</v>
      </c>
    </row>
    <row r="14853" spans="2:8">
      <c r="B14853" s="235" t="s">
        <v>102</v>
      </c>
      <c r="C14853" s="235">
        <v>44100</v>
      </c>
      <c r="D14853" s="235">
        <v>0</v>
      </c>
      <c r="E14853" s="235">
        <v>0</v>
      </c>
      <c r="F14853" s="235">
        <v>0</v>
      </c>
      <c r="G14853" s="235">
        <v>0</v>
      </c>
      <c r="H14853" s="235">
        <v>0</v>
      </c>
    </row>
    <row r="14854" spans="2:8">
      <c r="B14854" s="235" t="s">
        <v>102</v>
      </c>
      <c r="C14854" s="235">
        <v>44101</v>
      </c>
      <c r="D14854" s="235">
        <v>0</v>
      </c>
      <c r="E14854" s="235">
        <v>0</v>
      </c>
      <c r="F14854" s="235">
        <v>0</v>
      </c>
      <c r="G14854" s="235">
        <v>0</v>
      </c>
      <c r="H14854" s="235">
        <v>0</v>
      </c>
    </row>
    <row r="14855" spans="2:8">
      <c r="B14855" s="235" t="s">
        <v>102</v>
      </c>
      <c r="C14855" s="235">
        <v>44102</v>
      </c>
      <c r="D14855" s="235">
        <v>40</v>
      </c>
      <c r="E14855" s="235">
        <v>77</v>
      </c>
      <c r="F14855" s="235">
        <v>61</v>
      </c>
      <c r="G14855" s="235">
        <v>30</v>
      </c>
      <c r="H14855" s="235">
        <v>15</v>
      </c>
    </row>
    <row r="14856" spans="2:8">
      <c r="B14856" s="235" t="s">
        <v>102</v>
      </c>
      <c r="C14856" s="235">
        <v>44103</v>
      </c>
      <c r="D14856" s="235">
        <v>16</v>
      </c>
      <c r="E14856" s="235">
        <v>75</v>
      </c>
      <c r="F14856" s="235">
        <v>60</v>
      </c>
      <c r="G14856" s="235">
        <v>29</v>
      </c>
      <c r="H14856" s="235">
        <v>12</v>
      </c>
    </row>
    <row r="14857" spans="2:8">
      <c r="B14857" s="235" t="s">
        <v>102</v>
      </c>
      <c r="C14857" s="235">
        <v>44104</v>
      </c>
      <c r="D14857" s="235">
        <v>8</v>
      </c>
      <c r="E14857" s="235">
        <v>76</v>
      </c>
      <c r="F14857" s="235">
        <v>65</v>
      </c>
      <c r="G14857" s="235">
        <v>21</v>
      </c>
      <c r="H14857" s="235">
        <v>19</v>
      </c>
    </row>
    <row r="14858" spans="2:8">
      <c r="B14858" s="235" t="s">
        <v>102</v>
      </c>
      <c r="C14858" s="235">
        <v>44105</v>
      </c>
      <c r="D14858" s="235">
        <v>8</v>
      </c>
      <c r="E14858" s="235">
        <v>75</v>
      </c>
      <c r="F14858" s="235">
        <v>60</v>
      </c>
      <c r="G14858" s="235">
        <v>29</v>
      </c>
      <c r="H14858" s="235">
        <v>12</v>
      </c>
    </row>
    <row r="14859" spans="2:8">
      <c r="B14859" s="235" t="s">
        <v>102</v>
      </c>
      <c r="C14859" s="235">
        <v>44106</v>
      </c>
      <c r="D14859" s="235">
        <v>7</v>
      </c>
      <c r="E14859" s="235">
        <v>76</v>
      </c>
      <c r="F14859" s="235">
        <v>60</v>
      </c>
      <c r="G14859" s="235">
        <v>29</v>
      </c>
      <c r="H14859" s="235">
        <v>12</v>
      </c>
    </row>
    <row r="14860" spans="2:8">
      <c r="B14860" s="235" t="s">
        <v>102</v>
      </c>
      <c r="C14860" s="235">
        <v>44107</v>
      </c>
      <c r="D14860" s="235">
        <v>0</v>
      </c>
      <c r="E14860" s="235">
        <v>0</v>
      </c>
      <c r="F14860" s="235">
        <v>0</v>
      </c>
      <c r="G14860" s="235">
        <v>0</v>
      </c>
      <c r="H14860" s="235">
        <v>0</v>
      </c>
    </row>
    <row r="14861" spans="2:8">
      <c r="B14861" s="235" t="s">
        <v>102</v>
      </c>
      <c r="C14861" s="235">
        <v>44108</v>
      </c>
      <c r="D14861" s="235">
        <v>0</v>
      </c>
      <c r="E14861" s="235">
        <v>0</v>
      </c>
      <c r="F14861" s="235">
        <v>0</v>
      </c>
      <c r="G14861" s="235">
        <v>0</v>
      </c>
      <c r="H14861" s="235">
        <v>0</v>
      </c>
    </row>
    <row r="14862" spans="2:8">
      <c r="B14862" s="235" t="s">
        <v>102</v>
      </c>
      <c r="C14862" s="235">
        <v>44109</v>
      </c>
      <c r="D14862" s="235">
        <v>24</v>
      </c>
      <c r="E14862" s="235">
        <v>75</v>
      </c>
      <c r="F14862" s="235">
        <v>58</v>
      </c>
      <c r="G14862" s="235">
        <v>29</v>
      </c>
      <c r="H14862" s="235">
        <v>14</v>
      </c>
    </row>
    <row r="14863" spans="2:8">
      <c r="B14863" s="235" t="s">
        <v>102</v>
      </c>
      <c r="C14863" s="235">
        <v>44110</v>
      </c>
      <c r="D14863" s="235">
        <v>6</v>
      </c>
      <c r="E14863" s="235">
        <v>73</v>
      </c>
      <c r="F14863" s="235">
        <v>66</v>
      </c>
      <c r="G14863" s="235">
        <v>21</v>
      </c>
      <c r="H14863" s="235">
        <v>19</v>
      </c>
    </row>
    <row r="14864" spans="2:8">
      <c r="B14864" s="235" t="s">
        <v>102</v>
      </c>
      <c r="C14864" s="235">
        <v>44111</v>
      </c>
      <c r="D14864" s="235">
        <v>1</v>
      </c>
      <c r="E14864" s="235">
        <v>70</v>
      </c>
      <c r="F14864" s="235">
        <v>61</v>
      </c>
      <c r="G14864" s="235">
        <v>30</v>
      </c>
      <c r="H14864" s="235">
        <v>15</v>
      </c>
    </row>
    <row r="14865" spans="2:8">
      <c r="B14865" s="235" t="s">
        <v>102</v>
      </c>
      <c r="C14865" s="235">
        <v>44112</v>
      </c>
      <c r="D14865" s="235">
        <v>50</v>
      </c>
      <c r="E14865" s="235">
        <v>73</v>
      </c>
      <c r="F14865" s="235">
        <v>61</v>
      </c>
      <c r="G14865" s="235">
        <v>30</v>
      </c>
      <c r="H14865" s="235">
        <v>13</v>
      </c>
    </row>
    <row r="14866" spans="2:8">
      <c r="B14866" s="235" t="s">
        <v>102</v>
      </c>
      <c r="C14866" s="235">
        <v>44113</v>
      </c>
      <c r="D14866" s="235">
        <v>26</v>
      </c>
      <c r="E14866" s="235">
        <v>74</v>
      </c>
      <c r="F14866" s="235">
        <v>59</v>
      </c>
      <c r="G14866" s="235">
        <v>29</v>
      </c>
      <c r="H14866" s="235">
        <v>14</v>
      </c>
    </row>
    <row r="14867" spans="2:8">
      <c r="B14867" s="235" t="s">
        <v>102</v>
      </c>
      <c r="C14867" s="235">
        <v>44114</v>
      </c>
      <c r="D14867" s="235">
        <v>0</v>
      </c>
      <c r="E14867" s="235">
        <v>0</v>
      </c>
      <c r="F14867" s="235">
        <v>0</v>
      </c>
      <c r="G14867" s="235">
        <v>0</v>
      </c>
      <c r="H14867" s="235">
        <v>0</v>
      </c>
    </row>
    <row r="14868" spans="2:8">
      <c r="B14868" s="235" t="s">
        <v>102</v>
      </c>
      <c r="C14868" s="235">
        <v>44115</v>
      </c>
      <c r="D14868" s="235">
        <v>0</v>
      </c>
      <c r="E14868" s="235">
        <v>0</v>
      </c>
      <c r="F14868" s="235">
        <v>0</v>
      </c>
      <c r="G14868" s="235">
        <v>0</v>
      </c>
      <c r="H14868" s="235">
        <v>0</v>
      </c>
    </row>
    <row r="14869" spans="2:8">
      <c r="B14869" s="235" t="s">
        <v>102</v>
      </c>
      <c r="C14869" s="235">
        <v>44116</v>
      </c>
      <c r="D14869" s="235">
        <v>0</v>
      </c>
      <c r="E14869" s="235">
        <v>0</v>
      </c>
      <c r="F14869" s="235">
        <v>0</v>
      </c>
      <c r="G14869" s="235">
        <v>0</v>
      </c>
      <c r="H14869" s="235">
        <v>0</v>
      </c>
    </row>
    <row r="14870" spans="2:8">
      <c r="B14870" s="235" t="s">
        <v>102</v>
      </c>
      <c r="C14870" s="235">
        <v>44117</v>
      </c>
      <c r="D14870" s="235">
        <v>48</v>
      </c>
      <c r="E14870" s="235">
        <v>74</v>
      </c>
      <c r="F14870" s="235">
        <v>59</v>
      </c>
      <c r="G14870" s="235">
        <v>29</v>
      </c>
      <c r="H14870" s="235">
        <v>14</v>
      </c>
    </row>
    <row r="14871" spans="2:8">
      <c r="B14871" s="235" t="s">
        <v>102</v>
      </c>
      <c r="C14871" s="235">
        <v>44118</v>
      </c>
      <c r="D14871" s="235">
        <v>3</v>
      </c>
      <c r="E14871" s="235">
        <v>76</v>
      </c>
      <c r="F14871" s="235">
        <v>60</v>
      </c>
      <c r="G14871" s="235">
        <v>31</v>
      </c>
      <c r="H14871" s="235">
        <v>19</v>
      </c>
    </row>
    <row r="14872" spans="2:8">
      <c r="B14872" s="235" t="s">
        <v>102</v>
      </c>
      <c r="C14872" s="235">
        <v>44119</v>
      </c>
      <c r="D14872" s="235">
        <v>0</v>
      </c>
      <c r="E14872" s="235">
        <v>75</v>
      </c>
      <c r="F14872" s="235">
        <v>61</v>
      </c>
      <c r="G14872" s="235">
        <v>30</v>
      </c>
      <c r="H14872" s="235">
        <v>15</v>
      </c>
    </row>
    <row r="14873" spans="2:8">
      <c r="B14873" s="235" t="s">
        <v>102</v>
      </c>
      <c r="C14873" s="235">
        <v>44120</v>
      </c>
      <c r="D14873" s="235">
        <v>0</v>
      </c>
      <c r="E14873" s="235">
        <v>88</v>
      </c>
      <c r="F14873" s="235">
        <v>58</v>
      </c>
      <c r="G14873" s="235">
        <v>34</v>
      </c>
      <c r="H14873" s="235">
        <v>13</v>
      </c>
    </row>
    <row r="14874" spans="2:8">
      <c r="B14874" s="235" t="s">
        <v>102</v>
      </c>
      <c r="C14874" s="235">
        <v>44121</v>
      </c>
      <c r="D14874" s="235">
        <v>0</v>
      </c>
      <c r="E14874" s="235">
        <v>0</v>
      </c>
      <c r="F14874" s="235">
        <v>0</v>
      </c>
      <c r="G14874" s="235">
        <v>0</v>
      </c>
      <c r="H14874" s="235">
        <v>0</v>
      </c>
    </row>
    <row r="14875" spans="2:8">
      <c r="B14875" s="235" t="s">
        <v>102</v>
      </c>
      <c r="C14875" s="235">
        <v>44122</v>
      </c>
      <c r="D14875" s="235">
        <v>0</v>
      </c>
      <c r="E14875" s="235">
        <v>0</v>
      </c>
      <c r="F14875" s="235">
        <v>0</v>
      </c>
      <c r="G14875" s="235">
        <v>0</v>
      </c>
      <c r="H14875" s="235">
        <v>0</v>
      </c>
    </row>
    <row r="14876" spans="2:8">
      <c r="B14876" s="235" t="s">
        <v>102</v>
      </c>
      <c r="C14876" s="235">
        <v>44123</v>
      </c>
      <c r="D14876" s="235">
        <v>26</v>
      </c>
      <c r="E14876" s="235">
        <v>95</v>
      </c>
      <c r="F14876" s="235">
        <v>71</v>
      </c>
      <c r="G14876" s="235">
        <v>22</v>
      </c>
      <c r="H14876" s="235">
        <v>13</v>
      </c>
    </row>
    <row r="14877" spans="2:8">
      <c r="B14877" s="235" t="s">
        <v>102</v>
      </c>
      <c r="C14877" s="235">
        <v>44124</v>
      </c>
      <c r="D14877" s="235">
        <v>6</v>
      </c>
      <c r="E14877" s="235">
        <v>97</v>
      </c>
      <c r="F14877" s="235">
        <v>38</v>
      </c>
      <c r="G14877" s="235">
        <v>32</v>
      </c>
      <c r="H14877" s="235">
        <v>12</v>
      </c>
    </row>
    <row r="14878" spans="2:8">
      <c r="B14878" s="235" t="s">
        <v>102</v>
      </c>
      <c r="C14878" s="235">
        <v>44125</v>
      </c>
      <c r="D14878" s="235">
        <v>15</v>
      </c>
      <c r="E14878" s="235">
        <v>96</v>
      </c>
      <c r="F14878" s="235">
        <v>46</v>
      </c>
      <c r="G14878" s="235">
        <v>28</v>
      </c>
      <c r="H14878" s="235">
        <v>13</v>
      </c>
    </row>
    <row r="14879" spans="2:8">
      <c r="B14879" s="235" t="s">
        <v>102</v>
      </c>
      <c r="C14879" s="235">
        <v>44126</v>
      </c>
      <c r="D14879" s="235">
        <v>13</v>
      </c>
      <c r="E14879" s="235">
        <v>95</v>
      </c>
      <c r="F14879" s="235">
        <v>95</v>
      </c>
      <c r="G14879" s="235">
        <v>27</v>
      </c>
      <c r="H14879" s="235">
        <v>15</v>
      </c>
    </row>
    <row r="14880" spans="2:8">
      <c r="B14880" s="235" t="s">
        <v>102</v>
      </c>
      <c r="C14880" s="235">
        <v>44127</v>
      </c>
      <c r="D14880" s="235">
        <v>3</v>
      </c>
      <c r="E14880" s="235">
        <v>95</v>
      </c>
      <c r="F14880" s="235">
        <v>57</v>
      </c>
      <c r="G14880" s="235">
        <v>26</v>
      </c>
      <c r="H14880" s="235">
        <v>12</v>
      </c>
    </row>
    <row r="14881" spans="2:8">
      <c r="B14881" s="235" t="s">
        <v>102</v>
      </c>
      <c r="C14881" s="235">
        <v>44128</v>
      </c>
      <c r="D14881" s="235">
        <v>0</v>
      </c>
      <c r="E14881" s="235">
        <v>0</v>
      </c>
      <c r="F14881" s="235">
        <v>0</v>
      </c>
      <c r="G14881" s="235">
        <v>0</v>
      </c>
      <c r="H14881" s="235">
        <v>0</v>
      </c>
    </row>
    <row r="14882" spans="2:8">
      <c r="B14882" s="235" t="s">
        <v>102</v>
      </c>
      <c r="C14882" s="235">
        <v>44129</v>
      </c>
      <c r="D14882" s="235">
        <v>0</v>
      </c>
      <c r="E14882" s="235">
        <v>0</v>
      </c>
      <c r="F14882" s="235">
        <v>0</v>
      </c>
      <c r="G14882" s="235">
        <v>0</v>
      </c>
      <c r="H14882" s="235">
        <v>0</v>
      </c>
    </row>
    <row r="14883" spans="2:8">
      <c r="B14883" s="235" t="s">
        <v>102</v>
      </c>
      <c r="C14883" s="235">
        <v>44130</v>
      </c>
      <c r="D14883" s="235">
        <v>24</v>
      </c>
      <c r="E14883" s="235">
        <v>97</v>
      </c>
      <c r="F14883" s="235">
        <v>47</v>
      </c>
      <c r="G14883" s="235">
        <v>31</v>
      </c>
      <c r="H14883" s="235">
        <v>12</v>
      </c>
    </row>
    <row r="14884" spans="2:8">
      <c r="B14884" s="235" t="s">
        <v>102</v>
      </c>
      <c r="C14884" s="235">
        <v>44131</v>
      </c>
      <c r="D14884" s="235">
        <v>8</v>
      </c>
      <c r="E14884" s="235">
        <v>97</v>
      </c>
      <c r="F14884" s="235">
        <v>59</v>
      </c>
      <c r="G14884" s="235">
        <v>26</v>
      </c>
      <c r="H14884" s="235">
        <v>14</v>
      </c>
    </row>
    <row r="14885" spans="2:8">
      <c r="B14885" s="235" t="s">
        <v>102</v>
      </c>
      <c r="C14885" s="235">
        <v>44132</v>
      </c>
      <c r="D14885" s="235">
        <v>3</v>
      </c>
      <c r="E14885" s="235">
        <v>97</v>
      </c>
      <c r="F14885" s="235">
        <v>67</v>
      </c>
      <c r="G14885" s="235">
        <v>23</v>
      </c>
      <c r="H14885" s="235">
        <v>12</v>
      </c>
    </row>
    <row r="14886" spans="2:8">
      <c r="B14886" s="235" t="s">
        <v>102</v>
      </c>
      <c r="C14886" s="235">
        <v>44133</v>
      </c>
      <c r="D14886" s="235">
        <v>3</v>
      </c>
      <c r="E14886" s="235">
        <v>95</v>
      </c>
      <c r="F14886" s="235">
        <v>48</v>
      </c>
      <c r="G14886" s="235">
        <v>29</v>
      </c>
      <c r="H14886" s="235">
        <v>14</v>
      </c>
    </row>
    <row r="14887" spans="2:8">
      <c r="B14887" s="235" t="s">
        <v>102</v>
      </c>
      <c r="C14887" s="235">
        <v>44134</v>
      </c>
      <c r="D14887" s="235">
        <v>15</v>
      </c>
      <c r="E14887" s="235">
        <v>95</v>
      </c>
      <c r="F14887" s="235">
        <v>59</v>
      </c>
      <c r="G14887" s="235">
        <v>26</v>
      </c>
      <c r="H14887" s="235">
        <v>14</v>
      </c>
    </row>
    <row r="14888" spans="2:8">
      <c r="B14888" s="235" t="s">
        <v>102</v>
      </c>
      <c r="C14888" s="235">
        <v>44135</v>
      </c>
      <c r="D14888" s="235">
        <v>0</v>
      </c>
      <c r="E14888" s="235">
        <v>0</v>
      </c>
      <c r="F14888" s="235">
        <v>0</v>
      </c>
      <c r="G14888" s="235">
        <v>0</v>
      </c>
      <c r="H14888" s="235">
        <v>0</v>
      </c>
    </row>
    <row r="14889" spans="2:8">
      <c r="B14889" s="235" t="s">
        <v>102</v>
      </c>
      <c r="C14889" s="235">
        <v>44136</v>
      </c>
      <c r="D14889" s="235">
        <v>0</v>
      </c>
      <c r="E14889" s="235">
        <v>0</v>
      </c>
      <c r="F14889" s="235">
        <v>0</v>
      </c>
      <c r="G14889" s="235">
        <v>0</v>
      </c>
      <c r="H14889" s="235">
        <v>0</v>
      </c>
    </row>
    <row r="14890" spans="2:8">
      <c r="B14890" s="235" t="s">
        <v>102</v>
      </c>
      <c r="C14890" s="235">
        <v>44137</v>
      </c>
      <c r="D14890" s="235">
        <v>0</v>
      </c>
      <c r="E14890" s="235">
        <v>0</v>
      </c>
      <c r="F14890" s="235">
        <v>0</v>
      </c>
      <c r="G14890" s="235">
        <v>0</v>
      </c>
      <c r="H14890" s="235">
        <v>0</v>
      </c>
    </row>
    <row r="14891" spans="2:8">
      <c r="B14891" s="235" t="s">
        <v>102</v>
      </c>
      <c r="C14891" s="235">
        <v>44138</v>
      </c>
      <c r="D14891" s="235">
        <v>24</v>
      </c>
      <c r="E14891" s="235">
        <v>94</v>
      </c>
      <c r="F14891" s="235">
        <v>45</v>
      </c>
      <c r="G14891" s="235">
        <v>30</v>
      </c>
      <c r="H14891" s="235">
        <v>13</v>
      </c>
    </row>
    <row r="14892" spans="2:8">
      <c r="B14892" s="235" t="s">
        <v>102</v>
      </c>
      <c r="C14892" s="235">
        <v>44139</v>
      </c>
      <c r="D14892" s="235">
        <v>2</v>
      </c>
      <c r="E14892" s="235">
        <v>95</v>
      </c>
      <c r="F14892" s="235">
        <v>49</v>
      </c>
      <c r="G14892" s="235">
        <v>30</v>
      </c>
      <c r="H14892" s="235">
        <v>14</v>
      </c>
    </row>
    <row r="14893" spans="2:8">
      <c r="B14893" s="235" t="s">
        <v>102</v>
      </c>
      <c r="C14893" s="235">
        <v>44140</v>
      </c>
      <c r="D14893" s="235">
        <v>26</v>
      </c>
      <c r="E14893" s="235">
        <v>94</v>
      </c>
      <c r="F14893" s="235">
        <v>57</v>
      </c>
      <c r="G14893" s="235">
        <v>20</v>
      </c>
      <c r="H14893" s="235">
        <v>19</v>
      </c>
    </row>
    <row r="14894" spans="2:8">
      <c r="B14894" s="235" t="s">
        <v>102</v>
      </c>
      <c r="C14894" s="235">
        <v>44141</v>
      </c>
      <c r="D14894" s="235">
        <v>20</v>
      </c>
      <c r="E14894" s="235">
        <v>95</v>
      </c>
      <c r="F14894" s="235">
        <v>93</v>
      </c>
      <c r="G14894" s="235">
        <v>32</v>
      </c>
      <c r="H14894" s="235">
        <v>19</v>
      </c>
    </row>
    <row r="14895" spans="2:8">
      <c r="B14895" s="235" t="s">
        <v>102</v>
      </c>
      <c r="C14895" s="235">
        <v>44142</v>
      </c>
      <c r="D14895" s="235">
        <v>0</v>
      </c>
      <c r="E14895" s="235">
        <v>0</v>
      </c>
      <c r="F14895" s="235">
        <v>0</v>
      </c>
      <c r="G14895" s="235">
        <v>0</v>
      </c>
      <c r="H14895" s="235">
        <v>0</v>
      </c>
    </row>
    <row r="14896" spans="2:8">
      <c r="B14896" s="235" t="s">
        <v>102</v>
      </c>
      <c r="C14896" s="235">
        <v>44143</v>
      </c>
      <c r="D14896" s="235">
        <v>0</v>
      </c>
      <c r="E14896" s="235">
        <v>0</v>
      </c>
      <c r="F14896" s="235">
        <v>0</v>
      </c>
      <c r="G14896" s="235">
        <v>0</v>
      </c>
      <c r="H14896" s="235">
        <v>0</v>
      </c>
    </row>
    <row r="14897" spans="2:8">
      <c r="B14897" s="235" t="s">
        <v>102</v>
      </c>
      <c r="C14897" s="235">
        <v>44144</v>
      </c>
      <c r="D14897" s="235">
        <v>21</v>
      </c>
      <c r="E14897" s="235">
        <v>96</v>
      </c>
      <c r="F14897" s="235">
        <v>62</v>
      </c>
      <c r="G14897" s="235">
        <v>24</v>
      </c>
      <c r="H14897" s="235">
        <v>14</v>
      </c>
    </row>
    <row r="14898" spans="2:8">
      <c r="B14898" s="235" t="s">
        <v>102</v>
      </c>
      <c r="C14898" s="235">
        <v>44145</v>
      </c>
      <c r="D14898" s="235">
        <v>15</v>
      </c>
      <c r="E14898" s="235">
        <v>97</v>
      </c>
      <c r="F14898" s="235">
        <v>54</v>
      </c>
      <c r="G14898" s="235">
        <v>27</v>
      </c>
      <c r="H14898" s="235">
        <v>14</v>
      </c>
    </row>
    <row r="14899" spans="2:8">
      <c r="B14899" s="235" t="s">
        <v>102</v>
      </c>
      <c r="C14899" s="235">
        <v>44146</v>
      </c>
      <c r="D14899" s="235">
        <v>28</v>
      </c>
      <c r="E14899" s="235">
        <v>95</v>
      </c>
      <c r="F14899" s="235">
        <v>58</v>
      </c>
      <c r="G14899" s="235">
        <v>27</v>
      </c>
      <c r="H14899" s="235">
        <v>14</v>
      </c>
    </row>
    <row r="14900" spans="2:8">
      <c r="B14900" s="235" t="s">
        <v>102</v>
      </c>
      <c r="C14900" s="235">
        <v>44147</v>
      </c>
      <c r="D14900" s="235">
        <v>2</v>
      </c>
      <c r="E14900" s="235">
        <v>95</v>
      </c>
      <c r="F14900" s="235">
        <v>66</v>
      </c>
      <c r="G14900" s="235">
        <v>24</v>
      </c>
      <c r="H14900" s="235">
        <v>14</v>
      </c>
    </row>
    <row r="14901" spans="2:8">
      <c r="B14901" s="235" t="s">
        <v>102</v>
      </c>
      <c r="C14901" s="235">
        <v>44148</v>
      </c>
      <c r="D14901" s="235">
        <v>6</v>
      </c>
      <c r="E14901" s="235">
        <v>96</v>
      </c>
      <c r="F14901" s="235">
        <v>77</v>
      </c>
      <c r="G14901" s="235">
        <v>21</v>
      </c>
      <c r="H14901" s="235">
        <v>14</v>
      </c>
    </row>
    <row r="14902" spans="2:8">
      <c r="B14902" s="235" t="s">
        <v>102</v>
      </c>
      <c r="C14902" s="235">
        <v>44149</v>
      </c>
      <c r="D14902" s="235">
        <v>0</v>
      </c>
      <c r="E14902" s="235">
        <v>0</v>
      </c>
      <c r="F14902" s="235">
        <v>0</v>
      </c>
      <c r="G14902" s="235">
        <v>0</v>
      </c>
      <c r="H14902" s="235">
        <v>0</v>
      </c>
    </row>
    <row r="14903" spans="2:8">
      <c r="B14903" s="235" t="s">
        <v>102</v>
      </c>
      <c r="C14903" s="235">
        <v>44150</v>
      </c>
      <c r="D14903" s="235">
        <v>0</v>
      </c>
      <c r="E14903" s="235">
        <v>0</v>
      </c>
      <c r="F14903" s="235">
        <v>0</v>
      </c>
      <c r="G14903" s="235">
        <v>0</v>
      </c>
      <c r="H14903" s="235">
        <v>0</v>
      </c>
    </row>
    <row r="14904" spans="2:8">
      <c r="B14904" s="235" t="s">
        <v>102</v>
      </c>
      <c r="C14904" s="235">
        <v>44151</v>
      </c>
      <c r="D14904" s="235">
        <v>0</v>
      </c>
      <c r="E14904" s="235">
        <v>0</v>
      </c>
      <c r="F14904" s="235">
        <v>0</v>
      </c>
      <c r="G14904" s="235">
        <v>0</v>
      </c>
      <c r="H14904" s="235">
        <v>0</v>
      </c>
    </row>
    <row r="14905" spans="2:8">
      <c r="B14905" s="235" t="s">
        <v>102</v>
      </c>
      <c r="C14905" s="235">
        <v>44152</v>
      </c>
      <c r="D14905" s="235">
        <v>38</v>
      </c>
      <c r="E14905" s="235">
        <v>96</v>
      </c>
      <c r="F14905" s="235">
        <v>66</v>
      </c>
      <c r="G14905" s="235">
        <v>22</v>
      </c>
      <c r="H14905" s="235">
        <v>14</v>
      </c>
    </row>
    <row r="14906" spans="2:8">
      <c r="B14906" s="235" t="s">
        <v>102</v>
      </c>
      <c r="C14906" s="235">
        <v>44153</v>
      </c>
      <c r="D14906" s="235">
        <v>6</v>
      </c>
      <c r="E14906" s="235">
        <v>95</v>
      </c>
      <c r="F14906" s="235">
        <v>59</v>
      </c>
      <c r="G14906" s="235">
        <v>25</v>
      </c>
      <c r="H14906" s="235">
        <v>14</v>
      </c>
    </row>
    <row r="14907" spans="2:8">
      <c r="B14907" s="235" t="s">
        <v>102</v>
      </c>
      <c r="C14907" s="235">
        <v>44154</v>
      </c>
      <c r="D14907" s="235">
        <v>16</v>
      </c>
      <c r="E14907" s="235">
        <v>95</v>
      </c>
      <c r="F14907" s="235">
        <v>53</v>
      </c>
      <c r="G14907" s="235">
        <v>25</v>
      </c>
      <c r="H14907" s="235">
        <v>14</v>
      </c>
    </row>
    <row r="14908" spans="2:8">
      <c r="B14908" s="235" t="s">
        <v>102</v>
      </c>
      <c r="C14908" s="235">
        <v>44155</v>
      </c>
      <c r="D14908" s="235">
        <v>12</v>
      </c>
      <c r="E14908" s="235">
        <v>96</v>
      </c>
      <c r="F14908" s="235">
        <v>53</v>
      </c>
      <c r="G14908" s="235">
        <v>32</v>
      </c>
      <c r="H14908" s="235">
        <v>20</v>
      </c>
    </row>
    <row r="14909" spans="2:8">
      <c r="B14909" s="235" t="s">
        <v>102</v>
      </c>
      <c r="C14909" s="235">
        <v>44156</v>
      </c>
      <c r="D14909" s="235">
        <v>0</v>
      </c>
      <c r="E14909" s="235">
        <v>0</v>
      </c>
      <c r="F14909" s="235">
        <v>0</v>
      </c>
      <c r="G14909" s="235">
        <v>0</v>
      </c>
      <c r="H14909" s="235">
        <v>0</v>
      </c>
    </row>
    <row r="14910" spans="2:8">
      <c r="B14910" s="235" t="s">
        <v>102</v>
      </c>
      <c r="C14910" s="235">
        <v>44157</v>
      </c>
      <c r="D14910" s="235">
        <v>0</v>
      </c>
      <c r="E14910" s="235">
        <v>0</v>
      </c>
      <c r="F14910" s="235">
        <v>0</v>
      </c>
      <c r="G14910" s="235">
        <v>0</v>
      </c>
      <c r="H14910" s="235">
        <v>0</v>
      </c>
    </row>
    <row r="14911" spans="2:8">
      <c r="B14911" s="235" t="s">
        <v>102</v>
      </c>
      <c r="C14911" s="235">
        <v>44158</v>
      </c>
      <c r="D14911" s="235">
        <v>8</v>
      </c>
      <c r="E14911" s="235">
        <v>82</v>
      </c>
      <c r="F14911" s="235">
        <v>53</v>
      </c>
      <c r="G14911" s="235">
        <v>29</v>
      </c>
      <c r="H14911" s="235">
        <v>12</v>
      </c>
    </row>
    <row r="14912" spans="2:8">
      <c r="B14912" s="235" t="s">
        <v>102</v>
      </c>
      <c r="C14912" s="235">
        <v>44159</v>
      </c>
      <c r="D14912" s="235">
        <v>0</v>
      </c>
      <c r="E14912" s="235">
        <v>84</v>
      </c>
      <c r="F14912" s="235">
        <v>55</v>
      </c>
      <c r="G14912" s="235">
        <v>28</v>
      </c>
      <c r="H14912" s="235">
        <v>14</v>
      </c>
    </row>
    <row r="14913" spans="2:8">
      <c r="B14913" s="235" t="s">
        <v>102</v>
      </c>
      <c r="C14913" s="235">
        <v>44160</v>
      </c>
      <c r="D14913" s="235">
        <v>7</v>
      </c>
      <c r="E14913" s="235">
        <v>84</v>
      </c>
      <c r="F14913" s="235">
        <v>43</v>
      </c>
      <c r="G14913" s="235">
        <v>30</v>
      </c>
      <c r="H14913" s="235">
        <v>13</v>
      </c>
    </row>
    <row r="14914" spans="2:8">
      <c r="B14914" s="235" t="s">
        <v>102</v>
      </c>
      <c r="C14914" s="235">
        <v>44161</v>
      </c>
      <c r="D14914" s="235">
        <v>3</v>
      </c>
      <c r="E14914" s="235">
        <v>86</v>
      </c>
      <c r="F14914" s="235">
        <v>51</v>
      </c>
      <c r="G14914" s="235">
        <v>28</v>
      </c>
      <c r="H14914" s="235">
        <v>14</v>
      </c>
    </row>
    <row r="14915" spans="2:8">
      <c r="B14915" s="235" t="s">
        <v>102</v>
      </c>
      <c r="C14915" s="235">
        <v>44162</v>
      </c>
      <c r="D14915" s="235">
        <v>3</v>
      </c>
      <c r="E14915" s="235">
        <v>96</v>
      </c>
      <c r="F14915" s="235">
        <v>66</v>
      </c>
      <c r="G14915" s="235">
        <v>24</v>
      </c>
      <c r="H14915" s="235">
        <v>13</v>
      </c>
    </row>
    <row r="14916" spans="2:8">
      <c r="B14916" s="235" t="s">
        <v>102</v>
      </c>
      <c r="C14916" s="235">
        <v>44163</v>
      </c>
      <c r="D14916" s="235">
        <v>0</v>
      </c>
      <c r="E14916" s="235">
        <v>0</v>
      </c>
      <c r="F14916" s="235">
        <v>0</v>
      </c>
      <c r="G14916" s="235">
        <v>0</v>
      </c>
      <c r="H14916" s="235">
        <v>0</v>
      </c>
    </row>
    <row r="14917" spans="2:8">
      <c r="B14917" s="235" t="s">
        <v>102</v>
      </c>
      <c r="C14917" s="235">
        <v>44164</v>
      </c>
      <c r="D14917" s="235">
        <v>0</v>
      </c>
      <c r="E14917" s="235">
        <v>0</v>
      </c>
      <c r="F14917" s="235">
        <v>0</v>
      </c>
      <c r="G14917" s="235">
        <v>0</v>
      </c>
      <c r="H14917" s="235">
        <v>0</v>
      </c>
    </row>
    <row r="14918" spans="2:8">
      <c r="B14918" s="235" t="s">
        <v>102</v>
      </c>
      <c r="C14918" s="235">
        <v>44165</v>
      </c>
      <c r="D14918" s="235">
        <v>2</v>
      </c>
      <c r="E14918" s="235">
        <v>96</v>
      </c>
      <c r="F14918" s="235">
        <v>86</v>
      </c>
      <c r="G14918" s="235">
        <v>19</v>
      </c>
      <c r="H14918" s="235">
        <v>16</v>
      </c>
    </row>
    <row r="14919" spans="2:8">
      <c r="B14919" s="235" t="s">
        <v>102</v>
      </c>
      <c r="C14919" s="235">
        <v>44166</v>
      </c>
      <c r="D14919" s="235">
        <v>3</v>
      </c>
      <c r="E14919" s="235">
        <v>96</v>
      </c>
      <c r="F14919" s="235">
        <v>47</v>
      </c>
      <c r="G14919" s="235">
        <v>32</v>
      </c>
      <c r="H14919" s="235">
        <v>13</v>
      </c>
    </row>
    <row r="14920" spans="2:8">
      <c r="B14920" s="235" t="s">
        <v>102</v>
      </c>
      <c r="C14920" s="235">
        <v>44167</v>
      </c>
      <c r="D14920" s="235">
        <v>6</v>
      </c>
      <c r="E14920" s="235">
        <v>98</v>
      </c>
      <c r="F14920" s="235">
        <v>60</v>
      </c>
      <c r="G14920" s="235">
        <v>25</v>
      </c>
      <c r="H14920" s="235">
        <v>12</v>
      </c>
    </row>
    <row r="14921" spans="2:8">
      <c r="B14921" s="235" t="s">
        <v>102</v>
      </c>
      <c r="C14921" s="235">
        <v>44168</v>
      </c>
      <c r="D14921" s="235">
        <v>21</v>
      </c>
      <c r="E14921" s="235">
        <v>97</v>
      </c>
      <c r="F14921" s="235">
        <v>47</v>
      </c>
      <c r="G14921" s="235">
        <v>30</v>
      </c>
      <c r="H14921" s="235">
        <v>14</v>
      </c>
    </row>
    <row r="14922" spans="2:8">
      <c r="B14922" s="235" t="s">
        <v>102</v>
      </c>
      <c r="C14922" s="235">
        <v>44169</v>
      </c>
      <c r="D14922" s="235">
        <v>1</v>
      </c>
      <c r="E14922" s="235">
        <v>95</v>
      </c>
      <c r="F14922" s="235">
        <v>61</v>
      </c>
      <c r="G14922" s="235">
        <v>25</v>
      </c>
      <c r="H14922" s="235">
        <v>15</v>
      </c>
    </row>
    <row r="14923" spans="2:8">
      <c r="B14923" s="235" t="s">
        <v>102</v>
      </c>
      <c r="C14923" s="235">
        <v>44170</v>
      </c>
      <c r="D14923" s="235">
        <v>0</v>
      </c>
      <c r="E14923" s="235">
        <v>0</v>
      </c>
      <c r="F14923" s="235">
        <v>0</v>
      </c>
      <c r="G14923" s="235">
        <v>0</v>
      </c>
      <c r="H14923" s="235">
        <v>0</v>
      </c>
    </row>
    <row r="14924" spans="2:8">
      <c r="B14924" s="235" t="s">
        <v>102</v>
      </c>
      <c r="C14924" s="235">
        <v>44171</v>
      </c>
      <c r="D14924" s="235">
        <v>0</v>
      </c>
      <c r="E14924" s="235">
        <v>0</v>
      </c>
      <c r="F14924" s="235">
        <v>0</v>
      </c>
      <c r="G14924" s="235">
        <v>0</v>
      </c>
      <c r="H14924" s="235">
        <v>0</v>
      </c>
    </row>
    <row r="14925" spans="2:8">
      <c r="B14925" s="235" t="s">
        <v>102</v>
      </c>
      <c r="C14925" s="235">
        <v>44172</v>
      </c>
      <c r="D14925" s="235">
        <v>0</v>
      </c>
      <c r="E14925" s="235">
        <v>97</v>
      </c>
      <c r="F14925" s="235">
        <v>48</v>
      </c>
      <c r="G14925" s="235">
        <v>30</v>
      </c>
      <c r="H14925" s="235">
        <v>13</v>
      </c>
    </row>
    <row r="14926" spans="2:8">
      <c r="B14926" s="235" t="s">
        <v>102</v>
      </c>
      <c r="C14926" s="235">
        <v>44173</v>
      </c>
      <c r="D14926" s="235">
        <v>3</v>
      </c>
      <c r="E14926" s="235">
        <v>95</v>
      </c>
      <c r="F14926" s="235">
        <v>48</v>
      </c>
      <c r="G14926" s="235">
        <v>29</v>
      </c>
      <c r="H14926" s="235">
        <v>14</v>
      </c>
    </row>
    <row r="14927" spans="2:8">
      <c r="B14927" s="235" t="s">
        <v>102</v>
      </c>
      <c r="C14927" s="235">
        <v>44174</v>
      </c>
      <c r="D14927" s="235">
        <v>2</v>
      </c>
      <c r="E14927" s="235">
        <v>95</v>
      </c>
      <c r="F14927" s="235">
        <v>27</v>
      </c>
      <c r="G14927" s="235">
        <v>36</v>
      </c>
      <c r="H14927" s="235">
        <v>13</v>
      </c>
    </row>
    <row r="14928" spans="2:8">
      <c r="B14928" s="235" t="s">
        <v>102</v>
      </c>
      <c r="C14928" s="235">
        <v>44175</v>
      </c>
      <c r="D14928" s="235">
        <v>1</v>
      </c>
      <c r="E14928" s="235">
        <v>97</v>
      </c>
      <c r="F14928" s="235">
        <v>36</v>
      </c>
      <c r="G14928" s="235">
        <v>35</v>
      </c>
      <c r="H14928" s="235">
        <v>12</v>
      </c>
    </row>
    <row r="14929" spans="2:8">
      <c r="B14929" s="235" t="s">
        <v>102</v>
      </c>
      <c r="C14929" s="235">
        <v>44176</v>
      </c>
      <c r="D14929" s="235">
        <v>3</v>
      </c>
      <c r="E14929" s="235">
        <v>95</v>
      </c>
      <c r="F14929" s="235">
        <v>66</v>
      </c>
      <c r="G14929" s="235">
        <v>23</v>
      </c>
      <c r="H14929" s="235">
        <v>13</v>
      </c>
    </row>
    <row r="14930" spans="2:8">
      <c r="B14930" s="235" t="s">
        <v>102</v>
      </c>
      <c r="C14930" s="235">
        <v>44177</v>
      </c>
      <c r="D14930" s="235">
        <v>0</v>
      </c>
      <c r="E14930" s="235">
        <v>0</v>
      </c>
      <c r="F14930" s="235">
        <v>0</v>
      </c>
      <c r="G14930" s="235">
        <v>0</v>
      </c>
      <c r="H14930" s="235">
        <v>0</v>
      </c>
    </row>
    <row r="14931" spans="2:8">
      <c r="B14931" s="235" t="s">
        <v>102</v>
      </c>
      <c r="C14931" s="235">
        <v>44178</v>
      </c>
      <c r="D14931" s="235">
        <v>0</v>
      </c>
      <c r="E14931" s="235">
        <v>0</v>
      </c>
      <c r="F14931" s="235">
        <v>0</v>
      </c>
      <c r="G14931" s="235">
        <v>0</v>
      </c>
      <c r="H14931" s="235">
        <v>0</v>
      </c>
    </row>
    <row r="14932" spans="2:8">
      <c r="B14932" s="235" t="s">
        <v>102</v>
      </c>
      <c r="C14932" s="235">
        <v>44179</v>
      </c>
      <c r="D14932" s="235">
        <v>0</v>
      </c>
      <c r="E14932" s="235">
        <v>96</v>
      </c>
      <c r="F14932" s="235">
        <v>43</v>
      </c>
      <c r="G14932" s="235">
        <v>30</v>
      </c>
      <c r="H14932" s="235">
        <v>12</v>
      </c>
    </row>
    <row r="14933" spans="2:8">
      <c r="B14933" s="235" t="s">
        <v>102</v>
      </c>
      <c r="C14933" s="235">
        <v>44180</v>
      </c>
      <c r="D14933" s="235">
        <v>0</v>
      </c>
      <c r="E14933" s="235">
        <v>96</v>
      </c>
      <c r="F14933" s="235">
        <v>53</v>
      </c>
      <c r="G14933" s="235">
        <v>27</v>
      </c>
      <c r="H14933" s="235">
        <v>13</v>
      </c>
    </row>
    <row r="14934" spans="2:8">
      <c r="B14934" s="235" t="s">
        <v>102</v>
      </c>
      <c r="C14934" s="235">
        <v>44181</v>
      </c>
      <c r="D14934" s="235">
        <v>10</v>
      </c>
      <c r="E14934" s="235">
        <v>97</v>
      </c>
      <c r="F14934" s="235">
        <v>39</v>
      </c>
      <c r="G14934" s="235">
        <v>32</v>
      </c>
      <c r="H14934" s="235">
        <v>12</v>
      </c>
    </row>
    <row r="14935" spans="2:8">
      <c r="B14935" s="235" t="s">
        <v>102</v>
      </c>
      <c r="C14935" s="235">
        <v>44182</v>
      </c>
      <c r="D14935" s="235">
        <v>10</v>
      </c>
      <c r="E14935" s="235">
        <v>96</v>
      </c>
      <c r="F14935" s="235">
        <v>61</v>
      </c>
      <c r="G14935" s="235">
        <v>25</v>
      </c>
      <c r="H14935" s="235">
        <v>13</v>
      </c>
    </row>
    <row r="14936" spans="2:8">
      <c r="B14936" s="235" t="s">
        <v>102</v>
      </c>
      <c r="C14936" s="235">
        <v>44183</v>
      </c>
      <c r="D14936" s="235">
        <v>2</v>
      </c>
      <c r="E14936" s="235">
        <v>96</v>
      </c>
      <c r="F14936" s="235">
        <v>57</v>
      </c>
      <c r="G14936" s="235">
        <v>27</v>
      </c>
      <c r="H14936" s="235">
        <v>13</v>
      </c>
    </row>
    <row r="14937" spans="2:8">
      <c r="B14937" s="235" t="s">
        <v>102</v>
      </c>
      <c r="C14937" s="235">
        <v>44184</v>
      </c>
      <c r="D14937" s="235">
        <v>0</v>
      </c>
      <c r="E14937" s="235">
        <v>0</v>
      </c>
      <c r="F14937" s="235">
        <v>0</v>
      </c>
      <c r="G14937" s="235">
        <v>0</v>
      </c>
      <c r="H14937" s="235">
        <v>0</v>
      </c>
    </row>
    <row r="14938" spans="2:8">
      <c r="B14938" s="235" t="s">
        <v>102</v>
      </c>
      <c r="C14938" s="235">
        <v>44185</v>
      </c>
      <c r="D14938" s="235">
        <v>0</v>
      </c>
      <c r="E14938" s="235">
        <v>0</v>
      </c>
      <c r="F14938" s="235">
        <v>0</v>
      </c>
      <c r="G14938" s="235">
        <v>0</v>
      </c>
      <c r="H14938" s="235">
        <v>0</v>
      </c>
    </row>
    <row r="14939" spans="2:8">
      <c r="B14939" s="235" t="s">
        <v>102</v>
      </c>
      <c r="C14939" s="235">
        <v>44186</v>
      </c>
      <c r="D14939" s="235">
        <v>28</v>
      </c>
      <c r="E14939" s="235">
        <v>84</v>
      </c>
      <c r="F14939" s="235">
        <v>54</v>
      </c>
      <c r="G14939" s="235">
        <v>28</v>
      </c>
      <c r="H14939" s="235">
        <v>14</v>
      </c>
    </row>
    <row r="14940" spans="2:8">
      <c r="B14940" s="235" t="s">
        <v>102</v>
      </c>
      <c r="C14940" s="235">
        <v>44187</v>
      </c>
      <c r="D14940" s="235">
        <v>10</v>
      </c>
      <c r="E14940" s="235">
        <v>85</v>
      </c>
      <c r="F14940" s="235">
        <v>54</v>
      </c>
      <c r="G14940" s="235">
        <v>27</v>
      </c>
      <c r="H14940" s="235">
        <v>13</v>
      </c>
    </row>
    <row r="14941" spans="2:8">
      <c r="B14941" s="235" t="s">
        <v>102</v>
      </c>
      <c r="C14941" s="235">
        <v>44188</v>
      </c>
      <c r="D14941" s="235">
        <v>1</v>
      </c>
      <c r="E14941" s="235">
        <v>97</v>
      </c>
      <c r="F14941" s="235">
        <v>56</v>
      </c>
      <c r="G14941" s="235">
        <v>25</v>
      </c>
      <c r="H14941" s="235">
        <v>12</v>
      </c>
    </row>
    <row r="14942" spans="2:8">
      <c r="B14942" s="235" t="s">
        <v>102</v>
      </c>
      <c r="C14942" s="235">
        <v>44189</v>
      </c>
      <c r="D14942" s="235">
        <v>0</v>
      </c>
      <c r="E14942" s="235">
        <v>0</v>
      </c>
      <c r="F14942" s="235">
        <v>0</v>
      </c>
      <c r="G14942" s="235">
        <v>0</v>
      </c>
      <c r="H14942" s="235">
        <v>0</v>
      </c>
    </row>
    <row r="14943" spans="2:8">
      <c r="B14943" s="235" t="s">
        <v>102</v>
      </c>
      <c r="C14943" s="235">
        <v>44190</v>
      </c>
      <c r="D14943" s="235">
        <v>0</v>
      </c>
      <c r="E14943" s="235">
        <v>0</v>
      </c>
      <c r="F14943" s="235">
        <v>0</v>
      </c>
      <c r="G14943" s="235">
        <v>0</v>
      </c>
      <c r="H14943" s="235">
        <v>0</v>
      </c>
    </row>
    <row r="14944" spans="2:8">
      <c r="B14944" s="235" t="s">
        <v>102</v>
      </c>
      <c r="C14944" s="235">
        <v>44191</v>
      </c>
      <c r="D14944" s="235">
        <v>0</v>
      </c>
      <c r="E14944" s="235">
        <v>0</v>
      </c>
      <c r="F14944" s="235">
        <v>0</v>
      </c>
      <c r="G14944" s="235">
        <v>0</v>
      </c>
      <c r="H14944" s="235">
        <v>0</v>
      </c>
    </row>
    <row r="14945" spans="2:8">
      <c r="B14945" s="235" t="s">
        <v>102</v>
      </c>
      <c r="C14945" s="235">
        <v>44192</v>
      </c>
      <c r="D14945" s="235">
        <v>0</v>
      </c>
      <c r="E14945" s="235">
        <v>0</v>
      </c>
      <c r="F14945" s="235">
        <v>0</v>
      </c>
      <c r="G14945" s="235">
        <v>0</v>
      </c>
      <c r="H14945" s="235">
        <v>0</v>
      </c>
    </row>
    <row r="14946" spans="2:8">
      <c r="B14946" s="235" t="s">
        <v>102</v>
      </c>
      <c r="C14946" s="235">
        <v>44193</v>
      </c>
      <c r="D14946" s="235">
        <v>40</v>
      </c>
      <c r="E14946" s="235">
        <v>96</v>
      </c>
      <c r="F14946" s="235">
        <v>50</v>
      </c>
      <c r="G14946" s="235">
        <v>28</v>
      </c>
      <c r="H14946" s="235">
        <v>14</v>
      </c>
    </row>
    <row r="14947" spans="2:8">
      <c r="B14947" s="235" t="s">
        <v>102</v>
      </c>
      <c r="C14947" s="235">
        <v>44194</v>
      </c>
      <c r="D14947" s="235">
        <v>6</v>
      </c>
      <c r="E14947" s="235">
        <v>96</v>
      </c>
      <c r="F14947" s="235">
        <v>55</v>
      </c>
      <c r="G14947" s="235">
        <v>28</v>
      </c>
      <c r="H14947" s="235">
        <v>14</v>
      </c>
    </row>
    <row r="14948" spans="2:8">
      <c r="B14948" s="235" t="s">
        <v>102</v>
      </c>
      <c r="C14948" s="235">
        <v>44195</v>
      </c>
      <c r="D14948" s="235">
        <v>13</v>
      </c>
      <c r="E14948" s="235">
        <v>98</v>
      </c>
      <c r="F14948" s="235">
        <v>51</v>
      </c>
      <c r="G14948" s="235">
        <v>29</v>
      </c>
      <c r="H14948" s="235">
        <v>14</v>
      </c>
    </row>
    <row r="14949" spans="2:8">
      <c r="B14949" s="235" t="s">
        <v>102</v>
      </c>
      <c r="C14949" s="235">
        <v>44196</v>
      </c>
      <c r="D14949" s="235">
        <v>0</v>
      </c>
      <c r="E14949" s="235">
        <v>0</v>
      </c>
      <c r="F14949" s="235">
        <v>0</v>
      </c>
      <c r="G14949" s="235">
        <v>0</v>
      </c>
      <c r="H14949" s="235">
        <v>0</v>
      </c>
    </row>
    <row r="14950" spans="2:8">
      <c r="B14950" s="235" t="s">
        <v>102</v>
      </c>
      <c r="C14950" s="235">
        <v>44197</v>
      </c>
      <c r="D14950" s="235">
        <v>0</v>
      </c>
      <c r="E14950" s="235">
        <v>0</v>
      </c>
      <c r="F14950" s="235">
        <v>0</v>
      </c>
      <c r="G14950" s="235">
        <v>0</v>
      </c>
      <c r="H14950" s="235">
        <v>0</v>
      </c>
    </row>
    <row r="14951" spans="2:8">
      <c r="B14951" s="235" t="s">
        <v>102</v>
      </c>
      <c r="C14951" s="235">
        <v>44198</v>
      </c>
      <c r="D14951" s="235">
        <v>0</v>
      </c>
      <c r="E14951" s="235">
        <v>0</v>
      </c>
      <c r="F14951" s="235">
        <v>0</v>
      </c>
      <c r="G14951" s="235">
        <v>0</v>
      </c>
      <c r="H14951" s="235">
        <v>0</v>
      </c>
    </row>
    <row r="14952" spans="2:8">
      <c r="B14952" s="235" t="s">
        <v>102</v>
      </c>
      <c r="C14952" s="235">
        <v>44199</v>
      </c>
      <c r="D14952" s="235">
        <v>0</v>
      </c>
      <c r="E14952" s="235">
        <v>0</v>
      </c>
      <c r="F14952" s="235">
        <v>0</v>
      </c>
      <c r="G14952" s="235">
        <v>0</v>
      </c>
      <c r="H14952" s="235">
        <v>0</v>
      </c>
    </row>
    <row r="14953" spans="2:8">
      <c r="B14953" s="235" t="s">
        <v>102</v>
      </c>
      <c r="C14953" s="235">
        <v>44200</v>
      </c>
      <c r="D14953" s="235">
        <v>14</v>
      </c>
      <c r="E14953" s="235">
        <v>97</v>
      </c>
      <c r="F14953" s="235">
        <v>40</v>
      </c>
      <c r="G14953" s="235">
        <v>30</v>
      </c>
      <c r="H14953" s="235">
        <v>12</v>
      </c>
    </row>
    <row r="14954" spans="2:8">
      <c r="B14954" s="235" t="s">
        <v>102</v>
      </c>
      <c r="C14954" s="235">
        <v>44201</v>
      </c>
      <c r="D14954" s="235">
        <v>0</v>
      </c>
      <c r="E14954" s="235">
        <v>96</v>
      </c>
      <c r="F14954" s="235">
        <v>57</v>
      </c>
      <c r="G14954" s="235">
        <v>26</v>
      </c>
      <c r="H14954" s="235">
        <v>12</v>
      </c>
    </row>
    <row r="14955" spans="2:8">
      <c r="B14955" s="235" t="s">
        <v>102</v>
      </c>
      <c r="C14955" s="235">
        <v>44202</v>
      </c>
      <c r="D14955" s="235">
        <v>0</v>
      </c>
      <c r="E14955" s="235">
        <v>95</v>
      </c>
      <c r="F14955" s="235">
        <v>55</v>
      </c>
      <c r="G14955" s="235">
        <v>24</v>
      </c>
      <c r="H14955" s="235">
        <v>14</v>
      </c>
    </row>
    <row r="14956" spans="2:8">
      <c r="B14956" s="235" t="s">
        <v>102</v>
      </c>
      <c r="C14956" s="235">
        <v>44203</v>
      </c>
      <c r="D14956" s="235">
        <v>24</v>
      </c>
      <c r="E14956" s="235">
        <v>97</v>
      </c>
      <c r="F14956" s="235">
        <v>52</v>
      </c>
      <c r="G14956" s="235">
        <v>26</v>
      </c>
      <c r="H14956" s="235">
        <v>14</v>
      </c>
    </row>
    <row r="14957" spans="2:8">
      <c r="B14957" s="235" t="s">
        <v>102</v>
      </c>
      <c r="C14957" s="235">
        <v>44204</v>
      </c>
      <c r="D14957" s="235">
        <v>28</v>
      </c>
      <c r="E14957" s="235">
        <v>96</v>
      </c>
      <c r="F14957" s="235">
        <v>79</v>
      </c>
      <c r="G14957" s="235">
        <v>20</v>
      </c>
      <c r="H14957" s="235">
        <v>13</v>
      </c>
    </row>
    <row r="14958" spans="2:8">
      <c r="B14958" s="235" t="s">
        <v>102</v>
      </c>
      <c r="C14958" s="235">
        <v>44205</v>
      </c>
      <c r="D14958" s="235">
        <v>0</v>
      </c>
      <c r="E14958" s="235">
        <v>0</v>
      </c>
      <c r="F14958" s="235">
        <v>0</v>
      </c>
      <c r="G14958" s="235">
        <v>0</v>
      </c>
      <c r="H14958" s="235">
        <v>0</v>
      </c>
    </row>
    <row r="14959" spans="2:8">
      <c r="B14959" s="235" t="s">
        <v>102</v>
      </c>
      <c r="C14959" s="235">
        <v>44206</v>
      </c>
      <c r="D14959" s="235">
        <v>0</v>
      </c>
      <c r="E14959" s="235">
        <v>0</v>
      </c>
      <c r="F14959" s="235">
        <v>0</v>
      </c>
      <c r="G14959" s="235">
        <v>0</v>
      </c>
      <c r="H14959" s="235">
        <v>0</v>
      </c>
    </row>
    <row r="14960" spans="2:8">
      <c r="B14960" s="235" t="s">
        <v>102</v>
      </c>
      <c r="C14960" s="235">
        <v>44207</v>
      </c>
      <c r="D14960" s="235">
        <v>0</v>
      </c>
      <c r="E14960" s="235">
        <v>0</v>
      </c>
      <c r="F14960" s="235">
        <v>0</v>
      </c>
      <c r="G14960" s="235">
        <v>0</v>
      </c>
      <c r="H14960" s="235">
        <v>0</v>
      </c>
    </row>
    <row r="14961" spans="2:8">
      <c r="B14961" s="235" t="s">
        <v>102</v>
      </c>
      <c r="C14961" s="235">
        <v>44208</v>
      </c>
      <c r="D14961" s="235">
        <v>41</v>
      </c>
      <c r="E14961" s="235">
        <v>98</v>
      </c>
      <c r="F14961" s="235">
        <v>43</v>
      </c>
      <c r="G14961" s="235">
        <v>32</v>
      </c>
      <c r="H14961" s="235">
        <v>13</v>
      </c>
    </row>
    <row r="14962" spans="2:8">
      <c r="B14962" s="235" t="s">
        <v>102</v>
      </c>
      <c r="C14962" s="235">
        <v>44209</v>
      </c>
      <c r="D14962" s="235">
        <v>0</v>
      </c>
      <c r="E14962" s="235">
        <v>98</v>
      </c>
      <c r="F14962" s="235">
        <v>47</v>
      </c>
      <c r="G14962" s="235">
        <v>31</v>
      </c>
      <c r="H14962" s="235">
        <v>12</v>
      </c>
    </row>
    <row r="14963" spans="2:8">
      <c r="B14963" s="235" t="s">
        <v>102</v>
      </c>
      <c r="C14963" s="235">
        <v>44210</v>
      </c>
      <c r="D14963" s="235">
        <v>0</v>
      </c>
      <c r="E14963" s="235">
        <v>97</v>
      </c>
      <c r="F14963" s="235">
        <v>43</v>
      </c>
      <c r="G14963" s="235">
        <v>32</v>
      </c>
      <c r="H14963" s="235">
        <v>14</v>
      </c>
    </row>
    <row r="14964" spans="2:8">
      <c r="B14964" s="235" t="s">
        <v>102</v>
      </c>
      <c r="C14964" s="235">
        <v>44211</v>
      </c>
      <c r="D14964" s="235">
        <v>0</v>
      </c>
      <c r="E14964" s="235">
        <v>95</v>
      </c>
      <c r="F14964" s="235">
        <v>46</v>
      </c>
      <c r="G14964" s="235">
        <v>30</v>
      </c>
      <c r="H14964" s="235">
        <v>15</v>
      </c>
    </row>
    <row r="14965" spans="2:8">
      <c r="B14965" s="235" t="s">
        <v>102</v>
      </c>
      <c r="C14965" s="235">
        <v>44212</v>
      </c>
      <c r="D14965" s="235">
        <v>0</v>
      </c>
      <c r="E14965" s="235">
        <v>0</v>
      </c>
      <c r="F14965" s="235">
        <v>0</v>
      </c>
      <c r="G14965" s="235">
        <v>0</v>
      </c>
      <c r="H14965" s="235">
        <v>0</v>
      </c>
    </row>
    <row r="14966" spans="2:8">
      <c r="B14966" s="235" t="s">
        <v>102</v>
      </c>
      <c r="C14966" s="235">
        <v>44213</v>
      </c>
      <c r="D14966" s="235">
        <v>0</v>
      </c>
      <c r="E14966" s="235">
        <v>0</v>
      </c>
      <c r="F14966" s="235">
        <v>0</v>
      </c>
      <c r="G14966" s="235">
        <v>0</v>
      </c>
      <c r="H14966" s="235">
        <v>0</v>
      </c>
    </row>
    <row r="14967" spans="2:8">
      <c r="B14967" s="235" t="s">
        <v>102</v>
      </c>
      <c r="C14967" s="235">
        <v>44214</v>
      </c>
      <c r="D14967" s="235">
        <v>13</v>
      </c>
      <c r="E14967" s="235">
        <v>96</v>
      </c>
      <c r="F14967" s="235">
        <v>45</v>
      </c>
      <c r="G14967" s="235">
        <v>31</v>
      </c>
      <c r="H14967" s="235">
        <v>12</v>
      </c>
    </row>
    <row r="14968" spans="2:8">
      <c r="B14968" s="235" t="s">
        <v>102</v>
      </c>
      <c r="C14968" s="235">
        <v>44215</v>
      </c>
      <c r="D14968" s="235">
        <v>0</v>
      </c>
      <c r="E14968" s="235">
        <v>97</v>
      </c>
      <c r="F14968" s="235">
        <v>44</v>
      </c>
      <c r="G14968" s="235">
        <v>32</v>
      </c>
      <c r="H14968" s="235">
        <v>11</v>
      </c>
    </row>
    <row r="14969" spans="2:8">
      <c r="B14969" s="235" t="s">
        <v>102</v>
      </c>
      <c r="C14969" s="235">
        <v>44216</v>
      </c>
      <c r="D14969" s="235">
        <v>0</v>
      </c>
      <c r="E14969" s="235">
        <v>95</v>
      </c>
      <c r="F14969" s="235">
        <v>43</v>
      </c>
      <c r="G14969" s="235">
        <v>30</v>
      </c>
      <c r="H14969" s="235">
        <v>11</v>
      </c>
    </row>
    <row r="14970" spans="2:8">
      <c r="B14970" s="235" t="s">
        <v>102</v>
      </c>
      <c r="C14970" s="235">
        <v>44217</v>
      </c>
      <c r="D14970" s="235">
        <v>0</v>
      </c>
      <c r="E14970" s="235">
        <v>96</v>
      </c>
      <c r="F14970" s="235">
        <v>44</v>
      </c>
      <c r="G14970" s="235">
        <v>30</v>
      </c>
      <c r="H14970" s="235">
        <v>14</v>
      </c>
    </row>
    <row r="14971" spans="2:8">
      <c r="B14971" s="235" t="s">
        <v>102</v>
      </c>
      <c r="C14971" s="235">
        <v>44218</v>
      </c>
      <c r="D14971" s="235">
        <v>0</v>
      </c>
      <c r="E14971" s="235">
        <v>95</v>
      </c>
      <c r="F14971" s="235">
        <v>42</v>
      </c>
      <c r="G14971" s="235">
        <v>32</v>
      </c>
      <c r="H14971" s="235">
        <v>12</v>
      </c>
    </row>
    <row r="14972" spans="2:8">
      <c r="B14972" s="235" t="s">
        <v>102</v>
      </c>
      <c r="C14972" s="235">
        <v>44219</v>
      </c>
      <c r="D14972" s="235">
        <v>0</v>
      </c>
      <c r="E14972" s="235">
        <v>0</v>
      </c>
      <c r="F14972" s="235">
        <v>0</v>
      </c>
      <c r="G14972" s="235">
        <v>0</v>
      </c>
      <c r="H14972" s="235">
        <v>0</v>
      </c>
    </row>
    <row r="14973" spans="2:8">
      <c r="B14973" s="235" t="s">
        <v>102</v>
      </c>
      <c r="C14973" s="235">
        <v>44220</v>
      </c>
      <c r="D14973" s="235">
        <v>0</v>
      </c>
      <c r="E14973" s="235">
        <v>0</v>
      </c>
      <c r="F14973" s="235">
        <v>0</v>
      </c>
      <c r="G14973" s="235">
        <v>0</v>
      </c>
      <c r="H14973" s="235">
        <v>0</v>
      </c>
    </row>
    <row r="14974" spans="2:8">
      <c r="B14974" s="235" t="s">
        <v>102</v>
      </c>
      <c r="C14974" s="235">
        <v>44221</v>
      </c>
      <c r="D14974" s="235">
        <v>24</v>
      </c>
      <c r="E14974" s="235">
        <v>96</v>
      </c>
      <c r="F14974" s="235">
        <v>55</v>
      </c>
      <c r="G14974" s="235">
        <v>30</v>
      </c>
      <c r="H14974" s="235">
        <v>14</v>
      </c>
    </row>
    <row r="14975" spans="2:8">
      <c r="B14975" s="235" t="s">
        <v>102</v>
      </c>
      <c r="C14975" s="235">
        <v>44222</v>
      </c>
      <c r="D14975" s="235">
        <v>0</v>
      </c>
      <c r="E14975" s="235">
        <v>96</v>
      </c>
      <c r="F14975" s="235">
        <v>50</v>
      </c>
      <c r="G14975" s="235">
        <v>30</v>
      </c>
      <c r="H14975" s="235">
        <v>14</v>
      </c>
    </row>
    <row r="14976" spans="2:8">
      <c r="B14976" s="235" t="s">
        <v>102</v>
      </c>
      <c r="C14976" s="235">
        <v>44223</v>
      </c>
      <c r="D14976" s="235">
        <v>1</v>
      </c>
      <c r="E14976" s="235">
        <v>98</v>
      </c>
      <c r="F14976" s="235">
        <v>42</v>
      </c>
      <c r="G14976" s="235">
        <v>32</v>
      </c>
      <c r="H14976" s="235">
        <v>13</v>
      </c>
    </row>
    <row r="14977" spans="2:8">
      <c r="B14977" s="235" t="s">
        <v>102</v>
      </c>
      <c r="C14977" s="235">
        <v>44224</v>
      </c>
      <c r="D14977" s="235">
        <v>0</v>
      </c>
      <c r="E14977" s="235">
        <v>95</v>
      </c>
      <c r="F14977" s="235">
        <v>46</v>
      </c>
      <c r="G14977" s="235">
        <v>31</v>
      </c>
      <c r="H14977" s="235">
        <v>14</v>
      </c>
    </row>
    <row r="14978" spans="2:8">
      <c r="B14978" s="235" t="s">
        <v>102</v>
      </c>
      <c r="C14978" s="235">
        <v>44225</v>
      </c>
      <c r="D14978" s="235">
        <v>0</v>
      </c>
      <c r="E14978" s="235">
        <v>94</v>
      </c>
      <c r="F14978" s="235">
        <v>44</v>
      </c>
      <c r="G14978" s="235">
        <v>30</v>
      </c>
      <c r="H14978" s="235">
        <v>14</v>
      </c>
    </row>
    <row r="14979" spans="2:8">
      <c r="B14979" s="235" t="s">
        <v>102</v>
      </c>
      <c r="C14979" s="235">
        <v>44226</v>
      </c>
      <c r="D14979" s="235">
        <v>0</v>
      </c>
      <c r="E14979" s="235">
        <v>0</v>
      </c>
      <c r="F14979" s="235">
        <v>0</v>
      </c>
      <c r="G14979" s="235">
        <v>0</v>
      </c>
      <c r="H14979" s="235">
        <v>0</v>
      </c>
    </row>
    <row r="14980" spans="2:8">
      <c r="B14980" s="235" t="s">
        <v>102</v>
      </c>
      <c r="C14980" s="235">
        <v>44227</v>
      </c>
      <c r="D14980" s="235">
        <v>0</v>
      </c>
      <c r="E14980" s="235">
        <v>0</v>
      </c>
      <c r="F14980" s="235">
        <v>0</v>
      </c>
      <c r="G14980" s="235">
        <v>0</v>
      </c>
      <c r="H14980" s="235">
        <v>0</v>
      </c>
    </row>
    <row r="14981" spans="2:8">
      <c r="B14981" s="235" t="s">
        <v>102</v>
      </c>
      <c r="C14981" s="235">
        <v>44228</v>
      </c>
      <c r="D14981" s="235">
        <v>0</v>
      </c>
      <c r="E14981" s="235">
        <v>96</v>
      </c>
      <c r="F14981" s="235">
        <v>43</v>
      </c>
      <c r="G14981" s="235">
        <v>29</v>
      </c>
      <c r="H14981" s="235">
        <v>14</v>
      </c>
    </row>
    <row r="14982" spans="2:8">
      <c r="B14982" s="235" t="s">
        <v>102</v>
      </c>
      <c r="C14982" s="235">
        <v>44229</v>
      </c>
      <c r="D14982" s="235">
        <v>5</v>
      </c>
      <c r="E14982" s="235">
        <v>98</v>
      </c>
      <c r="F14982" s="235">
        <v>46</v>
      </c>
      <c r="G14982" s="235">
        <v>29</v>
      </c>
      <c r="H14982" s="235">
        <v>12</v>
      </c>
    </row>
    <row r="14983" spans="2:8">
      <c r="B14983" s="235" t="s">
        <v>102</v>
      </c>
      <c r="C14983" s="235">
        <v>44230</v>
      </c>
      <c r="D14983" s="235">
        <v>3</v>
      </c>
      <c r="E14983" s="235">
        <v>97</v>
      </c>
      <c r="F14983" s="235">
        <v>43</v>
      </c>
      <c r="G14983" s="235">
        <v>24</v>
      </c>
      <c r="H14983" s="235">
        <v>14</v>
      </c>
    </row>
    <row r="14984" spans="2:8">
      <c r="B14984" s="235" t="s">
        <v>102</v>
      </c>
      <c r="C14984" s="235">
        <v>44231</v>
      </c>
      <c r="D14984" s="235">
        <v>2</v>
      </c>
      <c r="E14984" s="235">
        <v>95</v>
      </c>
      <c r="F14984" s="235">
        <v>46</v>
      </c>
      <c r="G14984" s="235">
        <v>28</v>
      </c>
      <c r="H14984" s="235">
        <v>13</v>
      </c>
    </row>
    <row r="14985" spans="2:8">
      <c r="B14985" s="235" t="s">
        <v>102</v>
      </c>
      <c r="C14985" s="235">
        <v>44232</v>
      </c>
      <c r="D14985" s="235">
        <v>3</v>
      </c>
      <c r="E14985" s="235">
        <v>95</v>
      </c>
      <c r="F14985" s="235">
        <v>45</v>
      </c>
      <c r="G14985" s="235">
        <v>31</v>
      </c>
      <c r="H14985" s="235">
        <v>12</v>
      </c>
    </row>
    <row r="14986" spans="2:8">
      <c r="B14986" s="235" t="s">
        <v>102</v>
      </c>
      <c r="C14986" s="235">
        <v>44233</v>
      </c>
      <c r="D14986" s="235">
        <v>0</v>
      </c>
      <c r="E14986" s="235">
        <v>0</v>
      </c>
      <c r="F14986" s="235">
        <v>0</v>
      </c>
      <c r="G14986" s="235">
        <v>0</v>
      </c>
      <c r="H14986" s="235">
        <v>0</v>
      </c>
    </row>
    <row r="14987" spans="2:8">
      <c r="B14987" s="235" t="s">
        <v>102</v>
      </c>
      <c r="C14987" s="235">
        <v>44234</v>
      </c>
      <c r="D14987" s="235">
        <v>0</v>
      </c>
      <c r="E14987" s="235">
        <v>0</v>
      </c>
      <c r="F14987" s="235">
        <v>0</v>
      </c>
      <c r="G14987" s="235">
        <v>0</v>
      </c>
      <c r="H14987" s="235">
        <v>0</v>
      </c>
    </row>
    <row r="14988" spans="2:8">
      <c r="B14988" s="235" t="s">
        <v>102</v>
      </c>
      <c r="C14988" s="235">
        <v>44235</v>
      </c>
      <c r="D14988" s="235">
        <v>12</v>
      </c>
      <c r="E14988" s="235">
        <v>95</v>
      </c>
      <c r="F14988" s="235">
        <v>47</v>
      </c>
      <c r="G14988" s="235">
        <v>30</v>
      </c>
      <c r="H14988" s="235">
        <v>14</v>
      </c>
    </row>
    <row r="14989" spans="2:8">
      <c r="B14989" s="235" t="s">
        <v>102</v>
      </c>
      <c r="C14989" s="235">
        <v>44236</v>
      </c>
      <c r="D14989" s="235">
        <v>22</v>
      </c>
      <c r="E14989" s="235">
        <v>95</v>
      </c>
      <c r="F14989" s="235">
        <v>51</v>
      </c>
      <c r="G14989" s="235">
        <v>28</v>
      </c>
      <c r="H14989" s="235">
        <v>14</v>
      </c>
    </row>
    <row r="14990" spans="2:8">
      <c r="B14990" s="235" t="s">
        <v>102</v>
      </c>
      <c r="C14990" s="235">
        <v>44237</v>
      </c>
      <c r="D14990" s="235">
        <v>5</v>
      </c>
      <c r="E14990" s="235">
        <v>96</v>
      </c>
      <c r="F14990" s="235">
        <v>45</v>
      </c>
      <c r="G14990" s="235">
        <v>30</v>
      </c>
      <c r="H14990" s="235">
        <v>14</v>
      </c>
    </row>
    <row r="14991" spans="2:8">
      <c r="B14991" s="235" t="s">
        <v>102</v>
      </c>
      <c r="C14991" s="235">
        <v>44238</v>
      </c>
      <c r="D14991" s="235">
        <v>3</v>
      </c>
      <c r="E14991" s="235">
        <v>96</v>
      </c>
      <c r="F14991" s="235">
        <v>49</v>
      </c>
      <c r="G14991" s="235">
        <v>30</v>
      </c>
      <c r="H14991" s="235">
        <v>13</v>
      </c>
    </row>
    <row r="14992" spans="2:8">
      <c r="B14992" s="235" t="s">
        <v>102</v>
      </c>
      <c r="C14992" s="235">
        <v>44239</v>
      </c>
      <c r="D14992" s="235">
        <v>10</v>
      </c>
      <c r="E14992" s="235">
        <v>95</v>
      </c>
      <c r="F14992" s="235">
        <v>69</v>
      </c>
      <c r="G14992" s="235">
        <v>22</v>
      </c>
      <c r="H14992" s="235">
        <v>14</v>
      </c>
    </row>
    <row r="14993" spans="2:8">
      <c r="B14993" s="235" t="s">
        <v>102</v>
      </c>
      <c r="C14993" s="235">
        <v>44240</v>
      </c>
      <c r="D14993" s="235">
        <v>0</v>
      </c>
      <c r="E14993" s="235">
        <v>0</v>
      </c>
      <c r="F14993" s="235">
        <v>0</v>
      </c>
      <c r="G14993" s="235">
        <v>0</v>
      </c>
      <c r="H14993" s="235">
        <v>0</v>
      </c>
    </row>
    <row r="14994" spans="2:8">
      <c r="B14994" s="235" t="s">
        <v>102</v>
      </c>
      <c r="C14994" s="235">
        <v>44241</v>
      </c>
      <c r="D14994" s="235">
        <v>0</v>
      </c>
      <c r="E14994" s="235">
        <v>0</v>
      </c>
      <c r="F14994" s="235">
        <v>0</v>
      </c>
      <c r="G14994" s="235">
        <v>0</v>
      </c>
      <c r="H14994" s="235">
        <v>0</v>
      </c>
    </row>
    <row r="14995" spans="2:8">
      <c r="B14995" s="235" t="s">
        <v>102</v>
      </c>
      <c r="C14995" s="235">
        <v>44242</v>
      </c>
      <c r="D14995" s="235">
        <v>13</v>
      </c>
      <c r="E14995" s="235">
        <v>94</v>
      </c>
      <c r="F14995" s="235">
        <v>66</v>
      </c>
      <c r="G14995" s="235">
        <v>25</v>
      </c>
      <c r="H14995" s="235">
        <v>14</v>
      </c>
    </row>
    <row r="14996" spans="2:8">
      <c r="B14996" s="235" t="s">
        <v>102</v>
      </c>
      <c r="C14996" s="235">
        <v>44243</v>
      </c>
      <c r="D14996" s="235">
        <v>4</v>
      </c>
      <c r="E14996" s="235">
        <v>97</v>
      </c>
      <c r="F14996" s="235">
        <v>44</v>
      </c>
      <c r="G14996" s="235">
        <v>29</v>
      </c>
      <c r="H14996" s="235">
        <v>12</v>
      </c>
    </row>
    <row r="14997" spans="2:8">
      <c r="B14997" s="235" t="s">
        <v>102</v>
      </c>
      <c r="C14997" s="235">
        <v>44244</v>
      </c>
      <c r="D14997" s="235">
        <v>3</v>
      </c>
      <c r="E14997" s="235">
        <v>95</v>
      </c>
      <c r="F14997" s="235">
        <v>63</v>
      </c>
      <c r="G14997" s="235">
        <v>25</v>
      </c>
      <c r="H14997" s="235">
        <v>14</v>
      </c>
    </row>
    <row r="14998" spans="2:8">
      <c r="B14998" s="235" t="s">
        <v>102</v>
      </c>
      <c r="C14998" s="235">
        <v>44245</v>
      </c>
      <c r="D14998" s="235">
        <v>5</v>
      </c>
      <c r="E14998" s="235">
        <v>96</v>
      </c>
      <c r="F14998" s="235">
        <v>73</v>
      </c>
      <c r="G14998" s="235">
        <v>22</v>
      </c>
      <c r="H14998" s="235">
        <v>14</v>
      </c>
    </row>
    <row r="14999" spans="2:8">
      <c r="B14999" s="235" t="s">
        <v>102</v>
      </c>
      <c r="C14999" s="235">
        <v>44246</v>
      </c>
      <c r="D14999" s="235">
        <v>13</v>
      </c>
      <c r="E14999" s="235">
        <v>96</v>
      </c>
      <c r="F14999" s="235">
        <v>67</v>
      </c>
      <c r="G14999" s="235">
        <v>22</v>
      </c>
      <c r="H14999" s="235">
        <v>14</v>
      </c>
    </row>
    <row r="15000" spans="2:8">
      <c r="B15000" s="235" t="s">
        <v>102</v>
      </c>
      <c r="C15000" s="235">
        <v>44247</v>
      </c>
      <c r="D15000" s="235">
        <v>0</v>
      </c>
      <c r="E15000" s="235">
        <v>0</v>
      </c>
      <c r="F15000" s="235">
        <v>0</v>
      </c>
      <c r="G15000" s="235">
        <v>0</v>
      </c>
      <c r="H15000" s="235">
        <v>0</v>
      </c>
    </row>
    <row r="15001" spans="2:8">
      <c r="B15001" s="235" t="s">
        <v>102</v>
      </c>
      <c r="C15001" s="235">
        <v>44248</v>
      </c>
      <c r="D15001" s="235">
        <v>0</v>
      </c>
      <c r="E15001" s="235">
        <v>0</v>
      </c>
      <c r="F15001" s="235">
        <v>0</v>
      </c>
      <c r="G15001" s="235">
        <v>0</v>
      </c>
      <c r="H15001" s="235">
        <v>0</v>
      </c>
    </row>
    <row r="15002" spans="2:8">
      <c r="B15002" s="235" t="s">
        <v>102</v>
      </c>
      <c r="C15002" s="235">
        <v>44249</v>
      </c>
      <c r="D15002" s="235">
        <v>32</v>
      </c>
      <c r="E15002" s="235">
        <v>95</v>
      </c>
      <c r="F15002" s="235">
        <v>64</v>
      </c>
      <c r="G15002" s="235">
        <v>24</v>
      </c>
      <c r="H15002" s="235">
        <v>14</v>
      </c>
    </row>
    <row r="15003" spans="2:8">
      <c r="B15003" s="235" t="s">
        <v>102</v>
      </c>
      <c r="C15003" s="235">
        <v>44250</v>
      </c>
      <c r="D15003" s="235">
        <v>3</v>
      </c>
      <c r="E15003" s="235">
        <v>97</v>
      </c>
      <c r="F15003" s="235">
        <v>58</v>
      </c>
      <c r="G15003" s="235">
        <v>25</v>
      </c>
      <c r="H15003" s="235">
        <v>13</v>
      </c>
    </row>
    <row r="15004" spans="2:8">
      <c r="B15004" s="235" t="s">
        <v>102</v>
      </c>
      <c r="C15004" s="235">
        <v>44251</v>
      </c>
      <c r="D15004" s="235">
        <v>2</v>
      </c>
      <c r="E15004" s="235">
        <v>96</v>
      </c>
      <c r="F15004" s="235">
        <v>44</v>
      </c>
      <c r="G15004" s="235">
        <v>28</v>
      </c>
      <c r="H15004" s="235">
        <v>12</v>
      </c>
    </row>
    <row r="15005" spans="2:8">
      <c r="B15005" s="235" t="s">
        <v>102</v>
      </c>
      <c r="C15005" s="235">
        <v>44252</v>
      </c>
      <c r="D15005" s="235">
        <v>0</v>
      </c>
      <c r="E15005" s="235">
        <v>96</v>
      </c>
      <c r="F15005" s="235">
        <v>45</v>
      </c>
      <c r="G15005" s="235">
        <v>28</v>
      </c>
      <c r="H15005" s="235">
        <v>12</v>
      </c>
    </row>
    <row r="15006" spans="2:8">
      <c r="B15006" s="235" t="s">
        <v>102</v>
      </c>
      <c r="C15006" s="235">
        <v>44253</v>
      </c>
      <c r="D15006" s="235">
        <v>13</v>
      </c>
      <c r="E15006" s="235">
        <v>96</v>
      </c>
      <c r="F15006" s="235">
        <v>66</v>
      </c>
      <c r="G15006" s="235">
        <v>24</v>
      </c>
      <c r="H15006" s="235">
        <v>12</v>
      </c>
    </row>
    <row r="15007" spans="2:8">
      <c r="B15007" s="235" t="s">
        <v>102</v>
      </c>
      <c r="C15007" s="235">
        <v>44254</v>
      </c>
      <c r="D15007" s="235">
        <v>0</v>
      </c>
      <c r="E15007" s="235">
        <v>0</v>
      </c>
      <c r="F15007" s="235">
        <v>0</v>
      </c>
      <c r="G15007" s="235">
        <v>0</v>
      </c>
      <c r="H15007" s="235">
        <v>0</v>
      </c>
    </row>
    <row r="15008" spans="2:8">
      <c r="B15008" s="235" t="s">
        <v>102</v>
      </c>
      <c r="C15008" s="235">
        <v>44255</v>
      </c>
      <c r="D15008" s="235">
        <v>0</v>
      </c>
      <c r="E15008" s="235">
        <v>0</v>
      </c>
      <c r="F15008" s="235">
        <v>0</v>
      </c>
      <c r="G15008" s="235">
        <v>0</v>
      </c>
      <c r="H15008" s="235">
        <v>0</v>
      </c>
    </row>
    <row r="15009" spans="2:8">
      <c r="B15009" s="235" t="s">
        <v>102</v>
      </c>
      <c r="C15009" s="235">
        <v>44256</v>
      </c>
      <c r="D15009" s="235">
        <v>30</v>
      </c>
      <c r="E15009" s="235">
        <v>96</v>
      </c>
      <c r="F15009" s="235">
        <v>64</v>
      </c>
      <c r="G15009" s="235">
        <v>24</v>
      </c>
      <c r="H15009" s="235">
        <v>14</v>
      </c>
    </row>
    <row r="15010" spans="2:8">
      <c r="B15010" s="235" t="s">
        <v>102</v>
      </c>
      <c r="C15010" s="235">
        <v>44257</v>
      </c>
      <c r="D15010" s="235">
        <v>11</v>
      </c>
      <c r="E15010" s="235">
        <v>96</v>
      </c>
      <c r="F15010" s="235">
        <v>50</v>
      </c>
      <c r="G15010" s="235">
        <v>28</v>
      </c>
      <c r="H15010" s="235">
        <v>14</v>
      </c>
    </row>
    <row r="15011" spans="2:8">
      <c r="B15011" s="235" t="s">
        <v>102</v>
      </c>
      <c r="C15011" s="235">
        <v>44258</v>
      </c>
      <c r="D15011" s="235">
        <v>3</v>
      </c>
      <c r="E15011" s="235">
        <v>96</v>
      </c>
      <c r="F15011" s="235">
        <v>60</v>
      </c>
      <c r="G15011" s="235">
        <v>26</v>
      </c>
      <c r="H15011" s="235">
        <v>13</v>
      </c>
    </row>
    <row r="15012" spans="2:8">
      <c r="B15012" s="235" t="s">
        <v>102</v>
      </c>
      <c r="C15012" s="235">
        <v>44259</v>
      </c>
      <c r="D15012" s="235">
        <v>28</v>
      </c>
      <c r="E15012" s="235">
        <v>97</v>
      </c>
      <c r="F15012" s="235">
        <v>54</v>
      </c>
      <c r="G15012" s="235">
        <v>27</v>
      </c>
      <c r="H15012" s="235">
        <v>13</v>
      </c>
    </row>
    <row r="15013" spans="2:8">
      <c r="B15013" s="235" t="s">
        <v>102</v>
      </c>
      <c r="C15013" s="235">
        <v>44260</v>
      </c>
      <c r="D15013" s="235">
        <v>4</v>
      </c>
      <c r="E15013" s="235">
        <v>96</v>
      </c>
      <c r="F15013" s="235">
        <v>86</v>
      </c>
      <c r="G15013" s="235">
        <v>19</v>
      </c>
      <c r="H15013" s="235">
        <v>14</v>
      </c>
    </row>
    <row r="15014" spans="2:8">
      <c r="B15014" s="235" t="s">
        <v>102</v>
      </c>
      <c r="C15014" s="235">
        <v>44261</v>
      </c>
      <c r="D15014" s="235">
        <v>0</v>
      </c>
      <c r="E15014" s="235">
        <v>0</v>
      </c>
      <c r="F15014" s="235">
        <v>0</v>
      </c>
      <c r="G15014" s="235">
        <v>0</v>
      </c>
      <c r="H15014" s="235">
        <v>0</v>
      </c>
    </row>
    <row r="15015" spans="2:8">
      <c r="B15015" s="235" t="s">
        <v>102</v>
      </c>
      <c r="C15015" s="235">
        <v>44262</v>
      </c>
      <c r="D15015" s="235">
        <v>0</v>
      </c>
      <c r="E15015" s="235">
        <v>0</v>
      </c>
      <c r="F15015" s="235">
        <v>0</v>
      </c>
      <c r="G15015" s="235">
        <v>0</v>
      </c>
      <c r="H15015" s="235">
        <v>0</v>
      </c>
    </row>
    <row r="15016" spans="2:8">
      <c r="B15016" s="235" t="s">
        <v>102</v>
      </c>
      <c r="C15016" s="235">
        <v>44263</v>
      </c>
      <c r="D15016" s="235">
        <v>60</v>
      </c>
      <c r="E15016" s="235">
        <v>96</v>
      </c>
      <c r="F15016" s="235">
        <v>60</v>
      </c>
      <c r="G15016" s="235">
        <v>27</v>
      </c>
      <c r="H15016" s="235">
        <v>14</v>
      </c>
    </row>
    <row r="15017" spans="2:8">
      <c r="B15017" s="235" t="s">
        <v>102</v>
      </c>
      <c r="C15017" s="235">
        <v>44264</v>
      </c>
      <c r="D15017" s="235">
        <v>1</v>
      </c>
      <c r="E15017" s="235">
        <v>96</v>
      </c>
      <c r="F15017" s="235">
        <v>54</v>
      </c>
      <c r="G15017" s="235">
        <v>27</v>
      </c>
      <c r="H15017" s="235">
        <v>14</v>
      </c>
    </row>
    <row r="15018" spans="2:8">
      <c r="B15018" s="235" t="s">
        <v>102</v>
      </c>
      <c r="C15018" s="235">
        <v>44265</v>
      </c>
      <c r="D15018" s="235">
        <v>3</v>
      </c>
      <c r="E15018" s="235">
        <v>96</v>
      </c>
      <c r="F15018" s="235">
        <v>86</v>
      </c>
      <c r="G15018" s="235">
        <v>19</v>
      </c>
      <c r="H15018" s="235">
        <v>12</v>
      </c>
    </row>
    <row r="15019" spans="2:8">
      <c r="B15019" s="235" t="s">
        <v>102</v>
      </c>
      <c r="C15019" s="235">
        <v>44266</v>
      </c>
      <c r="D15019" s="235">
        <v>14</v>
      </c>
      <c r="E15019" s="235">
        <v>96</v>
      </c>
      <c r="F15019" s="235">
        <v>64</v>
      </c>
      <c r="G15019" s="235">
        <v>23</v>
      </c>
      <c r="H15019" s="235">
        <v>12</v>
      </c>
    </row>
    <row r="15020" spans="2:8">
      <c r="B15020" s="235" t="s">
        <v>102</v>
      </c>
      <c r="C15020" s="235">
        <v>44267</v>
      </c>
      <c r="D15020" s="235">
        <v>5</v>
      </c>
      <c r="E15020" s="235">
        <v>96</v>
      </c>
      <c r="F15020" s="235">
        <v>77</v>
      </c>
      <c r="G15020" s="235">
        <v>20</v>
      </c>
      <c r="H15020" s="235">
        <v>14</v>
      </c>
    </row>
    <row r="15021" spans="2:8">
      <c r="B15021" s="235" t="s">
        <v>102</v>
      </c>
      <c r="C15021" s="235">
        <v>44268</v>
      </c>
      <c r="D15021" s="235">
        <v>0</v>
      </c>
      <c r="E15021" s="235">
        <v>0</v>
      </c>
      <c r="F15021" s="235">
        <v>0</v>
      </c>
      <c r="G15021" s="235">
        <v>0</v>
      </c>
      <c r="H15021" s="235">
        <v>0</v>
      </c>
    </row>
    <row r="15022" spans="2:8">
      <c r="B15022" s="235" t="s">
        <v>102</v>
      </c>
      <c r="C15022" s="235">
        <v>44269</v>
      </c>
      <c r="D15022" s="235">
        <v>0</v>
      </c>
      <c r="E15022" s="235">
        <v>0</v>
      </c>
      <c r="F15022" s="235">
        <v>0</v>
      </c>
      <c r="G15022" s="235">
        <v>0</v>
      </c>
      <c r="H15022" s="235">
        <v>0</v>
      </c>
    </row>
    <row r="15023" spans="2:8">
      <c r="B15023" s="235" t="s">
        <v>102</v>
      </c>
      <c r="C15023" s="235">
        <v>44270</v>
      </c>
      <c r="D15023" s="235">
        <v>6</v>
      </c>
      <c r="E15023" s="235">
        <v>94</v>
      </c>
      <c r="F15023" s="235">
        <v>68</v>
      </c>
      <c r="G15023" s="235">
        <v>22</v>
      </c>
      <c r="H15023" s="235">
        <v>14</v>
      </c>
    </row>
    <row r="15024" spans="2:8">
      <c r="B15024" s="235" t="s">
        <v>102</v>
      </c>
      <c r="C15024" s="235">
        <v>44271</v>
      </c>
      <c r="D15024" s="235">
        <v>4</v>
      </c>
      <c r="E15024" s="235">
        <v>95</v>
      </c>
      <c r="F15024" s="235">
        <v>54</v>
      </c>
      <c r="G15024" s="235">
        <v>26</v>
      </c>
      <c r="H15024" s="235">
        <v>12</v>
      </c>
    </row>
    <row r="15025" spans="2:8">
      <c r="B15025" s="235" t="s">
        <v>102</v>
      </c>
      <c r="C15025" s="235">
        <v>44272</v>
      </c>
      <c r="D15025" s="235">
        <v>7</v>
      </c>
      <c r="E15025" s="235">
        <v>96</v>
      </c>
      <c r="F15025" s="235">
        <v>56</v>
      </c>
      <c r="G15025" s="235">
        <v>26</v>
      </c>
      <c r="H15025" s="235">
        <v>14</v>
      </c>
    </row>
    <row r="15026" spans="2:8">
      <c r="B15026" s="235" t="s">
        <v>102</v>
      </c>
      <c r="C15026" s="235">
        <v>44273</v>
      </c>
      <c r="D15026" s="235">
        <v>24</v>
      </c>
      <c r="E15026" s="235">
        <v>97</v>
      </c>
      <c r="F15026" s="235">
        <v>64</v>
      </c>
      <c r="G15026" s="235">
        <v>24</v>
      </c>
      <c r="H15026" s="235">
        <v>13</v>
      </c>
    </row>
    <row r="15027" spans="2:8">
      <c r="B15027" s="235" t="s">
        <v>102</v>
      </c>
      <c r="C15027" s="235">
        <v>44274</v>
      </c>
      <c r="D15027" s="235">
        <v>40</v>
      </c>
      <c r="E15027" s="235">
        <v>97</v>
      </c>
      <c r="F15027" s="235">
        <v>64</v>
      </c>
      <c r="G15027" s="235">
        <v>24</v>
      </c>
      <c r="H15027" s="235">
        <v>12</v>
      </c>
    </row>
    <row r="15028" spans="2:8">
      <c r="B15028" s="235" t="s">
        <v>102</v>
      </c>
      <c r="C15028" s="235">
        <v>44275</v>
      </c>
      <c r="D15028" s="235">
        <v>0</v>
      </c>
      <c r="E15028" s="235">
        <v>0</v>
      </c>
      <c r="F15028" s="235">
        <v>0</v>
      </c>
      <c r="G15028" s="235">
        <v>0</v>
      </c>
      <c r="H15028" s="235">
        <v>0</v>
      </c>
    </row>
    <row r="15029" spans="2:8">
      <c r="B15029" s="235" t="s">
        <v>102</v>
      </c>
      <c r="C15029" s="235">
        <v>44276</v>
      </c>
      <c r="D15029" s="235">
        <v>0</v>
      </c>
      <c r="E15029" s="235">
        <v>0</v>
      </c>
      <c r="F15029" s="235">
        <v>0</v>
      </c>
      <c r="G15029" s="235">
        <v>0</v>
      </c>
      <c r="H15029" s="235">
        <v>0</v>
      </c>
    </row>
    <row r="15030" spans="2:8">
      <c r="B15030" s="235" t="s">
        <v>102</v>
      </c>
      <c r="C15030" s="235">
        <v>44277</v>
      </c>
      <c r="D15030" s="235">
        <v>0</v>
      </c>
      <c r="E15030" s="235">
        <v>0</v>
      </c>
      <c r="F15030" s="235">
        <v>0</v>
      </c>
      <c r="G15030" s="235">
        <v>0</v>
      </c>
      <c r="H15030" s="235">
        <v>0</v>
      </c>
    </row>
    <row r="15031" spans="2:8">
      <c r="B15031" s="235" t="s">
        <v>102</v>
      </c>
      <c r="C15031" s="235">
        <v>44278</v>
      </c>
      <c r="D15031" s="235">
        <v>2</v>
      </c>
      <c r="E15031" s="235">
        <v>96</v>
      </c>
      <c r="F15031" s="235">
        <v>58</v>
      </c>
      <c r="G15031" s="235">
        <v>26</v>
      </c>
      <c r="H15031" s="235">
        <v>12</v>
      </c>
    </row>
    <row r="15032" spans="2:8">
      <c r="B15032" s="235" t="s">
        <v>102</v>
      </c>
      <c r="C15032" s="235">
        <v>44279</v>
      </c>
      <c r="D15032" s="235">
        <v>1</v>
      </c>
      <c r="E15032" s="235">
        <v>95</v>
      </c>
      <c r="F15032" s="235">
        <v>63</v>
      </c>
      <c r="G15032" s="235">
        <v>25</v>
      </c>
      <c r="H15032" s="235">
        <v>13</v>
      </c>
    </row>
    <row r="15033" spans="2:8">
      <c r="B15033" s="235" t="s">
        <v>102</v>
      </c>
      <c r="C15033" s="235">
        <v>44280</v>
      </c>
      <c r="D15033" s="235">
        <v>2</v>
      </c>
      <c r="E15033" s="235">
        <v>97</v>
      </c>
      <c r="F15033" s="235">
        <v>61</v>
      </c>
      <c r="G15033" s="235">
        <v>25</v>
      </c>
      <c r="H15033" s="235">
        <v>12</v>
      </c>
    </row>
    <row r="15034" spans="2:8">
      <c r="B15034" s="235" t="s">
        <v>102</v>
      </c>
      <c r="C15034" s="235">
        <v>44281</v>
      </c>
      <c r="D15034" s="235">
        <v>1</v>
      </c>
      <c r="E15034" s="235">
        <v>96</v>
      </c>
      <c r="F15034" s="235">
        <v>55</v>
      </c>
      <c r="G15034" s="235">
        <v>26</v>
      </c>
      <c r="H15034" s="235">
        <v>13</v>
      </c>
    </row>
    <row r="15035" spans="2:8">
      <c r="B15035" s="235" t="s">
        <v>102</v>
      </c>
      <c r="C15035" s="235">
        <v>44282</v>
      </c>
      <c r="D15035" s="235">
        <v>0</v>
      </c>
      <c r="E15035" s="235">
        <v>0</v>
      </c>
      <c r="F15035" s="235">
        <v>0</v>
      </c>
      <c r="G15035" s="235">
        <v>0</v>
      </c>
      <c r="H15035" s="235">
        <v>0</v>
      </c>
    </row>
    <row r="15036" spans="2:8">
      <c r="B15036" s="235" t="s">
        <v>102</v>
      </c>
      <c r="C15036" s="235">
        <v>44283</v>
      </c>
      <c r="D15036" s="235">
        <v>0</v>
      </c>
      <c r="E15036" s="235">
        <v>0</v>
      </c>
      <c r="F15036" s="235">
        <v>0</v>
      </c>
      <c r="G15036" s="235">
        <v>0</v>
      </c>
      <c r="H15036" s="235">
        <v>0</v>
      </c>
    </row>
    <row r="15037" spans="2:8">
      <c r="B15037" s="235" t="s">
        <v>102</v>
      </c>
      <c r="C15037" s="235">
        <v>44284</v>
      </c>
      <c r="D15037" s="235">
        <v>49</v>
      </c>
      <c r="E15037" s="235">
        <v>95</v>
      </c>
      <c r="F15037" s="235">
        <v>57</v>
      </c>
      <c r="G15037" s="235">
        <v>26</v>
      </c>
      <c r="H15037" s="235">
        <v>14</v>
      </c>
    </row>
    <row r="15038" spans="2:8">
      <c r="B15038" s="235" t="s">
        <v>102</v>
      </c>
      <c r="C15038" s="235">
        <v>44285</v>
      </c>
      <c r="D15038" s="235">
        <v>1</v>
      </c>
      <c r="E15038" s="235">
        <v>96</v>
      </c>
      <c r="F15038" s="235">
        <v>49</v>
      </c>
      <c r="G15038" s="235">
        <v>28</v>
      </c>
      <c r="H15038" s="235">
        <v>13</v>
      </c>
    </row>
    <row r="15039" spans="2:8">
      <c r="B15039" s="235" t="s">
        <v>102</v>
      </c>
      <c r="C15039" s="235">
        <v>44286</v>
      </c>
      <c r="D15039" s="235">
        <v>0</v>
      </c>
      <c r="E15039" s="235">
        <v>95</v>
      </c>
      <c r="F15039" s="235">
        <v>76</v>
      </c>
      <c r="G15039" s="235">
        <v>20</v>
      </c>
      <c r="H15039" s="235">
        <v>15</v>
      </c>
    </row>
    <row r="15040" spans="2:8">
      <c r="B15040" s="235" t="s">
        <v>102</v>
      </c>
      <c r="C15040" s="235">
        <v>44287</v>
      </c>
      <c r="D15040" s="235">
        <v>0</v>
      </c>
      <c r="E15040" s="235">
        <v>0</v>
      </c>
      <c r="F15040" s="235">
        <v>0</v>
      </c>
      <c r="G15040" s="235">
        <v>0</v>
      </c>
      <c r="H15040" s="235">
        <v>0</v>
      </c>
    </row>
    <row r="15041" spans="2:8">
      <c r="B15041" s="235" t="s">
        <v>102</v>
      </c>
      <c r="C15041" s="235">
        <v>44288</v>
      </c>
      <c r="D15041" s="235">
        <v>0</v>
      </c>
      <c r="E15041" s="235">
        <v>0</v>
      </c>
      <c r="F15041" s="235">
        <v>0</v>
      </c>
      <c r="G15041" s="235">
        <v>0</v>
      </c>
      <c r="H15041" s="235">
        <v>0</v>
      </c>
    </row>
    <row r="15042" spans="2:8">
      <c r="B15042" s="235" t="s">
        <v>102</v>
      </c>
      <c r="C15042" s="235">
        <v>44289</v>
      </c>
      <c r="D15042" s="235">
        <v>0</v>
      </c>
      <c r="E15042" s="235">
        <v>0</v>
      </c>
      <c r="F15042" s="235">
        <v>0</v>
      </c>
      <c r="G15042" s="235">
        <v>0</v>
      </c>
      <c r="H15042" s="235">
        <v>0</v>
      </c>
    </row>
    <row r="15043" spans="2:8">
      <c r="B15043" s="235" t="s">
        <v>102</v>
      </c>
      <c r="C15043" s="235">
        <v>44290</v>
      </c>
      <c r="D15043" s="235">
        <v>0</v>
      </c>
      <c r="E15043" s="235">
        <v>0</v>
      </c>
      <c r="F15043" s="235">
        <v>0</v>
      </c>
      <c r="G15043" s="235">
        <v>0</v>
      </c>
      <c r="H15043" s="235">
        <v>0</v>
      </c>
    </row>
    <row r="15044" spans="2:8">
      <c r="B15044" s="235" t="s">
        <v>102</v>
      </c>
      <c r="C15044" s="235">
        <v>44291</v>
      </c>
      <c r="D15044" s="235">
        <v>38</v>
      </c>
      <c r="E15044" s="235">
        <v>96</v>
      </c>
      <c r="F15044" s="235">
        <v>47</v>
      </c>
      <c r="G15044" s="235">
        <v>28</v>
      </c>
      <c r="H15044" s="235">
        <v>13</v>
      </c>
    </row>
    <row r="15045" spans="2:8">
      <c r="B15045" s="235" t="s">
        <v>102</v>
      </c>
      <c r="C15045" s="235">
        <v>44292</v>
      </c>
      <c r="D15045" s="235">
        <v>15</v>
      </c>
      <c r="E15045" s="235">
        <v>95</v>
      </c>
      <c r="F15045" s="235">
        <v>56</v>
      </c>
      <c r="G15045" s="235">
        <v>26</v>
      </c>
      <c r="H15045" s="235">
        <v>14</v>
      </c>
    </row>
    <row r="15046" spans="2:8">
      <c r="B15046" s="235" t="s">
        <v>102</v>
      </c>
      <c r="C15046" s="235">
        <v>44293</v>
      </c>
      <c r="D15046" s="235">
        <v>1</v>
      </c>
      <c r="E15046" s="235">
        <v>96</v>
      </c>
      <c r="F15046" s="235">
        <v>57</v>
      </c>
      <c r="G15046" s="235">
        <v>27</v>
      </c>
      <c r="H15046" s="235">
        <v>13</v>
      </c>
    </row>
    <row r="15047" spans="2:8">
      <c r="B15047" s="235" t="s">
        <v>102</v>
      </c>
      <c r="C15047" s="235">
        <v>44294</v>
      </c>
      <c r="D15047" s="235">
        <v>1</v>
      </c>
      <c r="E15047" s="235">
        <v>96</v>
      </c>
      <c r="F15047" s="235">
        <v>58</v>
      </c>
      <c r="G15047" s="235">
        <v>26</v>
      </c>
      <c r="H15047" s="235">
        <v>13</v>
      </c>
    </row>
    <row r="15048" spans="2:8">
      <c r="B15048" s="235" t="s">
        <v>102</v>
      </c>
      <c r="C15048" s="235">
        <v>44295</v>
      </c>
      <c r="D15048" s="235">
        <v>16</v>
      </c>
      <c r="E15048" s="235">
        <v>96</v>
      </c>
      <c r="F15048" s="235">
        <v>63</v>
      </c>
      <c r="G15048" s="235">
        <v>24</v>
      </c>
      <c r="H15048" s="235">
        <v>15</v>
      </c>
    </row>
    <row r="15049" spans="2:8">
      <c r="B15049" s="235" t="s">
        <v>102</v>
      </c>
      <c r="C15049" s="235">
        <v>44296</v>
      </c>
      <c r="D15049" s="235">
        <v>0</v>
      </c>
      <c r="E15049" s="235">
        <v>0</v>
      </c>
      <c r="F15049" s="235">
        <v>0</v>
      </c>
      <c r="G15049" s="235">
        <v>0</v>
      </c>
      <c r="H15049" s="235">
        <v>0</v>
      </c>
    </row>
    <row r="15050" spans="2:8">
      <c r="B15050" s="235" t="s">
        <v>102</v>
      </c>
      <c r="C15050" s="235">
        <v>44297</v>
      </c>
      <c r="D15050" s="235">
        <v>0</v>
      </c>
      <c r="E15050" s="235">
        <v>0</v>
      </c>
      <c r="F15050" s="235">
        <v>0</v>
      </c>
      <c r="G15050" s="235">
        <v>0</v>
      </c>
      <c r="H15050" s="235">
        <v>0</v>
      </c>
    </row>
    <row r="15051" spans="2:8">
      <c r="B15051" s="235" t="s">
        <v>102</v>
      </c>
      <c r="C15051" s="235">
        <v>44298</v>
      </c>
      <c r="D15051" s="235">
        <v>3</v>
      </c>
      <c r="E15051" s="235">
        <v>95</v>
      </c>
      <c r="F15051" s="235">
        <v>53</v>
      </c>
      <c r="G15051" s="235">
        <v>26</v>
      </c>
      <c r="H15051" s="235">
        <v>15</v>
      </c>
    </row>
    <row r="15052" spans="2:8">
      <c r="B15052" s="235" t="s">
        <v>102</v>
      </c>
      <c r="C15052" s="235">
        <v>44299</v>
      </c>
      <c r="D15052" s="235">
        <v>0</v>
      </c>
      <c r="E15052" s="235">
        <v>97</v>
      </c>
      <c r="F15052" s="235">
        <v>47</v>
      </c>
      <c r="G15052" s="235">
        <v>28</v>
      </c>
      <c r="H15052" s="235">
        <v>13</v>
      </c>
    </row>
    <row r="15053" spans="2:8">
      <c r="B15053" s="235" t="s">
        <v>102</v>
      </c>
      <c r="C15053" s="235">
        <v>44300</v>
      </c>
      <c r="D15053" s="235">
        <v>0</v>
      </c>
      <c r="E15053" s="235">
        <v>95</v>
      </c>
      <c r="F15053" s="235">
        <v>56</v>
      </c>
      <c r="G15053" s="235">
        <v>26</v>
      </c>
      <c r="H15053" s="235">
        <v>15</v>
      </c>
    </row>
    <row r="15054" spans="2:8">
      <c r="B15054" s="235" t="s">
        <v>102</v>
      </c>
      <c r="C15054" s="235">
        <v>44301</v>
      </c>
      <c r="D15054" s="235">
        <v>0</v>
      </c>
      <c r="E15054" s="235">
        <v>95</v>
      </c>
      <c r="F15054" s="235">
        <v>64</v>
      </c>
      <c r="G15054" s="235">
        <v>25</v>
      </c>
      <c r="H15054" s="235">
        <v>14</v>
      </c>
    </row>
    <row r="15055" spans="2:8">
      <c r="B15055" s="235" t="s">
        <v>102</v>
      </c>
      <c r="C15055" s="235">
        <v>44302</v>
      </c>
      <c r="D15055" s="235">
        <v>5</v>
      </c>
      <c r="E15055" s="235">
        <v>96</v>
      </c>
      <c r="F15055" s="235">
        <v>58</v>
      </c>
      <c r="G15055" s="235">
        <v>26</v>
      </c>
      <c r="H15055" s="235">
        <v>15</v>
      </c>
    </row>
    <row r="15056" spans="2:8">
      <c r="B15056" s="235" t="s">
        <v>102</v>
      </c>
      <c r="C15056" s="235">
        <v>44303</v>
      </c>
      <c r="D15056" s="235">
        <v>0</v>
      </c>
      <c r="E15056" s="235">
        <v>0</v>
      </c>
      <c r="F15056" s="235">
        <v>0</v>
      </c>
      <c r="G15056" s="235">
        <v>0</v>
      </c>
      <c r="H15056" s="235">
        <v>0</v>
      </c>
    </row>
    <row r="15057" spans="2:8">
      <c r="B15057" s="235" t="s">
        <v>102</v>
      </c>
      <c r="C15057" s="235">
        <v>44304</v>
      </c>
      <c r="D15057" s="235">
        <v>0</v>
      </c>
      <c r="E15057" s="235">
        <v>0</v>
      </c>
      <c r="F15057" s="235">
        <v>0</v>
      </c>
      <c r="G15057" s="235">
        <v>0</v>
      </c>
      <c r="H15057" s="235">
        <v>0</v>
      </c>
    </row>
    <row r="15058" spans="2:8">
      <c r="B15058" s="235" t="s">
        <v>102</v>
      </c>
      <c r="C15058" s="235">
        <v>44305</v>
      </c>
      <c r="D15058" s="235">
        <v>18</v>
      </c>
      <c r="E15058" s="235">
        <v>96</v>
      </c>
      <c r="F15058" s="235">
        <v>56</v>
      </c>
      <c r="G15058" s="235">
        <v>26</v>
      </c>
      <c r="H15058" s="235">
        <v>15</v>
      </c>
    </row>
    <row r="15059" spans="2:8">
      <c r="B15059" s="235" t="s">
        <v>102</v>
      </c>
      <c r="C15059" s="235">
        <v>44306</v>
      </c>
      <c r="D15059" s="235">
        <v>2</v>
      </c>
      <c r="E15059" s="235">
        <v>96</v>
      </c>
      <c r="F15059" s="235">
        <v>54</v>
      </c>
      <c r="G15059" s="235">
        <v>27</v>
      </c>
      <c r="H15059" s="235">
        <v>14</v>
      </c>
    </row>
    <row r="15060" spans="2:8">
      <c r="B15060" s="235" t="s">
        <v>102</v>
      </c>
      <c r="C15060" s="235">
        <v>44307</v>
      </c>
      <c r="D15060" s="235">
        <v>10</v>
      </c>
      <c r="E15060" s="235">
        <v>95</v>
      </c>
      <c r="F15060" s="235">
        <v>55</v>
      </c>
      <c r="G15060" s="235">
        <v>26</v>
      </c>
      <c r="H15060" s="235">
        <v>13</v>
      </c>
    </row>
    <row r="15061" spans="2:8">
      <c r="B15061" s="235" t="s">
        <v>102</v>
      </c>
      <c r="C15061" s="235">
        <v>44308</v>
      </c>
      <c r="D15061" s="235">
        <v>2</v>
      </c>
      <c r="E15061" s="235">
        <v>96</v>
      </c>
      <c r="F15061" s="235">
        <v>49</v>
      </c>
      <c r="G15061" s="235">
        <v>29</v>
      </c>
      <c r="H15061" s="235">
        <v>12</v>
      </c>
    </row>
    <row r="15062" spans="2:8">
      <c r="B15062" s="235" t="s">
        <v>102</v>
      </c>
      <c r="C15062" s="235">
        <v>44309</v>
      </c>
      <c r="D15062" s="235">
        <v>11</v>
      </c>
      <c r="E15062" s="235">
        <v>95</v>
      </c>
      <c r="F15062" s="235">
        <v>72</v>
      </c>
      <c r="G15062" s="235">
        <v>22</v>
      </c>
      <c r="H15062" s="235">
        <v>15</v>
      </c>
    </row>
    <row r="15063" spans="2:8">
      <c r="B15063" s="235" t="s">
        <v>102</v>
      </c>
      <c r="C15063" s="235">
        <v>44310</v>
      </c>
      <c r="D15063" s="235">
        <v>0</v>
      </c>
      <c r="E15063" s="235">
        <v>0</v>
      </c>
      <c r="F15063" s="235">
        <v>0</v>
      </c>
      <c r="G15063" s="235">
        <v>0</v>
      </c>
      <c r="H15063" s="235">
        <v>0</v>
      </c>
    </row>
    <row r="15064" spans="2:8">
      <c r="B15064" s="235" t="s">
        <v>102</v>
      </c>
      <c r="C15064" s="235">
        <v>44311</v>
      </c>
      <c r="D15064" s="235">
        <v>0</v>
      </c>
      <c r="E15064" s="235">
        <v>0</v>
      </c>
      <c r="F15064" s="235">
        <v>0</v>
      </c>
      <c r="G15064" s="235">
        <v>0</v>
      </c>
      <c r="H15064" s="235">
        <v>0</v>
      </c>
    </row>
    <row r="15065" spans="2:8">
      <c r="B15065" s="235" t="s">
        <v>102</v>
      </c>
      <c r="C15065" s="235">
        <v>44312</v>
      </c>
      <c r="D15065" s="235">
        <v>10</v>
      </c>
      <c r="E15065" s="235">
        <v>96</v>
      </c>
      <c r="F15065" s="235">
        <v>62</v>
      </c>
      <c r="G15065" s="235">
        <v>26</v>
      </c>
      <c r="H15065" s="235">
        <v>15</v>
      </c>
    </row>
    <row r="15066" spans="2:8">
      <c r="B15066" s="235" t="s">
        <v>102</v>
      </c>
      <c r="C15066" s="235">
        <v>44313</v>
      </c>
      <c r="D15066" s="235">
        <v>10</v>
      </c>
      <c r="E15066" s="235">
        <v>97</v>
      </c>
      <c r="F15066" s="235">
        <v>58</v>
      </c>
      <c r="G15066" s="235">
        <v>25</v>
      </c>
      <c r="H15066" s="235">
        <v>13</v>
      </c>
    </row>
    <row r="15067" spans="2:8">
      <c r="B15067" s="235" t="s">
        <v>102</v>
      </c>
      <c r="C15067" s="235">
        <v>44314</v>
      </c>
      <c r="D15067" s="235">
        <v>42</v>
      </c>
      <c r="E15067" s="235">
        <v>96</v>
      </c>
      <c r="F15067" s="235">
        <v>44</v>
      </c>
      <c r="G15067" s="235">
        <v>28</v>
      </c>
      <c r="H15067" s="235">
        <v>12</v>
      </c>
    </row>
    <row r="15068" spans="2:8">
      <c r="B15068" s="235" t="s">
        <v>102</v>
      </c>
      <c r="C15068" s="235">
        <v>44315</v>
      </c>
      <c r="D15068" s="235">
        <v>22</v>
      </c>
      <c r="E15068" s="235">
        <v>96</v>
      </c>
      <c r="F15068" s="235">
        <v>45</v>
      </c>
      <c r="G15068" s="235">
        <v>28</v>
      </c>
      <c r="H15068" s="235">
        <v>12</v>
      </c>
    </row>
    <row r="15069" spans="2:8">
      <c r="B15069" s="235" t="s">
        <v>102</v>
      </c>
      <c r="C15069" s="235">
        <v>44316</v>
      </c>
      <c r="D15069" s="235">
        <v>15</v>
      </c>
      <c r="E15069" s="235">
        <v>90</v>
      </c>
      <c r="F15069" s="235">
        <v>68</v>
      </c>
      <c r="G15069" s="235">
        <v>22</v>
      </c>
      <c r="H15069" s="235">
        <v>15</v>
      </c>
    </row>
    <row r="15070" spans="2:8">
      <c r="B15070" s="235" t="s">
        <v>102</v>
      </c>
      <c r="C15070" s="235">
        <v>44317</v>
      </c>
      <c r="D15070" s="235">
        <v>0</v>
      </c>
      <c r="E15070" s="235">
        <v>0</v>
      </c>
      <c r="F15070" s="235">
        <v>0</v>
      </c>
      <c r="G15070" s="235">
        <v>0</v>
      </c>
      <c r="H15070" s="235">
        <v>0</v>
      </c>
    </row>
    <row r="15071" spans="2:8">
      <c r="B15071" s="235" t="s">
        <v>102</v>
      </c>
      <c r="C15071" s="235">
        <v>44318</v>
      </c>
      <c r="D15071" s="235">
        <v>0</v>
      </c>
      <c r="E15071" s="235">
        <v>0</v>
      </c>
      <c r="F15071" s="235">
        <v>0</v>
      </c>
      <c r="G15071" s="235">
        <v>0</v>
      </c>
      <c r="H15071" s="235">
        <v>0</v>
      </c>
    </row>
    <row r="15072" spans="2:8">
      <c r="B15072" s="235" t="s">
        <v>102</v>
      </c>
      <c r="C15072" s="235">
        <v>44319</v>
      </c>
      <c r="D15072" s="235">
        <v>13</v>
      </c>
      <c r="E15072" s="235">
        <v>98</v>
      </c>
      <c r="F15072" s="235">
        <v>56</v>
      </c>
      <c r="G15072" s="235">
        <v>26</v>
      </c>
      <c r="H15072" s="235">
        <v>14</v>
      </c>
    </row>
    <row r="15073" spans="2:8">
      <c r="B15073" s="235" t="s">
        <v>102</v>
      </c>
      <c r="C15073" s="235">
        <v>44320</v>
      </c>
      <c r="D15073" s="235">
        <v>2</v>
      </c>
      <c r="E15073" s="235">
        <v>99</v>
      </c>
      <c r="F15073" s="235">
        <v>62</v>
      </c>
      <c r="G15073" s="235">
        <v>23</v>
      </c>
      <c r="H15073" s="235">
        <v>14</v>
      </c>
    </row>
    <row r="15074" spans="2:8">
      <c r="B15074" s="235" t="s">
        <v>102</v>
      </c>
      <c r="C15074" s="235">
        <v>44321</v>
      </c>
      <c r="D15074" s="235">
        <v>4</v>
      </c>
      <c r="E15074" s="235">
        <v>94</v>
      </c>
      <c r="F15074" s="235">
        <v>55</v>
      </c>
      <c r="G15074" s="235">
        <v>25</v>
      </c>
      <c r="H15074" s="235">
        <v>14</v>
      </c>
    </row>
    <row r="15075" spans="2:8">
      <c r="B15075" s="235" t="s">
        <v>102</v>
      </c>
      <c r="C15075" s="235">
        <v>44322</v>
      </c>
      <c r="D15075" s="235">
        <v>15</v>
      </c>
      <c r="E15075" s="235">
        <v>94</v>
      </c>
      <c r="F15075" s="235">
        <v>53</v>
      </c>
      <c r="G15075" s="235">
        <v>26</v>
      </c>
      <c r="H15075" s="235">
        <v>15</v>
      </c>
    </row>
    <row r="15076" spans="2:8">
      <c r="B15076" s="235" t="s">
        <v>102</v>
      </c>
      <c r="C15076" s="235">
        <v>44323</v>
      </c>
      <c r="D15076" s="235">
        <v>3</v>
      </c>
      <c r="E15076" s="235">
        <v>99</v>
      </c>
      <c r="F15076" s="235">
        <v>48</v>
      </c>
      <c r="G15076" s="235">
        <v>26</v>
      </c>
      <c r="H15076" s="235">
        <v>15</v>
      </c>
    </row>
    <row r="15077" spans="2:8">
      <c r="B15077" s="235" t="s">
        <v>102</v>
      </c>
      <c r="C15077" s="235">
        <v>44324</v>
      </c>
      <c r="D15077" s="235">
        <v>0</v>
      </c>
      <c r="E15077" s="235">
        <v>0</v>
      </c>
      <c r="F15077" s="235">
        <v>0</v>
      </c>
      <c r="G15077" s="235">
        <v>0</v>
      </c>
      <c r="H15077" s="235">
        <v>0</v>
      </c>
    </row>
    <row r="15078" spans="2:8">
      <c r="B15078" s="235" t="s">
        <v>102</v>
      </c>
      <c r="C15078" s="235">
        <v>44325</v>
      </c>
      <c r="D15078" s="235">
        <v>0</v>
      </c>
      <c r="E15078" s="235">
        <v>0</v>
      </c>
      <c r="F15078" s="235">
        <v>0</v>
      </c>
      <c r="G15078" s="235">
        <v>0</v>
      </c>
      <c r="H15078" s="235">
        <v>0</v>
      </c>
    </row>
    <row r="15079" spans="2:8">
      <c r="B15079" s="235" t="s">
        <v>102</v>
      </c>
      <c r="C15079" s="235">
        <v>44326</v>
      </c>
      <c r="D15079" s="235">
        <v>41</v>
      </c>
      <c r="E15079" s="235">
        <v>99</v>
      </c>
      <c r="F15079" s="235">
        <v>46</v>
      </c>
      <c r="G15079" s="235">
        <v>27</v>
      </c>
      <c r="H15079" s="235">
        <v>16</v>
      </c>
    </row>
    <row r="15080" spans="2:8">
      <c r="B15080" s="235" t="s">
        <v>102</v>
      </c>
      <c r="C15080" s="235">
        <v>44327</v>
      </c>
      <c r="D15080" s="235">
        <v>2</v>
      </c>
      <c r="E15080" s="235">
        <v>95</v>
      </c>
      <c r="F15080" s="235">
        <v>52</v>
      </c>
      <c r="G15080" s="235">
        <v>28</v>
      </c>
      <c r="H15080" s="235">
        <v>16</v>
      </c>
    </row>
    <row r="15081" spans="2:8">
      <c r="B15081" s="235" t="s">
        <v>102</v>
      </c>
      <c r="C15081" s="235">
        <v>44328</v>
      </c>
      <c r="D15081" s="235">
        <v>0</v>
      </c>
      <c r="E15081" s="235">
        <v>99</v>
      </c>
      <c r="F15081" s="235">
        <v>54</v>
      </c>
      <c r="G15081" s="235">
        <v>28</v>
      </c>
      <c r="H15081" s="235">
        <v>16</v>
      </c>
    </row>
    <row r="15082" spans="2:8">
      <c r="B15082" s="235" t="s">
        <v>102</v>
      </c>
      <c r="C15082" s="235">
        <v>44329</v>
      </c>
      <c r="D15082" s="235">
        <v>0</v>
      </c>
      <c r="E15082" s="235">
        <v>98</v>
      </c>
      <c r="F15082" s="235">
        <v>56</v>
      </c>
      <c r="G15082" s="235">
        <v>29</v>
      </c>
      <c r="H15082" s="235">
        <v>16</v>
      </c>
    </row>
    <row r="15083" spans="2:8">
      <c r="B15083" s="235" t="s">
        <v>102</v>
      </c>
      <c r="C15083" s="235">
        <v>44330</v>
      </c>
      <c r="D15083" s="235">
        <v>1</v>
      </c>
      <c r="E15083" s="235">
        <v>94</v>
      </c>
      <c r="F15083" s="235">
        <v>55</v>
      </c>
      <c r="G15083" s="235">
        <v>25</v>
      </c>
      <c r="H15083" s="235">
        <v>14</v>
      </c>
    </row>
    <row r="15084" spans="2:8">
      <c r="B15084" s="235" t="s">
        <v>102</v>
      </c>
      <c r="C15084" s="235">
        <v>44331</v>
      </c>
      <c r="D15084" s="235">
        <v>0</v>
      </c>
      <c r="E15084" s="235">
        <v>0</v>
      </c>
      <c r="F15084" s="235">
        <v>0</v>
      </c>
      <c r="G15084" s="235">
        <v>0</v>
      </c>
      <c r="H15084" s="235">
        <v>0</v>
      </c>
    </row>
    <row r="15085" spans="2:8">
      <c r="B15085" s="235" t="s">
        <v>102</v>
      </c>
      <c r="C15085" s="235">
        <v>44332</v>
      </c>
      <c r="D15085" s="235">
        <v>0</v>
      </c>
      <c r="E15085" s="235">
        <v>0</v>
      </c>
      <c r="F15085" s="235">
        <v>0</v>
      </c>
      <c r="G15085" s="235">
        <v>0</v>
      </c>
      <c r="H15085" s="235">
        <v>0</v>
      </c>
    </row>
    <row r="15086" spans="2:8">
      <c r="B15086" s="235" t="s">
        <v>102</v>
      </c>
      <c r="C15086" s="235">
        <v>44333</v>
      </c>
      <c r="D15086" s="235">
        <v>0</v>
      </c>
      <c r="E15086" s="235">
        <v>0</v>
      </c>
      <c r="F15086" s="235">
        <v>0</v>
      </c>
      <c r="G15086" s="235">
        <v>0</v>
      </c>
      <c r="H15086" s="235">
        <v>0</v>
      </c>
    </row>
    <row r="15087" spans="2:8">
      <c r="B15087" s="235" t="s">
        <v>102</v>
      </c>
      <c r="C15087" s="235">
        <v>44334</v>
      </c>
      <c r="D15087" s="235">
        <v>62</v>
      </c>
      <c r="E15087" s="235">
        <v>96</v>
      </c>
      <c r="F15087" s="235">
        <v>47</v>
      </c>
      <c r="G15087" s="235">
        <v>28</v>
      </c>
      <c r="H15087" s="235">
        <v>13</v>
      </c>
    </row>
    <row r="15088" spans="2:8">
      <c r="B15088" s="235" t="s">
        <v>102</v>
      </c>
      <c r="C15088" s="235">
        <v>44335</v>
      </c>
      <c r="D15088" s="235">
        <v>4</v>
      </c>
      <c r="E15088" s="235">
        <v>95</v>
      </c>
      <c r="F15088" s="235">
        <v>56</v>
      </c>
      <c r="G15088" s="235">
        <v>26</v>
      </c>
      <c r="H15088" s="235">
        <v>14</v>
      </c>
    </row>
    <row r="15089" spans="2:8">
      <c r="B15089" s="235" t="s">
        <v>102</v>
      </c>
      <c r="C15089" s="235">
        <v>44336</v>
      </c>
      <c r="D15089" s="235">
        <v>5</v>
      </c>
      <c r="E15089" s="235">
        <v>96</v>
      </c>
      <c r="F15089" s="235">
        <v>57</v>
      </c>
      <c r="G15089" s="235">
        <v>27</v>
      </c>
      <c r="H15089" s="235">
        <v>13</v>
      </c>
    </row>
    <row r="15090" spans="2:8">
      <c r="B15090" s="235" t="s">
        <v>102</v>
      </c>
      <c r="C15090" s="235">
        <v>44337</v>
      </c>
      <c r="D15090" s="235">
        <v>1</v>
      </c>
      <c r="E15090" s="235">
        <v>96</v>
      </c>
      <c r="F15090" s="235">
        <v>58</v>
      </c>
      <c r="G15090" s="235">
        <v>26</v>
      </c>
      <c r="H15090" s="235">
        <v>13</v>
      </c>
    </row>
    <row r="15091" spans="2:8">
      <c r="B15091" s="235" t="s">
        <v>102</v>
      </c>
      <c r="C15091" s="235">
        <v>44338</v>
      </c>
      <c r="D15091" s="235">
        <v>0</v>
      </c>
      <c r="E15091" s="235">
        <v>0</v>
      </c>
      <c r="F15091" s="235">
        <v>0</v>
      </c>
      <c r="G15091" s="235">
        <v>0</v>
      </c>
      <c r="H15091" s="235">
        <v>0</v>
      </c>
    </row>
    <row r="15092" spans="2:8">
      <c r="B15092" s="235" t="s">
        <v>102</v>
      </c>
      <c r="C15092" s="235">
        <v>44339</v>
      </c>
      <c r="D15092" s="235">
        <v>0</v>
      </c>
      <c r="E15092" s="235">
        <v>0</v>
      </c>
      <c r="F15092" s="235">
        <v>0</v>
      </c>
      <c r="G15092" s="235">
        <v>0</v>
      </c>
      <c r="H15092" s="235">
        <v>0</v>
      </c>
    </row>
    <row r="15093" spans="2:8">
      <c r="B15093" s="235" t="s">
        <v>102</v>
      </c>
      <c r="C15093" s="235">
        <v>44340</v>
      </c>
      <c r="D15093" s="235">
        <v>37</v>
      </c>
      <c r="E15093" s="235">
        <v>97</v>
      </c>
      <c r="F15093" s="235">
        <v>58</v>
      </c>
      <c r="G15093" s="235">
        <v>25</v>
      </c>
      <c r="H15093" s="235">
        <v>14</v>
      </c>
    </row>
    <row r="15094" spans="2:8">
      <c r="B15094" s="235" t="s">
        <v>102</v>
      </c>
      <c r="C15094" s="235">
        <v>44341</v>
      </c>
      <c r="D15094" s="235">
        <v>40</v>
      </c>
      <c r="E15094" s="235">
        <v>96</v>
      </c>
      <c r="F15094" s="235">
        <v>44</v>
      </c>
      <c r="G15094" s="235">
        <v>28</v>
      </c>
      <c r="H15094" s="235">
        <v>12</v>
      </c>
    </row>
    <row r="15095" spans="2:8">
      <c r="B15095" s="235" t="s">
        <v>102</v>
      </c>
      <c r="C15095" s="235">
        <v>44342</v>
      </c>
      <c r="D15095" s="235">
        <v>3</v>
      </c>
      <c r="E15095" s="235">
        <v>95</v>
      </c>
      <c r="F15095" s="235">
        <v>56</v>
      </c>
      <c r="G15095" s="235">
        <v>26</v>
      </c>
      <c r="H15095" s="235">
        <v>14</v>
      </c>
    </row>
    <row r="15096" spans="2:8">
      <c r="B15096" s="235" t="s">
        <v>102</v>
      </c>
      <c r="C15096" s="235">
        <v>44343</v>
      </c>
      <c r="D15096" s="235">
        <v>32</v>
      </c>
      <c r="E15096" s="235">
        <v>96</v>
      </c>
      <c r="F15096" s="235">
        <v>57</v>
      </c>
      <c r="G15096" s="235">
        <v>27</v>
      </c>
      <c r="H15096" s="235">
        <v>13</v>
      </c>
    </row>
    <row r="15097" spans="2:8">
      <c r="B15097" s="235" t="s">
        <v>102</v>
      </c>
      <c r="C15097" s="235">
        <v>44344</v>
      </c>
      <c r="D15097" s="235">
        <v>10</v>
      </c>
      <c r="E15097" s="235">
        <v>96</v>
      </c>
      <c r="F15097" s="235">
        <v>44</v>
      </c>
      <c r="G15097" s="235">
        <v>28</v>
      </c>
      <c r="H15097" s="235">
        <v>12</v>
      </c>
    </row>
    <row r="15098" spans="2:8">
      <c r="B15098" s="235" t="s">
        <v>102</v>
      </c>
      <c r="C15098" s="235">
        <v>44345</v>
      </c>
      <c r="D15098" s="235">
        <v>0</v>
      </c>
      <c r="E15098" s="235">
        <v>0</v>
      </c>
      <c r="F15098" s="235">
        <v>0</v>
      </c>
      <c r="G15098" s="235">
        <v>0</v>
      </c>
      <c r="H15098" s="235">
        <v>0</v>
      </c>
    </row>
    <row r="15099" spans="2:8">
      <c r="B15099" s="235" t="s">
        <v>102</v>
      </c>
      <c r="C15099" s="235">
        <v>44346</v>
      </c>
      <c r="D15099" s="235">
        <v>0</v>
      </c>
      <c r="E15099" s="235">
        <v>0</v>
      </c>
      <c r="F15099" s="235">
        <v>0</v>
      </c>
      <c r="G15099" s="235">
        <v>0</v>
      </c>
      <c r="H15099" s="235">
        <v>0</v>
      </c>
    </row>
    <row r="15100" spans="2:8">
      <c r="B15100" s="235" t="s">
        <v>102</v>
      </c>
      <c r="C15100" s="235">
        <v>44347</v>
      </c>
      <c r="D15100" s="235">
        <v>40</v>
      </c>
      <c r="E15100" s="235">
        <v>96</v>
      </c>
      <c r="F15100" s="235">
        <v>44</v>
      </c>
      <c r="G15100" s="235">
        <v>28</v>
      </c>
      <c r="H15100" s="235">
        <v>12</v>
      </c>
    </row>
    <row r="15101" spans="2:8">
      <c r="B15101" s="235" t="s">
        <v>102</v>
      </c>
      <c r="C15101" s="235">
        <v>44348</v>
      </c>
      <c r="D15101" s="235">
        <v>6</v>
      </c>
      <c r="E15101" s="235">
        <v>98</v>
      </c>
      <c r="F15101" s="235">
        <v>56</v>
      </c>
      <c r="G15101" s="235">
        <v>24</v>
      </c>
      <c r="H15101" s="235">
        <v>13</v>
      </c>
    </row>
    <row r="15102" spans="2:8">
      <c r="B15102" s="235" t="s">
        <v>102</v>
      </c>
      <c r="C15102" s="235">
        <v>44349</v>
      </c>
      <c r="D15102" s="235">
        <v>1</v>
      </c>
      <c r="E15102" s="235">
        <v>99</v>
      </c>
      <c r="F15102" s="235">
        <v>62</v>
      </c>
      <c r="G15102" s="235">
        <v>25</v>
      </c>
      <c r="H15102" s="235">
        <v>14</v>
      </c>
    </row>
    <row r="15103" spans="2:8">
      <c r="B15103" s="235" t="s">
        <v>102</v>
      </c>
      <c r="C15103" s="235">
        <v>44350</v>
      </c>
      <c r="D15103" s="235">
        <v>0</v>
      </c>
      <c r="E15103" s="235">
        <v>94</v>
      </c>
      <c r="F15103" s="235">
        <v>55</v>
      </c>
      <c r="G15103" s="235">
        <v>22</v>
      </c>
      <c r="H15103" s="235">
        <v>17</v>
      </c>
    </row>
    <row r="15104" spans="2:8">
      <c r="B15104" s="235" t="s">
        <v>102</v>
      </c>
      <c r="C15104" s="235">
        <v>44351</v>
      </c>
      <c r="D15104" s="235">
        <v>8</v>
      </c>
      <c r="E15104" s="235">
        <v>94</v>
      </c>
      <c r="F15104" s="235">
        <v>53</v>
      </c>
      <c r="G15104" s="235">
        <v>24</v>
      </c>
      <c r="H15104" s="235">
        <v>13</v>
      </c>
    </row>
    <row r="15105" spans="2:8">
      <c r="B15105" s="235" t="s">
        <v>102</v>
      </c>
      <c r="C15105" s="235">
        <v>44352</v>
      </c>
      <c r="D15105" s="235">
        <v>0</v>
      </c>
      <c r="E15105" s="235">
        <v>0</v>
      </c>
      <c r="F15105" s="235">
        <v>0</v>
      </c>
      <c r="G15105" s="235">
        <v>0</v>
      </c>
      <c r="H15105" s="235">
        <v>0</v>
      </c>
    </row>
    <row r="15106" spans="2:8">
      <c r="B15106" s="235" t="s">
        <v>102</v>
      </c>
      <c r="C15106" s="235">
        <v>44353</v>
      </c>
      <c r="D15106" s="235">
        <v>0</v>
      </c>
      <c r="E15106" s="235">
        <v>0</v>
      </c>
      <c r="F15106" s="235">
        <v>0</v>
      </c>
      <c r="G15106" s="235">
        <v>0</v>
      </c>
      <c r="H15106" s="235">
        <v>0</v>
      </c>
    </row>
    <row r="15107" spans="2:8">
      <c r="B15107" s="235" t="s">
        <v>102</v>
      </c>
      <c r="C15107" s="235">
        <v>44354</v>
      </c>
      <c r="D15107" s="235">
        <v>0</v>
      </c>
      <c r="E15107" s="235">
        <v>0</v>
      </c>
      <c r="F15107" s="235">
        <v>0</v>
      </c>
      <c r="G15107" s="235">
        <v>0</v>
      </c>
      <c r="H15107" s="235">
        <v>0</v>
      </c>
    </row>
    <row r="15108" spans="2:8">
      <c r="B15108" s="235" t="s">
        <v>102</v>
      </c>
      <c r="C15108" s="235">
        <v>44355</v>
      </c>
      <c r="D15108" s="235">
        <v>32</v>
      </c>
      <c r="E15108" s="235">
        <v>100</v>
      </c>
      <c r="F15108" s="235">
        <v>71</v>
      </c>
      <c r="G15108" s="235">
        <v>21</v>
      </c>
      <c r="H15108" s="235">
        <v>15</v>
      </c>
    </row>
    <row r="15109" spans="2:8">
      <c r="B15109" s="235" t="s">
        <v>102</v>
      </c>
      <c r="C15109" s="235">
        <v>44356</v>
      </c>
      <c r="D15109" s="235">
        <v>20</v>
      </c>
      <c r="E15109" s="235">
        <v>100</v>
      </c>
      <c r="F15109" s="235">
        <v>72</v>
      </c>
      <c r="G15109" s="235">
        <v>24</v>
      </c>
      <c r="H15109" s="235">
        <v>15</v>
      </c>
    </row>
    <row r="15110" spans="2:8">
      <c r="B15110" s="235" t="s">
        <v>102</v>
      </c>
      <c r="C15110" s="235">
        <v>44357</v>
      </c>
      <c r="D15110" s="235">
        <v>7</v>
      </c>
      <c r="E15110" s="235">
        <v>99</v>
      </c>
      <c r="F15110" s="235">
        <v>61</v>
      </c>
      <c r="G15110" s="235">
        <v>24</v>
      </c>
      <c r="H15110" s="235">
        <v>16</v>
      </c>
    </row>
    <row r="15111" spans="2:8">
      <c r="B15111" s="235" t="s">
        <v>102</v>
      </c>
      <c r="C15111" s="235">
        <v>44358</v>
      </c>
      <c r="D15111" s="235">
        <v>1</v>
      </c>
      <c r="E15111" s="235">
        <v>99</v>
      </c>
      <c r="F15111" s="235">
        <v>66</v>
      </c>
      <c r="G15111" s="235">
        <v>23</v>
      </c>
      <c r="H15111" s="235">
        <v>16</v>
      </c>
    </row>
    <row r="15112" spans="2:8">
      <c r="B15112" s="235" t="s">
        <v>102</v>
      </c>
      <c r="C15112" s="235">
        <v>44359</v>
      </c>
      <c r="D15112" s="235">
        <v>0</v>
      </c>
      <c r="E15112" s="235">
        <v>0</v>
      </c>
      <c r="F15112" s="235">
        <v>0</v>
      </c>
      <c r="G15112" s="235">
        <v>0</v>
      </c>
      <c r="H15112" s="235">
        <v>0</v>
      </c>
    </row>
    <row r="15113" spans="2:8">
      <c r="B15113" s="235" t="s">
        <v>102</v>
      </c>
      <c r="C15113" s="235">
        <v>44360</v>
      </c>
      <c r="D15113" s="235">
        <v>0</v>
      </c>
      <c r="E15113" s="235">
        <v>0</v>
      </c>
      <c r="F15113" s="235">
        <v>0</v>
      </c>
      <c r="G15113" s="235">
        <v>0</v>
      </c>
      <c r="H15113" s="235">
        <v>0</v>
      </c>
    </row>
    <row r="15114" spans="2:8">
      <c r="B15114" s="235" t="s">
        <v>102</v>
      </c>
      <c r="C15114" s="235">
        <v>44361</v>
      </c>
      <c r="D15114" s="235">
        <v>9</v>
      </c>
      <c r="E15114" s="235">
        <v>98</v>
      </c>
      <c r="F15114" s="235">
        <v>57</v>
      </c>
      <c r="G15114" s="235">
        <v>25</v>
      </c>
      <c r="H15114" s="235">
        <v>16</v>
      </c>
    </row>
    <row r="15115" spans="2:8">
      <c r="B15115" s="235" t="s">
        <v>102</v>
      </c>
      <c r="C15115" s="235">
        <v>44362</v>
      </c>
      <c r="D15115" s="235">
        <v>28</v>
      </c>
      <c r="E15115" s="235">
        <v>99</v>
      </c>
      <c r="F15115" s="235">
        <v>60</v>
      </c>
      <c r="G15115" s="235">
        <v>25</v>
      </c>
      <c r="H15115" s="235">
        <v>15</v>
      </c>
    </row>
    <row r="15116" spans="2:8">
      <c r="B15116" s="235" t="s">
        <v>102</v>
      </c>
      <c r="C15116" s="235">
        <v>44363</v>
      </c>
      <c r="D15116" s="235">
        <v>15</v>
      </c>
      <c r="E15116" s="235">
        <v>97</v>
      </c>
      <c r="F15116" s="235">
        <v>55</v>
      </c>
      <c r="G15116" s="235">
        <v>27</v>
      </c>
      <c r="H15116" s="235">
        <v>15</v>
      </c>
    </row>
    <row r="15117" spans="2:8">
      <c r="B15117" s="235" t="s">
        <v>102</v>
      </c>
      <c r="C15117" s="235">
        <v>44364</v>
      </c>
      <c r="D15117" s="235">
        <v>1</v>
      </c>
      <c r="E15117" s="235">
        <v>94</v>
      </c>
      <c r="F15117" s="235">
        <v>78</v>
      </c>
      <c r="G15117" s="235">
        <v>27</v>
      </c>
      <c r="H15117" s="235">
        <v>16</v>
      </c>
    </row>
    <row r="15118" spans="2:8">
      <c r="B15118" s="235" t="s">
        <v>102</v>
      </c>
      <c r="C15118" s="235">
        <v>44365</v>
      </c>
      <c r="D15118" s="235">
        <v>1</v>
      </c>
      <c r="E15118" s="235">
        <v>95</v>
      </c>
      <c r="F15118" s="235">
        <v>74</v>
      </c>
      <c r="G15118" s="235">
        <v>28</v>
      </c>
      <c r="H15118" s="235">
        <v>19</v>
      </c>
    </row>
    <row r="15119" spans="2:8">
      <c r="B15119" s="235" t="s">
        <v>102</v>
      </c>
      <c r="C15119" s="235">
        <v>44366</v>
      </c>
      <c r="D15119" s="235">
        <v>0</v>
      </c>
      <c r="E15119" s="235">
        <v>0</v>
      </c>
      <c r="F15119" s="235">
        <v>0</v>
      </c>
      <c r="G15119" s="235">
        <v>0</v>
      </c>
      <c r="H15119" s="235">
        <v>0</v>
      </c>
    </row>
    <row r="15120" spans="2:8">
      <c r="B15120" s="235" t="s">
        <v>102</v>
      </c>
      <c r="C15120" s="235">
        <v>44367</v>
      </c>
      <c r="D15120" s="235">
        <v>0</v>
      </c>
      <c r="E15120" s="235">
        <v>0</v>
      </c>
      <c r="F15120" s="235">
        <v>0</v>
      </c>
      <c r="G15120" s="235">
        <v>0</v>
      </c>
      <c r="H15120" s="235">
        <v>0</v>
      </c>
    </row>
    <row r="15121" spans="2:8">
      <c r="B15121" s="235" t="s">
        <v>102</v>
      </c>
      <c r="C15121" s="235">
        <v>44368</v>
      </c>
      <c r="D15121" s="235">
        <v>17</v>
      </c>
      <c r="E15121" s="235">
        <v>99</v>
      </c>
      <c r="F15121" s="235">
        <v>79</v>
      </c>
      <c r="G15121" s="235">
        <v>27</v>
      </c>
      <c r="H15121" s="235">
        <v>14</v>
      </c>
    </row>
    <row r="15122" spans="2:8">
      <c r="B15122" s="235" t="s">
        <v>102</v>
      </c>
      <c r="C15122" s="235">
        <v>44369</v>
      </c>
      <c r="D15122" s="235">
        <v>1</v>
      </c>
      <c r="E15122" s="235">
        <v>100</v>
      </c>
      <c r="F15122" s="235">
        <v>83</v>
      </c>
      <c r="G15122" s="235">
        <v>23</v>
      </c>
      <c r="H15122" s="235">
        <v>15</v>
      </c>
    </row>
    <row r="15123" spans="2:8">
      <c r="B15123" s="235" t="s">
        <v>102</v>
      </c>
      <c r="C15123" s="235">
        <v>44370</v>
      </c>
      <c r="D15123" s="235">
        <v>1</v>
      </c>
      <c r="E15123" s="235">
        <v>100</v>
      </c>
      <c r="F15123" s="235">
        <v>79</v>
      </c>
      <c r="G15123" s="235">
        <v>26</v>
      </c>
      <c r="H15123" s="235">
        <v>14</v>
      </c>
    </row>
    <row r="15124" spans="2:8">
      <c r="B15124" s="235" t="s">
        <v>102</v>
      </c>
      <c r="C15124" s="235">
        <v>44371</v>
      </c>
      <c r="D15124" s="235">
        <v>21</v>
      </c>
      <c r="E15124" s="235">
        <v>96</v>
      </c>
      <c r="F15124" s="235">
        <v>74</v>
      </c>
      <c r="G15124" s="235">
        <v>23</v>
      </c>
      <c r="H15124" s="235">
        <v>14</v>
      </c>
    </row>
    <row r="15125" spans="2:8">
      <c r="B15125" s="235" t="s">
        <v>102</v>
      </c>
      <c r="C15125" s="235">
        <v>44372</v>
      </c>
      <c r="D15125" s="235">
        <v>0</v>
      </c>
      <c r="E15125" s="235">
        <v>0</v>
      </c>
      <c r="F15125" s="235">
        <v>0</v>
      </c>
      <c r="G15125" s="235">
        <v>0</v>
      </c>
      <c r="H15125" s="235">
        <v>0</v>
      </c>
    </row>
    <row r="15126" spans="2:8">
      <c r="B15126" s="235" t="s">
        <v>102</v>
      </c>
      <c r="C15126" s="235">
        <v>44373</v>
      </c>
      <c r="D15126" s="235">
        <v>0</v>
      </c>
      <c r="E15126" s="235">
        <v>0</v>
      </c>
      <c r="F15126" s="235">
        <v>0</v>
      </c>
      <c r="G15126" s="235">
        <v>0</v>
      </c>
      <c r="H15126" s="235">
        <v>0</v>
      </c>
    </row>
    <row r="15127" spans="2:8">
      <c r="B15127" s="235" t="s">
        <v>102</v>
      </c>
      <c r="C15127" s="235">
        <v>44374</v>
      </c>
      <c r="D15127" s="235">
        <v>0</v>
      </c>
      <c r="E15127" s="235">
        <v>0</v>
      </c>
      <c r="F15127" s="235">
        <v>0</v>
      </c>
      <c r="G15127" s="235">
        <v>0</v>
      </c>
      <c r="H15127" s="235">
        <v>0</v>
      </c>
    </row>
    <row r="15128" spans="2:8">
      <c r="B15128" s="235" t="s">
        <v>102</v>
      </c>
      <c r="C15128" s="235">
        <v>44375</v>
      </c>
      <c r="D15128" s="235">
        <v>29</v>
      </c>
      <c r="E15128" s="235">
        <v>97</v>
      </c>
      <c r="F15128" s="235">
        <v>64</v>
      </c>
      <c r="G15128" s="235">
        <v>24</v>
      </c>
      <c r="H15128" s="235">
        <v>13</v>
      </c>
    </row>
    <row r="15129" spans="2:8">
      <c r="B15129" s="235" t="s">
        <v>102</v>
      </c>
      <c r="C15129" s="235">
        <v>44376</v>
      </c>
      <c r="D15129" s="235">
        <v>0</v>
      </c>
      <c r="E15129" s="235">
        <v>95</v>
      </c>
      <c r="F15129" s="235">
        <v>64</v>
      </c>
      <c r="G15129" s="235">
        <v>25</v>
      </c>
      <c r="H15129" s="235">
        <v>14</v>
      </c>
    </row>
    <row r="15130" spans="2:8">
      <c r="B15130" s="235" t="s">
        <v>102</v>
      </c>
      <c r="C15130" s="235">
        <v>44377</v>
      </c>
      <c r="D15130" s="235">
        <v>7</v>
      </c>
      <c r="E15130" s="235">
        <v>96</v>
      </c>
      <c r="F15130" s="235">
        <v>58</v>
      </c>
      <c r="G15130" s="235">
        <v>26</v>
      </c>
      <c r="H15130" s="235">
        <v>15</v>
      </c>
    </row>
    <row r="15131" spans="2:8">
      <c r="B15131" s="235" t="s">
        <v>102</v>
      </c>
      <c r="C15131" s="235">
        <v>44378</v>
      </c>
      <c r="D15131" s="235">
        <v>9</v>
      </c>
      <c r="E15131" s="235">
        <v>94</v>
      </c>
      <c r="F15131" s="235">
        <v>53</v>
      </c>
      <c r="G15131" s="235">
        <v>24</v>
      </c>
      <c r="H15131" s="235">
        <v>13</v>
      </c>
    </row>
    <row r="15132" spans="2:8">
      <c r="B15132" s="235" t="s">
        <v>102</v>
      </c>
      <c r="C15132" s="235">
        <v>44379</v>
      </c>
      <c r="D15132" s="235">
        <v>10</v>
      </c>
      <c r="E15132" s="235">
        <v>95</v>
      </c>
      <c r="F15132" s="235">
        <v>55</v>
      </c>
      <c r="G15132" s="235">
        <v>26</v>
      </c>
      <c r="H15132" s="235">
        <v>13</v>
      </c>
    </row>
    <row r="15133" spans="2:8">
      <c r="B15133" s="235" t="s">
        <v>102</v>
      </c>
      <c r="C15133" s="235">
        <v>44380</v>
      </c>
      <c r="D15133" s="235">
        <v>0</v>
      </c>
      <c r="E15133" s="235">
        <v>0</v>
      </c>
      <c r="F15133" s="235">
        <v>0</v>
      </c>
      <c r="G15133" s="235">
        <v>0</v>
      </c>
      <c r="H15133" s="235">
        <v>0</v>
      </c>
    </row>
    <row r="15134" spans="2:8">
      <c r="B15134" s="235" t="s">
        <v>102</v>
      </c>
      <c r="C15134" s="235">
        <v>44381</v>
      </c>
      <c r="D15134" s="235">
        <v>0</v>
      </c>
      <c r="E15134" s="235">
        <v>0</v>
      </c>
      <c r="F15134" s="235">
        <v>0</v>
      </c>
      <c r="G15134" s="235">
        <v>0</v>
      </c>
      <c r="H15134" s="235">
        <v>0</v>
      </c>
    </row>
    <row r="15135" spans="2:8">
      <c r="B15135" s="235" t="s">
        <v>102</v>
      </c>
      <c r="C15135" s="235">
        <v>44382</v>
      </c>
      <c r="D15135" s="235">
        <v>0</v>
      </c>
      <c r="E15135" s="235">
        <v>0</v>
      </c>
      <c r="F15135" s="235">
        <v>0</v>
      </c>
      <c r="G15135" s="235">
        <v>0</v>
      </c>
      <c r="H15135" s="235">
        <v>0</v>
      </c>
    </row>
    <row r="15136" spans="2:8">
      <c r="B15136" s="235" t="s">
        <v>102</v>
      </c>
      <c r="C15136" s="235">
        <v>44383</v>
      </c>
      <c r="D15136" s="235">
        <v>11</v>
      </c>
      <c r="E15136" s="235">
        <v>91</v>
      </c>
      <c r="F15136" s="235">
        <v>48</v>
      </c>
      <c r="G15136" s="235">
        <v>28</v>
      </c>
      <c r="H15136" s="235">
        <v>15</v>
      </c>
    </row>
    <row r="15137" spans="2:8">
      <c r="B15137" s="235" t="s">
        <v>102</v>
      </c>
      <c r="C15137" s="235">
        <v>44384</v>
      </c>
      <c r="D15137" s="235">
        <v>0</v>
      </c>
      <c r="E15137" s="235">
        <v>91</v>
      </c>
      <c r="F15137" s="235">
        <v>51</v>
      </c>
      <c r="G15137" s="235">
        <v>28</v>
      </c>
      <c r="H15137" s="235">
        <v>16</v>
      </c>
    </row>
    <row r="15138" spans="2:8">
      <c r="B15138" s="235" t="s">
        <v>102</v>
      </c>
      <c r="C15138" s="235">
        <v>44385</v>
      </c>
      <c r="D15138" s="235">
        <v>0</v>
      </c>
      <c r="E15138" s="235">
        <v>99</v>
      </c>
      <c r="F15138" s="235">
        <v>41</v>
      </c>
      <c r="G15138" s="235">
        <v>27</v>
      </c>
      <c r="H15138" s="235">
        <v>14</v>
      </c>
    </row>
    <row r="15139" spans="2:8">
      <c r="B15139" s="235" t="s">
        <v>102</v>
      </c>
      <c r="C15139" s="235">
        <v>44386</v>
      </c>
      <c r="D15139" s="235">
        <v>9</v>
      </c>
      <c r="E15139" s="235">
        <v>98</v>
      </c>
      <c r="F15139" s="235">
        <v>57</v>
      </c>
      <c r="G15139" s="235">
        <v>25</v>
      </c>
      <c r="H15139" s="235">
        <v>16</v>
      </c>
    </row>
    <row r="15140" spans="2:8">
      <c r="B15140" s="235" t="s">
        <v>102</v>
      </c>
      <c r="C15140" s="235">
        <v>44387</v>
      </c>
      <c r="D15140" s="235">
        <v>0</v>
      </c>
      <c r="E15140" s="235">
        <v>0</v>
      </c>
      <c r="F15140" s="235">
        <v>0</v>
      </c>
      <c r="G15140" s="235">
        <v>0</v>
      </c>
      <c r="H15140" s="235">
        <v>0</v>
      </c>
    </row>
    <row r="15141" spans="2:8">
      <c r="B15141" s="235" t="s">
        <v>102</v>
      </c>
      <c r="C15141" s="235">
        <v>44388</v>
      </c>
      <c r="D15141" s="235">
        <v>0</v>
      </c>
      <c r="E15141" s="235">
        <v>0</v>
      </c>
      <c r="F15141" s="235">
        <v>0</v>
      </c>
      <c r="G15141" s="235">
        <v>0</v>
      </c>
      <c r="H15141" s="235">
        <v>0</v>
      </c>
    </row>
    <row r="15142" spans="2:8">
      <c r="B15142" s="235" t="s">
        <v>102</v>
      </c>
      <c r="C15142" s="235">
        <v>44389</v>
      </c>
      <c r="D15142" s="235">
        <v>52</v>
      </c>
      <c r="E15142" s="235">
        <v>93</v>
      </c>
      <c r="F15142" s="235">
        <v>52</v>
      </c>
      <c r="G15142" s="235">
        <v>27</v>
      </c>
      <c r="H15142" s="235">
        <v>16</v>
      </c>
    </row>
    <row r="15143" spans="2:8">
      <c r="B15143" s="235" t="s">
        <v>102</v>
      </c>
      <c r="C15143" s="235">
        <v>44390</v>
      </c>
      <c r="D15143" s="235">
        <v>1</v>
      </c>
      <c r="E15143" s="235">
        <v>95</v>
      </c>
      <c r="F15143" s="235">
        <v>43</v>
      </c>
      <c r="G15143" s="235">
        <v>28</v>
      </c>
      <c r="H15143" s="235">
        <v>16</v>
      </c>
    </row>
    <row r="15144" spans="2:8">
      <c r="B15144" s="235" t="s">
        <v>102</v>
      </c>
      <c r="C15144" s="235">
        <v>44391</v>
      </c>
      <c r="D15144" s="235">
        <v>0</v>
      </c>
      <c r="E15144" s="235">
        <v>95</v>
      </c>
      <c r="F15144" s="235">
        <v>47</v>
      </c>
      <c r="G15144" s="235">
        <v>28</v>
      </c>
      <c r="H15144" s="235">
        <v>15</v>
      </c>
    </row>
    <row r="15145" spans="2:8">
      <c r="B15145" s="235" t="s">
        <v>102</v>
      </c>
      <c r="C15145" s="235">
        <v>44392</v>
      </c>
      <c r="D15145" s="235">
        <v>0</v>
      </c>
      <c r="E15145" s="235">
        <v>100</v>
      </c>
      <c r="F15145" s="235">
        <v>47</v>
      </c>
      <c r="G15145" s="235">
        <v>29</v>
      </c>
      <c r="H15145" s="235">
        <v>16</v>
      </c>
    </row>
    <row r="15146" spans="2:8">
      <c r="B15146" s="235" t="s">
        <v>102</v>
      </c>
      <c r="C15146" s="235">
        <v>44393</v>
      </c>
      <c r="D15146" s="235">
        <v>40</v>
      </c>
      <c r="E15146" s="235">
        <v>99</v>
      </c>
      <c r="F15146" s="235">
        <v>46</v>
      </c>
      <c r="G15146" s="235">
        <v>27</v>
      </c>
      <c r="H15146" s="235">
        <v>16</v>
      </c>
    </row>
    <row r="15147" spans="2:8">
      <c r="B15147" s="235" t="s">
        <v>102</v>
      </c>
      <c r="C15147" s="235">
        <v>44394</v>
      </c>
      <c r="D15147" s="235">
        <v>0</v>
      </c>
      <c r="E15147" s="235">
        <v>0</v>
      </c>
      <c r="F15147" s="235">
        <v>0</v>
      </c>
      <c r="G15147" s="235">
        <v>0</v>
      </c>
      <c r="H15147" s="235">
        <v>0</v>
      </c>
    </row>
    <row r="15148" spans="2:8">
      <c r="B15148" s="235" t="s">
        <v>102</v>
      </c>
      <c r="C15148" s="235">
        <v>44395</v>
      </c>
      <c r="D15148" s="235">
        <v>0</v>
      </c>
      <c r="E15148" s="235">
        <v>0</v>
      </c>
      <c r="F15148" s="235">
        <v>0</v>
      </c>
      <c r="G15148" s="235">
        <v>0</v>
      </c>
      <c r="H15148" s="235">
        <v>0</v>
      </c>
    </row>
    <row r="15149" spans="2:8">
      <c r="B15149" s="235" t="s">
        <v>102</v>
      </c>
      <c r="C15149" s="235">
        <v>44396</v>
      </c>
      <c r="D15149" s="235">
        <v>0</v>
      </c>
      <c r="E15149" s="235">
        <v>0</v>
      </c>
      <c r="F15149" s="235">
        <v>0</v>
      </c>
      <c r="G15149" s="235">
        <v>0</v>
      </c>
      <c r="H15149" s="235">
        <v>0</v>
      </c>
    </row>
    <row r="15150" spans="2:8">
      <c r="B15150" s="235" t="s">
        <v>102</v>
      </c>
      <c r="C15150" s="235">
        <v>44397</v>
      </c>
      <c r="D15150" s="235">
        <v>1</v>
      </c>
      <c r="E15150" s="235">
        <v>88</v>
      </c>
      <c r="F15150" s="235">
        <v>42</v>
      </c>
      <c r="G15150" s="235">
        <v>29</v>
      </c>
      <c r="H15150" s="235">
        <v>15</v>
      </c>
    </row>
    <row r="15151" spans="2:8">
      <c r="B15151" s="235" t="s">
        <v>102</v>
      </c>
      <c r="C15151" s="235">
        <v>44398</v>
      </c>
      <c r="D15151" s="235">
        <v>0</v>
      </c>
      <c r="E15151" s="235">
        <v>90</v>
      </c>
      <c r="F15151" s="235">
        <v>47</v>
      </c>
      <c r="G15151" s="235">
        <v>27</v>
      </c>
      <c r="H15151" s="235">
        <v>15</v>
      </c>
    </row>
    <row r="15152" spans="2:8">
      <c r="B15152" s="235" t="s">
        <v>102</v>
      </c>
      <c r="C15152" s="235">
        <v>44399</v>
      </c>
      <c r="D15152" s="235">
        <v>0</v>
      </c>
      <c r="E15152" s="235">
        <v>84</v>
      </c>
      <c r="F15152" s="235">
        <v>48</v>
      </c>
      <c r="G15152" s="235">
        <v>16</v>
      </c>
      <c r="H15152" s="235">
        <v>24</v>
      </c>
    </row>
    <row r="15153" spans="2:8">
      <c r="B15153" s="235" t="s">
        <v>102</v>
      </c>
      <c r="C15153" s="235">
        <v>44400</v>
      </c>
      <c r="D15153" s="235">
        <v>0</v>
      </c>
      <c r="E15153" s="235">
        <v>56</v>
      </c>
      <c r="F15153" s="235">
        <v>98</v>
      </c>
      <c r="G15153" s="235">
        <v>29</v>
      </c>
      <c r="H15153" s="235">
        <v>16</v>
      </c>
    </row>
    <row r="15154" spans="2:8">
      <c r="B15154" s="235" t="s">
        <v>102</v>
      </c>
      <c r="C15154" s="235">
        <v>44401</v>
      </c>
      <c r="D15154" s="235">
        <v>0</v>
      </c>
      <c r="E15154" s="235">
        <v>0</v>
      </c>
      <c r="F15154" s="235">
        <v>0</v>
      </c>
      <c r="G15154" s="235">
        <v>0</v>
      </c>
      <c r="H15154" s="235">
        <v>0</v>
      </c>
    </row>
    <row r="15155" spans="2:8">
      <c r="B15155" s="235" t="s">
        <v>102</v>
      </c>
      <c r="C15155" s="235">
        <v>44402</v>
      </c>
      <c r="D15155" s="235">
        <v>0</v>
      </c>
      <c r="E15155" s="235">
        <v>0</v>
      </c>
      <c r="F15155" s="235">
        <v>0</v>
      </c>
      <c r="G15155" s="235">
        <v>0</v>
      </c>
      <c r="H15155" s="235">
        <v>0</v>
      </c>
    </row>
    <row r="15156" spans="2:8">
      <c r="B15156" s="235" t="s">
        <v>102</v>
      </c>
      <c r="C15156" s="235">
        <v>44403</v>
      </c>
      <c r="D15156" s="235">
        <v>15</v>
      </c>
      <c r="E15156" s="235">
        <v>97</v>
      </c>
      <c r="F15156" s="235">
        <v>58</v>
      </c>
      <c r="G15156" s="235">
        <v>25</v>
      </c>
      <c r="H15156" s="235">
        <v>14</v>
      </c>
    </row>
    <row r="15157" spans="2:8">
      <c r="B15157" s="235" t="s">
        <v>102</v>
      </c>
      <c r="C15157" s="235">
        <v>44404</v>
      </c>
      <c r="D15157" s="235">
        <v>14</v>
      </c>
      <c r="E15157" s="235">
        <v>96</v>
      </c>
      <c r="F15157" s="235">
        <v>44</v>
      </c>
      <c r="G15157" s="235">
        <v>28</v>
      </c>
      <c r="H15157" s="235">
        <v>12</v>
      </c>
    </row>
    <row r="15158" spans="2:8">
      <c r="B15158" s="235" t="s">
        <v>102</v>
      </c>
      <c r="C15158" s="235">
        <v>44405</v>
      </c>
      <c r="D15158" s="235">
        <v>1</v>
      </c>
      <c r="E15158" s="235">
        <v>95</v>
      </c>
      <c r="F15158" s="235">
        <v>56</v>
      </c>
      <c r="G15158" s="235">
        <v>26</v>
      </c>
      <c r="H15158" s="235">
        <v>14</v>
      </c>
    </row>
    <row r="15159" spans="2:8">
      <c r="B15159" s="235" t="s">
        <v>102</v>
      </c>
      <c r="C15159" s="235">
        <v>44406</v>
      </c>
      <c r="D15159" s="235">
        <v>0</v>
      </c>
      <c r="E15159" s="235">
        <v>96</v>
      </c>
      <c r="F15159" s="235">
        <v>57</v>
      </c>
      <c r="G15159" s="235">
        <v>27</v>
      </c>
      <c r="H15159" s="235">
        <v>13</v>
      </c>
    </row>
    <row r="15160" spans="2:8">
      <c r="B15160" s="235" t="s">
        <v>102</v>
      </c>
      <c r="C15160" s="235">
        <v>44407</v>
      </c>
      <c r="D15160" s="235">
        <v>20</v>
      </c>
      <c r="E15160" s="235">
        <v>96</v>
      </c>
      <c r="F15160" s="235">
        <v>44</v>
      </c>
      <c r="G15160" s="235">
        <v>28</v>
      </c>
      <c r="H15160" s="235">
        <v>12</v>
      </c>
    </row>
    <row r="15161" spans="2:8">
      <c r="B15161" s="235" t="s">
        <v>102</v>
      </c>
      <c r="C15161" s="235">
        <v>44408</v>
      </c>
      <c r="D15161" s="235">
        <v>0</v>
      </c>
      <c r="E15161" s="235">
        <v>0</v>
      </c>
      <c r="F15161" s="235">
        <v>0</v>
      </c>
      <c r="G15161" s="235">
        <v>0</v>
      </c>
      <c r="H15161" s="235">
        <v>0</v>
      </c>
    </row>
    <row r="15162" spans="2:8">
      <c r="B15162" s="235" t="s">
        <v>102</v>
      </c>
      <c r="C15162" s="235">
        <v>44409</v>
      </c>
      <c r="D15162" s="235">
        <v>0</v>
      </c>
      <c r="E15162" s="235">
        <v>0</v>
      </c>
      <c r="F15162" s="235">
        <v>0</v>
      </c>
      <c r="G15162" s="235">
        <v>0</v>
      </c>
      <c r="H15162" s="235">
        <v>0</v>
      </c>
    </row>
    <row r="15163" spans="2:8">
      <c r="B15163" s="235" t="s">
        <v>102</v>
      </c>
      <c r="C15163" s="235">
        <v>44410</v>
      </c>
      <c r="D15163" s="235">
        <v>0</v>
      </c>
      <c r="E15163" s="235">
        <v>86</v>
      </c>
      <c r="F15163" s="235">
        <v>48</v>
      </c>
      <c r="G15163" s="235">
        <v>28</v>
      </c>
      <c r="H15163" s="235">
        <v>15</v>
      </c>
    </row>
    <row r="15164" spans="2:8">
      <c r="B15164" s="235" t="s">
        <v>102</v>
      </c>
      <c r="C15164" s="235">
        <v>44411</v>
      </c>
      <c r="D15164" s="235">
        <v>2</v>
      </c>
      <c r="E15164" s="235">
        <v>83</v>
      </c>
      <c r="F15164" s="235">
        <v>48</v>
      </c>
      <c r="G15164" s="235">
        <v>26</v>
      </c>
      <c r="H15164" s="235">
        <v>16</v>
      </c>
    </row>
    <row r="15165" spans="2:8">
      <c r="B15165" s="235" t="s">
        <v>102</v>
      </c>
      <c r="C15165" s="235">
        <v>44412</v>
      </c>
      <c r="D15165" s="235">
        <v>0</v>
      </c>
      <c r="E15165" s="235">
        <v>86</v>
      </c>
      <c r="F15165" s="235">
        <v>34</v>
      </c>
      <c r="G15165" s="235">
        <v>29</v>
      </c>
      <c r="H15165" s="235">
        <v>16</v>
      </c>
    </row>
    <row r="15166" spans="2:8">
      <c r="B15166" s="235" t="s">
        <v>102</v>
      </c>
      <c r="C15166" s="235">
        <v>44413</v>
      </c>
      <c r="D15166" s="235">
        <v>0</v>
      </c>
      <c r="E15166" s="235">
        <v>89</v>
      </c>
      <c r="F15166" s="235">
        <v>45</v>
      </c>
      <c r="G15166" s="235">
        <v>28</v>
      </c>
      <c r="H15166" s="235">
        <v>16</v>
      </c>
    </row>
    <row r="15167" spans="2:8">
      <c r="B15167" s="235" t="s">
        <v>102</v>
      </c>
      <c r="C15167" s="235">
        <v>44414</v>
      </c>
      <c r="D15167" s="235">
        <v>0</v>
      </c>
      <c r="E15167" s="235">
        <v>87</v>
      </c>
      <c r="F15167" s="235">
        <v>51</v>
      </c>
      <c r="G15167" s="235">
        <v>28</v>
      </c>
      <c r="H15167" s="235">
        <v>15</v>
      </c>
    </row>
    <row r="15168" spans="2:8">
      <c r="B15168" s="235" t="s">
        <v>102</v>
      </c>
      <c r="C15168" s="235">
        <v>44415</v>
      </c>
      <c r="D15168" s="235">
        <v>0</v>
      </c>
      <c r="E15168" s="235">
        <v>0</v>
      </c>
      <c r="F15168" s="235">
        <v>0</v>
      </c>
      <c r="G15168" s="235">
        <v>0</v>
      </c>
      <c r="H15168" s="235">
        <v>0</v>
      </c>
    </row>
    <row r="15169" spans="2:8">
      <c r="B15169" s="235" t="s">
        <v>102</v>
      </c>
      <c r="C15169" s="235">
        <v>44416</v>
      </c>
      <c r="D15169" s="235">
        <v>0</v>
      </c>
      <c r="E15169" s="235">
        <v>0</v>
      </c>
      <c r="F15169" s="235">
        <v>0</v>
      </c>
      <c r="G15169" s="235">
        <v>0</v>
      </c>
      <c r="H15169" s="235">
        <v>0</v>
      </c>
    </row>
    <row r="15170" spans="2:8">
      <c r="B15170" s="235" t="s">
        <v>102</v>
      </c>
      <c r="C15170" s="235">
        <v>44417</v>
      </c>
      <c r="D15170" s="235">
        <v>8</v>
      </c>
      <c r="E15170" s="235">
        <v>100</v>
      </c>
      <c r="F15170" s="235">
        <v>51</v>
      </c>
      <c r="G15170" s="235">
        <v>28</v>
      </c>
      <c r="H15170" s="235">
        <v>15</v>
      </c>
    </row>
    <row r="15171" spans="2:8">
      <c r="B15171" s="235" t="s">
        <v>102</v>
      </c>
      <c r="C15171" s="235">
        <v>44418</v>
      </c>
      <c r="D15171" s="235">
        <v>2</v>
      </c>
      <c r="E15171" s="235">
        <v>97</v>
      </c>
      <c r="F15171" s="235">
        <v>52</v>
      </c>
      <c r="G15171" s="235">
        <v>26</v>
      </c>
      <c r="H15171" s="235">
        <v>16</v>
      </c>
    </row>
    <row r="15172" spans="2:8">
      <c r="B15172" s="235" t="s">
        <v>102</v>
      </c>
      <c r="C15172" s="235">
        <v>44419</v>
      </c>
      <c r="D15172" s="235">
        <v>14</v>
      </c>
      <c r="E15172" s="235">
        <v>100</v>
      </c>
      <c r="F15172" s="235">
        <v>48</v>
      </c>
      <c r="G15172" s="235">
        <v>27</v>
      </c>
      <c r="H15172" s="235">
        <v>16</v>
      </c>
    </row>
    <row r="15173" spans="2:8">
      <c r="B15173" s="235" t="s">
        <v>102</v>
      </c>
      <c r="C15173" s="235">
        <v>44420</v>
      </c>
      <c r="D15173" s="235">
        <v>7</v>
      </c>
      <c r="E15173" s="235">
        <v>100</v>
      </c>
      <c r="F15173" s="235">
        <v>52</v>
      </c>
      <c r="G15173" s="235">
        <v>26</v>
      </c>
      <c r="H15173" s="235">
        <v>15</v>
      </c>
    </row>
    <row r="15174" spans="2:8">
      <c r="B15174" s="235" t="s">
        <v>102</v>
      </c>
      <c r="C15174" s="235">
        <v>44421</v>
      </c>
      <c r="D15174" s="235">
        <v>22</v>
      </c>
      <c r="E15174" s="235">
        <v>100</v>
      </c>
      <c r="F15174" s="235">
        <v>58</v>
      </c>
      <c r="G15174" s="235">
        <v>25</v>
      </c>
      <c r="H15174" s="235">
        <v>15</v>
      </c>
    </row>
    <row r="15175" spans="2:8">
      <c r="B15175" s="235" t="s">
        <v>102</v>
      </c>
      <c r="C15175" s="235">
        <v>44422</v>
      </c>
      <c r="D15175" s="235">
        <v>0</v>
      </c>
      <c r="E15175" s="235">
        <v>0</v>
      </c>
      <c r="F15175" s="235">
        <v>0</v>
      </c>
      <c r="G15175" s="235">
        <v>0</v>
      </c>
      <c r="H15175" s="235">
        <v>0</v>
      </c>
    </row>
    <row r="15176" spans="2:8">
      <c r="B15176" s="235" t="s">
        <v>102</v>
      </c>
      <c r="C15176" s="235">
        <v>44423</v>
      </c>
      <c r="D15176" s="235">
        <v>0</v>
      </c>
      <c r="E15176" s="235">
        <v>0</v>
      </c>
      <c r="F15176" s="235">
        <v>0</v>
      </c>
      <c r="G15176" s="235">
        <v>0</v>
      </c>
      <c r="H15176" s="235">
        <v>0</v>
      </c>
    </row>
    <row r="15177" spans="2:8">
      <c r="B15177" s="235" t="s">
        <v>102</v>
      </c>
      <c r="C15177" s="235">
        <v>44424</v>
      </c>
      <c r="D15177" s="235">
        <v>0</v>
      </c>
      <c r="E15177" s="235">
        <v>0</v>
      </c>
      <c r="F15177" s="235">
        <v>0</v>
      </c>
      <c r="G15177" s="235">
        <v>0</v>
      </c>
      <c r="H15177" s="235">
        <v>0</v>
      </c>
    </row>
    <row r="15178" spans="2:8">
      <c r="B15178" s="235" t="s">
        <v>102</v>
      </c>
      <c r="C15178" s="235">
        <v>44425</v>
      </c>
      <c r="D15178" s="235">
        <v>110</v>
      </c>
      <c r="E15178" s="235">
        <v>100</v>
      </c>
      <c r="F15178" s="235">
        <v>59</v>
      </c>
      <c r="G15178" s="235">
        <v>25</v>
      </c>
      <c r="H15178" s="235">
        <v>15</v>
      </c>
    </row>
    <row r="15179" spans="2:8">
      <c r="B15179" s="235" t="s">
        <v>102</v>
      </c>
      <c r="C15179" s="235">
        <v>44426</v>
      </c>
      <c r="D15179" s="235">
        <v>13</v>
      </c>
      <c r="E15179" s="235">
        <v>100</v>
      </c>
      <c r="F15179" s="235">
        <v>59</v>
      </c>
      <c r="G15179" s="235">
        <v>25</v>
      </c>
      <c r="H15179" s="235">
        <v>16</v>
      </c>
    </row>
    <row r="15180" spans="2:8">
      <c r="B15180" s="235" t="s">
        <v>102</v>
      </c>
      <c r="C15180" s="235">
        <v>44427</v>
      </c>
      <c r="D15180" s="235">
        <v>20</v>
      </c>
      <c r="E15180" s="235">
        <v>100</v>
      </c>
      <c r="F15180" s="235">
        <v>72</v>
      </c>
      <c r="G15180" s="235">
        <v>24</v>
      </c>
      <c r="H15180" s="235">
        <v>15</v>
      </c>
    </row>
    <row r="15181" spans="2:8">
      <c r="B15181" s="235" t="s">
        <v>102</v>
      </c>
      <c r="C15181" s="235">
        <v>44428</v>
      </c>
      <c r="D15181" s="235">
        <v>11</v>
      </c>
      <c r="E15181" s="235">
        <v>100</v>
      </c>
      <c r="F15181" s="235">
        <v>55</v>
      </c>
      <c r="G15181" s="235">
        <v>26</v>
      </c>
      <c r="H15181" s="235">
        <v>16</v>
      </c>
    </row>
    <row r="15182" spans="2:8">
      <c r="B15182" s="235" t="s">
        <v>102</v>
      </c>
      <c r="C15182" s="235">
        <v>44429</v>
      </c>
      <c r="D15182" s="235">
        <v>0</v>
      </c>
      <c r="E15182" s="235">
        <v>0</v>
      </c>
      <c r="F15182" s="235">
        <v>0</v>
      </c>
      <c r="G15182" s="235">
        <v>0</v>
      </c>
      <c r="H15182" s="235">
        <v>0</v>
      </c>
    </row>
    <row r="15183" spans="2:8">
      <c r="B15183" s="235" t="s">
        <v>102</v>
      </c>
      <c r="C15183" s="235">
        <v>44430</v>
      </c>
      <c r="D15183" s="235">
        <v>0</v>
      </c>
      <c r="E15183" s="235">
        <v>0</v>
      </c>
      <c r="F15183" s="235">
        <v>0</v>
      </c>
      <c r="G15183" s="235">
        <v>0</v>
      </c>
      <c r="H15183" s="235">
        <v>0</v>
      </c>
    </row>
    <row r="15184" spans="2:8">
      <c r="B15184" s="235" t="s">
        <v>102</v>
      </c>
      <c r="C15184" s="235">
        <v>44431</v>
      </c>
      <c r="D15184" s="235">
        <v>7</v>
      </c>
      <c r="E15184" s="235">
        <v>100</v>
      </c>
      <c r="F15184" s="235">
        <v>53</v>
      </c>
      <c r="G15184" s="235">
        <v>28</v>
      </c>
      <c r="H15184" s="235">
        <v>17</v>
      </c>
    </row>
    <row r="15185" spans="2:8">
      <c r="B15185" s="235" t="s">
        <v>102</v>
      </c>
      <c r="C15185" s="235">
        <v>44432</v>
      </c>
      <c r="D15185" s="235">
        <v>5</v>
      </c>
      <c r="E15185" s="235">
        <v>100</v>
      </c>
      <c r="F15185" s="235">
        <v>58</v>
      </c>
      <c r="G15185" s="235">
        <v>25</v>
      </c>
      <c r="H15185" s="235">
        <v>16</v>
      </c>
    </row>
    <row r="15186" spans="2:8">
      <c r="B15186" s="235" t="s">
        <v>102</v>
      </c>
      <c r="C15186" s="235">
        <v>44433</v>
      </c>
      <c r="D15186" s="235">
        <v>5</v>
      </c>
      <c r="E15186" s="235">
        <v>100</v>
      </c>
      <c r="F15186" s="235">
        <v>59</v>
      </c>
      <c r="G15186" s="235">
        <v>24</v>
      </c>
      <c r="H15186" s="235">
        <v>16</v>
      </c>
    </row>
    <row r="15187" spans="2:8">
      <c r="B15187" s="235" t="s">
        <v>102</v>
      </c>
      <c r="C15187" s="235">
        <v>44434</v>
      </c>
      <c r="D15187" s="235">
        <v>5</v>
      </c>
      <c r="E15187" s="235">
        <v>100</v>
      </c>
      <c r="F15187" s="235">
        <v>57</v>
      </c>
      <c r="G15187" s="235">
        <v>26</v>
      </c>
      <c r="H15187" s="235">
        <v>15</v>
      </c>
    </row>
    <row r="15188" spans="2:8">
      <c r="B15188" s="235" t="s">
        <v>102</v>
      </c>
      <c r="C15188" s="235">
        <v>44435</v>
      </c>
      <c r="D15188" s="235">
        <v>2</v>
      </c>
      <c r="E15188" s="235">
        <v>100</v>
      </c>
      <c r="F15188" s="235">
        <v>59</v>
      </c>
      <c r="G15188" s="235">
        <v>26</v>
      </c>
      <c r="H15188" s="235">
        <v>16</v>
      </c>
    </row>
    <row r="15189" spans="2:8">
      <c r="B15189" s="235" t="s">
        <v>102</v>
      </c>
      <c r="C15189" s="235">
        <v>44436</v>
      </c>
      <c r="D15189" s="235">
        <v>0</v>
      </c>
      <c r="E15189" s="235">
        <v>0</v>
      </c>
      <c r="F15189" s="235">
        <v>0</v>
      </c>
      <c r="G15189" s="235">
        <v>0</v>
      </c>
      <c r="H15189" s="235">
        <v>0</v>
      </c>
    </row>
    <row r="15190" spans="2:8">
      <c r="B15190" s="235" t="s">
        <v>102</v>
      </c>
      <c r="C15190" s="235">
        <v>44437</v>
      </c>
      <c r="D15190" s="235">
        <v>0</v>
      </c>
      <c r="E15190" s="235">
        <v>0</v>
      </c>
      <c r="F15190" s="235">
        <v>0</v>
      </c>
      <c r="G15190" s="235">
        <v>0</v>
      </c>
      <c r="H15190" s="235">
        <v>0</v>
      </c>
    </row>
    <row r="15191" spans="2:8">
      <c r="B15191" s="235" t="s">
        <v>102</v>
      </c>
      <c r="C15191" s="235">
        <v>44438</v>
      </c>
      <c r="D15191" s="235">
        <v>33</v>
      </c>
      <c r="E15191" s="235">
        <v>96</v>
      </c>
      <c r="F15191" s="235">
        <v>44</v>
      </c>
      <c r="G15191" s="235">
        <v>28</v>
      </c>
      <c r="H15191" s="235">
        <v>12</v>
      </c>
    </row>
    <row r="15192" spans="2:8">
      <c r="B15192" s="235" t="s">
        <v>102</v>
      </c>
      <c r="C15192" s="235">
        <v>44439</v>
      </c>
      <c r="D15192" s="235">
        <v>4</v>
      </c>
      <c r="E15192" s="235">
        <v>95</v>
      </c>
      <c r="F15192" s="235">
        <v>56</v>
      </c>
      <c r="G15192" s="235">
        <v>26</v>
      </c>
      <c r="H15192" s="235">
        <v>14</v>
      </c>
    </row>
    <row r="15193" spans="2:8">
      <c r="B15193" s="235" t="s">
        <v>102</v>
      </c>
      <c r="C15193" s="235">
        <v>44440</v>
      </c>
      <c r="D15193" s="235">
        <v>4</v>
      </c>
      <c r="E15193" s="235">
        <v>94</v>
      </c>
      <c r="F15193" s="235">
        <v>54</v>
      </c>
      <c r="G15193" s="235">
        <v>26</v>
      </c>
      <c r="H15193" s="235">
        <v>15</v>
      </c>
    </row>
    <row r="15194" spans="2:8">
      <c r="B15194" s="235" t="s">
        <v>102</v>
      </c>
      <c r="C15194" s="235">
        <v>44441</v>
      </c>
      <c r="D15194" s="235">
        <v>0</v>
      </c>
      <c r="E15194" s="235">
        <v>94</v>
      </c>
      <c r="F15194" s="235">
        <v>49</v>
      </c>
      <c r="G15194" s="235">
        <v>28</v>
      </c>
      <c r="H15194" s="235">
        <v>15</v>
      </c>
    </row>
    <row r="15195" spans="2:8">
      <c r="B15195" s="235" t="s">
        <v>102</v>
      </c>
      <c r="C15195" s="235">
        <v>44442</v>
      </c>
      <c r="D15195" s="235">
        <v>0</v>
      </c>
      <c r="E15195" s="235">
        <v>99</v>
      </c>
      <c r="F15195" s="235">
        <v>51</v>
      </c>
      <c r="G15195" s="235">
        <v>29</v>
      </c>
      <c r="H15195" s="235">
        <v>15</v>
      </c>
    </row>
    <row r="15196" spans="2:8">
      <c r="B15196" s="235" t="s">
        <v>102</v>
      </c>
      <c r="C15196" s="235">
        <v>44443</v>
      </c>
      <c r="D15196" s="235">
        <v>0</v>
      </c>
      <c r="E15196" s="235">
        <v>0</v>
      </c>
      <c r="F15196" s="235">
        <v>0</v>
      </c>
      <c r="G15196" s="235">
        <v>0</v>
      </c>
      <c r="H15196" s="235">
        <v>0</v>
      </c>
    </row>
    <row r="15197" spans="2:8">
      <c r="B15197" s="235" t="s">
        <v>102</v>
      </c>
      <c r="C15197" s="235">
        <v>44444</v>
      </c>
      <c r="D15197" s="235">
        <v>0</v>
      </c>
      <c r="E15197" s="235">
        <v>0</v>
      </c>
      <c r="F15197" s="235">
        <v>0</v>
      </c>
      <c r="G15197" s="235">
        <v>0</v>
      </c>
      <c r="H15197" s="235">
        <v>0</v>
      </c>
    </row>
    <row r="15198" spans="2:8">
      <c r="B15198" s="235" t="s">
        <v>102</v>
      </c>
      <c r="C15198" s="235">
        <v>44445</v>
      </c>
      <c r="D15198" s="235">
        <v>43</v>
      </c>
      <c r="E15198" s="235">
        <v>100</v>
      </c>
      <c r="F15198" s="235">
        <v>59</v>
      </c>
      <c r="G15198" s="235">
        <v>25</v>
      </c>
      <c r="H15198" s="235">
        <v>16</v>
      </c>
    </row>
    <row r="15199" spans="2:8">
      <c r="B15199" s="235" t="s">
        <v>102</v>
      </c>
      <c r="C15199" s="235">
        <v>44446</v>
      </c>
      <c r="D15199" s="235">
        <v>7</v>
      </c>
      <c r="E15199" s="235">
        <v>100</v>
      </c>
      <c r="F15199" s="235">
        <v>5</v>
      </c>
      <c r="G15199" s="235">
        <v>26</v>
      </c>
      <c r="H15199" s="235">
        <v>15</v>
      </c>
    </row>
    <row r="15200" spans="2:8">
      <c r="B15200" s="235" t="s">
        <v>102</v>
      </c>
      <c r="C15200" s="235">
        <v>44447</v>
      </c>
      <c r="D15200" s="235">
        <v>9</v>
      </c>
      <c r="E15200" s="235">
        <v>99</v>
      </c>
      <c r="F15200" s="235">
        <v>65</v>
      </c>
      <c r="G15200" s="235">
        <v>24</v>
      </c>
      <c r="H15200" s="235">
        <v>16</v>
      </c>
    </row>
    <row r="15201" spans="2:8">
      <c r="B15201" s="235" t="s">
        <v>102</v>
      </c>
      <c r="C15201" s="235">
        <v>44448</v>
      </c>
      <c r="D15201" s="235">
        <v>8</v>
      </c>
      <c r="E15201" s="235">
        <v>96</v>
      </c>
      <c r="F15201" s="235">
        <v>52</v>
      </c>
      <c r="G15201" s="235">
        <v>28</v>
      </c>
      <c r="H15201" s="235">
        <v>15</v>
      </c>
    </row>
    <row r="15202" spans="2:8">
      <c r="B15202" s="235" t="s">
        <v>102</v>
      </c>
      <c r="C15202" s="235">
        <v>44449</v>
      </c>
      <c r="D15202" s="235">
        <v>2</v>
      </c>
      <c r="E15202" s="235">
        <v>97</v>
      </c>
      <c r="F15202" s="235">
        <v>52</v>
      </c>
      <c r="G15202" s="235">
        <v>26</v>
      </c>
      <c r="H15202" s="235">
        <v>16</v>
      </c>
    </row>
    <row r="15203" spans="2:8">
      <c r="B15203" s="235" t="s">
        <v>102</v>
      </c>
      <c r="C15203" s="235">
        <v>44450</v>
      </c>
      <c r="D15203" s="235">
        <v>0</v>
      </c>
      <c r="E15203" s="235">
        <v>0</v>
      </c>
      <c r="F15203" s="235">
        <v>0</v>
      </c>
      <c r="G15203" s="235">
        <v>0</v>
      </c>
      <c r="H15203" s="235">
        <v>0</v>
      </c>
    </row>
    <row r="15204" spans="2:8">
      <c r="B15204" s="235" t="s">
        <v>102</v>
      </c>
      <c r="C15204" s="235">
        <v>44451</v>
      </c>
      <c r="D15204" s="235">
        <v>0</v>
      </c>
      <c r="E15204" s="235">
        <v>0</v>
      </c>
      <c r="F15204" s="235">
        <v>0</v>
      </c>
      <c r="G15204" s="235">
        <v>0</v>
      </c>
      <c r="H15204" s="235">
        <v>0</v>
      </c>
    </row>
    <row r="15205" spans="2:8">
      <c r="B15205" s="235" t="s">
        <v>102</v>
      </c>
      <c r="C15205" s="235">
        <v>44452</v>
      </c>
      <c r="D15205" s="235">
        <v>26</v>
      </c>
      <c r="E15205" s="235">
        <v>94</v>
      </c>
      <c r="F15205" s="235">
        <v>45</v>
      </c>
      <c r="G15205" s="235">
        <v>27</v>
      </c>
      <c r="H15205" s="235">
        <v>14</v>
      </c>
    </row>
    <row r="15206" spans="2:8">
      <c r="B15206" s="235" t="s">
        <v>102</v>
      </c>
      <c r="C15206" s="235">
        <v>44453</v>
      </c>
      <c r="D15206" s="235">
        <v>15</v>
      </c>
      <c r="E15206" s="235">
        <v>96</v>
      </c>
      <c r="F15206" s="235">
        <v>49</v>
      </c>
      <c r="G15206" s="235">
        <v>28</v>
      </c>
      <c r="H15206" s="235">
        <v>16</v>
      </c>
    </row>
    <row r="15207" spans="2:8">
      <c r="B15207" s="235" t="s">
        <v>102</v>
      </c>
      <c r="C15207" s="235">
        <v>44454</v>
      </c>
      <c r="D15207" s="235">
        <v>0</v>
      </c>
      <c r="E15207" s="235">
        <v>100</v>
      </c>
      <c r="F15207" s="235">
        <v>51</v>
      </c>
      <c r="G15207" s="235">
        <v>27</v>
      </c>
      <c r="H15207" s="235">
        <v>15</v>
      </c>
    </row>
    <row r="15208" spans="2:8">
      <c r="B15208" s="235" t="s">
        <v>102</v>
      </c>
      <c r="C15208" s="235">
        <v>44455</v>
      </c>
      <c r="D15208" s="235">
        <v>20</v>
      </c>
      <c r="E15208" s="235">
        <v>90</v>
      </c>
      <c r="F15208" s="235">
        <v>47</v>
      </c>
      <c r="G15208" s="235">
        <v>28</v>
      </c>
      <c r="H15208" s="235">
        <v>15</v>
      </c>
    </row>
    <row r="15209" spans="2:8">
      <c r="B15209" s="235" t="s">
        <v>102</v>
      </c>
      <c r="C15209" s="235">
        <v>44456</v>
      </c>
      <c r="D15209" s="235">
        <v>1</v>
      </c>
      <c r="E15209" s="235">
        <v>95</v>
      </c>
      <c r="F15209" s="235">
        <v>46</v>
      </c>
      <c r="G15209" s="235">
        <v>28</v>
      </c>
      <c r="H15209" s="235">
        <v>19</v>
      </c>
    </row>
    <row r="15210" spans="2:8">
      <c r="B15210" s="235" t="s">
        <v>102</v>
      </c>
      <c r="C15210" s="235">
        <v>44457</v>
      </c>
      <c r="D15210" s="235">
        <v>0</v>
      </c>
      <c r="E15210" s="235">
        <v>0</v>
      </c>
      <c r="F15210" s="235">
        <v>0</v>
      </c>
      <c r="G15210" s="235">
        <v>0</v>
      </c>
      <c r="H15210" s="235">
        <v>0</v>
      </c>
    </row>
    <row r="15211" spans="2:8">
      <c r="B15211" s="235" t="s">
        <v>102</v>
      </c>
      <c r="C15211" s="235">
        <v>44458</v>
      </c>
      <c r="D15211" s="235">
        <v>0</v>
      </c>
      <c r="E15211" s="235">
        <v>0</v>
      </c>
      <c r="F15211" s="235">
        <v>0</v>
      </c>
      <c r="G15211" s="235">
        <v>0</v>
      </c>
      <c r="H15211" s="235">
        <v>0</v>
      </c>
    </row>
    <row r="15212" spans="2:8">
      <c r="B15212" s="235" t="s">
        <v>102</v>
      </c>
      <c r="C15212" s="235">
        <v>44459</v>
      </c>
      <c r="D15212" s="235">
        <v>30</v>
      </c>
      <c r="E15212" s="235">
        <v>100</v>
      </c>
      <c r="F15212" s="235">
        <v>52</v>
      </c>
      <c r="G15212" s="235">
        <v>28</v>
      </c>
      <c r="H15212" s="235">
        <v>15</v>
      </c>
    </row>
    <row r="15213" spans="2:8">
      <c r="B15213" s="235" t="s">
        <v>102</v>
      </c>
      <c r="C15213" s="235">
        <v>44460</v>
      </c>
      <c r="D15213" s="235">
        <v>1</v>
      </c>
      <c r="E15213" s="235">
        <v>83</v>
      </c>
      <c r="F15213" s="235">
        <v>46</v>
      </c>
      <c r="G15213" s="235">
        <v>24</v>
      </c>
      <c r="H15213" s="235">
        <v>13</v>
      </c>
    </row>
    <row r="15214" spans="2:8">
      <c r="B15214" s="235" t="s">
        <v>102</v>
      </c>
      <c r="C15214" s="235">
        <v>44461</v>
      </c>
      <c r="D15214" s="235">
        <v>2</v>
      </c>
      <c r="E15214" s="235">
        <v>100</v>
      </c>
      <c r="F15214" s="235">
        <v>59</v>
      </c>
      <c r="G15214" s="235">
        <v>25</v>
      </c>
      <c r="H15214" s="235">
        <v>16</v>
      </c>
    </row>
    <row r="15215" spans="2:8">
      <c r="B15215" s="235" t="s">
        <v>102</v>
      </c>
      <c r="C15215" s="235">
        <v>44462</v>
      </c>
      <c r="D15215" s="235">
        <v>16</v>
      </c>
      <c r="E15215" s="235">
        <v>100</v>
      </c>
      <c r="F15215" s="235">
        <v>66</v>
      </c>
      <c r="G15215" s="235">
        <v>23</v>
      </c>
      <c r="H15215" s="235">
        <v>15</v>
      </c>
    </row>
    <row r="15216" spans="2:8">
      <c r="B15216" s="235" t="s">
        <v>102</v>
      </c>
      <c r="C15216" s="235">
        <v>44463</v>
      </c>
      <c r="D15216" s="235">
        <v>2</v>
      </c>
      <c r="E15216" s="235">
        <v>85</v>
      </c>
      <c r="F15216" s="235">
        <v>46</v>
      </c>
      <c r="G15216" s="235">
        <v>23</v>
      </c>
      <c r="H15216" s="235">
        <v>14</v>
      </c>
    </row>
    <row r="15217" spans="2:8">
      <c r="B15217" s="235" t="s">
        <v>102</v>
      </c>
      <c r="C15217" s="235">
        <v>44464</v>
      </c>
      <c r="D15217" s="235">
        <v>0</v>
      </c>
      <c r="E15217" s="235">
        <v>0</v>
      </c>
      <c r="F15217" s="235">
        <v>0</v>
      </c>
      <c r="G15217" s="235">
        <v>0</v>
      </c>
      <c r="H15217" s="235">
        <v>0</v>
      </c>
    </row>
    <row r="15218" spans="2:8">
      <c r="B15218" s="235" t="s">
        <v>102</v>
      </c>
      <c r="C15218" s="235">
        <v>44465</v>
      </c>
      <c r="D15218" s="235">
        <v>0</v>
      </c>
      <c r="E15218" s="235">
        <v>0</v>
      </c>
      <c r="F15218" s="235">
        <v>0</v>
      </c>
      <c r="G15218" s="235">
        <v>0</v>
      </c>
      <c r="H15218" s="235">
        <v>0</v>
      </c>
    </row>
    <row r="15219" spans="2:8">
      <c r="B15219" s="235" t="s">
        <v>102</v>
      </c>
      <c r="C15219" s="235">
        <v>44466</v>
      </c>
      <c r="D15219" s="235">
        <v>0</v>
      </c>
      <c r="E15219" s="235">
        <v>92</v>
      </c>
      <c r="F15219" s="235">
        <v>75</v>
      </c>
      <c r="G15219" s="235">
        <v>28</v>
      </c>
      <c r="H15219" s="235">
        <v>15</v>
      </c>
    </row>
    <row r="15220" spans="2:8">
      <c r="B15220" s="235" t="s">
        <v>102</v>
      </c>
      <c r="C15220" s="235">
        <v>44467</v>
      </c>
      <c r="D15220" s="235">
        <v>28</v>
      </c>
      <c r="E15220" s="235">
        <v>100</v>
      </c>
      <c r="F15220" s="235">
        <v>62</v>
      </c>
      <c r="G15220" s="235">
        <v>28</v>
      </c>
      <c r="H15220" s="235">
        <v>13</v>
      </c>
    </row>
    <row r="15221" spans="2:8">
      <c r="B15221" s="235" t="s">
        <v>102</v>
      </c>
      <c r="C15221" s="235">
        <v>44468</v>
      </c>
      <c r="D15221" s="235">
        <v>0</v>
      </c>
      <c r="E15221" s="235">
        <v>0</v>
      </c>
      <c r="F15221" s="235">
        <v>0</v>
      </c>
      <c r="G15221" s="235">
        <v>0</v>
      </c>
      <c r="H15221" s="235">
        <v>0</v>
      </c>
    </row>
    <row r="15222" spans="2:8">
      <c r="B15222" s="235" t="s">
        <v>102</v>
      </c>
      <c r="C15222" s="235">
        <v>44469</v>
      </c>
      <c r="D15222" s="235">
        <v>0</v>
      </c>
      <c r="E15222" s="235">
        <v>0</v>
      </c>
      <c r="F15222" s="235">
        <v>0</v>
      </c>
      <c r="G15222" s="235">
        <v>0</v>
      </c>
      <c r="H15222" s="235">
        <v>0</v>
      </c>
    </row>
    <row r="15223" spans="2:8">
      <c r="B15223" s="235" t="s">
        <v>102</v>
      </c>
      <c r="C15223" s="235">
        <v>44468</v>
      </c>
      <c r="D15223" s="235">
        <v>10</v>
      </c>
      <c r="E15223" s="235">
        <v>95</v>
      </c>
      <c r="F15223" s="235">
        <v>62</v>
      </c>
      <c r="G15223" s="235">
        <v>27</v>
      </c>
      <c r="H15223" s="235">
        <v>16</v>
      </c>
    </row>
    <row r="15224" spans="2:8">
      <c r="B15224" s="235" t="s">
        <v>102</v>
      </c>
      <c r="C15224" s="235">
        <v>44469</v>
      </c>
      <c r="D15224" s="235">
        <v>28</v>
      </c>
      <c r="E15224" s="235">
        <v>96</v>
      </c>
      <c r="F15224" s="235">
        <v>52</v>
      </c>
      <c r="G15224" s="235">
        <v>27</v>
      </c>
      <c r="H15224" s="235">
        <v>15</v>
      </c>
    </row>
    <row r="15225" spans="2:8">
      <c r="B15225" s="235" t="s">
        <v>102</v>
      </c>
      <c r="C15225" s="235">
        <v>44470</v>
      </c>
      <c r="D15225" s="235">
        <v>1</v>
      </c>
      <c r="E15225" s="235">
        <v>99</v>
      </c>
      <c r="F15225" s="235">
        <v>62</v>
      </c>
      <c r="G15225" s="235">
        <v>25</v>
      </c>
      <c r="H15225" s="235">
        <v>14</v>
      </c>
    </row>
    <row r="15226" spans="2:8">
      <c r="B15226" s="235" t="s">
        <v>102</v>
      </c>
      <c r="C15226" s="235">
        <v>44473</v>
      </c>
      <c r="D15226" s="235">
        <v>42</v>
      </c>
      <c r="E15226" s="235">
        <v>100</v>
      </c>
      <c r="F15226" s="235">
        <v>51</v>
      </c>
      <c r="G15226" s="235">
        <v>28</v>
      </c>
      <c r="H15226" s="235">
        <v>15</v>
      </c>
    </row>
    <row r="15227" spans="2:8">
      <c r="B15227" s="235" t="s">
        <v>102</v>
      </c>
      <c r="C15227" s="235">
        <v>44474</v>
      </c>
      <c r="D15227" s="235">
        <v>14</v>
      </c>
      <c r="E15227" s="235">
        <v>100</v>
      </c>
      <c r="F15227" s="235">
        <v>54</v>
      </c>
      <c r="G15227" s="235">
        <v>28</v>
      </c>
      <c r="H15227" s="235">
        <v>16</v>
      </c>
    </row>
    <row r="15228" spans="2:8">
      <c r="B15228" s="235" t="s">
        <v>102</v>
      </c>
      <c r="C15228" s="235">
        <v>44475</v>
      </c>
      <c r="D15228" s="235">
        <v>2</v>
      </c>
      <c r="E15228" s="235">
        <v>100</v>
      </c>
      <c r="F15228" s="235">
        <v>65</v>
      </c>
      <c r="G15228" s="235">
        <v>25</v>
      </c>
      <c r="H15228" s="235">
        <v>17</v>
      </c>
    </row>
    <row r="15229" spans="2:8">
      <c r="B15229" s="235" t="s">
        <v>102</v>
      </c>
      <c r="C15229" s="235">
        <v>44476</v>
      </c>
      <c r="D15229" s="235">
        <v>14</v>
      </c>
      <c r="E15229" s="235">
        <v>100</v>
      </c>
      <c r="F15229" s="235">
        <v>60</v>
      </c>
      <c r="G15229" s="235">
        <v>26</v>
      </c>
      <c r="H15229" s="235">
        <v>15</v>
      </c>
    </row>
    <row r="15230" spans="2:8">
      <c r="B15230" s="235" t="s">
        <v>102</v>
      </c>
      <c r="C15230" s="235">
        <v>44477</v>
      </c>
      <c r="D15230" s="235">
        <v>1</v>
      </c>
      <c r="E15230" s="235">
        <v>100</v>
      </c>
      <c r="F15230" s="235">
        <v>57</v>
      </c>
      <c r="G15230" s="235">
        <v>27</v>
      </c>
      <c r="H15230" s="235">
        <v>16</v>
      </c>
    </row>
    <row r="15231" spans="2:8">
      <c r="B15231" s="235" t="s">
        <v>102</v>
      </c>
      <c r="C15231" s="235">
        <v>44477</v>
      </c>
      <c r="D15231" s="235">
        <v>1</v>
      </c>
      <c r="E15231" s="235">
        <v>100</v>
      </c>
      <c r="F15231" s="235">
        <v>57</v>
      </c>
      <c r="G15231" s="235">
        <v>27</v>
      </c>
      <c r="H15231" s="235">
        <v>16</v>
      </c>
    </row>
    <row r="15232" spans="2:8">
      <c r="B15232" s="235" t="s">
        <v>102</v>
      </c>
      <c r="C15232" s="235">
        <v>44480</v>
      </c>
      <c r="D15232" s="235">
        <v>22</v>
      </c>
      <c r="E15232" s="235">
        <v>100</v>
      </c>
      <c r="F15232" s="235">
        <v>55</v>
      </c>
      <c r="G15232" s="235">
        <v>27</v>
      </c>
      <c r="H15232" s="235">
        <v>16</v>
      </c>
    </row>
    <row r="15233" spans="2:8">
      <c r="B15233" s="235" t="s">
        <v>102</v>
      </c>
      <c r="C15233" s="235">
        <v>44481</v>
      </c>
      <c r="D15233" s="235">
        <v>18</v>
      </c>
      <c r="E15233" s="235">
        <v>100</v>
      </c>
      <c r="F15233" s="235">
        <v>54</v>
      </c>
      <c r="G15233" s="235">
        <v>27</v>
      </c>
      <c r="H15233" s="235">
        <v>16</v>
      </c>
    </row>
    <row r="15234" spans="2:8">
      <c r="B15234" s="235" t="s">
        <v>102</v>
      </c>
      <c r="C15234" s="235">
        <v>44482</v>
      </c>
      <c r="D15234" s="235">
        <v>14</v>
      </c>
      <c r="E15234" s="235">
        <v>99</v>
      </c>
      <c r="F15234" s="235">
        <v>44</v>
      </c>
      <c r="G15234" s="235">
        <v>28</v>
      </c>
      <c r="H15234" s="235">
        <v>16</v>
      </c>
    </row>
    <row r="15235" spans="2:8">
      <c r="B15235" s="235" t="s">
        <v>102</v>
      </c>
      <c r="C15235" s="235">
        <v>44483</v>
      </c>
      <c r="D15235" s="235">
        <v>1</v>
      </c>
      <c r="E15235" s="235">
        <v>99</v>
      </c>
      <c r="F15235" s="235">
        <v>54</v>
      </c>
      <c r="G15235" s="235">
        <v>27</v>
      </c>
      <c r="H15235" s="235">
        <v>15</v>
      </c>
    </row>
    <row r="15236" spans="2:8">
      <c r="B15236" s="235" t="s">
        <v>102</v>
      </c>
      <c r="C15236" s="235">
        <v>44484</v>
      </c>
      <c r="D15236" s="235">
        <v>4</v>
      </c>
      <c r="E15236" s="235">
        <v>100</v>
      </c>
      <c r="F15236" s="235">
        <v>45</v>
      </c>
      <c r="G15236" s="235">
        <v>28</v>
      </c>
      <c r="H15236" s="235">
        <v>14</v>
      </c>
    </row>
    <row r="15237" spans="2:8">
      <c r="B15237" s="235" t="s">
        <v>102</v>
      </c>
      <c r="C15237" s="235">
        <v>44488</v>
      </c>
      <c r="D15237" s="235">
        <v>33</v>
      </c>
      <c r="E15237" s="235">
        <v>84</v>
      </c>
      <c r="F15237" s="235">
        <v>48</v>
      </c>
      <c r="G15237" s="235">
        <v>28</v>
      </c>
      <c r="H15237" s="235">
        <v>16</v>
      </c>
    </row>
    <row r="15238" spans="2:8">
      <c r="B15238" s="235" t="s">
        <v>102</v>
      </c>
      <c r="C15238" s="235">
        <v>44489</v>
      </c>
      <c r="D15238" s="235">
        <v>12</v>
      </c>
      <c r="E15238" s="235">
        <v>100</v>
      </c>
      <c r="F15238" s="235">
        <v>53</v>
      </c>
      <c r="G15238" s="235">
        <v>28</v>
      </c>
      <c r="H15238" s="235">
        <v>15</v>
      </c>
    </row>
    <row r="15239" spans="2:8">
      <c r="B15239" s="235" t="s">
        <v>102</v>
      </c>
      <c r="C15239" s="235">
        <v>44490</v>
      </c>
      <c r="D15239" s="235">
        <v>1</v>
      </c>
      <c r="E15239" s="235">
        <v>100</v>
      </c>
      <c r="F15239" s="235">
        <v>58</v>
      </c>
      <c r="G15239" s="235">
        <v>26</v>
      </c>
      <c r="H15239" s="235">
        <v>16</v>
      </c>
    </row>
    <row r="15240" spans="2:8">
      <c r="B15240" s="235" t="s">
        <v>102</v>
      </c>
      <c r="C15240" s="235">
        <v>44491</v>
      </c>
      <c r="D15240" s="235">
        <v>16</v>
      </c>
      <c r="E15240" s="235">
        <v>100</v>
      </c>
      <c r="F15240" s="235">
        <v>53</v>
      </c>
      <c r="G15240" s="235">
        <v>27</v>
      </c>
      <c r="H15240" s="235">
        <v>16</v>
      </c>
    </row>
    <row r="15241" spans="2:8">
      <c r="B15241" s="235" t="s">
        <v>102</v>
      </c>
      <c r="C15241" s="235">
        <v>44494</v>
      </c>
      <c r="D15241" s="235">
        <v>29</v>
      </c>
      <c r="E15241" s="235">
        <v>100</v>
      </c>
      <c r="F15241" s="235">
        <v>56</v>
      </c>
      <c r="G15241" s="235">
        <v>26</v>
      </c>
      <c r="H15241" s="235">
        <v>15</v>
      </c>
    </row>
    <row r="15242" spans="2:8">
      <c r="B15242" s="235" t="s">
        <v>102</v>
      </c>
      <c r="C15242" s="235">
        <v>44495</v>
      </c>
      <c r="D15242" s="235">
        <v>11</v>
      </c>
      <c r="E15242" s="235">
        <v>100</v>
      </c>
      <c r="F15242" s="235">
        <v>61</v>
      </c>
      <c r="G15242" s="235">
        <v>24</v>
      </c>
      <c r="H15242" s="235">
        <v>14</v>
      </c>
    </row>
    <row r="15243" spans="2:8">
      <c r="B15243" s="235" t="s">
        <v>102</v>
      </c>
      <c r="C15243" s="235">
        <v>44496</v>
      </c>
      <c r="D15243" s="235">
        <v>24</v>
      </c>
      <c r="E15243" s="235">
        <v>100</v>
      </c>
      <c r="F15243" s="235">
        <v>56</v>
      </c>
      <c r="G15243" s="235">
        <v>25</v>
      </c>
      <c r="H15243" s="235">
        <v>15</v>
      </c>
    </row>
    <row r="15244" spans="2:8">
      <c r="B15244" s="235" t="s">
        <v>102</v>
      </c>
      <c r="C15244" s="235">
        <v>44497</v>
      </c>
      <c r="D15244" s="235">
        <v>5</v>
      </c>
      <c r="E15244" s="235">
        <v>97</v>
      </c>
      <c r="F15244" s="235">
        <v>49</v>
      </c>
      <c r="G15244" s="235">
        <v>28</v>
      </c>
      <c r="H15244" s="235">
        <v>15</v>
      </c>
    </row>
    <row r="15245" spans="2:8">
      <c r="B15245" s="235" t="s">
        <v>102</v>
      </c>
      <c r="C15245" s="235">
        <v>44498</v>
      </c>
      <c r="D15245" s="235">
        <v>4</v>
      </c>
      <c r="E15245" s="235">
        <v>100</v>
      </c>
      <c r="F15245" s="235">
        <v>57</v>
      </c>
      <c r="G15245" s="235">
        <v>26</v>
      </c>
      <c r="H15245" s="235">
        <v>15</v>
      </c>
    </row>
    <row r="15246" spans="2:8">
      <c r="B15246" s="235" t="s">
        <v>102</v>
      </c>
      <c r="C15246" s="235">
        <v>44502</v>
      </c>
      <c r="D15246" s="235">
        <v>32</v>
      </c>
      <c r="E15246" s="235">
        <v>100</v>
      </c>
      <c r="F15246" s="235">
        <v>57</v>
      </c>
      <c r="G15246" s="235">
        <v>25</v>
      </c>
      <c r="H15246" s="235">
        <v>16</v>
      </c>
    </row>
    <row r="15247" spans="2:8">
      <c r="B15247" s="235" t="s">
        <v>102</v>
      </c>
      <c r="C15247" s="235">
        <v>44503</v>
      </c>
      <c r="D15247" s="235">
        <v>28</v>
      </c>
      <c r="E15247" s="235">
        <v>100</v>
      </c>
      <c r="F15247" s="235">
        <v>58</v>
      </c>
      <c r="G15247" s="235">
        <v>24</v>
      </c>
      <c r="H15247" s="235">
        <v>15</v>
      </c>
    </row>
    <row r="15248" spans="2:8">
      <c r="B15248" s="235" t="s">
        <v>102</v>
      </c>
      <c r="C15248" s="235">
        <v>44504</v>
      </c>
      <c r="D15248" s="235">
        <v>14</v>
      </c>
      <c r="E15248" s="235">
        <v>100</v>
      </c>
      <c r="F15248" s="235">
        <v>53</v>
      </c>
      <c r="G15248" s="235">
        <v>28</v>
      </c>
      <c r="H15248" s="235">
        <v>15</v>
      </c>
    </row>
    <row r="15249" spans="2:8">
      <c r="B15249" s="235" t="s">
        <v>102</v>
      </c>
      <c r="C15249" s="235">
        <v>44505</v>
      </c>
      <c r="D15249" s="235">
        <v>23</v>
      </c>
      <c r="E15249" s="235">
        <v>98</v>
      </c>
      <c r="F15249" s="235">
        <v>56</v>
      </c>
      <c r="G15249" s="235">
        <v>26</v>
      </c>
      <c r="H15249" s="235">
        <v>15</v>
      </c>
    </row>
    <row r="15250" spans="2:8">
      <c r="B15250" s="235" t="s">
        <v>102</v>
      </c>
      <c r="C15250" s="235">
        <v>44508</v>
      </c>
      <c r="D15250" s="235">
        <v>5</v>
      </c>
      <c r="E15250" s="235">
        <v>98</v>
      </c>
      <c r="F15250" s="235">
        <v>58</v>
      </c>
      <c r="G15250" s="235">
        <v>25</v>
      </c>
      <c r="H15250" s="235">
        <v>16</v>
      </c>
    </row>
    <row r="15251" spans="2:8">
      <c r="B15251" s="235" t="s">
        <v>102</v>
      </c>
      <c r="C15251" s="235">
        <v>44509</v>
      </c>
      <c r="D15251" s="235">
        <v>28</v>
      </c>
      <c r="E15251" s="235">
        <v>100</v>
      </c>
      <c r="F15251" s="235">
        <v>59</v>
      </c>
      <c r="G15251" s="235">
        <v>24</v>
      </c>
      <c r="H15251" s="235">
        <v>16</v>
      </c>
    </row>
    <row r="15252" spans="2:8">
      <c r="B15252" s="235" t="s">
        <v>102</v>
      </c>
      <c r="C15252" s="235">
        <v>44510</v>
      </c>
      <c r="D15252" s="235">
        <v>0</v>
      </c>
      <c r="E15252" s="235">
        <v>100</v>
      </c>
      <c r="F15252" s="235">
        <v>63</v>
      </c>
      <c r="G15252" s="235">
        <v>23</v>
      </c>
      <c r="H15252" s="235">
        <v>15</v>
      </c>
    </row>
    <row r="15253" spans="2:8">
      <c r="B15253" s="235" t="s">
        <v>102</v>
      </c>
      <c r="C15253" s="235">
        <v>44511</v>
      </c>
      <c r="D15253" s="235">
        <v>24</v>
      </c>
      <c r="E15253" s="235">
        <v>100</v>
      </c>
      <c r="F15253" s="235">
        <v>54</v>
      </c>
      <c r="G15253" s="235">
        <v>27</v>
      </c>
      <c r="H15253" s="235">
        <v>15</v>
      </c>
    </row>
    <row r="15254" spans="2:8">
      <c r="B15254" s="235" t="s">
        <v>102</v>
      </c>
      <c r="C15254" s="235">
        <v>44512</v>
      </c>
      <c r="D15254" s="235">
        <v>0.5</v>
      </c>
      <c r="E15254" s="235">
        <v>100</v>
      </c>
      <c r="F15254" s="235">
        <v>52</v>
      </c>
      <c r="G15254" s="235">
        <v>28</v>
      </c>
      <c r="H15254" s="235">
        <v>16</v>
      </c>
    </row>
    <row r="15255" spans="2:8">
      <c r="B15255" s="235" t="s">
        <v>102</v>
      </c>
      <c r="C15255" s="235">
        <v>44516</v>
      </c>
      <c r="D15255" s="235">
        <v>11</v>
      </c>
      <c r="E15255" s="235">
        <v>92</v>
      </c>
      <c r="F15255" s="235">
        <v>53</v>
      </c>
      <c r="G15255" s="235">
        <v>24</v>
      </c>
      <c r="H15255" s="235">
        <v>15</v>
      </c>
    </row>
    <row r="15256" spans="2:8">
      <c r="B15256" s="235" t="s">
        <v>102</v>
      </c>
      <c r="C15256" s="235">
        <v>44517</v>
      </c>
      <c r="D15256" s="235">
        <v>0.5</v>
      </c>
      <c r="E15256" s="235">
        <v>99</v>
      </c>
      <c r="F15256" s="235">
        <v>53</v>
      </c>
      <c r="G15256" s="235">
        <v>24</v>
      </c>
      <c r="H15256" s="235">
        <v>15</v>
      </c>
    </row>
    <row r="15257" spans="2:8">
      <c r="B15257" s="235" t="s">
        <v>102</v>
      </c>
      <c r="C15257" s="235">
        <v>44518</v>
      </c>
      <c r="D15257" s="235">
        <v>0.5</v>
      </c>
      <c r="E15257" s="235">
        <v>99</v>
      </c>
      <c r="F15257" s="235">
        <v>54</v>
      </c>
      <c r="G15257" s="235">
        <v>25</v>
      </c>
      <c r="H15257" s="235">
        <v>14</v>
      </c>
    </row>
    <row r="15258" spans="2:8">
      <c r="B15258" s="235" t="s">
        <v>102</v>
      </c>
      <c r="C15258" s="235">
        <v>44519</v>
      </c>
      <c r="D15258" s="235">
        <v>0.5</v>
      </c>
      <c r="E15258" s="235">
        <v>100</v>
      </c>
      <c r="F15258" s="235">
        <v>62</v>
      </c>
      <c r="G15258" s="235">
        <v>23</v>
      </c>
      <c r="H15258" s="235">
        <v>14</v>
      </c>
    </row>
    <row r="15259" spans="2:8">
      <c r="B15259" s="235" t="s">
        <v>102</v>
      </c>
      <c r="C15259" s="235">
        <v>44522</v>
      </c>
      <c r="D15259" s="235">
        <v>24</v>
      </c>
      <c r="E15259" s="235">
        <v>98</v>
      </c>
      <c r="F15259" s="235">
        <v>61</v>
      </c>
      <c r="G15259" s="235">
        <v>24</v>
      </c>
      <c r="H15259" s="235">
        <v>15</v>
      </c>
    </row>
    <row r="15260" spans="2:8">
      <c r="B15260" s="235" t="s">
        <v>102</v>
      </c>
      <c r="C15260" s="235">
        <v>44523</v>
      </c>
      <c r="D15260" s="235">
        <v>3</v>
      </c>
      <c r="E15260" s="235">
        <v>100</v>
      </c>
      <c r="F15260" s="235">
        <v>60</v>
      </c>
      <c r="G15260" s="235">
        <v>25</v>
      </c>
      <c r="H15260" s="235">
        <v>16</v>
      </c>
    </row>
    <row r="15261" spans="2:8">
      <c r="B15261" s="235" t="s">
        <v>102</v>
      </c>
      <c r="C15261" s="235">
        <v>44524</v>
      </c>
      <c r="D15261" s="235">
        <v>5</v>
      </c>
      <c r="E15261" s="235">
        <v>100</v>
      </c>
      <c r="F15261" s="235">
        <v>59</v>
      </c>
      <c r="G15261" s="235">
        <v>25</v>
      </c>
      <c r="H15261" s="235">
        <v>16</v>
      </c>
    </row>
    <row r="15262" spans="2:8">
      <c r="B15262" s="235" t="s">
        <v>102</v>
      </c>
      <c r="C15262" s="235">
        <v>44525</v>
      </c>
      <c r="D15262" s="235">
        <v>10</v>
      </c>
      <c r="E15262" s="235">
        <v>100</v>
      </c>
      <c r="F15262" s="235">
        <v>65</v>
      </c>
      <c r="G15262" s="235">
        <v>23</v>
      </c>
      <c r="H15262" s="235">
        <v>15</v>
      </c>
    </row>
    <row r="15263" spans="2:8">
      <c r="B15263" s="235" t="s">
        <v>102</v>
      </c>
      <c r="C15263" s="235">
        <v>44526</v>
      </c>
      <c r="D15263" s="235">
        <v>32</v>
      </c>
      <c r="E15263" s="235">
        <v>100</v>
      </c>
      <c r="F15263" s="235">
        <v>62</v>
      </c>
      <c r="G15263" s="235">
        <v>24</v>
      </c>
      <c r="H15263" s="235">
        <v>14</v>
      </c>
    </row>
    <row r="15264" spans="2:8">
      <c r="B15264" s="235" t="s">
        <v>102</v>
      </c>
      <c r="C15264" s="235">
        <v>44529</v>
      </c>
      <c r="D15264" s="235">
        <v>34</v>
      </c>
      <c r="E15264" s="235">
        <v>100</v>
      </c>
      <c r="F15264" s="235">
        <v>63</v>
      </c>
      <c r="G15264" s="235">
        <v>24</v>
      </c>
      <c r="H15264" s="235">
        <v>16</v>
      </c>
    </row>
    <row r="15265" spans="2:8">
      <c r="B15265" s="235" t="s">
        <v>102</v>
      </c>
      <c r="C15265" s="235">
        <v>44530</v>
      </c>
      <c r="D15265" s="235">
        <v>7</v>
      </c>
      <c r="E15265" s="235">
        <v>100</v>
      </c>
      <c r="F15265" s="235">
        <v>60</v>
      </c>
      <c r="G15265" s="235">
        <v>24</v>
      </c>
      <c r="H15265" s="235">
        <v>16</v>
      </c>
    </row>
    <row r="15266" spans="2:8">
      <c r="B15266" s="235" t="s">
        <v>102</v>
      </c>
      <c r="C15266" s="235">
        <v>44531</v>
      </c>
      <c r="D15266" s="235">
        <v>13</v>
      </c>
      <c r="E15266" s="235">
        <v>100</v>
      </c>
      <c r="F15266" s="235">
        <v>54</v>
      </c>
      <c r="G15266" s="235">
        <v>26</v>
      </c>
      <c r="H15266" s="235">
        <v>15</v>
      </c>
    </row>
    <row r="15267" spans="2:8">
      <c r="B15267" s="235" t="s">
        <v>102</v>
      </c>
      <c r="C15267" s="235">
        <v>44502</v>
      </c>
      <c r="D15267" s="235">
        <v>0</v>
      </c>
      <c r="E15267" s="235">
        <v>97</v>
      </c>
      <c r="F15267" s="235">
        <v>52</v>
      </c>
      <c r="G15267" s="235">
        <v>28</v>
      </c>
      <c r="H15267" s="235">
        <v>14</v>
      </c>
    </row>
    <row r="15268" spans="2:8">
      <c r="B15268" s="235" t="s">
        <v>102</v>
      </c>
      <c r="C15268" s="235">
        <v>44533</v>
      </c>
      <c r="D15268" s="235">
        <v>0</v>
      </c>
      <c r="E15268" s="235">
        <v>100</v>
      </c>
      <c r="F15268" s="235">
        <v>71</v>
      </c>
      <c r="G15268" s="235">
        <v>24</v>
      </c>
      <c r="H15268" s="235">
        <v>17</v>
      </c>
    </row>
    <row r="15269" spans="2:8">
      <c r="B15269" s="235" t="s">
        <v>102</v>
      </c>
      <c r="C15269" s="235">
        <v>44536</v>
      </c>
      <c r="D15269" s="235">
        <v>38</v>
      </c>
      <c r="E15269" s="235">
        <v>100</v>
      </c>
      <c r="F15269" s="235">
        <v>59</v>
      </c>
      <c r="G15269" s="235">
        <v>27</v>
      </c>
      <c r="H15269" s="235">
        <v>16</v>
      </c>
    </row>
    <row r="15270" spans="2:8">
      <c r="B15270" s="235" t="s">
        <v>102</v>
      </c>
      <c r="C15270" s="235">
        <v>44537</v>
      </c>
      <c r="D15270" s="235">
        <v>10</v>
      </c>
      <c r="E15270" s="235">
        <v>97</v>
      </c>
      <c r="F15270" s="235">
        <v>51</v>
      </c>
      <c r="G15270" s="235">
        <v>28</v>
      </c>
      <c r="H15270" s="235">
        <v>16</v>
      </c>
    </row>
    <row r="15271" spans="2:8">
      <c r="B15271" s="235" t="s">
        <v>102</v>
      </c>
      <c r="C15271" s="235">
        <v>44539</v>
      </c>
      <c r="D15271" s="235">
        <v>0</v>
      </c>
      <c r="E15271" s="235">
        <v>94</v>
      </c>
      <c r="F15271" s="235">
        <v>49</v>
      </c>
      <c r="G15271" s="235">
        <v>28</v>
      </c>
      <c r="H15271" s="235">
        <v>17</v>
      </c>
    </row>
    <row r="15272" spans="2:8">
      <c r="B15272" s="235" t="s">
        <v>102</v>
      </c>
      <c r="C15272" s="235">
        <v>44540</v>
      </c>
      <c r="D15272" s="235">
        <v>1</v>
      </c>
      <c r="E15272" s="235">
        <v>97</v>
      </c>
      <c r="F15272" s="235">
        <v>60</v>
      </c>
      <c r="G15272" s="235">
        <v>26</v>
      </c>
      <c r="H15272" s="235">
        <v>14</v>
      </c>
    </row>
    <row r="15273" spans="2:8">
      <c r="B15273" s="235" t="s">
        <v>102</v>
      </c>
      <c r="C15273" s="235">
        <v>44543</v>
      </c>
      <c r="D15273" s="235">
        <v>3</v>
      </c>
      <c r="E15273" s="235">
        <v>100</v>
      </c>
      <c r="F15273" s="235">
        <v>55</v>
      </c>
      <c r="G15273" s="235">
        <v>26</v>
      </c>
      <c r="H15273" s="235">
        <v>14</v>
      </c>
    </row>
    <row r="15274" spans="2:8">
      <c r="B15274" s="235" t="s">
        <v>102</v>
      </c>
      <c r="C15274" s="235">
        <v>44544</v>
      </c>
      <c r="D15274" s="235">
        <v>1</v>
      </c>
      <c r="E15274" s="235">
        <v>100</v>
      </c>
      <c r="F15274" s="235">
        <v>61</v>
      </c>
      <c r="G15274" s="235">
        <v>24</v>
      </c>
      <c r="H15274" s="235">
        <v>16</v>
      </c>
    </row>
    <row r="15275" spans="2:8">
      <c r="B15275" s="235" t="s">
        <v>102</v>
      </c>
      <c r="C15275" s="235">
        <v>44545</v>
      </c>
      <c r="D15275" s="235">
        <v>0</v>
      </c>
      <c r="E15275" s="235">
        <v>98</v>
      </c>
      <c r="F15275" s="235">
        <v>58</v>
      </c>
      <c r="G15275" s="235">
        <v>26</v>
      </c>
      <c r="H15275" s="235">
        <v>15</v>
      </c>
    </row>
    <row r="15276" spans="2:8">
      <c r="B15276" s="235" t="s">
        <v>102</v>
      </c>
      <c r="C15276" s="235">
        <v>44546</v>
      </c>
      <c r="D15276" s="235">
        <v>4</v>
      </c>
      <c r="E15276" s="235">
        <v>98</v>
      </c>
      <c r="F15276" s="235">
        <v>57</v>
      </c>
      <c r="G15276" s="235">
        <v>27</v>
      </c>
      <c r="H15276" s="235">
        <v>16</v>
      </c>
    </row>
    <row r="15277" spans="2:8">
      <c r="B15277" s="235" t="s">
        <v>102</v>
      </c>
      <c r="C15277" s="235">
        <v>44547</v>
      </c>
      <c r="D15277" s="235">
        <v>28</v>
      </c>
      <c r="E15277" s="235">
        <v>100</v>
      </c>
      <c r="F15277" s="235">
        <v>58</v>
      </c>
      <c r="G15277" s="235">
        <v>26</v>
      </c>
      <c r="H15277" s="235">
        <v>17</v>
      </c>
    </row>
    <row r="15278" spans="2:8">
      <c r="B15278" s="235" t="s">
        <v>102</v>
      </c>
      <c r="C15278" s="235">
        <v>44550</v>
      </c>
      <c r="D15278" s="235">
        <v>1</v>
      </c>
      <c r="E15278" s="235">
        <v>100</v>
      </c>
      <c r="F15278" s="235">
        <v>57</v>
      </c>
      <c r="G15278" s="235">
        <v>27</v>
      </c>
      <c r="H15278" s="235">
        <v>16</v>
      </c>
    </row>
    <row r="15279" spans="2:8">
      <c r="B15279" s="235" t="s">
        <v>102</v>
      </c>
      <c r="C15279" s="235">
        <v>44551</v>
      </c>
      <c r="D15279" s="235">
        <v>0</v>
      </c>
      <c r="E15279" s="235">
        <v>100</v>
      </c>
      <c r="F15279" s="235">
        <v>58</v>
      </c>
      <c r="G15279" s="235">
        <v>25</v>
      </c>
      <c r="H15279" s="235">
        <v>16</v>
      </c>
    </row>
    <row r="15280" spans="2:8">
      <c r="B15280" s="235" t="s">
        <v>102</v>
      </c>
      <c r="C15280" s="235">
        <v>44552</v>
      </c>
      <c r="D15280" s="235">
        <v>5</v>
      </c>
      <c r="E15280" s="235">
        <v>100</v>
      </c>
      <c r="F15280" s="235">
        <v>61</v>
      </c>
      <c r="G15280" s="235">
        <v>25</v>
      </c>
      <c r="H15280" s="235">
        <v>15</v>
      </c>
    </row>
    <row r="15281" spans="2:8">
      <c r="B15281" s="235" t="s">
        <v>102</v>
      </c>
      <c r="C15281" s="235">
        <v>44553</v>
      </c>
      <c r="D15281" s="235">
        <v>4</v>
      </c>
      <c r="E15281" s="235">
        <v>99</v>
      </c>
      <c r="F15281" s="235">
        <v>57</v>
      </c>
      <c r="G15281" s="235">
        <v>26</v>
      </c>
      <c r="H15281" s="235">
        <v>15</v>
      </c>
    </row>
    <row r="15282" spans="2:8">
      <c r="B15282" s="235" t="s">
        <v>102</v>
      </c>
      <c r="C15282" s="235">
        <v>44554</v>
      </c>
      <c r="D15282" s="235">
        <v>1</v>
      </c>
      <c r="E15282" s="235">
        <v>100</v>
      </c>
      <c r="F15282" s="235">
        <v>58</v>
      </c>
      <c r="G15282" s="235">
        <v>26</v>
      </c>
      <c r="H15282" s="235">
        <v>16</v>
      </c>
    </row>
    <row r="15283" spans="2:8">
      <c r="B15283" s="235" t="s">
        <v>102</v>
      </c>
      <c r="C15283" s="235">
        <v>44557</v>
      </c>
      <c r="D15283" s="235">
        <v>15</v>
      </c>
      <c r="E15283" s="235">
        <v>100</v>
      </c>
      <c r="F15283" s="235">
        <v>60</v>
      </c>
      <c r="G15283" s="235">
        <v>24</v>
      </c>
      <c r="H15283" s="235">
        <v>16</v>
      </c>
    </row>
    <row r="15284" spans="2:8">
      <c r="B15284" s="235" t="s">
        <v>102</v>
      </c>
      <c r="C15284" s="235">
        <v>44558</v>
      </c>
      <c r="D15284" s="235">
        <v>2</v>
      </c>
      <c r="E15284" s="235">
        <v>96</v>
      </c>
      <c r="F15284" s="235">
        <v>52</v>
      </c>
      <c r="G15284" s="235">
        <v>28</v>
      </c>
      <c r="H15284" s="235">
        <v>15</v>
      </c>
    </row>
    <row r="15285" spans="2:8">
      <c r="B15285" s="235" t="s">
        <v>102</v>
      </c>
      <c r="C15285" s="235">
        <v>44559</v>
      </c>
      <c r="D15285" s="235">
        <v>8</v>
      </c>
      <c r="E15285" s="235">
        <v>100</v>
      </c>
      <c r="F15285" s="235">
        <v>51</v>
      </c>
      <c r="G15285" s="235">
        <v>28</v>
      </c>
      <c r="H15285" s="235">
        <v>15</v>
      </c>
    </row>
    <row r="15286" spans="2:8">
      <c r="B15286" s="235" t="s">
        <v>102</v>
      </c>
      <c r="C15286" s="235">
        <v>44564</v>
      </c>
      <c r="D15286" s="235">
        <v>36</v>
      </c>
      <c r="E15286" s="235">
        <v>100</v>
      </c>
      <c r="F15286" s="235">
        <v>60</v>
      </c>
      <c r="G15286" s="235">
        <v>26</v>
      </c>
      <c r="H15286" s="235">
        <v>16</v>
      </c>
    </row>
    <row r="15287" spans="2:8">
      <c r="B15287" s="235" t="s">
        <v>102</v>
      </c>
      <c r="C15287" s="235">
        <v>44565</v>
      </c>
      <c r="D15287" s="235">
        <v>2</v>
      </c>
      <c r="E15287" s="235">
        <v>100</v>
      </c>
      <c r="F15287" s="235">
        <v>52</v>
      </c>
      <c r="G15287" s="235">
        <v>26</v>
      </c>
      <c r="H15287" s="235">
        <v>15</v>
      </c>
    </row>
    <row r="15288" spans="2:8">
      <c r="B15288" s="235" t="s">
        <v>102</v>
      </c>
      <c r="C15288" s="235">
        <v>44566</v>
      </c>
      <c r="D15288" s="235">
        <v>4</v>
      </c>
      <c r="E15288" s="235">
        <v>100</v>
      </c>
      <c r="F15288" s="235">
        <v>62</v>
      </c>
      <c r="G15288" s="235">
        <v>24</v>
      </c>
      <c r="H15288" s="235">
        <v>16</v>
      </c>
    </row>
    <row r="15289" spans="2:8">
      <c r="B15289" s="235" t="s">
        <v>102</v>
      </c>
      <c r="C15289" s="235">
        <v>44567</v>
      </c>
      <c r="D15289" s="235">
        <v>3</v>
      </c>
      <c r="E15289" s="235">
        <v>100</v>
      </c>
      <c r="F15289" s="235">
        <v>60</v>
      </c>
      <c r="G15289" s="235">
        <v>24</v>
      </c>
      <c r="H15289" s="235">
        <v>16</v>
      </c>
    </row>
    <row r="15290" spans="2:8">
      <c r="B15290" s="235" t="s">
        <v>102</v>
      </c>
      <c r="C15290" s="235">
        <v>44568</v>
      </c>
      <c r="D15290" s="235">
        <v>36</v>
      </c>
      <c r="E15290" s="235">
        <v>94</v>
      </c>
      <c r="F15290" s="235">
        <v>53</v>
      </c>
      <c r="G15290" s="235">
        <v>22</v>
      </c>
      <c r="H15290" s="235">
        <v>14</v>
      </c>
    </row>
    <row r="15291" spans="2:8">
      <c r="B15291" s="235" t="s">
        <v>102</v>
      </c>
      <c r="C15291" s="235">
        <v>44572</v>
      </c>
      <c r="D15291" s="235">
        <v>8</v>
      </c>
      <c r="E15291" s="235">
        <v>100</v>
      </c>
      <c r="F15291" s="235">
        <v>67</v>
      </c>
      <c r="G15291" s="235">
        <v>22</v>
      </c>
      <c r="H15291" s="235">
        <v>15</v>
      </c>
    </row>
    <row r="15292" spans="2:8">
      <c r="B15292" s="235" t="s">
        <v>102</v>
      </c>
      <c r="C15292" s="235">
        <v>44573</v>
      </c>
      <c r="D15292" s="235">
        <v>0</v>
      </c>
      <c r="E15292" s="235">
        <v>94</v>
      </c>
      <c r="F15292" s="235">
        <v>46</v>
      </c>
      <c r="G15292" s="235">
        <v>28</v>
      </c>
      <c r="H15292" s="235">
        <v>16</v>
      </c>
    </row>
    <row r="15293" spans="2:8">
      <c r="B15293" s="235" t="s">
        <v>102</v>
      </c>
      <c r="C15293" s="235">
        <v>44574</v>
      </c>
      <c r="D15293" s="235">
        <v>0</v>
      </c>
      <c r="E15293" s="235">
        <v>95</v>
      </c>
      <c r="F15293" s="235">
        <v>49</v>
      </c>
      <c r="G15293" s="235">
        <v>24</v>
      </c>
      <c r="H15293" s="235">
        <v>16</v>
      </c>
    </row>
    <row r="15294" spans="2:8">
      <c r="B15294" s="235" t="s">
        <v>102</v>
      </c>
      <c r="C15294" s="235">
        <v>44575</v>
      </c>
      <c r="D15294" s="235">
        <v>0</v>
      </c>
      <c r="E15294" s="235">
        <v>92</v>
      </c>
      <c r="F15294" s="235">
        <v>52</v>
      </c>
      <c r="G15294" s="235">
        <v>26</v>
      </c>
      <c r="H15294" s="235">
        <v>14</v>
      </c>
    </row>
    <row r="15295" spans="2:8">
      <c r="B15295" s="235" t="s">
        <v>102</v>
      </c>
      <c r="C15295" s="235">
        <v>44578</v>
      </c>
      <c r="D15295" s="235">
        <v>1</v>
      </c>
      <c r="E15295" s="235">
        <v>100</v>
      </c>
      <c r="F15295" s="235">
        <v>56</v>
      </c>
      <c r="G15295" s="235">
        <v>26</v>
      </c>
      <c r="H15295" s="235">
        <v>16</v>
      </c>
    </row>
    <row r="15296" spans="2:8">
      <c r="B15296" s="235" t="s">
        <v>102</v>
      </c>
      <c r="C15296" s="235">
        <v>44579</v>
      </c>
      <c r="D15296" s="235">
        <v>1</v>
      </c>
      <c r="E15296" s="235">
        <v>83</v>
      </c>
      <c r="F15296" s="235">
        <v>46</v>
      </c>
      <c r="G15296" s="235">
        <v>24</v>
      </c>
      <c r="H15296" s="235">
        <v>13</v>
      </c>
    </row>
    <row r="15297" spans="2:8">
      <c r="B15297" s="235" t="s">
        <v>102</v>
      </c>
      <c r="C15297" s="235">
        <v>44580</v>
      </c>
      <c r="D15297" s="235">
        <v>0</v>
      </c>
      <c r="E15297" s="235">
        <v>91</v>
      </c>
      <c r="F15297" s="235">
        <v>45</v>
      </c>
      <c r="G15297" s="235">
        <v>25</v>
      </c>
      <c r="H15297" s="235">
        <v>14</v>
      </c>
    </row>
    <row r="15298" spans="2:8">
      <c r="B15298" s="235" t="s">
        <v>102</v>
      </c>
      <c r="C15298" s="235">
        <v>44581</v>
      </c>
      <c r="D15298" s="235">
        <v>0</v>
      </c>
      <c r="E15298" s="235">
        <v>94</v>
      </c>
      <c r="F15298" s="235">
        <v>46</v>
      </c>
      <c r="G15298" s="235">
        <v>28</v>
      </c>
      <c r="H15298" s="235">
        <v>16</v>
      </c>
    </row>
    <row r="15299" spans="2:8">
      <c r="B15299" s="235" t="s">
        <v>102</v>
      </c>
      <c r="C15299" s="235">
        <v>44582</v>
      </c>
      <c r="D15299" s="235">
        <v>0</v>
      </c>
      <c r="E15299" s="235">
        <v>87</v>
      </c>
      <c r="F15299" s="235">
        <v>42</v>
      </c>
      <c r="G15299" s="235">
        <v>19</v>
      </c>
      <c r="H15299" s="235">
        <v>13</v>
      </c>
    </row>
    <row r="15300" spans="2:8">
      <c r="B15300" s="235" t="s">
        <v>102</v>
      </c>
      <c r="C15300" s="235">
        <v>44585</v>
      </c>
      <c r="D15300" s="235">
        <v>4</v>
      </c>
      <c r="E15300" s="235">
        <v>100</v>
      </c>
      <c r="F15300" s="235">
        <v>54</v>
      </c>
      <c r="G15300" s="235">
        <v>28</v>
      </c>
      <c r="H15300" s="235">
        <v>17</v>
      </c>
    </row>
    <row r="15301" spans="2:8">
      <c r="B15301" s="235" t="s">
        <v>102</v>
      </c>
      <c r="C15301" s="235">
        <v>44586</v>
      </c>
      <c r="D15301" s="235">
        <v>2</v>
      </c>
      <c r="E15301" s="235">
        <v>100</v>
      </c>
      <c r="F15301" s="235">
        <v>59</v>
      </c>
      <c r="G15301" s="235">
        <v>22</v>
      </c>
      <c r="H15301" s="235">
        <v>15</v>
      </c>
    </row>
    <row r="15302" spans="2:8">
      <c r="B15302" s="235" t="s">
        <v>102</v>
      </c>
      <c r="C15302" s="235">
        <v>44587</v>
      </c>
      <c r="D15302" s="235">
        <v>12</v>
      </c>
      <c r="E15302" s="235">
        <v>100</v>
      </c>
      <c r="F15302" s="235">
        <v>60</v>
      </c>
      <c r="G15302" s="235">
        <v>26</v>
      </c>
      <c r="H15302" s="235">
        <v>16</v>
      </c>
    </row>
    <row r="15303" spans="2:8">
      <c r="B15303" s="235" t="s">
        <v>102</v>
      </c>
      <c r="C15303" s="235">
        <v>44588</v>
      </c>
      <c r="D15303" s="235">
        <v>6</v>
      </c>
      <c r="E15303" s="235">
        <v>100</v>
      </c>
      <c r="F15303" s="235">
        <v>59</v>
      </c>
      <c r="G15303" s="235">
        <v>27</v>
      </c>
      <c r="H15303" s="235">
        <v>16</v>
      </c>
    </row>
    <row r="15304" spans="2:8">
      <c r="B15304" s="235" t="s">
        <v>102</v>
      </c>
      <c r="C15304" s="235">
        <v>44589</v>
      </c>
      <c r="D15304" s="235">
        <v>32</v>
      </c>
      <c r="E15304" s="235">
        <v>97</v>
      </c>
      <c r="F15304" s="235">
        <v>51</v>
      </c>
      <c r="G15304" s="235">
        <v>27</v>
      </c>
      <c r="H15304" s="235">
        <v>16</v>
      </c>
    </row>
    <row r="15305" spans="2:8">
      <c r="B15305" s="235" t="s">
        <v>102</v>
      </c>
      <c r="C15305" s="235">
        <v>44592</v>
      </c>
      <c r="D15305" s="235">
        <v>1</v>
      </c>
      <c r="E15305" s="235">
        <v>94</v>
      </c>
      <c r="F15305" s="235">
        <v>44</v>
      </c>
      <c r="G15305" s="235">
        <v>28</v>
      </c>
      <c r="H15305" s="235">
        <v>14</v>
      </c>
    </row>
    <row r="15306" spans="2:8">
      <c r="B15306" s="235" t="s">
        <v>102</v>
      </c>
      <c r="C15306" s="235">
        <v>44593</v>
      </c>
      <c r="D15306" s="235">
        <v>0</v>
      </c>
      <c r="E15306" s="235">
        <v>92</v>
      </c>
      <c r="F15306" s="235">
        <v>52</v>
      </c>
      <c r="G15306" s="235">
        <v>26</v>
      </c>
      <c r="H15306" s="235">
        <v>14</v>
      </c>
    </row>
    <row r="15307" spans="2:8">
      <c r="B15307" s="235" t="s">
        <v>102</v>
      </c>
      <c r="C15307" s="235">
        <v>44594</v>
      </c>
      <c r="D15307" s="235">
        <v>0</v>
      </c>
      <c r="E15307" s="235">
        <v>94</v>
      </c>
      <c r="F15307" s="235">
        <v>44</v>
      </c>
      <c r="G15307" s="235">
        <v>28</v>
      </c>
      <c r="H15307" s="235">
        <v>14</v>
      </c>
    </row>
    <row r="15308" spans="2:8">
      <c r="B15308" s="235" t="s">
        <v>102</v>
      </c>
      <c r="C15308" s="235">
        <v>44595</v>
      </c>
      <c r="D15308" s="235">
        <v>0</v>
      </c>
      <c r="E15308" s="235">
        <v>92</v>
      </c>
      <c r="F15308" s="235">
        <v>43</v>
      </c>
      <c r="G15308" s="235">
        <v>28</v>
      </c>
      <c r="H15308" s="235">
        <v>15</v>
      </c>
    </row>
    <row r="15309" spans="2:8">
      <c r="B15309" s="235" t="s">
        <v>102</v>
      </c>
      <c r="C15309" s="235">
        <v>44596</v>
      </c>
      <c r="D15309" s="235">
        <v>0</v>
      </c>
      <c r="E15309" s="235">
        <v>100</v>
      </c>
      <c r="F15309" s="235">
        <v>53</v>
      </c>
      <c r="G15309" s="235">
        <v>26</v>
      </c>
      <c r="H15309" s="235">
        <v>16</v>
      </c>
    </row>
    <row r="15310" spans="2:8">
      <c r="B15310" s="235" t="s">
        <v>102</v>
      </c>
      <c r="C15310" s="235">
        <v>44599</v>
      </c>
      <c r="D15310" s="235">
        <v>3</v>
      </c>
      <c r="E15310" s="235">
        <v>100</v>
      </c>
      <c r="F15310" s="235">
        <v>51</v>
      </c>
      <c r="G15310" s="235">
        <v>26</v>
      </c>
      <c r="H15310" s="235">
        <v>16</v>
      </c>
    </row>
    <row r="15311" spans="2:8">
      <c r="B15311" s="235" t="s">
        <v>102</v>
      </c>
      <c r="C15311" s="235">
        <v>44600</v>
      </c>
      <c r="D15311" s="235">
        <v>20</v>
      </c>
      <c r="E15311" s="235">
        <v>100</v>
      </c>
      <c r="F15311" s="235">
        <v>64</v>
      </c>
      <c r="G15311" s="235">
        <v>23</v>
      </c>
      <c r="H15311" s="235">
        <v>16</v>
      </c>
    </row>
    <row r="15312" spans="2:8">
      <c r="B15312" s="235" t="s">
        <v>102</v>
      </c>
      <c r="C15312" s="235">
        <v>44601</v>
      </c>
      <c r="D15312" s="235">
        <v>4</v>
      </c>
      <c r="E15312" s="235">
        <v>99</v>
      </c>
      <c r="F15312" s="235">
        <v>64</v>
      </c>
      <c r="G15312" s="235">
        <v>24</v>
      </c>
      <c r="H15312" s="235">
        <v>15</v>
      </c>
    </row>
    <row r="15313" spans="2:8">
      <c r="B15313" s="235" t="s">
        <v>102</v>
      </c>
      <c r="C15313" s="235">
        <v>44602</v>
      </c>
      <c r="D15313" s="235">
        <v>10</v>
      </c>
      <c r="E15313" s="235">
        <v>100</v>
      </c>
      <c r="F15313" s="235">
        <v>57</v>
      </c>
      <c r="G15313" s="235">
        <v>27</v>
      </c>
      <c r="H15313" s="235">
        <v>17</v>
      </c>
    </row>
    <row r="15314" spans="2:8">
      <c r="B15314" s="235" t="s">
        <v>102</v>
      </c>
      <c r="C15314" s="235">
        <v>44603</v>
      </c>
      <c r="D15314" s="235">
        <v>3</v>
      </c>
      <c r="E15314" s="235">
        <v>97</v>
      </c>
      <c r="F15314" s="235">
        <v>55</v>
      </c>
      <c r="G15314" s="235">
        <v>23</v>
      </c>
      <c r="H15314" s="235">
        <v>14</v>
      </c>
    </row>
    <row r="15315" spans="2:8">
      <c r="B15315" s="235" t="s">
        <v>102</v>
      </c>
      <c r="C15315" s="235">
        <v>44606</v>
      </c>
      <c r="D15315" s="235">
        <v>1</v>
      </c>
      <c r="E15315" s="235">
        <v>99</v>
      </c>
      <c r="F15315" s="235">
        <v>62</v>
      </c>
      <c r="G15315" s="235">
        <v>24</v>
      </c>
      <c r="H15315" s="235">
        <v>16</v>
      </c>
    </row>
    <row r="15316" spans="2:8">
      <c r="B15316" s="235" t="s">
        <v>102</v>
      </c>
      <c r="C15316" s="235">
        <v>44607</v>
      </c>
      <c r="D15316" s="235">
        <v>17</v>
      </c>
      <c r="E15316" s="235">
        <v>96</v>
      </c>
      <c r="F15316" s="235">
        <v>54</v>
      </c>
      <c r="G15316" s="235">
        <v>27</v>
      </c>
      <c r="H15316" s="235">
        <v>15</v>
      </c>
    </row>
    <row r="15317" spans="2:8">
      <c r="B15317" s="235" t="s">
        <v>102</v>
      </c>
      <c r="C15317" s="235">
        <v>44608</v>
      </c>
      <c r="D15317" s="235">
        <v>4</v>
      </c>
      <c r="E15317" s="235">
        <v>97</v>
      </c>
      <c r="F15317" s="235">
        <v>54</v>
      </c>
      <c r="G15317" s="235">
        <v>27</v>
      </c>
      <c r="H15317" s="235">
        <v>15</v>
      </c>
    </row>
    <row r="15318" spans="2:8">
      <c r="B15318" s="235" t="s">
        <v>102</v>
      </c>
      <c r="C15318" s="235">
        <v>44609</v>
      </c>
      <c r="D15318" s="235">
        <v>0</v>
      </c>
      <c r="E15318" s="235">
        <v>100</v>
      </c>
      <c r="F15318" s="235">
        <v>57</v>
      </c>
      <c r="G15318" s="235">
        <v>26</v>
      </c>
      <c r="H15318" s="235">
        <v>16</v>
      </c>
    </row>
    <row r="15319" spans="2:8">
      <c r="B15319" s="235" t="s">
        <v>102</v>
      </c>
      <c r="C15319" s="235">
        <v>44610</v>
      </c>
      <c r="D15319" s="235">
        <v>4</v>
      </c>
      <c r="E15319" s="235">
        <v>100</v>
      </c>
      <c r="F15319" s="235">
        <v>82</v>
      </c>
      <c r="G15319" s="235">
        <v>19</v>
      </c>
      <c r="H15319" s="235">
        <v>16</v>
      </c>
    </row>
    <row r="15320" spans="2:8">
      <c r="B15320" s="235" t="s">
        <v>102</v>
      </c>
      <c r="C15320" s="235">
        <v>44613</v>
      </c>
      <c r="D15320" s="235">
        <v>29</v>
      </c>
      <c r="E15320" s="235">
        <v>100</v>
      </c>
      <c r="F15320" s="235">
        <v>49</v>
      </c>
      <c r="G15320" s="235">
        <v>26</v>
      </c>
      <c r="H15320" s="235">
        <v>15</v>
      </c>
    </row>
    <row r="15321" spans="2:8">
      <c r="B15321" s="235" t="s">
        <v>102</v>
      </c>
      <c r="C15321" s="235">
        <v>44614</v>
      </c>
      <c r="D15321" s="235">
        <v>4</v>
      </c>
      <c r="E15321" s="235">
        <v>96</v>
      </c>
      <c r="F15321" s="235">
        <v>52</v>
      </c>
      <c r="G15321" s="235">
        <v>27</v>
      </c>
      <c r="H15321" s="235">
        <v>15</v>
      </c>
    </row>
    <row r="15322" spans="2:8">
      <c r="B15322" s="235" t="s">
        <v>102</v>
      </c>
      <c r="C15322" s="235">
        <v>44615</v>
      </c>
      <c r="D15322" s="235">
        <v>6</v>
      </c>
      <c r="E15322" s="235">
        <v>95</v>
      </c>
      <c r="F15322" s="235">
        <v>44</v>
      </c>
      <c r="G15322" s="235">
        <v>28</v>
      </c>
      <c r="H15322" s="235">
        <v>15</v>
      </c>
    </row>
    <row r="15323" spans="2:8">
      <c r="B15323" s="235" t="s">
        <v>102</v>
      </c>
      <c r="C15323" s="235">
        <v>44616</v>
      </c>
      <c r="D15323" s="235">
        <v>0</v>
      </c>
      <c r="E15323" s="235">
        <v>100</v>
      </c>
      <c r="F15323" s="235">
        <v>60</v>
      </c>
      <c r="G15323" s="235">
        <v>25</v>
      </c>
      <c r="H15323" s="235">
        <v>15</v>
      </c>
    </row>
    <row r="15324" spans="2:8">
      <c r="B15324" s="235" t="s">
        <v>102</v>
      </c>
      <c r="C15324" s="235">
        <v>44617</v>
      </c>
      <c r="D15324" s="235">
        <v>3</v>
      </c>
      <c r="E15324" s="235">
        <v>90</v>
      </c>
      <c r="F15324" s="235">
        <v>45</v>
      </c>
      <c r="G15324" s="235">
        <v>20</v>
      </c>
      <c r="H15324" s="235">
        <v>14</v>
      </c>
    </row>
    <row r="15325" spans="2:8">
      <c r="B15325" s="235" t="s">
        <v>102</v>
      </c>
      <c r="C15325" s="235">
        <v>44648</v>
      </c>
      <c r="D15325" s="235">
        <v>68</v>
      </c>
      <c r="E15325" s="235">
        <v>100</v>
      </c>
      <c r="F15325" s="235">
        <v>76</v>
      </c>
      <c r="G15325" s="235">
        <v>27</v>
      </c>
      <c r="H15325" s="235">
        <v>16</v>
      </c>
    </row>
    <row r="15326" spans="2:8">
      <c r="B15326" s="235" t="s">
        <v>102</v>
      </c>
      <c r="C15326" s="235">
        <v>44621</v>
      </c>
      <c r="D15326" s="235">
        <v>2</v>
      </c>
      <c r="E15326" s="235">
        <v>100</v>
      </c>
      <c r="F15326" s="235">
        <v>62</v>
      </c>
      <c r="G15326" s="235">
        <v>26</v>
      </c>
      <c r="H15326" s="235">
        <v>16</v>
      </c>
    </row>
    <row r="15327" spans="2:8">
      <c r="B15327" s="235" t="s">
        <v>102</v>
      </c>
      <c r="C15327" s="235">
        <v>44622</v>
      </c>
      <c r="D15327" s="235">
        <v>8</v>
      </c>
      <c r="E15327" s="235">
        <v>100</v>
      </c>
      <c r="F15327" s="235">
        <v>75</v>
      </c>
      <c r="G15327" s="235">
        <v>20</v>
      </c>
      <c r="H15327" s="235">
        <v>16</v>
      </c>
    </row>
    <row r="15328" spans="2:8">
      <c r="B15328" s="235" t="s">
        <v>102</v>
      </c>
      <c r="C15328" s="235">
        <v>44623</v>
      </c>
      <c r="D15328" s="235">
        <v>2</v>
      </c>
      <c r="E15328" s="235">
        <v>84</v>
      </c>
      <c r="F15328" s="235">
        <v>58</v>
      </c>
      <c r="G15328" s="235">
        <v>26</v>
      </c>
      <c r="H15328" s="235">
        <v>15</v>
      </c>
    </row>
    <row r="15329" spans="2:8">
      <c r="B15329" s="235" t="s">
        <v>102</v>
      </c>
      <c r="C15329" s="235">
        <v>44624</v>
      </c>
      <c r="D15329" s="235">
        <v>8</v>
      </c>
      <c r="E15329" s="235">
        <v>100</v>
      </c>
      <c r="F15329" s="235">
        <v>62</v>
      </c>
      <c r="G15329" s="235">
        <v>26</v>
      </c>
      <c r="H15329" s="235">
        <v>15</v>
      </c>
    </row>
    <row r="15330" spans="2:8">
      <c r="B15330" s="235" t="s">
        <v>102</v>
      </c>
      <c r="C15330" s="235">
        <v>44627</v>
      </c>
      <c r="D15330" s="235">
        <v>40</v>
      </c>
      <c r="E15330" s="235">
        <v>100</v>
      </c>
      <c r="F15330" s="235">
        <v>54</v>
      </c>
      <c r="G15330" s="235">
        <v>26</v>
      </c>
      <c r="H15330" s="235">
        <v>15</v>
      </c>
    </row>
    <row r="15331" spans="2:8">
      <c r="B15331" s="235" t="s">
        <v>102</v>
      </c>
      <c r="C15331" s="235">
        <v>44628</v>
      </c>
      <c r="D15331" s="235">
        <v>5</v>
      </c>
      <c r="E15331" s="235">
        <v>96</v>
      </c>
      <c r="F15331" s="235">
        <v>47</v>
      </c>
      <c r="G15331" s="235">
        <v>25</v>
      </c>
      <c r="H15331" s="235">
        <v>14</v>
      </c>
    </row>
    <row r="15332" spans="2:8">
      <c r="B15332" s="235" t="s">
        <v>102</v>
      </c>
      <c r="C15332" s="235">
        <v>44629</v>
      </c>
      <c r="D15332" s="235">
        <v>0</v>
      </c>
      <c r="E15332" s="235">
        <v>90</v>
      </c>
      <c r="F15332" s="235">
        <v>44</v>
      </c>
      <c r="G15332" s="235">
        <v>27</v>
      </c>
      <c r="H15332" s="235">
        <v>13</v>
      </c>
    </row>
    <row r="15333" spans="2:8">
      <c r="B15333" s="235" t="s">
        <v>102</v>
      </c>
      <c r="C15333" s="235">
        <v>44630</v>
      </c>
      <c r="D15333" s="235">
        <v>0</v>
      </c>
      <c r="E15333" s="235">
        <v>89</v>
      </c>
      <c r="F15333" s="235">
        <v>40</v>
      </c>
      <c r="G15333" s="235">
        <v>28</v>
      </c>
      <c r="H15333" s="235">
        <v>14</v>
      </c>
    </row>
    <row r="15334" spans="2:8">
      <c r="B15334" s="235" t="s">
        <v>102</v>
      </c>
      <c r="C15334" s="235">
        <v>44631</v>
      </c>
      <c r="D15334" s="235">
        <v>0</v>
      </c>
      <c r="E15334" s="235">
        <v>89</v>
      </c>
      <c r="F15334" s="235">
        <v>50</v>
      </c>
      <c r="G15334" s="235">
        <v>27</v>
      </c>
      <c r="H15334" s="235">
        <v>14</v>
      </c>
    </row>
    <row r="15335" spans="2:8">
      <c r="B15335" s="235" t="s">
        <v>102</v>
      </c>
      <c r="C15335" s="235">
        <v>44634</v>
      </c>
      <c r="D15335" s="235">
        <v>0</v>
      </c>
      <c r="E15335" s="235">
        <v>100</v>
      </c>
      <c r="F15335" s="235">
        <v>50</v>
      </c>
      <c r="G15335" s="235">
        <v>27</v>
      </c>
      <c r="H15335" s="235">
        <v>15</v>
      </c>
    </row>
    <row r="15336" spans="2:8">
      <c r="B15336" s="235" t="s">
        <v>102</v>
      </c>
      <c r="C15336" s="235">
        <v>44635</v>
      </c>
      <c r="D15336" s="235">
        <v>19</v>
      </c>
      <c r="E15336" s="235">
        <v>100</v>
      </c>
      <c r="F15336" s="235">
        <v>53</v>
      </c>
      <c r="G15336" s="235">
        <v>26</v>
      </c>
      <c r="H15336" s="235">
        <v>16</v>
      </c>
    </row>
    <row r="15337" spans="2:8">
      <c r="B15337" s="235" t="s">
        <v>102</v>
      </c>
      <c r="C15337" s="235">
        <v>44636</v>
      </c>
      <c r="D15337" s="235">
        <v>10</v>
      </c>
      <c r="E15337" s="235">
        <v>100</v>
      </c>
      <c r="F15337" s="235">
        <v>53</v>
      </c>
      <c r="G15337" s="235">
        <v>26</v>
      </c>
      <c r="H15337" s="235">
        <v>16</v>
      </c>
    </row>
    <row r="15338" spans="2:8">
      <c r="B15338" s="235" t="s">
        <v>102</v>
      </c>
      <c r="C15338" s="235">
        <v>44637</v>
      </c>
      <c r="D15338" s="235">
        <v>28</v>
      </c>
      <c r="E15338" s="235">
        <v>99</v>
      </c>
      <c r="F15338" s="235">
        <v>56</v>
      </c>
      <c r="G15338" s="235">
        <v>27</v>
      </c>
      <c r="H15338" s="235">
        <v>14</v>
      </c>
    </row>
    <row r="15339" spans="2:8">
      <c r="B15339" s="235" t="s">
        <v>102</v>
      </c>
      <c r="C15339" s="235">
        <v>44638</v>
      </c>
      <c r="D15339" s="235">
        <v>34</v>
      </c>
      <c r="E15339" s="235">
        <v>98</v>
      </c>
      <c r="F15339" s="235">
        <v>60</v>
      </c>
      <c r="G15339" s="235">
        <v>25</v>
      </c>
      <c r="H15339" s="235">
        <v>16</v>
      </c>
    </row>
    <row r="15340" spans="2:8">
      <c r="B15340" s="235" t="s">
        <v>102</v>
      </c>
      <c r="C15340" s="235">
        <v>44642</v>
      </c>
      <c r="D15340" s="235">
        <v>34</v>
      </c>
      <c r="E15340" s="235">
        <v>89</v>
      </c>
      <c r="F15340" s="235">
        <v>67</v>
      </c>
      <c r="G15340" s="235">
        <v>21</v>
      </c>
      <c r="H15340" s="235">
        <v>16</v>
      </c>
    </row>
    <row r="15341" spans="2:8">
      <c r="B15341" s="235" t="s">
        <v>102</v>
      </c>
      <c r="C15341" s="235">
        <v>44643</v>
      </c>
      <c r="D15341" s="235">
        <v>1</v>
      </c>
      <c r="E15341" s="235">
        <v>94</v>
      </c>
      <c r="F15341" s="235">
        <v>54</v>
      </c>
      <c r="G15341" s="235">
        <v>27</v>
      </c>
      <c r="H15341" s="235">
        <v>16</v>
      </c>
    </row>
    <row r="15342" spans="2:8">
      <c r="B15342" s="235" t="s">
        <v>102</v>
      </c>
      <c r="C15342" s="235">
        <v>44644</v>
      </c>
      <c r="D15342" s="235">
        <v>4</v>
      </c>
      <c r="E15342" s="235">
        <v>83</v>
      </c>
      <c r="F15342" s="235">
        <v>46</v>
      </c>
      <c r="G15342" s="235">
        <v>24</v>
      </c>
      <c r="H15342" s="235">
        <v>13</v>
      </c>
    </row>
    <row r="15343" spans="2:8">
      <c r="B15343" s="235" t="s">
        <v>102</v>
      </c>
      <c r="C15343" s="235">
        <v>44645</v>
      </c>
      <c r="D15343" s="235">
        <v>4</v>
      </c>
      <c r="E15343" s="235">
        <v>100</v>
      </c>
      <c r="F15343" s="235">
        <v>60</v>
      </c>
      <c r="G15343" s="235">
        <v>22</v>
      </c>
      <c r="H15343" s="235">
        <v>15</v>
      </c>
    </row>
    <row r="15344" spans="2:8">
      <c r="B15344" s="235" t="s">
        <v>102</v>
      </c>
      <c r="C15344" s="235">
        <v>44649</v>
      </c>
      <c r="D15344" s="235">
        <v>18</v>
      </c>
      <c r="E15344" s="235">
        <v>100</v>
      </c>
      <c r="F15344" s="235">
        <v>54</v>
      </c>
      <c r="G15344" s="235">
        <v>26</v>
      </c>
      <c r="H15344" s="235">
        <v>16</v>
      </c>
    </row>
    <row r="15345" spans="2:8">
      <c r="B15345" s="235" t="s">
        <v>102</v>
      </c>
      <c r="C15345" s="235">
        <v>44650</v>
      </c>
      <c r="D15345" s="235">
        <v>17</v>
      </c>
      <c r="E15345" s="235">
        <v>81</v>
      </c>
      <c r="F15345" s="235">
        <v>67</v>
      </c>
      <c r="G15345" s="235">
        <v>22</v>
      </c>
      <c r="H15345" s="235">
        <v>18</v>
      </c>
    </row>
    <row r="15346" spans="2:8">
      <c r="B15346" s="235" t="s">
        <v>102</v>
      </c>
      <c r="C15346" s="235">
        <v>44651</v>
      </c>
      <c r="D15346" s="235">
        <v>1</v>
      </c>
      <c r="E15346" s="235">
        <v>82</v>
      </c>
      <c r="F15346" s="235">
        <v>77</v>
      </c>
      <c r="G15346" s="235">
        <v>26</v>
      </c>
      <c r="H15346" s="235">
        <v>17</v>
      </c>
    </row>
    <row r="15347" spans="2:8">
      <c r="B15347" s="235" t="s">
        <v>102</v>
      </c>
      <c r="C15347" s="235">
        <v>44652</v>
      </c>
      <c r="D15347" s="235">
        <v>13</v>
      </c>
      <c r="E15347" s="235">
        <v>100</v>
      </c>
      <c r="F15347" s="235">
        <v>58</v>
      </c>
      <c r="G15347" s="235">
        <v>26</v>
      </c>
      <c r="H15347" s="235">
        <v>14</v>
      </c>
    </row>
    <row r="15348" spans="2:8">
      <c r="B15348" s="235" t="s">
        <v>102</v>
      </c>
      <c r="C15348" s="235">
        <v>44655</v>
      </c>
      <c r="D15348" s="235">
        <v>19</v>
      </c>
      <c r="E15348" s="235">
        <v>100</v>
      </c>
      <c r="F15348" s="235">
        <v>55</v>
      </c>
      <c r="G15348" s="235">
        <v>26</v>
      </c>
      <c r="H15348" s="235">
        <v>15</v>
      </c>
    </row>
    <row r="15349" spans="2:8">
      <c r="B15349" s="235" t="s">
        <v>102</v>
      </c>
      <c r="C15349" s="235">
        <v>44656</v>
      </c>
      <c r="D15349" s="235">
        <v>29</v>
      </c>
      <c r="E15349" s="235">
        <v>100</v>
      </c>
      <c r="F15349" s="235">
        <v>53</v>
      </c>
      <c r="G15349" s="235">
        <v>27</v>
      </c>
      <c r="H15349" s="235">
        <v>15</v>
      </c>
    </row>
    <row r="15350" spans="2:8">
      <c r="B15350" s="235" t="s">
        <v>102</v>
      </c>
      <c r="C15350" s="235">
        <v>44657</v>
      </c>
      <c r="D15350" s="235">
        <v>5</v>
      </c>
      <c r="E15350" s="235">
        <v>100</v>
      </c>
      <c r="F15350" s="235">
        <v>46</v>
      </c>
      <c r="G15350" s="235">
        <v>29</v>
      </c>
      <c r="H15350" s="235">
        <v>16</v>
      </c>
    </row>
    <row r="15351" spans="2:8">
      <c r="B15351" s="235" t="s">
        <v>102</v>
      </c>
      <c r="C15351" s="235">
        <v>44658</v>
      </c>
      <c r="D15351" s="235">
        <v>24</v>
      </c>
      <c r="E15351" s="235">
        <v>100</v>
      </c>
      <c r="F15351" s="235">
        <v>57</v>
      </c>
      <c r="G15351" s="235">
        <v>26</v>
      </c>
      <c r="H15351" s="235">
        <v>16</v>
      </c>
    </row>
    <row r="15352" spans="2:8">
      <c r="B15352" s="235" t="s">
        <v>102</v>
      </c>
      <c r="C15352" s="235">
        <v>44659</v>
      </c>
      <c r="D15352" s="235">
        <v>5</v>
      </c>
      <c r="E15352" s="235">
        <v>100</v>
      </c>
      <c r="F15352" s="235">
        <v>54</v>
      </c>
      <c r="G15352" s="235">
        <v>28</v>
      </c>
      <c r="H15352" s="235">
        <v>16</v>
      </c>
    </row>
    <row r="15353" spans="2:8">
      <c r="B15353" s="235" t="s">
        <v>102</v>
      </c>
      <c r="C15353" s="235">
        <v>44662</v>
      </c>
      <c r="D15353" s="235">
        <v>11</v>
      </c>
      <c r="E15353" s="235">
        <v>93</v>
      </c>
      <c r="F15353" s="235">
        <v>48</v>
      </c>
      <c r="G15353" s="235">
        <v>24</v>
      </c>
      <c r="H15353" s="235">
        <v>15</v>
      </c>
    </row>
    <row r="15354" spans="2:8">
      <c r="B15354" s="235" t="s">
        <v>102</v>
      </c>
      <c r="C15354" s="235">
        <v>44663</v>
      </c>
      <c r="D15354" s="235">
        <v>16</v>
      </c>
      <c r="E15354" s="235">
        <v>100</v>
      </c>
      <c r="F15354" s="235">
        <v>58</v>
      </c>
      <c r="G15354" s="235">
        <v>27</v>
      </c>
      <c r="H15354" s="235">
        <v>16</v>
      </c>
    </row>
    <row r="15355" spans="2:8">
      <c r="B15355" s="235" t="s">
        <v>102</v>
      </c>
      <c r="C15355" s="235">
        <v>44664</v>
      </c>
      <c r="D15355" s="235">
        <v>0</v>
      </c>
      <c r="E15355" s="235">
        <v>100</v>
      </c>
      <c r="F15355" s="235">
        <v>54</v>
      </c>
      <c r="G15355" s="235">
        <v>27</v>
      </c>
      <c r="H15355" s="235">
        <v>16</v>
      </c>
    </row>
    <row r="15356" spans="2:8">
      <c r="B15356" s="235" t="s">
        <v>102</v>
      </c>
      <c r="C15356" s="235">
        <v>44665</v>
      </c>
      <c r="D15356" s="235">
        <v>46</v>
      </c>
      <c r="E15356" s="235">
        <v>100</v>
      </c>
      <c r="F15356" s="235">
        <v>54</v>
      </c>
      <c r="G15356" s="235">
        <v>27</v>
      </c>
      <c r="H15356" s="235">
        <v>16</v>
      </c>
    </row>
    <row r="15357" spans="2:8">
      <c r="B15357" s="235" t="s">
        <v>102</v>
      </c>
      <c r="C15357" s="235">
        <v>44670</v>
      </c>
      <c r="D15357" s="235">
        <v>10</v>
      </c>
      <c r="E15357" s="235">
        <v>100</v>
      </c>
      <c r="F15357" s="235">
        <v>54</v>
      </c>
      <c r="G15357" s="235">
        <v>25</v>
      </c>
      <c r="H15357" s="235">
        <v>14</v>
      </c>
    </row>
    <row r="15358" spans="2:8">
      <c r="B15358" s="235" t="s">
        <v>102</v>
      </c>
      <c r="C15358" s="235">
        <v>44671</v>
      </c>
      <c r="D15358" s="235">
        <v>20</v>
      </c>
      <c r="E15358" s="235">
        <v>100</v>
      </c>
      <c r="F15358" s="235">
        <v>56</v>
      </c>
      <c r="G15358" s="235">
        <v>25</v>
      </c>
      <c r="H15358" s="235">
        <v>15</v>
      </c>
    </row>
    <row r="15359" spans="2:8">
      <c r="B15359" s="235" t="s">
        <v>102</v>
      </c>
      <c r="C15359" s="235">
        <v>44672</v>
      </c>
      <c r="D15359" s="235">
        <v>7</v>
      </c>
      <c r="E15359" s="235">
        <v>100</v>
      </c>
      <c r="F15359" s="235">
        <v>57</v>
      </c>
      <c r="G15359" s="235">
        <v>25</v>
      </c>
      <c r="H15359" s="235">
        <v>15</v>
      </c>
    </row>
    <row r="15360" spans="2:8">
      <c r="B15360" s="235" t="s">
        <v>102</v>
      </c>
      <c r="C15360" s="235">
        <v>44673</v>
      </c>
      <c r="D15360" s="235">
        <v>19</v>
      </c>
      <c r="E15360" s="235">
        <v>100</v>
      </c>
      <c r="F15360" s="235">
        <v>51</v>
      </c>
      <c r="G15360" s="235">
        <v>26</v>
      </c>
      <c r="H15360" s="235">
        <v>15</v>
      </c>
    </row>
    <row r="15361" spans="2:8">
      <c r="B15361" s="235" t="s">
        <v>102</v>
      </c>
      <c r="C15361" s="235">
        <v>44676</v>
      </c>
      <c r="D15361" s="235">
        <v>17</v>
      </c>
      <c r="E15361" s="235">
        <v>100</v>
      </c>
      <c r="F15361" s="235">
        <v>89</v>
      </c>
      <c r="G15361" s="235">
        <v>19</v>
      </c>
      <c r="H15361" s="235">
        <v>13</v>
      </c>
    </row>
    <row r="15362" spans="2:8">
      <c r="B15362" s="235" t="s">
        <v>102</v>
      </c>
      <c r="C15362" s="235">
        <v>44677</v>
      </c>
      <c r="D15362" s="235">
        <v>7</v>
      </c>
      <c r="E15362" s="235">
        <v>94</v>
      </c>
      <c r="F15362" s="235">
        <v>57</v>
      </c>
      <c r="G15362" s="235">
        <v>25</v>
      </c>
      <c r="H15362" s="235">
        <v>13</v>
      </c>
    </row>
    <row r="15363" spans="2:8">
      <c r="B15363" s="235" t="s">
        <v>102</v>
      </c>
      <c r="C15363" s="235">
        <v>44678</v>
      </c>
      <c r="D15363" s="235">
        <v>0</v>
      </c>
      <c r="E15363" s="235">
        <v>99</v>
      </c>
      <c r="F15363" s="235">
        <v>56</v>
      </c>
      <c r="G15363" s="235">
        <v>28</v>
      </c>
      <c r="H15363" s="235">
        <v>16</v>
      </c>
    </row>
    <row r="15364" spans="2:8">
      <c r="B15364" s="235" t="s">
        <v>102</v>
      </c>
      <c r="C15364" s="235">
        <v>44679</v>
      </c>
      <c r="D15364" s="235">
        <v>22</v>
      </c>
      <c r="E15364" s="235">
        <v>100</v>
      </c>
      <c r="F15364" s="235">
        <v>68</v>
      </c>
      <c r="G15364" s="235">
        <v>23</v>
      </c>
      <c r="H15364" s="235">
        <v>15</v>
      </c>
    </row>
    <row r="15365" spans="2:8">
      <c r="B15365" s="235" t="s">
        <v>102</v>
      </c>
      <c r="C15365" s="235">
        <v>44680</v>
      </c>
      <c r="D15365" s="235">
        <v>1</v>
      </c>
      <c r="E15365" s="235">
        <v>94</v>
      </c>
      <c r="F15365" s="235">
        <v>56</v>
      </c>
      <c r="G15365" s="235">
        <v>27</v>
      </c>
      <c r="H15365" s="235">
        <v>15</v>
      </c>
    </row>
    <row r="15366" spans="2:8">
      <c r="B15366" s="235" t="s">
        <v>102</v>
      </c>
      <c r="C15366" s="235">
        <v>44683</v>
      </c>
      <c r="D15366" s="235">
        <v>8</v>
      </c>
      <c r="E15366" s="235">
        <v>94</v>
      </c>
      <c r="F15366" s="235">
        <v>54</v>
      </c>
      <c r="G15366" s="235">
        <v>29</v>
      </c>
      <c r="H15366" s="235">
        <v>17</v>
      </c>
    </row>
    <row r="15367" spans="2:8">
      <c r="B15367" s="235" t="s">
        <v>102</v>
      </c>
      <c r="C15367" s="235">
        <v>44684</v>
      </c>
      <c r="D15367" s="235">
        <v>0</v>
      </c>
      <c r="E15367" s="235">
        <v>90</v>
      </c>
      <c r="F15367" s="235">
        <v>45</v>
      </c>
      <c r="G15367" s="235">
        <v>31</v>
      </c>
      <c r="H15367" s="235">
        <v>16</v>
      </c>
    </row>
    <row r="15368" spans="2:8">
      <c r="B15368" s="235" t="s">
        <v>102</v>
      </c>
      <c r="C15368" s="235">
        <v>44685</v>
      </c>
      <c r="D15368" s="235">
        <v>0</v>
      </c>
      <c r="E15368" s="235">
        <v>95</v>
      </c>
      <c r="F15368" s="235">
        <v>54</v>
      </c>
      <c r="G15368" s="235">
        <v>31</v>
      </c>
      <c r="H15368" s="235">
        <v>16</v>
      </c>
    </row>
    <row r="15369" spans="2:8">
      <c r="B15369" s="235" t="s">
        <v>102</v>
      </c>
      <c r="C15369" s="235">
        <v>44686</v>
      </c>
      <c r="D15369" s="235">
        <v>8</v>
      </c>
      <c r="E15369" s="235">
        <v>100</v>
      </c>
      <c r="F15369" s="235">
        <v>61</v>
      </c>
      <c r="G15369" s="235">
        <v>24</v>
      </c>
      <c r="H15369" s="235">
        <v>17</v>
      </c>
    </row>
    <row r="15370" spans="2:8">
      <c r="B15370" s="235" t="s">
        <v>102</v>
      </c>
      <c r="C15370" s="235">
        <v>44687</v>
      </c>
      <c r="D15370" s="235">
        <v>7</v>
      </c>
      <c r="E15370" s="235">
        <v>100</v>
      </c>
      <c r="F15370" s="235">
        <v>63</v>
      </c>
      <c r="G15370" s="235">
        <v>24</v>
      </c>
      <c r="H15370" s="235">
        <v>16</v>
      </c>
    </row>
    <row r="15371" spans="2:8">
      <c r="B15371" s="235" t="s">
        <v>102</v>
      </c>
      <c r="C15371" s="235">
        <v>44690</v>
      </c>
      <c r="D15371" s="235">
        <v>8</v>
      </c>
      <c r="E15371" s="235">
        <v>100</v>
      </c>
      <c r="F15371" s="235">
        <v>54</v>
      </c>
      <c r="G15371" s="235">
        <v>27</v>
      </c>
      <c r="H15371" s="235">
        <v>16</v>
      </c>
    </row>
    <row r="15372" spans="2:8">
      <c r="B15372" s="235" t="s">
        <v>102</v>
      </c>
      <c r="C15372" s="235">
        <v>44691</v>
      </c>
      <c r="D15372" s="235">
        <v>20</v>
      </c>
      <c r="E15372" s="235">
        <v>100</v>
      </c>
      <c r="F15372" s="235">
        <v>51</v>
      </c>
      <c r="G15372" s="235">
        <v>28</v>
      </c>
      <c r="H15372" s="235">
        <v>16</v>
      </c>
    </row>
    <row r="15373" spans="2:8">
      <c r="B15373" s="235" t="s">
        <v>102</v>
      </c>
      <c r="C15373" s="235">
        <v>44692</v>
      </c>
      <c r="D15373" s="235">
        <v>0</v>
      </c>
      <c r="E15373" s="235">
        <v>100</v>
      </c>
      <c r="F15373" s="235">
        <v>52</v>
      </c>
      <c r="G15373" s="235">
        <v>27</v>
      </c>
      <c r="H15373" s="235">
        <v>16</v>
      </c>
    </row>
    <row r="15374" spans="2:8">
      <c r="B15374" s="235" t="s">
        <v>102</v>
      </c>
      <c r="C15374" s="235">
        <v>44693</v>
      </c>
      <c r="D15374" s="235">
        <v>8</v>
      </c>
      <c r="E15374" s="235">
        <v>100</v>
      </c>
      <c r="F15374" s="235">
        <v>52</v>
      </c>
      <c r="G15374" s="235">
        <v>28</v>
      </c>
      <c r="H15374" s="235">
        <v>16</v>
      </c>
    </row>
    <row r="15375" spans="2:8">
      <c r="B15375" s="235" t="s">
        <v>102</v>
      </c>
      <c r="C15375" s="235">
        <v>44694</v>
      </c>
      <c r="D15375" s="235">
        <v>26</v>
      </c>
      <c r="E15375" s="235">
        <v>100</v>
      </c>
      <c r="F15375" s="235">
        <v>62</v>
      </c>
      <c r="G15375" s="235">
        <v>26</v>
      </c>
      <c r="H15375" s="235">
        <v>17</v>
      </c>
    </row>
    <row r="15376" spans="2:8">
      <c r="B15376" s="235" t="s">
        <v>102</v>
      </c>
      <c r="C15376" s="235">
        <v>44697</v>
      </c>
      <c r="D15376" s="235">
        <v>0</v>
      </c>
      <c r="E15376" s="235">
        <v>98</v>
      </c>
      <c r="F15376" s="235">
        <v>50</v>
      </c>
      <c r="G15376" s="235">
        <v>28</v>
      </c>
      <c r="H15376" s="235">
        <v>16</v>
      </c>
    </row>
    <row r="15377" spans="2:8">
      <c r="B15377" s="235" t="s">
        <v>102</v>
      </c>
      <c r="C15377" s="235">
        <v>44698</v>
      </c>
      <c r="D15377" s="235">
        <v>2</v>
      </c>
      <c r="E15377" s="235">
        <v>99</v>
      </c>
      <c r="F15377" s="235">
        <v>62</v>
      </c>
      <c r="G15377" s="235">
        <v>24</v>
      </c>
      <c r="H15377" s="235">
        <v>17</v>
      </c>
    </row>
    <row r="15378" spans="2:8">
      <c r="B15378" s="235" t="s">
        <v>102</v>
      </c>
      <c r="C15378" s="235">
        <v>44699</v>
      </c>
      <c r="D15378" s="235">
        <v>3</v>
      </c>
      <c r="E15378" s="235">
        <v>100</v>
      </c>
      <c r="F15378" s="235">
        <v>62</v>
      </c>
      <c r="G15378" s="235">
        <v>24</v>
      </c>
      <c r="H15378" s="235">
        <v>16</v>
      </c>
    </row>
    <row r="15379" spans="2:8">
      <c r="B15379" s="235" t="s">
        <v>102</v>
      </c>
      <c r="C15379" s="235">
        <v>44700</v>
      </c>
      <c r="D15379" s="235">
        <v>0</v>
      </c>
      <c r="E15379" s="235">
        <v>100</v>
      </c>
      <c r="F15379" s="235">
        <v>59</v>
      </c>
      <c r="G15379" s="235">
        <v>25</v>
      </c>
      <c r="H15379" s="235">
        <v>16</v>
      </c>
    </row>
    <row r="15380" spans="2:8">
      <c r="B15380" s="235" t="s">
        <v>102</v>
      </c>
      <c r="C15380" s="235">
        <v>44701</v>
      </c>
      <c r="D15380" s="235">
        <v>21</v>
      </c>
      <c r="E15380" s="235">
        <v>100</v>
      </c>
      <c r="F15380" s="235">
        <v>64</v>
      </c>
      <c r="G15380" s="235">
        <v>26</v>
      </c>
      <c r="H15380" s="235">
        <v>17</v>
      </c>
    </row>
    <row r="15381" spans="2:8">
      <c r="B15381" s="235" t="s">
        <v>86</v>
      </c>
      <c r="C15381" s="235">
        <v>44105</v>
      </c>
      <c r="D15381" s="235">
        <v>1</v>
      </c>
      <c r="E15381" s="235">
        <v>0</v>
      </c>
      <c r="F15381" s="235">
        <v>0</v>
      </c>
      <c r="G15381" s="235">
        <v>0</v>
      </c>
      <c r="H15381" s="235">
        <v>0</v>
      </c>
    </row>
    <row r="15382" spans="2:8">
      <c r="B15382" s="235" t="s">
        <v>86</v>
      </c>
      <c r="C15382" s="235">
        <v>44106</v>
      </c>
      <c r="D15382" s="235">
        <v>22</v>
      </c>
      <c r="E15382" s="235">
        <v>0</v>
      </c>
      <c r="F15382" s="235">
        <v>0</v>
      </c>
      <c r="G15382" s="235">
        <v>0</v>
      </c>
      <c r="H15382" s="235">
        <v>0</v>
      </c>
    </row>
    <row r="15383" spans="2:8">
      <c r="B15383" s="235" t="s">
        <v>86</v>
      </c>
      <c r="C15383" s="235">
        <v>44107</v>
      </c>
      <c r="D15383" s="235">
        <v>0</v>
      </c>
      <c r="E15383" s="235">
        <v>0</v>
      </c>
      <c r="F15383" s="235">
        <v>0</v>
      </c>
      <c r="G15383" s="235">
        <v>0</v>
      </c>
      <c r="H15383" s="235">
        <v>0</v>
      </c>
    </row>
    <row r="15384" spans="2:8">
      <c r="B15384" s="235" t="s">
        <v>86</v>
      </c>
      <c r="C15384" s="235">
        <v>44108</v>
      </c>
      <c r="D15384" s="235">
        <v>18</v>
      </c>
      <c r="E15384" s="235">
        <v>0</v>
      </c>
      <c r="F15384" s="235">
        <v>0</v>
      </c>
      <c r="G15384" s="235">
        <v>0</v>
      </c>
      <c r="H15384" s="235">
        <v>0</v>
      </c>
    </row>
    <row r="15385" spans="2:8">
      <c r="B15385" s="235" t="s">
        <v>86</v>
      </c>
      <c r="C15385" s="235">
        <v>44109</v>
      </c>
      <c r="D15385" s="235">
        <v>34</v>
      </c>
      <c r="E15385" s="235">
        <v>0</v>
      </c>
      <c r="F15385" s="235">
        <v>0</v>
      </c>
      <c r="G15385" s="235">
        <v>0</v>
      </c>
      <c r="H15385" s="235">
        <v>0</v>
      </c>
    </row>
    <row r="15386" spans="2:8">
      <c r="B15386" s="235" t="s">
        <v>86</v>
      </c>
      <c r="C15386" s="235">
        <v>44110</v>
      </c>
      <c r="D15386" s="235">
        <v>34</v>
      </c>
      <c r="E15386" s="235">
        <v>0</v>
      </c>
      <c r="F15386" s="235">
        <v>0</v>
      </c>
      <c r="G15386" s="235">
        <v>0</v>
      </c>
      <c r="H15386" s="235">
        <v>0</v>
      </c>
    </row>
    <row r="15387" spans="2:8">
      <c r="B15387" s="235" t="s">
        <v>86</v>
      </c>
      <c r="C15387" s="235">
        <v>44111</v>
      </c>
      <c r="D15387" s="235">
        <v>0</v>
      </c>
      <c r="E15387" s="235">
        <v>0</v>
      </c>
      <c r="F15387" s="235">
        <v>0</v>
      </c>
      <c r="G15387" s="235">
        <v>0</v>
      </c>
      <c r="H15387" s="235">
        <v>0</v>
      </c>
    </row>
    <row r="15388" spans="2:8">
      <c r="B15388" s="235" t="s">
        <v>86</v>
      </c>
      <c r="C15388" s="235">
        <v>44112</v>
      </c>
      <c r="D15388" s="235">
        <v>12</v>
      </c>
      <c r="E15388" s="235">
        <v>0</v>
      </c>
      <c r="F15388" s="235">
        <v>0</v>
      </c>
      <c r="G15388" s="235">
        <v>0</v>
      </c>
      <c r="H15388" s="235">
        <v>0</v>
      </c>
    </row>
    <row r="15389" spans="2:8">
      <c r="B15389" s="235" t="s">
        <v>86</v>
      </c>
      <c r="C15389" s="235">
        <v>44113</v>
      </c>
      <c r="D15389" s="235">
        <v>0</v>
      </c>
      <c r="E15389" s="235">
        <v>0</v>
      </c>
      <c r="F15389" s="235">
        <v>0</v>
      </c>
      <c r="G15389" s="235">
        <v>0</v>
      </c>
      <c r="H15389" s="235">
        <v>0</v>
      </c>
    </row>
    <row r="15390" spans="2:8">
      <c r="B15390" s="235" t="s">
        <v>86</v>
      </c>
      <c r="C15390" s="235">
        <v>44114</v>
      </c>
      <c r="D15390" s="235">
        <v>0</v>
      </c>
      <c r="E15390" s="235">
        <v>0</v>
      </c>
      <c r="F15390" s="235">
        <v>0</v>
      </c>
      <c r="G15390" s="235">
        <v>0</v>
      </c>
      <c r="H15390" s="235">
        <v>0</v>
      </c>
    </row>
    <row r="15391" spans="2:8">
      <c r="B15391" s="235" t="s">
        <v>86</v>
      </c>
      <c r="C15391" s="235">
        <v>44115</v>
      </c>
      <c r="D15391" s="235">
        <v>0</v>
      </c>
      <c r="E15391" s="235">
        <v>0</v>
      </c>
      <c r="F15391" s="235">
        <v>0</v>
      </c>
      <c r="G15391" s="235">
        <v>0</v>
      </c>
      <c r="H15391" s="235">
        <v>0</v>
      </c>
    </row>
    <row r="15392" spans="2:8">
      <c r="B15392" s="235" t="s">
        <v>86</v>
      </c>
      <c r="C15392" s="235">
        <v>44116</v>
      </c>
      <c r="D15392" s="235">
        <v>5</v>
      </c>
      <c r="E15392" s="235">
        <v>0</v>
      </c>
      <c r="F15392" s="235">
        <v>0</v>
      </c>
      <c r="G15392" s="235">
        <v>0</v>
      </c>
      <c r="H15392" s="235">
        <v>0</v>
      </c>
    </row>
    <row r="15393" spans="2:8">
      <c r="B15393" s="235" t="s">
        <v>86</v>
      </c>
      <c r="C15393" s="235">
        <v>44117</v>
      </c>
      <c r="D15393" s="235">
        <v>42</v>
      </c>
      <c r="E15393" s="235">
        <v>0</v>
      </c>
      <c r="F15393" s="235">
        <v>0</v>
      </c>
      <c r="G15393" s="235">
        <v>0</v>
      </c>
      <c r="H15393" s="235">
        <v>0</v>
      </c>
    </row>
    <row r="15394" spans="2:8">
      <c r="B15394" s="235" t="s">
        <v>86</v>
      </c>
      <c r="C15394" s="235">
        <v>44118</v>
      </c>
      <c r="D15394" s="235">
        <v>7</v>
      </c>
      <c r="E15394" s="235">
        <v>0</v>
      </c>
      <c r="F15394" s="235">
        <v>0</v>
      </c>
      <c r="G15394" s="235">
        <v>0</v>
      </c>
      <c r="H15394" s="235">
        <v>0</v>
      </c>
    </row>
    <row r="15395" spans="2:8">
      <c r="B15395" s="235" t="s">
        <v>86</v>
      </c>
      <c r="C15395" s="235">
        <v>44119</v>
      </c>
      <c r="D15395" s="235">
        <v>1</v>
      </c>
      <c r="E15395" s="235">
        <v>90</v>
      </c>
      <c r="F15395" s="235">
        <v>79</v>
      </c>
      <c r="G15395" s="235">
        <v>21.7</v>
      </c>
      <c r="H15395" s="235">
        <v>13.7</v>
      </c>
    </row>
    <row r="15396" spans="2:8">
      <c r="B15396" s="235" t="s">
        <v>86</v>
      </c>
      <c r="C15396" s="235">
        <v>44120</v>
      </c>
      <c r="D15396" s="235">
        <v>0</v>
      </c>
      <c r="E15396" s="235">
        <v>86</v>
      </c>
      <c r="F15396" s="235">
        <v>81</v>
      </c>
      <c r="G15396" s="235">
        <v>21.1</v>
      </c>
      <c r="H15396" s="235">
        <v>15.2</v>
      </c>
    </row>
    <row r="15397" spans="2:8">
      <c r="B15397" s="235" t="s">
        <v>86</v>
      </c>
      <c r="C15397" s="235">
        <v>44121</v>
      </c>
      <c r="D15397" s="235">
        <v>1</v>
      </c>
      <c r="E15397" s="235">
        <v>0</v>
      </c>
      <c r="F15397" s="235">
        <v>0</v>
      </c>
      <c r="G15397" s="235">
        <v>0</v>
      </c>
      <c r="H15397" s="235">
        <v>0</v>
      </c>
    </row>
    <row r="15398" spans="2:8">
      <c r="B15398" s="235" t="s">
        <v>86</v>
      </c>
      <c r="C15398" s="235">
        <v>44122</v>
      </c>
      <c r="D15398" s="235">
        <v>11</v>
      </c>
      <c r="E15398" s="235">
        <v>0</v>
      </c>
      <c r="F15398" s="235">
        <v>0</v>
      </c>
      <c r="G15398" s="235">
        <v>0</v>
      </c>
      <c r="H15398" s="235">
        <v>0</v>
      </c>
    </row>
    <row r="15399" spans="2:8">
      <c r="B15399" s="235" t="s">
        <v>86</v>
      </c>
      <c r="C15399" s="235">
        <v>44123</v>
      </c>
      <c r="D15399" s="235">
        <v>2</v>
      </c>
      <c r="E15399" s="235">
        <v>88</v>
      </c>
      <c r="F15399" s="235">
        <v>84</v>
      </c>
      <c r="G15399" s="235">
        <v>18.899999999999999</v>
      </c>
      <c r="H15399" s="235">
        <v>17.600000000000001</v>
      </c>
    </row>
    <row r="15400" spans="2:8">
      <c r="B15400" s="235" t="s">
        <v>86</v>
      </c>
      <c r="C15400" s="235">
        <v>44124</v>
      </c>
      <c r="D15400" s="235">
        <v>4</v>
      </c>
      <c r="E15400" s="235">
        <v>84</v>
      </c>
      <c r="F15400" s="235">
        <v>81</v>
      </c>
      <c r="G15400" s="235">
        <v>19.8</v>
      </c>
      <c r="H15400" s="235">
        <v>19.7</v>
      </c>
    </row>
    <row r="15401" spans="2:8">
      <c r="B15401" s="235" t="s">
        <v>86</v>
      </c>
      <c r="C15401" s="235">
        <v>44125</v>
      </c>
      <c r="D15401" s="235">
        <v>16</v>
      </c>
      <c r="E15401" s="235">
        <v>88</v>
      </c>
      <c r="F15401" s="235">
        <v>82</v>
      </c>
      <c r="G15401" s="235">
        <v>23.3</v>
      </c>
      <c r="H15401" s="235">
        <v>22.9</v>
      </c>
    </row>
    <row r="15402" spans="2:8">
      <c r="B15402" s="235" t="s">
        <v>86</v>
      </c>
      <c r="C15402" s="235">
        <v>44126</v>
      </c>
      <c r="D15402" s="235">
        <v>4</v>
      </c>
      <c r="E15402" s="235">
        <v>88</v>
      </c>
      <c r="F15402" s="235">
        <v>79</v>
      </c>
      <c r="G15402" s="235">
        <v>20</v>
      </c>
      <c r="H15402" s="235">
        <v>19.899999999999999</v>
      </c>
    </row>
    <row r="15403" spans="2:8">
      <c r="B15403" s="235" t="s">
        <v>86</v>
      </c>
      <c r="C15403" s="235">
        <v>44127</v>
      </c>
      <c r="D15403" s="235">
        <v>33</v>
      </c>
      <c r="E15403" s="235">
        <v>0</v>
      </c>
      <c r="F15403" s="235">
        <v>0</v>
      </c>
      <c r="G15403" s="235">
        <v>0</v>
      </c>
      <c r="H15403" s="235">
        <v>0</v>
      </c>
    </row>
    <row r="15404" spans="2:8">
      <c r="B15404" s="235" t="s">
        <v>86</v>
      </c>
      <c r="C15404" s="235">
        <v>44128</v>
      </c>
      <c r="D15404" s="235">
        <v>8</v>
      </c>
      <c r="E15404" s="235">
        <v>0</v>
      </c>
      <c r="F15404" s="235">
        <v>0</v>
      </c>
      <c r="G15404" s="235">
        <v>0</v>
      </c>
      <c r="H15404" s="235">
        <v>0</v>
      </c>
    </row>
    <row r="15405" spans="2:8">
      <c r="B15405" s="235" t="s">
        <v>86</v>
      </c>
      <c r="C15405" s="235">
        <v>44129</v>
      </c>
      <c r="D15405" s="235">
        <v>0</v>
      </c>
      <c r="E15405" s="235">
        <v>0</v>
      </c>
      <c r="F15405" s="235">
        <v>0</v>
      </c>
      <c r="G15405" s="235">
        <v>0</v>
      </c>
      <c r="H15405" s="235">
        <v>0</v>
      </c>
    </row>
    <row r="15406" spans="2:8">
      <c r="B15406" s="235" t="s">
        <v>86</v>
      </c>
      <c r="C15406" s="235">
        <v>44130</v>
      </c>
      <c r="D15406" s="235">
        <v>2</v>
      </c>
      <c r="E15406" s="235">
        <v>85</v>
      </c>
      <c r="F15406" s="235">
        <v>84</v>
      </c>
      <c r="G15406" s="235">
        <v>23.9</v>
      </c>
      <c r="H15406" s="235">
        <v>19.8</v>
      </c>
    </row>
    <row r="15407" spans="2:8">
      <c r="B15407" s="235" t="s">
        <v>86</v>
      </c>
      <c r="C15407" s="235">
        <v>44131</v>
      </c>
      <c r="D15407" s="235">
        <v>5.5</v>
      </c>
      <c r="E15407" s="235">
        <v>81</v>
      </c>
      <c r="F15407" s="235">
        <v>80</v>
      </c>
      <c r="G15407" s="235">
        <v>20.9</v>
      </c>
      <c r="H15407" s="235">
        <v>19.5</v>
      </c>
    </row>
    <row r="15408" spans="2:8">
      <c r="B15408" s="235" t="s">
        <v>86</v>
      </c>
      <c r="C15408" s="235">
        <v>44132</v>
      </c>
      <c r="D15408" s="235">
        <v>1</v>
      </c>
      <c r="E15408" s="235">
        <v>91</v>
      </c>
      <c r="F15408" s="235">
        <v>81</v>
      </c>
      <c r="G15408" s="235">
        <v>19.2</v>
      </c>
      <c r="H15408" s="235">
        <v>13.3</v>
      </c>
    </row>
    <row r="15409" spans="2:8">
      <c r="B15409" s="235" t="s">
        <v>86</v>
      </c>
      <c r="C15409" s="235">
        <v>44133</v>
      </c>
      <c r="D15409" s="235">
        <v>11</v>
      </c>
      <c r="E15409" s="235">
        <v>86</v>
      </c>
      <c r="F15409" s="235">
        <v>77</v>
      </c>
      <c r="G15409" s="235">
        <v>20.2</v>
      </c>
      <c r="H15409" s="235">
        <v>15.7</v>
      </c>
    </row>
    <row r="15410" spans="2:8">
      <c r="B15410" s="235" t="s">
        <v>86</v>
      </c>
      <c r="C15410" s="235">
        <v>44134</v>
      </c>
      <c r="D15410" s="235">
        <v>14</v>
      </c>
      <c r="E15410" s="235">
        <v>92</v>
      </c>
      <c r="F15410" s="235">
        <v>89</v>
      </c>
      <c r="G15410" s="235">
        <v>19</v>
      </c>
      <c r="H15410" s="235">
        <v>16</v>
      </c>
    </row>
    <row r="15411" spans="2:8">
      <c r="B15411" s="235" t="s">
        <v>86</v>
      </c>
      <c r="C15411" s="235">
        <v>44135</v>
      </c>
      <c r="D15411" s="235">
        <v>16</v>
      </c>
      <c r="E15411" s="235">
        <v>0</v>
      </c>
      <c r="F15411" s="235">
        <v>0</v>
      </c>
      <c r="G15411" s="235">
        <v>0</v>
      </c>
      <c r="H15411" s="235">
        <v>0</v>
      </c>
    </row>
    <row r="15412" spans="2:8">
      <c r="B15412" s="235" t="s">
        <v>86</v>
      </c>
      <c r="C15412" s="235">
        <v>44136</v>
      </c>
      <c r="D15412" s="235">
        <v>5.5</v>
      </c>
      <c r="E15412" s="235">
        <v>0</v>
      </c>
      <c r="F15412" s="235">
        <v>0</v>
      </c>
      <c r="G15412" s="235">
        <v>0</v>
      </c>
      <c r="H15412" s="235">
        <v>0</v>
      </c>
    </row>
    <row r="15413" spans="2:8">
      <c r="B15413" s="235" t="s">
        <v>86</v>
      </c>
      <c r="C15413" s="235">
        <v>44137</v>
      </c>
      <c r="D15413" s="235">
        <v>0</v>
      </c>
      <c r="E15413" s="235">
        <v>0</v>
      </c>
      <c r="F15413" s="235">
        <v>0</v>
      </c>
      <c r="G15413" s="235">
        <v>0</v>
      </c>
      <c r="H15413" s="235">
        <v>0</v>
      </c>
    </row>
    <row r="15414" spans="2:8">
      <c r="B15414" s="235" t="s">
        <v>86</v>
      </c>
      <c r="C15414" s="235">
        <v>44138</v>
      </c>
      <c r="D15414" s="235">
        <v>0</v>
      </c>
      <c r="E15414" s="235">
        <v>87</v>
      </c>
      <c r="F15414" s="235">
        <v>75</v>
      </c>
      <c r="G15414" s="235">
        <v>20.2</v>
      </c>
      <c r="H15414" s="235">
        <v>17</v>
      </c>
    </row>
    <row r="15415" spans="2:8">
      <c r="B15415" s="235" t="s">
        <v>86</v>
      </c>
      <c r="C15415" s="235">
        <v>44139</v>
      </c>
      <c r="D15415" s="235">
        <v>23</v>
      </c>
      <c r="E15415" s="235">
        <v>87</v>
      </c>
      <c r="F15415" s="235">
        <v>79</v>
      </c>
      <c r="G15415" s="235">
        <v>23.9</v>
      </c>
      <c r="H15415" s="235">
        <v>17</v>
      </c>
    </row>
    <row r="15416" spans="2:8">
      <c r="B15416" s="235" t="s">
        <v>86</v>
      </c>
      <c r="C15416" s="235">
        <v>44140</v>
      </c>
      <c r="D15416" s="235">
        <v>7</v>
      </c>
      <c r="E15416" s="235">
        <v>87</v>
      </c>
      <c r="F15416" s="235">
        <v>89</v>
      </c>
      <c r="G15416" s="235">
        <v>19.7</v>
      </c>
      <c r="H15416" s="235">
        <v>15.8</v>
      </c>
    </row>
    <row r="15417" spans="2:8">
      <c r="B15417" s="235" t="s">
        <v>86</v>
      </c>
      <c r="C15417" s="235">
        <v>44141</v>
      </c>
      <c r="D15417" s="235">
        <v>17.600000000000001</v>
      </c>
      <c r="E15417" s="235">
        <v>94</v>
      </c>
      <c r="F15417" s="235">
        <v>87</v>
      </c>
      <c r="G15417" s="235">
        <v>17.5</v>
      </c>
      <c r="H15417" s="235">
        <v>14.6</v>
      </c>
    </row>
    <row r="15418" spans="2:8">
      <c r="B15418" s="235" t="s">
        <v>86</v>
      </c>
      <c r="C15418" s="235">
        <v>44142</v>
      </c>
      <c r="D15418" s="235">
        <v>0</v>
      </c>
      <c r="E15418" s="235">
        <v>94</v>
      </c>
      <c r="F15418" s="235">
        <v>81</v>
      </c>
      <c r="G15418" s="235">
        <v>24</v>
      </c>
      <c r="H15418" s="235">
        <v>13</v>
      </c>
    </row>
    <row r="15419" spans="2:8">
      <c r="B15419" s="235" t="s">
        <v>86</v>
      </c>
      <c r="C15419" s="235">
        <v>44143</v>
      </c>
      <c r="D15419" s="235">
        <v>4</v>
      </c>
      <c r="E15419" s="235">
        <v>0</v>
      </c>
      <c r="F15419" s="235">
        <v>0</v>
      </c>
      <c r="G15419" s="235">
        <v>0</v>
      </c>
      <c r="H15419" s="235">
        <v>0</v>
      </c>
    </row>
    <row r="15420" spans="2:8">
      <c r="B15420" s="235" t="s">
        <v>86</v>
      </c>
      <c r="C15420" s="235">
        <v>44144</v>
      </c>
      <c r="D15420" s="235">
        <v>9</v>
      </c>
      <c r="E15420" s="235">
        <v>96</v>
      </c>
      <c r="F15420" s="235">
        <v>86</v>
      </c>
      <c r="G15420" s="235">
        <v>19.100000000000001</v>
      </c>
      <c r="H15420" s="235">
        <v>15.9</v>
      </c>
    </row>
    <row r="15421" spans="2:8">
      <c r="B15421" s="235" t="s">
        <v>86</v>
      </c>
      <c r="C15421" s="235">
        <v>44145</v>
      </c>
      <c r="D15421" s="235">
        <v>20</v>
      </c>
      <c r="E15421" s="235">
        <v>90</v>
      </c>
      <c r="F15421" s="235">
        <v>84</v>
      </c>
      <c r="G15421" s="235">
        <v>19.100000000000001</v>
      </c>
      <c r="H15421" s="235">
        <v>15.2</v>
      </c>
    </row>
    <row r="15422" spans="2:8">
      <c r="B15422" s="235" t="s">
        <v>86</v>
      </c>
      <c r="C15422" s="235">
        <v>44146</v>
      </c>
      <c r="D15422" s="235">
        <v>10</v>
      </c>
      <c r="E15422" s="235">
        <v>90</v>
      </c>
      <c r="F15422" s="235">
        <v>90</v>
      </c>
      <c r="G15422" s="235">
        <v>15.9</v>
      </c>
      <c r="H15422" s="235">
        <v>14</v>
      </c>
    </row>
    <row r="15423" spans="2:8">
      <c r="B15423" s="235" t="s">
        <v>86</v>
      </c>
      <c r="C15423" s="235">
        <v>44147</v>
      </c>
      <c r="D15423" s="235">
        <v>24</v>
      </c>
      <c r="E15423" s="235">
        <v>93</v>
      </c>
      <c r="F15423" s="235">
        <v>91</v>
      </c>
      <c r="G15423" s="235">
        <v>18.5</v>
      </c>
      <c r="H15423" s="235">
        <v>16</v>
      </c>
    </row>
    <row r="15424" spans="2:8">
      <c r="B15424" s="235" t="s">
        <v>86</v>
      </c>
      <c r="C15424" s="235">
        <v>44148</v>
      </c>
      <c r="D15424" s="235">
        <v>13</v>
      </c>
      <c r="E15424" s="235">
        <v>92</v>
      </c>
      <c r="F15424" s="235">
        <v>92</v>
      </c>
      <c r="G15424" s="235">
        <v>16.8</v>
      </c>
      <c r="H15424" s="235">
        <v>15.4</v>
      </c>
    </row>
    <row r="15425" spans="2:8">
      <c r="B15425" s="235" t="s">
        <v>86</v>
      </c>
      <c r="C15425" s="235">
        <v>44149</v>
      </c>
      <c r="D15425" s="235">
        <v>11</v>
      </c>
      <c r="E15425" s="235">
        <v>0</v>
      </c>
      <c r="F15425" s="235">
        <v>0</v>
      </c>
      <c r="G15425" s="235">
        <v>0</v>
      </c>
      <c r="H15425" s="235">
        <v>0</v>
      </c>
    </row>
    <row r="15426" spans="2:8">
      <c r="B15426" s="235" t="s">
        <v>86</v>
      </c>
      <c r="C15426" s="235">
        <v>44150</v>
      </c>
      <c r="D15426" s="235">
        <v>3</v>
      </c>
      <c r="E15426" s="235">
        <v>0</v>
      </c>
      <c r="F15426" s="235">
        <v>0</v>
      </c>
      <c r="G15426" s="235">
        <v>0</v>
      </c>
      <c r="H15426" s="235">
        <v>0</v>
      </c>
    </row>
    <row r="15427" spans="2:8">
      <c r="B15427" s="235" t="s">
        <v>86</v>
      </c>
      <c r="C15427" s="235">
        <v>44151</v>
      </c>
      <c r="D15427" s="235">
        <v>8</v>
      </c>
      <c r="E15427" s="235">
        <v>0</v>
      </c>
      <c r="F15427" s="235">
        <v>0</v>
      </c>
      <c r="G15427" s="235">
        <v>0</v>
      </c>
      <c r="H15427" s="235">
        <v>0</v>
      </c>
    </row>
    <row r="15428" spans="2:8">
      <c r="B15428" s="235" t="s">
        <v>86</v>
      </c>
      <c r="C15428" s="235">
        <v>44152</v>
      </c>
      <c r="D15428" s="235">
        <v>19</v>
      </c>
      <c r="E15428" s="235">
        <v>92</v>
      </c>
      <c r="F15428" s="235">
        <v>85</v>
      </c>
      <c r="G15428" s="235">
        <v>19.3</v>
      </c>
      <c r="H15428" s="235">
        <v>16</v>
      </c>
    </row>
    <row r="15429" spans="2:8">
      <c r="B15429" s="235" t="s">
        <v>86</v>
      </c>
      <c r="C15429" s="235">
        <v>44153</v>
      </c>
      <c r="D15429" s="235">
        <v>4.5</v>
      </c>
      <c r="E15429" s="235">
        <v>90</v>
      </c>
      <c r="F15429" s="235">
        <v>89</v>
      </c>
      <c r="G15429" s="235">
        <v>20.8</v>
      </c>
      <c r="H15429" s="235">
        <v>16</v>
      </c>
    </row>
    <row r="15430" spans="2:8">
      <c r="B15430" s="235" t="s">
        <v>86</v>
      </c>
      <c r="C15430" s="235">
        <v>44154</v>
      </c>
      <c r="D15430" s="235">
        <v>8</v>
      </c>
      <c r="E15430" s="235">
        <v>89</v>
      </c>
      <c r="F15430" s="235">
        <v>87</v>
      </c>
      <c r="G15430" s="235">
        <v>21.9</v>
      </c>
      <c r="H15430" s="235">
        <v>16</v>
      </c>
    </row>
    <row r="15431" spans="2:8">
      <c r="B15431" s="235" t="s">
        <v>86</v>
      </c>
      <c r="C15431" s="235">
        <v>44155</v>
      </c>
      <c r="D15431" s="235">
        <v>32</v>
      </c>
      <c r="E15431" s="235">
        <v>93</v>
      </c>
      <c r="F15431" s="235">
        <v>86</v>
      </c>
      <c r="G15431" s="235">
        <v>21.7</v>
      </c>
      <c r="H15431" s="235">
        <v>18.7</v>
      </c>
    </row>
    <row r="15432" spans="2:8">
      <c r="B15432" s="235" t="s">
        <v>86</v>
      </c>
      <c r="C15432" s="235">
        <v>44156</v>
      </c>
      <c r="D15432" s="235">
        <v>5.3</v>
      </c>
      <c r="E15432" s="235">
        <v>0</v>
      </c>
      <c r="F15432" s="235">
        <v>0</v>
      </c>
      <c r="G15432" s="235">
        <v>0</v>
      </c>
      <c r="H15432" s="235">
        <v>0</v>
      </c>
    </row>
    <row r="15433" spans="2:8">
      <c r="B15433" s="235" t="s">
        <v>86</v>
      </c>
      <c r="C15433" s="235">
        <v>44157</v>
      </c>
      <c r="D15433" s="235">
        <v>0</v>
      </c>
      <c r="E15433" s="235">
        <v>0</v>
      </c>
      <c r="F15433" s="235">
        <v>0</v>
      </c>
      <c r="G15433" s="235">
        <v>0</v>
      </c>
      <c r="H15433" s="235">
        <v>0</v>
      </c>
    </row>
    <row r="15434" spans="2:8">
      <c r="B15434" s="235" t="s">
        <v>86</v>
      </c>
      <c r="C15434" s="235">
        <v>44158</v>
      </c>
      <c r="D15434" s="235">
        <v>0</v>
      </c>
      <c r="E15434" s="235">
        <v>91</v>
      </c>
      <c r="F15434" s="235">
        <v>74</v>
      </c>
      <c r="G15434" s="235">
        <v>24</v>
      </c>
      <c r="H15434" s="235">
        <v>16.899999999999999</v>
      </c>
    </row>
    <row r="15435" spans="2:8">
      <c r="B15435" s="235" t="s">
        <v>86</v>
      </c>
      <c r="C15435" s="235">
        <v>44159</v>
      </c>
      <c r="D15435" s="235">
        <v>14</v>
      </c>
      <c r="E15435" s="235">
        <v>94</v>
      </c>
      <c r="F15435" s="235">
        <v>90</v>
      </c>
      <c r="G15435" s="235">
        <v>19.3</v>
      </c>
      <c r="H15435" s="235">
        <v>15</v>
      </c>
    </row>
    <row r="15436" spans="2:8">
      <c r="B15436" s="235" t="s">
        <v>86</v>
      </c>
      <c r="C15436" s="235">
        <v>44160</v>
      </c>
      <c r="D15436" s="235">
        <v>4.5</v>
      </c>
      <c r="E15436" s="235">
        <v>92</v>
      </c>
      <c r="F15436" s="235">
        <v>89</v>
      </c>
      <c r="G15436" s="235">
        <v>22</v>
      </c>
      <c r="H15436" s="235">
        <v>16.3</v>
      </c>
    </row>
    <row r="15437" spans="2:8">
      <c r="B15437" s="235" t="s">
        <v>86</v>
      </c>
      <c r="C15437" s="235">
        <v>44161</v>
      </c>
      <c r="D15437" s="235">
        <v>0</v>
      </c>
      <c r="E15437" s="235">
        <v>95</v>
      </c>
      <c r="F15437" s="235">
        <v>81</v>
      </c>
      <c r="G15437" s="235">
        <v>23.9</v>
      </c>
      <c r="H15437" s="235">
        <v>15.8</v>
      </c>
    </row>
    <row r="15438" spans="2:8">
      <c r="B15438" s="235" t="s">
        <v>86</v>
      </c>
      <c r="C15438" s="235">
        <v>44162</v>
      </c>
      <c r="D15438" s="235">
        <v>9</v>
      </c>
      <c r="E15438" s="235">
        <v>93</v>
      </c>
      <c r="F15438" s="235">
        <v>89</v>
      </c>
      <c r="G15438" s="235">
        <v>19</v>
      </c>
      <c r="H15438" s="235">
        <v>16.8</v>
      </c>
    </row>
    <row r="15439" spans="2:8">
      <c r="B15439" s="235" t="s">
        <v>86</v>
      </c>
      <c r="C15439" s="235">
        <v>44163</v>
      </c>
      <c r="D15439" s="235">
        <v>14</v>
      </c>
      <c r="E15439" s="235">
        <v>0</v>
      </c>
      <c r="F15439" s="235">
        <v>0</v>
      </c>
      <c r="G15439" s="235">
        <v>0</v>
      </c>
      <c r="H15439" s="235">
        <v>0</v>
      </c>
    </row>
    <row r="15440" spans="2:8">
      <c r="B15440" s="235" t="s">
        <v>86</v>
      </c>
      <c r="C15440" s="235">
        <v>44164</v>
      </c>
      <c r="D15440" s="235">
        <v>19</v>
      </c>
      <c r="E15440" s="235">
        <v>0</v>
      </c>
      <c r="F15440" s="235">
        <v>0</v>
      </c>
      <c r="G15440" s="235">
        <v>0</v>
      </c>
      <c r="H15440" s="235">
        <v>0</v>
      </c>
    </row>
    <row r="15441" spans="2:8">
      <c r="B15441" s="235" t="s">
        <v>86</v>
      </c>
      <c r="C15441" s="235">
        <v>44165</v>
      </c>
      <c r="D15441" s="235">
        <v>1</v>
      </c>
      <c r="E15441" s="235">
        <v>0</v>
      </c>
      <c r="F15441" s="235">
        <v>0</v>
      </c>
      <c r="G15441" s="235">
        <v>0</v>
      </c>
      <c r="H15441" s="235">
        <v>0</v>
      </c>
    </row>
    <row r="15442" spans="2:8">
      <c r="B15442" s="235" t="s">
        <v>86</v>
      </c>
      <c r="C15442" s="235">
        <v>44166</v>
      </c>
      <c r="D15442" s="235">
        <v>27</v>
      </c>
      <c r="E15442" s="235">
        <v>0</v>
      </c>
      <c r="F15442" s="235">
        <v>0</v>
      </c>
      <c r="G15442" s="235">
        <v>0</v>
      </c>
      <c r="H15442" s="235">
        <v>0</v>
      </c>
    </row>
    <row r="15443" spans="2:8">
      <c r="B15443" s="235" t="s">
        <v>86</v>
      </c>
      <c r="C15443" s="235">
        <v>44167</v>
      </c>
      <c r="D15443" s="235">
        <v>0</v>
      </c>
      <c r="E15443" s="235">
        <v>0</v>
      </c>
      <c r="F15443" s="235">
        <v>0</v>
      </c>
      <c r="G15443" s="235">
        <v>0</v>
      </c>
      <c r="H15443" s="235">
        <v>0</v>
      </c>
    </row>
    <row r="15444" spans="2:8">
      <c r="B15444" s="235" t="s">
        <v>86</v>
      </c>
      <c r="C15444" s="235">
        <v>44168</v>
      </c>
      <c r="D15444" s="235">
        <v>0</v>
      </c>
      <c r="E15444" s="235">
        <v>89</v>
      </c>
      <c r="F15444" s="235">
        <v>87</v>
      </c>
      <c r="G15444" s="235">
        <v>23</v>
      </c>
      <c r="H15444" s="235">
        <v>17</v>
      </c>
    </row>
    <row r="15445" spans="2:8">
      <c r="B15445" s="235" t="s">
        <v>86</v>
      </c>
      <c r="C15445" s="235">
        <v>44169</v>
      </c>
      <c r="D15445" s="235">
        <v>0</v>
      </c>
      <c r="E15445" s="235">
        <v>90</v>
      </c>
      <c r="F15445" s="235">
        <v>85</v>
      </c>
      <c r="G15445" s="235">
        <v>23.3</v>
      </c>
      <c r="H15445" s="235">
        <v>19</v>
      </c>
    </row>
    <row r="15446" spans="2:8">
      <c r="B15446" s="235" t="s">
        <v>86</v>
      </c>
      <c r="C15446" s="235">
        <v>44170</v>
      </c>
      <c r="D15446" s="235">
        <v>0</v>
      </c>
      <c r="E15446" s="235">
        <v>0</v>
      </c>
      <c r="F15446" s="235">
        <v>0</v>
      </c>
      <c r="G15446" s="235">
        <v>0</v>
      </c>
      <c r="H15446" s="235">
        <v>0</v>
      </c>
    </row>
    <row r="15447" spans="2:8">
      <c r="B15447" s="235" t="s">
        <v>86</v>
      </c>
      <c r="C15447" s="235">
        <v>44171</v>
      </c>
      <c r="D15447" s="235">
        <v>0</v>
      </c>
      <c r="E15447" s="235">
        <v>0</v>
      </c>
      <c r="F15447" s="235">
        <v>0</v>
      </c>
      <c r="G15447" s="235">
        <v>0</v>
      </c>
      <c r="H15447" s="235">
        <v>0</v>
      </c>
    </row>
    <row r="15448" spans="2:8">
      <c r="B15448" s="235" t="s">
        <v>86</v>
      </c>
      <c r="C15448" s="235">
        <v>44172</v>
      </c>
      <c r="D15448" s="235">
        <v>0</v>
      </c>
      <c r="E15448" s="235">
        <v>0</v>
      </c>
      <c r="F15448" s="235">
        <v>0</v>
      </c>
      <c r="G15448" s="235">
        <v>0</v>
      </c>
      <c r="H15448" s="235">
        <v>0</v>
      </c>
    </row>
    <row r="15449" spans="2:8">
      <c r="B15449" s="235" t="s">
        <v>86</v>
      </c>
      <c r="C15449" s="235">
        <v>44173</v>
      </c>
      <c r="D15449" s="235">
        <v>0</v>
      </c>
      <c r="E15449" s="235">
        <v>0</v>
      </c>
      <c r="F15449" s="235">
        <v>0</v>
      </c>
      <c r="G15449" s="235">
        <v>0</v>
      </c>
      <c r="H15449" s="235">
        <v>0</v>
      </c>
    </row>
    <row r="15450" spans="2:8">
      <c r="B15450" s="235" t="s">
        <v>86</v>
      </c>
      <c r="C15450" s="235">
        <v>44174</v>
      </c>
      <c r="D15450" s="235">
        <v>0</v>
      </c>
      <c r="E15450" s="235">
        <v>95</v>
      </c>
      <c r="F15450" s="235">
        <v>86</v>
      </c>
      <c r="G15450" s="235">
        <v>21</v>
      </c>
      <c r="H15450" s="235">
        <v>16</v>
      </c>
    </row>
    <row r="15451" spans="2:8">
      <c r="B15451" s="235" t="s">
        <v>86</v>
      </c>
      <c r="C15451" s="235">
        <v>44175</v>
      </c>
      <c r="D15451" s="235">
        <v>0</v>
      </c>
      <c r="E15451" s="235">
        <v>90</v>
      </c>
      <c r="F15451" s="235">
        <v>85</v>
      </c>
      <c r="G15451" s="235">
        <v>23.8</v>
      </c>
      <c r="H15451" s="235">
        <v>15.1</v>
      </c>
    </row>
    <row r="15452" spans="2:8">
      <c r="B15452" s="235" t="s">
        <v>86</v>
      </c>
      <c r="C15452" s="235">
        <v>44176</v>
      </c>
      <c r="D15452" s="235">
        <v>0</v>
      </c>
      <c r="E15452" s="235">
        <v>86</v>
      </c>
      <c r="F15452" s="235">
        <v>81</v>
      </c>
      <c r="G15452" s="235">
        <v>26</v>
      </c>
      <c r="H15452" s="235">
        <v>18.2</v>
      </c>
    </row>
    <row r="15453" spans="2:8">
      <c r="B15453" s="235" t="s">
        <v>86</v>
      </c>
      <c r="C15453" s="235">
        <v>44177</v>
      </c>
      <c r="D15453" s="235">
        <v>0</v>
      </c>
      <c r="E15453" s="235">
        <v>0</v>
      </c>
      <c r="F15453" s="235">
        <v>0</v>
      </c>
      <c r="G15453" s="235">
        <v>0</v>
      </c>
      <c r="H15453" s="235">
        <v>0</v>
      </c>
    </row>
    <row r="15454" spans="2:8">
      <c r="B15454" s="235" t="s">
        <v>86</v>
      </c>
      <c r="C15454" s="235">
        <v>44178</v>
      </c>
      <c r="D15454" s="235">
        <v>0</v>
      </c>
      <c r="E15454" s="235">
        <v>0</v>
      </c>
      <c r="F15454" s="235">
        <v>0</v>
      </c>
      <c r="G15454" s="235">
        <v>0</v>
      </c>
      <c r="H15454" s="235">
        <v>0</v>
      </c>
    </row>
    <row r="15455" spans="2:8">
      <c r="B15455" s="235" t="s">
        <v>86</v>
      </c>
      <c r="C15455" s="235">
        <v>44179</v>
      </c>
      <c r="D15455" s="235">
        <v>4</v>
      </c>
      <c r="E15455" s="235">
        <v>89</v>
      </c>
      <c r="F15455" s="235">
        <v>70</v>
      </c>
      <c r="G15455" s="235">
        <v>24.3</v>
      </c>
      <c r="H15455" s="235">
        <v>15.8</v>
      </c>
    </row>
    <row r="15456" spans="2:8">
      <c r="B15456" s="235" t="s">
        <v>86</v>
      </c>
      <c r="C15456" s="235">
        <v>44180</v>
      </c>
      <c r="D15456" s="235">
        <v>0</v>
      </c>
      <c r="E15456" s="235">
        <v>90</v>
      </c>
      <c r="F15456" s="235">
        <v>81</v>
      </c>
      <c r="G15456" s="235">
        <v>23.5</v>
      </c>
      <c r="H15456" s="235">
        <v>16</v>
      </c>
    </row>
    <row r="15457" spans="2:8">
      <c r="B15457" s="235" t="s">
        <v>86</v>
      </c>
      <c r="C15457" s="235">
        <v>44181</v>
      </c>
      <c r="D15457" s="235">
        <v>0</v>
      </c>
      <c r="E15457" s="235">
        <v>86</v>
      </c>
      <c r="F15457" s="235">
        <v>71</v>
      </c>
      <c r="G15457" s="235">
        <v>26</v>
      </c>
      <c r="H15457" s="235">
        <v>17</v>
      </c>
    </row>
    <row r="15458" spans="2:8">
      <c r="B15458" s="235" t="s">
        <v>86</v>
      </c>
      <c r="C15458" s="235">
        <v>44182</v>
      </c>
      <c r="D15458" s="235">
        <v>15</v>
      </c>
      <c r="E15458" s="235">
        <v>0</v>
      </c>
      <c r="F15458" s="235">
        <v>0</v>
      </c>
      <c r="G15458" s="235">
        <v>0</v>
      </c>
      <c r="H15458" s="235">
        <v>0</v>
      </c>
    </row>
    <row r="15459" spans="2:8">
      <c r="B15459" s="235" t="s">
        <v>86</v>
      </c>
      <c r="C15459" s="235">
        <v>44183</v>
      </c>
      <c r="D15459" s="235">
        <v>0</v>
      </c>
      <c r="E15459" s="235">
        <v>93</v>
      </c>
      <c r="F15459" s="235">
        <v>79</v>
      </c>
      <c r="G15459" s="235">
        <v>24</v>
      </c>
      <c r="H15459" s="235">
        <v>15</v>
      </c>
    </row>
    <row r="15460" spans="2:8">
      <c r="B15460" s="235" t="s">
        <v>86</v>
      </c>
      <c r="C15460" s="235">
        <v>44184</v>
      </c>
      <c r="D15460" s="235">
        <v>17</v>
      </c>
      <c r="E15460" s="235">
        <v>0</v>
      </c>
      <c r="F15460" s="235">
        <v>0</v>
      </c>
      <c r="G15460" s="235">
        <v>0</v>
      </c>
      <c r="H15460" s="235">
        <v>0</v>
      </c>
    </row>
    <row r="15461" spans="2:8">
      <c r="B15461" s="235" t="s">
        <v>86</v>
      </c>
      <c r="C15461" s="235">
        <v>44185</v>
      </c>
      <c r="D15461" s="235">
        <v>19</v>
      </c>
      <c r="E15461" s="235">
        <v>0</v>
      </c>
      <c r="F15461" s="235">
        <v>0</v>
      </c>
      <c r="G15461" s="235">
        <v>0</v>
      </c>
      <c r="H15461" s="235">
        <v>0</v>
      </c>
    </row>
    <row r="15462" spans="2:8">
      <c r="B15462" s="235" t="s">
        <v>86</v>
      </c>
      <c r="C15462" s="235">
        <v>44186</v>
      </c>
      <c r="D15462" s="235">
        <v>0</v>
      </c>
      <c r="E15462" s="235">
        <v>95</v>
      </c>
      <c r="F15462" s="235">
        <v>65</v>
      </c>
      <c r="G15462" s="235">
        <v>27</v>
      </c>
      <c r="H15462" s="235">
        <v>16</v>
      </c>
    </row>
    <row r="15463" spans="2:8">
      <c r="B15463" s="235" t="s">
        <v>86</v>
      </c>
      <c r="C15463" s="235">
        <v>44187</v>
      </c>
      <c r="D15463" s="235">
        <v>0</v>
      </c>
      <c r="E15463" s="235">
        <v>92</v>
      </c>
      <c r="F15463" s="235">
        <v>79</v>
      </c>
      <c r="G15463" s="235">
        <v>21.3</v>
      </c>
      <c r="H15463" s="235">
        <v>15.7</v>
      </c>
    </row>
    <row r="15464" spans="2:8">
      <c r="B15464" s="235" t="s">
        <v>86</v>
      </c>
      <c r="C15464" s="235">
        <v>44188</v>
      </c>
      <c r="D15464" s="235">
        <v>1</v>
      </c>
      <c r="E15464" s="235">
        <v>93</v>
      </c>
      <c r="F15464" s="235">
        <v>58</v>
      </c>
      <c r="G15464" s="235">
        <v>26.2</v>
      </c>
      <c r="H15464" s="235">
        <v>14.1</v>
      </c>
    </row>
    <row r="15465" spans="2:8">
      <c r="B15465" s="235" t="s">
        <v>86</v>
      </c>
      <c r="C15465" s="235">
        <v>44189</v>
      </c>
      <c r="D15465" s="235">
        <v>40</v>
      </c>
      <c r="E15465" s="235">
        <v>94</v>
      </c>
      <c r="F15465" s="235">
        <v>74</v>
      </c>
      <c r="G15465" s="235">
        <v>26.9</v>
      </c>
      <c r="H15465" s="235">
        <v>14.8</v>
      </c>
    </row>
    <row r="15466" spans="2:8">
      <c r="B15466" s="235" t="s">
        <v>86</v>
      </c>
      <c r="C15466" s="235">
        <v>44190</v>
      </c>
      <c r="D15466" s="235">
        <v>20</v>
      </c>
      <c r="E15466" s="235">
        <v>0</v>
      </c>
      <c r="F15466" s="235">
        <v>0</v>
      </c>
      <c r="G15466" s="235">
        <v>0</v>
      </c>
      <c r="H15466" s="235">
        <v>0</v>
      </c>
    </row>
    <row r="15467" spans="2:8">
      <c r="B15467" s="235" t="s">
        <v>86</v>
      </c>
      <c r="C15467" s="235">
        <v>44191</v>
      </c>
      <c r="D15467" s="235">
        <v>4</v>
      </c>
      <c r="E15467" s="235">
        <v>0</v>
      </c>
      <c r="F15467" s="235">
        <v>0</v>
      </c>
      <c r="G15467" s="235">
        <v>0</v>
      </c>
      <c r="H15467" s="235">
        <v>0</v>
      </c>
    </row>
    <row r="15468" spans="2:8">
      <c r="B15468" s="235" t="s">
        <v>86</v>
      </c>
      <c r="C15468" s="235">
        <v>44192</v>
      </c>
      <c r="D15468" s="235">
        <v>11</v>
      </c>
      <c r="E15468" s="235">
        <v>0</v>
      </c>
      <c r="F15468" s="235">
        <v>0</v>
      </c>
      <c r="G15468" s="235">
        <v>0</v>
      </c>
      <c r="H15468" s="235">
        <v>0</v>
      </c>
    </row>
    <row r="15469" spans="2:8">
      <c r="B15469" s="235" t="s">
        <v>86</v>
      </c>
      <c r="C15469" s="235">
        <v>44193</v>
      </c>
      <c r="D15469" s="235">
        <v>0</v>
      </c>
      <c r="E15469" s="235">
        <v>94</v>
      </c>
      <c r="F15469" s="235">
        <v>77</v>
      </c>
      <c r="G15469" s="235">
        <v>24</v>
      </c>
      <c r="H15469" s="235">
        <v>14</v>
      </c>
    </row>
    <row r="15470" spans="2:8">
      <c r="B15470" s="235" t="s">
        <v>86</v>
      </c>
      <c r="C15470" s="235">
        <v>44194</v>
      </c>
      <c r="D15470" s="235">
        <v>5</v>
      </c>
      <c r="E15470" s="235">
        <v>95</v>
      </c>
      <c r="F15470" s="235">
        <v>78</v>
      </c>
      <c r="G15470" s="235">
        <v>25</v>
      </c>
      <c r="H15470" s="235">
        <v>15</v>
      </c>
    </row>
    <row r="15471" spans="2:8">
      <c r="B15471" s="235" t="s">
        <v>86</v>
      </c>
      <c r="C15471" s="235">
        <v>44195</v>
      </c>
      <c r="D15471" s="235">
        <v>0</v>
      </c>
      <c r="E15471" s="235">
        <v>0</v>
      </c>
      <c r="F15471" s="235">
        <v>0</v>
      </c>
      <c r="G15471" s="235">
        <v>0</v>
      </c>
      <c r="H15471" s="235">
        <v>0</v>
      </c>
    </row>
    <row r="15472" spans="2:8">
      <c r="B15472" s="235" t="s">
        <v>86</v>
      </c>
      <c r="C15472" s="235">
        <v>44196</v>
      </c>
      <c r="D15472" s="235">
        <v>0</v>
      </c>
      <c r="E15472" s="235">
        <v>0</v>
      </c>
      <c r="F15472" s="235">
        <v>0</v>
      </c>
      <c r="G15472" s="235">
        <v>0</v>
      </c>
      <c r="H15472" s="235">
        <v>0</v>
      </c>
    </row>
    <row r="15473" spans="2:8">
      <c r="B15473" s="235" t="s">
        <v>86</v>
      </c>
      <c r="C15473" s="235">
        <v>44197</v>
      </c>
      <c r="D15473" s="235">
        <v>0</v>
      </c>
      <c r="E15473" s="235">
        <v>88</v>
      </c>
      <c r="F15473" s="235">
        <v>77</v>
      </c>
      <c r="G15473" s="235">
        <v>26.7</v>
      </c>
      <c r="H15473" s="235">
        <v>16.600000000000001</v>
      </c>
    </row>
    <row r="15474" spans="2:8">
      <c r="B15474" s="235" t="s">
        <v>86</v>
      </c>
      <c r="C15474" s="235">
        <v>44198</v>
      </c>
      <c r="D15474" s="235">
        <v>0.2</v>
      </c>
      <c r="E15474" s="235">
        <v>91</v>
      </c>
      <c r="F15474" s="235">
        <v>79</v>
      </c>
      <c r="G15474" s="235">
        <v>22.4</v>
      </c>
      <c r="H15474" s="235">
        <v>18.5</v>
      </c>
    </row>
    <row r="15475" spans="2:8">
      <c r="B15475" s="235" t="s">
        <v>86</v>
      </c>
      <c r="C15475" s="235">
        <v>44199</v>
      </c>
      <c r="D15475" s="235">
        <v>52</v>
      </c>
      <c r="E15475" s="235">
        <v>95</v>
      </c>
      <c r="F15475" s="235">
        <v>83</v>
      </c>
      <c r="G15475" s="235">
        <v>25.8</v>
      </c>
      <c r="H15475" s="235">
        <v>14.8</v>
      </c>
    </row>
    <row r="15476" spans="2:8">
      <c r="B15476" s="235" t="s">
        <v>86</v>
      </c>
      <c r="C15476" s="235">
        <v>44200</v>
      </c>
      <c r="D15476" s="235">
        <v>0</v>
      </c>
      <c r="E15476" s="235">
        <v>92</v>
      </c>
      <c r="F15476" s="235">
        <v>70</v>
      </c>
      <c r="G15476" s="235">
        <v>24.8</v>
      </c>
      <c r="H15476" s="235">
        <v>14.6</v>
      </c>
    </row>
    <row r="15477" spans="2:8">
      <c r="B15477" s="235" t="s">
        <v>86</v>
      </c>
      <c r="C15477" s="235">
        <v>44201</v>
      </c>
      <c r="D15477" s="235">
        <v>5</v>
      </c>
      <c r="E15477" s="235">
        <v>96</v>
      </c>
      <c r="F15477" s="235">
        <v>78</v>
      </c>
      <c r="G15477" s="235">
        <v>22.4</v>
      </c>
      <c r="H15477" s="235">
        <v>14.6</v>
      </c>
    </row>
    <row r="15478" spans="2:8">
      <c r="B15478" s="235" t="s">
        <v>86</v>
      </c>
      <c r="C15478" s="235">
        <v>44202</v>
      </c>
      <c r="D15478" s="235">
        <v>1.5</v>
      </c>
      <c r="E15478" s="235">
        <v>91</v>
      </c>
      <c r="F15478" s="235">
        <v>79</v>
      </c>
      <c r="G15478" s="235">
        <v>23</v>
      </c>
      <c r="H15478" s="235">
        <v>14.6</v>
      </c>
    </row>
    <row r="15479" spans="2:8">
      <c r="B15479" s="235" t="s">
        <v>86</v>
      </c>
      <c r="C15479" s="235">
        <v>44203</v>
      </c>
      <c r="D15479" s="235">
        <v>17</v>
      </c>
      <c r="E15479" s="235">
        <v>90</v>
      </c>
      <c r="F15479" s="235">
        <v>83</v>
      </c>
      <c r="G15479" s="235">
        <v>18.7</v>
      </c>
      <c r="H15479" s="235">
        <v>14.9</v>
      </c>
    </row>
    <row r="15480" spans="2:8">
      <c r="B15480" s="235" t="s">
        <v>86</v>
      </c>
      <c r="C15480" s="235">
        <v>44204</v>
      </c>
      <c r="D15480" s="235">
        <v>9</v>
      </c>
      <c r="E15480" s="235">
        <v>92</v>
      </c>
      <c r="F15480" s="235">
        <v>79</v>
      </c>
      <c r="G15480" s="235">
        <v>18.8</v>
      </c>
      <c r="H15480" s="235">
        <v>15.8</v>
      </c>
    </row>
    <row r="15481" spans="2:8">
      <c r="B15481" s="235" t="s">
        <v>86</v>
      </c>
      <c r="C15481" s="235">
        <v>44205</v>
      </c>
      <c r="D15481" s="235">
        <v>5</v>
      </c>
      <c r="E15481" s="235">
        <v>92</v>
      </c>
      <c r="F15481" s="235">
        <v>76</v>
      </c>
      <c r="G15481" s="235">
        <v>20.100000000000001</v>
      </c>
      <c r="H15481" s="235">
        <v>17.100000000000001</v>
      </c>
    </row>
    <row r="15482" spans="2:8">
      <c r="B15482" s="235" t="s">
        <v>86</v>
      </c>
      <c r="C15482" s="235">
        <v>44206</v>
      </c>
      <c r="D15482" s="235">
        <v>10</v>
      </c>
      <c r="E15482" s="235">
        <v>93</v>
      </c>
      <c r="F15482" s="235">
        <v>76</v>
      </c>
      <c r="G15482" s="235">
        <v>26.4</v>
      </c>
      <c r="H15482" s="235">
        <v>14.7</v>
      </c>
    </row>
    <row r="15483" spans="2:8">
      <c r="B15483" s="235" t="s">
        <v>86</v>
      </c>
      <c r="C15483" s="235">
        <v>44207</v>
      </c>
      <c r="D15483" s="235">
        <v>4.5</v>
      </c>
      <c r="E15483" s="235">
        <v>86</v>
      </c>
      <c r="F15483" s="235">
        <v>77</v>
      </c>
      <c r="G15483" s="235">
        <v>26.4</v>
      </c>
      <c r="H15483" s="235">
        <v>15.4</v>
      </c>
    </row>
    <row r="15484" spans="2:8">
      <c r="B15484" s="235" t="s">
        <v>86</v>
      </c>
      <c r="C15484" s="235">
        <v>44208</v>
      </c>
      <c r="D15484" s="235">
        <v>1</v>
      </c>
      <c r="E15484" s="235">
        <v>93</v>
      </c>
      <c r="F15484" s="235">
        <v>65</v>
      </c>
      <c r="G15484" s="235">
        <v>23.7</v>
      </c>
      <c r="H15484" s="235">
        <v>17.2</v>
      </c>
    </row>
    <row r="15485" spans="2:8">
      <c r="B15485" s="235" t="s">
        <v>86</v>
      </c>
      <c r="C15485" s="235">
        <v>44209</v>
      </c>
      <c r="D15485" s="235">
        <v>14</v>
      </c>
      <c r="E15485" s="235">
        <v>90</v>
      </c>
      <c r="F15485" s="235">
        <v>73</v>
      </c>
      <c r="G15485" s="235">
        <v>23.8</v>
      </c>
      <c r="H15485" s="235">
        <v>19.399999999999999</v>
      </c>
    </row>
    <row r="15486" spans="2:8">
      <c r="B15486" s="235" t="s">
        <v>86</v>
      </c>
      <c r="C15486" s="235">
        <v>44210</v>
      </c>
      <c r="D15486" s="235">
        <v>1</v>
      </c>
      <c r="E15486" s="235">
        <v>93</v>
      </c>
      <c r="F15486" s="235">
        <v>70</v>
      </c>
      <c r="G15486" s="235">
        <v>25.3</v>
      </c>
      <c r="H15486" s="235">
        <v>17.100000000000001</v>
      </c>
    </row>
    <row r="15487" spans="2:8">
      <c r="B15487" s="235" t="s">
        <v>86</v>
      </c>
      <c r="C15487" s="235">
        <v>44211</v>
      </c>
      <c r="D15487" s="235">
        <v>0</v>
      </c>
      <c r="E15487" s="235">
        <v>90</v>
      </c>
      <c r="F15487" s="235">
        <v>65</v>
      </c>
      <c r="G15487" s="235">
        <v>22.2</v>
      </c>
      <c r="H15487" s="235">
        <v>17.8</v>
      </c>
    </row>
    <row r="15488" spans="2:8">
      <c r="B15488" s="235" t="s">
        <v>86</v>
      </c>
      <c r="C15488" s="235">
        <v>44212</v>
      </c>
      <c r="D15488" s="235">
        <v>3</v>
      </c>
      <c r="E15488" s="235">
        <v>95</v>
      </c>
      <c r="F15488" s="235">
        <v>78</v>
      </c>
      <c r="G15488" s="235">
        <v>24.9</v>
      </c>
      <c r="H15488" s="235">
        <v>14.9</v>
      </c>
    </row>
    <row r="15489" spans="2:8">
      <c r="B15489" s="235" t="s">
        <v>86</v>
      </c>
      <c r="C15489" s="235">
        <v>44213</v>
      </c>
      <c r="D15489" s="235">
        <v>7</v>
      </c>
      <c r="E15489" s="235">
        <v>92</v>
      </c>
      <c r="F15489" s="235">
        <v>75</v>
      </c>
      <c r="G15489" s="235">
        <v>24.8</v>
      </c>
      <c r="H15489" s="235">
        <v>14.6</v>
      </c>
    </row>
    <row r="15490" spans="2:8">
      <c r="B15490" s="235" t="s">
        <v>86</v>
      </c>
      <c r="C15490" s="235">
        <v>44214</v>
      </c>
      <c r="D15490" s="235">
        <v>0</v>
      </c>
      <c r="E15490" s="235">
        <v>91</v>
      </c>
      <c r="F15490" s="235">
        <v>56</v>
      </c>
      <c r="G15490" s="235">
        <v>25.5</v>
      </c>
      <c r="H15490" s="235">
        <v>12.4</v>
      </c>
    </row>
    <row r="15491" spans="2:8">
      <c r="B15491" s="235" t="s">
        <v>86</v>
      </c>
      <c r="C15491" s="235">
        <v>44215</v>
      </c>
      <c r="D15491" s="235">
        <v>0</v>
      </c>
      <c r="E15491" s="235">
        <v>82</v>
      </c>
      <c r="F15491" s="235">
        <v>54</v>
      </c>
      <c r="G15491" s="235">
        <v>23.4</v>
      </c>
      <c r="H15491" s="235">
        <v>15.2</v>
      </c>
    </row>
    <row r="15492" spans="2:8">
      <c r="B15492" s="235" t="s">
        <v>86</v>
      </c>
      <c r="C15492" s="235">
        <v>44216</v>
      </c>
      <c r="D15492" s="235">
        <v>0</v>
      </c>
      <c r="E15492" s="235">
        <v>72</v>
      </c>
      <c r="F15492" s="235">
        <v>59</v>
      </c>
      <c r="G15492" s="235">
        <v>23</v>
      </c>
      <c r="H15492" s="235">
        <v>20</v>
      </c>
    </row>
    <row r="15493" spans="2:8">
      <c r="B15493" s="235" t="s">
        <v>86</v>
      </c>
      <c r="C15493" s="235">
        <v>44217</v>
      </c>
      <c r="D15493" s="235">
        <v>0</v>
      </c>
      <c r="E15493" s="235">
        <v>89</v>
      </c>
      <c r="F15493" s="235">
        <v>62</v>
      </c>
      <c r="G15493" s="235">
        <v>23.4</v>
      </c>
      <c r="H15493" s="235">
        <v>15.7</v>
      </c>
    </row>
    <row r="15494" spans="2:8">
      <c r="B15494" s="235" t="s">
        <v>86</v>
      </c>
      <c r="C15494" s="235">
        <v>44218</v>
      </c>
      <c r="D15494" s="235">
        <v>15.8</v>
      </c>
      <c r="E15494" s="235">
        <v>89</v>
      </c>
      <c r="F15494" s="235">
        <v>73</v>
      </c>
      <c r="G15494" s="235">
        <v>21.4</v>
      </c>
      <c r="H15494" s="235">
        <v>19.8</v>
      </c>
    </row>
    <row r="15495" spans="2:8">
      <c r="B15495" s="235" t="s">
        <v>86</v>
      </c>
      <c r="C15495" s="235">
        <v>44219</v>
      </c>
      <c r="D15495" s="235">
        <v>0</v>
      </c>
      <c r="E15495" s="235">
        <v>89</v>
      </c>
      <c r="F15495" s="235">
        <v>73</v>
      </c>
      <c r="G15495" s="235">
        <v>22.3</v>
      </c>
      <c r="H15495" s="235">
        <v>16.7</v>
      </c>
    </row>
    <row r="15496" spans="2:8">
      <c r="B15496" s="235" t="s">
        <v>86</v>
      </c>
      <c r="C15496" s="235">
        <v>44220</v>
      </c>
      <c r="D15496" s="235">
        <v>1</v>
      </c>
      <c r="E15496" s="235">
        <v>91</v>
      </c>
      <c r="F15496" s="235">
        <v>75</v>
      </c>
      <c r="G15496" s="235">
        <v>23.9</v>
      </c>
      <c r="H15496" s="235">
        <v>15.7</v>
      </c>
    </row>
    <row r="15497" spans="2:8">
      <c r="B15497" s="235" t="s">
        <v>86</v>
      </c>
      <c r="C15497" s="235">
        <v>44221</v>
      </c>
      <c r="D15497" s="235">
        <v>0</v>
      </c>
      <c r="E15497" s="235">
        <v>75</v>
      </c>
      <c r="F15497" s="235">
        <v>62</v>
      </c>
      <c r="G15497" s="235">
        <v>23.8</v>
      </c>
      <c r="H15497" s="235">
        <v>20.3</v>
      </c>
    </row>
    <row r="15498" spans="2:8">
      <c r="B15498" s="235" t="s">
        <v>86</v>
      </c>
      <c r="C15498" s="235">
        <v>44222</v>
      </c>
      <c r="D15498" s="235">
        <v>0</v>
      </c>
      <c r="E15498" s="235">
        <v>92</v>
      </c>
      <c r="F15498" s="235">
        <v>74</v>
      </c>
      <c r="G15498" s="235">
        <v>22.6</v>
      </c>
      <c r="H15498" s="235">
        <v>14</v>
      </c>
    </row>
    <row r="15499" spans="2:8">
      <c r="B15499" s="235" t="s">
        <v>86</v>
      </c>
      <c r="C15499" s="235">
        <v>44223</v>
      </c>
      <c r="D15499" s="235">
        <v>0</v>
      </c>
      <c r="E15499" s="235">
        <v>89</v>
      </c>
      <c r="F15499" s="235">
        <v>77</v>
      </c>
      <c r="G15499" s="235">
        <v>24.3</v>
      </c>
      <c r="H15499" s="235">
        <v>13.8</v>
      </c>
    </row>
    <row r="15500" spans="2:8">
      <c r="B15500" s="235" t="s">
        <v>86</v>
      </c>
      <c r="C15500" s="235">
        <v>44224</v>
      </c>
      <c r="D15500" s="235">
        <v>0</v>
      </c>
      <c r="E15500" s="235">
        <v>89</v>
      </c>
      <c r="F15500" s="235">
        <v>60</v>
      </c>
      <c r="G15500" s="235">
        <v>25.5</v>
      </c>
      <c r="H15500" s="235">
        <v>17.8</v>
      </c>
    </row>
    <row r="15501" spans="2:8">
      <c r="B15501" s="235" t="s">
        <v>86</v>
      </c>
      <c r="C15501" s="235">
        <v>44225</v>
      </c>
      <c r="D15501" s="235">
        <v>0</v>
      </c>
      <c r="E15501" s="235">
        <v>81</v>
      </c>
      <c r="F15501" s="235">
        <v>55</v>
      </c>
      <c r="G15501" s="235">
        <v>25.4</v>
      </c>
      <c r="H15501" s="235">
        <v>16.3</v>
      </c>
    </row>
    <row r="15502" spans="2:8">
      <c r="B15502" s="235" t="s">
        <v>86</v>
      </c>
      <c r="C15502" s="235">
        <v>44226</v>
      </c>
      <c r="D15502" s="235">
        <v>0</v>
      </c>
      <c r="E15502" s="235">
        <v>87</v>
      </c>
      <c r="F15502" s="235">
        <v>53</v>
      </c>
      <c r="G15502" s="235">
        <v>24.6</v>
      </c>
      <c r="H15502" s="235">
        <v>14.9</v>
      </c>
    </row>
    <row r="15503" spans="2:8">
      <c r="B15503" s="235" t="s">
        <v>86</v>
      </c>
      <c r="C15503" s="235">
        <v>44227</v>
      </c>
      <c r="D15503" s="235">
        <v>0</v>
      </c>
      <c r="E15503" s="235">
        <v>84</v>
      </c>
      <c r="F15503" s="235">
        <v>70</v>
      </c>
      <c r="G15503" s="235">
        <v>21.8</v>
      </c>
      <c r="H15503" s="235">
        <v>14.9</v>
      </c>
    </row>
    <row r="15504" spans="2:8">
      <c r="B15504" s="235" t="s">
        <v>86</v>
      </c>
      <c r="C15504" s="235">
        <v>44228</v>
      </c>
      <c r="D15504" s="235">
        <v>0</v>
      </c>
      <c r="E15504" s="235">
        <v>63</v>
      </c>
      <c r="F15504" s="235">
        <v>55</v>
      </c>
      <c r="G15504" s="235">
        <v>24.9</v>
      </c>
      <c r="H15504" s="235">
        <v>19.600000000000001</v>
      </c>
    </row>
    <row r="15505" spans="2:8">
      <c r="B15505" s="235" t="s">
        <v>86</v>
      </c>
      <c r="C15505" s="235">
        <v>44229</v>
      </c>
      <c r="D15505" s="235">
        <v>0</v>
      </c>
      <c r="E15505" s="235">
        <v>89</v>
      </c>
      <c r="F15505" s="235">
        <v>87</v>
      </c>
      <c r="G15505" s="235">
        <v>16.100000000000001</v>
      </c>
      <c r="H15505" s="235">
        <v>16</v>
      </c>
    </row>
    <row r="15506" spans="2:8">
      <c r="B15506" s="235" t="s">
        <v>86</v>
      </c>
      <c r="C15506" s="235">
        <v>44230</v>
      </c>
      <c r="D15506" s="235">
        <v>4</v>
      </c>
      <c r="E15506" s="235">
        <v>89</v>
      </c>
      <c r="F15506" s="235">
        <v>88</v>
      </c>
      <c r="G15506" s="235">
        <v>16.399999999999999</v>
      </c>
      <c r="H15506" s="235">
        <v>15.8</v>
      </c>
    </row>
    <row r="15507" spans="2:8">
      <c r="B15507" s="235" t="s">
        <v>86</v>
      </c>
      <c r="C15507" s="235">
        <v>44231</v>
      </c>
      <c r="D15507" s="235">
        <v>0</v>
      </c>
      <c r="E15507" s="235">
        <v>83</v>
      </c>
      <c r="F15507" s="235">
        <v>79</v>
      </c>
      <c r="G15507" s="235">
        <v>21.3</v>
      </c>
      <c r="H15507" s="235">
        <v>21.1</v>
      </c>
    </row>
    <row r="15508" spans="2:8">
      <c r="B15508" s="235" t="s">
        <v>86</v>
      </c>
      <c r="C15508" s="235">
        <v>44232</v>
      </c>
      <c r="D15508" s="235">
        <v>31</v>
      </c>
      <c r="E15508" s="235">
        <v>89</v>
      </c>
      <c r="F15508" s="235">
        <v>79</v>
      </c>
      <c r="G15508" s="235">
        <v>21.7</v>
      </c>
      <c r="H15508" s="235">
        <v>15.1</v>
      </c>
    </row>
    <row r="15509" spans="2:8">
      <c r="B15509" s="235" t="s">
        <v>86</v>
      </c>
      <c r="C15509" s="235">
        <v>44233</v>
      </c>
      <c r="D15509" s="235">
        <v>0</v>
      </c>
      <c r="E15509" s="235">
        <v>82</v>
      </c>
      <c r="F15509" s="235">
        <v>70</v>
      </c>
      <c r="G15509" s="235">
        <v>22</v>
      </c>
      <c r="H15509" s="235">
        <v>18.399999999999999</v>
      </c>
    </row>
    <row r="15510" spans="2:8">
      <c r="B15510" s="235" t="s">
        <v>86</v>
      </c>
      <c r="C15510" s="235">
        <v>44234</v>
      </c>
      <c r="D15510" s="235">
        <v>37</v>
      </c>
      <c r="E15510" s="235">
        <v>88</v>
      </c>
      <c r="F15510" s="235">
        <v>53</v>
      </c>
      <c r="G15510" s="235">
        <v>23.9</v>
      </c>
      <c r="H15510" s="235">
        <v>18.7</v>
      </c>
    </row>
    <row r="15511" spans="2:8">
      <c r="B15511" s="235" t="s">
        <v>86</v>
      </c>
      <c r="C15511" s="235">
        <v>44235</v>
      </c>
      <c r="D15511" s="235">
        <v>7</v>
      </c>
      <c r="E15511" s="235">
        <v>89</v>
      </c>
      <c r="F15511" s="235">
        <v>67</v>
      </c>
      <c r="G15511" s="235">
        <v>21</v>
      </c>
      <c r="H15511" s="235">
        <v>17.3</v>
      </c>
    </row>
    <row r="15512" spans="2:8">
      <c r="B15512" s="235" t="s">
        <v>86</v>
      </c>
      <c r="C15512" s="235">
        <v>44236</v>
      </c>
      <c r="D15512" s="235">
        <v>6</v>
      </c>
      <c r="E15512" s="235">
        <v>90</v>
      </c>
      <c r="F15512" s="235">
        <v>73</v>
      </c>
      <c r="G15512" s="235">
        <v>21.2</v>
      </c>
      <c r="H15512" s="235">
        <v>15.4</v>
      </c>
    </row>
    <row r="15513" spans="2:8">
      <c r="B15513" s="235" t="s">
        <v>86</v>
      </c>
      <c r="C15513" s="235">
        <v>44237</v>
      </c>
      <c r="D15513" s="235">
        <v>2</v>
      </c>
      <c r="E15513" s="235">
        <v>86</v>
      </c>
      <c r="F15513" s="235">
        <v>59</v>
      </c>
      <c r="G15513" s="235">
        <v>24.2</v>
      </c>
      <c r="H15513" s="235">
        <v>17.100000000000001</v>
      </c>
    </row>
    <row r="15514" spans="2:8">
      <c r="B15514" s="235" t="s">
        <v>86</v>
      </c>
      <c r="C15514" s="235">
        <v>44238</v>
      </c>
      <c r="D15514" s="235">
        <v>3</v>
      </c>
      <c r="E15514" s="235">
        <v>87</v>
      </c>
      <c r="F15514" s="235">
        <v>68</v>
      </c>
      <c r="G15514" s="235">
        <v>22</v>
      </c>
      <c r="H15514" s="235">
        <v>16.600000000000001</v>
      </c>
    </row>
    <row r="15515" spans="2:8">
      <c r="B15515" s="235" t="s">
        <v>86</v>
      </c>
      <c r="C15515" s="235">
        <v>44239</v>
      </c>
      <c r="D15515" s="235">
        <v>8</v>
      </c>
      <c r="E15515" s="235">
        <v>90</v>
      </c>
      <c r="F15515" s="235">
        <v>77</v>
      </c>
      <c r="G15515" s="235">
        <v>20.9</v>
      </c>
      <c r="H15515" s="235">
        <v>16.399999999999999</v>
      </c>
    </row>
    <row r="15516" spans="2:8">
      <c r="B15516" s="235" t="s">
        <v>86</v>
      </c>
      <c r="C15516" s="235">
        <v>44240</v>
      </c>
      <c r="D15516" s="235">
        <v>0</v>
      </c>
      <c r="E15516" s="235">
        <v>87</v>
      </c>
      <c r="F15516" s="235">
        <v>62</v>
      </c>
      <c r="G15516" s="235">
        <v>22.1</v>
      </c>
      <c r="H15516" s="235">
        <v>18.3</v>
      </c>
    </row>
    <row r="15517" spans="2:8">
      <c r="B15517" s="235" t="s">
        <v>86</v>
      </c>
      <c r="C15517" s="235">
        <v>44241</v>
      </c>
      <c r="D15517" s="235">
        <v>0</v>
      </c>
      <c r="E15517" s="235">
        <v>92</v>
      </c>
      <c r="F15517" s="235">
        <v>78</v>
      </c>
      <c r="G15517" s="235">
        <v>20.100000000000001</v>
      </c>
      <c r="H15517" s="235">
        <v>17.899999999999999</v>
      </c>
    </row>
    <row r="15518" spans="2:8">
      <c r="B15518" s="235" t="s">
        <v>86</v>
      </c>
      <c r="C15518" s="235">
        <v>44242</v>
      </c>
      <c r="D15518" s="235">
        <v>0</v>
      </c>
      <c r="E15518" s="235">
        <v>91</v>
      </c>
      <c r="F15518" s="235">
        <v>80</v>
      </c>
      <c r="G15518" s="235">
        <v>21.4</v>
      </c>
      <c r="H15518" s="235">
        <v>15.5</v>
      </c>
    </row>
    <row r="15519" spans="2:8">
      <c r="B15519" s="235" t="s">
        <v>86</v>
      </c>
      <c r="C15519" s="235">
        <v>44243</v>
      </c>
      <c r="D15519" s="235">
        <v>0</v>
      </c>
      <c r="E15519" s="235">
        <v>92</v>
      </c>
      <c r="F15519" s="235">
        <v>67</v>
      </c>
      <c r="G15519" s="235">
        <v>27.2</v>
      </c>
      <c r="H15519" s="235">
        <v>15.5</v>
      </c>
    </row>
    <row r="15520" spans="2:8">
      <c r="B15520" s="235" t="s">
        <v>86</v>
      </c>
      <c r="C15520" s="235">
        <v>44244</v>
      </c>
      <c r="D15520" s="235">
        <v>0</v>
      </c>
      <c r="E15520" s="235">
        <v>93</v>
      </c>
      <c r="F15520" s="235">
        <v>67</v>
      </c>
      <c r="G15520" s="235">
        <v>23.8</v>
      </c>
      <c r="H15520" s="235">
        <v>15.7</v>
      </c>
    </row>
    <row r="15521" spans="2:8">
      <c r="B15521" s="235" t="s">
        <v>86</v>
      </c>
      <c r="C15521" s="235">
        <v>44245</v>
      </c>
      <c r="D15521" s="235">
        <v>0</v>
      </c>
      <c r="E15521" s="235">
        <v>92</v>
      </c>
      <c r="F15521" s="235">
        <v>84</v>
      </c>
      <c r="G15521" s="235">
        <v>19.3</v>
      </c>
      <c r="H15521" s="235">
        <v>14.1</v>
      </c>
    </row>
    <row r="15522" spans="2:8">
      <c r="B15522" s="235" t="s">
        <v>86</v>
      </c>
      <c r="C15522" s="235">
        <v>44246</v>
      </c>
      <c r="D15522" s="235">
        <v>8</v>
      </c>
      <c r="E15522" s="235">
        <v>89</v>
      </c>
      <c r="F15522" s="235">
        <v>84</v>
      </c>
      <c r="G15522" s="235">
        <v>20.2</v>
      </c>
      <c r="H15522" s="235">
        <v>15.5</v>
      </c>
    </row>
    <row r="15523" spans="2:8">
      <c r="B15523" s="235" t="s">
        <v>86</v>
      </c>
      <c r="C15523" s="235">
        <v>44247</v>
      </c>
      <c r="D15523" s="235">
        <v>1</v>
      </c>
      <c r="E15523" s="235">
        <v>91</v>
      </c>
      <c r="F15523" s="235">
        <v>73</v>
      </c>
      <c r="G15523" s="235">
        <v>22.9</v>
      </c>
      <c r="H15523" s="235">
        <v>18.600000000000001</v>
      </c>
    </row>
    <row r="15524" spans="2:8">
      <c r="B15524" s="235" t="s">
        <v>86</v>
      </c>
      <c r="C15524" s="235">
        <v>44248</v>
      </c>
      <c r="D15524" s="235">
        <v>8.5</v>
      </c>
      <c r="E15524" s="235">
        <v>93</v>
      </c>
      <c r="F15524" s="235">
        <v>78</v>
      </c>
      <c r="G15524" s="235">
        <v>21.2</v>
      </c>
      <c r="H15524" s="235">
        <v>16.2</v>
      </c>
    </row>
    <row r="15525" spans="2:8">
      <c r="B15525" s="235" t="s">
        <v>86</v>
      </c>
      <c r="C15525" s="235">
        <v>44249</v>
      </c>
      <c r="D15525" s="235">
        <v>35</v>
      </c>
      <c r="E15525" s="235">
        <v>91</v>
      </c>
      <c r="F15525" s="235">
        <v>70</v>
      </c>
      <c r="G15525" s="235">
        <v>21.2</v>
      </c>
      <c r="H15525" s="235">
        <v>14.6</v>
      </c>
    </row>
    <row r="15526" spans="2:8">
      <c r="B15526" s="235" t="s">
        <v>86</v>
      </c>
      <c r="C15526" s="235">
        <v>44250</v>
      </c>
      <c r="D15526" s="235">
        <v>0</v>
      </c>
      <c r="E15526" s="235">
        <v>87</v>
      </c>
      <c r="F15526" s="235">
        <v>77</v>
      </c>
      <c r="G15526" s="235">
        <v>22</v>
      </c>
      <c r="H15526" s="235">
        <v>18.5</v>
      </c>
    </row>
    <row r="15527" spans="2:8">
      <c r="B15527" s="235" t="s">
        <v>86</v>
      </c>
      <c r="C15527" s="235">
        <v>44251</v>
      </c>
      <c r="D15527" s="235">
        <v>0</v>
      </c>
      <c r="E15527" s="235">
        <v>73</v>
      </c>
      <c r="F15527" s="235">
        <v>57</v>
      </c>
      <c r="G15527" s="235">
        <v>27.5</v>
      </c>
      <c r="H15527" s="235">
        <v>19.8</v>
      </c>
    </row>
    <row r="15528" spans="2:8">
      <c r="B15528" s="235" t="s">
        <v>86</v>
      </c>
      <c r="C15528" s="235">
        <v>44252</v>
      </c>
      <c r="D15528" s="235">
        <v>0</v>
      </c>
      <c r="E15528" s="235">
        <v>92</v>
      </c>
      <c r="F15528" s="235">
        <v>57</v>
      </c>
      <c r="G15528" s="235">
        <v>27.8</v>
      </c>
      <c r="H15528" s="235">
        <v>14.2</v>
      </c>
    </row>
    <row r="15529" spans="2:8">
      <c r="B15529" s="235" t="s">
        <v>86</v>
      </c>
      <c r="C15529" s="235">
        <v>44253</v>
      </c>
      <c r="D15529" s="235">
        <v>0</v>
      </c>
      <c r="E15529" s="235">
        <v>89</v>
      </c>
      <c r="F15529" s="235">
        <v>74</v>
      </c>
      <c r="G15529" s="235">
        <v>24.2</v>
      </c>
      <c r="H15529" s="235">
        <v>16</v>
      </c>
    </row>
    <row r="15530" spans="2:8">
      <c r="B15530" s="235" t="s">
        <v>86</v>
      </c>
      <c r="C15530" s="235">
        <v>44254</v>
      </c>
      <c r="D15530" s="235">
        <v>0</v>
      </c>
      <c r="E15530" s="235">
        <v>86</v>
      </c>
      <c r="F15530" s="235">
        <v>79</v>
      </c>
      <c r="G15530" s="235">
        <v>23.4</v>
      </c>
      <c r="H15530" s="235">
        <v>15.8</v>
      </c>
    </row>
    <row r="15531" spans="2:8">
      <c r="B15531" s="235" t="s">
        <v>86</v>
      </c>
      <c r="C15531" s="235">
        <v>44255</v>
      </c>
      <c r="D15531" s="235">
        <v>13</v>
      </c>
      <c r="E15531" s="235">
        <v>84</v>
      </c>
      <c r="F15531" s="235">
        <v>58</v>
      </c>
      <c r="G15531" s="235">
        <v>22.6</v>
      </c>
      <c r="H15531" s="235">
        <v>18.399999999999999</v>
      </c>
    </row>
    <row r="15532" spans="2:8">
      <c r="B15532" s="235" t="s">
        <v>86</v>
      </c>
      <c r="C15532" s="235">
        <v>44256</v>
      </c>
      <c r="D15532" s="235">
        <v>34</v>
      </c>
      <c r="E15532" s="235">
        <v>88</v>
      </c>
      <c r="F15532" s="235">
        <v>79</v>
      </c>
      <c r="G15532" s="235">
        <v>23.2</v>
      </c>
      <c r="H15532" s="235">
        <v>18.399999999999999</v>
      </c>
    </row>
    <row r="15533" spans="2:8">
      <c r="B15533" s="235" t="s">
        <v>86</v>
      </c>
      <c r="C15533" s="235">
        <v>44257</v>
      </c>
      <c r="D15533" s="235">
        <v>6</v>
      </c>
      <c r="E15533" s="235">
        <v>93</v>
      </c>
      <c r="F15533" s="235">
        <v>83</v>
      </c>
      <c r="G15533" s="235">
        <v>19.8</v>
      </c>
      <c r="H15533" s="235">
        <v>15.8</v>
      </c>
    </row>
    <row r="15534" spans="2:8">
      <c r="B15534" s="235" t="s">
        <v>86</v>
      </c>
      <c r="C15534" s="235">
        <v>44258</v>
      </c>
      <c r="D15534" s="235">
        <v>8.5</v>
      </c>
      <c r="E15534" s="235">
        <v>92</v>
      </c>
      <c r="F15534" s="235">
        <v>83</v>
      </c>
      <c r="G15534" s="235">
        <v>21.6</v>
      </c>
      <c r="H15534" s="235">
        <v>16.100000000000001</v>
      </c>
    </row>
    <row r="15535" spans="2:8">
      <c r="B15535" s="235" t="s">
        <v>86</v>
      </c>
      <c r="C15535" s="235">
        <v>44259</v>
      </c>
      <c r="D15535" s="235">
        <v>9.5</v>
      </c>
      <c r="E15535" s="235">
        <v>89</v>
      </c>
      <c r="F15535" s="235">
        <v>86</v>
      </c>
      <c r="G15535" s="235">
        <v>19.100000000000001</v>
      </c>
      <c r="H15535" s="235">
        <v>16.2</v>
      </c>
    </row>
    <row r="15536" spans="2:8">
      <c r="B15536" s="235" t="s">
        <v>86</v>
      </c>
      <c r="C15536" s="235">
        <v>44260</v>
      </c>
      <c r="D15536" s="235">
        <v>0</v>
      </c>
      <c r="E15536" s="235">
        <v>89</v>
      </c>
      <c r="F15536" s="235">
        <v>76</v>
      </c>
      <c r="G15536" s="235">
        <v>21.2</v>
      </c>
      <c r="H15536" s="235">
        <v>15.8</v>
      </c>
    </row>
    <row r="15537" spans="2:8">
      <c r="B15537" s="235" t="s">
        <v>86</v>
      </c>
      <c r="C15537" s="235">
        <v>44261</v>
      </c>
      <c r="D15537" s="235">
        <v>17.5</v>
      </c>
      <c r="E15537" s="235">
        <v>99</v>
      </c>
      <c r="F15537" s="235">
        <v>81</v>
      </c>
      <c r="G15537" s="235">
        <v>22.4</v>
      </c>
      <c r="H15537" s="235">
        <v>19.600000000000001</v>
      </c>
    </row>
    <row r="15538" spans="2:8">
      <c r="B15538" s="235" t="s">
        <v>86</v>
      </c>
      <c r="C15538" s="235">
        <v>44262</v>
      </c>
      <c r="D15538" s="235">
        <v>40</v>
      </c>
      <c r="E15538" s="235">
        <v>66</v>
      </c>
      <c r="F15538" s="235">
        <v>56</v>
      </c>
      <c r="G15538" s="235">
        <v>22.7</v>
      </c>
      <c r="H15538" s="235">
        <v>18.899999999999999</v>
      </c>
    </row>
    <row r="15539" spans="2:8">
      <c r="B15539" s="235" t="s">
        <v>86</v>
      </c>
      <c r="C15539" s="235">
        <v>44263</v>
      </c>
      <c r="D15539" s="235">
        <v>2</v>
      </c>
      <c r="E15539" s="235">
        <v>89</v>
      </c>
      <c r="F15539" s="235">
        <v>62</v>
      </c>
      <c r="G15539" s="235">
        <v>22</v>
      </c>
      <c r="H15539" s="235">
        <v>19.2</v>
      </c>
    </row>
    <row r="15540" spans="2:8">
      <c r="B15540" s="235" t="s">
        <v>86</v>
      </c>
      <c r="C15540" s="235">
        <v>44264</v>
      </c>
      <c r="D15540" s="235">
        <v>0</v>
      </c>
      <c r="E15540" s="235">
        <v>85</v>
      </c>
      <c r="F15540" s="235">
        <v>75</v>
      </c>
      <c r="G15540" s="235">
        <v>22.9</v>
      </c>
      <c r="H15540" s="235">
        <v>18.899999999999999</v>
      </c>
    </row>
    <row r="15541" spans="2:8">
      <c r="B15541" s="235" t="s">
        <v>86</v>
      </c>
      <c r="C15541" s="235">
        <v>44265</v>
      </c>
      <c r="D15541" s="235">
        <v>24.3</v>
      </c>
      <c r="E15541" s="235">
        <v>90</v>
      </c>
      <c r="F15541" s="235">
        <v>85</v>
      </c>
      <c r="G15541" s="235">
        <v>20.2</v>
      </c>
      <c r="H15541" s="235">
        <v>16.3</v>
      </c>
    </row>
    <row r="15542" spans="2:8">
      <c r="B15542" s="235" t="s">
        <v>86</v>
      </c>
      <c r="C15542" s="235">
        <v>44266</v>
      </c>
      <c r="D15542" s="235">
        <v>4</v>
      </c>
      <c r="E15542" s="235">
        <v>91</v>
      </c>
      <c r="F15542" s="235">
        <v>88</v>
      </c>
      <c r="G15542" s="235">
        <v>18</v>
      </c>
      <c r="H15542" s="235">
        <v>16.600000000000001</v>
      </c>
    </row>
    <row r="15543" spans="2:8">
      <c r="B15543" s="235" t="s">
        <v>86</v>
      </c>
      <c r="C15543" s="235">
        <v>44267</v>
      </c>
      <c r="D15543" s="235">
        <v>17.5</v>
      </c>
      <c r="E15543" s="235">
        <v>97</v>
      </c>
      <c r="F15543" s="235">
        <v>88</v>
      </c>
      <c r="G15543" s="235">
        <v>16.899999999999999</v>
      </c>
      <c r="H15543" s="235">
        <v>13.4</v>
      </c>
    </row>
    <row r="15544" spans="2:8">
      <c r="B15544" s="235" t="s">
        <v>86</v>
      </c>
      <c r="C15544" s="235">
        <v>44268</v>
      </c>
      <c r="D15544" s="235">
        <v>0</v>
      </c>
      <c r="E15544" s="235">
        <v>85</v>
      </c>
      <c r="F15544" s="235">
        <v>71</v>
      </c>
      <c r="G15544" s="235">
        <v>22.5</v>
      </c>
      <c r="H15544" s="235">
        <v>18.899999999999999</v>
      </c>
    </row>
    <row r="15545" spans="2:8">
      <c r="B15545" s="235" t="s">
        <v>86</v>
      </c>
      <c r="C15545" s="235">
        <v>44269</v>
      </c>
      <c r="D15545" s="235">
        <v>0</v>
      </c>
      <c r="E15545" s="235">
        <v>94</v>
      </c>
      <c r="F15545" s="235">
        <v>54</v>
      </c>
      <c r="G15545" s="235">
        <v>22.2</v>
      </c>
      <c r="H15545" s="235">
        <v>16.8</v>
      </c>
    </row>
    <row r="15546" spans="2:8">
      <c r="B15546" s="235" t="s">
        <v>86</v>
      </c>
      <c r="C15546" s="235">
        <v>44270</v>
      </c>
      <c r="D15546" s="235">
        <v>12.3</v>
      </c>
      <c r="E15546" s="235">
        <v>87</v>
      </c>
      <c r="F15546" s="235">
        <v>81</v>
      </c>
      <c r="G15546" s="235">
        <v>23.6</v>
      </c>
      <c r="H15546" s="235">
        <v>17.2</v>
      </c>
    </row>
    <row r="15547" spans="2:8">
      <c r="B15547" s="235" t="s">
        <v>86</v>
      </c>
      <c r="C15547" s="235">
        <v>44271</v>
      </c>
      <c r="D15547" s="235">
        <v>9</v>
      </c>
      <c r="E15547" s="235">
        <v>89</v>
      </c>
      <c r="F15547" s="235">
        <v>79</v>
      </c>
      <c r="G15547" s="235">
        <v>17</v>
      </c>
      <c r="H15547" s="235">
        <v>14.3</v>
      </c>
    </row>
    <row r="15548" spans="2:8">
      <c r="B15548" s="235" t="s">
        <v>86</v>
      </c>
      <c r="C15548" s="235">
        <v>44272</v>
      </c>
      <c r="D15548" s="235">
        <v>22.5</v>
      </c>
      <c r="E15548" s="235">
        <v>92</v>
      </c>
      <c r="F15548" s="235">
        <v>84</v>
      </c>
      <c r="G15548" s="235">
        <v>20.5</v>
      </c>
      <c r="H15548" s="235">
        <v>14.8</v>
      </c>
    </row>
    <row r="15549" spans="2:8">
      <c r="B15549" s="235" t="s">
        <v>86</v>
      </c>
      <c r="C15549" s="235">
        <v>44273</v>
      </c>
      <c r="D15549" s="235">
        <v>18</v>
      </c>
      <c r="E15549" s="235">
        <v>88</v>
      </c>
      <c r="F15549" s="235">
        <v>89</v>
      </c>
      <c r="G15549" s="235">
        <v>23.5</v>
      </c>
      <c r="H15549" s="235">
        <v>14.1</v>
      </c>
    </row>
    <row r="15550" spans="2:8">
      <c r="B15550" s="235" t="s">
        <v>86</v>
      </c>
      <c r="C15550" s="235">
        <v>44274</v>
      </c>
      <c r="D15550" s="235">
        <v>6</v>
      </c>
      <c r="E15550" s="235">
        <v>90</v>
      </c>
      <c r="F15550" s="235">
        <v>86</v>
      </c>
      <c r="G15550" s="235">
        <v>22.5</v>
      </c>
      <c r="H15550" s="235">
        <v>14.1</v>
      </c>
    </row>
    <row r="15551" spans="2:8">
      <c r="B15551" s="235" t="s">
        <v>86</v>
      </c>
      <c r="C15551" s="235">
        <v>44275</v>
      </c>
      <c r="D15551" s="235">
        <v>0</v>
      </c>
      <c r="E15551" s="235">
        <v>90</v>
      </c>
      <c r="F15551" s="235">
        <v>86</v>
      </c>
      <c r="G15551" s="235">
        <v>19.899999999999999</v>
      </c>
      <c r="H15551" s="235">
        <v>14</v>
      </c>
    </row>
    <row r="15552" spans="2:8">
      <c r="B15552" s="235" t="s">
        <v>86</v>
      </c>
      <c r="C15552" s="235">
        <v>44276</v>
      </c>
      <c r="D15552" s="235">
        <v>27</v>
      </c>
      <c r="E15552" s="235">
        <v>91</v>
      </c>
      <c r="F15552" s="235">
        <v>84</v>
      </c>
      <c r="G15552" s="235">
        <v>20.9</v>
      </c>
      <c r="H15552" s="235">
        <v>14.1</v>
      </c>
    </row>
    <row r="15553" spans="2:8">
      <c r="B15553" s="235" t="s">
        <v>86</v>
      </c>
      <c r="C15553" s="235">
        <v>44277</v>
      </c>
      <c r="D15553" s="235">
        <v>4</v>
      </c>
      <c r="E15553" s="235">
        <v>93</v>
      </c>
      <c r="F15553" s="235">
        <v>87</v>
      </c>
      <c r="G15553" s="235">
        <v>20.399999999999999</v>
      </c>
      <c r="H15553" s="235">
        <v>14.1</v>
      </c>
    </row>
    <row r="15554" spans="2:8">
      <c r="B15554" s="235" t="s">
        <v>86</v>
      </c>
      <c r="C15554" s="235">
        <v>44278</v>
      </c>
      <c r="D15554" s="235">
        <v>31</v>
      </c>
      <c r="E15554" s="235">
        <v>94</v>
      </c>
      <c r="F15554" s="235">
        <v>89</v>
      </c>
      <c r="G15554" s="235">
        <v>19.8</v>
      </c>
      <c r="H15554" s="235">
        <v>14.1</v>
      </c>
    </row>
    <row r="15555" spans="2:8">
      <c r="B15555" s="235" t="s">
        <v>86</v>
      </c>
      <c r="C15555" s="235">
        <v>44279</v>
      </c>
      <c r="D15555" s="235">
        <v>0</v>
      </c>
      <c r="E15555" s="235">
        <v>96</v>
      </c>
      <c r="F15555" s="235">
        <v>86</v>
      </c>
      <c r="G15555" s="235">
        <v>19.899999999999999</v>
      </c>
      <c r="H15555" s="235">
        <v>13.6</v>
      </c>
    </row>
    <row r="15556" spans="2:8">
      <c r="B15556" s="235" t="s">
        <v>86</v>
      </c>
      <c r="C15556" s="235">
        <v>44280</v>
      </c>
      <c r="D15556" s="235">
        <v>0</v>
      </c>
      <c r="E15556" s="235">
        <v>95</v>
      </c>
      <c r="F15556" s="235">
        <v>89</v>
      </c>
      <c r="G15556" s="235">
        <v>21.9</v>
      </c>
      <c r="H15556" s="235">
        <v>15.1</v>
      </c>
    </row>
    <row r="15557" spans="2:8">
      <c r="B15557" s="235" t="s">
        <v>86</v>
      </c>
      <c r="C15557" s="235">
        <v>44281</v>
      </c>
      <c r="D15557" s="235">
        <v>22</v>
      </c>
      <c r="E15557" s="235">
        <v>91</v>
      </c>
      <c r="F15557" s="235">
        <v>84</v>
      </c>
      <c r="G15557" s="235">
        <v>23</v>
      </c>
      <c r="H15557" s="235">
        <v>15.3</v>
      </c>
    </row>
    <row r="15558" spans="2:8">
      <c r="B15558" s="235" t="s">
        <v>86</v>
      </c>
      <c r="C15558" s="235">
        <v>44282</v>
      </c>
      <c r="D15558" s="235">
        <v>0</v>
      </c>
      <c r="E15558" s="235">
        <v>92</v>
      </c>
      <c r="F15558" s="235">
        <v>89</v>
      </c>
      <c r="G15558" s="235">
        <v>20.8</v>
      </c>
      <c r="H15558" s="235">
        <v>13.8</v>
      </c>
    </row>
    <row r="15559" spans="2:8">
      <c r="B15559" s="235" t="s">
        <v>86</v>
      </c>
      <c r="C15559" s="235">
        <v>44283</v>
      </c>
      <c r="D15559" s="235">
        <v>0</v>
      </c>
      <c r="E15559" s="235">
        <v>91</v>
      </c>
      <c r="F15559" s="235">
        <v>87</v>
      </c>
      <c r="G15559" s="235">
        <v>21.9</v>
      </c>
      <c r="H15559" s="235">
        <v>13.2</v>
      </c>
    </row>
    <row r="15560" spans="2:8">
      <c r="B15560" s="235" t="s">
        <v>86</v>
      </c>
      <c r="C15560" s="235">
        <v>44284</v>
      </c>
      <c r="D15560" s="235">
        <v>0</v>
      </c>
      <c r="E15560" s="235">
        <v>91</v>
      </c>
      <c r="F15560" s="235">
        <v>81</v>
      </c>
      <c r="G15560" s="235">
        <v>21.9</v>
      </c>
      <c r="H15560" s="235">
        <v>19.899999999999999</v>
      </c>
    </row>
    <row r="15561" spans="2:8">
      <c r="B15561" s="235" t="s">
        <v>86</v>
      </c>
      <c r="C15561" s="235">
        <v>44285</v>
      </c>
      <c r="D15561" s="235">
        <v>0</v>
      </c>
      <c r="E15561" s="235">
        <v>89</v>
      </c>
      <c r="F15561" s="235">
        <v>60</v>
      </c>
      <c r="G15561" s="235">
        <v>30.3</v>
      </c>
      <c r="H15561" s="235">
        <v>14.8</v>
      </c>
    </row>
    <row r="15562" spans="2:8">
      <c r="B15562" s="235" t="s">
        <v>86</v>
      </c>
      <c r="C15562" s="235">
        <v>44286</v>
      </c>
      <c r="D15562" s="235">
        <v>3.5</v>
      </c>
      <c r="E15562" s="235">
        <v>92</v>
      </c>
      <c r="F15562" s="235">
        <v>74</v>
      </c>
      <c r="G15562" s="235">
        <v>25.3</v>
      </c>
      <c r="H15562" s="235">
        <v>17.100000000000001</v>
      </c>
    </row>
    <row r="15563" spans="2:8">
      <c r="B15563" s="235" t="s">
        <v>86</v>
      </c>
      <c r="C15563" s="235">
        <v>44287</v>
      </c>
      <c r="D15563" s="235">
        <v>10</v>
      </c>
      <c r="E15563" s="235">
        <v>94</v>
      </c>
      <c r="F15563" s="235">
        <v>89</v>
      </c>
      <c r="G15563" s="235">
        <v>20.2</v>
      </c>
      <c r="H15563" s="235">
        <v>19.3</v>
      </c>
    </row>
    <row r="15564" spans="2:8">
      <c r="B15564" s="235" t="s">
        <v>86</v>
      </c>
      <c r="C15564" s="235">
        <v>44288</v>
      </c>
      <c r="D15564" s="235">
        <v>13</v>
      </c>
      <c r="E15564" s="235">
        <v>97</v>
      </c>
      <c r="F15564" s="235">
        <v>86</v>
      </c>
      <c r="G15564" s="235">
        <v>20.2</v>
      </c>
      <c r="H15564" s="235">
        <v>18.8</v>
      </c>
    </row>
    <row r="15565" spans="2:8">
      <c r="B15565" s="235" t="s">
        <v>86</v>
      </c>
      <c r="C15565" s="235">
        <v>44289</v>
      </c>
      <c r="D15565" s="235">
        <v>0</v>
      </c>
      <c r="E15565" s="235">
        <v>91</v>
      </c>
      <c r="F15565" s="235">
        <v>86</v>
      </c>
      <c r="G15565" s="235">
        <v>21.4</v>
      </c>
      <c r="H15565" s="235">
        <v>19.399999999999999</v>
      </c>
    </row>
    <row r="15566" spans="2:8">
      <c r="B15566" s="235" t="s">
        <v>86</v>
      </c>
      <c r="C15566" s="235">
        <v>44290</v>
      </c>
      <c r="D15566" s="235">
        <v>25</v>
      </c>
      <c r="E15566" s="235">
        <v>94</v>
      </c>
      <c r="F15566" s="235">
        <v>83</v>
      </c>
      <c r="G15566" s="235">
        <v>22.1</v>
      </c>
      <c r="H15566" s="235">
        <v>20.100000000000001</v>
      </c>
    </row>
    <row r="15567" spans="2:8">
      <c r="B15567" s="235" t="s">
        <v>86</v>
      </c>
      <c r="C15567" s="235">
        <v>44290</v>
      </c>
      <c r="D15567" s="235">
        <v>22.5</v>
      </c>
      <c r="E15567" s="235">
        <v>90</v>
      </c>
      <c r="F15567" s="235">
        <v>82</v>
      </c>
      <c r="G15567" s="235">
        <v>21</v>
      </c>
      <c r="H15567" s="235">
        <v>18.100000000000001</v>
      </c>
    </row>
    <row r="15568" spans="2:8">
      <c r="B15568" s="235" t="s">
        <v>86</v>
      </c>
      <c r="C15568" s="235">
        <v>44291</v>
      </c>
      <c r="D15568" s="235">
        <v>34</v>
      </c>
      <c r="E15568" s="235">
        <v>91</v>
      </c>
      <c r="F15568" s="235">
        <v>82</v>
      </c>
      <c r="G15568" s="235">
        <v>21.6</v>
      </c>
      <c r="H15568" s="235">
        <v>15.3</v>
      </c>
    </row>
    <row r="15569" spans="2:8">
      <c r="B15569" s="235" t="s">
        <v>86</v>
      </c>
      <c r="C15569" s="235">
        <v>44292</v>
      </c>
      <c r="D15569" s="235">
        <v>0</v>
      </c>
      <c r="E15569" s="235">
        <v>93</v>
      </c>
      <c r="F15569" s="235">
        <v>83</v>
      </c>
      <c r="G15569" s="235">
        <v>22.1</v>
      </c>
      <c r="H15569" s="235">
        <v>15</v>
      </c>
    </row>
    <row r="15570" spans="2:8">
      <c r="B15570" s="235" t="s">
        <v>86</v>
      </c>
      <c r="C15570" s="235">
        <v>44293</v>
      </c>
      <c r="D15570" s="235">
        <v>2</v>
      </c>
      <c r="E15570" s="235">
        <v>96</v>
      </c>
      <c r="F15570" s="235">
        <v>87</v>
      </c>
      <c r="G15570" s="235">
        <v>24.4</v>
      </c>
      <c r="H15570" s="235">
        <v>13.9</v>
      </c>
    </row>
    <row r="15571" spans="2:8">
      <c r="B15571" s="235" t="s">
        <v>86</v>
      </c>
      <c r="C15571" s="235">
        <v>44294</v>
      </c>
      <c r="D15571" s="235">
        <v>30</v>
      </c>
      <c r="E15571" s="235">
        <v>92</v>
      </c>
      <c r="F15571" s="235">
        <v>87</v>
      </c>
      <c r="G15571" s="235">
        <v>22.4</v>
      </c>
      <c r="H15571" s="235">
        <v>16.2</v>
      </c>
    </row>
    <row r="15572" spans="2:8">
      <c r="B15572" s="235" t="s">
        <v>86</v>
      </c>
      <c r="C15572" s="235">
        <v>44295</v>
      </c>
      <c r="D15572" s="235">
        <v>8</v>
      </c>
      <c r="E15572" s="235">
        <v>93</v>
      </c>
      <c r="F15572" s="235">
        <v>86</v>
      </c>
      <c r="G15572" s="235">
        <v>19.2</v>
      </c>
      <c r="H15572" s="235">
        <v>16.7</v>
      </c>
    </row>
    <row r="15573" spans="2:8">
      <c r="B15573" s="235" t="s">
        <v>86</v>
      </c>
      <c r="C15573" s="235">
        <v>44296</v>
      </c>
      <c r="D15573" s="235">
        <v>0</v>
      </c>
      <c r="E15573" s="235">
        <v>88</v>
      </c>
      <c r="F15573" s="235">
        <v>80</v>
      </c>
      <c r="G15573" s="235">
        <v>21.6</v>
      </c>
      <c r="H15573" s="235">
        <v>18.2</v>
      </c>
    </row>
    <row r="15574" spans="2:8">
      <c r="B15574" s="235" t="s">
        <v>86</v>
      </c>
      <c r="C15574" s="235">
        <v>44297</v>
      </c>
      <c r="D15574" s="235">
        <v>1</v>
      </c>
      <c r="E15574" s="235">
        <v>93</v>
      </c>
      <c r="F15574" s="235">
        <v>88</v>
      </c>
      <c r="G15574" s="235">
        <v>21.5</v>
      </c>
      <c r="H15574" s="235">
        <v>19.8</v>
      </c>
    </row>
    <row r="15575" spans="2:8">
      <c r="B15575" s="235" t="s">
        <v>86</v>
      </c>
      <c r="C15575" s="235">
        <v>44298</v>
      </c>
      <c r="D15575" s="235">
        <v>0</v>
      </c>
      <c r="E15575" s="235">
        <v>87</v>
      </c>
      <c r="F15575" s="235">
        <v>77</v>
      </c>
      <c r="G15575" s="235">
        <v>21.1</v>
      </c>
      <c r="H15575" s="235">
        <v>17.8</v>
      </c>
    </row>
    <row r="15576" spans="2:8">
      <c r="B15576" s="235" t="s">
        <v>86</v>
      </c>
      <c r="C15576" s="235">
        <v>44299</v>
      </c>
      <c r="D15576" s="235">
        <v>0</v>
      </c>
      <c r="E15576" s="235">
        <v>95</v>
      </c>
      <c r="F15576" s="235">
        <v>83</v>
      </c>
      <c r="G15576" s="235">
        <v>20.2</v>
      </c>
      <c r="H15576" s="235">
        <v>15.3</v>
      </c>
    </row>
    <row r="15577" spans="2:8">
      <c r="B15577" s="235" t="s">
        <v>86</v>
      </c>
      <c r="C15577" s="235">
        <v>44300</v>
      </c>
      <c r="D15577" s="235">
        <v>0</v>
      </c>
      <c r="E15577" s="235">
        <v>90</v>
      </c>
      <c r="F15577" s="235">
        <v>82</v>
      </c>
      <c r="G15577" s="235">
        <v>21.1</v>
      </c>
      <c r="H15577" s="235">
        <v>15.9</v>
      </c>
    </row>
    <row r="15578" spans="2:8">
      <c r="B15578" s="235" t="s">
        <v>86</v>
      </c>
      <c r="C15578" s="235">
        <v>44301</v>
      </c>
      <c r="D15578" s="235">
        <v>35</v>
      </c>
      <c r="E15578" s="235">
        <v>89</v>
      </c>
      <c r="F15578" s="235">
        <v>82</v>
      </c>
      <c r="G15578" s="235">
        <v>21.6</v>
      </c>
      <c r="H15578" s="235">
        <v>17.100000000000001</v>
      </c>
    </row>
    <row r="15579" spans="2:8">
      <c r="B15579" s="235" t="s">
        <v>86</v>
      </c>
      <c r="C15579" s="235">
        <v>44302</v>
      </c>
      <c r="D15579" s="235">
        <v>4</v>
      </c>
      <c r="E15579" s="235">
        <v>91</v>
      </c>
      <c r="F15579" s="235">
        <v>87</v>
      </c>
      <c r="G15579" s="235">
        <v>19.899999999999999</v>
      </c>
      <c r="H15579" s="235">
        <v>18.2</v>
      </c>
    </row>
    <row r="15580" spans="2:8">
      <c r="B15580" s="235" t="s">
        <v>86</v>
      </c>
      <c r="C15580" s="235">
        <v>44304</v>
      </c>
      <c r="D15580" s="235">
        <v>23.5</v>
      </c>
      <c r="E15580" s="235">
        <v>89</v>
      </c>
      <c r="F15580" s="235">
        <v>83</v>
      </c>
      <c r="G15580" s="235">
        <v>20.100000000000001</v>
      </c>
      <c r="H15580" s="235">
        <v>17.899999999999999</v>
      </c>
    </row>
    <row r="15581" spans="2:8">
      <c r="B15581" s="235" t="s">
        <v>86</v>
      </c>
      <c r="C15581" s="235">
        <v>44305</v>
      </c>
      <c r="D15581" s="235">
        <v>6</v>
      </c>
      <c r="E15581" s="235">
        <v>87</v>
      </c>
      <c r="F15581" s="235">
        <v>53</v>
      </c>
      <c r="G15581" s="235">
        <v>22.4</v>
      </c>
      <c r="H15581" s="235">
        <v>21.1</v>
      </c>
    </row>
    <row r="15582" spans="2:8">
      <c r="B15582" s="235" t="s">
        <v>86</v>
      </c>
      <c r="C15582" s="235">
        <v>44306</v>
      </c>
      <c r="D15582" s="235">
        <v>0.5</v>
      </c>
      <c r="E15582" s="235">
        <v>86</v>
      </c>
      <c r="F15582" s="235">
        <v>74</v>
      </c>
      <c r="G15582" s="235">
        <v>23.9</v>
      </c>
      <c r="H15582" s="235">
        <v>17.600000000000001</v>
      </c>
    </row>
    <row r="15583" spans="2:8">
      <c r="B15583" s="235" t="s">
        <v>86</v>
      </c>
      <c r="C15583" s="235">
        <v>44307</v>
      </c>
      <c r="D15583" s="235">
        <v>0</v>
      </c>
      <c r="E15583" s="235">
        <v>88</v>
      </c>
      <c r="F15583" s="235">
        <v>77</v>
      </c>
      <c r="G15583" s="235">
        <v>21.4</v>
      </c>
      <c r="H15583" s="235">
        <v>17.100000000000001</v>
      </c>
    </row>
    <row r="15584" spans="2:8">
      <c r="B15584" s="235" t="s">
        <v>86</v>
      </c>
      <c r="C15584" s="235">
        <v>44308</v>
      </c>
      <c r="D15584" s="235">
        <v>13</v>
      </c>
      <c r="E15584" s="235">
        <v>84</v>
      </c>
      <c r="F15584" s="235">
        <v>70</v>
      </c>
      <c r="G15584" s="235">
        <v>23.1</v>
      </c>
      <c r="H15584" s="235">
        <v>17.2</v>
      </c>
    </row>
    <row r="15585" spans="2:8">
      <c r="B15585" s="235" t="s">
        <v>86</v>
      </c>
      <c r="C15585" s="235">
        <v>44309</v>
      </c>
      <c r="D15585" s="235">
        <v>12.5</v>
      </c>
      <c r="E15585" s="235">
        <v>92</v>
      </c>
      <c r="F15585" s="235">
        <v>83</v>
      </c>
      <c r="G15585" s="235">
        <v>19.2</v>
      </c>
      <c r="H15585" s="235">
        <v>16.2</v>
      </c>
    </row>
    <row r="15586" spans="2:8">
      <c r="B15586" s="235" t="s">
        <v>86</v>
      </c>
      <c r="C15586" s="235">
        <v>44310</v>
      </c>
      <c r="D15586" s="235">
        <v>10</v>
      </c>
      <c r="E15586" s="235">
        <v>86</v>
      </c>
      <c r="F15586" s="235">
        <v>85</v>
      </c>
      <c r="G15586" s="235">
        <v>21.7</v>
      </c>
      <c r="H15586" s="235">
        <v>16.899999999999999</v>
      </c>
    </row>
    <row r="15587" spans="2:8">
      <c r="B15587" s="235" t="s">
        <v>86</v>
      </c>
      <c r="C15587" s="235">
        <v>44311</v>
      </c>
      <c r="D15587" s="235">
        <v>16</v>
      </c>
      <c r="E15587" s="235">
        <v>88</v>
      </c>
      <c r="F15587" s="235">
        <v>86</v>
      </c>
      <c r="G15587" s="235">
        <v>21.7</v>
      </c>
      <c r="H15587" s="235">
        <v>16.899999999999999</v>
      </c>
    </row>
    <row r="15588" spans="2:8">
      <c r="B15588" s="235" t="s">
        <v>86</v>
      </c>
      <c r="C15588" s="235">
        <v>44312</v>
      </c>
      <c r="D15588" s="235">
        <v>9</v>
      </c>
      <c r="E15588" s="235">
        <v>91</v>
      </c>
      <c r="F15588" s="235">
        <v>88</v>
      </c>
      <c r="G15588" s="235">
        <v>21.8</v>
      </c>
      <c r="H15588" s="235">
        <v>18.8</v>
      </c>
    </row>
    <row r="15589" spans="2:8">
      <c r="B15589" s="235" t="s">
        <v>86</v>
      </c>
      <c r="C15589" s="235">
        <v>44313</v>
      </c>
      <c r="D15589" s="235">
        <v>8</v>
      </c>
      <c r="E15589" s="235">
        <v>94</v>
      </c>
      <c r="F15589" s="235">
        <v>91</v>
      </c>
      <c r="G15589" s="235">
        <v>20.5</v>
      </c>
      <c r="H15589" s="235">
        <v>14.8</v>
      </c>
    </row>
    <row r="15590" spans="2:8">
      <c r="B15590" s="235" t="s">
        <v>86</v>
      </c>
      <c r="C15590" s="235">
        <v>44314</v>
      </c>
      <c r="D15590" s="235">
        <v>23</v>
      </c>
      <c r="E15590" s="235">
        <v>93</v>
      </c>
      <c r="F15590" s="235">
        <v>92</v>
      </c>
      <c r="G15590" s="235">
        <v>16.5</v>
      </c>
      <c r="H15590" s="235">
        <v>15.3</v>
      </c>
    </row>
    <row r="15591" spans="2:8">
      <c r="B15591" s="235" t="s">
        <v>86</v>
      </c>
      <c r="C15591" s="235">
        <v>44315</v>
      </c>
      <c r="D15591" s="235">
        <v>47</v>
      </c>
      <c r="E15591" s="235">
        <v>94</v>
      </c>
      <c r="F15591" s="235">
        <v>93</v>
      </c>
      <c r="G15591" s="235">
        <v>17.5</v>
      </c>
      <c r="H15591" s="235">
        <v>15.7</v>
      </c>
    </row>
    <row r="15592" spans="2:8">
      <c r="B15592" s="235" t="s">
        <v>86</v>
      </c>
      <c r="C15592" s="235">
        <v>44316</v>
      </c>
      <c r="D15592" s="235">
        <v>10</v>
      </c>
      <c r="E15592" s="235">
        <v>96</v>
      </c>
      <c r="F15592" s="235">
        <v>92</v>
      </c>
      <c r="G15592" s="235">
        <v>17</v>
      </c>
      <c r="H15592" s="235">
        <v>15.7</v>
      </c>
    </row>
    <row r="15593" spans="2:8">
      <c r="B15593" s="235" t="s">
        <v>86</v>
      </c>
      <c r="C15593" s="235">
        <v>44317</v>
      </c>
      <c r="D15593" s="235">
        <v>22.3</v>
      </c>
      <c r="E15593" s="235">
        <v>93</v>
      </c>
      <c r="F15593" s="235">
        <v>90</v>
      </c>
      <c r="G15593" s="235">
        <v>19</v>
      </c>
      <c r="H15593" s="235">
        <v>15.3</v>
      </c>
    </row>
    <row r="15594" spans="2:8">
      <c r="B15594" s="235" t="s">
        <v>86</v>
      </c>
      <c r="C15594" s="235">
        <v>44318</v>
      </c>
      <c r="D15594" s="235">
        <v>14.5</v>
      </c>
      <c r="E15594" s="235">
        <v>94</v>
      </c>
      <c r="F15594" s="235">
        <v>91</v>
      </c>
      <c r="G15594" s="235">
        <v>15.9</v>
      </c>
      <c r="H15594" s="235">
        <v>14.7</v>
      </c>
    </row>
    <row r="15595" spans="2:8">
      <c r="B15595" s="235" t="s">
        <v>86</v>
      </c>
      <c r="C15595" s="235">
        <v>44319</v>
      </c>
      <c r="D15595" s="235">
        <v>6</v>
      </c>
      <c r="E15595" s="235">
        <v>92</v>
      </c>
      <c r="F15595" s="235">
        <v>91</v>
      </c>
      <c r="G15595" s="235">
        <v>18.8</v>
      </c>
      <c r="H15595" s="235">
        <v>16.5</v>
      </c>
    </row>
    <row r="15596" spans="2:8">
      <c r="B15596" s="235" t="s">
        <v>86</v>
      </c>
      <c r="C15596" s="235">
        <v>44320</v>
      </c>
      <c r="D15596" s="235">
        <v>2.8</v>
      </c>
      <c r="E15596" s="235">
        <v>95</v>
      </c>
      <c r="F15596" s="235">
        <v>83</v>
      </c>
      <c r="G15596" s="235">
        <v>19.899999999999999</v>
      </c>
      <c r="H15596" s="235">
        <v>14.9</v>
      </c>
    </row>
    <row r="15597" spans="2:8">
      <c r="B15597" s="235" t="s">
        <v>86</v>
      </c>
      <c r="C15597" s="235">
        <v>44321</v>
      </c>
      <c r="D15597" s="235">
        <v>0</v>
      </c>
      <c r="E15597" s="235">
        <v>95</v>
      </c>
      <c r="F15597" s="235">
        <v>86</v>
      </c>
      <c r="G15597" s="235">
        <v>18</v>
      </c>
      <c r="H15597" s="235">
        <v>16</v>
      </c>
    </row>
    <row r="15598" spans="2:8">
      <c r="B15598" s="235" t="s">
        <v>86</v>
      </c>
      <c r="C15598" s="235">
        <v>44322</v>
      </c>
      <c r="D15598" s="235">
        <v>6</v>
      </c>
      <c r="E15598" s="235">
        <v>94</v>
      </c>
      <c r="F15598" s="235">
        <v>72</v>
      </c>
      <c r="G15598" s="235">
        <v>21.1</v>
      </c>
      <c r="H15598" s="235">
        <v>15.2</v>
      </c>
    </row>
    <row r="15599" spans="2:8">
      <c r="B15599" s="235" t="s">
        <v>86</v>
      </c>
      <c r="C15599" s="235">
        <v>44323</v>
      </c>
      <c r="D15599" s="235">
        <v>23</v>
      </c>
      <c r="E15599" s="235">
        <v>92</v>
      </c>
      <c r="F15599" s="235">
        <v>90</v>
      </c>
      <c r="G15599" s="235">
        <v>20.3</v>
      </c>
      <c r="H15599" s="235">
        <v>16.5</v>
      </c>
    </row>
    <row r="15600" spans="2:8">
      <c r="B15600" s="235" t="s">
        <v>86</v>
      </c>
      <c r="C15600" s="235">
        <v>44324</v>
      </c>
      <c r="D15600" s="235">
        <v>1</v>
      </c>
      <c r="E15600" s="235">
        <v>89</v>
      </c>
      <c r="F15600" s="235">
        <v>88</v>
      </c>
      <c r="G15600" s="235">
        <v>18.899999999999999</v>
      </c>
      <c r="H15600" s="235">
        <v>17.5</v>
      </c>
    </row>
    <row r="15601" spans="2:8">
      <c r="B15601" s="235" t="s">
        <v>86</v>
      </c>
      <c r="C15601" s="235">
        <v>44325</v>
      </c>
      <c r="D15601" s="235">
        <v>21</v>
      </c>
      <c r="E15601" s="235">
        <v>92</v>
      </c>
      <c r="F15601" s="235">
        <v>81</v>
      </c>
      <c r="G15601" s="235">
        <v>20.399999999999999</v>
      </c>
      <c r="H15601" s="235">
        <v>18.3</v>
      </c>
    </row>
    <row r="15602" spans="2:8">
      <c r="B15602" s="235" t="s">
        <v>86</v>
      </c>
      <c r="C15602" s="235">
        <v>44326</v>
      </c>
      <c r="D15602" s="235">
        <v>2.8</v>
      </c>
      <c r="E15602" s="235">
        <v>94</v>
      </c>
      <c r="F15602" s="235">
        <v>90</v>
      </c>
      <c r="G15602" s="235">
        <v>19.899999999999999</v>
      </c>
      <c r="H15602" s="235">
        <v>15.9</v>
      </c>
    </row>
    <row r="15603" spans="2:8">
      <c r="B15603" s="235" t="s">
        <v>86</v>
      </c>
      <c r="C15603" s="235">
        <v>44327</v>
      </c>
      <c r="D15603" s="235">
        <v>0</v>
      </c>
      <c r="E15603" s="235">
        <v>93</v>
      </c>
      <c r="F15603" s="235">
        <v>75</v>
      </c>
      <c r="G15603" s="235">
        <v>25.5</v>
      </c>
      <c r="H15603" s="235">
        <v>16.8</v>
      </c>
    </row>
    <row r="15604" spans="2:8">
      <c r="B15604" s="235" t="s">
        <v>86</v>
      </c>
      <c r="C15604" s="235">
        <v>44328</v>
      </c>
      <c r="D15604" s="235">
        <v>0</v>
      </c>
      <c r="E15604" s="235">
        <v>93</v>
      </c>
      <c r="F15604" s="235">
        <v>81</v>
      </c>
      <c r="G15604" s="235">
        <v>25</v>
      </c>
      <c r="H15604" s="235">
        <v>18</v>
      </c>
    </row>
    <row r="15605" spans="2:8">
      <c r="B15605" s="235" t="s">
        <v>86</v>
      </c>
      <c r="C15605" s="235">
        <v>44329</v>
      </c>
      <c r="D15605" s="235">
        <v>2</v>
      </c>
      <c r="E15605" s="235">
        <v>92</v>
      </c>
      <c r="F15605" s="235">
        <v>83</v>
      </c>
      <c r="G15605" s="235">
        <v>23.9</v>
      </c>
      <c r="H15605" s="235">
        <v>17.100000000000001</v>
      </c>
    </row>
    <row r="15606" spans="2:8">
      <c r="B15606" s="235" t="s">
        <v>86</v>
      </c>
      <c r="C15606" s="235">
        <v>43965</v>
      </c>
      <c r="D15606" s="235">
        <v>0</v>
      </c>
      <c r="E15606" s="235">
        <v>92</v>
      </c>
      <c r="F15606" s="235">
        <v>89</v>
      </c>
      <c r="G15606" s="235">
        <v>22.6</v>
      </c>
      <c r="H15606" s="235">
        <v>17.100000000000001</v>
      </c>
    </row>
    <row r="15607" spans="2:8">
      <c r="B15607" s="235" t="s">
        <v>86</v>
      </c>
      <c r="C15607" s="235">
        <v>44331</v>
      </c>
      <c r="D15607" s="235">
        <v>31</v>
      </c>
      <c r="E15607" s="235">
        <v>93</v>
      </c>
      <c r="F15607" s="235">
        <v>82</v>
      </c>
      <c r="G15607" s="235">
        <v>22.4</v>
      </c>
      <c r="H15607" s="235">
        <v>19.2</v>
      </c>
    </row>
    <row r="15608" spans="2:8">
      <c r="B15608" s="235" t="s">
        <v>86</v>
      </c>
      <c r="C15608" s="235">
        <v>44332</v>
      </c>
      <c r="D15608" s="235">
        <v>23</v>
      </c>
      <c r="E15608" s="235">
        <v>89</v>
      </c>
      <c r="F15608" s="235">
        <v>81</v>
      </c>
      <c r="G15608" s="235">
        <v>22.4</v>
      </c>
      <c r="H15608" s="235">
        <v>20.100000000000001</v>
      </c>
    </row>
    <row r="15609" spans="2:8">
      <c r="B15609" s="235" t="s">
        <v>86</v>
      </c>
      <c r="C15609" s="235">
        <v>44333</v>
      </c>
      <c r="D15609" s="235">
        <v>62</v>
      </c>
      <c r="E15609" s="235">
        <v>88</v>
      </c>
      <c r="F15609" s="235">
        <v>84</v>
      </c>
      <c r="G15609" s="235">
        <v>22.2</v>
      </c>
      <c r="H15609" s="235">
        <v>20</v>
      </c>
    </row>
    <row r="15610" spans="2:8">
      <c r="B15610" s="235" t="s">
        <v>86</v>
      </c>
      <c r="C15610" s="235">
        <v>44334</v>
      </c>
      <c r="D15610" s="235">
        <v>0</v>
      </c>
      <c r="E15610" s="235">
        <v>87</v>
      </c>
      <c r="F15610" s="235">
        <v>86</v>
      </c>
      <c r="G15610" s="235">
        <v>22</v>
      </c>
      <c r="H15610" s="235">
        <v>19.899999999999999</v>
      </c>
    </row>
    <row r="15611" spans="2:8">
      <c r="B15611" s="235" t="s">
        <v>86</v>
      </c>
      <c r="C15611" s="235">
        <v>44335</v>
      </c>
      <c r="D15611" s="235">
        <v>0</v>
      </c>
      <c r="E15611" s="235">
        <v>92</v>
      </c>
      <c r="F15611" s="235">
        <v>83</v>
      </c>
      <c r="G15611" s="235">
        <v>23.9</v>
      </c>
      <c r="H15611" s="235">
        <v>16.8</v>
      </c>
    </row>
    <row r="15612" spans="2:8">
      <c r="B15612" s="235" t="s">
        <v>86</v>
      </c>
      <c r="C15612" s="235">
        <v>44336</v>
      </c>
      <c r="D15612" s="235">
        <v>0</v>
      </c>
      <c r="E15612" s="235">
        <v>90</v>
      </c>
      <c r="F15612" s="235">
        <v>80</v>
      </c>
      <c r="G15612" s="235">
        <v>23.1</v>
      </c>
      <c r="H15612" s="235">
        <v>15.5</v>
      </c>
    </row>
    <row r="15613" spans="2:8">
      <c r="B15613" s="235" t="s">
        <v>86</v>
      </c>
      <c r="C15613" s="235">
        <v>44339</v>
      </c>
      <c r="D15613" s="235">
        <v>0</v>
      </c>
      <c r="E15613" s="235">
        <v>96</v>
      </c>
      <c r="F15613" s="235">
        <v>83</v>
      </c>
      <c r="G15613" s="235">
        <v>21.2</v>
      </c>
      <c r="H15613" s="235">
        <v>18.100000000000001</v>
      </c>
    </row>
    <row r="15614" spans="2:8">
      <c r="B15614" s="235" t="s">
        <v>86</v>
      </c>
      <c r="C15614" s="235">
        <v>44340</v>
      </c>
      <c r="D15614" s="235">
        <v>1</v>
      </c>
      <c r="E15614" s="235">
        <v>94</v>
      </c>
      <c r="F15614" s="235">
        <v>90</v>
      </c>
      <c r="G15614" s="235">
        <v>20</v>
      </c>
      <c r="H15614" s="235">
        <v>15</v>
      </c>
    </row>
    <row r="15615" spans="2:8">
      <c r="B15615" s="235" t="s">
        <v>86</v>
      </c>
      <c r="C15615" s="235">
        <v>44341</v>
      </c>
      <c r="D15615" s="235">
        <v>28</v>
      </c>
      <c r="E15615" s="235">
        <v>91</v>
      </c>
      <c r="F15615" s="235">
        <v>78</v>
      </c>
      <c r="G15615" s="235">
        <v>22.6</v>
      </c>
      <c r="H15615" s="235">
        <v>16</v>
      </c>
    </row>
    <row r="15616" spans="2:8">
      <c r="B15616" s="235" t="s">
        <v>86</v>
      </c>
      <c r="C15616" s="235">
        <v>44342</v>
      </c>
      <c r="D15616" s="235">
        <v>3.5</v>
      </c>
      <c r="E15616" s="235">
        <v>94</v>
      </c>
      <c r="F15616" s="235">
        <v>85</v>
      </c>
      <c r="G15616" s="235">
        <v>24</v>
      </c>
      <c r="H15616" s="235">
        <v>14</v>
      </c>
    </row>
    <row r="15617" spans="2:8">
      <c r="B15617" s="235" t="s">
        <v>86</v>
      </c>
      <c r="C15617" s="235">
        <v>44343</v>
      </c>
      <c r="D15617" s="235">
        <v>21</v>
      </c>
      <c r="E15617" s="235">
        <v>94</v>
      </c>
      <c r="F15617" s="235">
        <v>88</v>
      </c>
      <c r="G15617" s="235">
        <v>19.600000000000001</v>
      </c>
      <c r="H15617" s="235">
        <v>16</v>
      </c>
    </row>
    <row r="15618" spans="2:8">
      <c r="B15618" s="235" t="s">
        <v>86</v>
      </c>
      <c r="C15618" s="235">
        <v>44344</v>
      </c>
      <c r="D15618" s="235">
        <v>41.2</v>
      </c>
      <c r="E15618" s="235">
        <v>96</v>
      </c>
      <c r="F15618" s="235">
        <v>89</v>
      </c>
      <c r="G15618" s="235">
        <v>18.600000000000001</v>
      </c>
      <c r="H15618" s="235">
        <v>16.399999999999999</v>
      </c>
    </row>
    <row r="15619" spans="2:8">
      <c r="B15619" s="235" t="s">
        <v>86</v>
      </c>
      <c r="C15619" s="235">
        <v>44345</v>
      </c>
      <c r="D15619" s="235">
        <v>4.5</v>
      </c>
      <c r="E15619" s="235">
        <v>96</v>
      </c>
      <c r="F15619" s="235">
        <v>89</v>
      </c>
      <c r="G15619" s="235">
        <v>21.2</v>
      </c>
      <c r="H15619" s="235">
        <v>16.399999999999999</v>
      </c>
    </row>
    <row r="15620" spans="2:8">
      <c r="B15620" s="235" t="s">
        <v>86</v>
      </c>
      <c r="C15620" s="235">
        <v>44346</v>
      </c>
      <c r="D15620" s="235">
        <v>0</v>
      </c>
      <c r="E15620" s="235">
        <v>96</v>
      </c>
      <c r="F15620" s="235">
        <v>83</v>
      </c>
      <c r="G15620" s="235">
        <v>24.9</v>
      </c>
      <c r="H15620" s="235">
        <v>17.600000000000001</v>
      </c>
    </row>
    <row r="15621" spans="2:8">
      <c r="B15621" s="235" t="s">
        <v>86</v>
      </c>
      <c r="C15621" s="235">
        <v>44347</v>
      </c>
      <c r="D15621" s="235">
        <v>0</v>
      </c>
      <c r="E15621" s="235">
        <v>95</v>
      </c>
      <c r="F15621" s="235">
        <v>74</v>
      </c>
      <c r="G15621" s="235">
        <v>23.5</v>
      </c>
      <c r="H15621" s="235">
        <v>15.9</v>
      </c>
    </row>
    <row r="15622" spans="2:8">
      <c r="B15622" s="235" t="s">
        <v>86</v>
      </c>
      <c r="C15622" s="235">
        <v>44347</v>
      </c>
      <c r="D15622" s="235">
        <v>9</v>
      </c>
      <c r="E15622" s="235">
        <v>95</v>
      </c>
      <c r="F15622" s="235">
        <v>74</v>
      </c>
      <c r="G15622" s="235">
        <v>24.5</v>
      </c>
      <c r="H15622" s="235">
        <v>16.5</v>
      </c>
    </row>
    <row r="15623" spans="2:8">
      <c r="B15623" s="235" t="s">
        <v>86</v>
      </c>
      <c r="C15623" s="235">
        <v>44348</v>
      </c>
      <c r="D15623" s="235">
        <v>11.5</v>
      </c>
      <c r="E15623" s="235">
        <v>95</v>
      </c>
      <c r="F15623" s="235">
        <v>94</v>
      </c>
      <c r="G15623" s="235">
        <v>18.399999999999999</v>
      </c>
      <c r="H15623" s="235">
        <v>15.2</v>
      </c>
    </row>
    <row r="15624" spans="2:8">
      <c r="B15624" s="235" t="s">
        <v>86</v>
      </c>
      <c r="C15624" s="235">
        <v>44349</v>
      </c>
      <c r="D15624" s="235">
        <v>0</v>
      </c>
      <c r="E15624" s="235">
        <v>96</v>
      </c>
      <c r="F15624" s="235">
        <v>84</v>
      </c>
      <c r="G15624" s="235">
        <v>21.4</v>
      </c>
      <c r="H15624" s="235">
        <v>14.4</v>
      </c>
    </row>
    <row r="15625" spans="2:8">
      <c r="B15625" s="235" t="s">
        <v>86</v>
      </c>
      <c r="C15625" s="235">
        <v>44350</v>
      </c>
      <c r="D15625" s="235">
        <v>11</v>
      </c>
      <c r="E15625" s="235">
        <v>92</v>
      </c>
      <c r="F15625" s="235">
        <v>88</v>
      </c>
      <c r="G15625" s="235">
        <v>21.9</v>
      </c>
      <c r="H15625" s="235">
        <v>15.5</v>
      </c>
    </row>
    <row r="15626" spans="2:8">
      <c r="B15626" s="235" t="s">
        <v>86</v>
      </c>
      <c r="C15626" s="235">
        <v>44351</v>
      </c>
      <c r="D15626" s="235">
        <v>0</v>
      </c>
      <c r="E15626" s="235">
        <v>93</v>
      </c>
      <c r="F15626" s="235">
        <v>77</v>
      </c>
      <c r="G15626" s="235">
        <v>23</v>
      </c>
      <c r="H15626" s="235">
        <v>15.1</v>
      </c>
    </row>
    <row r="15627" spans="2:8">
      <c r="B15627" s="235" t="s">
        <v>86</v>
      </c>
      <c r="C15627" s="235">
        <v>44352</v>
      </c>
      <c r="D15627" s="235">
        <v>0</v>
      </c>
      <c r="E15627" s="235">
        <v>92</v>
      </c>
      <c r="F15627" s="235">
        <v>84</v>
      </c>
      <c r="G15627" s="235">
        <v>23.2</v>
      </c>
      <c r="H15627" s="235">
        <v>19.899999999999999</v>
      </c>
    </row>
    <row r="15628" spans="2:8">
      <c r="B15628" s="235" t="s">
        <v>86</v>
      </c>
      <c r="C15628" s="235">
        <v>44353</v>
      </c>
      <c r="D15628" s="235">
        <v>6</v>
      </c>
      <c r="E15628" s="235">
        <v>96</v>
      </c>
      <c r="F15628" s="235">
        <v>82</v>
      </c>
      <c r="G15628" s="235">
        <v>21.2</v>
      </c>
      <c r="H15628" s="235">
        <v>17.899999999999999</v>
      </c>
    </row>
    <row r="15629" spans="2:8">
      <c r="B15629" s="235" t="s">
        <v>86</v>
      </c>
      <c r="C15629" s="235">
        <v>44354</v>
      </c>
      <c r="D15629" s="235">
        <v>20</v>
      </c>
      <c r="E15629" s="235">
        <v>91</v>
      </c>
      <c r="F15629" s="235">
        <v>82</v>
      </c>
      <c r="G15629" s="235">
        <v>21.4</v>
      </c>
      <c r="H15629" s="235">
        <v>18.5</v>
      </c>
    </row>
    <row r="15630" spans="2:8">
      <c r="B15630" s="235" t="s">
        <v>86</v>
      </c>
      <c r="C15630" s="235">
        <v>44355</v>
      </c>
      <c r="D15630" s="235">
        <v>12.2</v>
      </c>
      <c r="E15630" s="235">
        <v>90</v>
      </c>
      <c r="F15630" s="235">
        <v>88</v>
      </c>
      <c r="G15630" s="235">
        <v>19</v>
      </c>
      <c r="H15630" s="235">
        <v>16.5</v>
      </c>
    </row>
    <row r="15631" spans="2:8">
      <c r="B15631" s="235" t="s">
        <v>86</v>
      </c>
      <c r="C15631" s="235">
        <v>44356</v>
      </c>
      <c r="D15631" s="235">
        <v>9</v>
      </c>
      <c r="E15631" s="235">
        <v>98</v>
      </c>
      <c r="F15631" s="235">
        <v>89</v>
      </c>
      <c r="G15631" s="235">
        <v>19.100000000000001</v>
      </c>
      <c r="H15631" s="235">
        <v>16</v>
      </c>
    </row>
    <row r="15632" spans="2:8">
      <c r="B15632" s="235" t="s">
        <v>86</v>
      </c>
      <c r="C15632" s="235">
        <v>44357</v>
      </c>
      <c r="D15632" s="235">
        <v>0.5</v>
      </c>
      <c r="E15632" s="235">
        <v>93</v>
      </c>
      <c r="F15632" s="235">
        <v>69</v>
      </c>
      <c r="G15632" s="235">
        <v>22.8</v>
      </c>
      <c r="H15632" s="235">
        <v>14.8</v>
      </c>
    </row>
    <row r="15633" spans="2:8">
      <c r="B15633" s="235" t="s">
        <v>86</v>
      </c>
      <c r="C15633" s="235">
        <v>44358</v>
      </c>
      <c r="D15633" s="235">
        <v>0.5</v>
      </c>
      <c r="E15633" s="235">
        <v>96</v>
      </c>
      <c r="F15633" s="235">
        <v>79</v>
      </c>
      <c r="G15633" s="235">
        <v>19.8</v>
      </c>
      <c r="H15633" s="235">
        <v>16.5</v>
      </c>
    </row>
    <row r="15634" spans="2:8">
      <c r="B15634" s="235" t="s">
        <v>86</v>
      </c>
      <c r="C15634" s="235">
        <v>44364</v>
      </c>
      <c r="D15634" s="235">
        <v>54</v>
      </c>
      <c r="E15634" s="235">
        <v>94</v>
      </c>
      <c r="F15634" s="235">
        <v>63</v>
      </c>
      <c r="G15634" s="235">
        <v>24.3</v>
      </c>
      <c r="H15634" s="235">
        <v>13.2</v>
      </c>
    </row>
    <row r="15635" spans="2:8">
      <c r="B15635" s="235" t="s">
        <v>86</v>
      </c>
      <c r="C15635" s="235">
        <v>44365</v>
      </c>
      <c r="D15635" s="235">
        <v>0</v>
      </c>
      <c r="E15635" s="235">
        <v>95</v>
      </c>
      <c r="F15635" s="235">
        <v>80</v>
      </c>
      <c r="G15635" s="235">
        <v>20.8</v>
      </c>
      <c r="H15635" s="235">
        <v>15.1</v>
      </c>
    </row>
    <row r="15636" spans="2:8">
      <c r="B15636" s="235" t="s">
        <v>86</v>
      </c>
      <c r="C15636" s="235">
        <v>44366</v>
      </c>
      <c r="D15636" s="235">
        <v>0</v>
      </c>
      <c r="E15636" s="235">
        <v>89</v>
      </c>
      <c r="F15636" s="235">
        <v>70</v>
      </c>
      <c r="G15636" s="235">
        <v>23.6</v>
      </c>
      <c r="H15636" s="235">
        <v>17</v>
      </c>
    </row>
    <row r="15637" spans="2:8">
      <c r="B15637" s="235" t="s">
        <v>86</v>
      </c>
      <c r="C15637" s="235">
        <v>44368</v>
      </c>
      <c r="D15637" s="235">
        <v>0</v>
      </c>
      <c r="E15637" s="235">
        <v>90</v>
      </c>
      <c r="F15637" s="235">
        <v>74</v>
      </c>
      <c r="G15637" s="235">
        <v>20.8</v>
      </c>
      <c r="H15637" s="235">
        <v>17.2</v>
      </c>
    </row>
    <row r="15638" spans="2:8">
      <c r="B15638" s="235" t="s">
        <v>86</v>
      </c>
      <c r="C15638" s="235">
        <v>44369</v>
      </c>
      <c r="D15638" s="235">
        <v>15</v>
      </c>
      <c r="E15638" s="235">
        <v>93</v>
      </c>
      <c r="F15638" s="235">
        <v>87</v>
      </c>
      <c r="G15638" s="235">
        <v>19</v>
      </c>
      <c r="H15638" s="235">
        <v>16.399999999999999</v>
      </c>
    </row>
    <row r="15639" spans="2:8">
      <c r="B15639" s="235" t="s">
        <v>86</v>
      </c>
      <c r="C15639" s="235">
        <v>44370</v>
      </c>
      <c r="D15639" s="235">
        <v>50</v>
      </c>
      <c r="E15639" s="235">
        <v>96</v>
      </c>
      <c r="F15639" s="235">
        <v>82</v>
      </c>
      <c r="G15639" s="235">
        <v>21.5</v>
      </c>
      <c r="H15639" s="235">
        <v>15.9</v>
      </c>
    </row>
    <row r="15640" spans="2:8">
      <c r="B15640" s="235" t="s">
        <v>86</v>
      </c>
      <c r="C15640" s="235">
        <v>44371</v>
      </c>
      <c r="D15640" s="235">
        <v>34</v>
      </c>
      <c r="E15640" s="235">
        <v>91</v>
      </c>
      <c r="F15640" s="235">
        <v>87</v>
      </c>
      <c r="G15640" s="235">
        <v>18.899999999999999</v>
      </c>
      <c r="H15640" s="235">
        <v>17.2</v>
      </c>
    </row>
    <row r="15641" spans="2:8">
      <c r="B15641" s="235" t="s">
        <v>86</v>
      </c>
      <c r="C15641" s="235">
        <v>44372</v>
      </c>
      <c r="D15641" s="235">
        <v>30</v>
      </c>
      <c r="E15641" s="235">
        <v>91</v>
      </c>
      <c r="F15641" s="235">
        <v>80</v>
      </c>
      <c r="G15641" s="235">
        <v>21</v>
      </c>
      <c r="H15641" s="235">
        <v>14.1</v>
      </c>
    </row>
    <row r="15642" spans="2:8">
      <c r="B15642" s="235" t="s">
        <v>86</v>
      </c>
      <c r="C15642" s="235">
        <v>44373</v>
      </c>
      <c r="D15642" s="235">
        <v>0</v>
      </c>
      <c r="E15642" s="235">
        <v>87</v>
      </c>
      <c r="F15642" s="235">
        <v>83</v>
      </c>
      <c r="G15642" s="235">
        <v>22.7</v>
      </c>
      <c r="H15642" s="235">
        <v>17.899999999999999</v>
      </c>
    </row>
    <row r="15643" spans="2:8">
      <c r="B15643" s="235" t="s">
        <v>86</v>
      </c>
      <c r="C15643" s="235">
        <v>44374</v>
      </c>
      <c r="D15643" s="235">
        <v>19</v>
      </c>
      <c r="E15643" s="235">
        <v>89</v>
      </c>
      <c r="F15643" s="235">
        <v>84</v>
      </c>
      <c r="G15643" s="235">
        <v>23.5</v>
      </c>
      <c r="H15643" s="235">
        <v>18.2</v>
      </c>
    </row>
    <row r="15644" spans="2:8">
      <c r="B15644" s="235" t="s">
        <v>86</v>
      </c>
      <c r="C15644" s="235">
        <v>44375</v>
      </c>
      <c r="D15644" s="235">
        <v>0</v>
      </c>
      <c r="E15644" s="235">
        <v>88</v>
      </c>
      <c r="F15644" s="235">
        <v>84</v>
      </c>
      <c r="G15644" s="235">
        <v>20.100000000000001</v>
      </c>
      <c r="H15644" s="235">
        <v>15.9</v>
      </c>
    </row>
    <row r="15645" spans="2:8">
      <c r="B15645" s="235" t="s">
        <v>86</v>
      </c>
      <c r="C15645" s="235">
        <v>44376</v>
      </c>
      <c r="D15645" s="235">
        <v>0</v>
      </c>
      <c r="E15645" s="235">
        <v>93</v>
      </c>
      <c r="F15645" s="235">
        <v>86</v>
      </c>
      <c r="G15645" s="235">
        <v>19.399999999999999</v>
      </c>
      <c r="H15645" s="235">
        <v>14.7</v>
      </c>
    </row>
    <row r="15646" spans="2:8">
      <c r="B15646" s="235" t="s">
        <v>86</v>
      </c>
      <c r="C15646" s="235">
        <v>44377</v>
      </c>
      <c r="D15646" s="235">
        <v>0</v>
      </c>
      <c r="E15646" s="235">
        <v>93</v>
      </c>
      <c r="F15646" s="235">
        <v>86</v>
      </c>
      <c r="G15646" s="235">
        <v>19.399999999999999</v>
      </c>
      <c r="H15646" s="235">
        <v>14.7</v>
      </c>
    </row>
    <row r="15647" spans="2:8">
      <c r="B15647" s="235" t="s">
        <v>86</v>
      </c>
      <c r="C15647" s="235">
        <v>44378</v>
      </c>
      <c r="D15647" s="235">
        <v>26</v>
      </c>
      <c r="E15647" s="235">
        <v>96</v>
      </c>
      <c r="F15647" s="235">
        <v>92</v>
      </c>
      <c r="G15647" s="235">
        <v>18.899999999999999</v>
      </c>
      <c r="H15647" s="235">
        <v>14.1</v>
      </c>
    </row>
    <row r="15648" spans="2:8">
      <c r="B15648" s="235" t="s">
        <v>86</v>
      </c>
      <c r="C15648" s="235">
        <v>44378</v>
      </c>
      <c r="D15648" s="235">
        <v>26</v>
      </c>
      <c r="E15648" s="235">
        <v>96</v>
      </c>
      <c r="F15648" s="235">
        <v>92</v>
      </c>
      <c r="G15648" s="235">
        <v>18.899999999999999</v>
      </c>
      <c r="H15648" s="235">
        <v>14.1</v>
      </c>
    </row>
    <row r="15649" spans="2:8">
      <c r="B15649" s="235" t="s">
        <v>86</v>
      </c>
      <c r="C15649" s="235">
        <v>44379</v>
      </c>
      <c r="D15649" s="235">
        <v>11</v>
      </c>
      <c r="E15649" s="235">
        <v>96</v>
      </c>
      <c r="F15649" s="235">
        <v>96</v>
      </c>
      <c r="G15649" s="235">
        <v>19.100000000000001</v>
      </c>
      <c r="H15649" s="235">
        <v>14.5</v>
      </c>
    </row>
    <row r="15650" spans="2:8">
      <c r="B15650" s="235" t="s">
        <v>86</v>
      </c>
      <c r="C15650" s="235">
        <v>44380</v>
      </c>
      <c r="D15650" s="235">
        <v>4.2</v>
      </c>
      <c r="E15650" s="235">
        <v>86</v>
      </c>
      <c r="F15650" s="235">
        <v>77</v>
      </c>
      <c r="G15650" s="235">
        <v>22.3</v>
      </c>
      <c r="H15650" s="235">
        <v>18.7</v>
      </c>
    </row>
    <row r="15651" spans="2:8">
      <c r="B15651" s="235" t="s">
        <v>86</v>
      </c>
      <c r="C15651" s="235">
        <v>44381</v>
      </c>
      <c r="D15651" s="235">
        <v>3</v>
      </c>
      <c r="E15651" s="235">
        <v>87</v>
      </c>
      <c r="F15651" s="235">
        <v>73</v>
      </c>
      <c r="G15651" s="235">
        <v>23.2</v>
      </c>
      <c r="H15651" s="235">
        <v>18.7</v>
      </c>
    </row>
    <row r="15652" spans="2:8">
      <c r="B15652" s="235" t="s">
        <v>86</v>
      </c>
      <c r="C15652" s="235">
        <v>44381</v>
      </c>
      <c r="D15652" s="235">
        <v>3</v>
      </c>
      <c r="E15652" s="235">
        <v>87</v>
      </c>
      <c r="F15652" s="235">
        <v>73</v>
      </c>
      <c r="G15652" s="235">
        <v>23.2</v>
      </c>
      <c r="H15652" s="235">
        <v>18.7</v>
      </c>
    </row>
    <row r="15653" spans="2:8">
      <c r="B15653" s="235" t="s">
        <v>86</v>
      </c>
      <c r="C15653" s="235">
        <v>44382</v>
      </c>
      <c r="D15653" s="235">
        <v>0</v>
      </c>
      <c r="E15653" s="235">
        <v>83</v>
      </c>
      <c r="F15653" s="235">
        <v>72</v>
      </c>
      <c r="G15653" s="235">
        <v>21.6</v>
      </c>
      <c r="H15653" s="235">
        <v>17.399999999999999</v>
      </c>
    </row>
    <row r="15654" spans="2:8">
      <c r="B15654" s="235" t="s">
        <v>86</v>
      </c>
      <c r="C15654" s="235">
        <v>44383</v>
      </c>
      <c r="D15654" s="235">
        <v>0</v>
      </c>
      <c r="E15654" s="235">
        <v>94</v>
      </c>
      <c r="F15654" s="235">
        <v>82</v>
      </c>
      <c r="G15654" s="235">
        <v>24.5</v>
      </c>
      <c r="H15654" s="235">
        <v>16</v>
      </c>
    </row>
    <row r="15655" spans="2:8">
      <c r="B15655" s="235" t="s">
        <v>86</v>
      </c>
      <c r="C15655" s="235">
        <v>44383</v>
      </c>
      <c r="D15655" s="235">
        <v>3.5</v>
      </c>
      <c r="E15655" s="235">
        <v>93</v>
      </c>
      <c r="F15655" s="235">
        <v>91</v>
      </c>
      <c r="G15655" s="235">
        <v>22</v>
      </c>
      <c r="H15655" s="235">
        <v>15.8</v>
      </c>
    </row>
    <row r="15656" spans="2:8">
      <c r="B15656" s="235" t="s">
        <v>86</v>
      </c>
      <c r="C15656" s="235">
        <v>44384</v>
      </c>
      <c r="D15656" s="235">
        <v>16.2</v>
      </c>
      <c r="E15656" s="235">
        <v>85</v>
      </c>
      <c r="F15656" s="235">
        <v>63</v>
      </c>
      <c r="G15656" s="235">
        <v>22.2</v>
      </c>
      <c r="H15656" s="235">
        <v>14.2</v>
      </c>
    </row>
    <row r="15657" spans="2:8">
      <c r="B15657" s="235" t="s">
        <v>86</v>
      </c>
      <c r="C15657" s="235">
        <v>44385</v>
      </c>
      <c r="D15657" s="235">
        <v>3.5</v>
      </c>
      <c r="E15657" s="235">
        <v>93</v>
      </c>
      <c r="F15657" s="235">
        <v>91</v>
      </c>
      <c r="G15657" s="235">
        <v>22</v>
      </c>
      <c r="H15657" s="235">
        <v>15.8</v>
      </c>
    </row>
    <row r="15658" spans="2:8">
      <c r="B15658" s="235" t="s">
        <v>86</v>
      </c>
      <c r="C15658" s="235">
        <v>44386</v>
      </c>
      <c r="D15658" s="235">
        <v>36</v>
      </c>
      <c r="E15658" s="235">
        <v>96</v>
      </c>
      <c r="F15658" s="235">
        <v>82</v>
      </c>
      <c r="G15658" s="235">
        <v>23</v>
      </c>
      <c r="H15658" s="235">
        <v>16</v>
      </c>
    </row>
    <row r="15659" spans="2:8">
      <c r="B15659" s="235" t="s">
        <v>86</v>
      </c>
      <c r="C15659" s="235">
        <v>44387</v>
      </c>
      <c r="D15659" s="235">
        <v>18.5</v>
      </c>
      <c r="E15659" s="235">
        <v>92</v>
      </c>
      <c r="F15659" s="235">
        <v>89</v>
      </c>
      <c r="G15659" s="235">
        <v>19.2</v>
      </c>
      <c r="H15659" s="235">
        <v>15.1</v>
      </c>
    </row>
    <row r="15660" spans="2:8">
      <c r="B15660" s="235" t="s">
        <v>86</v>
      </c>
      <c r="C15660" s="235">
        <v>44388</v>
      </c>
      <c r="D15660" s="235">
        <v>0</v>
      </c>
      <c r="E15660" s="235">
        <v>97</v>
      </c>
      <c r="F15660" s="235">
        <v>84</v>
      </c>
      <c r="G15660" s="235">
        <v>23.9</v>
      </c>
      <c r="H15660" s="235">
        <v>15.2</v>
      </c>
    </row>
    <row r="15661" spans="2:8">
      <c r="B15661" s="235" t="s">
        <v>86</v>
      </c>
      <c r="C15661" s="235">
        <v>44389</v>
      </c>
      <c r="D15661" s="235">
        <v>0</v>
      </c>
      <c r="E15661" s="235">
        <v>97</v>
      </c>
      <c r="F15661" s="235">
        <v>68</v>
      </c>
      <c r="G15661" s="235">
        <v>24.9</v>
      </c>
      <c r="H15661" s="235">
        <v>14.2</v>
      </c>
    </row>
    <row r="15662" spans="2:8">
      <c r="B15662" s="235" t="s">
        <v>86</v>
      </c>
      <c r="C15662" s="235">
        <v>44390</v>
      </c>
      <c r="D15662" s="235">
        <v>0</v>
      </c>
      <c r="E15662" s="235">
        <v>90</v>
      </c>
      <c r="F15662" s="235">
        <v>76</v>
      </c>
      <c r="G15662" s="235">
        <v>22.6</v>
      </c>
      <c r="H15662" s="235">
        <v>14.1</v>
      </c>
    </row>
    <row r="15663" spans="2:8">
      <c r="B15663" s="235" t="s">
        <v>86</v>
      </c>
      <c r="C15663" s="235">
        <v>44391</v>
      </c>
      <c r="D15663" s="235">
        <v>0</v>
      </c>
      <c r="E15663" s="235">
        <v>63</v>
      </c>
      <c r="F15663" s="235">
        <v>58</v>
      </c>
      <c r="G15663" s="235">
        <v>24.8</v>
      </c>
      <c r="H15663" s="235">
        <v>15.2</v>
      </c>
    </row>
    <row r="15664" spans="2:8">
      <c r="B15664" s="235" t="s">
        <v>86</v>
      </c>
      <c r="C15664" s="235">
        <v>44392</v>
      </c>
      <c r="D15664" s="235">
        <v>8.5</v>
      </c>
      <c r="E15664" s="235">
        <v>91</v>
      </c>
      <c r="F15664" s="235">
        <v>71</v>
      </c>
      <c r="G15664" s="235">
        <v>24.9</v>
      </c>
      <c r="H15664" s="235">
        <v>15.1</v>
      </c>
    </row>
    <row r="15665" spans="2:8">
      <c r="B15665" s="235" t="s">
        <v>86</v>
      </c>
      <c r="C15665" s="235">
        <v>44393</v>
      </c>
      <c r="D15665" s="235">
        <v>17.100000000000001</v>
      </c>
      <c r="E15665" s="235">
        <v>96</v>
      </c>
      <c r="F15665" s="235">
        <v>91</v>
      </c>
      <c r="G15665" s="235">
        <v>24.8</v>
      </c>
      <c r="H15665" s="235">
        <v>13.3</v>
      </c>
    </row>
    <row r="15666" spans="2:8">
      <c r="B15666" s="235" t="s">
        <v>86</v>
      </c>
      <c r="C15666" s="235">
        <v>44394</v>
      </c>
      <c r="D15666" s="235">
        <v>8.5</v>
      </c>
      <c r="E15666" s="235">
        <v>93</v>
      </c>
      <c r="F15666" s="235">
        <v>82</v>
      </c>
      <c r="G15666" s="235">
        <v>25.3</v>
      </c>
      <c r="H15666" s="235">
        <v>15.5</v>
      </c>
    </row>
    <row r="15667" spans="2:8">
      <c r="B15667" s="235" t="s">
        <v>86</v>
      </c>
      <c r="C15667" s="235">
        <v>44395</v>
      </c>
      <c r="D15667" s="235">
        <v>0</v>
      </c>
      <c r="E15667" s="235">
        <v>92</v>
      </c>
      <c r="F15667" s="235">
        <v>88</v>
      </c>
      <c r="G15667" s="235">
        <v>26</v>
      </c>
      <c r="H15667" s="235">
        <v>14</v>
      </c>
    </row>
    <row r="15668" spans="2:8">
      <c r="B15668" s="235" t="s">
        <v>86</v>
      </c>
      <c r="C15668" s="235">
        <v>44396</v>
      </c>
      <c r="D15668" s="235">
        <v>0</v>
      </c>
      <c r="E15668" s="235">
        <v>96</v>
      </c>
      <c r="F15668" s="235">
        <v>89</v>
      </c>
      <c r="G15668" s="235">
        <v>25.9</v>
      </c>
      <c r="H15668" s="235">
        <v>15</v>
      </c>
    </row>
    <row r="15669" spans="2:8">
      <c r="B15669" s="235" t="s">
        <v>86</v>
      </c>
      <c r="C15669" s="235">
        <v>44397</v>
      </c>
      <c r="D15669" s="235">
        <v>0</v>
      </c>
      <c r="E15669" s="235">
        <v>79</v>
      </c>
      <c r="F15669" s="235">
        <v>71</v>
      </c>
      <c r="G15669" s="235">
        <v>25.8</v>
      </c>
      <c r="H15669" s="235">
        <v>12.5</v>
      </c>
    </row>
    <row r="15670" spans="2:8">
      <c r="B15670" s="235" t="s">
        <v>86</v>
      </c>
      <c r="C15670" s="235">
        <v>44398</v>
      </c>
      <c r="D15670" s="235">
        <v>0</v>
      </c>
      <c r="E15670" s="235">
        <v>83</v>
      </c>
      <c r="F15670" s="235">
        <v>76</v>
      </c>
      <c r="G15670" s="235">
        <v>25</v>
      </c>
      <c r="H15670" s="235">
        <v>11.7</v>
      </c>
    </row>
    <row r="15671" spans="2:8">
      <c r="B15671" s="235" t="s">
        <v>86</v>
      </c>
      <c r="C15671" s="235">
        <v>44399</v>
      </c>
      <c r="D15671" s="235">
        <v>1.5</v>
      </c>
      <c r="E15671" s="235">
        <v>76</v>
      </c>
      <c r="F15671" s="235">
        <v>71</v>
      </c>
      <c r="G15671" s="235">
        <v>24.9</v>
      </c>
      <c r="H15671" s="235">
        <v>13.8</v>
      </c>
    </row>
    <row r="15672" spans="2:8">
      <c r="B15672" s="235" t="s">
        <v>86</v>
      </c>
      <c r="C15672" s="235">
        <v>44400</v>
      </c>
      <c r="D15672" s="235">
        <v>5</v>
      </c>
      <c r="E15672" s="235">
        <v>77</v>
      </c>
      <c r="F15672" s="235">
        <v>63</v>
      </c>
      <c r="G15672" s="235">
        <v>26.1</v>
      </c>
      <c r="H15672" s="235">
        <v>14.9</v>
      </c>
    </row>
    <row r="15673" spans="2:8">
      <c r="B15673" s="235" t="s">
        <v>86</v>
      </c>
      <c r="C15673" s="235">
        <v>44401</v>
      </c>
      <c r="D15673" s="235">
        <v>18.5</v>
      </c>
      <c r="E15673" s="235">
        <v>93</v>
      </c>
      <c r="F15673" s="235">
        <v>85</v>
      </c>
      <c r="G15673" s="235">
        <v>21.2</v>
      </c>
      <c r="H15673" s="235">
        <v>15.9</v>
      </c>
    </row>
    <row r="15674" spans="2:8">
      <c r="B15674" s="235" t="s">
        <v>86</v>
      </c>
      <c r="C15674" s="235">
        <v>44402</v>
      </c>
      <c r="D15674" s="235">
        <v>11.2</v>
      </c>
      <c r="E15674" s="235">
        <v>90</v>
      </c>
      <c r="F15674" s="235">
        <v>86</v>
      </c>
      <c r="G15674" s="235">
        <v>20.2</v>
      </c>
      <c r="H15674" s="235">
        <v>16.399999999999999</v>
      </c>
    </row>
    <row r="15675" spans="2:8">
      <c r="B15675" s="235" t="s">
        <v>86</v>
      </c>
      <c r="C15675" s="235">
        <v>44403</v>
      </c>
      <c r="D15675" s="235">
        <v>13.8</v>
      </c>
      <c r="E15675" s="235">
        <v>91</v>
      </c>
      <c r="F15675" s="235">
        <v>70</v>
      </c>
      <c r="G15675" s="235">
        <v>23.1</v>
      </c>
      <c r="H15675" s="235">
        <v>14.3</v>
      </c>
    </row>
    <row r="15676" spans="2:8">
      <c r="B15676" s="235" t="s">
        <v>86</v>
      </c>
      <c r="C15676" s="235">
        <v>44404</v>
      </c>
      <c r="D15676" s="235">
        <v>0</v>
      </c>
      <c r="E15676" s="235">
        <v>96</v>
      </c>
      <c r="F15676" s="235">
        <v>90</v>
      </c>
      <c r="G15676" s="235">
        <v>19.899999999999999</v>
      </c>
      <c r="H15676" s="235">
        <v>15.1</v>
      </c>
    </row>
    <row r="15677" spans="2:8">
      <c r="B15677" s="235" t="s">
        <v>86</v>
      </c>
      <c r="C15677" s="235">
        <v>44405</v>
      </c>
      <c r="D15677" s="235">
        <v>0</v>
      </c>
      <c r="E15677" s="235">
        <v>87</v>
      </c>
      <c r="F15677" s="235">
        <v>81</v>
      </c>
      <c r="G15677" s="235">
        <v>23</v>
      </c>
      <c r="H15677" s="235">
        <v>14</v>
      </c>
    </row>
    <row r="15678" spans="2:8">
      <c r="B15678" s="235" t="s">
        <v>86</v>
      </c>
      <c r="C15678" s="235">
        <v>44406</v>
      </c>
      <c r="D15678" s="235">
        <v>45</v>
      </c>
      <c r="E15678" s="235">
        <v>82</v>
      </c>
      <c r="F15678" s="235">
        <v>76</v>
      </c>
      <c r="G15678" s="235">
        <v>19.899999999999999</v>
      </c>
      <c r="H15678" s="235">
        <v>14.7</v>
      </c>
    </row>
    <row r="15679" spans="2:8">
      <c r="B15679" s="235" t="s">
        <v>86</v>
      </c>
      <c r="C15679" s="235">
        <v>44407</v>
      </c>
      <c r="D15679" s="235">
        <v>1.5</v>
      </c>
      <c r="E15679" s="235">
        <v>93</v>
      </c>
      <c r="F15679" s="235">
        <v>91</v>
      </c>
      <c r="G15679" s="235">
        <v>21.9</v>
      </c>
      <c r="H15679" s="235">
        <v>15.3</v>
      </c>
    </row>
    <row r="15680" spans="2:8">
      <c r="B15680" s="235" t="s">
        <v>86</v>
      </c>
      <c r="C15680" s="235">
        <v>44408</v>
      </c>
      <c r="D15680" s="235">
        <v>1.5</v>
      </c>
      <c r="E15680" s="235">
        <v>94</v>
      </c>
      <c r="F15680" s="235">
        <v>86</v>
      </c>
      <c r="G15680" s="235">
        <v>22.6</v>
      </c>
      <c r="H15680" s="235">
        <v>17.100000000000001</v>
      </c>
    </row>
    <row r="15681" spans="2:8">
      <c r="B15681" s="235" t="s">
        <v>86</v>
      </c>
      <c r="C15681" s="235">
        <v>44409</v>
      </c>
      <c r="D15681" s="235">
        <v>0</v>
      </c>
      <c r="E15681" s="235">
        <v>88</v>
      </c>
      <c r="F15681" s="235">
        <v>77</v>
      </c>
      <c r="G15681" s="235">
        <v>21.9</v>
      </c>
      <c r="H15681" s="235">
        <v>17.8</v>
      </c>
    </row>
    <row r="15682" spans="2:8">
      <c r="B15682" s="235" t="s">
        <v>86</v>
      </c>
      <c r="C15682" s="235">
        <v>44410</v>
      </c>
      <c r="D15682" s="235">
        <v>3.5</v>
      </c>
      <c r="E15682" s="235">
        <v>89</v>
      </c>
      <c r="F15682" s="235">
        <v>81</v>
      </c>
      <c r="G15682" s="235">
        <v>25.5</v>
      </c>
      <c r="H15682" s="235">
        <v>15</v>
      </c>
    </row>
    <row r="15683" spans="2:8">
      <c r="B15683" s="235" t="s">
        <v>86</v>
      </c>
      <c r="C15683" s="235">
        <v>44411</v>
      </c>
      <c r="D15683" s="235">
        <v>0</v>
      </c>
      <c r="E15683" s="235">
        <v>93</v>
      </c>
      <c r="F15683" s="235">
        <v>80</v>
      </c>
      <c r="G15683" s="235">
        <v>24.9</v>
      </c>
      <c r="H15683" s="235">
        <v>13.8</v>
      </c>
    </row>
    <row r="15684" spans="2:8">
      <c r="B15684" s="235" t="s">
        <v>86</v>
      </c>
      <c r="C15684" s="235">
        <v>44412</v>
      </c>
      <c r="D15684" s="235">
        <v>0</v>
      </c>
      <c r="E15684" s="235">
        <v>81</v>
      </c>
      <c r="F15684" s="235">
        <v>71</v>
      </c>
      <c r="G15684" s="235">
        <v>24.8</v>
      </c>
      <c r="H15684" s="235">
        <v>14.1</v>
      </c>
    </row>
    <row r="15685" spans="2:8">
      <c r="B15685" s="235" t="s">
        <v>86</v>
      </c>
      <c r="C15685" s="235">
        <v>44413</v>
      </c>
      <c r="D15685" s="235">
        <v>0</v>
      </c>
      <c r="E15685" s="235">
        <v>89</v>
      </c>
      <c r="F15685" s="235">
        <v>76</v>
      </c>
      <c r="G15685" s="235">
        <v>25.3</v>
      </c>
      <c r="H15685" s="235">
        <v>14.8</v>
      </c>
    </row>
    <row r="15686" spans="2:8">
      <c r="B15686" s="235" t="s">
        <v>86</v>
      </c>
      <c r="C15686" s="235">
        <v>44414</v>
      </c>
      <c r="D15686" s="235">
        <v>0</v>
      </c>
      <c r="E15686" s="235">
        <v>90</v>
      </c>
      <c r="F15686" s="235">
        <v>79</v>
      </c>
      <c r="G15686" s="235">
        <v>25</v>
      </c>
      <c r="H15686" s="235">
        <v>14.2</v>
      </c>
    </row>
    <row r="15687" spans="2:8">
      <c r="B15687" s="235" t="s">
        <v>86</v>
      </c>
      <c r="C15687" s="235">
        <v>44415</v>
      </c>
      <c r="D15687" s="235">
        <v>39.5</v>
      </c>
      <c r="E15687" s="235">
        <v>92</v>
      </c>
      <c r="F15687" s="235">
        <v>90</v>
      </c>
      <c r="G15687" s="235">
        <v>21.9</v>
      </c>
      <c r="H15687" s="235">
        <v>15.5</v>
      </c>
    </row>
    <row r="15688" spans="2:8">
      <c r="B15688" s="235" t="s">
        <v>86</v>
      </c>
      <c r="C15688" s="235">
        <v>44416</v>
      </c>
      <c r="D15688" s="235">
        <v>6.5</v>
      </c>
      <c r="E15688" s="235">
        <v>88</v>
      </c>
      <c r="F15688" s="235">
        <v>79</v>
      </c>
      <c r="G15688" s="235">
        <v>21</v>
      </c>
      <c r="H15688" s="235">
        <v>14.1</v>
      </c>
    </row>
    <row r="15689" spans="2:8">
      <c r="B15689" s="235" t="s">
        <v>86</v>
      </c>
      <c r="C15689" s="235">
        <v>44417</v>
      </c>
      <c r="D15689" s="235">
        <v>8</v>
      </c>
      <c r="E15689" s="235">
        <v>79</v>
      </c>
      <c r="F15689" s="235">
        <v>73</v>
      </c>
      <c r="G15689" s="235">
        <v>23.6</v>
      </c>
      <c r="H15689" s="235">
        <v>19.5</v>
      </c>
    </row>
    <row r="15690" spans="2:8">
      <c r="B15690" s="235" t="s">
        <v>86</v>
      </c>
      <c r="C15690" s="235">
        <v>44418</v>
      </c>
      <c r="D15690" s="235">
        <v>19.5</v>
      </c>
      <c r="E15690" s="235">
        <v>93</v>
      </c>
      <c r="F15690" s="235">
        <v>88</v>
      </c>
      <c r="G15690" s="235">
        <v>19.899999999999999</v>
      </c>
      <c r="H15690" s="235">
        <v>14</v>
      </c>
    </row>
    <row r="15691" spans="2:8">
      <c r="B15691" s="235" t="s">
        <v>86</v>
      </c>
      <c r="C15691" s="235">
        <v>44419</v>
      </c>
      <c r="D15691" s="235">
        <v>12</v>
      </c>
      <c r="E15691" s="235">
        <v>91</v>
      </c>
      <c r="F15691" s="235">
        <v>76</v>
      </c>
      <c r="G15691" s="235">
        <v>23</v>
      </c>
      <c r="H15691" s="235">
        <v>14</v>
      </c>
    </row>
    <row r="15692" spans="2:8">
      <c r="B15692" s="235" t="s">
        <v>86</v>
      </c>
      <c r="C15692" s="235">
        <v>44420</v>
      </c>
      <c r="D15692" s="235">
        <v>19.2</v>
      </c>
      <c r="E15692" s="235">
        <v>90</v>
      </c>
      <c r="F15692" s="235">
        <v>80</v>
      </c>
      <c r="G15692" s="235">
        <v>21.2</v>
      </c>
      <c r="H15692" s="235">
        <v>14.8</v>
      </c>
    </row>
    <row r="15693" spans="2:8">
      <c r="B15693" s="235" t="s">
        <v>86</v>
      </c>
      <c r="C15693" s="235">
        <v>44421</v>
      </c>
      <c r="D15693" s="235">
        <v>8.5</v>
      </c>
      <c r="E15693" s="235">
        <v>83</v>
      </c>
      <c r="F15693" s="235">
        <v>82</v>
      </c>
      <c r="G15693" s="235">
        <v>20.8</v>
      </c>
      <c r="H15693" s="235">
        <v>14.1</v>
      </c>
    </row>
    <row r="15694" spans="2:8">
      <c r="B15694" s="235" t="s">
        <v>86</v>
      </c>
      <c r="C15694" s="235">
        <v>44422</v>
      </c>
      <c r="D15694" s="235">
        <v>5</v>
      </c>
      <c r="E15694" s="235">
        <v>87</v>
      </c>
      <c r="F15694" s="235">
        <v>79</v>
      </c>
      <c r="G15694" s="235">
        <v>21.3</v>
      </c>
      <c r="H15694" s="235">
        <v>16.899999999999999</v>
      </c>
    </row>
    <row r="15695" spans="2:8">
      <c r="B15695" s="235" t="s">
        <v>86</v>
      </c>
      <c r="C15695" s="235">
        <v>44423</v>
      </c>
      <c r="D15695" s="235">
        <v>6.5</v>
      </c>
      <c r="E15695" s="235">
        <v>88</v>
      </c>
      <c r="F15695" s="235">
        <v>80</v>
      </c>
      <c r="G15695" s="235">
        <v>21.8</v>
      </c>
      <c r="H15695" s="235">
        <v>16.2</v>
      </c>
    </row>
    <row r="15696" spans="2:8">
      <c r="B15696" s="235" t="s">
        <v>86</v>
      </c>
      <c r="C15696" s="235">
        <v>44424</v>
      </c>
      <c r="D15696" s="235">
        <v>35</v>
      </c>
      <c r="E15696" s="235">
        <v>96</v>
      </c>
      <c r="F15696" s="235">
        <v>85</v>
      </c>
      <c r="G15696" s="235">
        <v>20.8</v>
      </c>
      <c r="H15696" s="235">
        <v>17.600000000000001</v>
      </c>
    </row>
    <row r="15697" spans="2:8">
      <c r="B15697" s="235" t="s">
        <v>86</v>
      </c>
      <c r="C15697" s="235">
        <v>44425</v>
      </c>
      <c r="D15697" s="235">
        <v>37</v>
      </c>
      <c r="E15697" s="235">
        <v>91</v>
      </c>
      <c r="F15697" s="235">
        <v>80</v>
      </c>
      <c r="G15697" s="235">
        <v>20.100000000000001</v>
      </c>
      <c r="H15697" s="235">
        <v>14</v>
      </c>
    </row>
    <row r="15698" spans="2:8">
      <c r="B15698" s="235" t="s">
        <v>86</v>
      </c>
      <c r="C15698" s="235">
        <v>44426</v>
      </c>
      <c r="D15698" s="235">
        <v>14</v>
      </c>
      <c r="E15698" s="235">
        <v>96</v>
      </c>
      <c r="F15698" s="235">
        <v>87</v>
      </c>
      <c r="G15698" s="235">
        <v>19.899999999999999</v>
      </c>
      <c r="H15698" s="235">
        <v>14.7</v>
      </c>
    </row>
    <row r="15699" spans="2:8">
      <c r="B15699" s="235" t="s">
        <v>86</v>
      </c>
      <c r="C15699" s="235">
        <v>44427</v>
      </c>
      <c r="D15699" s="235">
        <v>18</v>
      </c>
      <c r="E15699" s="235">
        <v>90</v>
      </c>
      <c r="F15699" s="235">
        <v>81</v>
      </c>
      <c r="G15699" s="235">
        <v>19.100000000000001</v>
      </c>
      <c r="H15699" s="235">
        <v>14.9</v>
      </c>
    </row>
    <row r="15700" spans="2:8">
      <c r="B15700" s="235" t="s">
        <v>86</v>
      </c>
      <c r="C15700" s="235">
        <v>44428</v>
      </c>
      <c r="D15700" s="235">
        <v>24</v>
      </c>
      <c r="E15700" s="235">
        <v>90</v>
      </c>
      <c r="F15700" s="235">
        <v>81</v>
      </c>
      <c r="G15700" s="235">
        <v>20.8</v>
      </c>
      <c r="H15700" s="235">
        <v>15.2</v>
      </c>
    </row>
    <row r="15701" spans="2:8">
      <c r="B15701" s="235" t="s">
        <v>86</v>
      </c>
      <c r="C15701" s="235">
        <v>44429</v>
      </c>
      <c r="D15701" s="235">
        <v>0</v>
      </c>
      <c r="E15701" s="235">
        <v>91</v>
      </c>
      <c r="F15701" s="235">
        <v>81</v>
      </c>
      <c r="G15701" s="235">
        <v>20.8</v>
      </c>
      <c r="H15701" s="235">
        <v>15.2</v>
      </c>
    </row>
    <row r="15702" spans="2:8">
      <c r="B15702" s="235" t="s">
        <v>86</v>
      </c>
      <c r="C15702" s="235">
        <v>44430</v>
      </c>
      <c r="D15702" s="235">
        <v>12.5</v>
      </c>
      <c r="E15702" s="235">
        <v>82</v>
      </c>
      <c r="F15702" s="235">
        <v>80</v>
      </c>
      <c r="G15702" s="235">
        <v>21.1</v>
      </c>
      <c r="H15702" s="235">
        <v>16</v>
      </c>
    </row>
    <row r="15703" spans="2:8">
      <c r="B15703" s="235" t="s">
        <v>86</v>
      </c>
      <c r="C15703" s="235">
        <v>44431</v>
      </c>
      <c r="D15703" s="235">
        <v>0</v>
      </c>
      <c r="E15703" s="235">
        <v>91</v>
      </c>
      <c r="F15703" s="235">
        <v>89</v>
      </c>
      <c r="G15703" s="235">
        <v>23</v>
      </c>
      <c r="H15703" s="235">
        <v>14.1</v>
      </c>
    </row>
    <row r="15704" spans="2:8">
      <c r="B15704" s="235" t="s">
        <v>86</v>
      </c>
      <c r="C15704" s="235">
        <v>44432</v>
      </c>
      <c r="D15704" s="235">
        <v>7</v>
      </c>
      <c r="E15704" s="235">
        <v>91</v>
      </c>
      <c r="F15704" s="235">
        <v>72</v>
      </c>
      <c r="G15704" s="235">
        <v>23</v>
      </c>
      <c r="H15704" s="235">
        <v>14.8</v>
      </c>
    </row>
    <row r="15705" spans="2:8">
      <c r="B15705" s="235" t="s">
        <v>86</v>
      </c>
      <c r="C15705" s="235">
        <v>44433</v>
      </c>
      <c r="D15705" s="235">
        <v>30</v>
      </c>
      <c r="E15705" s="235">
        <v>96</v>
      </c>
      <c r="F15705" s="235">
        <v>91</v>
      </c>
      <c r="G15705" s="235">
        <v>18.3</v>
      </c>
      <c r="H15705" s="235">
        <v>16</v>
      </c>
    </row>
    <row r="15706" spans="2:8">
      <c r="B15706" s="235" t="s">
        <v>86</v>
      </c>
      <c r="C15706" s="235">
        <v>44434</v>
      </c>
      <c r="D15706" s="235">
        <v>1</v>
      </c>
      <c r="E15706" s="235">
        <v>91</v>
      </c>
      <c r="F15706" s="235">
        <v>81</v>
      </c>
      <c r="G15706" s="235">
        <v>19.899999999999999</v>
      </c>
      <c r="H15706" s="235">
        <v>15.3</v>
      </c>
    </row>
    <row r="15707" spans="2:8">
      <c r="B15707" s="235" t="s">
        <v>86</v>
      </c>
      <c r="C15707" s="235">
        <v>44435</v>
      </c>
      <c r="D15707" s="235">
        <v>24</v>
      </c>
      <c r="E15707" s="235">
        <v>93</v>
      </c>
      <c r="F15707" s="235">
        <v>81</v>
      </c>
      <c r="G15707" s="235">
        <v>21.2</v>
      </c>
      <c r="H15707" s="235">
        <v>14.1</v>
      </c>
    </row>
    <row r="15708" spans="2:8">
      <c r="B15708" s="235" t="s">
        <v>86</v>
      </c>
      <c r="C15708" s="235">
        <v>44436</v>
      </c>
      <c r="D15708" s="235">
        <v>0</v>
      </c>
      <c r="E15708" s="235">
        <v>92</v>
      </c>
      <c r="F15708" s="235">
        <v>91</v>
      </c>
      <c r="G15708" s="235">
        <v>21.3</v>
      </c>
      <c r="H15708" s="235">
        <v>14.2</v>
      </c>
    </row>
    <row r="15709" spans="2:8">
      <c r="B15709" s="235" t="s">
        <v>86</v>
      </c>
      <c r="C15709" s="235">
        <v>44437</v>
      </c>
      <c r="D15709" s="235">
        <v>36</v>
      </c>
      <c r="E15709" s="235">
        <v>91</v>
      </c>
      <c r="F15709" s="235">
        <v>89</v>
      </c>
      <c r="G15709" s="235">
        <v>23</v>
      </c>
      <c r="H15709" s="235">
        <v>14.8</v>
      </c>
    </row>
    <row r="15710" spans="2:8">
      <c r="B15710" s="235" t="s">
        <v>86</v>
      </c>
      <c r="C15710" s="235">
        <v>44438</v>
      </c>
      <c r="D15710" s="235">
        <v>16</v>
      </c>
      <c r="E15710" s="235">
        <v>91</v>
      </c>
      <c r="F15710" s="235">
        <v>80</v>
      </c>
      <c r="G15710" s="235">
        <v>19.899999999999999</v>
      </c>
      <c r="H15710" s="235">
        <v>14.1</v>
      </c>
    </row>
    <row r="15711" spans="2:8">
      <c r="B15711" s="235" t="s">
        <v>86</v>
      </c>
      <c r="C15711" s="235">
        <v>44439</v>
      </c>
      <c r="D15711" s="235">
        <v>5</v>
      </c>
      <c r="E15711" s="235">
        <v>92</v>
      </c>
      <c r="F15711" s="235">
        <v>81</v>
      </c>
      <c r="G15711" s="235">
        <v>19.899999999999999</v>
      </c>
      <c r="H15711" s="235">
        <v>14.8</v>
      </c>
    </row>
    <row r="15712" spans="2:8">
      <c r="B15712" s="235" t="s">
        <v>86</v>
      </c>
      <c r="C15712" s="235">
        <v>44440</v>
      </c>
      <c r="D15712" s="235">
        <v>0</v>
      </c>
      <c r="E15712" s="235">
        <v>91</v>
      </c>
      <c r="F15712" s="235">
        <v>80</v>
      </c>
      <c r="G15712" s="235">
        <v>20.9</v>
      </c>
      <c r="H15712" s="235">
        <v>14.9</v>
      </c>
    </row>
    <row r="15713" spans="2:8">
      <c r="B15713" s="235" t="s">
        <v>86</v>
      </c>
      <c r="C15713" s="235">
        <v>44441</v>
      </c>
      <c r="D15713" s="235">
        <v>0</v>
      </c>
      <c r="E15713" s="235">
        <v>81</v>
      </c>
      <c r="F15713" s="235">
        <v>75</v>
      </c>
      <c r="G15713" s="235">
        <v>23.2</v>
      </c>
      <c r="H15713" s="235">
        <v>15.3</v>
      </c>
    </row>
    <row r="15714" spans="2:8">
      <c r="B15714" s="235" t="s">
        <v>86</v>
      </c>
      <c r="C15714" s="235">
        <v>44442</v>
      </c>
      <c r="D15714" s="235">
        <v>0</v>
      </c>
      <c r="E15714" s="235">
        <v>80</v>
      </c>
      <c r="F15714" s="235">
        <v>76</v>
      </c>
      <c r="G15714" s="235">
        <v>23</v>
      </c>
      <c r="H15714" s="235">
        <v>15.4</v>
      </c>
    </row>
    <row r="15715" spans="2:8">
      <c r="B15715" s="235" t="s">
        <v>86</v>
      </c>
      <c r="C15715" s="235">
        <v>44443</v>
      </c>
      <c r="D15715" s="235">
        <v>16</v>
      </c>
      <c r="E15715" s="235">
        <v>95</v>
      </c>
      <c r="F15715" s="235">
        <v>85</v>
      </c>
      <c r="G15715" s="235">
        <v>21.9</v>
      </c>
      <c r="H15715" s="235">
        <v>18.8</v>
      </c>
    </row>
    <row r="15716" spans="2:8">
      <c r="B15716" s="235" t="s">
        <v>86</v>
      </c>
      <c r="C15716" s="235">
        <v>44444</v>
      </c>
      <c r="D15716" s="235">
        <v>30</v>
      </c>
      <c r="E15716" s="235">
        <v>97</v>
      </c>
      <c r="F15716" s="235">
        <v>82</v>
      </c>
      <c r="G15716" s="235">
        <v>22.6</v>
      </c>
      <c r="H15716" s="235">
        <v>18.3</v>
      </c>
    </row>
    <row r="15717" spans="2:8">
      <c r="B15717" s="235" t="s">
        <v>86</v>
      </c>
      <c r="C15717" s="235">
        <v>44445</v>
      </c>
      <c r="D15717" s="235">
        <v>36</v>
      </c>
      <c r="E15717" s="235">
        <v>80</v>
      </c>
      <c r="F15717" s="235">
        <v>79</v>
      </c>
      <c r="G15717" s="235">
        <v>23</v>
      </c>
      <c r="H15717" s="235">
        <v>14.9</v>
      </c>
    </row>
    <row r="15718" spans="2:8">
      <c r="B15718" s="235" t="s">
        <v>86</v>
      </c>
      <c r="C15718" s="235">
        <v>44446</v>
      </c>
      <c r="D15718" s="235">
        <v>8.5</v>
      </c>
      <c r="E15718" s="235">
        <v>87</v>
      </c>
      <c r="F15718" s="235">
        <v>81</v>
      </c>
      <c r="G15718" s="235">
        <v>23</v>
      </c>
      <c r="H15718" s="235">
        <v>15.4</v>
      </c>
    </row>
    <row r="15719" spans="2:8">
      <c r="B15719" s="235" t="s">
        <v>86</v>
      </c>
      <c r="C15719" s="235">
        <v>44447</v>
      </c>
      <c r="D15719" s="235">
        <v>0</v>
      </c>
      <c r="E15719" s="235">
        <v>91</v>
      </c>
      <c r="F15719" s="235">
        <v>82</v>
      </c>
      <c r="G15719" s="235">
        <v>22</v>
      </c>
      <c r="H15719" s="235">
        <v>14</v>
      </c>
    </row>
    <row r="15720" spans="2:8">
      <c r="B15720" s="235" t="s">
        <v>86</v>
      </c>
      <c r="C15720" s="235">
        <v>44448</v>
      </c>
      <c r="D15720" s="235">
        <v>1</v>
      </c>
      <c r="E15720" s="235">
        <v>91</v>
      </c>
      <c r="F15720" s="235">
        <v>81.2</v>
      </c>
      <c r="G15720" s="235">
        <v>21</v>
      </c>
      <c r="H15720" s="235">
        <v>15.9</v>
      </c>
    </row>
    <row r="15721" spans="2:8">
      <c r="B15721" s="235" t="s">
        <v>86</v>
      </c>
      <c r="C15721" s="235">
        <v>44449</v>
      </c>
      <c r="D15721" s="235">
        <v>19</v>
      </c>
      <c r="E15721" s="235">
        <v>89.1</v>
      </c>
      <c r="F15721" s="235">
        <v>80</v>
      </c>
      <c r="G15721" s="235">
        <v>20.9</v>
      </c>
      <c r="H15721" s="235">
        <v>14.1</v>
      </c>
    </row>
    <row r="15722" spans="2:8">
      <c r="B15722" s="235" t="s">
        <v>86</v>
      </c>
      <c r="C15722" s="235">
        <v>44450</v>
      </c>
      <c r="D15722" s="235">
        <v>31</v>
      </c>
      <c r="E15722" s="235">
        <v>89</v>
      </c>
      <c r="F15722" s="235">
        <v>80.099999999999994</v>
      </c>
      <c r="G15722" s="235">
        <v>21.2</v>
      </c>
      <c r="H15722" s="235">
        <v>16.100000000000001</v>
      </c>
    </row>
    <row r="15723" spans="2:8">
      <c r="B15723" s="235" t="s">
        <v>86</v>
      </c>
      <c r="C15723" s="235">
        <v>44451</v>
      </c>
      <c r="D15723" s="235">
        <v>0</v>
      </c>
      <c r="E15723" s="235">
        <v>85.9</v>
      </c>
      <c r="F15723" s="235">
        <v>82.1</v>
      </c>
      <c r="G15723" s="235">
        <v>21</v>
      </c>
      <c r="H15723" s="235">
        <v>16.7</v>
      </c>
    </row>
    <row r="15724" spans="2:8">
      <c r="B15724" s="235" t="s">
        <v>86</v>
      </c>
      <c r="C15724" s="235">
        <v>44452</v>
      </c>
      <c r="D15724" s="235">
        <v>13.8</v>
      </c>
      <c r="E15724" s="235">
        <v>91</v>
      </c>
      <c r="F15724" s="235">
        <v>81.2</v>
      </c>
      <c r="G15724" s="235">
        <v>22.9</v>
      </c>
      <c r="H15724" s="235">
        <v>15.2</v>
      </c>
    </row>
    <row r="15725" spans="2:8">
      <c r="B15725" s="235" t="s">
        <v>86</v>
      </c>
      <c r="C15725" s="235">
        <v>44453</v>
      </c>
      <c r="D15725" s="235">
        <v>32</v>
      </c>
      <c r="E15725" s="235">
        <v>90</v>
      </c>
      <c r="F15725" s="235">
        <v>80</v>
      </c>
      <c r="G15725" s="235">
        <v>23.8</v>
      </c>
      <c r="H15725" s="235">
        <v>15.1</v>
      </c>
    </row>
    <row r="15726" spans="2:8">
      <c r="B15726" s="235" t="s">
        <v>86</v>
      </c>
      <c r="C15726" s="235">
        <v>44454</v>
      </c>
      <c r="D15726" s="235">
        <v>0</v>
      </c>
      <c r="E15726" s="235">
        <v>88.9</v>
      </c>
      <c r="F15726" s="235">
        <v>79.099999999999994</v>
      </c>
      <c r="G15726" s="235">
        <v>20.100000000000001</v>
      </c>
      <c r="H15726" s="235">
        <v>14.1</v>
      </c>
    </row>
    <row r="15727" spans="2:8">
      <c r="B15727" s="235" t="s">
        <v>86</v>
      </c>
      <c r="C15727" s="235">
        <v>44455</v>
      </c>
      <c r="D15727" s="235">
        <v>0</v>
      </c>
      <c r="E15727" s="235">
        <v>81</v>
      </c>
      <c r="F15727" s="235">
        <v>75.099999999999994</v>
      </c>
      <c r="G15727" s="235">
        <v>23</v>
      </c>
      <c r="H15727" s="235">
        <v>14</v>
      </c>
    </row>
    <row r="15728" spans="2:8">
      <c r="B15728" s="235" t="s">
        <v>86</v>
      </c>
      <c r="C15728" s="235">
        <v>44456</v>
      </c>
      <c r="D15728" s="235">
        <v>0</v>
      </c>
      <c r="E15728" s="235">
        <v>81</v>
      </c>
      <c r="F15728" s="235">
        <v>70.900000000000006</v>
      </c>
      <c r="G15728" s="235">
        <v>23.6</v>
      </c>
      <c r="H15728" s="235">
        <v>16</v>
      </c>
    </row>
    <row r="15729" spans="2:8">
      <c r="B15729" s="235" t="s">
        <v>86</v>
      </c>
      <c r="C15729" s="235">
        <v>44457</v>
      </c>
      <c r="D15729" s="235">
        <v>47.3</v>
      </c>
      <c r="E15729" s="235">
        <v>96.1</v>
      </c>
      <c r="F15729" s="235">
        <v>96</v>
      </c>
      <c r="G15729" s="235">
        <v>19.899999999999999</v>
      </c>
      <c r="H15729" s="235">
        <v>17.2</v>
      </c>
    </row>
    <row r="15730" spans="2:8">
      <c r="B15730" s="235" t="s">
        <v>86</v>
      </c>
      <c r="C15730" s="235">
        <v>44458</v>
      </c>
      <c r="D15730" s="235">
        <v>24</v>
      </c>
      <c r="E15730" s="235">
        <v>91</v>
      </c>
      <c r="F15730" s="235">
        <v>80</v>
      </c>
      <c r="G15730" s="235">
        <v>20.3</v>
      </c>
      <c r="H15730" s="235">
        <v>18.100000000000001</v>
      </c>
    </row>
    <row r="15731" spans="2:8">
      <c r="B15731" s="235" t="s">
        <v>86</v>
      </c>
      <c r="C15731" s="235">
        <v>44459</v>
      </c>
      <c r="D15731" s="235">
        <v>6</v>
      </c>
      <c r="E15731" s="235">
        <v>81.2</v>
      </c>
      <c r="F15731" s="235">
        <v>7.1</v>
      </c>
      <c r="G15731" s="235">
        <v>23.1</v>
      </c>
      <c r="H15731" s="235">
        <v>15.2</v>
      </c>
    </row>
    <row r="15732" spans="2:8">
      <c r="B15732" s="235" t="s">
        <v>86</v>
      </c>
      <c r="C15732" s="235">
        <v>44460</v>
      </c>
      <c r="D15732" s="235">
        <v>0</v>
      </c>
      <c r="E15732" s="235">
        <v>91.1</v>
      </c>
      <c r="F15732" s="235">
        <v>80.099999999999994</v>
      </c>
      <c r="G15732" s="235">
        <v>22.3</v>
      </c>
      <c r="H15732" s="235">
        <v>15</v>
      </c>
    </row>
    <row r="15733" spans="2:8">
      <c r="B15733" s="235" t="s">
        <v>86</v>
      </c>
      <c r="C15733" s="235">
        <v>44461</v>
      </c>
      <c r="D15733" s="235">
        <v>24</v>
      </c>
      <c r="E15733" s="235">
        <v>86.4</v>
      </c>
      <c r="F15733" s="235">
        <v>81</v>
      </c>
      <c r="G15733" s="235">
        <v>23.1</v>
      </c>
      <c r="H15733" s="235">
        <v>14.1</v>
      </c>
    </row>
    <row r="15734" spans="2:8">
      <c r="B15734" s="235" t="s">
        <v>86</v>
      </c>
      <c r="C15734" s="235">
        <v>44462</v>
      </c>
      <c r="D15734" s="235">
        <v>1</v>
      </c>
      <c r="E15734" s="235">
        <v>91</v>
      </c>
      <c r="F15734" s="235">
        <v>80</v>
      </c>
      <c r="G15734" s="235">
        <v>22.9</v>
      </c>
      <c r="H15734" s="235">
        <v>14</v>
      </c>
    </row>
    <row r="15735" spans="2:8">
      <c r="B15735" s="235" t="s">
        <v>86</v>
      </c>
      <c r="C15735" s="235">
        <v>44463</v>
      </c>
      <c r="D15735" s="235">
        <v>0</v>
      </c>
      <c r="E15735" s="235">
        <v>83.5</v>
      </c>
      <c r="F15735" s="235">
        <v>81</v>
      </c>
      <c r="G15735" s="235">
        <v>21.9</v>
      </c>
      <c r="H15735" s="235">
        <v>15.1</v>
      </c>
    </row>
    <row r="15736" spans="2:8">
      <c r="B15736" s="235" t="s">
        <v>86</v>
      </c>
      <c r="C15736" s="235">
        <v>44464</v>
      </c>
      <c r="D15736" s="235">
        <v>0</v>
      </c>
      <c r="E15736" s="235">
        <v>96.1</v>
      </c>
      <c r="F15736" s="235">
        <v>82.3</v>
      </c>
      <c r="G15736" s="235">
        <v>22</v>
      </c>
      <c r="H15736" s="235">
        <v>17.8</v>
      </c>
    </row>
    <row r="15737" spans="2:8">
      <c r="B15737" s="235" t="s">
        <v>86</v>
      </c>
      <c r="C15737" s="235">
        <v>44465</v>
      </c>
      <c r="D15737" s="235">
        <v>0</v>
      </c>
      <c r="E15737" s="235">
        <v>89</v>
      </c>
      <c r="F15737" s="235">
        <v>81</v>
      </c>
      <c r="G15737" s="235">
        <v>21.9</v>
      </c>
      <c r="H15737" s="235">
        <v>17.899999999999999</v>
      </c>
    </row>
    <row r="15738" spans="2:8">
      <c r="B15738" s="235" t="s">
        <v>86</v>
      </c>
      <c r="C15738" s="235">
        <v>44466</v>
      </c>
      <c r="D15738" s="235">
        <v>1.2</v>
      </c>
      <c r="E15738" s="235">
        <v>89</v>
      </c>
      <c r="F15738" s="235">
        <v>80.099999999999994</v>
      </c>
      <c r="G15738" s="235">
        <v>22.8</v>
      </c>
      <c r="H15738" s="235">
        <v>15.2</v>
      </c>
    </row>
    <row r="15739" spans="2:8">
      <c r="B15739" s="235" t="s">
        <v>86</v>
      </c>
      <c r="C15739" s="235">
        <v>44467</v>
      </c>
      <c r="D15739" s="235">
        <v>16.8</v>
      </c>
      <c r="E15739" s="235">
        <v>91.2</v>
      </c>
      <c r="F15739" s="235">
        <v>80.099999999999994</v>
      </c>
      <c r="G15739" s="235">
        <v>20</v>
      </c>
      <c r="H15739" s="235">
        <v>15.1</v>
      </c>
    </row>
    <row r="15740" spans="2:8">
      <c r="B15740" s="235" t="s">
        <v>86</v>
      </c>
      <c r="C15740" s="235">
        <v>44468</v>
      </c>
      <c r="D15740" s="235">
        <v>35</v>
      </c>
      <c r="E15740" s="235">
        <v>82.1</v>
      </c>
      <c r="F15740" s="235">
        <v>80.099999999999994</v>
      </c>
      <c r="G15740" s="235">
        <v>20</v>
      </c>
      <c r="H15740" s="235">
        <v>15.1</v>
      </c>
    </row>
    <row r="15741" spans="2:8">
      <c r="B15741" s="235" t="s">
        <v>86</v>
      </c>
      <c r="C15741" s="235">
        <v>44469</v>
      </c>
      <c r="D15741" s="235">
        <v>0</v>
      </c>
      <c r="E15741" s="235">
        <v>86</v>
      </c>
      <c r="F15741" s="235">
        <v>81</v>
      </c>
      <c r="G15741" s="235">
        <v>15.1</v>
      </c>
      <c r="H15741" s="235">
        <v>23.1</v>
      </c>
    </row>
    <row r="15742" spans="2:8">
      <c r="B15742" s="235" t="s">
        <v>86</v>
      </c>
      <c r="C15742" s="235">
        <v>44470</v>
      </c>
      <c r="D15742" s="235">
        <v>0</v>
      </c>
      <c r="E15742" s="235">
        <v>90.2</v>
      </c>
      <c r="F15742" s="235">
        <v>80.099999999999994</v>
      </c>
      <c r="G15742" s="235">
        <v>22.9</v>
      </c>
      <c r="H15742" s="235">
        <v>16.100000000000001</v>
      </c>
    </row>
    <row r="15743" spans="2:8">
      <c r="B15743" s="235" t="s">
        <v>86</v>
      </c>
      <c r="C15743" s="235">
        <v>44471</v>
      </c>
      <c r="D15743" s="235">
        <v>0</v>
      </c>
      <c r="E15743" s="235">
        <v>83.2</v>
      </c>
      <c r="F15743" s="235">
        <v>80.099999999999994</v>
      </c>
      <c r="G15743" s="235">
        <v>21.9</v>
      </c>
      <c r="H15743" s="235">
        <v>16.8</v>
      </c>
    </row>
    <row r="15744" spans="2:8">
      <c r="B15744" s="235" t="s">
        <v>86</v>
      </c>
      <c r="C15744" s="235">
        <v>44472</v>
      </c>
      <c r="D15744" s="235">
        <v>1</v>
      </c>
      <c r="E15744" s="235">
        <v>92</v>
      </c>
      <c r="F15744" s="235">
        <v>81</v>
      </c>
      <c r="G15744" s="235">
        <v>22.8</v>
      </c>
      <c r="H15744" s="235">
        <v>17</v>
      </c>
    </row>
    <row r="15745" spans="2:8">
      <c r="B15745" s="235" t="s">
        <v>86</v>
      </c>
      <c r="C15745" s="235">
        <v>44473</v>
      </c>
      <c r="D15745" s="235">
        <v>20</v>
      </c>
      <c r="E15745" s="235">
        <v>82</v>
      </c>
      <c r="F15745" s="235">
        <v>81</v>
      </c>
      <c r="G15745" s="235">
        <v>20.100000000000001</v>
      </c>
      <c r="H15745" s="235">
        <v>15.1</v>
      </c>
    </row>
    <row r="15746" spans="2:8">
      <c r="B15746" s="235" t="s">
        <v>86</v>
      </c>
      <c r="C15746" s="235">
        <v>44474</v>
      </c>
      <c r="D15746" s="235">
        <v>12</v>
      </c>
      <c r="E15746" s="235">
        <v>82.3</v>
      </c>
      <c r="F15746" s="235">
        <v>80</v>
      </c>
      <c r="G15746" s="235">
        <v>21.3</v>
      </c>
      <c r="H15746" s="235">
        <v>14</v>
      </c>
    </row>
    <row r="15747" spans="2:8">
      <c r="B15747" s="235" t="s">
        <v>86</v>
      </c>
      <c r="C15747" s="235">
        <v>44475</v>
      </c>
      <c r="D15747" s="235">
        <v>11</v>
      </c>
      <c r="E15747" s="235">
        <v>82.1</v>
      </c>
      <c r="F15747" s="235">
        <v>81</v>
      </c>
      <c r="G15747" s="235">
        <v>22.1</v>
      </c>
      <c r="H15747" s="235">
        <v>14.1</v>
      </c>
    </row>
    <row r="15748" spans="2:8">
      <c r="B15748" s="235" t="s">
        <v>86</v>
      </c>
      <c r="C15748" s="235">
        <v>44476</v>
      </c>
      <c r="D15748" s="235">
        <v>1</v>
      </c>
      <c r="E15748" s="235">
        <v>83</v>
      </c>
      <c r="F15748" s="235">
        <v>81</v>
      </c>
      <c r="G15748" s="235">
        <v>23.3</v>
      </c>
      <c r="H15748" s="235">
        <v>15.2</v>
      </c>
    </row>
    <row r="15749" spans="2:8">
      <c r="B15749" s="235" t="s">
        <v>86</v>
      </c>
      <c r="C15749" s="235">
        <v>44477</v>
      </c>
      <c r="D15749" s="235">
        <v>47.2</v>
      </c>
      <c r="E15749" s="235">
        <v>91</v>
      </c>
      <c r="F15749" s="235">
        <v>81</v>
      </c>
      <c r="G15749" s="235">
        <v>23.1</v>
      </c>
      <c r="H15749" s="235">
        <v>15</v>
      </c>
    </row>
    <row r="15750" spans="2:8">
      <c r="B15750" s="235" t="s">
        <v>86</v>
      </c>
      <c r="C15750" s="235">
        <v>44478</v>
      </c>
      <c r="D15750" s="235">
        <v>12</v>
      </c>
      <c r="E15750" s="235">
        <v>87.8</v>
      </c>
      <c r="F15750" s="235">
        <v>86</v>
      </c>
      <c r="G15750" s="235">
        <v>19.899999999999999</v>
      </c>
      <c r="H15750" s="235">
        <v>16.8</v>
      </c>
    </row>
    <row r="15751" spans="2:8">
      <c r="B15751" s="235" t="s">
        <v>86</v>
      </c>
      <c r="C15751" s="235">
        <v>44479</v>
      </c>
      <c r="D15751" s="235">
        <v>2</v>
      </c>
      <c r="E15751" s="235">
        <v>86.1</v>
      </c>
      <c r="F15751" s="235">
        <v>95</v>
      </c>
      <c r="G15751" s="235">
        <v>20.100000000000001</v>
      </c>
      <c r="H15751" s="235">
        <v>17.7</v>
      </c>
    </row>
    <row r="15752" spans="2:8">
      <c r="B15752" s="235" t="s">
        <v>86</v>
      </c>
      <c r="C15752" s="235">
        <v>44480</v>
      </c>
      <c r="D15752" s="235">
        <v>3.5</v>
      </c>
      <c r="E15752" s="235">
        <v>82.1</v>
      </c>
      <c r="F15752" s="235">
        <v>80.099999999999994</v>
      </c>
      <c r="G15752" s="235">
        <v>21.9</v>
      </c>
      <c r="H15752" s="235">
        <v>14.1</v>
      </c>
    </row>
    <row r="15753" spans="2:8">
      <c r="B15753" s="235" t="s">
        <v>86</v>
      </c>
      <c r="C15753" s="235">
        <v>44481</v>
      </c>
      <c r="D15753" s="235">
        <v>39</v>
      </c>
      <c r="E15753" s="235">
        <v>91</v>
      </c>
      <c r="F15753" s="235">
        <v>89</v>
      </c>
      <c r="G15753" s="235">
        <v>22</v>
      </c>
      <c r="H15753" s="235">
        <v>14.1</v>
      </c>
    </row>
    <row r="15754" spans="2:8">
      <c r="B15754" s="235" t="s">
        <v>86</v>
      </c>
      <c r="C15754" s="235">
        <v>44482</v>
      </c>
      <c r="D15754" s="235">
        <v>2</v>
      </c>
      <c r="E15754" s="235">
        <v>83.9</v>
      </c>
      <c r="F15754" s="235">
        <v>80</v>
      </c>
      <c r="G15754" s="235">
        <v>21.9</v>
      </c>
      <c r="H15754" s="235">
        <v>14.2</v>
      </c>
    </row>
    <row r="15755" spans="2:8">
      <c r="B15755" s="235" t="s">
        <v>86</v>
      </c>
      <c r="C15755" s="235">
        <v>44483</v>
      </c>
      <c r="D15755" s="235">
        <v>16</v>
      </c>
      <c r="E15755" s="235">
        <v>93.1</v>
      </c>
      <c r="F15755" s="235">
        <v>91</v>
      </c>
      <c r="G15755" s="235">
        <v>18.3</v>
      </c>
      <c r="H15755" s="235">
        <v>14.1</v>
      </c>
    </row>
    <row r="15756" spans="2:8">
      <c r="B15756" s="235" t="s">
        <v>86</v>
      </c>
      <c r="C15756" s="235">
        <v>44484</v>
      </c>
      <c r="D15756" s="235">
        <v>30</v>
      </c>
      <c r="E15756" s="235">
        <v>91.1</v>
      </c>
      <c r="F15756" s="235">
        <v>81</v>
      </c>
      <c r="G15756" s="235">
        <v>22.8</v>
      </c>
      <c r="H15756" s="235">
        <v>15.1</v>
      </c>
    </row>
    <row r="15757" spans="2:8">
      <c r="B15757" s="235" t="s">
        <v>86</v>
      </c>
      <c r="C15757" s="235">
        <v>44485</v>
      </c>
      <c r="D15757" s="235">
        <v>41</v>
      </c>
      <c r="E15757" s="235">
        <v>92</v>
      </c>
      <c r="F15757" s="235">
        <v>91</v>
      </c>
      <c r="G15757" s="235">
        <v>19.899999999999999</v>
      </c>
      <c r="H15757" s="235">
        <v>16.2</v>
      </c>
    </row>
    <row r="15758" spans="2:8">
      <c r="B15758" s="235" t="s">
        <v>86</v>
      </c>
      <c r="C15758" s="235">
        <v>44486</v>
      </c>
      <c r="D15758" s="235">
        <v>0</v>
      </c>
      <c r="E15758" s="235">
        <v>81</v>
      </c>
      <c r="F15758" s="235">
        <v>80</v>
      </c>
      <c r="G15758" s="235">
        <v>23.8</v>
      </c>
      <c r="H15758" s="235">
        <v>17.100000000000001</v>
      </c>
    </row>
    <row r="15759" spans="2:8">
      <c r="B15759" s="235" t="s">
        <v>86</v>
      </c>
      <c r="C15759" s="235">
        <v>44487</v>
      </c>
      <c r="D15759" s="235">
        <v>0</v>
      </c>
      <c r="E15759" s="235">
        <v>80.400000000000006</v>
      </c>
      <c r="F15759" s="235">
        <v>80.2</v>
      </c>
      <c r="G15759" s="235">
        <v>23.1</v>
      </c>
      <c r="H15759" s="235">
        <v>15.8</v>
      </c>
    </row>
    <row r="15760" spans="2:8">
      <c r="B15760" s="235" t="s">
        <v>86</v>
      </c>
      <c r="C15760" s="235">
        <v>44488</v>
      </c>
      <c r="D15760" s="235">
        <v>14</v>
      </c>
      <c r="E15760" s="235">
        <v>82</v>
      </c>
      <c r="F15760" s="235">
        <v>81</v>
      </c>
      <c r="G15760" s="235">
        <v>22.3</v>
      </c>
      <c r="H15760" s="235">
        <v>16.100000000000001</v>
      </c>
    </row>
    <row r="15761" spans="2:8">
      <c r="B15761" s="235" t="s">
        <v>86</v>
      </c>
      <c r="C15761" s="235">
        <v>44489</v>
      </c>
      <c r="D15761" s="235">
        <v>16</v>
      </c>
      <c r="E15761" s="235">
        <v>81</v>
      </c>
      <c r="F15761" s="235">
        <v>80</v>
      </c>
      <c r="G15761" s="235">
        <v>21.3</v>
      </c>
      <c r="H15761" s="235">
        <v>16</v>
      </c>
    </row>
    <row r="15762" spans="2:8">
      <c r="B15762" s="235" t="s">
        <v>86</v>
      </c>
      <c r="C15762" s="235">
        <v>44490</v>
      </c>
      <c r="D15762" s="235">
        <v>25</v>
      </c>
      <c r="E15762" s="235">
        <v>91</v>
      </c>
      <c r="F15762" s="235">
        <v>90.2</v>
      </c>
      <c r="G15762" s="235">
        <v>21</v>
      </c>
      <c r="H15762" s="235">
        <v>15.1</v>
      </c>
    </row>
    <row r="15763" spans="2:8">
      <c r="B15763" s="235" t="s">
        <v>86</v>
      </c>
      <c r="C15763" s="235">
        <v>44491</v>
      </c>
      <c r="D15763" s="235">
        <v>9.5</v>
      </c>
      <c r="E15763" s="235">
        <v>91</v>
      </c>
      <c r="F15763" s="235">
        <v>81</v>
      </c>
      <c r="G15763" s="235">
        <v>22.3</v>
      </c>
      <c r="H15763" s="235">
        <v>16.899999999999999</v>
      </c>
    </row>
    <row r="15764" spans="2:8">
      <c r="B15764" s="235" t="s">
        <v>86</v>
      </c>
      <c r="C15764" s="235">
        <v>44492</v>
      </c>
      <c r="D15764" s="235">
        <v>0</v>
      </c>
      <c r="E15764" s="235">
        <v>91</v>
      </c>
      <c r="F15764" s="235">
        <v>81</v>
      </c>
      <c r="G15764" s="235">
        <v>22.3</v>
      </c>
      <c r="H15764" s="235">
        <v>16.899999999999999</v>
      </c>
    </row>
    <row r="15765" spans="2:8">
      <c r="B15765" s="235" t="s">
        <v>86</v>
      </c>
      <c r="C15765" s="235">
        <v>44493</v>
      </c>
      <c r="D15765" s="235">
        <v>0</v>
      </c>
      <c r="E15765" s="235">
        <v>82.3</v>
      </c>
      <c r="F15765" s="235">
        <v>80</v>
      </c>
      <c r="G15765" s="235">
        <v>23</v>
      </c>
      <c r="H15765" s="235">
        <v>17.100000000000001</v>
      </c>
    </row>
    <row r="15766" spans="2:8">
      <c r="B15766" s="235" t="s">
        <v>86</v>
      </c>
      <c r="C15766" s="235">
        <v>44494</v>
      </c>
      <c r="D15766" s="235">
        <v>9</v>
      </c>
      <c r="E15766" s="235">
        <v>82.4</v>
      </c>
      <c r="F15766" s="235">
        <v>81</v>
      </c>
      <c r="G15766" s="235">
        <v>21.9</v>
      </c>
      <c r="H15766" s="235">
        <v>15.3</v>
      </c>
    </row>
    <row r="15767" spans="2:8">
      <c r="B15767" s="235" t="s">
        <v>86</v>
      </c>
      <c r="C15767" s="235">
        <v>44495</v>
      </c>
      <c r="D15767" s="235">
        <v>33</v>
      </c>
      <c r="E15767" s="235">
        <v>86</v>
      </c>
      <c r="F15767" s="235">
        <v>80.2</v>
      </c>
      <c r="G15767" s="235">
        <v>22</v>
      </c>
      <c r="H15767" s="235">
        <v>16.2</v>
      </c>
    </row>
    <row r="15768" spans="2:8">
      <c r="B15768" s="235" t="s">
        <v>86</v>
      </c>
      <c r="C15768" s="235">
        <v>44496</v>
      </c>
      <c r="D15768" s="235">
        <v>0</v>
      </c>
      <c r="E15768" s="235">
        <v>93</v>
      </c>
      <c r="F15768" s="235">
        <v>91</v>
      </c>
      <c r="G15768" s="235">
        <v>21.9</v>
      </c>
      <c r="H15768" s="235">
        <v>15.2</v>
      </c>
    </row>
    <row r="15769" spans="2:8">
      <c r="B15769" s="235" t="s">
        <v>86</v>
      </c>
      <c r="C15769" s="235">
        <v>44497</v>
      </c>
      <c r="D15769" s="235">
        <v>2</v>
      </c>
      <c r="E15769" s="235">
        <v>92.3</v>
      </c>
      <c r="F15769" s="235">
        <v>82.4</v>
      </c>
      <c r="G15769" s="235">
        <v>22.1</v>
      </c>
      <c r="H15769" s="235">
        <v>14.1</v>
      </c>
    </row>
    <row r="15770" spans="2:8">
      <c r="B15770" s="235" t="s">
        <v>86</v>
      </c>
      <c r="C15770" s="235">
        <v>44498</v>
      </c>
      <c r="D15770" s="235">
        <v>30</v>
      </c>
      <c r="E15770" s="235">
        <v>91.1</v>
      </c>
      <c r="F15770" s="235">
        <v>80</v>
      </c>
      <c r="G15770" s="235">
        <v>22</v>
      </c>
      <c r="H15770" s="235">
        <v>15.2</v>
      </c>
    </row>
    <row r="15771" spans="2:8">
      <c r="B15771" s="235" t="s">
        <v>86</v>
      </c>
      <c r="C15771" s="235">
        <v>44499</v>
      </c>
      <c r="D15771" s="235">
        <v>16</v>
      </c>
      <c r="E15771" s="235">
        <v>93</v>
      </c>
      <c r="F15771" s="235">
        <v>91.1</v>
      </c>
      <c r="G15771" s="235">
        <v>19.899999999999999</v>
      </c>
      <c r="H15771" s="235">
        <v>16.100000000000001</v>
      </c>
    </row>
    <row r="15772" spans="2:8">
      <c r="B15772" s="235" t="s">
        <v>86</v>
      </c>
      <c r="C15772" s="235">
        <v>44500</v>
      </c>
      <c r="D15772" s="235">
        <v>0</v>
      </c>
      <c r="E15772" s="235">
        <v>93.1</v>
      </c>
      <c r="F15772" s="235">
        <v>92</v>
      </c>
      <c r="G15772" s="235">
        <v>19.3</v>
      </c>
      <c r="H15772" s="235">
        <v>17.2</v>
      </c>
    </row>
    <row r="15773" spans="2:8">
      <c r="B15773" s="235" t="s">
        <v>86</v>
      </c>
      <c r="C15773" s="235">
        <v>44501</v>
      </c>
      <c r="D15773" s="235">
        <v>5</v>
      </c>
      <c r="E15773" s="235">
        <v>82.3</v>
      </c>
      <c r="F15773" s="235">
        <v>81</v>
      </c>
      <c r="G15773" s="235">
        <v>19.8</v>
      </c>
      <c r="H15773" s="235">
        <v>15.2</v>
      </c>
    </row>
    <row r="15774" spans="2:8">
      <c r="B15774" s="235" t="s">
        <v>86</v>
      </c>
      <c r="C15774" s="235">
        <v>44502</v>
      </c>
      <c r="D15774" s="235">
        <v>12.3</v>
      </c>
      <c r="E15774" s="235">
        <v>93.1</v>
      </c>
      <c r="F15774" s="235">
        <v>92</v>
      </c>
      <c r="G15774" s="235">
        <v>19</v>
      </c>
      <c r="H15774" s="235">
        <v>15.1</v>
      </c>
    </row>
    <row r="15775" spans="2:8">
      <c r="B15775" s="235" t="s">
        <v>86</v>
      </c>
      <c r="C15775" s="235">
        <v>44503</v>
      </c>
      <c r="D15775" s="235">
        <v>18.2</v>
      </c>
      <c r="E15775" s="235">
        <v>96.3</v>
      </c>
      <c r="F15775" s="235">
        <v>96.1</v>
      </c>
      <c r="G15775" s="235">
        <v>18.899999999999999</v>
      </c>
      <c r="H15775" s="235">
        <v>14.3</v>
      </c>
    </row>
    <row r="15776" spans="2:8">
      <c r="B15776" s="235" t="s">
        <v>86</v>
      </c>
      <c r="C15776" s="235">
        <v>44504</v>
      </c>
      <c r="D15776" s="235">
        <v>31</v>
      </c>
      <c r="E15776" s="235">
        <v>95.1</v>
      </c>
      <c r="F15776" s="235">
        <v>91.2</v>
      </c>
      <c r="G15776" s="235">
        <v>18</v>
      </c>
      <c r="H15776" s="235">
        <v>15</v>
      </c>
    </row>
    <row r="15777" spans="2:8">
      <c r="B15777" s="235" t="s">
        <v>86</v>
      </c>
      <c r="C15777" s="235">
        <v>44505</v>
      </c>
      <c r="D15777" s="235">
        <v>6</v>
      </c>
      <c r="E15777" s="235">
        <v>81</v>
      </c>
      <c r="F15777" s="235">
        <v>76.900000000000006</v>
      </c>
      <c r="G15777" s="235">
        <v>22.4</v>
      </c>
      <c r="H15777" s="235">
        <v>15.6</v>
      </c>
    </row>
    <row r="15778" spans="2:8">
      <c r="B15778" s="235" t="s">
        <v>86</v>
      </c>
      <c r="C15778" s="235">
        <v>44506</v>
      </c>
      <c r="D15778" s="235">
        <v>0</v>
      </c>
      <c r="E15778" s="235">
        <v>91</v>
      </c>
      <c r="F15778" s="235">
        <v>89</v>
      </c>
      <c r="G15778" s="235">
        <v>21</v>
      </c>
      <c r="H15778" s="235">
        <v>16.3</v>
      </c>
    </row>
    <row r="15779" spans="2:8">
      <c r="B15779" s="235" t="s">
        <v>86</v>
      </c>
      <c r="C15779" s="235">
        <v>44507</v>
      </c>
      <c r="D15779" s="235">
        <v>10</v>
      </c>
      <c r="E15779" s="235">
        <v>91.2</v>
      </c>
      <c r="F15779" s="235">
        <v>80.3</v>
      </c>
      <c r="G15779" s="235">
        <v>21.1</v>
      </c>
      <c r="H15779" s="235">
        <v>17.2</v>
      </c>
    </row>
    <row r="15780" spans="2:8">
      <c r="B15780" s="235" t="s">
        <v>86</v>
      </c>
      <c r="C15780" s="235">
        <v>44508</v>
      </c>
      <c r="D15780" s="235">
        <v>33.299999999999997</v>
      </c>
      <c r="E15780" s="235">
        <v>89</v>
      </c>
      <c r="F15780" s="235">
        <v>82.3</v>
      </c>
      <c r="G15780" s="235">
        <v>19.8</v>
      </c>
      <c r="H15780" s="235">
        <v>16.600000000000001</v>
      </c>
    </row>
    <row r="15781" spans="2:8">
      <c r="B15781" s="235" t="s">
        <v>86</v>
      </c>
      <c r="C15781" s="235">
        <v>44509</v>
      </c>
      <c r="D15781" s="235">
        <v>0</v>
      </c>
      <c r="E15781" s="235">
        <v>85.3</v>
      </c>
      <c r="F15781" s="235">
        <v>81</v>
      </c>
      <c r="G15781" s="235">
        <v>22.9</v>
      </c>
      <c r="H15781" s="235">
        <v>17.100000000000001</v>
      </c>
    </row>
    <row r="15782" spans="2:8">
      <c r="B15782" s="235" t="s">
        <v>86</v>
      </c>
      <c r="C15782" s="235">
        <v>44510</v>
      </c>
      <c r="D15782" s="235">
        <v>4.0999999999999996</v>
      </c>
      <c r="E15782" s="235">
        <v>85.3</v>
      </c>
      <c r="F15782" s="235">
        <v>80.099999999999994</v>
      </c>
      <c r="G15782" s="235">
        <v>23</v>
      </c>
      <c r="H15782" s="235">
        <v>16.100000000000001</v>
      </c>
    </row>
    <row r="15783" spans="2:8">
      <c r="B15783" s="235" t="s">
        <v>86</v>
      </c>
      <c r="C15783" s="235">
        <v>44511</v>
      </c>
      <c r="D15783" s="235">
        <v>0</v>
      </c>
      <c r="E15783" s="235">
        <v>90</v>
      </c>
      <c r="F15783" s="235">
        <v>81</v>
      </c>
      <c r="G15783" s="235">
        <v>23.1</v>
      </c>
      <c r="H15783" s="235">
        <v>15.4</v>
      </c>
    </row>
    <row r="15784" spans="2:8">
      <c r="B15784" s="235" t="s">
        <v>86</v>
      </c>
      <c r="C15784" s="235">
        <v>44512</v>
      </c>
      <c r="D15784" s="235">
        <v>12.5</v>
      </c>
      <c r="E15784" s="235">
        <v>83.2</v>
      </c>
      <c r="F15784" s="235">
        <v>81.099999999999994</v>
      </c>
      <c r="G15784" s="235">
        <v>23</v>
      </c>
      <c r="H15784" s="235">
        <v>14.1</v>
      </c>
    </row>
    <row r="15785" spans="2:8">
      <c r="B15785" s="235" t="s">
        <v>86</v>
      </c>
      <c r="C15785" s="235">
        <v>44513</v>
      </c>
      <c r="D15785" s="235">
        <v>3</v>
      </c>
      <c r="E15785" s="235">
        <v>83.2</v>
      </c>
      <c r="F15785" s="235">
        <v>80.099999999999994</v>
      </c>
      <c r="G15785" s="235">
        <v>23</v>
      </c>
      <c r="H15785" s="235">
        <v>14.1</v>
      </c>
    </row>
    <row r="15786" spans="2:8">
      <c r="B15786" s="235" t="s">
        <v>86</v>
      </c>
      <c r="C15786" s="235">
        <v>44514</v>
      </c>
      <c r="D15786" s="235">
        <v>0</v>
      </c>
      <c r="E15786" s="235">
        <v>85.1</v>
      </c>
      <c r="F15786" s="235">
        <v>82.1</v>
      </c>
      <c r="G15786" s="235">
        <v>22.9</v>
      </c>
      <c r="H15786" s="235">
        <v>16.2</v>
      </c>
    </row>
    <row r="15787" spans="2:8">
      <c r="B15787" s="235" t="s">
        <v>86</v>
      </c>
      <c r="C15787" s="235">
        <v>44515</v>
      </c>
      <c r="D15787" s="235">
        <v>0</v>
      </c>
      <c r="E15787" s="235">
        <v>85.6</v>
      </c>
      <c r="F15787" s="235">
        <v>82.9</v>
      </c>
      <c r="G15787" s="235">
        <v>23.1</v>
      </c>
      <c r="H15787" s="235">
        <v>17.600000000000001</v>
      </c>
    </row>
    <row r="15788" spans="2:8">
      <c r="B15788" s="235" t="s">
        <v>86</v>
      </c>
      <c r="C15788" s="235">
        <v>44516</v>
      </c>
      <c r="D15788" s="235">
        <v>3.9</v>
      </c>
      <c r="E15788" s="235">
        <v>86.9</v>
      </c>
      <c r="F15788" s="235">
        <v>83.4</v>
      </c>
      <c r="G15788" s="235">
        <v>22.4</v>
      </c>
      <c r="H15788" s="235">
        <v>16.5</v>
      </c>
    </row>
    <row r="15789" spans="2:8">
      <c r="B15789" s="235" t="s">
        <v>86</v>
      </c>
      <c r="C15789" s="235">
        <v>44517</v>
      </c>
      <c r="D15789" s="235">
        <v>1</v>
      </c>
      <c r="E15789" s="235">
        <v>90.1</v>
      </c>
      <c r="F15789" s="235">
        <v>83.1</v>
      </c>
      <c r="G15789" s="235">
        <v>23.2</v>
      </c>
      <c r="H15789" s="235">
        <v>14.3</v>
      </c>
    </row>
    <row r="15790" spans="2:8">
      <c r="B15790" s="235" t="s">
        <v>86</v>
      </c>
      <c r="C15790" s="235">
        <v>44518</v>
      </c>
      <c r="D15790" s="235">
        <v>5</v>
      </c>
      <c r="E15790" s="235">
        <v>85.2</v>
      </c>
      <c r="F15790" s="235">
        <v>75.099999999999994</v>
      </c>
      <c r="G15790" s="235">
        <v>23.6</v>
      </c>
      <c r="H15790" s="235">
        <v>14.8</v>
      </c>
    </row>
    <row r="15791" spans="2:8">
      <c r="B15791" s="235" t="s">
        <v>86</v>
      </c>
      <c r="C15791" s="235">
        <v>44519</v>
      </c>
      <c r="D15791" s="235">
        <v>4.5</v>
      </c>
      <c r="E15791" s="235">
        <v>91</v>
      </c>
      <c r="F15791" s="235">
        <v>86.9</v>
      </c>
      <c r="G15791" s="235">
        <v>19.399999999999999</v>
      </c>
      <c r="H15791" s="235">
        <v>14</v>
      </c>
    </row>
    <row r="15792" spans="2:8">
      <c r="B15792" s="235" t="s">
        <v>86</v>
      </c>
      <c r="C15792" s="235">
        <v>44520</v>
      </c>
      <c r="D15792" s="235">
        <v>18.899999999999999</v>
      </c>
      <c r="E15792" s="235">
        <v>83.9</v>
      </c>
      <c r="F15792" s="235">
        <v>81.2</v>
      </c>
      <c r="G15792" s="235">
        <v>23</v>
      </c>
      <c r="H15792" s="235">
        <v>15.1</v>
      </c>
    </row>
    <row r="15793" spans="2:8">
      <c r="B15793" s="235" t="s">
        <v>86</v>
      </c>
      <c r="C15793" s="235">
        <v>44521</v>
      </c>
      <c r="D15793" s="235">
        <v>0</v>
      </c>
      <c r="E15793" s="235">
        <v>91</v>
      </c>
      <c r="F15793" s="235">
        <v>80.099999999999994</v>
      </c>
      <c r="G15793" s="235">
        <v>22.9</v>
      </c>
      <c r="H15793" s="235">
        <v>17.100000000000001</v>
      </c>
    </row>
    <row r="15794" spans="2:8">
      <c r="B15794" s="235" t="s">
        <v>86</v>
      </c>
      <c r="C15794" s="235">
        <v>44522</v>
      </c>
      <c r="D15794" s="235">
        <v>30</v>
      </c>
      <c r="E15794" s="235">
        <v>82</v>
      </c>
      <c r="F15794" s="235">
        <v>81.400000000000006</v>
      </c>
      <c r="G15794" s="235">
        <v>23.6</v>
      </c>
      <c r="H15794" s="235">
        <v>15.1</v>
      </c>
    </row>
    <row r="15795" spans="2:8">
      <c r="B15795" s="235" t="s">
        <v>86</v>
      </c>
      <c r="C15795" s="235">
        <v>44523</v>
      </c>
      <c r="D15795" s="235">
        <v>11.5</v>
      </c>
      <c r="E15795" s="235">
        <v>90</v>
      </c>
      <c r="F15795" s="235">
        <v>83</v>
      </c>
      <c r="G15795" s="235">
        <v>22.4</v>
      </c>
      <c r="H15795" s="235">
        <v>14.8</v>
      </c>
    </row>
    <row r="15796" spans="2:8">
      <c r="B15796" s="235" t="s">
        <v>86</v>
      </c>
      <c r="C15796" s="235">
        <v>44524</v>
      </c>
      <c r="D15796" s="235">
        <v>9</v>
      </c>
      <c r="E15796" s="235">
        <v>85</v>
      </c>
      <c r="F15796" s="235">
        <v>81.2</v>
      </c>
      <c r="G15796" s="235">
        <v>22.5</v>
      </c>
      <c r="H15796" s="235">
        <v>15</v>
      </c>
    </row>
    <row r="15797" spans="2:8">
      <c r="B15797" s="235" t="s">
        <v>86</v>
      </c>
      <c r="C15797" s="235">
        <v>44525</v>
      </c>
      <c r="D15797" s="235">
        <v>23</v>
      </c>
      <c r="E15797" s="235">
        <v>87</v>
      </c>
      <c r="F15797" s="235">
        <v>86.2</v>
      </c>
      <c r="G15797" s="235">
        <v>22.8</v>
      </c>
      <c r="H15797" s="235">
        <v>16</v>
      </c>
    </row>
    <row r="15798" spans="2:8">
      <c r="B15798" s="235" t="s">
        <v>86</v>
      </c>
      <c r="C15798" s="235">
        <v>44526</v>
      </c>
      <c r="D15798" s="235">
        <v>25</v>
      </c>
      <c r="E15798" s="235">
        <v>94</v>
      </c>
      <c r="F15798" s="235">
        <v>91.1</v>
      </c>
      <c r="G15798" s="235">
        <v>21.8</v>
      </c>
      <c r="H15798" s="235">
        <v>15.9</v>
      </c>
    </row>
    <row r="15799" spans="2:8">
      <c r="B15799" s="235" t="s">
        <v>86</v>
      </c>
      <c r="C15799" s="235">
        <v>44527</v>
      </c>
      <c r="D15799" s="235">
        <v>0</v>
      </c>
      <c r="E15799" s="235">
        <v>91</v>
      </c>
      <c r="F15799" s="235">
        <v>88.9</v>
      </c>
      <c r="G15799" s="235">
        <v>22.9</v>
      </c>
      <c r="H15799" s="235">
        <v>15.8</v>
      </c>
    </row>
    <row r="15800" spans="2:8">
      <c r="B15800" s="235" t="s">
        <v>86</v>
      </c>
      <c r="C15800" s="235">
        <v>44528</v>
      </c>
      <c r="D15800" s="235">
        <v>4.5</v>
      </c>
      <c r="E15800" s="235">
        <v>93</v>
      </c>
      <c r="F15800" s="235">
        <v>81.2</v>
      </c>
      <c r="G15800" s="235">
        <v>23.2</v>
      </c>
      <c r="H15800" s="235">
        <v>16.7</v>
      </c>
    </row>
    <row r="15801" spans="2:8">
      <c r="B15801" s="235" t="s">
        <v>86</v>
      </c>
      <c r="C15801" s="235">
        <v>44529</v>
      </c>
      <c r="D15801" s="235">
        <v>7.5</v>
      </c>
      <c r="E15801" s="235">
        <v>84</v>
      </c>
      <c r="F15801" s="235">
        <v>83.1</v>
      </c>
      <c r="G15801" s="235">
        <v>23.2</v>
      </c>
      <c r="H15801" s="235">
        <v>15.7</v>
      </c>
    </row>
    <row r="15802" spans="2:8">
      <c r="B15802" s="235" t="s">
        <v>86</v>
      </c>
      <c r="C15802" s="235">
        <v>44530</v>
      </c>
      <c r="D15802" s="235">
        <v>6.3</v>
      </c>
      <c r="E15802" s="235">
        <v>91.9</v>
      </c>
      <c r="F15802" s="235">
        <v>81</v>
      </c>
      <c r="G15802" s="235">
        <v>22.8</v>
      </c>
      <c r="H15802" s="235">
        <v>14.3</v>
      </c>
    </row>
    <row r="15803" spans="2:8">
      <c r="B15803" s="235" t="s">
        <v>86</v>
      </c>
      <c r="C15803" s="235">
        <v>44531</v>
      </c>
      <c r="D15803" s="235">
        <v>11.8</v>
      </c>
      <c r="E15803" s="235">
        <v>83.2</v>
      </c>
      <c r="F15803" s="235">
        <v>83</v>
      </c>
      <c r="G15803" s="235">
        <v>23</v>
      </c>
      <c r="H15803" s="235">
        <v>15.1</v>
      </c>
    </row>
    <row r="15804" spans="2:8">
      <c r="B15804" s="235" t="s">
        <v>86</v>
      </c>
      <c r="C15804" s="235">
        <v>44532</v>
      </c>
      <c r="D15804" s="235">
        <v>0</v>
      </c>
      <c r="E15804" s="235">
        <v>90</v>
      </c>
      <c r="F15804" s="235">
        <v>81</v>
      </c>
      <c r="G15804" s="235">
        <v>22.9</v>
      </c>
      <c r="H15804" s="235">
        <v>15.3</v>
      </c>
    </row>
    <row r="15805" spans="2:8">
      <c r="B15805" s="235" t="s">
        <v>86</v>
      </c>
      <c r="C15805" s="235">
        <v>44533</v>
      </c>
      <c r="D15805" s="235">
        <v>18</v>
      </c>
      <c r="E15805" s="235">
        <v>83.4</v>
      </c>
      <c r="F15805" s="235">
        <v>80.3</v>
      </c>
      <c r="G15805" s="235">
        <v>23.1</v>
      </c>
      <c r="H15805" s="235">
        <v>14.3</v>
      </c>
    </row>
    <row r="15806" spans="2:8">
      <c r="B15806" s="235" t="s">
        <v>86</v>
      </c>
      <c r="C15806" s="235">
        <v>44534</v>
      </c>
      <c r="D15806" s="235">
        <v>4</v>
      </c>
      <c r="E15806" s="235">
        <v>85.1</v>
      </c>
      <c r="F15806" s="235">
        <v>83.4</v>
      </c>
      <c r="G15806" s="235">
        <v>23.1</v>
      </c>
      <c r="H15806" s="235">
        <v>16.3</v>
      </c>
    </row>
    <row r="15807" spans="2:8">
      <c r="B15807" s="235" t="s">
        <v>86</v>
      </c>
      <c r="C15807" s="235">
        <v>44535</v>
      </c>
      <c r="D15807" s="235">
        <v>3</v>
      </c>
      <c r="E15807" s="235">
        <v>90.1</v>
      </c>
      <c r="F15807" s="235">
        <v>84.5</v>
      </c>
      <c r="G15807" s="235">
        <v>23.5</v>
      </c>
      <c r="H15807" s="235">
        <v>15.8</v>
      </c>
    </row>
    <row r="15808" spans="2:8">
      <c r="B15808" s="235" t="s">
        <v>86</v>
      </c>
      <c r="C15808" s="235">
        <v>44536</v>
      </c>
      <c r="D15808" s="235">
        <v>0</v>
      </c>
      <c r="E15808" s="235">
        <v>82.1</v>
      </c>
      <c r="F15808" s="235">
        <v>76.900000000000006</v>
      </c>
      <c r="G15808" s="235">
        <v>23.9</v>
      </c>
      <c r="H15808" s="235">
        <v>15.9</v>
      </c>
    </row>
    <row r="15809" spans="2:8">
      <c r="B15809" s="235" t="s">
        <v>86</v>
      </c>
      <c r="C15809" s="235">
        <v>44537</v>
      </c>
      <c r="D15809" s="235">
        <v>0</v>
      </c>
      <c r="E15809" s="235">
        <v>83.1</v>
      </c>
      <c r="F15809" s="235">
        <v>75.8</v>
      </c>
      <c r="G15809" s="235">
        <v>23.8</v>
      </c>
      <c r="H15809" s="235">
        <v>16.100000000000001</v>
      </c>
    </row>
    <row r="15810" spans="2:8">
      <c r="B15810" s="235" t="s">
        <v>86</v>
      </c>
      <c r="C15810" s="235">
        <v>44538</v>
      </c>
      <c r="D15810" s="235">
        <v>7.5</v>
      </c>
      <c r="E15810" s="235">
        <v>80.2</v>
      </c>
      <c r="F15810" s="235">
        <v>78.900000000000006</v>
      </c>
      <c r="G15810" s="235">
        <v>23.7</v>
      </c>
      <c r="H15810" s="235">
        <v>16.7</v>
      </c>
    </row>
    <row r="15811" spans="2:8">
      <c r="B15811" s="235" t="s">
        <v>86</v>
      </c>
      <c r="C15811" s="235">
        <v>44539</v>
      </c>
      <c r="D15811" s="235">
        <v>9.1</v>
      </c>
      <c r="E15811" s="235">
        <v>83.3</v>
      </c>
      <c r="F15811" s="235">
        <v>83.2</v>
      </c>
      <c r="G15811" s="235">
        <v>22.9</v>
      </c>
      <c r="H15811" s="235">
        <v>16.8</v>
      </c>
    </row>
    <row r="15812" spans="2:8">
      <c r="B15812" s="235" t="s">
        <v>86</v>
      </c>
      <c r="C15812" s="235">
        <v>44540</v>
      </c>
      <c r="D15812" s="235">
        <v>0</v>
      </c>
      <c r="E15812" s="235">
        <v>83</v>
      </c>
      <c r="F15812" s="235">
        <v>81</v>
      </c>
      <c r="G15812" s="235">
        <v>23.1</v>
      </c>
      <c r="H15812" s="235">
        <v>15.1</v>
      </c>
    </row>
    <row r="15813" spans="2:8">
      <c r="B15813" s="235" t="s">
        <v>86</v>
      </c>
      <c r="C15813" s="235">
        <v>44541</v>
      </c>
      <c r="D15813" s="235">
        <v>23.1</v>
      </c>
      <c r="E15813" s="235">
        <v>89.1</v>
      </c>
      <c r="F15813" s="235">
        <v>76.900000000000006</v>
      </c>
      <c r="G15813" s="235">
        <v>23.8</v>
      </c>
      <c r="H15813" s="235">
        <v>14.3</v>
      </c>
    </row>
    <row r="15814" spans="2:8">
      <c r="B15814" s="235" t="s">
        <v>86</v>
      </c>
      <c r="C15814" s="235">
        <v>44542</v>
      </c>
      <c r="D15814" s="235">
        <v>0</v>
      </c>
      <c r="E15814" s="235">
        <v>91.3</v>
      </c>
      <c r="F15814" s="235">
        <v>91.2</v>
      </c>
      <c r="G15814" s="235">
        <v>21.1</v>
      </c>
      <c r="H15814" s="235">
        <v>17.8</v>
      </c>
    </row>
    <row r="15815" spans="2:8">
      <c r="B15815" s="235" t="s">
        <v>86</v>
      </c>
      <c r="C15815" s="235">
        <v>44543</v>
      </c>
      <c r="D15815" s="235">
        <v>0</v>
      </c>
      <c r="E15815" s="235">
        <v>84.5</v>
      </c>
      <c r="F15815" s="235">
        <v>76.099999999999994</v>
      </c>
      <c r="G15815" s="235">
        <v>25.8</v>
      </c>
      <c r="H15815" s="235">
        <v>16.100000000000001</v>
      </c>
    </row>
    <row r="15816" spans="2:8">
      <c r="B15816" s="235" t="s">
        <v>86</v>
      </c>
      <c r="C15816" s="235">
        <v>44544</v>
      </c>
      <c r="D15816" s="235">
        <v>0</v>
      </c>
      <c r="E15816" s="235">
        <v>80.599999999999994</v>
      </c>
      <c r="F15816" s="235">
        <v>81.2</v>
      </c>
      <c r="G15816" s="235">
        <v>23.1</v>
      </c>
      <c r="H15816" s="235">
        <v>15.9</v>
      </c>
    </row>
    <row r="15817" spans="2:8">
      <c r="B15817" s="235" t="s">
        <v>86</v>
      </c>
      <c r="C15817" s="235">
        <v>44545</v>
      </c>
      <c r="D15817" s="235">
        <v>6.2</v>
      </c>
      <c r="E15817" s="235">
        <v>88.2</v>
      </c>
      <c r="F15817" s="235">
        <v>83</v>
      </c>
      <c r="G15817" s="235">
        <v>20.399999999999999</v>
      </c>
      <c r="H15817" s="235">
        <v>15.4</v>
      </c>
    </row>
    <row r="15818" spans="2:8">
      <c r="B15818" s="235" t="s">
        <v>86</v>
      </c>
      <c r="C15818" s="235">
        <v>44546</v>
      </c>
      <c r="D15818" s="235">
        <v>2.8</v>
      </c>
      <c r="E15818" s="235">
        <v>83.4</v>
      </c>
      <c r="F15818" s="235">
        <v>81.2</v>
      </c>
      <c r="G15818" s="235">
        <v>22.8</v>
      </c>
      <c r="H15818" s="235">
        <v>16.100000000000001</v>
      </c>
    </row>
    <row r="15819" spans="2:8">
      <c r="B15819" s="235" t="s">
        <v>86</v>
      </c>
      <c r="C15819" s="235">
        <v>44547</v>
      </c>
      <c r="D15819" s="235">
        <v>1.8</v>
      </c>
      <c r="E15819" s="235">
        <v>93.1</v>
      </c>
      <c r="F15819" s="235">
        <v>86.1</v>
      </c>
      <c r="G15819" s="235">
        <v>20.9</v>
      </c>
      <c r="H15819" s="235">
        <v>14.1</v>
      </c>
    </row>
    <row r="15820" spans="2:8">
      <c r="B15820" s="235" t="s">
        <v>86</v>
      </c>
      <c r="C15820" s="235">
        <v>44548</v>
      </c>
      <c r="D15820" s="235">
        <v>22</v>
      </c>
      <c r="E15820" s="235">
        <v>85</v>
      </c>
      <c r="F15820" s="235">
        <v>83.4</v>
      </c>
      <c r="G15820" s="235">
        <v>23</v>
      </c>
      <c r="H15820" s="235">
        <v>17.100000000000001</v>
      </c>
    </row>
    <row r="15821" spans="2:8">
      <c r="B15821" s="235" t="s">
        <v>86</v>
      </c>
      <c r="C15821" s="235">
        <v>44549</v>
      </c>
      <c r="D15821" s="235">
        <v>0</v>
      </c>
      <c r="E15821" s="235">
        <v>86.1</v>
      </c>
      <c r="F15821" s="235">
        <v>81.2</v>
      </c>
      <c r="G15821" s="235">
        <v>23.1</v>
      </c>
      <c r="H15821" s="235">
        <v>15.9</v>
      </c>
    </row>
    <row r="15822" spans="2:8">
      <c r="B15822" s="235" t="s">
        <v>86</v>
      </c>
      <c r="C15822" s="235">
        <v>44549</v>
      </c>
      <c r="D15822" s="235">
        <v>0</v>
      </c>
      <c r="E15822" s="235">
        <v>86.1</v>
      </c>
      <c r="F15822" s="235">
        <v>81.2</v>
      </c>
      <c r="G15822" s="235">
        <v>23.1</v>
      </c>
      <c r="H15822" s="235">
        <v>15.9</v>
      </c>
    </row>
    <row r="15823" spans="2:8">
      <c r="B15823" s="235" t="s">
        <v>86</v>
      </c>
      <c r="C15823" s="235">
        <v>44550</v>
      </c>
      <c r="D15823" s="235">
        <v>0</v>
      </c>
      <c r="E15823" s="235">
        <v>96.1</v>
      </c>
      <c r="F15823" s="235">
        <v>86.1</v>
      </c>
      <c r="G15823" s="235">
        <v>23.4</v>
      </c>
      <c r="H15823" s="235">
        <v>15.7</v>
      </c>
    </row>
    <row r="15824" spans="2:8">
      <c r="B15824" s="235" t="s">
        <v>86</v>
      </c>
      <c r="C15824" s="235">
        <v>44551</v>
      </c>
      <c r="D15824" s="235">
        <v>3</v>
      </c>
      <c r="E15824" s="235">
        <v>93.2</v>
      </c>
      <c r="F15824" s="235">
        <v>89</v>
      </c>
      <c r="G15824" s="235">
        <v>19</v>
      </c>
      <c r="H15824" s="235">
        <v>15.1</v>
      </c>
    </row>
    <row r="15825" spans="2:8">
      <c r="B15825" s="235" t="s">
        <v>86</v>
      </c>
      <c r="C15825" s="235">
        <v>44552</v>
      </c>
      <c r="D15825" s="235">
        <v>7</v>
      </c>
      <c r="E15825" s="235">
        <v>86.1</v>
      </c>
      <c r="F15825" s="235">
        <v>81</v>
      </c>
      <c r="G15825" s="235">
        <v>22.9</v>
      </c>
      <c r="H15825" s="235">
        <v>14.1</v>
      </c>
    </row>
    <row r="15826" spans="2:8">
      <c r="B15826" s="235" t="s">
        <v>86</v>
      </c>
      <c r="C15826" s="235">
        <v>44553</v>
      </c>
      <c r="D15826" s="235">
        <v>4</v>
      </c>
      <c r="E15826" s="235">
        <v>81</v>
      </c>
      <c r="F15826" s="235">
        <v>72.900000000000006</v>
      </c>
      <c r="G15826" s="235">
        <v>23.5</v>
      </c>
      <c r="H15826" s="235">
        <v>15</v>
      </c>
    </row>
    <row r="15827" spans="2:8">
      <c r="B15827" s="235" t="s">
        <v>86</v>
      </c>
      <c r="C15827" s="235">
        <v>44554</v>
      </c>
      <c r="D15827" s="235">
        <v>0</v>
      </c>
      <c r="E15827" s="235">
        <v>83.4</v>
      </c>
      <c r="F15827" s="235">
        <v>76.900000000000006</v>
      </c>
      <c r="G15827" s="235">
        <v>23.8</v>
      </c>
      <c r="H15827" s="235">
        <v>16.899999999999999</v>
      </c>
    </row>
    <row r="15828" spans="2:8">
      <c r="B15828" s="235" t="s">
        <v>86</v>
      </c>
      <c r="C15828" s="235">
        <v>44555</v>
      </c>
      <c r="D15828" s="235">
        <v>16</v>
      </c>
      <c r="E15828" s="235">
        <v>91.9</v>
      </c>
      <c r="F15828" s="235">
        <v>84.9</v>
      </c>
      <c r="G15828" s="235">
        <v>22.9</v>
      </c>
      <c r="H15828" s="235">
        <v>15.1</v>
      </c>
    </row>
    <row r="15829" spans="2:8">
      <c r="B15829" s="235" t="s">
        <v>86</v>
      </c>
      <c r="C15829" s="235">
        <v>44556</v>
      </c>
      <c r="D15829" s="235">
        <v>3</v>
      </c>
      <c r="E15829" s="235">
        <v>92.3</v>
      </c>
      <c r="F15829" s="235">
        <v>85.4</v>
      </c>
      <c r="G15829" s="235">
        <v>21.9</v>
      </c>
      <c r="H15829" s="235">
        <v>14.2</v>
      </c>
    </row>
    <row r="15830" spans="2:8">
      <c r="B15830" s="235" t="s">
        <v>86</v>
      </c>
      <c r="C15830" s="235">
        <v>44557</v>
      </c>
      <c r="D15830" s="235">
        <v>7</v>
      </c>
      <c r="E15830" s="235">
        <v>91</v>
      </c>
      <c r="F15830" s="235">
        <v>86.1</v>
      </c>
      <c r="G15830" s="235">
        <v>22.9</v>
      </c>
      <c r="H15830" s="235">
        <v>14</v>
      </c>
    </row>
    <row r="15831" spans="2:8">
      <c r="B15831" s="235" t="s">
        <v>86</v>
      </c>
      <c r="C15831" s="235">
        <v>44558</v>
      </c>
      <c r="D15831" s="235">
        <v>6.8</v>
      </c>
      <c r="E15831" s="235">
        <v>92.1</v>
      </c>
      <c r="F15831" s="235">
        <v>87.3</v>
      </c>
      <c r="G15831" s="235">
        <v>22.1</v>
      </c>
      <c r="H15831" s="235">
        <v>15.1</v>
      </c>
    </row>
    <row r="15832" spans="2:8">
      <c r="B15832" s="235" t="s">
        <v>86</v>
      </c>
      <c r="C15832" s="235">
        <v>44559</v>
      </c>
      <c r="D15832" s="235">
        <v>6</v>
      </c>
      <c r="E15832" s="235">
        <v>85.4</v>
      </c>
      <c r="F15832" s="235">
        <v>81.3</v>
      </c>
      <c r="G15832" s="235">
        <v>23.1</v>
      </c>
      <c r="H15832" s="235">
        <v>14.3</v>
      </c>
    </row>
    <row r="15833" spans="2:8">
      <c r="B15833" s="235" t="s">
        <v>86</v>
      </c>
      <c r="C15833" s="235">
        <v>44560</v>
      </c>
      <c r="D15833" s="235">
        <v>0</v>
      </c>
      <c r="E15833" s="235">
        <v>83.1</v>
      </c>
      <c r="F15833" s="235">
        <v>82</v>
      </c>
      <c r="G15833" s="235">
        <v>22.8</v>
      </c>
      <c r="H15833" s="235">
        <v>14.7</v>
      </c>
    </row>
    <row r="15834" spans="2:8">
      <c r="B15834" s="235" t="s">
        <v>86</v>
      </c>
      <c r="C15834" s="235">
        <v>44561</v>
      </c>
      <c r="D15834" s="235">
        <v>0</v>
      </c>
      <c r="E15834" s="235">
        <v>86.2</v>
      </c>
      <c r="F15834" s="235">
        <v>83.1</v>
      </c>
      <c r="G15834" s="235">
        <v>23.4</v>
      </c>
      <c r="H15834" s="235">
        <v>16.100000000000001</v>
      </c>
    </row>
    <row r="15835" spans="2:8">
      <c r="B15835" s="235" t="s">
        <v>86</v>
      </c>
      <c r="C15835" s="235">
        <v>44562</v>
      </c>
      <c r="D15835" s="235">
        <v>21.5</v>
      </c>
      <c r="E15835" s="235">
        <v>95.1</v>
      </c>
      <c r="F15835" s="235">
        <v>92.1</v>
      </c>
      <c r="G15835" s="235">
        <v>19.899999999999999</v>
      </c>
      <c r="H15835" s="235">
        <v>14.2</v>
      </c>
    </row>
    <row r="15836" spans="2:8">
      <c r="B15836" s="235" t="s">
        <v>86</v>
      </c>
      <c r="C15836" s="235">
        <v>44563</v>
      </c>
      <c r="D15836" s="235">
        <v>0</v>
      </c>
      <c r="E15836" s="235">
        <v>85.4</v>
      </c>
      <c r="F15836" s="235">
        <v>80.3</v>
      </c>
      <c r="G15836" s="235">
        <v>23.4</v>
      </c>
      <c r="H15836" s="235">
        <v>16.899999999999999</v>
      </c>
    </row>
    <row r="15837" spans="2:8">
      <c r="B15837" s="235" t="s">
        <v>86</v>
      </c>
      <c r="C15837" s="235">
        <v>44564</v>
      </c>
      <c r="D15837" s="235">
        <v>0</v>
      </c>
      <c r="E15837" s="235">
        <v>83.1</v>
      </c>
      <c r="F15837" s="235">
        <v>80</v>
      </c>
      <c r="G15837" s="235">
        <v>23</v>
      </c>
      <c r="H15837" s="235">
        <v>14.3</v>
      </c>
    </row>
    <row r="15838" spans="2:8">
      <c r="B15838" s="235" t="s">
        <v>86</v>
      </c>
      <c r="C15838" s="235">
        <v>44565</v>
      </c>
      <c r="D15838" s="235">
        <v>7.2</v>
      </c>
      <c r="E15838" s="235">
        <v>83</v>
      </c>
      <c r="F15838" s="235">
        <v>80</v>
      </c>
      <c r="G15838" s="235">
        <v>23</v>
      </c>
      <c r="H15838" s="235">
        <v>14.3</v>
      </c>
    </row>
    <row r="15839" spans="2:8">
      <c r="B15839" s="235" t="s">
        <v>86</v>
      </c>
      <c r="C15839" s="235">
        <v>44566</v>
      </c>
      <c r="D15839" s="235">
        <v>4.5</v>
      </c>
      <c r="E15839" s="235">
        <v>91.3</v>
      </c>
      <c r="F15839" s="235">
        <v>91</v>
      </c>
      <c r="G15839" s="235">
        <v>22.1</v>
      </c>
      <c r="H15839" s="235">
        <v>15.8</v>
      </c>
    </row>
    <row r="15840" spans="2:8">
      <c r="B15840" s="235" t="s">
        <v>86</v>
      </c>
      <c r="C15840" s="235">
        <v>44567</v>
      </c>
      <c r="D15840" s="235">
        <v>25</v>
      </c>
      <c r="E15840" s="235">
        <v>93.2</v>
      </c>
      <c r="F15840" s="235">
        <v>90.1</v>
      </c>
      <c r="G15840" s="235">
        <v>22.3</v>
      </c>
      <c r="H15840" s="235">
        <v>14.3</v>
      </c>
    </row>
    <row r="15841" spans="2:8">
      <c r="B15841" s="235" t="s">
        <v>86</v>
      </c>
      <c r="C15841" s="235">
        <v>44568</v>
      </c>
      <c r="D15841" s="235">
        <v>0</v>
      </c>
      <c r="E15841" s="235">
        <v>89.3</v>
      </c>
      <c r="F15841" s="235">
        <v>89.1</v>
      </c>
      <c r="G15841" s="235">
        <v>23.3</v>
      </c>
      <c r="H15841" s="235">
        <v>14</v>
      </c>
    </row>
    <row r="15842" spans="2:8">
      <c r="B15842" s="235" t="s">
        <v>86</v>
      </c>
      <c r="C15842" s="235">
        <v>44569</v>
      </c>
      <c r="D15842" s="235">
        <v>0</v>
      </c>
      <c r="E15842" s="235">
        <v>83.1</v>
      </c>
      <c r="F15842" s="235">
        <v>80</v>
      </c>
      <c r="G15842" s="235">
        <v>23.6</v>
      </c>
      <c r="H15842" s="235">
        <v>14.9</v>
      </c>
    </row>
    <row r="15843" spans="2:8">
      <c r="B15843" s="235" t="s">
        <v>86</v>
      </c>
      <c r="C15843" s="235">
        <v>44570</v>
      </c>
      <c r="D15843" s="235">
        <v>0</v>
      </c>
      <c r="E15843" s="235">
        <v>80</v>
      </c>
      <c r="F15843" s="235">
        <v>75.099999999999994</v>
      </c>
      <c r="G15843" s="235">
        <v>23.4</v>
      </c>
      <c r="H15843" s="235">
        <v>16</v>
      </c>
    </row>
    <row r="15844" spans="2:8">
      <c r="B15844" s="235" t="s">
        <v>86</v>
      </c>
      <c r="C15844" s="235">
        <v>44571</v>
      </c>
      <c r="D15844" s="235">
        <v>0</v>
      </c>
      <c r="E15844" s="235">
        <v>81</v>
      </c>
      <c r="F15844" s="235">
        <v>74</v>
      </c>
      <c r="G15844" s="235">
        <v>23.9</v>
      </c>
      <c r="H15844" s="235">
        <v>16.100000000000001</v>
      </c>
    </row>
    <row r="15845" spans="2:8">
      <c r="B15845" s="235" t="s">
        <v>86</v>
      </c>
      <c r="C15845" s="235">
        <v>44572</v>
      </c>
      <c r="D15845" s="235">
        <v>0</v>
      </c>
      <c r="E15845" s="235">
        <v>92.2</v>
      </c>
      <c r="F15845" s="235">
        <v>85.9</v>
      </c>
      <c r="G15845" s="235">
        <v>19</v>
      </c>
      <c r="H15845" s="235">
        <v>15.7</v>
      </c>
    </row>
    <row r="15846" spans="2:8">
      <c r="B15846" s="235" t="s">
        <v>86</v>
      </c>
      <c r="C15846" s="235">
        <v>44573</v>
      </c>
      <c r="D15846" s="235">
        <v>2</v>
      </c>
      <c r="E15846" s="235">
        <v>90.1</v>
      </c>
      <c r="F15846" s="235">
        <v>79.3</v>
      </c>
      <c r="G15846" s="235">
        <v>23.8</v>
      </c>
      <c r="H15846" s="235">
        <v>13.1</v>
      </c>
    </row>
    <row r="15847" spans="2:8">
      <c r="B15847" s="235" t="s">
        <v>86</v>
      </c>
      <c r="C15847" s="235">
        <v>44574</v>
      </c>
      <c r="D15847" s="235">
        <v>0</v>
      </c>
      <c r="E15847" s="235">
        <v>90.1</v>
      </c>
      <c r="F15847" s="235">
        <v>76.3</v>
      </c>
      <c r="G15847" s="235">
        <v>23.8</v>
      </c>
      <c r="H15847" s="235">
        <v>13.1</v>
      </c>
    </row>
    <row r="15848" spans="2:8">
      <c r="B15848" s="235" t="s">
        <v>86</v>
      </c>
      <c r="C15848" s="235">
        <v>44575</v>
      </c>
      <c r="D15848" s="235">
        <v>0</v>
      </c>
      <c r="E15848" s="235">
        <v>83.4</v>
      </c>
      <c r="F15848" s="235">
        <v>80.099999999999994</v>
      </c>
      <c r="G15848" s="235">
        <v>23.1</v>
      </c>
      <c r="H15848" s="235">
        <v>14.9</v>
      </c>
    </row>
    <row r="15849" spans="2:8">
      <c r="B15849" s="235" t="s">
        <v>86</v>
      </c>
      <c r="C15849" s="235">
        <v>44576</v>
      </c>
      <c r="D15849" s="235">
        <v>0</v>
      </c>
      <c r="E15849" s="235">
        <v>81.900000000000006</v>
      </c>
      <c r="F15849" s="235">
        <v>75.400000000000006</v>
      </c>
      <c r="G15849" s="235">
        <v>23</v>
      </c>
      <c r="H15849" s="235">
        <v>16.3</v>
      </c>
    </row>
    <row r="15850" spans="2:8">
      <c r="B15850" s="235" t="s">
        <v>86</v>
      </c>
      <c r="C15850" s="235">
        <v>44577</v>
      </c>
      <c r="D15850" s="235">
        <v>7.5</v>
      </c>
      <c r="E15850" s="235">
        <v>90.1</v>
      </c>
      <c r="F15850" s="235">
        <v>80.3</v>
      </c>
      <c r="G15850" s="235">
        <v>23.7</v>
      </c>
      <c r="H15850" s="235">
        <v>14</v>
      </c>
    </row>
    <row r="15851" spans="2:8">
      <c r="B15851" s="235" t="s">
        <v>86</v>
      </c>
      <c r="C15851" s="235">
        <v>44578</v>
      </c>
      <c r="D15851" s="235">
        <v>1</v>
      </c>
      <c r="E15851" s="235">
        <v>92</v>
      </c>
      <c r="F15851" s="235">
        <v>79.900000000000006</v>
      </c>
      <c r="G15851" s="235">
        <v>23.9</v>
      </c>
      <c r="H15851" s="235">
        <v>14.7</v>
      </c>
    </row>
    <row r="15852" spans="2:8">
      <c r="B15852" s="235" t="s">
        <v>86</v>
      </c>
      <c r="C15852" s="235">
        <v>44579</v>
      </c>
      <c r="D15852" s="235">
        <v>0</v>
      </c>
      <c r="E15852" s="235">
        <v>89</v>
      </c>
      <c r="F15852" s="235">
        <v>81</v>
      </c>
      <c r="G15852" s="235">
        <v>23.9</v>
      </c>
      <c r="H15852" s="235">
        <v>16.3</v>
      </c>
    </row>
    <row r="15853" spans="2:8">
      <c r="B15853" s="235" t="s">
        <v>86</v>
      </c>
      <c r="C15853" s="235">
        <v>44580</v>
      </c>
      <c r="D15853" s="235">
        <v>0</v>
      </c>
      <c r="E15853" s="235">
        <v>80.099999999999994</v>
      </c>
      <c r="F15853" s="235">
        <v>74.3</v>
      </c>
      <c r="G15853" s="235">
        <v>23.8</v>
      </c>
      <c r="H15853" s="235">
        <v>11.9</v>
      </c>
    </row>
    <row r="15854" spans="2:8">
      <c r="B15854" s="235" t="s">
        <v>86</v>
      </c>
      <c r="C15854" s="235">
        <v>44581</v>
      </c>
      <c r="D15854" s="235">
        <v>0</v>
      </c>
      <c r="E15854" s="235">
        <v>92.3</v>
      </c>
      <c r="F15854" s="235">
        <v>76.400000000000006</v>
      </c>
      <c r="G15854" s="235">
        <v>23.5</v>
      </c>
      <c r="H15854" s="235">
        <v>12.3</v>
      </c>
    </row>
    <row r="15855" spans="2:8">
      <c r="B15855" s="235" t="s">
        <v>86</v>
      </c>
      <c r="C15855" s="235">
        <v>44582</v>
      </c>
      <c r="D15855" s="235">
        <v>0</v>
      </c>
      <c r="E15855" s="235">
        <v>92.3</v>
      </c>
      <c r="F15855" s="235">
        <v>76.400000000000006</v>
      </c>
      <c r="G15855" s="235">
        <v>23.5</v>
      </c>
      <c r="H15855" s="235">
        <v>12.3</v>
      </c>
    </row>
    <row r="15856" spans="2:8">
      <c r="B15856" s="235" t="s">
        <v>86</v>
      </c>
      <c r="C15856" s="235">
        <v>44583</v>
      </c>
      <c r="D15856" s="235">
        <v>0</v>
      </c>
      <c r="E15856" s="235">
        <v>85.3</v>
      </c>
      <c r="F15856" s="235">
        <v>79.2</v>
      </c>
      <c r="G15856" s="235">
        <v>24</v>
      </c>
      <c r="H15856" s="235">
        <v>16.100000000000001</v>
      </c>
    </row>
    <row r="15857" spans="2:8">
      <c r="B15857" s="235" t="s">
        <v>86</v>
      </c>
      <c r="C15857" s="235">
        <v>44584</v>
      </c>
      <c r="D15857" s="235">
        <v>0</v>
      </c>
      <c r="E15857" s="235">
        <v>91.2</v>
      </c>
      <c r="F15857" s="235">
        <v>78</v>
      </c>
      <c r="G15857" s="235">
        <v>22.9</v>
      </c>
      <c r="H15857" s="235">
        <v>15.3</v>
      </c>
    </row>
    <row r="15858" spans="2:8">
      <c r="B15858" s="235" t="s">
        <v>86</v>
      </c>
      <c r="C15858" s="235">
        <v>44585</v>
      </c>
      <c r="D15858" s="235">
        <v>0</v>
      </c>
      <c r="E15858" s="235">
        <v>91.8</v>
      </c>
      <c r="F15858" s="235">
        <v>73.099999999999994</v>
      </c>
      <c r="G15858" s="235">
        <v>22.4</v>
      </c>
      <c r="H15858" s="235">
        <v>13.9</v>
      </c>
    </row>
    <row r="15859" spans="2:8">
      <c r="B15859" s="235" t="s">
        <v>86</v>
      </c>
      <c r="C15859" s="235">
        <v>44586</v>
      </c>
      <c r="D15859" s="235">
        <v>3</v>
      </c>
      <c r="E15859" s="235">
        <v>92</v>
      </c>
      <c r="F15859" s="235">
        <v>76.7</v>
      </c>
      <c r="G15859" s="235">
        <v>23.3</v>
      </c>
      <c r="H15859" s="235">
        <v>14.3</v>
      </c>
    </row>
    <row r="15860" spans="2:8">
      <c r="B15860" s="235" t="s">
        <v>86</v>
      </c>
      <c r="C15860" s="235">
        <v>44587</v>
      </c>
      <c r="D15860" s="235">
        <v>0</v>
      </c>
      <c r="E15860" s="235">
        <v>86.1</v>
      </c>
      <c r="F15860" s="235">
        <v>79.900000000000006</v>
      </c>
      <c r="G15860" s="235">
        <v>23.3</v>
      </c>
      <c r="H15860" s="235">
        <v>14.1</v>
      </c>
    </row>
    <row r="15861" spans="2:8">
      <c r="B15861" s="235" t="s">
        <v>86</v>
      </c>
      <c r="C15861" s="235">
        <v>44588</v>
      </c>
      <c r="D15861" s="235">
        <v>3</v>
      </c>
      <c r="E15861" s="235">
        <v>91</v>
      </c>
      <c r="F15861" s="235">
        <v>78</v>
      </c>
      <c r="G15861" s="235">
        <v>22.8</v>
      </c>
      <c r="H15861" s="235">
        <v>14</v>
      </c>
    </row>
    <row r="15862" spans="2:8">
      <c r="B15862" s="235" t="s">
        <v>86</v>
      </c>
      <c r="C15862" s="235">
        <v>44589</v>
      </c>
      <c r="D15862" s="235">
        <v>91.3</v>
      </c>
      <c r="E15862" s="235">
        <v>91.3</v>
      </c>
      <c r="F15862" s="235">
        <v>76.5</v>
      </c>
      <c r="G15862" s="235">
        <v>23.5</v>
      </c>
      <c r="H15862" s="235">
        <v>13.9</v>
      </c>
    </row>
    <row r="15863" spans="2:8">
      <c r="B15863" s="235" t="s">
        <v>86</v>
      </c>
      <c r="C15863" s="235">
        <v>44590</v>
      </c>
      <c r="D15863" s="235">
        <v>0</v>
      </c>
      <c r="E15863" s="235">
        <v>85.9</v>
      </c>
      <c r="F15863" s="235">
        <v>81.2</v>
      </c>
      <c r="G15863" s="235">
        <v>3</v>
      </c>
      <c r="H15863" s="235">
        <v>16.7</v>
      </c>
    </row>
    <row r="15864" spans="2:8">
      <c r="B15864" s="235" t="s">
        <v>86</v>
      </c>
      <c r="C15864" s="235">
        <v>44591</v>
      </c>
      <c r="D15864" s="235">
        <v>0</v>
      </c>
      <c r="E15864" s="235">
        <v>89.3</v>
      </c>
      <c r="F15864" s="235">
        <v>81.2</v>
      </c>
      <c r="G15864" s="235">
        <v>23.4</v>
      </c>
      <c r="H15864" s="235">
        <v>15.4</v>
      </c>
    </row>
    <row r="15865" spans="2:8">
      <c r="B15865" s="235" t="s">
        <v>86</v>
      </c>
      <c r="C15865" s="235">
        <v>44592</v>
      </c>
      <c r="D15865" s="235">
        <v>0</v>
      </c>
      <c r="E15865" s="235">
        <v>92</v>
      </c>
      <c r="F15865" s="235">
        <v>81.099999999999994</v>
      </c>
      <c r="G15865" s="235">
        <v>23</v>
      </c>
      <c r="H15865" s="235">
        <v>12.3</v>
      </c>
    </row>
    <row r="15866" spans="2:8">
      <c r="B15866" s="235" t="s">
        <v>86</v>
      </c>
      <c r="C15866" s="235">
        <v>44593</v>
      </c>
      <c r="D15866" s="235">
        <v>0</v>
      </c>
      <c r="E15866" s="235">
        <v>89.2</v>
      </c>
      <c r="F15866" s="235">
        <v>67.900000000000006</v>
      </c>
      <c r="G15866" s="235">
        <v>23.8</v>
      </c>
      <c r="H15866" s="235">
        <v>13.9</v>
      </c>
    </row>
    <row r="15867" spans="2:8">
      <c r="B15867" s="235" t="s">
        <v>86</v>
      </c>
      <c r="C15867" s="235">
        <v>44594</v>
      </c>
      <c r="D15867" s="235">
        <v>0</v>
      </c>
      <c r="E15867" s="235">
        <v>91</v>
      </c>
      <c r="F15867" s="235">
        <v>76.8</v>
      </c>
      <c r="G15867" s="235">
        <v>23.6</v>
      </c>
      <c r="H15867" s="235">
        <v>14.1</v>
      </c>
    </row>
    <row r="15868" spans="2:8">
      <c r="B15868" s="235" t="s">
        <v>86</v>
      </c>
      <c r="C15868" s="235">
        <v>44595</v>
      </c>
      <c r="D15868" s="235">
        <v>0</v>
      </c>
      <c r="E15868" s="235">
        <v>86.8</v>
      </c>
      <c r="F15868" s="235">
        <v>68.099999999999994</v>
      </c>
      <c r="G15868" s="235">
        <v>23.9</v>
      </c>
      <c r="H15868" s="235">
        <v>13.1</v>
      </c>
    </row>
    <row r="15869" spans="2:8">
      <c r="B15869" s="235" t="s">
        <v>86</v>
      </c>
      <c r="C15869" s="235">
        <v>44596</v>
      </c>
      <c r="D15869" s="235">
        <v>0</v>
      </c>
      <c r="E15869" s="235">
        <v>81.400000000000006</v>
      </c>
      <c r="F15869" s="235">
        <v>71.2</v>
      </c>
      <c r="G15869" s="235">
        <v>23.6</v>
      </c>
      <c r="H15869" s="235">
        <v>13.8</v>
      </c>
    </row>
    <row r="15870" spans="2:8">
      <c r="B15870" s="235" t="s">
        <v>86</v>
      </c>
      <c r="C15870" s="235">
        <v>44597</v>
      </c>
      <c r="D15870" s="235">
        <v>10</v>
      </c>
      <c r="E15870" s="235">
        <v>91.2</v>
      </c>
      <c r="F15870" s="235">
        <v>91</v>
      </c>
      <c r="G15870" s="235">
        <v>22.1</v>
      </c>
      <c r="H15870" s="235">
        <v>16.899999999999999</v>
      </c>
    </row>
    <row r="15871" spans="2:8">
      <c r="B15871" s="235" t="s">
        <v>86</v>
      </c>
      <c r="C15871" s="235">
        <v>44598</v>
      </c>
      <c r="D15871" s="235">
        <v>15</v>
      </c>
      <c r="E15871" s="235">
        <v>93.1</v>
      </c>
      <c r="F15871" s="235">
        <v>89.1</v>
      </c>
      <c r="G15871" s="235">
        <v>21.9</v>
      </c>
      <c r="H15871" s="235">
        <v>17.8</v>
      </c>
    </row>
    <row r="15872" spans="2:8">
      <c r="B15872" s="235" t="s">
        <v>86</v>
      </c>
      <c r="C15872" s="235">
        <v>44599</v>
      </c>
      <c r="D15872" s="235">
        <v>12</v>
      </c>
      <c r="E15872" s="235">
        <v>92.3</v>
      </c>
      <c r="F15872" s="235">
        <v>86.1</v>
      </c>
      <c r="G15872" s="235">
        <v>21.3</v>
      </c>
      <c r="H15872" s="235">
        <v>15.2</v>
      </c>
    </row>
    <row r="15873" spans="2:8">
      <c r="B15873" s="235" t="s">
        <v>86</v>
      </c>
      <c r="C15873" s="235">
        <v>44600</v>
      </c>
      <c r="D15873" s="235">
        <v>1</v>
      </c>
      <c r="E15873" s="235">
        <v>90</v>
      </c>
      <c r="F15873" s="235">
        <v>83.1</v>
      </c>
      <c r="G15873" s="235">
        <v>22.9</v>
      </c>
      <c r="H15873" s="235">
        <v>14.3</v>
      </c>
    </row>
    <row r="15874" spans="2:8">
      <c r="B15874" s="235" t="s">
        <v>86</v>
      </c>
      <c r="C15874" s="235">
        <v>44601</v>
      </c>
      <c r="D15874" s="235">
        <v>13.9</v>
      </c>
      <c r="E15874" s="235">
        <v>92.1</v>
      </c>
      <c r="F15874" s="235">
        <v>81.3</v>
      </c>
      <c r="G15874" s="235">
        <v>21.9</v>
      </c>
      <c r="H15874" s="235">
        <v>14</v>
      </c>
    </row>
    <row r="15875" spans="2:8">
      <c r="B15875" s="235" t="s">
        <v>86</v>
      </c>
      <c r="C15875" s="235">
        <v>44602</v>
      </c>
      <c r="D15875" s="235">
        <v>0</v>
      </c>
      <c r="E15875" s="235">
        <v>86.9</v>
      </c>
      <c r="F15875" s="235">
        <v>78.900000000000006</v>
      </c>
      <c r="G15875" s="235">
        <v>23</v>
      </c>
      <c r="H15875" s="235">
        <v>13.3</v>
      </c>
    </row>
    <row r="15876" spans="2:8">
      <c r="B15876" s="235" t="s">
        <v>86</v>
      </c>
      <c r="C15876" s="235">
        <v>44603</v>
      </c>
      <c r="D15876" s="235">
        <v>0</v>
      </c>
      <c r="E15876" s="235">
        <v>89.8</v>
      </c>
      <c r="F15876" s="235">
        <v>80.099999999999994</v>
      </c>
      <c r="G15876" s="235">
        <v>22.9</v>
      </c>
      <c r="H15876" s="235">
        <v>14.7</v>
      </c>
    </row>
    <row r="15877" spans="2:8">
      <c r="B15877" s="235" t="s">
        <v>86</v>
      </c>
      <c r="C15877" s="235">
        <v>44604</v>
      </c>
      <c r="D15877" s="235">
        <v>4</v>
      </c>
      <c r="E15877" s="235">
        <v>92.3</v>
      </c>
      <c r="F15877" s="235">
        <v>90.1</v>
      </c>
      <c r="G15877" s="235">
        <v>22.8</v>
      </c>
      <c r="H15877" s="235">
        <v>15.1</v>
      </c>
    </row>
    <row r="15878" spans="2:8">
      <c r="B15878" s="235" t="s">
        <v>86</v>
      </c>
      <c r="C15878" s="235">
        <v>44605</v>
      </c>
      <c r="D15878" s="235">
        <v>7</v>
      </c>
      <c r="E15878" s="235">
        <v>93</v>
      </c>
      <c r="F15878" s="235">
        <v>92.3</v>
      </c>
      <c r="G15878" s="235">
        <v>21.9</v>
      </c>
      <c r="H15878" s="235">
        <v>14.1</v>
      </c>
    </row>
    <row r="15879" spans="2:8">
      <c r="B15879" s="235" t="s">
        <v>86</v>
      </c>
      <c r="C15879" s="235">
        <v>44606</v>
      </c>
      <c r="D15879" s="235">
        <v>5.0999999999999996</v>
      </c>
      <c r="E15879" s="235">
        <v>89.1</v>
      </c>
      <c r="F15879" s="235">
        <v>86.4</v>
      </c>
      <c r="G15879" s="235">
        <v>22.8</v>
      </c>
      <c r="H15879" s="235">
        <v>14.1</v>
      </c>
    </row>
    <row r="15880" spans="2:8">
      <c r="B15880" s="235" t="s">
        <v>86</v>
      </c>
      <c r="C15880" s="235">
        <v>44607</v>
      </c>
      <c r="D15880" s="235">
        <v>0</v>
      </c>
      <c r="E15880" s="235">
        <v>82.1</v>
      </c>
      <c r="F15880" s="235">
        <v>79.900000000000006</v>
      </c>
      <c r="G15880" s="235">
        <v>23.9</v>
      </c>
      <c r="H15880" s="235">
        <v>14</v>
      </c>
    </row>
    <row r="15881" spans="2:8">
      <c r="B15881" s="235" t="s">
        <v>86</v>
      </c>
      <c r="C15881" s="235">
        <v>44608</v>
      </c>
      <c r="D15881" s="235">
        <v>8</v>
      </c>
      <c r="E15881" s="235">
        <v>82.3</v>
      </c>
      <c r="F15881" s="235">
        <v>81.3</v>
      </c>
      <c r="G15881" s="235">
        <v>22.9</v>
      </c>
      <c r="H15881" s="235">
        <v>15.1</v>
      </c>
    </row>
    <row r="15882" spans="2:8">
      <c r="B15882" s="235" t="s">
        <v>86</v>
      </c>
      <c r="C15882" s="235">
        <v>44609</v>
      </c>
      <c r="D15882" s="235">
        <v>14</v>
      </c>
      <c r="E15882" s="235">
        <v>90</v>
      </c>
      <c r="F15882" s="235">
        <v>80.099999999999994</v>
      </c>
      <c r="G15882" s="235">
        <v>23.1</v>
      </c>
      <c r="H15882" s="235">
        <v>15</v>
      </c>
    </row>
    <row r="15883" spans="2:8">
      <c r="B15883" s="235" t="s">
        <v>86</v>
      </c>
      <c r="C15883" s="235">
        <v>44610</v>
      </c>
      <c r="D15883" s="235">
        <v>5</v>
      </c>
      <c r="E15883" s="235">
        <v>93.4</v>
      </c>
      <c r="F15883" s="235">
        <v>90.1</v>
      </c>
      <c r="G15883" s="235">
        <v>19</v>
      </c>
      <c r="H15883" s="235">
        <v>14</v>
      </c>
    </row>
    <row r="15884" spans="2:8">
      <c r="B15884" s="235" t="s">
        <v>86</v>
      </c>
      <c r="C15884" s="235">
        <v>44611</v>
      </c>
      <c r="D15884" s="235">
        <v>4</v>
      </c>
      <c r="E15884" s="235">
        <v>92</v>
      </c>
      <c r="F15884" s="235">
        <v>91.1</v>
      </c>
      <c r="G15884" s="235">
        <v>20.100000000000001</v>
      </c>
      <c r="H15884" s="235">
        <v>16.100000000000001</v>
      </c>
    </row>
    <row r="15885" spans="2:8">
      <c r="B15885" s="235" t="s">
        <v>86</v>
      </c>
      <c r="C15885" s="235">
        <v>44612</v>
      </c>
      <c r="D15885" s="235">
        <v>0</v>
      </c>
      <c r="E15885" s="235">
        <v>91</v>
      </c>
      <c r="F15885" s="235">
        <v>89.9</v>
      </c>
      <c r="G15885" s="235">
        <v>23.1</v>
      </c>
      <c r="H15885" s="235">
        <v>14.3</v>
      </c>
    </row>
    <row r="15886" spans="2:8">
      <c r="B15886" s="235" t="s">
        <v>86</v>
      </c>
      <c r="C15886" s="235">
        <v>44613</v>
      </c>
      <c r="D15886" s="235">
        <v>3</v>
      </c>
      <c r="E15886" s="235">
        <v>91</v>
      </c>
      <c r="F15886" s="235">
        <v>83.4</v>
      </c>
      <c r="G15886" s="235">
        <v>22.9</v>
      </c>
      <c r="H15886" s="235">
        <v>13.9</v>
      </c>
    </row>
    <row r="15887" spans="2:8">
      <c r="B15887" s="235" t="s">
        <v>86</v>
      </c>
      <c r="C15887" s="235">
        <v>44614</v>
      </c>
      <c r="D15887" s="235">
        <v>3</v>
      </c>
      <c r="E15887" s="235">
        <v>92</v>
      </c>
      <c r="F15887" s="235">
        <v>90.1</v>
      </c>
      <c r="G15887" s="235">
        <v>22</v>
      </c>
      <c r="H15887" s="235">
        <v>13.1</v>
      </c>
    </row>
    <row r="15888" spans="2:8">
      <c r="B15888" s="235" t="s">
        <v>86</v>
      </c>
      <c r="C15888" s="235">
        <v>44615</v>
      </c>
      <c r="D15888" s="235">
        <v>4</v>
      </c>
      <c r="E15888" s="235">
        <v>90.1</v>
      </c>
      <c r="F15888" s="235">
        <v>89.1</v>
      </c>
      <c r="G15888" s="235">
        <v>21.9</v>
      </c>
      <c r="H15888" s="235">
        <v>14.3</v>
      </c>
    </row>
    <row r="15889" spans="2:8">
      <c r="B15889" s="235" t="s">
        <v>86</v>
      </c>
      <c r="C15889" s="235">
        <v>44616</v>
      </c>
      <c r="D15889" s="235">
        <v>2</v>
      </c>
      <c r="E15889" s="235">
        <v>88.2</v>
      </c>
      <c r="F15889" s="235">
        <v>91.1</v>
      </c>
      <c r="G15889" s="235">
        <v>22.8</v>
      </c>
      <c r="H15889" s="235">
        <v>14</v>
      </c>
    </row>
    <row r="15890" spans="2:8">
      <c r="B15890" s="235" t="s">
        <v>86</v>
      </c>
      <c r="C15890" s="235">
        <v>44617</v>
      </c>
      <c r="D15890" s="235">
        <v>5</v>
      </c>
      <c r="E15890" s="235">
        <v>92.1</v>
      </c>
      <c r="F15890" s="235">
        <v>89</v>
      </c>
      <c r="G15890" s="235">
        <v>13</v>
      </c>
      <c r="H15890" s="235">
        <v>13</v>
      </c>
    </row>
    <row r="15891" spans="2:8">
      <c r="B15891" s="235" t="s">
        <v>86</v>
      </c>
      <c r="C15891" s="235">
        <v>44618</v>
      </c>
      <c r="D15891" s="235">
        <v>3</v>
      </c>
      <c r="E15891" s="235">
        <v>91.3</v>
      </c>
      <c r="F15891" s="235">
        <v>81.3</v>
      </c>
      <c r="G15891" s="235">
        <v>21.9</v>
      </c>
      <c r="H15891" s="235">
        <v>14.2</v>
      </c>
    </row>
    <row r="15892" spans="2:8">
      <c r="B15892" s="235" t="s">
        <v>86</v>
      </c>
      <c r="C15892" s="235">
        <v>44619</v>
      </c>
      <c r="D15892" s="235">
        <v>20</v>
      </c>
      <c r="E15892" s="235">
        <v>92.3</v>
      </c>
      <c r="F15892" s="235">
        <v>89.9</v>
      </c>
      <c r="G15892" s="235">
        <v>21.9</v>
      </c>
      <c r="H15892" s="235">
        <v>13.4</v>
      </c>
    </row>
    <row r="15893" spans="2:8">
      <c r="B15893" s="235" t="s">
        <v>86</v>
      </c>
      <c r="C15893" s="235">
        <v>44620</v>
      </c>
      <c r="D15893" s="235">
        <v>49</v>
      </c>
      <c r="E15893" s="235">
        <v>93.1</v>
      </c>
      <c r="F15893" s="235">
        <v>92.3</v>
      </c>
      <c r="G15893" s="235">
        <v>20.100000000000001</v>
      </c>
      <c r="H15893" s="235">
        <v>13</v>
      </c>
    </row>
    <row r="15894" spans="2:8">
      <c r="B15894" s="235" t="s">
        <v>86</v>
      </c>
      <c r="C15894" s="235">
        <v>44621</v>
      </c>
      <c r="D15894" s="235">
        <v>8.4</v>
      </c>
      <c r="E15894" s="235">
        <v>90.2</v>
      </c>
      <c r="F15894" s="235">
        <v>88.1</v>
      </c>
      <c r="G15894" s="235">
        <v>22.1</v>
      </c>
      <c r="H15894" s="235">
        <v>13.1</v>
      </c>
    </row>
    <row r="15895" spans="2:8">
      <c r="B15895" s="235" t="s">
        <v>86</v>
      </c>
      <c r="C15895" s="235">
        <v>44622</v>
      </c>
      <c r="D15895" s="235">
        <v>6</v>
      </c>
      <c r="E15895" s="235">
        <v>92.1</v>
      </c>
      <c r="F15895" s="235">
        <v>90.1</v>
      </c>
      <c r="G15895" s="235">
        <v>21.8</v>
      </c>
      <c r="H15895" s="235">
        <v>13.3</v>
      </c>
    </row>
    <row r="15896" spans="2:8">
      <c r="B15896" s="235" t="s">
        <v>86</v>
      </c>
      <c r="C15896" s="235">
        <v>44623</v>
      </c>
      <c r="D15896" s="235">
        <v>5.5</v>
      </c>
      <c r="E15896" s="235">
        <v>90.1</v>
      </c>
      <c r="F15896" s="235">
        <v>89.1</v>
      </c>
      <c r="G15896" s="235">
        <v>21.9</v>
      </c>
      <c r="H15896" s="235">
        <v>13.5</v>
      </c>
    </row>
    <row r="15897" spans="2:8">
      <c r="B15897" s="235" t="s">
        <v>86</v>
      </c>
      <c r="C15897" s="235">
        <v>44624</v>
      </c>
      <c r="D15897" s="235">
        <v>12.3</v>
      </c>
      <c r="E15897" s="235">
        <v>89.9</v>
      </c>
      <c r="F15897" s="235">
        <v>83</v>
      </c>
      <c r="G15897" s="235">
        <v>22</v>
      </c>
      <c r="H15897" s="235">
        <v>14.2</v>
      </c>
    </row>
    <row r="15898" spans="2:8">
      <c r="B15898" s="235" t="s">
        <v>86</v>
      </c>
      <c r="C15898" s="235">
        <v>44625</v>
      </c>
      <c r="D15898" s="235">
        <v>8</v>
      </c>
      <c r="E15898" s="235">
        <v>90.1</v>
      </c>
      <c r="F15898" s="235">
        <v>86.1</v>
      </c>
      <c r="G15898" s="235">
        <v>21.8</v>
      </c>
      <c r="H15898" s="235">
        <v>13.3</v>
      </c>
    </row>
    <row r="15899" spans="2:8">
      <c r="B15899" s="235" t="s">
        <v>86</v>
      </c>
      <c r="C15899" s="235">
        <v>44626</v>
      </c>
      <c r="D15899" s="235">
        <v>46</v>
      </c>
      <c r="E15899" s="235">
        <v>92.4</v>
      </c>
      <c r="F15899" s="235">
        <v>92.1</v>
      </c>
      <c r="G15899" s="235">
        <v>20.9</v>
      </c>
      <c r="H15899" s="235">
        <v>14.1</v>
      </c>
    </row>
    <row r="15900" spans="2:8">
      <c r="B15900" s="235" t="s">
        <v>86</v>
      </c>
      <c r="C15900" s="235">
        <v>44627</v>
      </c>
      <c r="D15900" s="235">
        <v>6</v>
      </c>
      <c r="E15900" s="235">
        <v>90.1</v>
      </c>
      <c r="F15900" s="235">
        <v>88.1</v>
      </c>
      <c r="G15900" s="235">
        <v>22.8</v>
      </c>
      <c r="H15900" s="235">
        <v>14.3</v>
      </c>
    </row>
    <row r="15901" spans="2:8">
      <c r="B15901" s="235" t="s">
        <v>86</v>
      </c>
      <c r="C15901" s="235">
        <v>44628</v>
      </c>
      <c r="D15901" s="235">
        <v>6</v>
      </c>
      <c r="E15901" s="235">
        <v>88.9</v>
      </c>
      <c r="F15901" s="235">
        <v>86.4</v>
      </c>
      <c r="G15901" s="235">
        <v>23</v>
      </c>
      <c r="H15901" s="235">
        <v>14.1</v>
      </c>
    </row>
    <row r="15902" spans="2:8">
      <c r="B15902" s="235" t="s">
        <v>86</v>
      </c>
      <c r="C15902" s="235">
        <v>44629</v>
      </c>
      <c r="D15902" s="235">
        <v>0</v>
      </c>
      <c r="E15902" s="235">
        <v>89.1</v>
      </c>
      <c r="F15902" s="235">
        <v>84.3</v>
      </c>
      <c r="G15902" s="235">
        <v>22.8</v>
      </c>
      <c r="H15902" s="235">
        <v>13.5</v>
      </c>
    </row>
    <row r="15903" spans="2:8">
      <c r="B15903" s="235" t="s">
        <v>86</v>
      </c>
      <c r="C15903" s="235">
        <v>44630</v>
      </c>
      <c r="D15903" s="235">
        <v>0</v>
      </c>
      <c r="E15903" s="235">
        <v>86.1</v>
      </c>
      <c r="F15903" s="235">
        <v>82.3</v>
      </c>
      <c r="G15903" s="235">
        <v>23.1</v>
      </c>
      <c r="H15903" s="235">
        <v>13.2</v>
      </c>
    </row>
    <row r="15904" spans="2:8">
      <c r="B15904" s="235" t="s">
        <v>86</v>
      </c>
      <c r="C15904" s="235">
        <v>44631</v>
      </c>
      <c r="D15904" s="235">
        <v>0</v>
      </c>
      <c r="E15904" s="235">
        <v>82</v>
      </c>
      <c r="F15904" s="235">
        <v>77.900000000000006</v>
      </c>
      <c r="G15904" s="235">
        <v>23.3</v>
      </c>
      <c r="H15904" s="235">
        <v>12.9</v>
      </c>
    </row>
    <row r="15905" spans="2:8">
      <c r="B15905" s="235" t="s">
        <v>86</v>
      </c>
      <c r="C15905" s="235">
        <v>44632</v>
      </c>
      <c r="D15905" s="235">
        <v>0</v>
      </c>
      <c r="E15905" s="235">
        <v>84.3</v>
      </c>
      <c r="F15905" s="235">
        <v>76.900000000000006</v>
      </c>
      <c r="G15905" s="235">
        <v>23.8</v>
      </c>
      <c r="H15905" s="235">
        <v>13.5</v>
      </c>
    </row>
    <row r="15906" spans="2:8">
      <c r="B15906" s="235" t="s">
        <v>86</v>
      </c>
      <c r="C15906" s="235">
        <v>44633</v>
      </c>
      <c r="D15906" s="235">
        <v>4</v>
      </c>
      <c r="E15906" s="235">
        <v>86.7</v>
      </c>
      <c r="F15906" s="235">
        <v>86.1</v>
      </c>
      <c r="G15906" s="235">
        <v>23.2</v>
      </c>
      <c r="H15906" s="235">
        <v>14.5</v>
      </c>
    </row>
    <row r="15907" spans="2:8">
      <c r="B15907" s="235" t="s">
        <v>86</v>
      </c>
      <c r="C15907" s="235">
        <v>44634</v>
      </c>
      <c r="D15907" s="235">
        <v>9</v>
      </c>
      <c r="E15907" s="235">
        <v>92.2</v>
      </c>
      <c r="F15907" s="235">
        <v>76.8</v>
      </c>
      <c r="G15907" s="235">
        <v>23.4</v>
      </c>
      <c r="H15907" s="235">
        <v>14.4</v>
      </c>
    </row>
    <row r="15908" spans="2:8">
      <c r="B15908" s="235" t="s">
        <v>86</v>
      </c>
      <c r="C15908" s="235">
        <v>44635</v>
      </c>
      <c r="D15908" s="235">
        <v>19</v>
      </c>
      <c r="E15908" s="235">
        <v>86.1</v>
      </c>
      <c r="F15908" s="235">
        <v>79.8</v>
      </c>
      <c r="G15908" s="235">
        <v>23.3</v>
      </c>
      <c r="H15908" s="235">
        <v>14.2</v>
      </c>
    </row>
    <row r="15909" spans="2:8">
      <c r="B15909" s="235" t="s">
        <v>86</v>
      </c>
      <c r="C15909" s="235">
        <v>44636</v>
      </c>
      <c r="D15909" s="235">
        <v>16</v>
      </c>
      <c r="E15909" s="235">
        <v>91</v>
      </c>
      <c r="F15909" s="235">
        <v>78.400000000000006</v>
      </c>
      <c r="G15909" s="235">
        <v>22.8</v>
      </c>
      <c r="H15909" s="235">
        <v>14.6</v>
      </c>
    </row>
    <row r="15910" spans="2:8">
      <c r="B15910" s="235" t="s">
        <v>86</v>
      </c>
      <c r="C15910" s="235">
        <v>44637</v>
      </c>
      <c r="D15910" s="235">
        <v>0</v>
      </c>
      <c r="E15910" s="235">
        <v>85.8</v>
      </c>
      <c r="F15910" s="235">
        <v>81.2</v>
      </c>
      <c r="G15910" s="235">
        <v>23.8</v>
      </c>
      <c r="H15910" s="235">
        <v>16</v>
      </c>
    </row>
    <row r="15911" spans="2:8">
      <c r="B15911" s="235" t="s">
        <v>86</v>
      </c>
      <c r="C15911" s="235">
        <v>44638</v>
      </c>
      <c r="D15911" s="235">
        <v>7</v>
      </c>
      <c r="E15911" s="235">
        <v>85.8</v>
      </c>
      <c r="F15911" s="235">
        <v>76.2</v>
      </c>
      <c r="G15911" s="235">
        <v>23.6</v>
      </c>
      <c r="H15911" s="235">
        <v>13.4</v>
      </c>
    </row>
    <row r="15912" spans="2:8">
      <c r="B15912" s="235" t="s">
        <v>86</v>
      </c>
      <c r="C15912" s="235">
        <v>44639</v>
      </c>
      <c r="D15912" s="235">
        <v>21.2</v>
      </c>
      <c r="E15912" s="235">
        <v>92</v>
      </c>
      <c r="F15912" s="235">
        <v>79.900000000000006</v>
      </c>
      <c r="G15912" s="235">
        <v>23.4</v>
      </c>
      <c r="H15912" s="235">
        <v>14.7</v>
      </c>
    </row>
    <row r="15913" spans="2:8">
      <c r="B15913" s="235" t="s">
        <v>86</v>
      </c>
      <c r="C15913" s="235">
        <v>44640</v>
      </c>
      <c r="D15913" s="235">
        <v>12</v>
      </c>
      <c r="E15913" s="235">
        <v>80</v>
      </c>
      <c r="F15913" s="235">
        <v>75.099999999999994</v>
      </c>
      <c r="G15913" s="235">
        <v>23.4</v>
      </c>
      <c r="H15913" s="235">
        <v>16</v>
      </c>
    </row>
    <row r="15914" spans="2:8">
      <c r="B15914" s="235" t="s">
        <v>86</v>
      </c>
      <c r="C15914" s="235">
        <v>44641</v>
      </c>
      <c r="D15914" s="235">
        <v>16.2</v>
      </c>
      <c r="E15914" s="235">
        <v>85.6</v>
      </c>
      <c r="F15914" s="235">
        <v>80.3</v>
      </c>
      <c r="G15914" s="235">
        <v>24.2</v>
      </c>
      <c r="H15914" s="235">
        <v>16.399999999999999</v>
      </c>
    </row>
    <row r="15915" spans="2:8">
      <c r="B15915" s="235" t="s">
        <v>86</v>
      </c>
      <c r="C15915" s="235">
        <v>44642</v>
      </c>
      <c r="D15915" s="235">
        <v>4</v>
      </c>
      <c r="E15915" s="235">
        <v>90.2</v>
      </c>
      <c r="F15915" s="235">
        <v>91</v>
      </c>
      <c r="G15915" s="235">
        <v>22</v>
      </c>
      <c r="H15915" s="235">
        <v>14.5</v>
      </c>
    </row>
    <row r="15916" spans="2:8">
      <c r="B15916" s="235" t="s">
        <v>86</v>
      </c>
      <c r="C15916" s="235">
        <v>44643</v>
      </c>
      <c r="D15916" s="235">
        <v>0</v>
      </c>
      <c r="E15916" s="235">
        <v>83.1</v>
      </c>
      <c r="F15916" s="235">
        <v>81</v>
      </c>
      <c r="G15916" s="235">
        <v>23</v>
      </c>
      <c r="H15916" s="235">
        <v>14.3</v>
      </c>
    </row>
    <row r="15917" spans="2:8">
      <c r="B15917" s="235" t="s">
        <v>86</v>
      </c>
      <c r="C15917" s="235">
        <v>44644</v>
      </c>
      <c r="D15917" s="235">
        <v>32</v>
      </c>
      <c r="E15917" s="235">
        <v>86.1</v>
      </c>
      <c r="F15917" s="235">
        <v>79.8</v>
      </c>
      <c r="G15917" s="235">
        <v>23.1</v>
      </c>
      <c r="H15917" s="235">
        <v>14.7</v>
      </c>
    </row>
    <row r="15918" spans="2:8">
      <c r="B15918" s="235" t="s">
        <v>86</v>
      </c>
      <c r="C15918" s="235">
        <v>44645</v>
      </c>
      <c r="D15918" s="235">
        <v>22</v>
      </c>
      <c r="E15918" s="235">
        <v>91.2</v>
      </c>
      <c r="F15918" s="235">
        <v>90.1</v>
      </c>
      <c r="G15918" s="235">
        <v>21.9</v>
      </c>
      <c r="H15918" s="235">
        <v>15.2</v>
      </c>
    </row>
    <row r="15919" spans="2:8">
      <c r="B15919" s="235" t="s">
        <v>86</v>
      </c>
      <c r="C15919" s="235">
        <v>44646</v>
      </c>
      <c r="D15919" s="235">
        <v>13.1</v>
      </c>
      <c r="E15919" s="235">
        <v>92.8</v>
      </c>
      <c r="F15919" s="235">
        <v>92.3</v>
      </c>
      <c r="G15919" s="235">
        <v>21.7</v>
      </c>
      <c r="H15919" s="235">
        <v>16.100000000000001</v>
      </c>
    </row>
    <row r="15920" spans="2:8">
      <c r="B15920" s="235" t="s">
        <v>86</v>
      </c>
      <c r="C15920" s="235">
        <v>44647</v>
      </c>
      <c r="D15920" s="235">
        <v>0</v>
      </c>
      <c r="E15920" s="235">
        <v>90.1</v>
      </c>
      <c r="F15920" s="235">
        <v>86.1</v>
      </c>
      <c r="G15920" s="235">
        <v>22</v>
      </c>
      <c r="H15920" s="235">
        <v>15.1</v>
      </c>
    </row>
    <row r="15921" spans="2:8">
      <c r="B15921" s="235" t="s">
        <v>86</v>
      </c>
      <c r="C15921" s="235">
        <v>44648</v>
      </c>
      <c r="D15921" s="235">
        <v>23.3</v>
      </c>
      <c r="E15921" s="235">
        <v>84</v>
      </c>
      <c r="F15921" s="235">
        <v>83.2</v>
      </c>
      <c r="G15921" s="235">
        <v>22.9</v>
      </c>
      <c r="H15921" s="235">
        <v>14.3</v>
      </c>
    </row>
    <row r="15922" spans="2:8">
      <c r="B15922" s="235" t="s">
        <v>86</v>
      </c>
      <c r="C15922" s="235">
        <v>44649</v>
      </c>
      <c r="D15922" s="235">
        <v>33</v>
      </c>
      <c r="E15922" s="235">
        <v>89.1</v>
      </c>
      <c r="F15922" s="235">
        <v>86.4</v>
      </c>
      <c r="G15922" s="235">
        <v>22.4</v>
      </c>
      <c r="H15922" s="235">
        <v>14.1</v>
      </c>
    </row>
    <row r="15923" spans="2:8">
      <c r="B15923" s="235" t="s">
        <v>86</v>
      </c>
      <c r="C15923" s="235">
        <v>44650</v>
      </c>
      <c r="D15923" s="235">
        <v>5</v>
      </c>
      <c r="E15923" s="235">
        <v>89.3</v>
      </c>
      <c r="F15923" s="235">
        <v>81.2</v>
      </c>
      <c r="G15923" s="235">
        <v>23.6</v>
      </c>
      <c r="H15923" s="235">
        <v>15.4</v>
      </c>
    </row>
    <row r="15924" spans="2:8">
      <c r="B15924" s="235" t="s">
        <v>86</v>
      </c>
      <c r="C15924" s="235">
        <v>44651</v>
      </c>
      <c r="D15924" s="235">
        <v>32</v>
      </c>
      <c r="E15924" s="235">
        <v>92.4</v>
      </c>
      <c r="F15924" s="235">
        <v>85.6</v>
      </c>
      <c r="G15924" s="235">
        <v>20.2</v>
      </c>
      <c r="H15924" s="235">
        <v>15.4</v>
      </c>
    </row>
    <row r="15925" spans="2:8">
      <c r="B15925" s="235" t="s">
        <v>86</v>
      </c>
      <c r="C15925" s="235">
        <v>44652</v>
      </c>
      <c r="D15925" s="235">
        <v>0</v>
      </c>
      <c r="E15925" s="235">
        <v>88.4</v>
      </c>
      <c r="F15925" s="235">
        <v>84.4</v>
      </c>
      <c r="G15925" s="235">
        <v>23.2</v>
      </c>
      <c r="H15925" s="235">
        <v>14</v>
      </c>
    </row>
    <row r="15926" spans="2:8">
      <c r="B15926" s="235" t="s">
        <v>86</v>
      </c>
      <c r="C15926" s="235">
        <v>44653</v>
      </c>
      <c r="D15926" s="235">
        <v>13.2</v>
      </c>
      <c r="E15926" s="235">
        <v>90.2</v>
      </c>
      <c r="F15926" s="235">
        <v>86.4</v>
      </c>
      <c r="G15926" s="235">
        <v>21.2</v>
      </c>
      <c r="H15926" s="235">
        <v>13.8</v>
      </c>
    </row>
    <row r="15927" spans="2:8">
      <c r="B15927" s="235" t="s">
        <v>86</v>
      </c>
      <c r="C15927" s="235">
        <v>44654</v>
      </c>
      <c r="D15927" s="235">
        <v>4.3</v>
      </c>
      <c r="E15927" s="235">
        <v>85.4</v>
      </c>
      <c r="F15927" s="235">
        <v>80.3</v>
      </c>
      <c r="G15927" s="235">
        <v>23.4</v>
      </c>
      <c r="H15927" s="235">
        <v>16.600000000000001</v>
      </c>
    </row>
    <row r="15928" spans="2:8">
      <c r="B15928" s="235" t="s">
        <v>86</v>
      </c>
      <c r="C15928" s="235">
        <v>44655</v>
      </c>
      <c r="D15928" s="235">
        <v>18.100000000000001</v>
      </c>
      <c r="E15928" s="235">
        <v>89</v>
      </c>
      <c r="F15928" s="235">
        <v>69.8</v>
      </c>
      <c r="G15928" s="235">
        <v>22.8</v>
      </c>
      <c r="H15928" s="235">
        <v>14.2</v>
      </c>
    </row>
    <row r="15929" spans="2:8">
      <c r="B15929" s="235" t="s">
        <v>86</v>
      </c>
      <c r="C15929" s="235">
        <v>44656</v>
      </c>
      <c r="D15929" s="235">
        <v>14.1</v>
      </c>
      <c r="E15929" s="235">
        <v>91</v>
      </c>
      <c r="F15929" s="235">
        <v>76.8</v>
      </c>
      <c r="G15929" s="235">
        <v>23.6</v>
      </c>
      <c r="H15929" s="235">
        <v>14.2</v>
      </c>
    </row>
    <row r="15930" spans="2:8">
      <c r="B15930" s="235" t="s">
        <v>86</v>
      </c>
      <c r="C15930" s="235">
        <v>44657</v>
      </c>
      <c r="D15930" s="235">
        <v>49</v>
      </c>
      <c r="E15930" s="235">
        <v>91</v>
      </c>
      <c r="F15930" s="235">
        <v>76.8</v>
      </c>
      <c r="G15930" s="235">
        <v>23.6</v>
      </c>
      <c r="H15930" s="235">
        <v>14.1</v>
      </c>
    </row>
    <row r="15931" spans="2:8">
      <c r="B15931" s="235" t="s">
        <v>86</v>
      </c>
      <c r="C15931" s="235">
        <v>44658</v>
      </c>
      <c r="D15931" s="235">
        <v>9</v>
      </c>
      <c r="E15931" s="235">
        <v>89.3</v>
      </c>
      <c r="F15931" s="235">
        <v>81.2</v>
      </c>
      <c r="G15931" s="235">
        <v>23.6</v>
      </c>
      <c r="H15931" s="235">
        <v>15.3</v>
      </c>
    </row>
    <row r="15932" spans="2:8">
      <c r="B15932" s="235" t="s">
        <v>86</v>
      </c>
      <c r="C15932" s="235">
        <v>44659</v>
      </c>
      <c r="D15932" s="235">
        <v>9</v>
      </c>
      <c r="E15932" s="235">
        <v>92.4</v>
      </c>
      <c r="F15932" s="235">
        <v>85</v>
      </c>
      <c r="G15932" s="235">
        <v>22</v>
      </c>
      <c r="H15932" s="235">
        <v>15.9</v>
      </c>
    </row>
    <row r="15933" spans="2:8">
      <c r="B15933" s="235" t="s">
        <v>86</v>
      </c>
      <c r="C15933" s="235">
        <v>44660</v>
      </c>
      <c r="D15933" s="235">
        <v>24</v>
      </c>
      <c r="E15933" s="235">
        <v>89.8</v>
      </c>
      <c r="F15933" s="235">
        <v>79.400000000000006</v>
      </c>
      <c r="G15933" s="235">
        <v>22.4</v>
      </c>
      <c r="H15933" s="235">
        <v>15.8</v>
      </c>
    </row>
    <row r="15934" spans="2:8">
      <c r="B15934" s="235" t="s">
        <v>86</v>
      </c>
      <c r="C15934" s="235">
        <v>44661</v>
      </c>
      <c r="D15934" s="235">
        <v>0</v>
      </c>
      <c r="E15934" s="235">
        <v>93</v>
      </c>
      <c r="F15934" s="235">
        <v>92.3</v>
      </c>
      <c r="G15934" s="235">
        <v>21.9</v>
      </c>
      <c r="H15934" s="235">
        <v>14.1</v>
      </c>
    </row>
    <row r="15935" spans="2:8">
      <c r="B15935" s="235" t="s">
        <v>86</v>
      </c>
      <c r="C15935" s="235">
        <v>44662</v>
      </c>
      <c r="D15935" s="235">
        <v>16</v>
      </c>
      <c r="E15935" s="235">
        <v>91.4</v>
      </c>
      <c r="F15935" s="235">
        <v>85.6</v>
      </c>
      <c r="G15935" s="235">
        <v>22.4</v>
      </c>
      <c r="H15935" s="235">
        <v>15.8</v>
      </c>
    </row>
    <row r="15936" spans="2:8">
      <c r="B15936" s="235" t="s">
        <v>86</v>
      </c>
      <c r="C15936" s="235">
        <v>44663</v>
      </c>
      <c r="D15936" s="235">
        <v>9</v>
      </c>
      <c r="E15936" s="235">
        <v>89.8</v>
      </c>
      <c r="F15936" s="235">
        <v>78.400000000000006</v>
      </c>
      <c r="G15936" s="235">
        <v>22.8</v>
      </c>
      <c r="H15936" s="235">
        <v>16</v>
      </c>
    </row>
    <row r="15937" spans="2:8">
      <c r="B15937" s="235" t="s">
        <v>86</v>
      </c>
      <c r="C15937" s="235">
        <v>44664</v>
      </c>
      <c r="D15937" s="235">
        <v>15</v>
      </c>
      <c r="E15937" s="235">
        <v>88.6</v>
      </c>
      <c r="F15937" s="235">
        <v>79.900000000000006</v>
      </c>
      <c r="G15937" s="235">
        <v>23.4</v>
      </c>
      <c r="H15937" s="235">
        <v>16.2</v>
      </c>
    </row>
    <row r="15938" spans="2:8">
      <c r="B15938" s="235" t="s">
        <v>86</v>
      </c>
      <c r="C15938" s="235">
        <v>44665</v>
      </c>
      <c r="D15938" s="235">
        <v>0</v>
      </c>
      <c r="E15938" s="235">
        <v>85.3</v>
      </c>
      <c r="F15938" s="235">
        <v>79.2</v>
      </c>
      <c r="G15938" s="235">
        <v>24</v>
      </c>
      <c r="H15938" s="235">
        <v>16.100000000000001</v>
      </c>
    </row>
    <row r="15939" spans="2:8">
      <c r="B15939" s="235" t="s">
        <v>86</v>
      </c>
      <c r="C15939" s="235">
        <v>44666</v>
      </c>
      <c r="D15939" s="235">
        <v>13.5</v>
      </c>
      <c r="E15939" s="235">
        <v>92</v>
      </c>
      <c r="F15939" s="235">
        <v>89.2</v>
      </c>
      <c r="G15939" s="235">
        <v>22.9</v>
      </c>
      <c r="H15939" s="235">
        <v>14.2</v>
      </c>
    </row>
    <row r="15940" spans="2:8">
      <c r="B15940" s="235" t="s">
        <v>86</v>
      </c>
      <c r="C15940" s="235">
        <v>44667</v>
      </c>
      <c r="D15940" s="235">
        <v>10</v>
      </c>
      <c r="E15940" s="235">
        <v>92.2</v>
      </c>
      <c r="F15940" s="235">
        <v>85.4</v>
      </c>
      <c r="G15940" s="235">
        <v>19.2</v>
      </c>
      <c r="H15940" s="235">
        <v>15.9</v>
      </c>
    </row>
    <row r="15941" spans="2:8">
      <c r="B15941" s="235" t="s">
        <v>86</v>
      </c>
      <c r="C15941" s="235">
        <v>44668</v>
      </c>
      <c r="D15941" s="235">
        <v>5.8</v>
      </c>
      <c r="E15941" s="235">
        <v>90.2</v>
      </c>
      <c r="F15941" s="235">
        <v>76.400000000000006</v>
      </c>
      <c r="G15941" s="235">
        <v>23.4</v>
      </c>
      <c r="H15941" s="235">
        <v>15.4</v>
      </c>
    </row>
    <row r="15942" spans="2:8">
      <c r="B15942" s="235" t="s">
        <v>86</v>
      </c>
      <c r="C15942" s="235">
        <v>44669</v>
      </c>
      <c r="D15942" s="235">
        <v>17</v>
      </c>
      <c r="E15942" s="235">
        <v>90</v>
      </c>
      <c r="F15942" s="235">
        <v>80.400000000000006</v>
      </c>
      <c r="G15942" s="235">
        <v>22</v>
      </c>
      <c r="H15942" s="235">
        <v>14.6</v>
      </c>
    </row>
    <row r="15943" spans="2:8">
      <c r="B15943" s="235" t="s">
        <v>86</v>
      </c>
      <c r="C15943" s="235">
        <v>44670</v>
      </c>
      <c r="D15943" s="235">
        <v>8.5</v>
      </c>
      <c r="E15943" s="235">
        <v>88</v>
      </c>
      <c r="F15943" s="235">
        <v>84.6</v>
      </c>
      <c r="G15943" s="235">
        <v>21.9</v>
      </c>
      <c r="H15943" s="235">
        <v>15</v>
      </c>
    </row>
    <row r="15944" spans="2:8">
      <c r="B15944" s="235" t="s">
        <v>86</v>
      </c>
      <c r="C15944" s="235">
        <v>44671</v>
      </c>
      <c r="D15944" s="235">
        <v>25</v>
      </c>
      <c r="E15944" s="235">
        <v>89.4</v>
      </c>
      <c r="F15944" s="235">
        <v>15.2</v>
      </c>
      <c r="G15944" s="235">
        <v>21.2</v>
      </c>
      <c r="H15944" s="235">
        <v>14.8</v>
      </c>
    </row>
    <row r="15945" spans="2:8">
      <c r="B15945" s="235" t="s">
        <v>86</v>
      </c>
      <c r="C15945" s="235">
        <v>44672</v>
      </c>
      <c r="D15945" s="235">
        <v>5</v>
      </c>
      <c r="E15945" s="235">
        <v>89.9</v>
      </c>
      <c r="F15945" s="235">
        <v>74.900000000000006</v>
      </c>
      <c r="G15945" s="235">
        <v>22.9</v>
      </c>
      <c r="H15945" s="235">
        <v>15.2</v>
      </c>
    </row>
    <row r="15946" spans="2:8">
      <c r="B15946" s="235" t="s">
        <v>86</v>
      </c>
      <c r="C15946" s="235">
        <v>44673</v>
      </c>
      <c r="D15946" s="235">
        <v>6</v>
      </c>
      <c r="E15946" s="235">
        <v>89.8</v>
      </c>
      <c r="F15946" s="235">
        <v>82.4</v>
      </c>
      <c r="G15946" s="235">
        <v>21.8</v>
      </c>
      <c r="H15946" s="235">
        <v>16.2</v>
      </c>
    </row>
    <row r="15947" spans="2:8">
      <c r="B15947" s="235" t="s">
        <v>86</v>
      </c>
      <c r="C15947" s="235">
        <v>44674</v>
      </c>
      <c r="D15947" s="235">
        <v>12</v>
      </c>
      <c r="E15947" s="235">
        <v>90</v>
      </c>
      <c r="F15947" s="235">
        <v>81.8</v>
      </c>
      <c r="G15947" s="235">
        <v>22</v>
      </c>
      <c r="H15947" s="235">
        <v>15.2</v>
      </c>
    </row>
    <row r="15948" spans="2:8">
      <c r="B15948" s="235" t="s">
        <v>86</v>
      </c>
      <c r="C15948" s="235">
        <v>44675</v>
      </c>
      <c r="D15948" s="235">
        <v>36.799999999999997</v>
      </c>
      <c r="E15948" s="235">
        <v>89.8</v>
      </c>
      <c r="F15948" s="235">
        <v>80.400000000000006</v>
      </c>
      <c r="G15948" s="235">
        <v>22.4</v>
      </c>
      <c r="H15948" s="235">
        <v>16.2</v>
      </c>
    </row>
    <row r="15949" spans="2:8">
      <c r="B15949" s="235" t="s">
        <v>86</v>
      </c>
      <c r="C15949" s="235">
        <v>44676</v>
      </c>
      <c r="D15949" s="235">
        <v>3</v>
      </c>
      <c r="E15949" s="235">
        <v>90.2</v>
      </c>
      <c r="F15949" s="235">
        <v>81.400000000000006</v>
      </c>
      <c r="G15949" s="235">
        <v>20</v>
      </c>
      <c r="H15949" s="235">
        <v>15.4</v>
      </c>
    </row>
    <row r="15950" spans="2:8">
      <c r="B15950" s="235" t="s">
        <v>86</v>
      </c>
      <c r="C15950" s="235">
        <v>44677</v>
      </c>
      <c r="D15950" s="235">
        <v>0</v>
      </c>
      <c r="E15950" s="235">
        <v>92.4</v>
      </c>
      <c r="F15950" s="235">
        <v>78.400000000000006</v>
      </c>
      <c r="G15950" s="235">
        <v>21.8</v>
      </c>
      <c r="H15950" s="235">
        <v>14.4</v>
      </c>
    </row>
    <row r="15951" spans="2:8">
      <c r="B15951" s="235" t="s">
        <v>86</v>
      </c>
      <c r="C15951" s="235">
        <v>44678</v>
      </c>
      <c r="D15951" s="235">
        <v>45</v>
      </c>
      <c r="E15951" s="235">
        <v>88.4</v>
      </c>
      <c r="F15951" s="235">
        <v>80.900000000000006</v>
      </c>
      <c r="G15951" s="235">
        <v>22.9</v>
      </c>
      <c r="H15951" s="235">
        <v>16.2</v>
      </c>
    </row>
    <row r="15952" spans="2:8">
      <c r="B15952" s="235" t="s">
        <v>86</v>
      </c>
      <c r="C15952" s="235">
        <v>44679</v>
      </c>
      <c r="D15952" s="235">
        <v>2.8</v>
      </c>
      <c r="E15952" s="235">
        <v>92</v>
      </c>
      <c r="F15952" s="235">
        <v>84.6</v>
      </c>
      <c r="G15952" s="235">
        <v>21.2</v>
      </c>
      <c r="H15952" s="235">
        <v>14.8</v>
      </c>
    </row>
    <row r="15953" spans="2:8">
      <c r="B15953" s="235" t="s">
        <v>86</v>
      </c>
      <c r="C15953" s="235">
        <v>44680</v>
      </c>
      <c r="D15953" s="235">
        <v>0</v>
      </c>
      <c r="E15953" s="235">
        <v>89.4</v>
      </c>
      <c r="F15953" s="235">
        <v>82.4</v>
      </c>
      <c r="G15953" s="235">
        <v>22.6</v>
      </c>
      <c r="H15953" s="235">
        <v>16</v>
      </c>
    </row>
    <row r="15954" spans="2:8">
      <c r="B15954" s="235" t="s">
        <v>86</v>
      </c>
      <c r="C15954" s="235">
        <v>44681</v>
      </c>
      <c r="D15954" s="235">
        <v>88</v>
      </c>
      <c r="E15954" s="235">
        <v>90.2</v>
      </c>
      <c r="F15954" s="235">
        <v>79.400000000000006</v>
      </c>
      <c r="G15954" s="235">
        <v>22.9</v>
      </c>
      <c r="H15954" s="235">
        <v>16.399999999999999</v>
      </c>
    </row>
    <row r="15955" spans="2:8">
      <c r="B15955" s="235" t="s">
        <v>86</v>
      </c>
      <c r="C15955" s="235">
        <v>44682</v>
      </c>
      <c r="D15955" s="235">
        <v>5</v>
      </c>
      <c r="E15955" s="235">
        <v>88.4</v>
      </c>
      <c r="F15955" s="235">
        <v>82.6</v>
      </c>
      <c r="G15955" s="235">
        <v>23.4</v>
      </c>
      <c r="H15955" s="235">
        <v>15.2</v>
      </c>
    </row>
    <row r="15956" spans="2:8">
      <c r="B15956" s="235" t="s">
        <v>86</v>
      </c>
      <c r="C15956" s="235">
        <v>44683</v>
      </c>
      <c r="D15956" s="235">
        <v>0</v>
      </c>
      <c r="E15956" s="235">
        <v>91.8</v>
      </c>
      <c r="F15956" s="235">
        <v>82.4</v>
      </c>
      <c r="G15956" s="235">
        <v>22.9</v>
      </c>
      <c r="H15956" s="235">
        <v>15.2</v>
      </c>
    </row>
    <row r="15957" spans="2:8">
      <c r="B15957" s="235" t="s">
        <v>86</v>
      </c>
      <c r="C15957" s="235">
        <v>44684</v>
      </c>
      <c r="D15957" s="235">
        <v>0</v>
      </c>
      <c r="E15957" s="235">
        <v>89.8</v>
      </c>
      <c r="F15957" s="235">
        <v>81.400000000000006</v>
      </c>
      <c r="G15957" s="235">
        <v>23.7</v>
      </c>
      <c r="H15957" s="235">
        <v>16.399999999999999</v>
      </c>
    </row>
    <row r="15958" spans="2:8">
      <c r="B15958" s="235" t="s">
        <v>86</v>
      </c>
      <c r="C15958" s="235">
        <v>44685</v>
      </c>
      <c r="D15958" s="235">
        <v>18</v>
      </c>
      <c r="E15958" s="235">
        <v>90.2</v>
      </c>
      <c r="F15958" s="235">
        <v>82.8</v>
      </c>
      <c r="G15958" s="235">
        <v>23.7</v>
      </c>
      <c r="H15958" s="235">
        <v>16.399999999999999</v>
      </c>
    </row>
    <row r="15959" spans="2:8">
      <c r="B15959" s="235" t="s">
        <v>86</v>
      </c>
      <c r="C15959" s="235">
        <v>44686</v>
      </c>
      <c r="D15959" s="235">
        <v>14</v>
      </c>
      <c r="E15959" s="235">
        <v>91.4</v>
      </c>
      <c r="F15959" s="235">
        <v>84.6</v>
      </c>
      <c r="G15959" s="235">
        <v>22.4</v>
      </c>
      <c r="H15959" s="235">
        <v>15.8</v>
      </c>
    </row>
    <row r="15960" spans="2:8">
      <c r="B15960" s="235" t="s">
        <v>86</v>
      </c>
      <c r="C15960" s="235">
        <v>44687</v>
      </c>
      <c r="D15960" s="235">
        <v>52</v>
      </c>
      <c r="E15960" s="235">
        <v>92.4</v>
      </c>
      <c r="F15960" s="235">
        <v>81.400000000000006</v>
      </c>
      <c r="G15960" s="235">
        <v>22.6</v>
      </c>
      <c r="H15960" s="235">
        <v>15.8</v>
      </c>
    </row>
    <row r="15961" spans="2:8">
      <c r="B15961" s="235" t="s">
        <v>86</v>
      </c>
      <c r="C15961" s="235">
        <v>44688</v>
      </c>
      <c r="D15961" s="235">
        <v>0</v>
      </c>
      <c r="E15961" s="235">
        <v>90.8</v>
      </c>
      <c r="F15961" s="235">
        <v>86.8</v>
      </c>
      <c r="G15961" s="235">
        <v>23.4</v>
      </c>
      <c r="H15961" s="235">
        <v>16.8</v>
      </c>
    </row>
    <row r="15962" spans="2:8">
      <c r="B15962" s="235" t="s">
        <v>86</v>
      </c>
      <c r="C15962" s="235">
        <v>44689</v>
      </c>
      <c r="D15962" s="235">
        <v>0</v>
      </c>
      <c r="E15962" s="235">
        <v>89.9</v>
      </c>
      <c r="F15962" s="235">
        <v>82.4</v>
      </c>
      <c r="G15962" s="235">
        <v>24.6</v>
      </c>
      <c r="H15962" s="235">
        <v>16</v>
      </c>
    </row>
    <row r="15963" spans="2:8">
      <c r="B15963" s="235" t="s">
        <v>86</v>
      </c>
      <c r="C15963" s="235">
        <v>44690</v>
      </c>
      <c r="D15963" s="235">
        <v>6.2</v>
      </c>
      <c r="E15963" s="235">
        <v>90.8</v>
      </c>
      <c r="F15963" s="235">
        <v>81.8</v>
      </c>
      <c r="G15963" s="235">
        <v>22.8</v>
      </c>
      <c r="H15963" s="235">
        <v>16</v>
      </c>
    </row>
    <row r="15964" spans="2:8">
      <c r="B15964" s="235" t="s">
        <v>86</v>
      </c>
      <c r="C15964" s="235">
        <v>44691</v>
      </c>
      <c r="D15964" s="235">
        <v>2.5</v>
      </c>
      <c r="E15964" s="235">
        <v>89.4</v>
      </c>
      <c r="F15964" s="235">
        <v>81.400000000000006</v>
      </c>
      <c r="G15964" s="235">
        <v>21.4</v>
      </c>
      <c r="H15964" s="235">
        <v>15.4</v>
      </c>
    </row>
    <row r="15965" spans="2:8">
      <c r="B15965" s="235" t="s">
        <v>86</v>
      </c>
      <c r="C15965" s="235">
        <v>44692</v>
      </c>
      <c r="D15965" s="235">
        <v>19.5</v>
      </c>
      <c r="E15965" s="235">
        <v>88.9</v>
      </c>
      <c r="F15965" s="235">
        <v>78.599999999999994</v>
      </c>
      <c r="G15965" s="235">
        <v>20.2</v>
      </c>
      <c r="H15965" s="235">
        <v>15.4</v>
      </c>
    </row>
    <row r="15966" spans="2:8">
      <c r="B15966" s="235" t="s">
        <v>86</v>
      </c>
      <c r="C15966" s="235">
        <v>44693</v>
      </c>
      <c r="D15966" s="235">
        <v>2</v>
      </c>
      <c r="E15966" s="235">
        <v>90.2</v>
      </c>
      <c r="F15966" s="235">
        <v>79.8</v>
      </c>
      <c r="G15966" s="235">
        <v>21.4</v>
      </c>
      <c r="H15966" s="235">
        <v>15.8</v>
      </c>
    </row>
    <row r="15967" spans="2:8">
      <c r="B15967" s="235" t="s">
        <v>86</v>
      </c>
      <c r="C15967" s="235">
        <v>44694</v>
      </c>
      <c r="D15967" s="235">
        <v>0</v>
      </c>
      <c r="E15967" s="235">
        <v>90.8</v>
      </c>
      <c r="F15967" s="235">
        <v>80.2</v>
      </c>
      <c r="G15967" s="235">
        <v>22.4</v>
      </c>
      <c r="H15967" s="235">
        <v>16.399999999999999</v>
      </c>
    </row>
    <row r="15968" spans="2:8">
      <c r="B15968" s="235" t="s">
        <v>86</v>
      </c>
      <c r="C15968" s="235">
        <v>44695</v>
      </c>
      <c r="D15968" s="235">
        <v>0</v>
      </c>
      <c r="E15968" s="235">
        <v>91.4</v>
      </c>
      <c r="F15968" s="235">
        <v>79.2</v>
      </c>
      <c r="G15968" s="235">
        <v>20.6</v>
      </c>
      <c r="H15968" s="235">
        <v>16.8</v>
      </c>
    </row>
    <row r="15969" spans="2:8">
      <c r="B15969" s="235" t="s">
        <v>86</v>
      </c>
      <c r="C15969" s="235">
        <v>44696</v>
      </c>
      <c r="D15969" s="235">
        <v>5.5</v>
      </c>
      <c r="E15969" s="235">
        <v>90.2</v>
      </c>
      <c r="F15969" s="235">
        <v>82.3</v>
      </c>
      <c r="G15969" s="235">
        <v>22.8</v>
      </c>
      <c r="H15969" s="235">
        <v>16.399999999999999</v>
      </c>
    </row>
    <row r="15970" spans="2:8">
      <c r="B15970" s="235" t="s">
        <v>86</v>
      </c>
      <c r="C15970" s="235">
        <v>44697</v>
      </c>
      <c r="D15970" s="235">
        <v>40</v>
      </c>
      <c r="E15970" s="235">
        <v>91.2</v>
      </c>
      <c r="F15970" s="235">
        <v>79</v>
      </c>
      <c r="G15970" s="235">
        <v>22.2</v>
      </c>
      <c r="H15970" s="235">
        <v>15.6</v>
      </c>
    </row>
    <row r="15971" spans="2:8">
      <c r="B15971" s="235" t="s">
        <v>86</v>
      </c>
      <c r="C15971" s="235">
        <v>44698</v>
      </c>
      <c r="D15971" s="235">
        <v>28</v>
      </c>
      <c r="E15971" s="235">
        <v>92.4</v>
      </c>
      <c r="F15971" s="235">
        <v>82.6</v>
      </c>
      <c r="G15971" s="235">
        <v>21.8</v>
      </c>
      <c r="H15971" s="235">
        <v>16.8</v>
      </c>
    </row>
    <row r="15972" spans="2:8">
      <c r="B15972" s="235" t="s">
        <v>94</v>
      </c>
      <c r="C15972" s="235">
        <v>44197</v>
      </c>
      <c r="D15972" s="235">
        <v>52.3</v>
      </c>
      <c r="E15972" s="235">
        <v>88</v>
      </c>
      <c r="F15972" s="235">
        <v>73</v>
      </c>
      <c r="G15972" s="235">
        <v>24</v>
      </c>
      <c r="H15972" s="235">
        <v>15.6</v>
      </c>
    </row>
    <row r="15973" spans="2:8">
      <c r="B15973" s="235" t="s">
        <v>94</v>
      </c>
      <c r="C15973" s="235">
        <v>44228</v>
      </c>
      <c r="D15973" s="235">
        <v>131</v>
      </c>
      <c r="E15973" s="235">
        <v>96</v>
      </c>
      <c r="F15973" s="235">
        <v>83</v>
      </c>
      <c r="G15973" s="235">
        <v>22.6</v>
      </c>
      <c r="H15973" s="235">
        <v>14.9</v>
      </c>
    </row>
    <row r="15974" spans="2:8">
      <c r="B15974" s="235" t="s">
        <v>94</v>
      </c>
      <c r="C15974" s="235">
        <v>44256</v>
      </c>
      <c r="D15974" s="235">
        <v>389</v>
      </c>
      <c r="E15974" s="235">
        <v>89</v>
      </c>
      <c r="F15974" s="235">
        <v>80</v>
      </c>
      <c r="G15974" s="235">
        <v>20.8</v>
      </c>
      <c r="H15974" s="235">
        <v>14.6</v>
      </c>
    </row>
    <row r="15975" spans="2:8">
      <c r="B15975" s="235" t="s">
        <v>94</v>
      </c>
      <c r="C15975" s="235">
        <v>44287</v>
      </c>
      <c r="D15975" s="235">
        <v>226</v>
      </c>
      <c r="E15975" s="235">
        <v>93</v>
      </c>
      <c r="F15975" s="235">
        <v>70</v>
      </c>
      <c r="G15975" s="235">
        <v>21</v>
      </c>
      <c r="H15975" s="235">
        <v>15</v>
      </c>
    </row>
    <row r="15976" spans="2:8">
      <c r="B15976" s="235" t="s">
        <v>94</v>
      </c>
      <c r="C15976" s="235">
        <v>44317</v>
      </c>
      <c r="D15976" s="235">
        <v>305.5</v>
      </c>
      <c r="E15976" s="235">
        <v>94</v>
      </c>
      <c r="F15976" s="235">
        <v>65</v>
      </c>
      <c r="G15976" s="235">
        <v>23.4</v>
      </c>
      <c r="H15976" s="235">
        <v>14.4</v>
      </c>
    </row>
    <row r="15977" spans="2:8">
      <c r="B15977" s="235" t="s">
        <v>94</v>
      </c>
      <c r="C15977" s="235">
        <v>44362</v>
      </c>
      <c r="D15977" s="235">
        <v>64</v>
      </c>
      <c r="E15977" s="235">
        <v>95</v>
      </c>
      <c r="F15977" s="235">
        <v>73</v>
      </c>
      <c r="G15977" s="235">
        <v>22</v>
      </c>
      <c r="H15977" s="235">
        <v>14.7</v>
      </c>
    </row>
    <row r="15978" spans="2:8">
      <c r="B15978" s="235" t="s">
        <v>94</v>
      </c>
      <c r="C15978" s="235">
        <v>44410</v>
      </c>
      <c r="D15978" s="235">
        <v>6</v>
      </c>
      <c r="E15978" s="235">
        <v>87</v>
      </c>
      <c r="F15978" s="235">
        <v>44</v>
      </c>
      <c r="G15978" s="235">
        <v>31.4</v>
      </c>
      <c r="H15978" s="235">
        <v>15.4</v>
      </c>
    </row>
    <row r="15979" spans="2:8">
      <c r="B15979" s="235" t="s">
        <v>94</v>
      </c>
      <c r="C15979" s="235">
        <v>44381</v>
      </c>
      <c r="D15979" s="235">
        <v>0</v>
      </c>
      <c r="E15979" s="235">
        <v>84</v>
      </c>
      <c r="F15979" s="235">
        <v>49</v>
      </c>
      <c r="G15979" s="235">
        <v>28.7</v>
      </c>
      <c r="H15979" s="235">
        <v>15.1</v>
      </c>
    </row>
    <row r="15980" spans="2:8">
      <c r="B15980" s="235" t="s">
        <v>94</v>
      </c>
      <c r="C15980" s="235">
        <v>44411</v>
      </c>
      <c r="D15980" s="235">
        <v>0</v>
      </c>
      <c r="E15980" s="235">
        <v>86</v>
      </c>
      <c r="F15980" s="235">
        <v>55</v>
      </c>
      <c r="G15980" s="235">
        <v>25.7</v>
      </c>
      <c r="H15980" s="235">
        <v>14.8</v>
      </c>
    </row>
    <row r="15981" spans="2:8">
      <c r="B15981" s="235" t="s">
        <v>94</v>
      </c>
      <c r="C15981" s="235">
        <v>44413</v>
      </c>
      <c r="D15981" s="235">
        <v>6</v>
      </c>
      <c r="E15981" s="235">
        <v>82</v>
      </c>
      <c r="F15981" s="235">
        <v>67</v>
      </c>
      <c r="G15981" s="235">
        <v>32.799999999999997</v>
      </c>
      <c r="H15981" s="235">
        <v>21.6</v>
      </c>
    </row>
    <row r="15982" spans="2:8">
      <c r="B15982" s="235" t="s">
        <v>94</v>
      </c>
      <c r="C15982" s="235">
        <v>44414</v>
      </c>
      <c r="D15982" s="235">
        <v>0</v>
      </c>
      <c r="E15982" s="235">
        <v>86</v>
      </c>
      <c r="F15982" s="235">
        <v>44</v>
      </c>
      <c r="G15982" s="235">
        <v>31</v>
      </c>
      <c r="H15982" s="235">
        <v>15</v>
      </c>
    </row>
    <row r="15983" spans="2:8">
      <c r="B15983" s="235" t="s">
        <v>94</v>
      </c>
      <c r="C15983" s="235">
        <v>44417</v>
      </c>
      <c r="D15983" s="235">
        <v>11</v>
      </c>
      <c r="E15983" s="235">
        <v>95</v>
      </c>
      <c r="F15983" s="235">
        <v>65</v>
      </c>
      <c r="G15983" s="235">
        <v>26.4</v>
      </c>
      <c r="H15983" s="235">
        <v>13.7</v>
      </c>
    </row>
    <row r="15984" spans="2:8">
      <c r="B15984" s="235" t="s">
        <v>94</v>
      </c>
      <c r="C15984" s="235">
        <v>44418</v>
      </c>
      <c r="D15984" s="235">
        <v>3</v>
      </c>
      <c r="E15984" s="235">
        <v>100</v>
      </c>
      <c r="F15984" s="235">
        <v>65</v>
      </c>
      <c r="G15984" s="235">
        <v>26.2</v>
      </c>
      <c r="H15984" s="235">
        <v>14.4</v>
      </c>
    </row>
    <row r="15985" spans="2:8">
      <c r="B15985" s="235" t="s">
        <v>94</v>
      </c>
      <c r="C15985" s="235">
        <v>44419</v>
      </c>
      <c r="D15985" s="235">
        <v>2</v>
      </c>
      <c r="E15985" s="235">
        <v>89</v>
      </c>
      <c r="F15985" s="235">
        <v>62</v>
      </c>
      <c r="G15985" s="235">
        <v>24.7</v>
      </c>
      <c r="H15985" s="235">
        <v>16.8</v>
      </c>
    </row>
    <row r="15986" spans="2:8">
      <c r="B15986" s="235" t="s">
        <v>94</v>
      </c>
      <c r="C15986" s="235">
        <v>44420</v>
      </c>
      <c r="D15986" s="235">
        <v>22</v>
      </c>
      <c r="E15986" s="235">
        <v>79</v>
      </c>
      <c r="F15986" s="235">
        <v>48</v>
      </c>
      <c r="G15986" s="235">
        <v>22.4</v>
      </c>
      <c r="H15986" s="235">
        <v>14.5</v>
      </c>
    </row>
    <row r="15987" spans="2:8">
      <c r="B15987" s="235" t="s">
        <v>94</v>
      </c>
      <c r="C15987" s="235">
        <v>44425</v>
      </c>
      <c r="D15987" s="235">
        <v>52</v>
      </c>
      <c r="E15987" s="235">
        <v>99</v>
      </c>
      <c r="F15987" s="235">
        <v>63</v>
      </c>
      <c r="G15987" s="235">
        <v>24.6</v>
      </c>
      <c r="H15987" s="235">
        <v>13.2</v>
      </c>
    </row>
    <row r="15988" spans="2:8">
      <c r="B15988" s="235" t="s">
        <v>94</v>
      </c>
      <c r="C15988" s="235">
        <v>44426</v>
      </c>
      <c r="D15988" s="235">
        <v>1</v>
      </c>
      <c r="E15988" s="235">
        <v>98</v>
      </c>
      <c r="F15988" s="235">
        <v>72</v>
      </c>
      <c r="G15988" s="235">
        <v>24</v>
      </c>
      <c r="H15988" s="235">
        <v>14.5</v>
      </c>
    </row>
    <row r="15989" spans="2:8">
      <c r="B15989" s="235" t="s">
        <v>94</v>
      </c>
      <c r="C15989" s="235">
        <v>44427</v>
      </c>
      <c r="D15989" s="235">
        <v>11</v>
      </c>
      <c r="E15989" s="235">
        <v>98</v>
      </c>
      <c r="F15989" s="235">
        <v>68</v>
      </c>
      <c r="G15989" s="235">
        <v>23.4</v>
      </c>
      <c r="H15989" s="235">
        <v>13.2</v>
      </c>
    </row>
    <row r="15990" spans="2:8">
      <c r="B15990" s="235" t="s">
        <v>94</v>
      </c>
      <c r="C15990" s="235">
        <v>44428</v>
      </c>
      <c r="D15990" s="235">
        <v>11</v>
      </c>
      <c r="E15990" s="235">
        <v>100</v>
      </c>
      <c r="F15990" s="235">
        <v>65</v>
      </c>
      <c r="G15990" s="235">
        <v>24</v>
      </c>
      <c r="H15990" s="235">
        <v>13.8</v>
      </c>
    </row>
    <row r="15991" spans="2:8">
      <c r="B15991" s="235" t="s">
        <v>94</v>
      </c>
      <c r="C15991" s="235">
        <v>44431</v>
      </c>
      <c r="D15991" s="235">
        <v>8</v>
      </c>
      <c r="E15991" s="235">
        <v>100</v>
      </c>
      <c r="F15991" s="235">
        <v>55</v>
      </c>
      <c r="G15991" s="235">
        <v>28.4</v>
      </c>
      <c r="H15991" s="235">
        <v>15.4</v>
      </c>
    </row>
    <row r="15992" spans="2:8">
      <c r="B15992" s="235" t="s">
        <v>94</v>
      </c>
      <c r="C15992" s="235">
        <v>44432</v>
      </c>
      <c r="D15992" s="235">
        <v>22</v>
      </c>
      <c r="E15992" s="235">
        <v>94</v>
      </c>
      <c r="F15992" s="235">
        <v>69</v>
      </c>
      <c r="G15992" s="235">
        <v>24.4</v>
      </c>
      <c r="H15992" s="235">
        <v>14</v>
      </c>
    </row>
    <row r="15993" spans="2:8">
      <c r="B15993" s="235" t="s">
        <v>94</v>
      </c>
      <c r="C15993" s="235">
        <v>44433</v>
      </c>
      <c r="D15993" s="235">
        <v>7</v>
      </c>
      <c r="E15993" s="235">
        <v>100</v>
      </c>
      <c r="F15993" s="235">
        <v>76</v>
      </c>
      <c r="G15993" s="235">
        <v>21.9</v>
      </c>
      <c r="H15993" s="235">
        <v>14.9</v>
      </c>
    </row>
    <row r="15994" spans="2:8">
      <c r="B15994" s="235" t="s">
        <v>94</v>
      </c>
      <c r="C15994" s="235">
        <v>44434</v>
      </c>
      <c r="D15994" s="235">
        <v>19</v>
      </c>
      <c r="E15994" s="235">
        <v>98</v>
      </c>
      <c r="F15994" s="235">
        <v>67</v>
      </c>
      <c r="G15994" s="235">
        <v>26.6</v>
      </c>
      <c r="H15994" s="235">
        <v>13.8</v>
      </c>
    </row>
    <row r="15995" spans="2:8">
      <c r="B15995" s="235" t="s">
        <v>94</v>
      </c>
      <c r="C15995" s="235">
        <v>44435</v>
      </c>
      <c r="D15995" s="235">
        <v>1</v>
      </c>
      <c r="E15995" s="235">
        <v>93</v>
      </c>
      <c r="F15995" s="235">
        <v>58</v>
      </c>
      <c r="G15995" s="235">
        <v>28.9</v>
      </c>
      <c r="H15995" s="235">
        <v>15.5</v>
      </c>
    </row>
    <row r="15996" spans="2:8">
      <c r="B15996" s="235" t="s">
        <v>94</v>
      </c>
      <c r="C15996" s="235">
        <v>44438</v>
      </c>
      <c r="D15996" s="235">
        <v>24</v>
      </c>
      <c r="E15996" s="235">
        <v>100</v>
      </c>
      <c r="F15996" s="235">
        <v>72</v>
      </c>
      <c r="G15996" s="235">
        <v>23.1</v>
      </c>
      <c r="H15996" s="235">
        <v>13.6</v>
      </c>
    </row>
    <row r="15997" spans="2:8">
      <c r="B15997" s="235" t="s">
        <v>94</v>
      </c>
      <c r="C15997" s="235">
        <v>44439</v>
      </c>
      <c r="D15997" s="235">
        <v>38</v>
      </c>
      <c r="E15997" s="235">
        <v>96</v>
      </c>
      <c r="F15997" s="235">
        <v>70</v>
      </c>
      <c r="G15997" s="235">
        <v>24.3</v>
      </c>
      <c r="H15997" s="235">
        <v>14</v>
      </c>
    </row>
    <row r="15998" spans="2:8">
      <c r="B15998" s="235" t="s">
        <v>94</v>
      </c>
      <c r="C15998" s="235">
        <v>44440</v>
      </c>
      <c r="D15998" s="235">
        <v>6</v>
      </c>
      <c r="E15998" s="235">
        <v>93</v>
      </c>
      <c r="F15998" s="235">
        <v>67</v>
      </c>
      <c r="G15998" s="235">
        <v>23.3</v>
      </c>
      <c r="H15998" s="235">
        <v>15.1</v>
      </c>
    </row>
    <row r="15999" spans="2:8">
      <c r="B15999" s="235" t="s">
        <v>94</v>
      </c>
      <c r="C15999" s="235">
        <v>44441</v>
      </c>
      <c r="D15999" s="235">
        <v>0</v>
      </c>
      <c r="E15999" s="235">
        <v>88</v>
      </c>
      <c r="F15999" s="235">
        <v>42</v>
      </c>
      <c r="G15999" s="235">
        <v>36</v>
      </c>
      <c r="H15999" s="235">
        <v>16.899999999999999</v>
      </c>
    </row>
    <row r="16000" spans="2:8">
      <c r="B16000" s="235" t="s">
        <v>94</v>
      </c>
      <c r="C16000" s="235">
        <v>44442</v>
      </c>
      <c r="D16000" s="235">
        <v>0</v>
      </c>
      <c r="E16000" s="235">
        <v>80</v>
      </c>
      <c r="F16000" s="235">
        <v>61</v>
      </c>
      <c r="G16000" s="235">
        <v>27</v>
      </c>
      <c r="H16000" s="235">
        <v>22</v>
      </c>
    </row>
    <row r="16001" spans="2:8">
      <c r="B16001" s="235" t="s">
        <v>94</v>
      </c>
      <c r="C16001" s="235">
        <v>44445</v>
      </c>
      <c r="D16001" s="235">
        <v>9</v>
      </c>
      <c r="E16001" s="235">
        <v>97</v>
      </c>
      <c r="F16001" s="235">
        <v>63</v>
      </c>
      <c r="G16001" s="235">
        <v>23.1</v>
      </c>
      <c r="H16001" s="235">
        <v>15.2</v>
      </c>
    </row>
    <row r="16002" spans="2:8">
      <c r="B16002" s="235" t="s">
        <v>94</v>
      </c>
      <c r="C16002" s="235">
        <v>44446</v>
      </c>
      <c r="D16002" s="235">
        <v>13</v>
      </c>
      <c r="E16002" s="235">
        <v>90</v>
      </c>
      <c r="F16002" s="235">
        <v>57</v>
      </c>
      <c r="G16002" s="235">
        <v>25.8</v>
      </c>
      <c r="H16002" s="235">
        <v>17.7</v>
      </c>
    </row>
    <row r="16003" spans="2:8">
      <c r="B16003" s="235" t="s">
        <v>94</v>
      </c>
      <c r="C16003" s="235">
        <v>44447</v>
      </c>
      <c r="D16003" s="235">
        <v>5</v>
      </c>
      <c r="E16003" s="235">
        <v>99</v>
      </c>
      <c r="F16003" s="235">
        <v>54</v>
      </c>
      <c r="G16003" s="235">
        <v>29.5</v>
      </c>
      <c r="H16003" s="235">
        <v>14.9</v>
      </c>
    </row>
    <row r="16004" spans="2:8">
      <c r="B16004" s="235" t="s">
        <v>94</v>
      </c>
      <c r="C16004" s="235">
        <v>44448</v>
      </c>
      <c r="D16004" s="235">
        <v>7</v>
      </c>
      <c r="E16004" s="235">
        <v>91</v>
      </c>
      <c r="F16004" s="235">
        <v>64</v>
      </c>
      <c r="G16004" s="235">
        <v>26.2</v>
      </c>
      <c r="H16004" s="235">
        <v>15.1</v>
      </c>
    </row>
    <row r="16005" spans="2:8">
      <c r="B16005" s="235" t="s">
        <v>94</v>
      </c>
      <c r="C16005" s="235">
        <v>44449</v>
      </c>
      <c r="D16005" s="235">
        <v>0</v>
      </c>
      <c r="E16005" s="235">
        <v>98</v>
      </c>
      <c r="F16005" s="235">
        <v>47</v>
      </c>
      <c r="G16005" s="235">
        <v>32.6</v>
      </c>
      <c r="H16005" s="235">
        <v>14.9</v>
      </c>
    </row>
    <row r="16006" spans="2:8">
      <c r="B16006" s="235" t="s">
        <v>94</v>
      </c>
      <c r="C16006" s="235">
        <v>44450</v>
      </c>
      <c r="D16006" s="235">
        <v>8</v>
      </c>
      <c r="E16006" s="235">
        <v>92</v>
      </c>
      <c r="F16006" s="235">
        <v>70</v>
      </c>
      <c r="G16006" s="235">
        <v>24</v>
      </c>
      <c r="H16006" s="235">
        <v>15.8</v>
      </c>
    </row>
    <row r="16007" spans="2:8">
      <c r="B16007" s="235" t="s">
        <v>94</v>
      </c>
      <c r="C16007" s="235">
        <v>44452</v>
      </c>
      <c r="D16007" s="235">
        <v>11</v>
      </c>
      <c r="E16007" s="235">
        <v>88</v>
      </c>
      <c r="F16007" s="235">
        <v>34</v>
      </c>
      <c r="G16007" s="235">
        <v>37.1</v>
      </c>
      <c r="H16007" s="235">
        <v>21.9</v>
      </c>
    </row>
    <row r="16008" spans="2:8">
      <c r="B16008" s="235" t="s">
        <v>94</v>
      </c>
      <c r="C16008" s="235">
        <v>44453</v>
      </c>
      <c r="D16008" s="235">
        <v>2</v>
      </c>
      <c r="E16008" s="235">
        <v>89</v>
      </c>
      <c r="F16008" s="235">
        <v>60</v>
      </c>
      <c r="G16008" s="235">
        <v>24</v>
      </c>
      <c r="H16008" s="235">
        <v>14.2</v>
      </c>
    </row>
    <row r="16009" spans="2:8">
      <c r="B16009" s="235" t="s">
        <v>94</v>
      </c>
      <c r="C16009" s="235">
        <v>44454</v>
      </c>
      <c r="D16009" s="235">
        <v>2</v>
      </c>
      <c r="E16009" s="235">
        <v>98</v>
      </c>
      <c r="F16009" s="235">
        <v>42</v>
      </c>
      <c r="G16009" s="235">
        <v>33.6</v>
      </c>
      <c r="H16009" s="235">
        <v>15.5</v>
      </c>
    </row>
    <row r="16010" spans="2:8">
      <c r="B16010" s="235" t="s">
        <v>94</v>
      </c>
      <c r="C16010" s="235">
        <v>44455</v>
      </c>
      <c r="D16010" s="235">
        <v>3</v>
      </c>
      <c r="E16010" s="235">
        <v>84</v>
      </c>
      <c r="F16010" s="235">
        <v>37</v>
      </c>
      <c r="G16010" s="235">
        <v>35.700000000000003</v>
      </c>
      <c r="H16010" s="235">
        <v>18.8</v>
      </c>
    </row>
    <row r="16011" spans="2:8">
      <c r="B16011" s="235" t="s">
        <v>94</v>
      </c>
      <c r="C16011" s="235">
        <v>44456</v>
      </c>
      <c r="D16011" s="235">
        <v>0</v>
      </c>
      <c r="E16011" s="235">
        <v>84</v>
      </c>
      <c r="F16011" s="235">
        <v>36</v>
      </c>
      <c r="G16011" s="235">
        <v>34.4</v>
      </c>
      <c r="H16011" s="235">
        <v>16.8</v>
      </c>
    </row>
    <row r="16012" spans="2:8">
      <c r="B16012" s="235" t="s">
        <v>94</v>
      </c>
      <c r="C16012" s="235">
        <v>44459</v>
      </c>
      <c r="D16012" s="235">
        <v>6</v>
      </c>
      <c r="E16012" s="235">
        <v>95</v>
      </c>
      <c r="F16012" s="235">
        <v>45.4</v>
      </c>
      <c r="G16012" s="235">
        <v>33.4</v>
      </c>
      <c r="H16012" s="235">
        <v>16</v>
      </c>
    </row>
    <row r="16013" spans="2:8">
      <c r="B16013" s="235" t="s">
        <v>94</v>
      </c>
      <c r="C16013" s="235">
        <v>44460</v>
      </c>
      <c r="D16013" s="235">
        <v>11</v>
      </c>
      <c r="E16013" s="235">
        <v>96.6</v>
      </c>
      <c r="F16013" s="235">
        <v>63.4</v>
      </c>
      <c r="G16013" s="235">
        <v>23.9</v>
      </c>
      <c r="H16013" s="235">
        <v>14.3</v>
      </c>
    </row>
    <row r="16014" spans="2:8">
      <c r="B16014" s="235" t="s">
        <v>94</v>
      </c>
      <c r="C16014" s="235">
        <v>44461</v>
      </c>
      <c r="D16014" s="235">
        <v>1.5</v>
      </c>
      <c r="E16014" s="235">
        <v>97.5</v>
      </c>
      <c r="F16014" s="235">
        <v>43</v>
      </c>
      <c r="G16014" s="235">
        <v>32.700000000000003</v>
      </c>
      <c r="H16014" s="235">
        <v>16.899999999999999</v>
      </c>
    </row>
    <row r="16015" spans="2:8">
      <c r="B16015" s="235" t="s">
        <v>94</v>
      </c>
      <c r="C16015" s="235">
        <v>44462</v>
      </c>
      <c r="D16015" s="235">
        <v>32</v>
      </c>
      <c r="E16015" s="235">
        <v>94.9</v>
      </c>
      <c r="F16015" s="235">
        <v>71.8</v>
      </c>
      <c r="G16015" s="235">
        <v>21.5</v>
      </c>
      <c r="H16015" s="235">
        <v>13</v>
      </c>
    </row>
    <row r="16016" spans="2:8">
      <c r="B16016" s="235" t="s">
        <v>94</v>
      </c>
      <c r="C16016" s="235">
        <v>44463</v>
      </c>
      <c r="D16016" s="235">
        <v>1</v>
      </c>
      <c r="E16016" s="235">
        <v>84.1</v>
      </c>
      <c r="F16016" s="235">
        <v>49.6</v>
      </c>
      <c r="G16016" s="235">
        <v>33.4</v>
      </c>
      <c r="H16016" s="235">
        <v>15.1</v>
      </c>
    </row>
    <row r="16017" spans="2:8">
      <c r="B16017" s="235" t="s">
        <v>94</v>
      </c>
      <c r="C16017" s="235">
        <v>44466</v>
      </c>
      <c r="D16017" s="235">
        <v>0</v>
      </c>
      <c r="E16017" s="235">
        <v>84</v>
      </c>
      <c r="F16017" s="235">
        <v>41</v>
      </c>
      <c r="G16017" s="235">
        <v>34.200000000000003</v>
      </c>
      <c r="H16017" s="235">
        <v>17</v>
      </c>
    </row>
    <row r="16018" spans="2:8">
      <c r="B16018" s="235" t="s">
        <v>94</v>
      </c>
      <c r="C16018" s="235">
        <v>44467</v>
      </c>
      <c r="D16018" s="235">
        <v>0</v>
      </c>
      <c r="E16018" s="235">
        <v>97.4</v>
      </c>
      <c r="F16018" s="235">
        <v>67.2</v>
      </c>
      <c r="G16018" s="235">
        <v>24.6</v>
      </c>
      <c r="H16018" s="235">
        <v>15.6</v>
      </c>
    </row>
    <row r="16019" spans="2:8">
      <c r="B16019" s="235" t="s">
        <v>94</v>
      </c>
      <c r="C16019" s="235">
        <v>44468</v>
      </c>
      <c r="D16019" s="235">
        <v>2</v>
      </c>
      <c r="E16019" s="235">
        <v>93.3</v>
      </c>
      <c r="F16019" s="235">
        <v>63.4</v>
      </c>
      <c r="G16019" s="235">
        <v>25.5</v>
      </c>
      <c r="H16019" s="235">
        <v>16.7</v>
      </c>
    </row>
    <row r="16020" spans="2:8">
      <c r="B16020" s="235" t="s">
        <v>94</v>
      </c>
      <c r="C16020" s="235">
        <v>44469</v>
      </c>
      <c r="D16020" s="235">
        <v>26</v>
      </c>
      <c r="E16020" s="235">
        <v>96</v>
      </c>
      <c r="F16020" s="235">
        <v>61.6</v>
      </c>
      <c r="G16020" s="235">
        <v>25.6</v>
      </c>
      <c r="H16020" s="235">
        <v>13.8</v>
      </c>
    </row>
    <row r="16021" spans="2:8">
      <c r="B16021" s="235" t="s">
        <v>94</v>
      </c>
      <c r="C16021" s="235">
        <v>44470</v>
      </c>
      <c r="D16021" s="235">
        <v>4</v>
      </c>
      <c r="E16021" s="235">
        <v>86.6</v>
      </c>
      <c r="F16021" s="235">
        <v>50.1</v>
      </c>
      <c r="G16021" s="235">
        <v>29.3</v>
      </c>
      <c r="H16021" s="235">
        <v>18.5</v>
      </c>
    </row>
    <row r="16022" spans="2:8">
      <c r="B16022" s="235" t="s">
        <v>94</v>
      </c>
      <c r="C16022" s="235">
        <v>44473</v>
      </c>
      <c r="D16022" s="235">
        <v>74</v>
      </c>
      <c r="E16022" s="235">
        <v>84.1</v>
      </c>
      <c r="F16022" s="235">
        <v>39.6</v>
      </c>
      <c r="G16022" s="235">
        <v>34.799999999999997</v>
      </c>
      <c r="H16022" s="235">
        <v>16.899999999999999</v>
      </c>
    </row>
    <row r="16023" spans="2:8">
      <c r="B16023" s="235" t="s">
        <v>94</v>
      </c>
      <c r="C16023" s="235">
        <v>44474</v>
      </c>
      <c r="D16023" s="235">
        <v>9</v>
      </c>
      <c r="E16023" s="235">
        <v>99.8</v>
      </c>
      <c r="F16023" s="235">
        <v>63.1</v>
      </c>
      <c r="G16023" s="235">
        <v>28.6</v>
      </c>
      <c r="H16023" s="235">
        <v>15.4</v>
      </c>
    </row>
    <row r="16024" spans="2:8">
      <c r="B16024" s="235" t="s">
        <v>94</v>
      </c>
      <c r="C16024" s="235">
        <v>44475</v>
      </c>
      <c r="D16024" s="235">
        <v>0</v>
      </c>
      <c r="E16024" s="235">
        <v>98.2</v>
      </c>
      <c r="F16024" s="235">
        <v>67.400000000000006</v>
      </c>
      <c r="G16024" s="235">
        <v>26</v>
      </c>
      <c r="H16024" s="235">
        <v>14.4</v>
      </c>
    </row>
    <row r="16025" spans="2:8">
      <c r="B16025" s="235" t="s">
        <v>94</v>
      </c>
      <c r="C16025" s="235">
        <v>44476</v>
      </c>
      <c r="D16025" s="235">
        <v>1</v>
      </c>
      <c r="E16025" s="235">
        <v>92.8</v>
      </c>
      <c r="F16025" s="235">
        <v>45.9</v>
      </c>
      <c r="G16025" s="235">
        <v>34.200000000000003</v>
      </c>
      <c r="H16025" s="235">
        <v>15.3</v>
      </c>
    </row>
    <row r="16026" spans="2:8">
      <c r="B16026" s="235" t="s">
        <v>94</v>
      </c>
      <c r="C16026" s="235">
        <v>44477</v>
      </c>
      <c r="D16026" s="235">
        <v>0</v>
      </c>
      <c r="E16026" s="235">
        <v>96.9</v>
      </c>
      <c r="F16026" s="235">
        <v>48</v>
      </c>
      <c r="G16026" s="235">
        <v>32.799999999999997</v>
      </c>
      <c r="H16026" s="235">
        <v>17.5</v>
      </c>
    </row>
    <row r="16027" spans="2:8">
      <c r="B16027" s="235" t="s">
        <v>94</v>
      </c>
      <c r="C16027" s="235">
        <v>44480</v>
      </c>
      <c r="D16027" s="235">
        <v>66</v>
      </c>
      <c r="E16027" s="235">
        <v>98.4</v>
      </c>
      <c r="F16027" s="235">
        <v>60.4</v>
      </c>
      <c r="G16027" s="235">
        <v>27.2</v>
      </c>
      <c r="H16027" s="235">
        <v>14.2</v>
      </c>
    </row>
    <row r="16028" spans="2:8">
      <c r="B16028" s="235" t="s">
        <v>94</v>
      </c>
      <c r="C16028" s="235">
        <v>44481</v>
      </c>
      <c r="D16028" s="235">
        <v>0</v>
      </c>
      <c r="E16028" s="235">
        <v>93.1</v>
      </c>
      <c r="F16028" s="235">
        <v>44.6</v>
      </c>
      <c r="G16028" s="235">
        <v>34.799999999999997</v>
      </c>
      <c r="H16028" s="235">
        <v>16.100000000000001</v>
      </c>
    </row>
    <row r="16029" spans="2:8">
      <c r="B16029" s="235" t="s">
        <v>94</v>
      </c>
      <c r="C16029" s="235">
        <v>44482</v>
      </c>
      <c r="D16029" s="235">
        <v>15</v>
      </c>
      <c r="E16029" s="235">
        <v>95.6</v>
      </c>
      <c r="F16029" s="235">
        <v>54.9</v>
      </c>
      <c r="G16029" s="235">
        <v>32.4</v>
      </c>
      <c r="H16029" s="235">
        <v>15.7</v>
      </c>
    </row>
    <row r="16030" spans="2:8">
      <c r="B16030" s="235" t="s">
        <v>94</v>
      </c>
      <c r="C16030" s="235">
        <v>44483</v>
      </c>
      <c r="D16030" s="235">
        <v>4</v>
      </c>
      <c r="E16030" s="235">
        <v>100</v>
      </c>
      <c r="F16030" s="235">
        <v>72.099999999999994</v>
      </c>
      <c r="G16030" s="235">
        <v>24.8</v>
      </c>
      <c r="H16030" s="235">
        <v>14.4</v>
      </c>
    </row>
    <row r="16031" spans="2:8">
      <c r="B16031" s="235" t="s">
        <v>94</v>
      </c>
      <c r="C16031" s="235">
        <v>44484</v>
      </c>
      <c r="D16031" s="235">
        <v>44</v>
      </c>
      <c r="E16031" s="235">
        <v>86.8</v>
      </c>
      <c r="F16031" s="235">
        <v>37.299999999999997</v>
      </c>
      <c r="G16031" s="235">
        <v>31.8</v>
      </c>
      <c r="H16031" s="235">
        <v>15.2</v>
      </c>
    </row>
    <row r="16032" spans="2:8">
      <c r="B16032" s="235" t="s">
        <v>94</v>
      </c>
      <c r="C16032" s="235">
        <v>44488</v>
      </c>
      <c r="D16032" s="235">
        <v>13</v>
      </c>
      <c r="E16032" s="235">
        <v>87</v>
      </c>
      <c r="F16032" s="235">
        <v>45.3</v>
      </c>
      <c r="G16032" s="235">
        <v>33.4</v>
      </c>
      <c r="H16032" s="235">
        <v>16.2</v>
      </c>
    </row>
    <row r="16033" spans="2:8">
      <c r="B16033" s="235" t="s">
        <v>94</v>
      </c>
      <c r="C16033" s="235">
        <v>44489</v>
      </c>
      <c r="D16033" s="235">
        <v>5</v>
      </c>
      <c r="E16033" s="235">
        <v>97.4</v>
      </c>
      <c r="F16033" s="235">
        <v>28.7</v>
      </c>
      <c r="G16033" s="235">
        <v>61.8</v>
      </c>
      <c r="H16033" s="235">
        <v>15.3</v>
      </c>
    </row>
    <row r="16034" spans="2:8">
      <c r="B16034" s="235" t="s">
        <v>94</v>
      </c>
      <c r="C16034" s="235">
        <v>44490</v>
      </c>
      <c r="D16034" s="235">
        <v>0</v>
      </c>
      <c r="E16034" s="235">
        <v>98.5</v>
      </c>
      <c r="F16034" s="235">
        <v>48</v>
      </c>
      <c r="G16034" s="235">
        <v>30.6</v>
      </c>
      <c r="H16034" s="235">
        <v>15.9</v>
      </c>
    </row>
    <row r="16035" spans="2:8">
      <c r="B16035" s="235" t="s">
        <v>94</v>
      </c>
      <c r="C16035" s="235">
        <v>44491</v>
      </c>
      <c r="D16035" s="235">
        <v>14</v>
      </c>
      <c r="E16035" s="235">
        <v>99.6</v>
      </c>
      <c r="F16035" s="235">
        <v>50.7</v>
      </c>
      <c r="G16035" s="235">
        <v>31.4</v>
      </c>
      <c r="H16035" s="235">
        <v>14.5</v>
      </c>
    </row>
    <row r="16036" spans="2:8">
      <c r="B16036" s="235" t="s">
        <v>94</v>
      </c>
      <c r="C16036" s="235">
        <v>44494</v>
      </c>
      <c r="D16036" s="235">
        <v>25</v>
      </c>
      <c r="E16036" s="235">
        <v>100</v>
      </c>
      <c r="F16036" s="235">
        <v>41</v>
      </c>
      <c r="G16036" s="235">
        <v>35.4</v>
      </c>
      <c r="H16036" s="235">
        <v>15</v>
      </c>
    </row>
    <row r="16037" spans="2:8">
      <c r="B16037" s="235" t="s">
        <v>94</v>
      </c>
      <c r="C16037" s="235">
        <v>44495</v>
      </c>
      <c r="D16037" s="235">
        <v>10</v>
      </c>
      <c r="E16037" s="235">
        <v>92.2</v>
      </c>
      <c r="F16037" s="235">
        <v>53.5</v>
      </c>
      <c r="G16037" s="235">
        <v>28</v>
      </c>
      <c r="H16037" s="235">
        <v>15.5</v>
      </c>
    </row>
    <row r="16038" spans="2:8">
      <c r="B16038" s="235" t="s">
        <v>94</v>
      </c>
      <c r="C16038" s="235">
        <v>44496</v>
      </c>
      <c r="D16038" s="235">
        <v>15</v>
      </c>
      <c r="E16038" s="235">
        <v>97.8</v>
      </c>
      <c r="F16038" s="235">
        <v>39.4</v>
      </c>
      <c r="G16038" s="235">
        <v>39.6</v>
      </c>
      <c r="H16038" s="235">
        <v>14.6</v>
      </c>
    </row>
    <row r="16039" spans="2:8">
      <c r="B16039" s="235" t="s">
        <v>94</v>
      </c>
      <c r="C16039" s="235">
        <v>44497</v>
      </c>
      <c r="D16039" s="235">
        <v>0</v>
      </c>
      <c r="E16039" s="235">
        <v>86.5</v>
      </c>
      <c r="F16039" s="235">
        <v>44.6</v>
      </c>
      <c r="G16039" s="235">
        <v>36.1</v>
      </c>
      <c r="H16039" s="235">
        <v>15.3</v>
      </c>
    </row>
    <row r="16040" spans="2:8">
      <c r="B16040" s="235" t="s">
        <v>94</v>
      </c>
      <c r="C16040" s="235">
        <v>44498</v>
      </c>
      <c r="D16040" s="235">
        <v>2</v>
      </c>
      <c r="E16040" s="235">
        <v>93.4</v>
      </c>
      <c r="F16040" s="235">
        <v>42.3</v>
      </c>
      <c r="G16040" s="235">
        <v>36.1</v>
      </c>
      <c r="H16040" s="235">
        <v>15.4</v>
      </c>
    </row>
    <row r="16041" spans="2:8">
      <c r="B16041" s="235" t="s">
        <v>94</v>
      </c>
      <c r="C16041" s="235">
        <v>44502</v>
      </c>
      <c r="D16041" s="235">
        <v>36</v>
      </c>
      <c r="E16041" s="235">
        <v>96.4</v>
      </c>
      <c r="F16041" s="235">
        <v>58</v>
      </c>
      <c r="G16041" s="235">
        <v>30.6</v>
      </c>
      <c r="H16041" s="235">
        <v>15.9</v>
      </c>
    </row>
    <row r="16042" spans="2:8">
      <c r="B16042" s="235" t="s">
        <v>94</v>
      </c>
      <c r="C16042" s="235">
        <v>44503</v>
      </c>
      <c r="D16042" s="235">
        <v>10</v>
      </c>
      <c r="E16042" s="235">
        <v>88.7</v>
      </c>
      <c r="F16042" s="235">
        <v>49</v>
      </c>
      <c r="G16042" s="235">
        <v>30.2</v>
      </c>
      <c r="H16042" s="235">
        <v>16.3</v>
      </c>
    </row>
    <row r="16043" spans="2:8">
      <c r="B16043" s="235" t="s">
        <v>94</v>
      </c>
      <c r="C16043" s="235">
        <v>44504</v>
      </c>
      <c r="D16043" s="235">
        <v>0</v>
      </c>
      <c r="E16043" s="235">
        <v>97</v>
      </c>
      <c r="F16043" s="235">
        <v>61.3</v>
      </c>
      <c r="G16043" s="235">
        <v>28.1</v>
      </c>
      <c r="H16043" s="235">
        <v>14.9</v>
      </c>
    </row>
    <row r="16044" spans="2:8">
      <c r="B16044" s="235" t="s">
        <v>94</v>
      </c>
      <c r="C16044" s="235">
        <v>44505</v>
      </c>
      <c r="D16044" s="235">
        <v>12</v>
      </c>
      <c r="E16044" s="235">
        <v>85.1</v>
      </c>
      <c r="F16044" s="235">
        <v>38.6</v>
      </c>
      <c r="G16044" s="235">
        <v>34.9</v>
      </c>
      <c r="H16044" s="235">
        <v>16.600000000000001</v>
      </c>
    </row>
    <row r="16045" spans="2:8">
      <c r="B16045" s="235" t="s">
        <v>94</v>
      </c>
      <c r="C16045" s="235">
        <v>44508</v>
      </c>
      <c r="D16045" s="235">
        <v>8</v>
      </c>
      <c r="E16045" s="235">
        <v>98.6</v>
      </c>
      <c r="F16045" s="235">
        <v>74.900000000000006</v>
      </c>
      <c r="G16045" s="235">
        <v>23.9</v>
      </c>
      <c r="H16045" s="235">
        <v>15</v>
      </c>
    </row>
    <row r="16046" spans="2:8">
      <c r="B16046" s="235" t="s">
        <v>94</v>
      </c>
      <c r="C16046" s="235">
        <v>44509</v>
      </c>
      <c r="D16046" s="235">
        <v>9</v>
      </c>
      <c r="E16046" s="235">
        <v>96.6</v>
      </c>
      <c r="F16046" s="235">
        <v>59.4</v>
      </c>
      <c r="G16046" s="235">
        <v>27</v>
      </c>
      <c r="H16046" s="235">
        <v>14.3</v>
      </c>
    </row>
    <row r="16047" spans="2:8">
      <c r="B16047" s="235" t="s">
        <v>94</v>
      </c>
      <c r="C16047" s="235">
        <v>44510</v>
      </c>
      <c r="D16047" s="235">
        <v>3</v>
      </c>
      <c r="E16047" s="235">
        <v>96.3</v>
      </c>
      <c r="F16047" s="235">
        <v>68.099999999999994</v>
      </c>
      <c r="G16047" s="235">
        <v>24.7</v>
      </c>
      <c r="H16047" s="235">
        <v>14.1</v>
      </c>
    </row>
    <row r="16048" spans="2:8">
      <c r="B16048" s="235" t="s">
        <v>94</v>
      </c>
      <c r="C16048" s="235">
        <v>44511</v>
      </c>
      <c r="D16048" s="235">
        <v>13</v>
      </c>
      <c r="E16048" s="235">
        <v>88.3</v>
      </c>
      <c r="F16048" s="235">
        <v>53.2</v>
      </c>
      <c r="G16048" s="235">
        <v>29.8</v>
      </c>
      <c r="H16048" s="235">
        <v>19.3</v>
      </c>
    </row>
    <row r="16049" spans="2:8">
      <c r="B16049" s="235" t="s">
        <v>94</v>
      </c>
      <c r="C16049" s="235">
        <v>44512</v>
      </c>
      <c r="D16049" s="235">
        <v>0</v>
      </c>
      <c r="E16049" s="235">
        <v>84.1</v>
      </c>
      <c r="F16049" s="235">
        <v>34.200000000000003</v>
      </c>
      <c r="G16049" s="235">
        <v>36.799999999999997</v>
      </c>
      <c r="H16049" s="235">
        <v>13.6</v>
      </c>
    </row>
    <row r="16050" spans="2:8">
      <c r="B16050" s="235" t="s">
        <v>94</v>
      </c>
      <c r="C16050" s="235">
        <v>44516</v>
      </c>
      <c r="D16050" s="235">
        <v>12</v>
      </c>
      <c r="E16050" s="235">
        <v>92.9</v>
      </c>
      <c r="F16050" s="235">
        <v>40.299999999999997</v>
      </c>
      <c r="G16050" s="235">
        <v>37.200000000000003</v>
      </c>
      <c r="H16050" s="235">
        <v>15.3</v>
      </c>
    </row>
    <row r="16051" spans="2:8">
      <c r="B16051" s="235" t="s">
        <v>94</v>
      </c>
      <c r="C16051" s="235">
        <v>44517</v>
      </c>
      <c r="D16051" s="235">
        <v>4</v>
      </c>
      <c r="E16051" s="235">
        <v>90.8</v>
      </c>
      <c r="F16051" s="235">
        <v>53.8</v>
      </c>
      <c r="G16051" s="235">
        <v>32.5</v>
      </c>
      <c r="H16051" s="235">
        <v>16.7</v>
      </c>
    </row>
    <row r="16052" spans="2:8">
      <c r="B16052" s="235" t="s">
        <v>94</v>
      </c>
      <c r="C16052" s="235">
        <v>44518</v>
      </c>
      <c r="D16052" s="235">
        <v>2</v>
      </c>
      <c r="E16052" s="235">
        <v>100</v>
      </c>
      <c r="F16052" s="235">
        <v>39.1</v>
      </c>
      <c r="G16052" s="235">
        <v>36.6</v>
      </c>
      <c r="H16052" s="235">
        <v>14.4</v>
      </c>
    </row>
    <row r="16053" spans="2:8">
      <c r="B16053" s="235" t="s">
        <v>94</v>
      </c>
      <c r="C16053" s="235">
        <v>44519</v>
      </c>
      <c r="D16053" s="235">
        <v>18</v>
      </c>
      <c r="E16053" s="235">
        <v>100</v>
      </c>
      <c r="F16053" s="235">
        <v>62</v>
      </c>
      <c r="G16053" s="235">
        <v>25.5</v>
      </c>
      <c r="H16053" s="235">
        <v>14.5</v>
      </c>
    </row>
    <row r="16054" spans="2:8">
      <c r="B16054" s="235" t="s">
        <v>94</v>
      </c>
      <c r="C16054" s="235">
        <v>44522</v>
      </c>
      <c r="D16054" s="235">
        <v>7</v>
      </c>
      <c r="E16054" s="235">
        <v>94.8</v>
      </c>
      <c r="F16054" s="235">
        <v>68.7</v>
      </c>
      <c r="G16054" s="235">
        <v>25.6</v>
      </c>
      <c r="H16054" s="235">
        <v>14.7</v>
      </c>
    </row>
    <row r="16055" spans="2:8">
      <c r="B16055" s="235" t="s">
        <v>94</v>
      </c>
      <c r="C16055" s="235">
        <v>44523</v>
      </c>
      <c r="D16055" s="235">
        <v>7</v>
      </c>
      <c r="E16055" s="235">
        <v>86.6</v>
      </c>
      <c r="F16055" s="235">
        <v>67</v>
      </c>
      <c r="G16055" s="235">
        <v>28.3</v>
      </c>
      <c r="H16055" s="235">
        <v>15.4</v>
      </c>
    </row>
    <row r="16056" spans="2:8">
      <c r="B16056" s="235" t="s">
        <v>94</v>
      </c>
      <c r="C16056" s="235">
        <v>44524</v>
      </c>
      <c r="D16056" s="235">
        <v>10</v>
      </c>
      <c r="E16056" s="235">
        <v>99.2</v>
      </c>
      <c r="F16056" s="235">
        <v>68.7</v>
      </c>
      <c r="G16056" s="235">
        <v>27</v>
      </c>
      <c r="H16056" s="235">
        <v>15</v>
      </c>
    </row>
    <row r="16057" spans="2:8">
      <c r="B16057" s="235" t="s">
        <v>94</v>
      </c>
      <c r="C16057" s="235">
        <v>44524</v>
      </c>
      <c r="D16057" s="235">
        <v>13</v>
      </c>
      <c r="E16057" s="235">
        <v>99</v>
      </c>
      <c r="F16057" s="235">
        <v>74.400000000000006</v>
      </c>
      <c r="G16057" s="235">
        <v>22.2</v>
      </c>
      <c r="H16057" s="235">
        <v>14.7</v>
      </c>
    </row>
    <row r="16058" spans="2:8">
      <c r="B16058" s="235" t="s">
        <v>94</v>
      </c>
      <c r="C16058" s="235">
        <v>44526</v>
      </c>
      <c r="D16058" s="235">
        <v>7</v>
      </c>
      <c r="E16058" s="235">
        <v>99.9</v>
      </c>
      <c r="F16058" s="235">
        <v>67.5</v>
      </c>
      <c r="G16058" s="235">
        <v>25.9</v>
      </c>
      <c r="H16058" s="235">
        <v>14.5</v>
      </c>
    </row>
    <row r="16059" spans="2:8">
      <c r="B16059" s="235" t="s">
        <v>94</v>
      </c>
      <c r="C16059" s="235">
        <v>44529</v>
      </c>
      <c r="D16059" s="235">
        <v>21</v>
      </c>
      <c r="E16059" s="235">
        <v>83.4</v>
      </c>
      <c r="F16059" s="235">
        <v>81.099999999999994</v>
      </c>
      <c r="G16059" s="235">
        <v>20.399999999999999</v>
      </c>
      <c r="H16059" s="235">
        <v>15.3</v>
      </c>
    </row>
    <row r="16060" spans="2:8">
      <c r="B16060" s="235" t="s">
        <v>94</v>
      </c>
      <c r="C16060" s="235">
        <v>44530</v>
      </c>
      <c r="D16060" s="235">
        <v>10</v>
      </c>
      <c r="E16060" s="235">
        <v>93.8</v>
      </c>
      <c r="F16060" s="235">
        <v>57.9</v>
      </c>
      <c r="G16060" s="235">
        <v>27.2</v>
      </c>
      <c r="H16060" s="235">
        <v>14.2</v>
      </c>
    </row>
    <row r="16061" spans="2:8">
      <c r="B16061" s="235" t="s">
        <v>94</v>
      </c>
      <c r="C16061" s="235">
        <v>44531</v>
      </c>
      <c r="D16061" s="235">
        <v>5</v>
      </c>
      <c r="E16061" s="235">
        <v>98.3</v>
      </c>
      <c r="F16061" s="235">
        <v>50.8</v>
      </c>
      <c r="G16061" s="235">
        <v>23.5</v>
      </c>
      <c r="H16061" s="235">
        <v>14.2</v>
      </c>
    </row>
    <row r="16062" spans="2:8">
      <c r="B16062" s="235" t="s">
        <v>94</v>
      </c>
      <c r="C16062" s="235">
        <v>44532</v>
      </c>
      <c r="D16062" s="235">
        <v>0</v>
      </c>
      <c r="E16062" s="235">
        <v>91.5</v>
      </c>
      <c r="F16062" s="235">
        <v>35.299999999999997</v>
      </c>
      <c r="G16062" s="235">
        <v>40</v>
      </c>
      <c r="H16062" s="235">
        <v>14.4</v>
      </c>
    </row>
    <row r="16063" spans="2:8">
      <c r="B16063" s="235" t="s">
        <v>94</v>
      </c>
      <c r="C16063" s="235">
        <v>44531</v>
      </c>
      <c r="D16063" s="235">
        <v>0</v>
      </c>
      <c r="E16063" s="235">
        <v>92</v>
      </c>
      <c r="F16063" s="235">
        <v>64.5</v>
      </c>
      <c r="G16063" s="235">
        <v>26.5</v>
      </c>
      <c r="H16063" s="235">
        <v>16.5</v>
      </c>
    </row>
    <row r="16064" spans="2:8">
      <c r="B16064" s="235" t="s">
        <v>94</v>
      </c>
      <c r="C16064" s="235">
        <v>44536</v>
      </c>
      <c r="D16064" s="235">
        <v>1</v>
      </c>
      <c r="E16064" s="235">
        <v>98.4</v>
      </c>
      <c r="F16064" s="235">
        <v>44.4</v>
      </c>
      <c r="G16064" s="235">
        <v>36.700000000000003</v>
      </c>
      <c r="H16064" s="235">
        <v>14.9</v>
      </c>
    </row>
    <row r="16065" spans="2:8">
      <c r="B16065" s="235" t="s">
        <v>94</v>
      </c>
      <c r="C16065" s="235">
        <v>44537</v>
      </c>
      <c r="D16065" s="235">
        <v>0</v>
      </c>
      <c r="E16065" s="235">
        <v>92.7</v>
      </c>
      <c r="F16065" s="235">
        <v>35.799999999999997</v>
      </c>
      <c r="G16065" s="235">
        <v>26.5</v>
      </c>
      <c r="H16065" s="235">
        <v>14.8</v>
      </c>
    </row>
    <row r="16066" spans="2:8">
      <c r="B16066" s="235" t="s">
        <v>94</v>
      </c>
      <c r="C16066" s="235">
        <v>44539</v>
      </c>
      <c r="D16066" s="235">
        <v>1.5</v>
      </c>
      <c r="E16066" s="235">
        <v>95.9</v>
      </c>
      <c r="F16066" s="235">
        <v>68.7</v>
      </c>
      <c r="G16066" s="235">
        <v>25.3</v>
      </c>
      <c r="H16066" s="235">
        <v>15.3</v>
      </c>
    </row>
    <row r="16067" spans="2:8">
      <c r="B16067" s="235" t="s">
        <v>94</v>
      </c>
      <c r="C16067" s="235">
        <v>44540</v>
      </c>
      <c r="D16067" s="235">
        <v>7</v>
      </c>
      <c r="E16067" s="235">
        <v>96.6</v>
      </c>
      <c r="F16067" s="235">
        <v>53.9</v>
      </c>
      <c r="G16067" s="235">
        <v>32</v>
      </c>
      <c r="H16067" s="235">
        <v>15.3</v>
      </c>
    </row>
    <row r="16068" spans="2:8">
      <c r="B16068" s="235" t="s">
        <v>94</v>
      </c>
      <c r="C16068" s="235">
        <v>44543</v>
      </c>
      <c r="D16068" s="235">
        <v>21</v>
      </c>
      <c r="E16068" s="235">
        <v>98.4</v>
      </c>
      <c r="F16068" s="235">
        <v>39.799999999999997</v>
      </c>
      <c r="G16068" s="235">
        <v>34.700000000000003</v>
      </c>
      <c r="H16068" s="235">
        <v>11.3</v>
      </c>
    </row>
    <row r="16069" spans="2:8">
      <c r="B16069" s="235" t="s">
        <v>94</v>
      </c>
      <c r="C16069" s="235">
        <v>44544</v>
      </c>
      <c r="D16069" s="235">
        <v>0.5</v>
      </c>
      <c r="E16069" s="235">
        <v>96.2</v>
      </c>
      <c r="F16069" s="235">
        <v>42.2</v>
      </c>
      <c r="G16069" s="235">
        <v>35.200000000000003</v>
      </c>
      <c r="H16069" s="235">
        <v>14.9</v>
      </c>
    </row>
    <row r="16070" spans="2:8">
      <c r="B16070" s="235" t="s">
        <v>94</v>
      </c>
      <c r="C16070" s="235">
        <v>44545</v>
      </c>
      <c r="D16070" s="235">
        <v>0</v>
      </c>
      <c r="E16070" s="235">
        <v>94</v>
      </c>
      <c r="F16070" s="235">
        <v>45.5</v>
      </c>
      <c r="G16070" s="235">
        <v>33</v>
      </c>
      <c r="H16070" s="235">
        <v>14.8</v>
      </c>
    </row>
    <row r="16071" spans="2:8">
      <c r="B16071" s="235" t="s">
        <v>94</v>
      </c>
      <c r="C16071" s="235">
        <v>44546</v>
      </c>
      <c r="D16071" s="235">
        <v>0</v>
      </c>
      <c r="E16071" s="235">
        <v>94.5</v>
      </c>
      <c r="F16071" s="235">
        <v>87</v>
      </c>
      <c r="G16071" s="235">
        <v>19.5</v>
      </c>
      <c r="H16071" s="235">
        <v>16.5</v>
      </c>
    </row>
    <row r="16072" spans="2:8">
      <c r="B16072" s="235" t="s">
        <v>94</v>
      </c>
      <c r="C16072" s="235">
        <v>44547</v>
      </c>
      <c r="D16072" s="235">
        <v>0</v>
      </c>
      <c r="E16072" s="235">
        <v>99.8</v>
      </c>
      <c r="F16072" s="235">
        <v>88.4</v>
      </c>
      <c r="G16072" s="235">
        <v>19.2</v>
      </c>
      <c r="H16072" s="235">
        <v>16.8</v>
      </c>
    </row>
    <row r="16073" spans="2:8">
      <c r="B16073" s="235" t="s">
        <v>94</v>
      </c>
      <c r="C16073" s="235">
        <v>44550</v>
      </c>
      <c r="D16073" s="235">
        <v>5</v>
      </c>
      <c r="E16073" s="235">
        <v>92.5</v>
      </c>
      <c r="F16073" s="235">
        <v>77.3</v>
      </c>
      <c r="G16073" s="235">
        <v>32.200000000000003</v>
      </c>
      <c r="H16073" s="235">
        <v>16.399999999999999</v>
      </c>
    </row>
    <row r="16074" spans="2:8">
      <c r="B16074" s="235" t="s">
        <v>94</v>
      </c>
      <c r="C16074" s="235">
        <v>44551</v>
      </c>
      <c r="D16074" s="235">
        <v>5</v>
      </c>
      <c r="E16074" s="235">
        <v>100</v>
      </c>
      <c r="F16074" s="235">
        <v>54.8</v>
      </c>
      <c r="G16074" s="235">
        <v>29.9</v>
      </c>
      <c r="H16074" s="235">
        <v>14.7</v>
      </c>
    </row>
    <row r="16075" spans="2:8">
      <c r="B16075" s="235" t="s">
        <v>94</v>
      </c>
      <c r="C16075" s="235">
        <v>44552</v>
      </c>
      <c r="D16075" s="235">
        <v>30</v>
      </c>
      <c r="E16075" s="235">
        <v>96.8</v>
      </c>
      <c r="F16075" s="235">
        <v>57</v>
      </c>
      <c r="G16075" s="235">
        <v>29.7</v>
      </c>
      <c r="H16075" s="235">
        <v>16.399999999999999</v>
      </c>
    </row>
    <row r="16076" spans="2:8">
      <c r="B16076" s="235" t="s">
        <v>94</v>
      </c>
      <c r="C16076" s="235">
        <v>44553</v>
      </c>
      <c r="D16076" s="235">
        <v>19</v>
      </c>
      <c r="E16076" s="235">
        <v>85.6</v>
      </c>
      <c r="F16076" s="235">
        <v>37.4</v>
      </c>
      <c r="G16076" s="235">
        <v>25.4</v>
      </c>
      <c r="H16076" s="235">
        <v>15.1</v>
      </c>
    </row>
    <row r="16077" spans="2:8">
      <c r="B16077" s="235" t="s">
        <v>94</v>
      </c>
      <c r="C16077" s="235">
        <v>44554</v>
      </c>
      <c r="D16077" s="235">
        <v>3</v>
      </c>
      <c r="E16077" s="235">
        <v>97.5</v>
      </c>
      <c r="F16077" s="235">
        <v>56</v>
      </c>
      <c r="G16077" s="235">
        <v>26.6</v>
      </c>
      <c r="H16077" s="235">
        <v>15.1</v>
      </c>
    </row>
    <row r="16078" spans="2:8">
      <c r="B16078" s="235" t="s">
        <v>94</v>
      </c>
      <c r="C16078" s="235">
        <v>44557</v>
      </c>
      <c r="D16078" s="235">
        <v>13</v>
      </c>
      <c r="E16078" s="235">
        <v>98.7</v>
      </c>
      <c r="F16078" s="235">
        <v>56.7</v>
      </c>
      <c r="G16078" s="235">
        <v>27.5</v>
      </c>
      <c r="H16078" s="235">
        <v>15.9</v>
      </c>
    </row>
    <row r="16079" spans="2:8">
      <c r="B16079" s="235" t="s">
        <v>94</v>
      </c>
      <c r="C16079" s="235">
        <v>44558</v>
      </c>
      <c r="D16079" s="235">
        <v>6</v>
      </c>
      <c r="E16079" s="235">
        <v>92.2</v>
      </c>
      <c r="F16079" s="235">
        <v>41.9</v>
      </c>
      <c r="G16079" s="235">
        <v>25.9</v>
      </c>
      <c r="H16079" s="235">
        <v>15.1</v>
      </c>
    </row>
    <row r="16080" spans="2:8">
      <c r="B16080" s="235" t="s">
        <v>94</v>
      </c>
      <c r="C16080" s="235">
        <v>44559</v>
      </c>
      <c r="D16080" s="235">
        <v>17.2</v>
      </c>
      <c r="E16080" s="235">
        <v>94.6</v>
      </c>
      <c r="F16080" s="235">
        <v>77.099999999999994</v>
      </c>
      <c r="G16080" s="235">
        <v>21.2</v>
      </c>
      <c r="H16080" s="235">
        <v>17.399999999999999</v>
      </c>
    </row>
    <row r="16081" spans="2:8">
      <c r="B16081" s="235" t="s">
        <v>94</v>
      </c>
      <c r="C16081" s="235">
        <v>44560</v>
      </c>
      <c r="D16081" s="235">
        <v>7.4</v>
      </c>
      <c r="E16081" s="235">
        <v>99.1</v>
      </c>
      <c r="F16081" s="235">
        <v>68.7</v>
      </c>
      <c r="G16081" s="235">
        <v>24.2</v>
      </c>
      <c r="H16081" s="235">
        <v>15.2</v>
      </c>
    </row>
    <row r="16082" spans="2:8">
      <c r="B16082" s="235" t="s">
        <v>94</v>
      </c>
      <c r="C16082" s="235">
        <v>44561</v>
      </c>
      <c r="D16082" s="235">
        <v>2</v>
      </c>
      <c r="E16082" s="235">
        <v>95.9</v>
      </c>
      <c r="F16082" s="235">
        <v>60.4</v>
      </c>
      <c r="G16082" s="235">
        <v>25.1</v>
      </c>
      <c r="H16082" s="235">
        <v>14.7</v>
      </c>
    </row>
    <row r="16083" spans="2:8">
      <c r="B16083" s="235" t="s">
        <v>94</v>
      </c>
      <c r="C16083" s="235">
        <v>44564</v>
      </c>
      <c r="D16083" s="235">
        <v>24.4</v>
      </c>
      <c r="E16083" s="235">
        <v>97.9</v>
      </c>
      <c r="F16083" s="235">
        <v>71</v>
      </c>
      <c r="G16083" s="235">
        <v>21.7</v>
      </c>
      <c r="H16083" s="235">
        <v>15.1</v>
      </c>
    </row>
    <row r="16084" spans="2:8">
      <c r="B16084" s="235" t="s">
        <v>94</v>
      </c>
      <c r="C16084" s="235">
        <v>44565</v>
      </c>
      <c r="D16084" s="235">
        <v>6</v>
      </c>
      <c r="E16084" s="235">
        <v>97.6</v>
      </c>
      <c r="F16084" s="235">
        <v>57.3</v>
      </c>
      <c r="G16084" s="235">
        <v>24.3</v>
      </c>
      <c r="H16084" s="235">
        <v>13.7</v>
      </c>
    </row>
    <row r="16085" spans="2:8">
      <c r="B16085" s="235" t="s">
        <v>94</v>
      </c>
      <c r="C16085" s="235">
        <v>44566</v>
      </c>
      <c r="D16085" s="235">
        <v>5.8</v>
      </c>
      <c r="E16085" s="235">
        <v>98.3</v>
      </c>
      <c r="F16085" s="235">
        <v>66.8</v>
      </c>
      <c r="G16085" s="235">
        <v>24.3</v>
      </c>
      <c r="H16085" s="235">
        <v>17.3</v>
      </c>
    </row>
    <row r="16086" spans="2:8">
      <c r="B16086" s="235" t="s">
        <v>94</v>
      </c>
      <c r="C16086" s="235">
        <v>44567</v>
      </c>
      <c r="D16086" s="235">
        <v>42.4</v>
      </c>
      <c r="E16086" s="235">
        <v>99.4</v>
      </c>
      <c r="F16086" s="235">
        <v>77.5</v>
      </c>
      <c r="G16086" s="235">
        <v>20.9</v>
      </c>
      <c r="H16086" s="235">
        <v>14.7</v>
      </c>
    </row>
    <row r="16087" spans="2:8">
      <c r="B16087" s="235" t="s">
        <v>94</v>
      </c>
      <c r="C16087" s="235">
        <v>44562</v>
      </c>
      <c r="D16087" s="235">
        <v>1.4</v>
      </c>
      <c r="E16087" s="235">
        <v>99.3</v>
      </c>
      <c r="F16087" s="235">
        <v>72.3</v>
      </c>
      <c r="G16087" s="235">
        <v>21.8</v>
      </c>
      <c r="H16087" s="235">
        <v>14.1</v>
      </c>
    </row>
    <row r="16088" spans="2:8">
      <c r="B16088" s="235" t="s">
        <v>94</v>
      </c>
      <c r="C16088" s="235">
        <v>44569</v>
      </c>
      <c r="D16088" s="235">
        <v>0</v>
      </c>
      <c r="E16088" s="235">
        <v>94.5</v>
      </c>
      <c r="F16088" s="235">
        <v>69.099999999999994</v>
      </c>
      <c r="G16088" s="235">
        <v>22.2</v>
      </c>
      <c r="H16088" s="235">
        <v>14.4</v>
      </c>
    </row>
    <row r="16089" spans="2:8">
      <c r="B16089" s="235" t="s">
        <v>94</v>
      </c>
      <c r="C16089" s="235">
        <v>44570</v>
      </c>
      <c r="D16089" s="235">
        <v>2.2000000000000002</v>
      </c>
      <c r="E16089" s="235">
        <v>95.9</v>
      </c>
      <c r="F16089" s="235">
        <v>55.7</v>
      </c>
      <c r="G16089" s="235">
        <v>27.2</v>
      </c>
      <c r="H16089" s="235">
        <v>14.3</v>
      </c>
    </row>
    <row r="16090" spans="2:8">
      <c r="B16090" s="235" t="s">
        <v>94</v>
      </c>
      <c r="C16090" s="235">
        <v>44571</v>
      </c>
      <c r="D16090" s="235">
        <v>14.4</v>
      </c>
      <c r="E16090" s="235">
        <v>99.5</v>
      </c>
      <c r="F16090" s="235">
        <v>68.599999999999994</v>
      </c>
      <c r="G16090" s="235">
        <v>22.8</v>
      </c>
      <c r="H16090" s="235">
        <v>13.9</v>
      </c>
    </row>
    <row r="16091" spans="2:8">
      <c r="B16091" s="235" t="s">
        <v>94</v>
      </c>
      <c r="C16091" s="235">
        <v>44572</v>
      </c>
      <c r="D16091" s="235">
        <v>0.6</v>
      </c>
      <c r="E16091" s="235">
        <v>98.5</v>
      </c>
      <c r="F16091" s="235">
        <v>75</v>
      </c>
      <c r="G16091" s="235">
        <v>20.399999999999999</v>
      </c>
      <c r="H16091" s="235">
        <v>13.8</v>
      </c>
    </row>
    <row r="16092" spans="2:8">
      <c r="B16092" s="235" t="s">
        <v>94</v>
      </c>
      <c r="C16092" s="235">
        <v>44573</v>
      </c>
      <c r="D16092" s="235">
        <v>1.2</v>
      </c>
      <c r="E16092" s="235">
        <v>98.6</v>
      </c>
      <c r="F16092" s="235">
        <v>60.4</v>
      </c>
      <c r="G16092" s="235">
        <v>23.4</v>
      </c>
      <c r="H16092" s="235">
        <v>14.4</v>
      </c>
    </row>
    <row r="16093" spans="2:8">
      <c r="B16093" s="235" t="s">
        <v>94</v>
      </c>
      <c r="C16093" s="235">
        <v>44574</v>
      </c>
      <c r="D16093" s="235">
        <v>0.4</v>
      </c>
      <c r="E16093" s="235">
        <v>95</v>
      </c>
      <c r="F16093" s="235">
        <v>58.7</v>
      </c>
      <c r="G16093" s="235">
        <v>22.2</v>
      </c>
      <c r="H16093" s="235">
        <v>14.5</v>
      </c>
    </row>
    <row r="16094" spans="2:8">
      <c r="B16094" s="235" t="s">
        <v>94</v>
      </c>
      <c r="C16094" s="235">
        <v>44575</v>
      </c>
      <c r="D16094" s="235">
        <v>0</v>
      </c>
      <c r="E16094" s="235">
        <v>88.2</v>
      </c>
      <c r="F16094" s="235">
        <v>50.5</v>
      </c>
      <c r="G16094" s="235">
        <v>25.9</v>
      </c>
      <c r="H16094" s="235">
        <v>14.4</v>
      </c>
    </row>
    <row r="16095" spans="2:8">
      <c r="B16095" s="235" t="s">
        <v>94</v>
      </c>
      <c r="C16095" s="235">
        <v>44576</v>
      </c>
      <c r="D16095" s="235">
        <v>0</v>
      </c>
      <c r="E16095" s="235">
        <v>94.3</v>
      </c>
      <c r="F16095" s="235">
        <v>53.4</v>
      </c>
      <c r="G16095" s="235">
        <v>23.7</v>
      </c>
      <c r="H16095" s="235">
        <v>13.9</v>
      </c>
    </row>
    <row r="16096" spans="2:8">
      <c r="B16096" s="235" t="s">
        <v>94</v>
      </c>
      <c r="C16096" s="235">
        <v>44577</v>
      </c>
      <c r="D16096" s="235">
        <v>0</v>
      </c>
      <c r="E16096" s="235">
        <v>91.5</v>
      </c>
      <c r="F16096" s="235">
        <v>57.6</v>
      </c>
      <c r="G16096" s="235">
        <v>25.3</v>
      </c>
      <c r="H16096" s="235">
        <v>14.3</v>
      </c>
    </row>
    <row r="16097" spans="2:8">
      <c r="B16097" s="235" t="s">
        <v>94</v>
      </c>
      <c r="C16097" s="235">
        <v>44578</v>
      </c>
      <c r="D16097" s="235">
        <v>0.4</v>
      </c>
      <c r="E16097" s="235">
        <v>95.7</v>
      </c>
      <c r="F16097" s="235">
        <v>67.099999999999994</v>
      </c>
      <c r="G16097" s="235">
        <v>23.4</v>
      </c>
      <c r="H16097" s="235">
        <v>15</v>
      </c>
    </row>
    <row r="16098" spans="2:8">
      <c r="B16098" s="235" t="s">
        <v>94</v>
      </c>
      <c r="C16098" s="235">
        <v>44579</v>
      </c>
      <c r="D16098" s="235">
        <v>0</v>
      </c>
      <c r="E16098" s="235">
        <v>95.9</v>
      </c>
      <c r="F16098" s="235">
        <v>64.5</v>
      </c>
      <c r="G16098" s="235">
        <v>24.8</v>
      </c>
      <c r="H16098" s="235">
        <v>15</v>
      </c>
    </row>
    <row r="16099" spans="2:8">
      <c r="B16099" s="235" t="s">
        <v>94</v>
      </c>
      <c r="C16099" s="235">
        <v>44580</v>
      </c>
      <c r="D16099" s="235">
        <v>0</v>
      </c>
      <c r="E16099" s="235">
        <v>94.6</v>
      </c>
      <c r="F16099" s="235">
        <v>53.2</v>
      </c>
      <c r="G16099" s="235">
        <v>26.8</v>
      </c>
      <c r="H16099" s="235">
        <v>14.2</v>
      </c>
    </row>
    <row r="16100" spans="2:8">
      <c r="B16100" s="235" t="s">
        <v>94</v>
      </c>
      <c r="C16100" s="235">
        <v>44581</v>
      </c>
      <c r="D16100" s="235">
        <v>0</v>
      </c>
      <c r="E16100" s="235">
        <v>95.5</v>
      </c>
      <c r="F16100" s="235">
        <v>50.3</v>
      </c>
      <c r="G16100" s="235">
        <v>26.6</v>
      </c>
      <c r="H16100" s="235">
        <v>14.9</v>
      </c>
    </row>
    <row r="16101" spans="2:8">
      <c r="B16101" s="235" t="s">
        <v>94</v>
      </c>
      <c r="C16101" s="235">
        <v>44583</v>
      </c>
      <c r="D16101" s="235">
        <v>0</v>
      </c>
      <c r="E16101" s="235">
        <v>98.1</v>
      </c>
      <c r="F16101" s="235">
        <v>73.400000000000006</v>
      </c>
      <c r="G16101" s="235">
        <v>25</v>
      </c>
      <c r="H16101" s="235">
        <v>15.3</v>
      </c>
    </row>
    <row r="16102" spans="2:8">
      <c r="B16102" s="235" t="s">
        <v>94</v>
      </c>
      <c r="C16102" s="235">
        <v>44584</v>
      </c>
      <c r="D16102" s="235">
        <v>1.4</v>
      </c>
      <c r="E16102" s="235">
        <v>97.4</v>
      </c>
      <c r="F16102" s="235">
        <v>59.2</v>
      </c>
      <c r="G16102" s="235">
        <v>25.7</v>
      </c>
      <c r="H16102" s="235">
        <v>15.3</v>
      </c>
    </row>
    <row r="16103" spans="2:8">
      <c r="B16103" s="235" t="s">
        <v>94</v>
      </c>
      <c r="C16103" s="235">
        <v>44585</v>
      </c>
      <c r="D16103" s="235">
        <v>25.6</v>
      </c>
      <c r="E16103" s="235">
        <v>97.6</v>
      </c>
      <c r="F16103" s="235">
        <v>69.900000000000006</v>
      </c>
      <c r="G16103" s="235">
        <v>24.1</v>
      </c>
      <c r="H16103" s="235">
        <v>15.1</v>
      </c>
    </row>
    <row r="16104" spans="2:8">
      <c r="B16104" s="235" t="s">
        <v>94</v>
      </c>
      <c r="C16104" s="235">
        <v>44586</v>
      </c>
      <c r="D16104" s="235">
        <v>14.4</v>
      </c>
      <c r="E16104" s="235">
        <v>99.5</v>
      </c>
      <c r="F16104" s="235">
        <v>77.7</v>
      </c>
      <c r="G16104" s="235">
        <v>20.7</v>
      </c>
      <c r="H16104" s="235">
        <v>14.5</v>
      </c>
    </row>
    <row r="16105" spans="2:8">
      <c r="B16105" s="235" t="s">
        <v>94</v>
      </c>
      <c r="C16105" s="235">
        <v>44587</v>
      </c>
      <c r="D16105" s="235">
        <v>1.2</v>
      </c>
      <c r="E16105" s="235">
        <v>97.2</v>
      </c>
      <c r="F16105" s="235">
        <v>76.900000000000006</v>
      </c>
      <c r="G16105" s="235">
        <v>20.8</v>
      </c>
      <c r="H16105" s="235">
        <v>14.2</v>
      </c>
    </row>
    <row r="16106" spans="2:8">
      <c r="B16106" s="235" t="s">
        <v>94</v>
      </c>
      <c r="C16106" s="235">
        <v>44589</v>
      </c>
      <c r="D16106" s="235">
        <v>5.6</v>
      </c>
      <c r="E16106" s="235">
        <v>99.1</v>
      </c>
      <c r="F16106" s="235">
        <v>60</v>
      </c>
      <c r="G16106" s="235">
        <v>25.4</v>
      </c>
      <c r="H16106" s="235">
        <v>14.7</v>
      </c>
    </row>
    <row r="16107" spans="2:8">
      <c r="B16107" s="235" t="s">
        <v>94</v>
      </c>
      <c r="C16107" s="235">
        <v>44590</v>
      </c>
      <c r="D16107" s="235">
        <v>12</v>
      </c>
      <c r="E16107" s="235">
        <v>97.4</v>
      </c>
      <c r="F16107" s="235">
        <v>59.4</v>
      </c>
      <c r="G16107" s="235">
        <v>26</v>
      </c>
      <c r="H16107" s="235">
        <v>13.9</v>
      </c>
    </row>
    <row r="16108" spans="2:8">
      <c r="B16108" s="235" t="s">
        <v>94</v>
      </c>
      <c r="C16108" s="235">
        <v>44591</v>
      </c>
      <c r="D16108" s="235">
        <v>0</v>
      </c>
      <c r="E16108" s="235">
        <v>89.8</v>
      </c>
      <c r="F16108" s="235">
        <v>45.6</v>
      </c>
      <c r="G16108" s="235">
        <v>25.5</v>
      </c>
      <c r="H16108" s="235">
        <v>13.7</v>
      </c>
    </row>
    <row r="16109" spans="2:8">
      <c r="B16109" s="235" t="s">
        <v>94</v>
      </c>
      <c r="C16109" s="235">
        <v>44592</v>
      </c>
      <c r="D16109" s="235">
        <v>0</v>
      </c>
      <c r="E16109" s="235">
        <v>91.4</v>
      </c>
      <c r="F16109" s="235">
        <v>45.8</v>
      </c>
      <c r="G16109" s="235">
        <v>27.3</v>
      </c>
      <c r="H16109" s="235">
        <v>13</v>
      </c>
    </row>
    <row r="16110" spans="2:8">
      <c r="B16110" s="235" t="s">
        <v>94</v>
      </c>
      <c r="C16110" s="235">
        <v>44593</v>
      </c>
      <c r="D16110" s="235">
        <v>0</v>
      </c>
      <c r="E16110" s="235">
        <v>90.6</v>
      </c>
      <c r="F16110" s="235">
        <v>50.8</v>
      </c>
      <c r="G16110" s="235">
        <v>26.5</v>
      </c>
      <c r="H16110" s="235">
        <v>13.9</v>
      </c>
    </row>
    <row r="16111" spans="2:8">
      <c r="B16111" s="235" t="s">
        <v>94</v>
      </c>
      <c r="C16111" s="235">
        <v>44594</v>
      </c>
      <c r="D16111" s="235">
        <v>0</v>
      </c>
      <c r="E16111" s="235">
        <v>94.5</v>
      </c>
      <c r="F16111" s="235">
        <v>52.4</v>
      </c>
      <c r="G16111" s="235">
        <v>26.3</v>
      </c>
      <c r="H16111" s="235">
        <v>13.5</v>
      </c>
    </row>
    <row r="16112" spans="2:8">
      <c r="B16112" s="235" t="s">
        <v>94</v>
      </c>
      <c r="C16112" s="235">
        <v>44595</v>
      </c>
      <c r="D16112" s="235">
        <v>0</v>
      </c>
      <c r="E16112" s="235">
        <v>84.2</v>
      </c>
      <c r="F16112" s="235">
        <v>53.2</v>
      </c>
      <c r="G16112" s="235">
        <v>26.9</v>
      </c>
      <c r="H16112" s="235">
        <v>15.1</v>
      </c>
    </row>
    <row r="16113" spans="2:8">
      <c r="B16113" s="235" t="s">
        <v>94</v>
      </c>
      <c r="C16113" s="235">
        <v>44565</v>
      </c>
      <c r="D16113" s="235">
        <v>10.199999999999999</v>
      </c>
      <c r="E16113" s="235">
        <v>94.9</v>
      </c>
      <c r="F16113" s="235">
        <v>61.4</v>
      </c>
      <c r="G16113" s="235">
        <v>23.6</v>
      </c>
      <c r="H16113" s="235">
        <v>14.6</v>
      </c>
    </row>
    <row r="16114" spans="2:8">
      <c r="B16114" s="235" t="s">
        <v>94</v>
      </c>
      <c r="C16114" s="235">
        <v>44597</v>
      </c>
      <c r="D16114" s="235">
        <v>2</v>
      </c>
      <c r="E16114" s="235">
        <v>92.1</v>
      </c>
      <c r="F16114" s="235">
        <v>64.2</v>
      </c>
      <c r="G16114" s="235">
        <v>23.2</v>
      </c>
      <c r="H16114" s="235">
        <v>14.1</v>
      </c>
    </row>
    <row r="16115" spans="2:8">
      <c r="B16115" s="235" t="s">
        <v>94</v>
      </c>
      <c r="C16115" s="235">
        <v>44598</v>
      </c>
      <c r="D16115" s="235">
        <v>16</v>
      </c>
      <c r="E16115" s="235">
        <v>97.8</v>
      </c>
      <c r="F16115" s="235">
        <v>65.8</v>
      </c>
      <c r="G16115" s="235">
        <v>22</v>
      </c>
      <c r="H16115" s="235">
        <v>14.1</v>
      </c>
    </row>
    <row r="16116" spans="2:8">
      <c r="B16116" s="235" t="s">
        <v>94</v>
      </c>
      <c r="C16116" s="235">
        <v>44599</v>
      </c>
      <c r="D16116" s="235">
        <v>10.6</v>
      </c>
      <c r="E16116" s="235">
        <v>98.4</v>
      </c>
      <c r="F16116" s="235">
        <v>69.099999999999994</v>
      </c>
      <c r="G16116" s="235">
        <v>23.2</v>
      </c>
      <c r="H16116" s="235">
        <v>14.6</v>
      </c>
    </row>
    <row r="16117" spans="2:8">
      <c r="B16117" s="235" t="s">
        <v>94</v>
      </c>
      <c r="C16117" s="235">
        <v>44600</v>
      </c>
      <c r="D16117" s="235">
        <v>24</v>
      </c>
      <c r="E16117" s="235">
        <v>98.8</v>
      </c>
      <c r="F16117" s="235">
        <v>72.2</v>
      </c>
      <c r="G16117" s="235">
        <v>21.5</v>
      </c>
      <c r="H16117" s="235">
        <v>14.1</v>
      </c>
    </row>
    <row r="16118" spans="2:8">
      <c r="B16118" s="235" t="s">
        <v>94</v>
      </c>
      <c r="C16118" s="235">
        <v>44601</v>
      </c>
      <c r="D16118" s="235">
        <v>10.199999999999999</v>
      </c>
      <c r="E16118" s="235">
        <v>98.9</v>
      </c>
      <c r="F16118" s="235">
        <v>71.400000000000006</v>
      </c>
      <c r="G16118" s="235">
        <v>21</v>
      </c>
      <c r="H16118" s="235">
        <v>15.6</v>
      </c>
    </row>
    <row r="16119" spans="2:8">
      <c r="B16119" s="235" t="s">
        <v>94</v>
      </c>
      <c r="C16119" s="235">
        <v>44602</v>
      </c>
      <c r="D16119" s="235">
        <v>0</v>
      </c>
      <c r="E16119" s="235">
        <v>95.1</v>
      </c>
      <c r="F16119" s="235">
        <v>58.4</v>
      </c>
      <c r="G16119" s="235">
        <v>25.1</v>
      </c>
      <c r="H16119" s="235">
        <v>14.6</v>
      </c>
    </row>
    <row r="16120" spans="2:8">
      <c r="B16120" s="235" t="s">
        <v>94</v>
      </c>
      <c r="C16120" s="235">
        <v>44604</v>
      </c>
      <c r="D16120" s="235">
        <v>0</v>
      </c>
      <c r="E16120" s="235">
        <v>88.7</v>
      </c>
      <c r="F16120" s="235">
        <v>50.8</v>
      </c>
      <c r="G16120" s="235">
        <v>26.5</v>
      </c>
      <c r="H16120" s="235">
        <v>14.8</v>
      </c>
    </row>
    <row r="16121" spans="2:8">
      <c r="B16121" s="235" t="s">
        <v>94</v>
      </c>
      <c r="C16121" s="235">
        <v>44605</v>
      </c>
      <c r="D16121" s="235">
        <v>0.6</v>
      </c>
      <c r="E16121" s="235">
        <v>97.2</v>
      </c>
      <c r="F16121" s="235">
        <v>72.599999999999994</v>
      </c>
      <c r="G16121" s="235">
        <v>23.1</v>
      </c>
      <c r="H16121" s="235">
        <v>15.5</v>
      </c>
    </row>
    <row r="16122" spans="2:8">
      <c r="B16122" s="235" t="s">
        <v>94</v>
      </c>
      <c r="C16122" s="235">
        <v>44606</v>
      </c>
      <c r="D16122" s="235">
        <v>6</v>
      </c>
      <c r="E16122" s="235">
        <v>98.2</v>
      </c>
      <c r="F16122" s="235">
        <v>76.099999999999994</v>
      </c>
      <c r="G16122" s="235">
        <v>20.8</v>
      </c>
      <c r="H16122" s="235">
        <v>14.9</v>
      </c>
    </row>
    <row r="16123" spans="2:8">
      <c r="B16123" s="235" t="s">
        <v>94</v>
      </c>
      <c r="C16123" s="235">
        <v>44603</v>
      </c>
      <c r="D16123" s="235">
        <v>3</v>
      </c>
      <c r="E16123" s="235">
        <v>93.3</v>
      </c>
      <c r="F16123" s="235">
        <v>78.3</v>
      </c>
      <c r="G16123" s="235">
        <v>25.2</v>
      </c>
      <c r="H16123" s="235">
        <v>14.5</v>
      </c>
    </row>
    <row r="16124" spans="2:8">
      <c r="B16124" s="235" t="s">
        <v>94</v>
      </c>
      <c r="C16124" s="235">
        <v>44607</v>
      </c>
      <c r="D16124" s="235">
        <v>5.8</v>
      </c>
      <c r="E16124" s="235">
        <v>92.9</v>
      </c>
      <c r="F16124" s="235">
        <v>71</v>
      </c>
      <c r="G16124" s="235">
        <v>22.2</v>
      </c>
      <c r="H16124" s="235">
        <v>14.4</v>
      </c>
    </row>
    <row r="16125" spans="2:8">
      <c r="B16125" s="235" t="s">
        <v>94</v>
      </c>
      <c r="C16125" s="235">
        <v>44608</v>
      </c>
      <c r="D16125" s="235">
        <v>4.2</v>
      </c>
      <c r="E16125" s="235">
        <v>96.3</v>
      </c>
      <c r="F16125" s="235">
        <v>61.2</v>
      </c>
      <c r="G16125" s="235">
        <v>26.1</v>
      </c>
      <c r="H16125" s="235">
        <v>14.7</v>
      </c>
    </row>
    <row r="16126" spans="2:8">
      <c r="B16126" s="235" t="s">
        <v>94</v>
      </c>
      <c r="C16126" s="235">
        <v>44609</v>
      </c>
      <c r="D16126" s="235">
        <v>0.4</v>
      </c>
      <c r="E16126" s="235">
        <v>97.2</v>
      </c>
      <c r="F16126" s="235">
        <v>61.1</v>
      </c>
      <c r="G16126" s="235">
        <v>25.9</v>
      </c>
      <c r="H16126" s="235">
        <v>15</v>
      </c>
    </row>
    <row r="16127" spans="2:8">
      <c r="B16127" s="235" t="s">
        <v>94</v>
      </c>
      <c r="C16127" s="235">
        <v>44610</v>
      </c>
      <c r="D16127" s="235">
        <v>10</v>
      </c>
      <c r="E16127" s="235">
        <v>97.7</v>
      </c>
      <c r="F16127" s="235">
        <v>72.099999999999994</v>
      </c>
      <c r="G16127" s="235">
        <v>21.9</v>
      </c>
      <c r="H16127" s="235">
        <v>14.5</v>
      </c>
    </row>
    <row r="16128" spans="2:8">
      <c r="B16128" s="235" t="s">
        <v>94</v>
      </c>
      <c r="C16128" s="235">
        <v>44611</v>
      </c>
      <c r="D16128" s="235">
        <v>12.8</v>
      </c>
      <c r="E16128" s="235">
        <v>97.2</v>
      </c>
      <c r="F16128" s="235">
        <v>58.6</v>
      </c>
      <c r="G16128" s="235">
        <v>26.3</v>
      </c>
      <c r="H16128" s="235">
        <v>14.7</v>
      </c>
    </row>
    <row r="16129" spans="2:8">
      <c r="B16129" s="235" t="s">
        <v>94</v>
      </c>
      <c r="C16129" s="235">
        <v>44612</v>
      </c>
      <c r="D16129" s="235">
        <v>13.4</v>
      </c>
      <c r="E16129" s="235">
        <v>98.5</v>
      </c>
      <c r="F16129" s="235">
        <v>59.8</v>
      </c>
      <c r="G16129" s="235">
        <v>25.6</v>
      </c>
      <c r="H16129" s="235">
        <v>14.3</v>
      </c>
    </row>
    <row r="16130" spans="2:8">
      <c r="B16130" s="235" t="s">
        <v>94</v>
      </c>
      <c r="C16130" s="235">
        <v>44613</v>
      </c>
      <c r="D16130" s="235">
        <v>11.2</v>
      </c>
      <c r="E16130" s="235">
        <v>96.9</v>
      </c>
      <c r="F16130" s="235">
        <v>54.6</v>
      </c>
      <c r="G16130" s="235">
        <v>25.6</v>
      </c>
      <c r="H16130" s="235">
        <v>14.1</v>
      </c>
    </row>
    <row r="16131" spans="2:8">
      <c r="B16131" s="235" t="s">
        <v>94</v>
      </c>
      <c r="C16131" s="235">
        <v>44614</v>
      </c>
      <c r="D16131" s="235">
        <v>3.2</v>
      </c>
      <c r="E16131" s="235">
        <v>93</v>
      </c>
      <c r="F16131" s="235">
        <v>56.6</v>
      </c>
      <c r="G16131" s="235">
        <v>24.2</v>
      </c>
      <c r="H16131" s="235">
        <v>14.2</v>
      </c>
    </row>
    <row r="16132" spans="2:8">
      <c r="B16132" s="235" t="s">
        <v>94</v>
      </c>
      <c r="C16132" s="235">
        <v>44615</v>
      </c>
      <c r="D16132" s="235">
        <v>8.1999999999999993</v>
      </c>
      <c r="E16132" s="235">
        <v>95.5</v>
      </c>
      <c r="F16132" s="235">
        <v>68.099999999999994</v>
      </c>
      <c r="G16132" s="235">
        <v>23</v>
      </c>
      <c r="H16132" s="235">
        <v>14.3</v>
      </c>
    </row>
    <row r="16133" spans="2:8">
      <c r="B16133" s="235" t="s">
        <v>94</v>
      </c>
      <c r="C16133" s="235">
        <v>44616</v>
      </c>
      <c r="D16133" s="235">
        <v>21.2</v>
      </c>
      <c r="E16133" s="235">
        <v>96.8</v>
      </c>
      <c r="F16133" s="235">
        <v>65.900000000000006</v>
      </c>
      <c r="G16133" s="235">
        <v>23.8</v>
      </c>
      <c r="H16133" s="235">
        <v>14</v>
      </c>
    </row>
    <row r="16134" spans="2:8">
      <c r="B16134" s="235" t="s">
        <v>94</v>
      </c>
      <c r="C16134" s="235">
        <v>44617</v>
      </c>
      <c r="D16134" s="235">
        <v>2</v>
      </c>
      <c r="E16134" s="235">
        <v>95.8</v>
      </c>
      <c r="F16134" s="235">
        <v>68.900000000000006</v>
      </c>
      <c r="G16134" s="235">
        <v>24.4</v>
      </c>
      <c r="H16134" s="235">
        <v>14.8</v>
      </c>
    </row>
    <row r="16135" spans="2:8">
      <c r="B16135" s="235" t="s">
        <v>94</v>
      </c>
      <c r="C16135" s="235">
        <v>44618</v>
      </c>
      <c r="D16135" s="235">
        <v>20.6</v>
      </c>
      <c r="E16135" s="235">
        <v>98.2</v>
      </c>
      <c r="F16135" s="235">
        <v>78.3</v>
      </c>
      <c r="G16135" s="235">
        <v>20.8</v>
      </c>
      <c r="H16135" s="235">
        <v>14.9</v>
      </c>
    </row>
    <row r="16136" spans="2:8">
      <c r="B16136" s="235" t="s">
        <v>94</v>
      </c>
      <c r="C16136" s="235">
        <v>44619</v>
      </c>
      <c r="D16136" s="235">
        <v>1.6</v>
      </c>
      <c r="E16136" s="235">
        <v>97.7</v>
      </c>
      <c r="F16136" s="235">
        <v>73.099999999999994</v>
      </c>
      <c r="G16136" s="235">
        <v>21.2</v>
      </c>
      <c r="H16136" s="235">
        <v>14.9</v>
      </c>
    </row>
    <row r="16137" spans="2:8">
      <c r="B16137" s="235" t="s">
        <v>94</v>
      </c>
      <c r="C16137" s="235">
        <v>44620</v>
      </c>
      <c r="D16137" s="235">
        <v>12.6</v>
      </c>
      <c r="E16137" s="235">
        <v>99.3</v>
      </c>
      <c r="F16137" s="235">
        <v>74.7</v>
      </c>
      <c r="G16137" s="235">
        <v>21.8</v>
      </c>
      <c r="H16137" s="235">
        <v>14.2</v>
      </c>
    </row>
    <row r="16138" spans="2:8">
      <c r="B16138" s="235" t="s">
        <v>94</v>
      </c>
      <c r="C16138" s="235">
        <v>44622</v>
      </c>
      <c r="D16138" s="235">
        <v>4.2</v>
      </c>
      <c r="E16138" s="235">
        <v>100.4</v>
      </c>
      <c r="F16138" s="235">
        <v>87.2</v>
      </c>
      <c r="G16138" s="235">
        <v>18.399999999999999</v>
      </c>
      <c r="H16138" s="235">
        <v>14.6</v>
      </c>
    </row>
    <row r="16139" spans="2:8">
      <c r="B16139" s="235" t="s">
        <v>94</v>
      </c>
      <c r="C16139" s="235">
        <v>44623</v>
      </c>
      <c r="D16139" s="235">
        <v>2.4</v>
      </c>
      <c r="E16139" s="235">
        <v>99.3</v>
      </c>
      <c r="F16139" s="235">
        <v>62.6</v>
      </c>
      <c r="G16139" s="235">
        <v>24.2</v>
      </c>
      <c r="H16139" s="235">
        <v>14.7</v>
      </c>
    </row>
    <row r="16140" spans="2:8">
      <c r="B16140" s="235" t="s">
        <v>94</v>
      </c>
      <c r="C16140" s="235">
        <v>44624</v>
      </c>
      <c r="D16140" s="235">
        <v>18.600000000000001</v>
      </c>
      <c r="E16140" s="235">
        <v>96.6</v>
      </c>
      <c r="F16140" s="235">
        <v>78</v>
      </c>
      <c r="G16140" s="235">
        <v>21.4</v>
      </c>
      <c r="H16140" s="235">
        <v>14.8</v>
      </c>
    </row>
    <row r="16141" spans="2:8">
      <c r="B16141" s="235" t="s">
        <v>94</v>
      </c>
      <c r="C16141" s="235">
        <v>44625</v>
      </c>
      <c r="D16141" s="235">
        <v>46.8</v>
      </c>
      <c r="E16141" s="235">
        <v>99.9</v>
      </c>
      <c r="F16141" s="235">
        <v>75.400000000000006</v>
      </c>
      <c r="G16141" s="235">
        <v>21.6</v>
      </c>
      <c r="H16141" s="235">
        <v>14.1</v>
      </c>
    </row>
    <row r="16142" spans="2:8">
      <c r="B16142" s="235" t="s">
        <v>94</v>
      </c>
      <c r="C16142" s="235">
        <v>44626</v>
      </c>
      <c r="D16142" s="235">
        <v>24.2</v>
      </c>
      <c r="E16142" s="235">
        <v>98.4</v>
      </c>
      <c r="F16142" s="235">
        <v>74.900000000000006</v>
      </c>
      <c r="G16142" s="235">
        <v>21.3</v>
      </c>
      <c r="H16142" s="235">
        <v>13.5</v>
      </c>
    </row>
    <row r="16143" spans="2:8">
      <c r="B16143" s="235" t="s">
        <v>94</v>
      </c>
      <c r="C16143" s="235">
        <v>44627</v>
      </c>
      <c r="D16143" s="235">
        <v>1.4</v>
      </c>
      <c r="E16143" s="235">
        <v>99.6</v>
      </c>
      <c r="F16143" s="235">
        <v>67.900000000000006</v>
      </c>
      <c r="G16143" s="235">
        <v>22.6</v>
      </c>
      <c r="H16143" s="235">
        <v>14</v>
      </c>
    </row>
    <row r="16144" spans="2:8">
      <c r="B16144" s="235" t="s">
        <v>94</v>
      </c>
      <c r="C16144" s="235">
        <v>44629</v>
      </c>
      <c r="D16144" s="235">
        <v>0</v>
      </c>
      <c r="E16144" s="235">
        <v>89</v>
      </c>
      <c r="F16144" s="235">
        <v>42.3</v>
      </c>
      <c r="G16144" s="235">
        <v>26.2</v>
      </c>
      <c r="H16144" s="235">
        <v>13.8</v>
      </c>
    </row>
    <row r="16145" spans="2:8">
      <c r="B16145" s="235" t="s">
        <v>94</v>
      </c>
      <c r="C16145" s="235">
        <v>44631</v>
      </c>
      <c r="D16145" s="235">
        <v>2.6</v>
      </c>
      <c r="E16145" s="235">
        <v>94.6</v>
      </c>
      <c r="F16145" s="235">
        <v>49.4</v>
      </c>
      <c r="G16145" s="235">
        <v>26.4</v>
      </c>
      <c r="H16145" s="235">
        <v>14.1</v>
      </c>
    </row>
    <row r="16146" spans="2:8">
      <c r="B16146" s="235" t="s">
        <v>94</v>
      </c>
      <c r="C16146" s="235">
        <v>44604</v>
      </c>
      <c r="D16146" s="235">
        <v>0</v>
      </c>
      <c r="E16146" s="235">
        <v>85</v>
      </c>
      <c r="F16146" s="235">
        <v>40.5</v>
      </c>
      <c r="G16146" s="235">
        <v>27.1</v>
      </c>
      <c r="H16146" s="235">
        <v>15</v>
      </c>
    </row>
    <row r="16147" spans="2:8">
      <c r="B16147" s="235" t="s">
        <v>94</v>
      </c>
      <c r="C16147" s="235">
        <v>44633</v>
      </c>
      <c r="D16147" s="235">
        <v>0</v>
      </c>
      <c r="E16147" s="235">
        <v>82.1</v>
      </c>
      <c r="F16147" s="235">
        <v>56.5</v>
      </c>
      <c r="G16147" s="235">
        <v>25.3</v>
      </c>
      <c r="H16147" s="235">
        <v>15.9</v>
      </c>
    </row>
    <row r="16148" spans="2:8">
      <c r="B16148" s="235" t="s">
        <v>94</v>
      </c>
      <c r="C16148" s="235">
        <v>44634</v>
      </c>
      <c r="D16148" s="235">
        <v>5.2</v>
      </c>
      <c r="E16148" s="235">
        <v>90.2</v>
      </c>
      <c r="F16148" s="235">
        <v>52.3</v>
      </c>
      <c r="G16148" s="235">
        <v>25.8</v>
      </c>
      <c r="H16148" s="235">
        <v>14.6</v>
      </c>
    </row>
    <row r="16149" spans="2:8">
      <c r="B16149" s="235" t="s">
        <v>94</v>
      </c>
      <c r="C16149" s="235">
        <v>44634</v>
      </c>
      <c r="D16149" s="235">
        <v>5.2</v>
      </c>
      <c r="E16149" s="235">
        <v>90.2</v>
      </c>
      <c r="F16149" s="235">
        <v>52.3</v>
      </c>
      <c r="G16149" s="235">
        <v>25.8</v>
      </c>
      <c r="H16149" s="235">
        <v>14.6</v>
      </c>
    </row>
    <row r="16150" spans="2:8">
      <c r="B16150" s="235" t="s">
        <v>94</v>
      </c>
      <c r="C16150" s="235">
        <v>44635</v>
      </c>
      <c r="D16150" s="235">
        <v>3</v>
      </c>
      <c r="E16150" s="235">
        <v>96.9</v>
      </c>
      <c r="F16150" s="235">
        <v>62.4</v>
      </c>
      <c r="G16150" s="235">
        <v>24.3</v>
      </c>
      <c r="H16150" s="235">
        <v>14.1</v>
      </c>
    </row>
    <row r="16151" spans="2:8">
      <c r="B16151" s="235" t="s">
        <v>94</v>
      </c>
      <c r="C16151" s="235">
        <v>44636</v>
      </c>
      <c r="D16151" s="235">
        <v>45.6</v>
      </c>
      <c r="E16151" s="235">
        <v>99.4</v>
      </c>
      <c r="F16151" s="235">
        <v>67</v>
      </c>
      <c r="G16151" s="235">
        <v>23.2</v>
      </c>
      <c r="H16151" s="235">
        <v>14.5</v>
      </c>
    </row>
    <row r="16152" spans="2:8">
      <c r="B16152" s="235" t="s">
        <v>94</v>
      </c>
      <c r="C16152" s="235">
        <v>44638</v>
      </c>
      <c r="D16152" s="235">
        <v>2.8</v>
      </c>
      <c r="E16152" s="235">
        <v>98.4</v>
      </c>
      <c r="F16152" s="235">
        <v>65.3</v>
      </c>
      <c r="G16152" s="235">
        <v>24.6</v>
      </c>
      <c r="H16152" s="235">
        <v>15.1</v>
      </c>
    </row>
    <row r="16153" spans="2:8">
      <c r="B16153" s="235" t="s">
        <v>94</v>
      </c>
      <c r="C16153" s="235">
        <v>44639</v>
      </c>
      <c r="D16153" s="235">
        <v>15.8</v>
      </c>
      <c r="E16153" s="235">
        <v>100</v>
      </c>
      <c r="F16153" s="235">
        <v>62.4</v>
      </c>
      <c r="G16153" s="235">
        <v>26.1</v>
      </c>
      <c r="H16153" s="235">
        <v>15.2</v>
      </c>
    </row>
    <row r="16154" spans="2:8">
      <c r="B16154" s="235" t="s">
        <v>94</v>
      </c>
      <c r="C16154" s="235">
        <v>44612</v>
      </c>
      <c r="D16154" s="235">
        <v>16.2</v>
      </c>
      <c r="E16154" s="235">
        <v>98.4</v>
      </c>
      <c r="F16154" s="235">
        <v>57.8</v>
      </c>
      <c r="G16154" s="235">
        <v>24.9</v>
      </c>
      <c r="H16154" s="235">
        <v>15</v>
      </c>
    </row>
    <row r="16155" spans="2:8">
      <c r="B16155" s="235" t="s">
        <v>94</v>
      </c>
      <c r="C16155" s="235">
        <v>44641</v>
      </c>
      <c r="D16155" s="235">
        <v>23.2</v>
      </c>
      <c r="E16155" s="235">
        <v>98.4</v>
      </c>
      <c r="F16155" s="235">
        <v>60.3</v>
      </c>
      <c r="G16155" s="235">
        <v>25.2</v>
      </c>
      <c r="H16155" s="235">
        <v>14.4</v>
      </c>
    </row>
    <row r="16156" spans="2:8">
      <c r="B16156" s="235" t="s">
        <v>94</v>
      </c>
      <c r="C16156" s="235">
        <v>44642</v>
      </c>
      <c r="D16156" s="235">
        <v>1.4</v>
      </c>
      <c r="E16156" s="235">
        <v>97.2</v>
      </c>
      <c r="F16156" s="235">
        <v>69.400000000000006</v>
      </c>
      <c r="G16156" s="235">
        <v>23.3</v>
      </c>
      <c r="H16156" s="235">
        <v>15.3</v>
      </c>
    </row>
    <row r="16157" spans="2:8">
      <c r="B16157" s="235" t="s">
        <v>94</v>
      </c>
      <c r="C16157" s="235">
        <v>44643</v>
      </c>
      <c r="D16157" s="235">
        <v>1.4</v>
      </c>
      <c r="E16157" s="235">
        <v>93.5</v>
      </c>
      <c r="F16157" s="235">
        <v>68.2</v>
      </c>
      <c r="G16157" s="235">
        <v>23.3</v>
      </c>
      <c r="H16157" s="235">
        <v>15.5</v>
      </c>
    </row>
    <row r="16158" spans="2:8">
      <c r="B16158" s="235" t="s">
        <v>94</v>
      </c>
      <c r="C16158" s="235">
        <v>44644</v>
      </c>
      <c r="D16158" s="235">
        <v>21</v>
      </c>
      <c r="E16158" s="235">
        <v>99.7</v>
      </c>
      <c r="F16158" s="235">
        <v>60</v>
      </c>
      <c r="G16158" s="235">
        <v>25.7</v>
      </c>
      <c r="H16158" s="235">
        <v>15.7</v>
      </c>
    </row>
    <row r="16159" spans="2:8">
      <c r="B16159" s="235" t="s">
        <v>94</v>
      </c>
      <c r="C16159" s="235">
        <v>44645</v>
      </c>
      <c r="D16159" s="235">
        <v>4.8</v>
      </c>
      <c r="E16159" s="235">
        <v>97.9</v>
      </c>
      <c r="F16159" s="235">
        <v>71.5</v>
      </c>
      <c r="G16159" s="235">
        <v>23.1</v>
      </c>
      <c r="H16159" s="235">
        <v>15.5</v>
      </c>
    </row>
    <row r="16160" spans="2:8">
      <c r="B16160" s="235" t="s">
        <v>94</v>
      </c>
      <c r="C16160" s="235">
        <v>44646</v>
      </c>
      <c r="D16160" s="235">
        <v>21.4</v>
      </c>
      <c r="E16160" s="235">
        <v>97.7</v>
      </c>
      <c r="F16160" s="235">
        <v>67.400000000000006</v>
      </c>
      <c r="G16160" s="235">
        <v>23.5</v>
      </c>
      <c r="H16160" s="235">
        <v>14.7</v>
      </c>
    </row>
    <row r="16161" spans="2:8">
      <c r="B16161" s="235" t="s">
        <v>94</v>
      </c>
      <c r="C16161" s="235">
        <v>44647</v>
      </c>
      <c r="D16161" s="235">
        <v>25.6</v>
      </c>
      <c r="E16161" s="235">
        <v>98.9</v>
      </c>
      <c r="F16161" s="235">
        <v>80.900000000000006</v>
      </c>
      <c r="G16161" s="235">
        <v>20.8</v>
      </c>
      <c r="H16161" s="235">
        <v>15.3</v>
      </c>
    </row>
    <row r="16162" spans="2:8">
      <c r="B16162" s="235" t="s">
        <v>94</v>
      </c>
      <c r="C16162" s="235">
        <v>44648</v>
      </c>
      <c r="D16162" s="235">
        <v>8.6</v>
      </c>
      <c r="E16162" s="235">
        <v>97.3</v>
      </c>
      <c r="F16162" s="235">
        <v>73.099999999999994</v>
      </c>
      <c r="G16162" s="235">
        <v>23.1</v>
      </c>
      <c r="H16162" s="235">
        <v>15.1</v>
      </c>
    </row>
    <row r="16163" spans="2:8">
      <c r="B16163" s="235" t="s">
        <v>94</v>
      </c>
      <c r="C16163" s="235">
        <v>44649</v>
      </c>
      <c r="D16163" s="235">
        <v>26.4</v>
      </c>
      <c r="E16163" s="235">
        <v>98.4</v>
      </c>
      <c r="F16163" s="235">
        <v>73.099999999999994</v>
      </c>
      <c r="G16163" s="235">
        <v>23.1</v>
      </c>
      <c r="H16163" s="235">
        <v>15.1</v>
      </c>
    </row>
    <row r="16164" spans="2:8">
      <c r="B16164" s="235" t="s">
        <v>94</v>
      </c>
      <c r="C16164" s="235">
        <v>44650</v>
      </c>
      <c r="D16164" s="235">
        <v>23.8</v>
      </c>
      <c r="E16164" s="235">
        <v>98.8</v>
      </c>
      <c r="F16164" s="235">
        <v>61.9</v>
      </c>
      <c r="G16164" s="235">
        <v>25.3</v>
      </c>
      <c r="H16164" s="235">
        <v>14.2</v>
      </c>
    </row>
    <row r="16165" spans="2:8">
      <c r="B16165" s="235" t="s">
        <v>94</v>
      </c>
      <c r="C16165" s="235">
        <v>44651</v>
      </c>
      <c r="D16165" s="235">
        <v>6.6</v>
      </c>
      <c r="E16165" s="235">
        <v>99</v>
      </c>
      <c r="F16165" s="235">
        <v>70.3</v>
      </c>
      <c r="G16165" s="235">
        <v>23.3</v>
      </c>
      <c r="H16165" s="235">
        <v>14.9</v>
      </c>
    </row>
    <row r="16166" spans="2:8">
      <c r="B16166" s="235" t="s">
        <v>94</v>
      </c>
      <c r="C16166" s="235">
        <v>44652</v>
      </c>
      <c r="D16166" s="235">
        <v>4.8</v>
      </c>
      <c r="E16166" s="235">
        <v>92.7</v>
      </c>
      <c r="F16166" s="235">
        <v>62.7</v>
      </c>
      <c r="G16166" s="235">
        <v>24.2</v>
      </c>
      <c r="H16166" s="235">
        <v>14.7</v>
      </c>
    </row>
    <row r="16167" spans="2:8">
      <c r="B16167" s="235" t="s">
        <v>94</v>
      </c>
      <c r="C16167" s="235">
        <v>44653</v>
      </c>
      <c r="D16167" s="235">
        <v>6.2</v>
      </c>
      <c r="E16167" s="235">
        <v>95.9</v>
      </c>
      <c r="F16167" s="235">
        <v>60</v>
      </c>
      <c r="G16167" s="235">
        <v>25.3</v>
      </c>
      <c r="H16167" s="235">
        <v>14.6</v>
      </c>
    </row>
    <row r="16168" spans="2:8">
      <c r="B16168" s="235" t="s">
        <v>94</v>
      </c>
      <c r="C16168" s="235">
        <v>44654</v>
      </c>
      <c r="D16168" s="235">
        <v>8.1999999999999993</v>
      </c>
      <c r="E16168" s="235">
        <v>96.5</v>
      </c>
      <c r="F16168" s="235">
        <v>64.8</v>
      </c>
      <c r="G16168" s="235">
        <v>24.9</v>
      </c>
      <c r="H16168" s="235">
        <v>14.8</v>
      </c>
    </row>
    <row r="16169" spans="2:8">
      <c r="B16169" s="235" t="s">
        <v>94</v>
      </c>
      <c r="C16169" s="235">
        <v>44624</v>
      </c>
      <c r="D16169" s="235">
        <v>22.4</v>
      </c>
      <c r="E16169" s="235">
        <v>97.4</v>
      </c>
      <c r="F16169" s="235">
        <v>66.3</v>
      </c>
      <c r="G16169" s="235">
        <v>22.8</v>
      </c>
      <c r="H16169" s="235">
        <v>14.8</v>
      </c>
    </row>
    <row r="16170" spans="2:8">
      <c r="B16170" s="235" t="s">
        <v>94</v>
      </c>
      <c r="C16170" s="235">
        <v>44656</v>
      </c>
      <c r="D16170" s="235">
        <v>28.6</v>
      </c>
      <c r="E16170" s="235">
        <v>98.9</v>
      </c>
      <c r="F16170" s="235">
        <v>65</v>
      </c>
      <c r="G16170" s="235">
        <v>26.8</v>
      </c>
      <c r="H16170" s="235">
        <v>14.1</v>
      </c>
    </row>
    <row r="16171" spans="2:8">
      <c r="B16171" s="235" t="s">
        <v>94</v>
      </c>
      <c r="C16171" s="235">
        <v>44657</v>
      </c>
      <c r="D16171" s="235">
        <v>4.8</v>
      </c>
      <c r="E16171" s="235">
        <v>94.9</v>
      </c>
      <c r="F16171" s="235">
        <v>59.3</v>
      </c>
      <c r="G16171" s="235">
        <v>26.3</v>
      </c>
      <c r="H16171" s="235">
        <v>15.3</v>
      </c>
    </row>
    <row r="16172" spans="2:8">
      <c r="B16172" s="235" t="s">
        <v>94</v>
      </c>
      <c r="C16172" s="235">
        <v>44658</v>
      </c>
      <c r="D16172" s="235">
        <v>19.600000000000001</v>
      </c>
      <c r="E16172" s="235">
        <v>99.4</v>
      </c>
      <c r="F16172" s="235">
        <v>66.900000000000006</v>
      </c>
      <c r="G16172" s="235">
        <v>24.3</v>
      </c>
      <c r="H16172" s="235">
        <v>14.3</v>
      </c>
    </row>
    <row r="16173" spans="2:8">
      <c r="B16173" s="235" t="s">
        <v>94</v>
      </c>
      <c r="C16173" s="235">
        <v>44659</v>
      </c>
      <c r="D16173" s="235">
        <v>7.6</v>
      </c>
      <c r="E16173" s="235">
        <v>97.6</v>
      </c>
      <c r="F16173" s="235">
        <v>65.099999999999994</v>
      </c>
      <c r="G16173" s="235">
        <v>24.7</v>
      </c>
      <c r="H16173" s="235">
        <v>15.3</v>
      </c>
    </row>
    <row r="16174" spans="2:8">
      <c r="B16174" s="235" t="s">
        <v>94</v>
      </c>
      <c r="C16174" s="235">
        <v>44660</v>
      </c>
      <c r="D16174" s="235">
        <v>12.4</v>
      </c>
      <c r="E16174" s="235">
        <v>99.5</v>
      </c>
      <c r="F16174" s="235">
        <v>66</v>
      </c>
      <c r="G16174" s="235">
        <v>25.2</v>
      </c>
      <c r="H16174" s="235">
        <v>15.7</v>
      </c>
    </row>
    <row r="16175" spans="2:8">
      <c r="B16175" s="235" t="s">
        <v>94</v>
      </c>
      <c r="C16175" s="235">
        <v>44661</v>
      </c>
      <c r="D16175" s="235">
        <v>5.8</v>
      </c>
      <c r="E16175" s="235">
        <v>97.4</v>
      </c>
      <c r="F16175" s="235">
        <v>71.7</v>
      </c>
      <c r="G16175" s="235">
        <v>23.3</v>
      </c>
      <c r="H16175" s="235">
        <v>15.4</v>
      </c>
    </row>
    <row r="16176" spans="2:8">
      <c r="B16176" s="235" t="s">
        <v>94</v>
      </c>
      <c r="C16176" s="235">
        <v>44655</v>
      </c>
      <c r="D16176" s="235">
        <v>22.4</v>
      </c>
      <c r="E16176" s="235">
        <v>97.4</v>
      </c>
      <c r="F16176" s="235">
        <v>66.3</v>
      </c>
      <c r="G16176" s="235">
        <v>22.8</v>
      </c>
      <c r="H16176" s="235">
        <v>14.8</v>
      </c>
    </row>
    <row r="16177" spans="2:8">
      <c r="B16177" s="235" t="s">
        <v>94</v>
      </c>
      <c r="C16177" s="235">
        <v>44662</v>
      </c>
      <c r="D16177" s="235">
        <v>3.2</v>
      </c>
      <c r="E16177" s="235">
        <v>97</v>
      </c>
      <c r="F16177" s="235">
        <v>66.3</v>
      </c>
      <c r="G16177" s="235">
        <v>25.4</v>
      </c>
      <c r="H16177" s="235">
        <v>15.2</v>
      </c>
    </row>
    <row r="16178" spans="2:8">
      <c r="B16178" s="235" t="s">
        <v>94</v>
      </c>
      <c r="C16178" s="235">
        <v>44663</v>
      </c>
      <c r="D16178" s="235">
        <v>0</v>
      </c>
      <c r="E16178" s="235">
        <v>98.4</v>
      </c>
      <c r="F16178" s="235">
        <v>60.7</v>
      </c>
      <c r="G16178" s="235">
        <v>26.8</v>
      </c>
      <c r="H16178" s="235">
        <v>16.2</v>
      </c>
    </row>
    <row r="16179" spans="2:8">
      <c r="B16179" s="235" t="s">
        <v>94</v>
      </c>
      <c r="C16179" s="235">
        <v>44664</v>
      </c>
      <c r="D16179" s="235">
        <v>19.600000000000001</v>
      </c>
      <c r="E16179" s="235">
        <v>96.9</v>
      </c>
      <c r="F16179" s="235">
        <v>63.1</v>
      </c>
      <c r="G16179" s="235">
        <v>25.2</v>
      </c>
      <c r="H16179" s="235">
        <v>15.9</v>
      </c>
    </row>
    <row r="16180" spans="2:8">
      <c r="B16180" s="235" t="s">
        <v>94</v>
      </c>
      <c r="C16180" s="235">
        <v>44665</v>
      </c>
      <c r="D16180" s="235">
        <v>4.2</v>
      </c>
      <c r="E16180" s="235">
        <v>92.3</v>
      </c>
      <c r="F16180" s="235">
        <v>63.9</v>
      </c>
      <c r="G16180" s="235">
        <v>24.8</v>
      </c>
      <c r="H16180" s="235">
        <v>15</v>
      </c>
    </row>
    <row r="16181" spans="2:8">
      <c r="B16181" s="235" t="s">
        <v>94</v>
      </c>
      <c r="C16181" s="235">
        <v>44666</v>
      </c>
      <c r="D16181" s="235">
        <v>0.2</v>
      </c>
      <c r="E16181" s="235">
        <v>91</v>
      </c>
      <c r="F16181" s="235">
        <v>59.3</v>
      </c>
      <c r="G16181" s="235">
        <v>26.7</v>
      </c>
      <c r="H16181" s="235">
        <v>15.7</v>
      </c>
    </row>
    <row r="16182" spans="2:8">
      <c r="B16182" s="235" t="s">
        <v>94</v>
      </c>
      <c r="C16182" s="235">
        <v>44667</v>
      </c>
      <c r="D16182" s="235">
        <v>43.8</v>
      </c>
      <c r="E16182" s="235">
        <v>98.1</v>
      </c>
      <c r="F16182" s="235">
        <v>81.3</v>
      </c>
      <c r="G16182" s="235">
        <v>19.8</v>
      </c>
      <c r="H16182" s="235">
        <v>15.1</v>
      </c>
    </row>
    <row r="16183" spans="2:8">
      <c r="B16183" s="235" t="s">
        <v>94</v>
      </c>
      <c r="C16183" s="235">
        <v>44668</v>
      </c>
      <c r="D16183" s="235">
        <v>1</v>
      </c>
      <c r="E16183" s="235">
        <v>97.7</v>
      </c>
      <c r="F16183" s="235">
        <v>60.6</v>
      </c>
      <c r="G16183" s="235">
        <v>27.4</v>
      </c>
      <c r="H16183" s="235">
        <v>14.3</v>
      </c>
    </row>
    <row r="16184" spans="2:8">
      <c r="B16184" s="235" t="s">
        <v>94</v>
      </c>
      <c r="C16184" s="235">
        <v>44669</v>
      </c>
      <c r="D16184" s="235">
        <v>39.6</v>
      </c>
      <c r="E16184" s="235">
        <v>98.8</v>
      </c>
      <c r="F16184" s="235">
        <v>67.099999999999994</v>
      </c>
      <c r="G16184" s="235">
        <v>24.2</v>
      </c>
      <c r="H16184" s="235">
        <v>14.8</v>
      </c>
    </row>
    <row r="16185" spans="2:8">
      <c r="B16185" s="235" t="s">
        <v>94</v>
      </c>
      <c r="C16185" s="235">
        <v>44670</v>
      </c>
      <c r="D16185" s="235">
        <v>11.4</v>
      </c>
      <c r="E16185" s="235">
        <v>101.3</v>
      </c>
      <c r="F16185" s="235">
        <v>76.400000000000006</v>
      </c>
      <c r="G16185" s="235">
        <v>21.6</v>
      </c>
      <c r="H16185" s="235">
        <v>13.8</v>
      </c>
    </row>
    <row r="16186" spans="2:8">
      <c r="B16186" s="235" t="s">
        <v>94</v>
      </c>
      <c r="C16186" s="235">
        <v>44671</v>
      </c>
      <c r="D16186" s="235">
        <v>1.8</v>
      </c>
      <c r="E16186" s="235">
        <v>96.8</v>
      </c>
      <c r="F16186" s="235">
        <v>61.4</v>
      </c>
      <c r="G16186" s="235">
        <v>24.8</v>
      </c>
      <c r="H16186" s="235">
        <v>14.1</v>
      </c>
    </row>
    <row r="16187" spans="2:8">
      <c r="B16187" s="235" t="s">
        <v>94</v>
      </c>
      <c r="C16187" s="235">
        <v>44672</v>
      </c>
      <c r="D16187" s="235">
        <v>13</v>
      </c>
      <c r="E16187" s="235">
        <v>98.3</v>
      </c>
      <c r="F16187" s="235">
        <v>68.3</v>
      </c>
      <c r="G16187" s="235">
        <v>23.9</v>
      </c>
      <c r="H16187" s="235">
        <v>14.4</v>
      </c>
    </row>
    <row r="16188" spans="2:8">
      <c r="B16188" s="235" t="s">
        <v>94</v>
      </c>
      <c r="C16188" s="235">
        <v>44673</v>
      </c>
      <c r="D16188" s="235">
        <v>16.2</v>
      </c>
      <c r="E16188" s="235">
        <v>99.9</v>
      </c>
      <c r="F16188" s="235">
        <v>64</v>
      </c>
      <c r="G16188" s="235">
        <v>24.9</v>
      </c>
      <c r="H16188" s="235">
        <v>14</v>
      </c>
    </row>
    <row r="16189" spans="2:8">
      <c r="B16189" s="235" t="s">
        <v>94</v>
      </c>
      <c r="C16189" s="235">
        <v>44674</v>
      </c>
      <c r="D16189" s="235">
        <v>28.8</v>
      </c>
      <c r="E16189" s="235">
        <v>98.9</v>
      </c>
      <c r="F16189" s="235">
        <v>64</v>
      </c>
      <c r="G16189" s="235">
        <v>25.2</v>
      </c>
      <c r="H16189" s="235">
        <v>13.9</v>
      </c>
    </row>
    <row r="16190" spans="2:8">
      <c r="B16190" s="235" t="s">
        <v>94</v>
      </c>
      <c r="C16190" s="235">
        <v>44675</v>
      </c>
      <c r="D16190" s="235">
        <v>0.2</v>
      </c>
      <c r="E16190" s="235">
        <v>94.8</v>
      </c>
      <c r="F16190" s="235">
        <v>56.9</v>
      </c>
      <c r="G16190" s="235">
        <v>25.9</v>
      </c>
      <c r="H16190" s="235">
        <v>14.7</v>
      </c>
    </row>
    <row r="16191" spans="2:8">
      <c r="B16191" s="235" t="s">
        <v>94</v>
      </c>
      <c r="C16191" s="235">
        <v>44676</v>
      </c>
      <c r="D16191" s="235">
        <v>19.399999999999999</v>
      </c>
      <c r="E16191" s="235">
        <v>98.9</v>
      </c>
      <c r="F16191" s="235">
        <v>74.400000000000006</v>
      </c>
      <c r="G16191" s="235">
        <v>22</v>
      </c>
      <c r="H16191" s="235">
        <v>14.9</v>
      </c>
    </row>
    <row r="16192" spans="2:8">
      <c r="B16192" s="235" t="s">
        <v>94</v>
      </c>
      <c r="C16192" s="235">
        <v>44678</v>
      </c>
      <c r="D16192" s="235">
        <v>1.6</v>
      </c>
      <c r="E16192" s="235">
        <v>97.9</v>
      </c>
      <c r="F16192" s="235">
        <v>58</v>
      </c>
      <c r="G16192" s="235">
        <v>24.6</v>
      </c>
      <c r="H16192" s="235">
        <v>13.8</v>
      </c>
    </row>
    <row r="16193" spans="2:8">
      <c r="B16193" s="235" t="s">
        <v>94</v>
      </c>
      <c r="C16193" s="235">
        <v>44679</v>
      </c>
      <c r="D16193" s="235">
        <v>19.8</v>
      </c>
      <c r="E16193" s="235">
        <v>98.1</v>
      </c>
      <c r="F16193" s="235">
        <v>52.2</v>
      </c>
      <c r="G16193" s="235">
        <v>28.6</v>
      </c>
      <c r="H16193" s="235">
        <v>15.9</v>
      </c>
    </row>
    <row r="16194" spans="2:8">
      <c r="B16194" s="235" t="s">
        <v>94</v>
      </c>
      <c r="C16194" s="235">
        <v>44680</v>
      </c>
      <c r="D16194" s="235">
        <v>0</v>
      </c>
      <c r="E16194" s="235">
        <v>98.5</v>
      </c>
      <c r="F16194" s="235">
        <v>81.3</v>
      </c>
      <c r="G16194" s="235">
        <v>21.4</v>
      </c>
      <c r="H16194" s="235">
        <v>14.3</v>
      </c>
    </row>
    <row r="16195" spans="2:8">
      <c r="B16195" s="235" t="s">
        <v>94</v>
      </c>
      <c r="C16195" s="235">
        <v>44681</v>
      </c>
      <c r="D16195" s="235">
        <v>3.4</v>
      </c>
      <c r="E16195" s="235">
        <v>96.4</v>
      </c>
      <c r="F16195" s="235">
        <v>59.5</v>
      </c>
      <c r="G16195" s="235">
        <v>27.4</v>
      </c>
      <c r="H16195" s="235">
        <v>15</v>
      </c>
    </row>
    <row r="16196" spans="2:8">
      <c r="B16196" s="235" t="s">
        <v>94</v>
      </c>
      <c r="C16196" s="235">
        <v>44682</v>
      </c>
      <c r="D16196" s="235">
        <v>0</v>
      </c>
      <c r="E16196" s="235">
        <v>91.7</v>
      </c>
      <c r="F16196" s="235">
        <v>70.2</v>
      </c>
      <c r="G16196" s="235">
        <v>23.8</v>
      </c>
      <c r="H16196" s="235">
        <v>15.5</v>
      </c>
    </row>
    <row r="16197" spans="2:8">
      <c r="B16197" s="235" t="s">
        <v>94</v>
      </c>
      <c r="C16197" s="235">
        <v>44683</v>
      </c>
      <c r="D16197" s="235">
        <v>0</v>
      </c>
      <c r="E16197" s="235">
        <v>96.7</v>
      </c>
      <c r="F16197" s="235">
        <v>56.5</v>
      </c>
      <c r="G16197" s="235">
        <v>27.5</v>
      </c>
      <c r="H16197" s="235">
        <v>15.9</v>
      </c>
    </row>
    <row r="16198" spans="2:8">
      <c r="B16198" s="235" t="s">
        <v>94</v>
      </c>
      <c r="C16198" s="235">
        <v>44684</v>
      </c>
      <c r="D16198" s="235">
        <v>0</v>
      </c>
      <c r="E16198" s="235">
        <v>96.4</v>
      </c>
      <c r="F16198" s="235">
        <v>54.8</v>
      </c>
      <c r="G16198" s="235">
        <v>27.7</v>
      </c>
      <c r="H16198" s="235">
        <v>16.100000000000001</v>
      </c>
    </row>
    <row r="16199" spans="2:8">
      <c r="B16199" s="235" t="s">
        <v>94</v>
      </c>
      <c r="C16199" s="235">
        <v>44685</v>
      </c>
      <c r="D16199" s="235">
        <v>0</v>
      </c>
      <c r="E16199" s="235">
        <v>97.7</v>
      </c>
      <c r="F16199" s="235">
        <v>64.5</v>
      </c>
      <c r="G16199" s="235">
        <v>24.9</v>
      </c>
      <c r="H16199" s="235">
        <v>16.399999999999999</v>
      </c>
    </row>
    <row r="16200" spans="2:8">
      <c r="B16200" s="235" t="s">
        <v>94</v>
      </c>
      <c r="C16200" s="235">
        <v>44686</v>
      </c>
      <c r="D16200" s="235">
        <v>0</v>
      </c>
      <c r="E16200" s="235">
        <v>99.1</v>
      </c>
      <c r="F16200" s="235">
        <v>75.3</v>
      </c>
      <c r="G16200" s="235">
        <v>22.1</v>
      </c>
      <c r="H16200" s="235">
        <v>15.3</v>
      </c>
    </row>
    <row r="16201" spans="2:8">
      <c r="B16201" s="235" t="s">
        <v>94</v>
      </c>
      <c r="C16201" s="235">
        <v>44687</v>
      </c>
      <c r="D16201" s="235">
        <v>13</v>
      </c>
      <c r="E16201" s="235">
        <v>99</v>
      </c>
      <c r="F16201" s="235">
        <v>73.8</v>
      </c>
      <c r="G16201" s="235">
        <v>22.2</v>
      </c>
      <c r="H16201" s="235">
        <v>15</v>
      </c>
    </row>
    <row r="16202" spans="2:8">
      <c r="B16202" s="235" t="s">
        <v>94</v>
      </c>
      <c r="C16202" s="235">
        <v>44688</v>
      </c>
      <c r="D16202" s="235">
        <v>6.2</v>
      </c>
      <c r="E16202" s="235">
        <v>99</v>
      </c>
      <c r="F16202" s="235">
        <v>77.599999999999994</v>
      </c>
      <c r="G16202" s="235">
        <v>21.2</v>
      </c>
      <c r="H16202" s="235">
        <v>14.8</v>
      </c>
    </row>
    <row r="16203" spans="2:8">
      <c r="B16203" s="235" t="s">
        <v>94</v>
      </c>
      <c r="C16203" s="235">
        <v>44689</v>
      </c>
      <c r="D16203" s="235">
        <v>0</v>
      </c>
      <c r="E16203" s="235">
        <v>98.3</v>
      </c>
      <c r="F16203" s="235">
        <v>62.5</v>
      </c>
      <c r="G16203" s="235">
        <v>25.5</v>
      </c>
      <c r="H16203" s="235">
        <v>14.7</v>
      </c>
    </row>
    <row r="16204" spans="2:8">
      <c r="B16204" s="235" t="s">
        <v>94</v>
      </c>
      <c r="C16204" s="235">
        <v>44690</v>
      </c>
      <c r="D16204" s="235">
        <v>17.2</v>
      </c>
      <c r="E16204" s="235">
        <v>97</v>
      </c>
      <c r="F16204" s="235">
        <v>65.7</v>
      </c>
      <c r="G16204" s="235">
        <v>24.4</v>
      </c>
      <c r="H16204" s="235">
        <v>14.8</v>
      </c>
    </row>
    <row r="16205" spans="2:8">
      <c r="B16205" s="235" t="s">
        <v>94</v>
      </c>
      <c r="C16205" s="235">
        <v>44691</v>
      </c>
      <c r="D16205" s="235">
        <v>2</v>
      </c>
      <c r="E16205" s="235">
        <v>96.7</v>
      </c>
      <c r="F16205" s="235">
        <v>60.1</v>
      </c>
      <c r="G16205" s="235">
        <v>24.4</v>
      </c>
      <c r="H16205" s="235">
        <v>14.8</v>
      </c>
    </row>
    <row r="16206" spans="2:8">
      <c r="B16206" s="235" t="s">
        <v>94</v>
      </c>
      <c r="C16206" s="235">
        <v>44692</v>
      </c>
      <c r="D16206" s="235">
        <v>0.8</v>
      </c>
      <c r="E16206" s="235">
        <v>97.6</v>
      </c>
      <c r="F16206" s="235">
        <v>72.7</v>
      </c>
      <c r="G16206" s="235">
        <v>22.8</v>
      </c>
      <c r="H16206" s="235">
        <v>15.1</v>
      </c>
    </row>
    <row r="16207" spans="2:8">
      <c r="B16207" s="235" t="s">
        <v>94</v>
      </c>
      <c r="C16207" s="235">
        <v>44693</v>
      </c>
      <c r="D16207" s="235">
        <v>8.4</v>
      </c>
      <c r="E16207" s="235">
        <v>94.8</v>
      </c>
      <c r="F16207" s="235">
        <v>68.5</v>
      </c>
      <c r="G16207" s="235">
        <v>24.3</v>
      </c>
      <c r="H16207" s="235">
        <v>13.3</v>
      </c>
    </row>
    <row r="16208" spans="2:8">
      <c r="B16208" s="235" t="s">
        <v>94</v>
      </c>
      <c r="C16208" s="235">
        <v>44694</v>
      </c>
      <c r="D16208" s="235">
        <v>1</v>
      </c>
      <c r="E16208" s="235">
        <v>95.1</v>
      </c>
      <c r="F16208" s="235">
        <v>68.7</v>
      </c>
      <c r="G16208" s="235">
        <v>24.6</v>
      </c>
      <c r="H16208" s="235">
        <v>16.2</v>
      </c>
    </row>
    <row r="16209" spans="2:8">
      <c r="B16209" s="235" t="s">
        <v>94</v>
      </c>
      <c r="C16209" s="235">
        <v>44695</v>
      </c>
      <c r="D16209" s="235">
        <v>1.6</v>
      </c>
      <c r="E16209" s="235">
        <v>98.4</v>
      </c>
      <c r="F16209" s="235">
        <v>73.099999999999994</v>
      </c>
      <c r="G16209" s="235">
        <v>22.9</v>
      </c>
      <c r="H16209" s="235">
        <v>15.3</v>
      </c>
    </row>
    <row r="16210" spans="2:8">
      <c r="B16210" s="235" t="s">
        <v>94</v>
      </c>
      <c r="C16210" s="235">
        <v>44696</v>
      </c>
      <c r="D16210" s="235">
        <v>0</v>
      </c>
      <c r="E16210" s="235">
        <v>97.4</v>
      </c>
      <c r="F16210" s="235">
        <v>62.7</v>
      </c>
      <c r="G16210" s="235">
        <v>26.7</v>
      </c>
      <c r="H16210" s="235">
        <v>15.4</v>
      </c>
    </row>
    <row r="16211" spans="2:8">
      <c r="B16211" s="235" t="s">
        <v>94</v>
      </c>
      <c r="C16211" s="235">
        <v>44697</v>
      </c>
      <c r="D16211" s="235">
        <v>0</v>
      </c>
      <c r="E16211" s="235">
        <v>93.9</v>
      </c>
      <c r="F16211" s="235">
        <v>65.7</v>
      </c>
      <c r="G16211" s="235">
        <v>23.1</v>
      </c>
      <c r="H16211" s="235">
        <v>15.8</v>
      </c>
    </row>
    <row r="16212" spans="2:8">
      <c r="B16212" s="235" t="s">
        <v>94</v>
      </c>
      <c r="C16212" s="235">
        <v>44698</v>
      </c>
      <c r="D16212" s="235">
        <v>0.4</v>
      </c>
      <c r="E16212" s="235">
        <v>98.2</v>
      </c>
      <c r="F16212" s="235">
        <v>81.599999999999994</v>
      </c>
      <c r="G16212" s="235">
        <v>20.9</v>
      </c>
      <c r="H16212" s="235">
        <v>16.100000000000001</v>
      </c>
    </row>
    <row r="16213" spans="2:8">
      <c r="B16213" s="235" t="s">
        <v>94</v>
      </c>
      <c r="C16213" s="235">
        <v>44699</v>
      </c>
      <c r="D16213" s="235">
        <v>1</v>
      </c>
      <c r="E16213" s="235">
        <v>98.4</v>
      </c>
      <c r="F16213" s="235">
        <v>75.3</v>
      </c>
      <c r="G16213" s="235">
        <v>21.4</v>
      </c>
      <c r="H16213" s="235">
        <v>15.5</v>
      </c>
    </row>
    <row r="16214" spans="2:8">
      <c r="B16214" s="235" t="s">
        <v>94</v>
      </c>
      <c r="C16214" s="235">
        <v>44700</v>
      </c>
      <c r="D16214" s="235">
        <v>12.6</v>
      </c>
      <c r="E16214" s="235">
        <v>99</v>
      </c>
      <c r="F16214" s="235">
        <v>75.7</v>
      </c>
      <c r="G16214" s="235">
        <v>21.3</v>
      </c>
      <c r="H16214" s="235">
        <v>15</v>
      </c>
    </row>
    <row r="16215" spans="2:8">
      <c r="B16215" s="235" t="s">
        <v>94</v>
      </c>
      <c r="C16215" s="235">
        <v>44701</v>
      </c>
      <c r="D16215" s="235">
        <v>7.2</v>
      </c>
      <c r="E16215" s="235">
        <v>99.1</v>
      </c>
      <c r="F16215" s="235">
        <v>77</v>
      </c>
      <c r="G16215" s="235">
        <v>20.8</v>
      </c>
      <c r="H16215" s="235">
        <v>14.4</v>
      </c>
    </row>
    <row r="16216" spans="2:8">
      <c r="B16216" s="235" t="s">
        <v>94</v>
      </c>
      <c r="C16216" s="235">
        <v>44702</v>
      </c>
      <c r="D16216" s="235">
        <v>3</v>
      </c>
      <c r="E16216" s="235">
        <v>98.3</v>
      </c>
      <c r="F16216" s="235">
        <v>70.900000000000006</v>
      </c>
      <c r="G16216" s="235">
        <v>24</v>
      </c>
      <c r="H16216" s="235">
        <v>14.1</v>
      </c>
    </row>
    <row r="16217" spans="2:8">
      <c r="B16217" s="235" t="s">
        <v>94</v>
      </c>
      <c r="C16217" s="235">
        <v>44703</v>
      </c>
      <c r="D16217" s="235">
        <v>0</v>
      </c>
      <c r="E16217" s="235">
        <v>97.7</v>
      </c>
      <c r="F16217" s="235">
        <v>61.2</v>
      </c>
      <c r="G16217" s="235">
        <v>26.3</v>
      </c>
      <c r="H16217" s="235">
        <v>14.7</v>
      </c>
    </row>
    <row r="16218" spans="2:8">
      <c r="B16218" s="235" t="s">
        <v>440</v>
      </c>
      <c r="C16218" s="235">
        <v>44378</v>
      </c>
      <c r="D16218" s="235">
        <v>6</v>
      </c>
      <c r="E16218" s="235">
        <v>81</v>
      </c>
      <c r="F16218" s="235">
        <v>66</v>
      </c>
      <c r="G16218" s="235">
        <v>20.5</v>
      </c>
      <c r="H16218" s="235">
        <v>13.2</v>
      </c>
    </row>
    <row r="16219" spans="2:8">
      <c r="B16219" s="235" t="s">
        <v>440</v>
      </c>
      <c r="C16219" s="235">
        <v>44382</v>
      </c>
      <c r="D16219" s="235">
        <v>0</v>
      </c>
      <c r="E16219" s="235">
        <v>88</v>
      </c>
      <c r="F16219" s="235">
        <v>76</v>
      </c>
      <c r="G16219" s="235">
        <v>16.5</v>
      </c>
      <c r="H16219" s="235">
        <v>14.7</v>
      </c>
    </row>
    <row r="16220" spans="2:8">
      <c r="B16220" s="235" t="s">
        <v>440</v>
      </c>
      <c r="C16220" s="235">
        <v>44383</v>
      </c>
      <c r="D16220" s="235">
        <v>0</v>
      </c>
      <c r="E16220" s="235">
        <v>65</v>
      </c>
      <c r="F16220" s="235">
        <v>57</v>
      </c>
      <c r="G16220" s="235">
        <v>18.399999999999999</v>
      </c>
      <c r="H16220" s="235">
        <v>14.8</v>
      </c>
    </row>
    <row r="16221" spans="2:8">
      <c r="B16221" s="235" t="s">
        <v>440</v>
      </c>
      <c r="C16221" s="235">
        <v>44384</v>
      </c>
      <c r="D16221" s="235">
        <v>0</v>
      </c>
      <c r="E16221" s="235">
        <v>65</v>
      </c>
      <c r="F16221" s="235">
        <v>36</v>
      </c>
      <c r="G16221" s="235">
        <v>27.5</v>
      </c>
      <c r="H16221" s="235">
        <v>14.8</v>
      </c>
    </row>
    <row r="16222" spans="2:8">
      <c r="B16222" s="235" t="s">
        <v>440</v>
      </c>
      <c r="C16222" s="235">
        <v>44385</v>
      </c>
      <c r="D16222" s="235">
        <v>0</v>
      </c>
      <c r="E16222" s="235">
        <v>67</v>
      </c>
      <c r="F16222" s="235">
        <v>36</v>
      </c>
      <c r="G16222" s="235">
        <v>15.3</v>
      </c>
      <c r="H16222" s="235">
        <v>14.8</v>
      </c>
    </row>
    <row r="16223" spans="2:8">
      <c r="B16223" s="235" t="s">
        <v>440</v>
      </c>
      <c r="C16223" s="235">
        <v>44388</v>
      </c>
      <c r="D16223" s="235">
        <v>0</v>
      </c>
      <c r="E16223" s="235">
        <v>100</v>
      </c>
      <c r="F16223" s="235">
        <v>58</v>
      </c>
      <c r="G16223" s="235">
        <v>25.3</v>
      </c>
      <c r="H16223" s="235">
        <v>15.3</v>
      </c>
    </row>
    <row r="16224" spans="2:8">
      <c r="B16224" s="235" t="s">
        <v>440</v>
      </c>
      <c r="C16224" s="235">
        <v>44389</v>
      </c>
      <c r="D16224" s="235">
        <v>0</v>
      </c>
      <c r="E16224" s="235">
        <v>57</v>
      </c>
      <c r="F16224" s="235">
        <v>43</v>
      </c>
      <c r="G16224" s="235">
        <v>25.9</v>
      </c>
      <c r="H16224" s="235">
        <v>21</v>
      </c>
    </row>
    <row r="16225" spans="2:8">
      <c r="B16225" s="235" t="s">
        <v>440</v>
      </c>
      <c r="C16225" s="235">
        <v>44390</v>
      </c>
      <c r="D16225" s="235">
        <v>0</v>
      </c>
      <c r="E16225" s="235">
        <v>68</v>
      </c>
      <c r="F16225" s="235">
        <v>51</v>
      </c>
      <c r="G16225" s="235">
        <v>22.5</v>
      </c>
      <c r="H16225" s="235">
        <v>14.6</v>
      </c>
    </row>
    <row r="16226" spans="2:8">
      <c r="B16226" s="235" t="s">
        <v>440</v>
      </c>
      <c r="C16226" s="235">
        <v>44391</v>
      </c>
      <c r="D16226" s="235">
        <v>0</v>
      </c>
      <c r="E16226" s="235">
        <v>90</v>
      </c>
      <c r="F16226" s="235">
        <v>47</v>
      </c>
      <c r="G16226" s="235">
        <v>27.4</v>
      </c>
      <c r="H16226" s="235">
        <v>15.4</v>
      </c>
    </row>
    <row r="16227" spans="2:8">
      <c r="B16227" s="235" t="s">
        <v>440</v>
      </c>
      <c r="C16227" s="235">
        <v>44392</v>
      </c>
      <c r="D16227" s="235">
        <v>0</v>
      </c>
      <c r="E16227" s="235">
        <v>56</v>
      </c>
      <c r="F16227" s="235">
        <v>32</v>
      </c>
      <c r="G16227" s="235">
        <v>32.1</v>
      </c>
      <c r="H16227" s="235">
        <v>13.7</v>
      </c>
    </row>
    <row r="16228" spans="2:8">
      <c r="B16228" s="235" t="s">
        <v>440</v>
      </c>
      <c r="C16228" s="235">
        <v>44397</v>
      </c>
      <c r="D16228" s="235">
        <v>0</v>
      </c>
      <c r="E16228" s="235">
        <v>66</v>
      </c>
      <c r="F16228" s="235">
        <v>51</v>
      </c>
      <c r="G16228" s="235">
        <v>28.2</v>
      </c>
      <c r="H16228" s="235">
        <v>18.899999999999999</v>
      </c>
    </row>
    <row r="16229" spans="2:8">
      <c r="B16229" s="235" t="s">
        <v>440</v>
      </c>
      <c r="C16229" s="235">
        <v>44398</v>
      </c>
      <c r="D16229" s="235">
        <v>0</v>
      </c>
      <c r="E16229" s="235">
        <v>62</v>
      </c>
      <c r="F16229" s="235">
        <v>40</v>
      </c>
      <c r="G16229" s="235">
        <v>29.5</v>
      </c>
      <c r="H16229" s="235">
        <v>19.600000000000001</v>
      </c>
    </row>
    <row r="16230" spans="2:8">
      <c r="B16230" s="235" t="s">
        <v>440</v>
      </c>
      <c r="C16230" s="235">
        <v>44399</v>
      </c>
      <c r="D16230" s="235">
        <v>0</v>
      </c>
      <c r="E16230" s="235">
        <v>85</v>
      </c>
      <c r="F16230" s="235">
        <v>46</v>
      </c>
      <c r="G16230" s="235">
        <v>28.5</v>
      </c>
      <c r="H16230" s="235">
        <v>15.6</v>
      </c>
    </row>
    <row r="16231" spans="2:8">
      <c r="B16231" s="235" t="s">
        <v>440</v>
      </c>
      <c r="C16231" s="235">
        <v>44402</v>
      </c>
      <c r="D16231" s="235">
        <v>2.5</v>
      </c>
      <c r="E16231" s="235">
        <v>100</v>
      </c>
      <c r="F16231" s="235">
        <v>87</v>
      </c>
      <c r="G16231" s="235">
        <v>19.899999999999999</v>
      </c>
      <c r="H16231" s="235">
        <v>15.4</v>
      </c>
    </row>
    <row r="16232" spans="2:8">
      <c r="B16232" s="235" t="s">
        <v>440</v>
      </c>
      <c r="C16232" s="235">
        <v>44403</v>
      </c>
      <c r="D16232" s="235">
        <v>5.7</v>
      </c>
      <c r="E16232" s="235">
        <v>100</v>
      </c>
      <c r="F16232" s="235">
        <v>73</v>
      </c>
      <c r="G16232" s="235">
        <v>23.1</v>
      </c>
      <c r="H16232" s="235">
        <v>15</v>
      </c>
    </row>
    <row r="16233" spans="2:8">
      <c r="B16233" s="235" t="s">
        <v>440</v>
      </c>
      <c r="C16233" s="235">
        <v>44404</v>
      </c>
      <c r="D16233" s="235">
        <v>6.1</v>
      </c>
      <c r="E16233" s="235">
        <v>100</v>
      </c>
      <c r="F16233" s="235">
        <v>77</v>
      </c>
      <c r="G16233" s="235">
        <v>21.7</v>
      </c>
      <c r="H16233" s="235">
        <v>14.5</v>
      </c>
    </row>
    <row r="16234" spans="2:8">
      <c r="B16234" s="235" t="s">
        <v>440</v>
      </c>
      <c r="C16234" s="235">
        <v>44405</v>
      </c>
      <c r="D16234" s="235">
        <v>0</v>
      </c>
      <c r="E16234" s="235">
        <v>62</v>
      </c>
      <c r="F16234" s="235">
        <v>50</v>
      </c>
      <c r="G16234" s="235">
        <v>24</v>
      </c>
      <c r="H16234" s="235">
        <v>20.2</v>
      </c>
    </row>
    <row r="16235" spans="2:8">
      <c r="B16235" s="235" t="s">
        <v>440</v>
      </c>
      <c r="C16235" s="235">
        <v>44406</v>
      </c>
      <c r="D16235" s="235">
        <v>0</v>
      </c>
      <c r="E16235" s="235">
        <v>82</v>
      </c>
      <c r="F16235" s="235">
        <v>59</v>
      </c>
      <c r="G16235" s="235">
        <v>24.7</v>
      </c>
      <c r="H16235" s="235">
        <v>12.5</v>
      </c>
    </row>
    <row r="16236" spans="2:8">
      <c r="B16236" s="235" t="s">
        <v>440</v>
      </c>
      <c r="C16236" s="235">
        <v>44409</v>
      </c>
      <c r="D16236" s="235">
        <v>0</v>
      </c>
      <c r="E16236" s="235">
        <v>69</v>
      </c>
      <c r="F16236" s="235">
        <v>48</v>
      </c>
      <c r="G16236" s="235">
        <v>27.9</v>
      </c>
      <c r="H16236" s="235">
        <v>19</v>
      </c>
    </row>
    <row r="16237" spans="2:8">
      <c r="B16237" s="235" t="s">
        <v>440</v>
      </c>
      <c r="C16237" s="235">
        <v>44410</v>
      </c>
      <c r="D16237" s="235">
        <v>0</v>
      </c>
      <c r="E16237" s="235">
        <v>94</v>
      </c>
      <c r="F16237" s="235">
        <v>41</v>
      </c>
      <c r="G16237" s="235">
        <v>28.3</v>
      </c>
      <c r="H16237" s="235">
        <v>15.1</v>
      </c>
    </row>
    <row r="16238" spans="2:8">
      <c r="B16238" s="235" t="s">
        <v>440</v>
      </c>
      <c r="C16238" s="235">
        <v>44413</v>
      </c>
      <c r="D16238" s="235">
        <v>0</v>
      </c>
      <c r="E16238" s="235">
        <v>64</v>
      </c>
      <c r="F16238" s="235">
        <v>41</v>
      </c>
      <c r="G16238" s="235">
        <v>28.5</v>
      </c>
      <c r="H16238" s="235">
        <v>18.100000000000001</v>
      </c>
    </row>
    <row r="16239" spans="2:8">
      <c r="B16239" s="235" t="s">
        <v>440</v>
      </c>
      <c r="C16239" s="235">
        <v>44416</v>
      </c>
      <c r="D16239" s="235">
        <v>6.6</v>
      </c>
      <c r="E16239" s="235">
        <v>100</v>
      </c>
      <c r="F16239" s="235">
        <v>68</v>
      </c>
      <c r="G16239" s="235">
        <v>24.8</v>
      </c>
      <c r="H16239" s="235">
        <v>14.5</v>
      </c>
    </row>
    <row r="16240" spans="2:8">
      <c r="B16240" s="235" t="s">
        <v>440</v>
      </c>
      <c r="C16240" s="235">
        <v>44417</v>
      </c>
      <c r="D16240" s="235">
        <v>0</v>
      </c>
      <c r="E16240" s="235">
        <v>98</v>
      </c>
      <c r="F16240" s="235">
        <v>61</v>
      </c>
      <c r="G16240" s="235">
        <v>26.9</v>
      </c>
      <c r="H16240" s="235">
        <v>16.600000000000001</v>
      </c>
    </row>
    <row r="16241" spans="2:8">
      <c r="B16241" s="235" t="s">
        <v>440</v>
      </c>
      <c r="C16241" s="235">
        <v>44418</v>
      </c>
      <c r="D16241" s="235">
        <v>5.3</v>
      </c>
      <c r="E16241" s="235">
        <v>100</v>
      </c>
      <c r="F16241" s="235">
        <v>79</v>
      </c>
      <c r="G16241" s="235">
        <v>22.2</v>
      </c>
      <c r="H16241" s="235">
        <v>15.2</v>
      </c>
    </row>
    <row r="16242" spans="2:8">
      <c r="B16242" s="235" t="s">
        <v>440</v>
      </c>
      <c r="C16242" s="235">
        <v>44419</v>
      </c>
      <c r="D16242" s="235">
        <v>5.6</v>
      </c>
      <c r="E16242" s="235">
        <v>99</v>
      </c>
      <c r="F16242" s="235">
        <v>63</v>
      </c>
      <c r="G16242" s="235">
        <v>26</v>
      </c>
      <c r="H16242" s="235">
        <v>14.8</v>
      </c>
    </row>
    <row r="16243" spans="2:8">
      <c r="B16243" s="235" t="s">
        <v>440</v>
      </c>
      <c r="C16243" s="235">
        <v>44420</v>
      </c>
      <c r="D16243" s="235">
        <v>1.9</v>
      </c>
      <c r="E16243" s="235">
        <v>99</v>
      </c>
      <c r="F16243" s="235">
        <v>60</v>
      </c>
      <c r="G16243" s="235">
        <v>26.8</v>
      </c>
      <c r="H16243" s="235">
        <v>14.9</v>
      </c>
    </row>
    <row r="16244" spans="2:8">
      <c r="B16244" s="235" t="s">
        <v>440</v>
      </c>
      <c r="C16244" s="235">
        <v>44424</v>
      </c>
      <c r="D16244" s="235">
        <v>1.4</v>
      </c>
      <c r="E16244" s="235">
        <v>100</v>
      </c>
      <c r="F16244" s="235">
        <v>95</v>
      </c>
      <c r="G16244" s="235">
        <v>18.8</v>
      </c>
      <c r="H16244" s="235">
        <v>15.4</v>
      </c>
    </row>
    <row r="16245" spans="2:8">
      <c r="B16245" s="235" t="s">
        <v>440</v>
      </c>
      <c r="C16245" s="235">
        <v>44425</v>
      </c>
      <c r="D16245" s="235">
        <v>30</v>
      </c>
      <c r="E16245" s="235">
        <v>98</v>
      </c>
      <c r="F16245" s="235">
        <v>65</v>
      </c>
      <c r="G16245" s="235">
        <v>25</v>
      </c>
      <c r="H16245" s="235">
        <v>16.3</v>
      </c>
    </row>
    <row r="16246" spans="2:8">
      <c r="B16246" s="235" t="s">
        <v>440</v>
      </c>
      <c r="C16246" s="235">
        <v>44426</v>
      </c>
      <c r="D16246" s="235">
        <v>3</v>
      </c>
      <c r="E16246" s="235">
        <v>97</v>
      </c>
      <c r="F16246" s="235">
        <v>68</v>
      </c>
      <c r="G16246" s="235">
        <v>25.2</v>
      </c>
      <c r="H16246" s="235">
        <v>16.600000000000001</v>
      </c>
    </row>
    <row r="16247" spans="2:8">
      <c r="B16247" s="235" t="s">
        <v>440</v>
      </c>
      <c r="C16247" s="235">
        <v>44427</v>
      </c>
      <c r="D16247" s="235">
        <v>10</v>
      </c>
      <c r="E16247" s="235">
        <v>100</v>
      </c>
      <c r="F16247" s="235">
        <v>76</v>
      </c>
      <c r="G16247" s="235">
        <v>22.9</v>
      </c>
      <c r="H16247" s="235">
        <v>15</v>
      </c>
    </row>
    <row r="16248" spans="2:8">
      <c r="B16248" s="235" t="s">
        <v>440</v>
      </c>
      <c r="C16248" s="235">
        <v>44430</v>
      </c>
      <c r="D16248" s="235">
        <v>20</v>
      </c>
      <c r="E16248" s="235">
        <v>89</v>
      </c>
      <c r="F16248" s="235">
        <v>61</v>
      </c>
      <c r="G16248" s="235">
        <v>26</v>
      </c>
      <c r="H16248" s="235">
        <v>16.899999999999999</v>
      </c>
    </row>
    <row r="16249" spans="2:8">
      <c r="B16249" s="235" t="s">
        <v>440</v>
      </c>
      <c r="C16249" s="235">
        <v>44431</v>
      </c>
      <c r="D16249" s="235">
        <v>12</v>
      </c>
      <c r="E16249" s="235">
        <v>83</v>
      </c>
      <c r="F16249" s="235">
        <v>8</v>
      </c>
      <c r="G16249" s="235">
        <v>15.9</v>
      </c>
      <c r="H16249" s="235">
        <v>18.100000000000001</v>
      </c>
    </row>
    <row r="16250" spans="2:8">
      <c r="B16250" s="235" t="s">
        <v>440</v>
      </c>
      <c r="C16250" s="235">
        <v>44432</v>
      </c>
      <c r="D16250" s="235">
        <v>3</v>
      </c>
      <c r="E16250" s="235">
        <v>9</v>
      </c>
      <c r="F16250" s="235">
        <v>78</v>
      </c>
      <c r="G16250" s="235">
        <v>16.5</v>
      </c>
      <c r="H16250" s="235">
        <v>15.1</v>
      </c>
    </row>
    <row r="16251" spans="2:8">
      <c r="B16251" s="235" t="s">
        <v>440</v>
      </c>
      <c r="C16251" s="235">
        <v>44433</v>
      </c>
      <c r="D16251" s="235">
        <v>10</v>
      </c>
      <c r="E16251" s="235">
        <v>92</v>
      </c>
      <c r="F16251" s="235">
        <v>82</v>
      </c>
      <c r="G16251" s="235">
        <v>18</v>
      </c>
      <c r="H16251" s="235">
        <v>14.9</v>
      </c>
    </row>
    <row r="16252" spans="2:8">
      <c r="B16252" s="235" t="s">
        <v>440</v>
      </c>
      <c r="C16252" s="235">
        <v>44434</v>
      </c>
      <c r="D16252" s="235">
        <v>5</v>
      </c>
      <c r="E16252" s="235">
        <v>93</v>
      </c>
      <c r="F16252" s="235">
        <v>70</v>
      </c>
      <c r="G16252" s="235">
        <v>24.9</v>
      </c>
      <c r="H16252" s="235">
        <v>16.600000000000001</v>
      </c>
    </row>
    <row r="16253" spans="2:8">
      <c r="B16253" s="235" t="s">
        <v>440</v>
      </c>
      <c r="C16253" s="235">
        <v>44437</v>
      </c>
      <c r="D16253" s="235">
        <v>28</v>
      </c>
      <c r="E16253" s="235">
        <v>100</v>
      </c>
      <c r="F16253" s="235">
        <v>62</v>
      </c>
      <c r="G16253" s="235">
        <v>26.7</v>
      </c>
      <c r="H16253" s="235">
        <v>16.100000000000001</v>
      </c>
    </row>
    <row r="16254" spans="2:8">
      <c r="B16254" s="235" t="s">
        <v>440</v>
      </c>
      <c r="C16254" s="235">
        <v>44439</v>
      </c>
      <c r="D16254" s="235">
        <v>24</v>
      </c>
      <c r="E16254" s="235">
        <v>89</v>
      </c>
      <c r="F16254" s="235">
        <v>77</v>
      </c>
      <c r="G16254" s="235">
        <v>17.100000000000001</v>
      </c>
      <c r="H16254" s="235">
        <v>15.7</v>
      </c>
    </row>
    <row r="16255" spans="2:8">
      <c r="B16255" s="235" t="s">
        <v>440</v>
      </c>
      <c r="C16255" s="235">
        <v>44439</v>
      </c>
      <c r="D16255" s="235">
        <v>4</v>
      </c>
      <c r="E16255" s="235">
        <v>89</v>
      </c>
      <c r="F16255" s="235">
        <v>77</v>
      </c>
      <c r="G16255" s="235">
        <v>17.100000000000001</v>
      </c>
      <c r="H16255" s="235">
        <v>15.7</v>
      </c>
    </row>
    <row r="16256" spans="2:8">
      <c r="B16256" s="235" t="s">
        <v>440</v>
      </c>
      <c r="C16256" s="235">
        <v>44440</v>
      </c>
      <c r="D16256" s="235">
        <v>0</v>
      </c>
      <c r="E16256" s="235">
        <v>97</v>
      </c>
      <c r="F16256" s="235">
        <v>74</v>
      </c>
      <c r="G16256" s="235">
        <v>22.7</v>
      </c>
      <c r="H16256" s="235">
        <v>16.3</v>
      </c>
    </row>
    <row r="16257" spans="2:8">
      <c r="B16257" s="235" t="s">
        <v>440</v>
      </c>
      <c r="C16257" s="235">
        <v>44441</v>
      </c>
      <c r="D16257" s="235">
        <v>0</v>
      </c>
      <c r="E16257" s="235">
        <v>70</v>
      </c>
      <c r="F16257" s="235">
        <v>40</v>
      </c>
      <c r="G16257" s="235">
        <v>29.1</v>
      </c>
      <c r="H16257" s="235">
        <v>18.3</v>
      </c>
    </row>
    <row r="16258" spans="2:8">
      <c r="B16258" s="235" t="s">
        <v>440</v>
      </c>
      <c r="C16258" s="235">
        <v>44444</v>
      </c>
      <c r="D16258" s="235">
        <v>30</v>
      </c>
      <c r="E16258" s="235">
        <v>96</v>
      </c>
      <c r="F16258" s="235">
        <v>74</v>
      </c>
      <c r="G16258" s="235">
        <v>23.5</v>
      </c>
      <c r="H16258" s="235">
        <v>15.5</v>
      </c>
    </row>
    <row r="16259" spans="2:8">
      <c r="B16259" s="235" t="s">
        <v>440</v>
      </c>
      <c r="C16259" s="235">
        <v>44445</v>
      </c>
      <c r="D16259" s="235">
        <v>7</v>
      </c>
      <c r="E16259" s="235">
        <v>100</v>
      </c>
      <c r="F16259" s="235">
        <v>78</v>
      </c>
      <c r="G16259" s="235">
        <v>21.8</v>
      </c>
      <c r="H16259" s="235">
        <v>14.2</v>
      </c>
    </row>
    <row r="16260" spans="2:8">
      <c r="B16260" s="235" t="s">
        <v>440</v>
      </c>
      <c r="C16260" s="235">
        <v>44446</v>
      </c>
      <c r="D16260" s="235">
        <v>9</v>
      </c>
      <c r="E16260" s="235">
        <v>100</v>
      </c>
      <c r="F16260" s="235">
        <v>91</v>
      </c>
      <c r="G16260" s="235">
        <v>19.5</v>
      </c>
      <c r="H16260" s="235">
        <v>15</v>
      </c>
    </row>
    <row r="16261" spans="2:8">
      <c r="B16261" s="235" t="s">
        <v>440</v>
      </c>
      <c r="C16261" s="235">
        <v>44447</v>
      </c>
      <c r="D16261" s="235">
        <v>6</v>
      </c>
      <c r="E16261" s="235">
        <v>100</v>
      </c>
      <c r="F16261" s="235">
        <v>82</v>
      </c>
      <c r="G16261" s="235">
        <v>21.7</v>
      </c>
      <c r="H16261" s="235">
        <v>15.9</v>
      </c>
    </row>
    <row r="16262" spans="2:8">
      <c r="B16262" s="235" t="s">
        <v>440</v>
      </c>
      <c r="C16262" s="235">
        <v>44453</v>
      </c>
      <c r="D16262" s="235">
        <v>15</v>
      </c>
      <c r="E16262" s="235">
        <v>91</v>
      </c>
      <c r="F16262" s="235">
        <v>74</v>
      </c>
      <c r="G16262" s="235">
        <v>26.7</v>
      </c>
      <c r="H16262" s="235">
        <v>15.3</v>
      </c>
    </row>
    <row r="16263" spans="2:8">
      <c r="B16263" s="235" t="s">
        <v>440</v>
      </c>
      <c r="C16263" s="235">
        <v>44453</v>
      </c>
      <c r="D16263" s="235">
        <v>5</v>
      </c>
      <c r="E16263" s="235">
        <v>100</v>
      </c>
      <c r="F16263" s="235">
        <v>59</v>
      </c>
      <c r="G16263" s="235">
        <v>26</v>
      </c>
      <c r="H16263" s="235">
        <v>13.7</v>
      </c>
    </row>
    <row r="16264" spans="2:8">
      <c r="B16264" s="235" t="s">
        <v>440</v>
      </c>
      <c r="C16264" s="235">
        <v>44454</v>
      </c>
      <c r="D16264" s="235">
        <v>0</v>
      </c>
      <c r="E16264" s="235">
        <v>88</v>
      </c>
      <c r="F16264" s="235">
        <v>60</v>
      </c>
      <c r="G16264" s="235">
        <v>25.8</v>
      </c>
      <c r="H16264" s="235">
        <v>16.899999999999999</v>
      </c>
    </row>
    <row r="16265" spans="2:8">
      <c r="B16265" s="235" t="s">
        <v>440</v>
      </c>
      <c r="C16265" s="235">
        <v>44455</v>
      </c>
      <c r="D16265" s="235">
        <v>0</v>
      </c>
      <c r="E16265" s="235">
        <v>70</v>
      </c>
      <c r="F16265" s="235">
        <v>44</v>
      </c>
      <c r="G16265" s="235">
        <v>27.6</v>
      </c>
      <c r="H16265" s="235">
        <v>18.2</v>
      </c>
    </row>
    <row r="16266" spans="2:8">
      <c r="B16266" s="235" t="s">
        <v>440</v>
      </c>
      <c r="C16266" s="235">
        <v>44458</v>
      </c>
      <c r="D16266" s="235">
        <v>9</v>
      </c>
      <c r="E16266" s="235">
        <v>94</v>
      </c>
      <c r="F16266" s="235">
        <v>61</v>
      </c>
      <c r="G16266" s="235">
        <v>24</v>
      </c>
      <c r="H16266" s="235">
        <v>11</v>
      </c>
    </row>
    <row r="16267" spans="2:8">
      <c r="B16267" s="235" t="s">
        <v>440</v>
      </c>
      <c r="C16267" s="235">
        <v>44459</v>
      </c>
      <c r="D16267" s="235">
        <v>11</v>
      </c>
      <c r="E16267" s="235">
        <v>97</v>
      </c>
      <c r="F16267" s="235">
        <v>60</v>
      </c>
      <c r="G16267" s="235">
        <v>27.4</v>
      </c>
      <c r="H16267" s="235">
        <v>15.3</v>
      </c>
    </row>
    <row r="16268" spans="2:8">
      <c r="B16268" s="235" t="s">
        <v>440</v>
      </c>
      <c r="C16268" s="235">
        <v>44460</v>
      </c>
      <c r="D16268" s="235">
        <v>3</v>
      </c>
      <c r="E16268" s="235">
        <v>100</v>
      </c>
      <c r="F16268" s="235">
        <v>82</v>
      </c>
      <c r="G16268" s="235">
        <v>21.4</v>
      </c>
      <c r="H16268" s="235">
        <v>16.3</v>
      </c>
    </row>
    <row r="16269" spans="2:8">
      <c r="B16269" s="235" t="s">
        <v>440</v>
      </c>
      <c r="C16269" s="235">
        <v>44461</v>
      </c>
      <c r="D16269" s="235">
        <v>42</v>
      </c>
      <c r="E16269" s="235">
        <v>100</v>
      </c>
      <c r="F16269" s="235">
        <v>65</v>
      </c>
      <c r="G16269" s="235">
        <v>24.7</v>
      </c>
      <c r="H16269" s="235">
        <v>14.6</v>
      </c>
    </row>
    <row r="16270" spans="2:8">
      <c r="B16270" s="235" t="s">
        <v>440</v>
      </c>
      <c r="C16270" s="235">
        <v>44462</v>
      </c>
      <c r="D16270" s="235">
        <v>5</v>
      </c>
      <c r="E16270" s="235">
        <v>100</v>
      </c>
      <c r="F16270" s="235">
        <v>85</v>
      </c>
      <c r="G16270" s="235">
        <v>20.9</v>
      </c>
      <c r="H16270" s="235">
        <v>15.4</v>
      </c>
    </row>
    <row r="16271" spans="2:8">
      <c r="B16271" s="235" t="s">
        <v>440</v>
      </c>
      <c r="C16271" s="235">
        <v>44465</v>
      </c>
      <c r="D16271" s="235">
        <v>0</v>
      </c>
      <c r="E16271" s="235">
        <v>77</v>
      </c>
      <c r="F16271" s="235">
        <v>41</v>
      </c>
      <c r="G16271" s="235">
        <v>27.6</v>
      </c>
      <c r="H16271" s="235">
        <v>16.100000000000001</v>
      </c>
    </row>
    <row r="16272" spans="2:8">
      <c r="B16272" s="235" t="s">
        <v>440</v>
      </c>
      <c r="C16272" s="235">
        <v>44466</v>
      </c>
      <c r="D16272" s="235">
        <v>0</v>
      </c>
      <c r="E16272" s="235">
        <v>77</v>
      </c>
      <c r="F16272" s="235">
        <v>51</v>
      </c>
      <c r="G16272" s="235">
        <v>27.4</v>
      </c>
      <c r="H16272" s="235">
        <v>17.600000000000001</v>
      </c>
    </row>
    <row r="16273" spans="2:8">
      <c r="B16273" s="235" t="s">
        <v>440</v>
      </c>
      <c r="C16273" s="235">
        <v>44467</v>
      </c>
      <c r="D16273" s="235">
        <v>0</v>
      </c>
      <c r="E16273" s="235">
        <v>100</v>
      </c>
      <c r="F16273" s="235">
        <v>82</v>
      </c>
      <c r="G16273" s="235">
        <v>21</v>
      </c>
      <c r="H16273" s="235">
        <v>15.4</v>
      </c>
    </row>
    <row r="16274" spans="2:8">
      <c r="B16274" s="235" t="s">
        <v>440</v>
      </c>
      <c r="C16274" s="235">
        <v>44468</v>
      </c>
      <c r="D16274" s="235">
        <v>21</v>
      </c>
      <c r="E16274" s="235">
        <v>100</v>
      </c>
      <c r="F16274" s="235">
        <v>73</v>
      </c>
      <c r="G16274" s="235">
        <v>23.5</v>
      </c>
      <c r="H16274" s="235">
        <v>14.6</v>
      </c>
    </row>
    <row r="16275" spans="2:8">
      <c r="B16275" s="235" t="s">
        <v>440</v>
      </c>
      <c r="C16275" s="235">
        <v>44469</v>
      </c>
      <c r="D16275" s="235">
        <v>4</v>
      </c>
      <c r="E16275" s="235">
        <v>100</v>
      </c>
      <c r="F16275" s="235">
        <v>76</v>
      </c>
      <c r="G16275" s="235">
        <v>21</v>
      </c>
      <c r="H16275" s="235">
        <v>15</v>
      </c>
    </row>
    <row r="16276" spans="2:8">
      <c r="B16276" s="235" t="s">
        <v>440</v>
      </c>
      <c r="C16276" s="235">
        <v>44472</v>
      </c>
      <c r="D16276" s="235">
        <v>16</v>
      </c>
      <c r="E16276" s="235">
        <v>98.4</v>
      </c>
      <c r="F16276" s="235">
        <v>70</v>
      </c>
      <c r="G16276" s="235">
        <v>25.7</v>
      </c>
      <c r="H16276" s="235">
        <v>15</v>
      </c>
    </row>
    <row r="16277" spans="2:8">
      <c r="B16277" s="235" t="s">
        <v>440</v>
      </c>
      <c r="C16277" s="235">
        <v>44473</v>
      </c>
      <c r="D16277" s="235">
        <v>5</v>
      </c>
      <c r="E16277" s="235">
        <v>95</v>
      </c>
      <c r="F16277" s="235">
        <v>82.3</v>
      </c>
      <c r="G16277" s="235">
        <v>21</v>
      </c>
      <c r="H16277" s="235">
        <v>15.1</v>
      </c>
    </row>
    <row r="16278" spans="2:8">
      <c r="B16278" s="235" t="s">
        <v>440</v>
      </c>
      <c r="C16278" s="235">
        <v>44474</v>
      </c>
      <c r="D16278" s="235">
        <v>0</v>
      </c>
      <c r="E16278" s="235">
        <v>95.7</v>
      </c>
      <c r="F16278" s="235">
        <v>78.3</v>
      </c>
      <c r="G16278" s="235">
        <v>23.1</v>
      </c>
      <c r="H16278" s="235">
        <v>16.2</v>
      </c>
    </row>
    <row r="16279" spans="2:8">
      <c r="B16279" s="235" t="s">
        <v>440</v>
      </c>
      <c r="C16279" s="235">
        <v>44475</v>
      </c>
      <c r="D16279" s="235">
        <v>5</v>
      </c>
      <c r="E16279" s="235">
        <v>100</v>
      </c>
      <c r="F16279" s="235">
        <v>66.8</v>
      </c>
      <c r="G16279" s="235">
        <v>25.7</v>
      </c>
      <c r="H16279" s="235">
        <v>16.8</v>
      </c>
    </row>
    <row r="16280" spans="2:8">
      <c r="B16280" s="235" t="s">
        <v>440</v>
      </c>
      <c r="C16280" s="235">
        <v>44476</v>
      </c>
      <c r="D16280" s="235">
        <v>2</v>
      </c>
      <c r="E16280" s="235">
        <v>99.8</v>
      </c>
      <c r="F16280" s="235">
        <v>65.8</v>
      </c>
      <c r="G16280" s="235">
        <v>25.5</v>
      </c>
      <c r="H16280" s="235">
        <v>16.5</v>
      </c>
    </row>
    <row r="16281" spans="2:8">
      <c r="B16281" s="235" t="s">
        <v>440</v>
      </c>
      <c r="C16281" s="235">
        <v>44479</v>
      </c>
      <c r="D16281" s="235">
        <v>15</v>
      </c>
      <c r="E16281" s="235">
        <v>99.1</v>
      </c>
      <c r="F16281" s="235">
        <v>70.400000000000006</v>
      </c>
      <c r="G16281" s="235">
        <v>23.7</v>
      </c>
      <c r="H16281" s="235">
        <v>16</v>
      </c>
    </row>
    <row r="16282" spans="2:8">
      <c r="B16282" s="235" t="s">
        <v>440</v>
      </c>
      <c r="C16282" s="235">
        <v>44481</v>
      </c>
      <c r="D16282" s="235">
        <v>10</v>
      </c>
      <c r="E16282" s="235">
        <v>100</v>
      </c>
      <c r="F16282" s="235">
        <v>65.400000000000006</v>
      </c>
      <c r="G16282" s="235">
        <v>26.4</v>
      </c>
      <c r="H16282" s="235">
        <v>15.8</v>
      </c>
    </row>
    <row r="16283" spans="2:8">
      <c r="B16283" s="235" t="s">
        <v>440</v>
      </c>
      <c r="C16283" s="235">
        <v>44482</v>
      </c>
      <c r="D16283" s="235">
        <v>2</v>
      </c>
      <c r="E16283" s="235">
        <v>95.7</v>
      </c>
      <c r="F16283" s="235">
        <v>73.7</v>
      </c>
      <c r="G16283" s="235">
        <v>24.6</v>
      </c>
      <c r="H16283" s="235">
        <v>17.7</v>
      </c>
    </row>
    <row r="16284" spans="2:8">
      <c r="B16284" s="235" t="s">
        <v>440</v>
      </c>
      <c r="C16284" s="235">
        <v>44483</v>
      </c>
      <c r="D16284" s="235">
        <v>7</v>
      </c>
      <c r="E16284" s="235">
        <v>97.7</v>
      </c>
      <c r="F16284" s="235">
        <v>67</v>
      </c>
      <c r="G16284" s="235">
        <v>26.2</v>
      </c>
      <c r="H16284" s="235">
        <v>15.1</v>
      </c>
    </row>
    <row r="16285" spans="2:8">
      <c r="B16285" s="235" t="s">
        <v>440</v>
      </c>
      <c r="C16285" s="235">
        <v>44487</v>
      </c>
      <c r="D16285" s="235">
        <v>13</v>
      </c>
      <c r="E16285" s="235">
        <v>84.5</v>
      </c>
      <c r="F16285" s="235">
        <v>60.5</v>
      </c>
      <c r="G16285" s="235">
        <v>26.4</v>
      </c>
      <c r="H16285" s="235">
        <v>16.600000000000001</v>
      </c>
    </row>
    <row r="16286" spans="2:8">
      <c r="B16286" s="235" t="s">
        <v>440</v>
      </c>
      <c r="C16286" s="235">
        <v>44488</v>
      </c>
      <c r="D16286" s="235">
        <v>15</v>
      </c>
      <c r="E16286" s="235">
        <v>95.5</v>
      </c>
      <c r="F16286" s="235">
        <v>62.8</v>
      </c>
      <c r="G16286" s="235">
        <v>26.2</v>
      </c>
      <c r="H16286" s="235">
        <v>14.8</v>
      </c>
    </row>
    <row r="16287" spans="2:8">
      <c r="B16287" s="235" t="s">
        <v>440</v>
      </c>
      <c r="C16287" s="235">
        <v>44489</v>
      </c>
      <c r="D16287" s="235">
        <v>0</v>
      </c>
      <c r="E16287" s="235">
        <v>92.7</v>
      </c>
      <c r="F16287" s="235">
        <v>71.599999999999994</v>
      </c>
      <c r="G16287" s="235">
        <v>22.8</v>
      </c>
      <c r="H16287" s="235">
        <v>15.8</v>
      </c>
    </row>
    <row r="16288" spans="2:8">
      <c r="B16288" s="235" t="s">
        <v>440</v>
      </c>
      <c r="C16288" s="235">
        <v>44490</v>
      </c>
      <c r="D16288" s="235">
        <v>23</v>
      </c>
      <c r="E16288" s="235">
        <v>98.6</v>
      </c>
      <c r="F16288" s="235">
        <v>62.9</v>
      </c>
      <c r="G16288" s="235">
        <v>24.6</v>
      </c>
      <c r="H16288" s="235">
        <v>16.399999999999999</v>
      </c>
    </row>
    <row r="16289" spans="2:8">
      <c r="B16289" s="235" t="s">
        <v>440</v>
      </c>
      <c r="C16289" s="235">
        <v>44493</v>
      </c>
      <c r="D16289" s="235">
        <v>22</v>
      </c>
      <c r="E16289" s="235">
        <v>93.9</v>
      </c>
      <c r="F16289" s="235">
        <v>61.9</v>
      </c>
      <c r="G16289" s="235">
        <v>26</v>
      </c>
      <c r="H16289" s="235">
        <v>16.3</v>
      </c>
    </row>
    <row r="16290" spans="2:8">
      <c r="B16290" s="235" t="s">
        <v>440</v>
      </c>
      <c r="C16290" s="235">
        <v>44494</v>
      </c>
      <c r="D16290" s="235">
        <v>14</v>
      </c>
      <c r="E16290" s="235">
        <v>95.2</v>
      </c>
      <c r="F16290" s="235">
        <v>69.099999999999994</v>
      </c>
      <c r="G16290" s="235">
        <v>26.2</v>
      </c>
      <c r="H16290" s="235">
        <v>14.2</v>
      </c>
    </row>
    <row r="16291" spans="2:8">
      <c r="B16291" s="235" t="s">
        <v>440</v>
      </c>
      <c r="C16291" s="235">
        <v>44495</v>
      </c>
      <c r="D16291" s="235">
        <v>1</v>
      </c>
      <c r="E16291" s="235">
        <v>100</v>
      </c>
      <c r="F16291" s="235">
        <v>73.5</v>
      </c>
      <c r="G16291" s="235">
        <v>14.8</v>
      </c>
      <c r="H16291" s="235">
        <v>24.1</v>
      </c>
    </row>
    <row r="16292" spans="2:8">
      <c r="B16292" s="235" t="s">
        <v>440</v>
      </c>
      <c r="C16292" s="235">
        <v>44496</v>
      </c>
      <c r="D16292" s="235">
        <v>14</v>
      </c>
      <c r="E16292" s="235">
        <v>98.8</v>
      </c>
      <c r="F16292" s="235">
        <v>78.7</v>
      </c>
      <c r="G16292" s="235">
        <v>22.8</v>
      </c>
      <c r="H16292" s="235">
        <v>15.9</v>
      </c>
    </row>
    <row r="16293" spans="2:8">
      <c r="B16293" s="235" t="s">
        <v>440</v>
      </c>
      <c r="C16293" s="235">
        <v>44497</v>
      </c>
      <c r="D16293" s="235">
        <v>39</v>
      </c>
      <c r="E16293" s="235">
        <v>100</v>
      </c>
      <c r="F16293" s="235">
        <v>66.7</v>
      </c>
      <c r="G16293" s="235">
        <v>25.6</v>
      </c>
      <c r="H16293" s="235">
        <v>15.3</v>
      </c>
    </row>
    <row r="16294" spans="2:8">
      <c r="B16294" s="235" t="s">
        <v>440</v>
      </c>
      <c r="C16294" s="235">
        <v>44503</v>
      </c>
      <c r="D16294" s="235">
        <v>39</v>
      </c>
      <c r="E16294" s="235">
        <v>95.4</v>
      </c>
      <c r="F16294" s="235">
        <v>61</v>
      </c>
      <c r="G16294" s="235">
        <v>25.9</v>
      </c>
      <c r="H16294" s="235">
        <v>16.100000000000001</v>
      </c>
    </row>
    <row r="16295" spans="2:8">
      <c r="B16295" s="235" t="s">
        <v>440</v>
      </c>
      <c r="C16295" s="235">
        <v>44503</v>
      </c>
      <c r="D16295" s="235">
        <v>9</v>
      </c>
      <c r="E16295" s="235">
        <v>100</v>
      </c>
      <c r="F16295" s="235">
        <v>84.7</v>
      </c>
      <c r="G16295" s="235">
        <v>20.7</v>
      </c>
      <c r="H16295" s="235">
        <v>14.8</v>
      </c>
    </row>
    <row r="16296" spans="2:8">
      <c r="B16296" s="235" t="s">
        <v>440</v>
      </c>
      <c r="C16296" s="235">
        <v>44504</v>
      </c>
      <c r="D16296" s="235">
        <v>5</v>
      </c>
      <c r="E16296" s="235">
        <v>95.4</v>
      </c>
      <c r="F16296" s="235">
        <v>85.7</v>
      </c>
      <c r="G16296" s="235">
        <v>17.2</v>
      </c>
      <c r="H16296" s="235">
        <v>15.2</v>
      </c>
    </row>
    <row r="16297" spans="2:8">
      <c r="B16297" s="235" t="s">
        <v>440</v>
      </c>
      <c r="C16297" s="235">
        <v>44507</v>
      </c>
      <c r="D16297" s="235">
        <v>9</v>
      </c>
      <c r="E16297" s="235">
        <v>87.4</v>
      </c>
      <c r="F16297" s="235">
        <v>60.9</v>
      </c>
      <c r="G16297" s="235">
        <v>25.7</v>
      </c>
      <c r="H16297" s="235">
        <v>16</v>
      </c>
    </row>
    <row r="16298" spans="2:8">
      <c r="B16298" s="235" t="s">
        <v>440</v>
      </c>
      <c r="C16298" s="235">
        <v>44508</v>
      </c>
      <c r="D16298" s="235">
        <v>15</v>
      </c>
      <c r="E16298" s="235">
        <v>100</v>
      </c>
      <c r="F16298" s="235">
        <v>70.099999999999994</v>
      </c>
      <c r="G16298" s="235">
        <v>24.7</v>
      </c>
      <c r="H16298" s="235">
        <v>15.4</v>
      </c>
    </row>
    <row r="16299" spans="2:8">
      <c r="B16299" s="235" t="s">
        <v>440</v>
      </c>
      <c r="C16299" s="235">
        <v>44509</v>
      </c>
      <c r="D16299" s="235">
        <v>11</v>
      </c>
      <c r="E16299" s="235">
        <v>100</v>
      </c>
      <c r="F16299" s="235">
        <v>68.5</v>
      </c>
      <c r="G16299" s="235">
        <v>23.8</v>
      </c>
      <c r="H16299" s="235">
        <v>16</v>
      </c>
    </row>
    <row r="16300" spans="2:8">
      <c r="B16300" s="235" t="s">
        <v>440</v>
      </c>
      <c r="C16300" s="235">
        <v>44510</v>
      </c>
      <c r="D16300" s="235">
        <v>19</v>
      </c>
      <c r="E16300" s="235">
        <v>100</v>
      </c>
      <c r="F16300" s="235">
        <v>72.5</v>
      </c>
      <c r="G16300" s="235">
        <v>23.4</v>
      </c>
      <c r="H16300" s="235">
        <v>14.8</v>
      </c>
    </row>
    <row r="16301" spans="2:8">
      <c r="B16301" s="235" t="s">
        <v>440</v>
      </c>
      <c r="C16301" s="235">
        <v>44511</v>
      </c>
      <c r="D16301" s="235">
        <v>2</v>
      </c>
      <c r="E16301" s="235">
        <v>91.2</v>
      </c>
      <c r="F16301" s="235">
        <v>60.7</v>
      </c>
      <c r="G16301" s="235">
        <v>25.6</v>
      </c>
      <c r="H16301" s="235">
        <v>15.6</v>
      </c>
    </row>
    <row r="16302" spans="2:8">
      <c r="B16302" s="235" t="s">
        <v>440</v>
      </c>
      <c r="C16302" s="235">
        <v>44515</v>
      </c>
      <c r="D16302" s="235">
        <v>21.6</v>
      </c>
      <c r="E16302" s="235">
        <v>100</v>
      </c>
      <c r="F16302" s="235">
        <v>81.5</v>
      </c>
      <c r="G16302" s="235">
        <v>21.8</v>
      </c>
      <c r="H16302" s="235">
        <v>16.600000000000001</v>
      </c>
    </row>
    <row r="16303" spans="2:8">
      <c r="B16303" s="235" t="s">
        <v>440</v>
      </c>
      <c r="C16303" s="235">
        <v>44516</v>
      </c>
      <c r="D16303" s="235">
        <v>2</v>
      </c>
      <c r="E16303" s="235">
        <v>84.2</v>
      </c>
      <c r="F16303" s="235">
        <v>75</v>
      </c>
      <c r="G16303" s="235">
        <v>16</v>
      </c>
      <c r="H16303" s="235">
        <v>15</v>
      </c>
    </row>
    <row r="16304" spans="2:8">
      <c r="B16304" s="235" t="s">
        <v>440</v>
      </c>
      <c r="C16304" s="235">
        <v>44517</v>
      </c>
      <c r="D16304" s="235">
        <v>0</v>
      </c>
      <c r="E16304" s="235">
        <v>84.3</v>
      </c>
      <c r="F16304" s="235">
        <v>53.5</v>
      </c>
      <c r="G16304" s="235">
        <v>27.1</v>
      </c>
      <c r="H16304" s="235">
        <v>16.600000000000001</v>
      </c>
    </row>
    <row r="16305" spans="2:8">
      <c r="B16305" s="235" t="s">
        <v>440</v>
      </c>
      <c r="C16305" s="235">
        <v>44518</v>
      </c>
      <c r="D16305" s="235">
        <v>0</v>
      </c>
      <c r="E16305" s="235">
        <v>93.7</v>
      </c>
      <c r="F16305" s="235">
        <v>51.1</v>
      </c>
      <c r="G16305" s="235">
        <v>26.5</v>
      </c>
      <c r="H16305" s="235">
        <v>16</v>
      </c>
    </row>
    <row r="16306" spans="2:8">
      <c r="B16306" s="235" t="s">
        <v>440</v>
      </c>
      <c r="C16306" s="235">
        <v>44519</v>
      </c>
      <c r="D16306" s="235">
        <v>3</v>
      </c>
      <c r="E16306" s="235">
        <v>96.6</v>
      </c>
      <c r="F16306" s="235">
        <v>69.7</v>
      </c>
      <c r="G16306" s="235">
        <v>23.5</v>
      </c>
      <c r="H16306" s="235">
        <v>14.4</v>
      </c>
    </row>
    <row r="16307" spans="2:8">
      <c r="B16307" s="235" t="s">
        <v>440</v>
      </c>
      <c r="C16307" s="235">
        <v>44521</v>
      </c>
      <c r="D16307" s="235">
        <v>9</v>
      </c>
      <c r="E16307" s="235">
        <v>95.5</v>
      </c>
      <c r="F16307" s="235">
        <v>67.58</v>
      </c>
      <c r="G16307" s="235">
        <v>24.4</v>
      </c>
      <c r="H16307" s="235">
        <v>15.4</v>
      </c>
    </row>
    <row r="16308" spans="2:8">
      <c r="B16308" s="235" t="s">
        <v>440</v>
      </c>
      <c r="C16308" s="235">
        <v>44522</v>
      </c>
      <c r="D16308" s="235">
        <v>4</v>
      </c>
      <c r="E16308" s="235">
        <v>99.5</v>
      </c>
      <c r="F16308" s="235">
        <v>64.3</v>
      </c>
      <c r="G16308" s="235">
        <v>25.3</v>
      </c>
      <c r="H16308" s="235">
        <v>14.7</v>
      </c>
    </row>
    <row r="16309" spans="2:8">
      <c r="B16309" s="235" t="s">
        <v>440</v>
      </c>
      <c r="C16309" s="235">
        <v>44523</v>
      </c>
      <c r="D16309" s="235">
        <v>22</v>
      </c>
      <c r="E16309" s="235">
        <v>100</v>
      </c>
      <c r="F16309" s="235">
        <v>79.7</v>
      </c>
      <c r="G16309" s="235">
        <v>21.8</v>
      </c>
      <c r="H16309" s="235">
        <v>15.2</v>
      </c>
    </row>
    <row r="16310" spans="2:8">
      <c r="B16310" s="235" t="s">
        <v>440</v>
      </c>
      <c r="C16310" s="235">
        <v>44525</v>
      </c>
      <c r="D16310" s="235">
        <v>21.5</v>
      </c>
      <c r="E16310" s="235">
        <v>100</v>
      </c>
      <c r="F16310" s="235">
        <v>75.3</v>
      </c>
      <c r="G16310" s="235">
        <v>20.100000000000001</v>
      </c>
      <c r="H16310" s="235">
        <v>15.7</v>
      </c>
    </row>
    <row r="16311" spans="2:8">
      <c r="B16311" s="235" t="s">
        <v>440</v>
      </c>
      <c r="C16311" s="235">
        <v>44528</v>
      </c>
      <c r="D16311" s="235">
        <v>11</v>
      </c>
      <c r="E16311" s="235">
        <v>100</v>
      </c>
      <c r="F16311" s="235">
        <v>61.7</v>
      </c>
      <c r="G16311" s="235">
        <v>25</v>
      </c>
      <c r="H16311" s="235">
        <v>14.5</v>
      </c>
    </row>
    <row r="16312" spans="2:8">
      <c r="B16312" s="235" t="s">
        <v>440</v>
      </c>
      <c r="C16312" s="235">
        <v>44529</v>
      </c>
      <c r="D16312" s="235">
        <v>40</v>
      </c>
      <c r="E16312" s="235">
        <v>100</v>
      </c>
      <c r="F16312" s="235">
        <v>68.099999999999994</v>
      </c>
      <c r="G16312" s="235">
        <v>24.7</v>
      </c>
      <c r="H16312" s="235">
        <v>15.1</v>
      </c>
    </row>
    <row r="16313" spans="2:8">
      <c r="B16313" s="235" t="s">
        <v>440</v>
      </c>
      <c r="C16313" s="235">
        <v>44530</v>
      </c>
      <c r="D16313" s="235">
        <v>9</v>
      </c>
      <c r="E16313" s="235">
        <v>100</v>
      </c>
      <c r="F16313" s="235">
        <v>93.4</v>
      </c>
      <c r="G16313" s="235">
        <v>14.9</v>
      </c>
      <c r="H16313" s="235">
        <v>13.1</v>
      </c>
    </row>
    <row r="16314" spans="2:8">
      <c r="B16314" s="235" t="s">
        <v>440</v>
      </c>
      <c r="C16314" s="235">
        <v>44531</v>
      </c>
      <c r="D16314" s="235">
        <v>7</v>
      </c>
      <c r="E16314" s="235">
        <v>100</v>
      </c>
      <c r="F16314" s="235">
        <v>66.8</v>
      </c>
      <c r="G16314" s="235">
        <v>23.9</v>
      </c>
      <c r="H16314" s="235">
        <v>14.5</v>
      </c>
    </row>
    <row r="16315" spans="2:8">
      <c r="B16315" s="235" t="s">
        <v>440</v>
      </c>
      <c r="C16315" s="235">
        <v>44532</v>
      </c>
      <c r="D16315" s="235">
        <v>2</v>
      </c>
      <c r="E16315" s="235">
        <v>100</v>
      </c>
      <c r="F16315" s="235">
        <v>65.5</v>
      </c>
      <c r="G16315" s="235">
        <v>23.8</v>
      </c>
      <c r="H16315" s="235">
        <v>14.2</v>
      </c>
    </row>
    <row r="16316" spans="2:8">
      <c r="B16316" s="235" t="s">
        <v>440</v>
      </c>
      <c r="C16316" s="235">
        <v>44535</v>
      </c>
      <c r="D16316" s="235">
        <v>10</v>
      </c>
      <c r="E16316" s="235">
        <v>94.9</v>
      </c>
      <c r="F16316" s="235">
        <v>63.3</v>
      </c>
      <c r="G16316" s="235">
        <v>26.1</v>
      </c>
      <c r="H16316" s="235">
        <v>16.5</v>
      </c>
    </row>
    <row r="16317" spans="2:8">
      <c r="B16317" s="235" t="s">
        <v>440</v>
      </c>
      <c r="C16317" s="235">
        <v>44536</v>
      </c>
      <c r="D16317" s="235">
        <v>3</v>
      </c>
      <c r="E16317" s="235">
        <v>90.7</v>
      </c>
      <c r="F16317" s="235">
        <v>63.1</v>
      </c>
      <c r="G16317" s="235">
        <v>26.1</v>
      </c>
      <c r="H16317" s="235">
        <v>16.899999999999999</v>
      </c>
    </row>
    <row r="16318" spans="2:8">
      <c r="B16318" s="235" t="s">
        <v>440</v>
      </c>
      <c r="C16318" s="235">
        <v>44538</v>
      </c>
      <c r="D16318" s="235">
        <v>2</v>
      </c>
      <c r="E16318" s="235">
        <v>92.6</v>
      </c>
      <c r="F16318" s="235">
        <v>60.2</v>
      </c>
      <c r="G16318" s="235">
        <v>26.3</v>
      </c>
      <c r="H16318" s="235">
        <v>17.5</v>
      </c>
    </row>
    <row r="16319" spans="2:8">
      <c r="B16319" s="235" t="s">
        <v>440</v>
      </c>
      <c r="C16319" s="235">
        <v>44539</v>
      </c>
      <c r="D16319" s="235">
        <v>3</v>
      </c>
      <c r="E16319" s="235">
        <v>97.7</v>
      </c>
      <c r="F16319" s="235">
        <v>75.7</v>
      </c>
      <c r="G16319" s="235">
        <v>23</v>
      </c>
      <c r="H16319" s="235">
        <v>17</v>
      </c>
    </row>
    <row r="16320" spans="2:8">
      <c r="B16320" s="235" t="s">
        <v>440</v>
      </c>
      <c r="C16320" s="235">
        <v>44542</v>
      </c>
      <c r="D16320" s="235">
        <v>22.5</v>
      </c>
      <c r="E16320" s="235">
        <v>100</v>
      </c>
      <c r="F16320" s="235">
        <v>91.4</v>
      </c>
      <c r="G16320" s="235">
        <v>18.600000000000001</v>
      </c>
      <c r="H16320" s="235">
        <v>15.4</v>
      </c>
    </row>
    <row r="16321" spans="2:8">
      <c r="B16321" s="235" t="s">
        <v>440</v>
      </c>
      <c r="C16321" s="235">
        <v>44543</v>
      </c>
      <c r="D16321" s="235">
        <v>2</v>
      </c>
      <c r="E16321" s="235">
        <v>99.8</v>
      </c>
      <c r="F16321" s="235">
        <v>57.2</v>
      </c>
      <c r="G16321" s="235">
        <v>23.5</v>
      </c>
      <c r="H16321" s="235">
        <v>13.3</v>
      </c>
    </row>
    <row r="16322" spans="2:8">
      <c r="B16322" s="235" t="s">
        <v>440</v>
      </c>
      <c r="C16322" s="235">
        <v>44544</v>
      </c>
      <c r="D16322" s="235">
        <v>0</v>
      </c>
      <c r="E16322" s="235">
        <v>89.9</v>
      </c>
      <c r="F16322" s="235">
        <v>67.7</v>
      </c>
      <c r="G16322" s="235">
        <v>23.7</v>
      </c>
      <c r="H16322" s="235">
        <v>16.600000000000001</v>
      </c>
    </row>
    <row r="16323" spans="2:8">
      <c r="B16323" s="235" t="s">
        <v>440</v>
      </c>
      <c r="C16323" s="235">
        <v>44545</v>
      </c>
      <c r="D16323" s="235">
        <v>4</v>
      </c>
      <c r="E16323" s="235">
        <v>94.2</v>
      </c>
      <c r="F16323" s="235">
        <v>65.7</v>
      </c>
      <c r="G16323" s="235">
        <v>24.5</v>
      </c>
      <c r="H16323" s="235">
        <v>17.100000000000001</v>
      </c>
    </row>
    <row r="16324" spans="2:8">
      <c r="B16324" s="235" t="s">
        <v>440</v>
      </c>
      <c r="C16324" s="235">
        <v>44546</v>
      </c>
      <c r="D16324" s="235">
        <v>2</v>
      </c>
      <c r="E16324" s="235">
        <v>95.3</v>
      </c>
      <c r="F16324" s="235">
        <v>78.099999999999994</v>
      </c>
      <c r="G16324" s="235">
        <v>22.6</v>
      </c>
      <c r="H16324" s="235">
        <v>17.2</v>
      </c>
    </row>
    <row r="16325" spans="2:8">
      <c r="B16325" s="235" t="s">
        <v>440</v>
      </c>
      <c r="C16325" s="235">
        <v>44549</v>
      </c>
      <c r="D16325" s="235">
        <v>2</v>
      </c>
      <c r="E16325" s="235">
        <v>97.8</v>
      </c>
      <c r="F16325" s="235">
        <v>57</v>
      </c>
      <c r="G16325" s="235">
        <v>24.9</v>
      </c>
      <c r="H16325" s="235">
        <v>13.6</v>
      </c>
    </row>
    <row r="16326" spans="2:8">
      <c r="B16326" s="235" t="s">
        <v>440</v>
      </c>
      <c r="C16326" s="235">
        <v>44550</v>
      </c>
      <c r="D16326" s="235">
        <v>24</v>
      </c>
      <c r="E16326" s="235">
        <v>99.9</v>
      </c>
      <c r="F16326" s="235">
        <v>62.4</v>
      </c>
      <c r="G16326" s="235">
        <v>25.8</v>
      </c>
      <c r="H16326" s="235">
        <v>17.100000000000001</v>
      </c>
    </row>
    <row r="16327" spans="2:8">
      <c r="B16327" s="235" t="s">
        <v>440</v>
      </c>
      <c r="C16327" s="235">
        <v>44551</v>
      </c>
      <c r="D16327" s="235">
        <v>3</v>
      </c>
      <c r="E16327" s="235">
        <v>100</v>
      </c>
      <c r="F16327" s="235">
        <v>72.5</v>
      </c>
      <c r="G16327" s="235">
        <v>22.6</v>
      </c>
      <c r="H16327" s="235">
        <v>14.8</v>
      </c>
    </row>
    <row r="16328" spans="2:8">
      <c r="B16328" s="235" t="s">
        <v>440</v>
      </c>
      <c r="C16328" s="235">
        <v>44552</v>
      </c>
      <c r="D16328" s="235">
        <v>6</v>
      </c>
      <c r="E16328" s="235">
        <v>100</v>
      </c>
      <c r="F16328" s="235">
        <v>70.400000000000006</v>
      </c>
      <c r="G16328" s="235">
        <v>24.5</v>
      </c>
      <c r="H16328" s="235">
        <v>15.8</v>
      </c>
    </row>
    <row r="16329" spans="2:8">
      <c r="B16329" s="235" t="s">
        <v>440</v>
      </c>
      <c r="C16329" s="235">
        <v>44553</v>
      </c>
      <c r="D16329" s="235">
        <v>2</v>
      </c>
      <c r="E16329" s="235">
        <v>81.900000000000006</v>
      </c>
      <c r="F16329" s="235">
        <v>61.1</v>
      </c>
      <c r="G16329" s="235">
        <v>24.7</v>
      </c>
      <c r="H16329" s="235">
        <v>17.2</v>
      </c>
    </row>
    <row r="16330" spans="2:8">
      <c r="B16330" s="235" t="s">
        <v>440</v>
      </c>
      <c r="C16330" s="235">
        <v>44556</v>
      </c>
      <c r="D16330" s="235">
        <v>7.5</v>
      </c>
      <c r="E16330" s="235">
        <v>100</v>
      </c>
      <c r="F16330" s="235">
        <v>68.099999999999994</v>
      </c>
      <c r="G16330" s="235">
        <v>25.5</v>
      </c>
      <c r="H16330" s="235">
        <v>16.600000000000001</v>
      </c>
    </row>
    <row r="16331" spans="2:8">
      <c r="B16331" s="235" t="s">
        <v>440</v>
      </c>
      <c r="C16331" s="235">
        <v>44557</v>
      </c>
      <c r="D16331" s="235">
        <v>25</v>
      </c>
      <c r="E16331" s="235">
        <v>100</v>
      </c>
      <c r="F16331" s="235">
        <v>89.4</v>
      </c>
      <c r="G16331" s="235">
        <v>19.7</v>
      </c>
      <c r="H16331" s="235">
        <v>16</v>
      </c>
    </row>
    <row r="16332" spans="2:8">
      <c r="B16332" s="235" t="s">
        <v>440</v>
      </c>
      <c r="C16332" s="235">
        <v>44558</v>
      </c>
      <c r="D16332" s="235">
        <v>5</v>
      </c>
      <c r="E16332" s="235">
        <v>96.7</v>
      </c>
      <c r="F16332" s="235">
        <v>70.2</v>
      </c>
      <c r="G16332" s="235">
        <v>23.9</v>
      </c>
      <c r="H16332" s="235">
        <v>17.5</v>
      </c>
    </row>
    <row r="16333" spans="2:8">
      <c r="B16333" s="235" t="s">
        <v>440</v>
      </c>
      <c r="C16333" s="235">
        <v>44559</v>
      </c>
      <c r="D16333" s="235">
        <v>3</v>
      </c>
      <c r="E16333" s="235">
        <v>100</v>
      </c>
      <c r="F16333" s="235">
        <v>90.1</v>
      </c>
      <c r="G16333" s="235">
        <v>20</v>
      </c>
      <c r="H16333" s="235">
        <v>17</v>
      </c>
    </row>
    <row r="16334" spans="2:8">
      <c r="B16334" s="235" t="s">
        <v>440</v>
      </c>
      <c r="C16334" s="235">
        <v>44560</v>
      </c>
      <c r="D16334" s="235">
        <v>3</v>
      </c>
      <c r="E16334" s="235">
        <v>89</v>
      </c>
      <c r="F16334" s="235">
        <v>68.5</v>
      </c>
      <c r="G16334" s="235">
        <v>23.9</v>
      </c>
      <c r="H16334" s="235">
        <v>16.5</v>
      </c>
    </row>
    <row r="16335" spans="2:8">
      <c r="B16335" s="235" t="s">
        <v>440</v>
      </c>
      <c r="C16335" s="235">
        <v>44563</v>
      </c>
      <c r="D16335" s="235">
        <v>4.5</v>
      </c>
      <c r="E16335" s="235">
        <v>100</v>
      </c>
      <c r="F16335" s="235">
        <v>78.2</v>
      </c>
      <c r="G16335" s="235">
        <v>22.5</v>
      </c>
      <c r="H16335" s="235">
        <v>16.8</v>
      </c>
    </row>
    <row r="16336" spans="2:8">
      <c r="B16336" s="235" t="s">
        <v>440</v>
      </c>
      <c r="C16336" s="235">
        <v>44564</v>
      </c>
      <c r="D16336" s="235">
        <v>2</v>
      </c>
      <c r="E16336" s="235">
        <v>98.4</v>
      </c>
      <c r="F16336" s="235">
        <v>65.099999999999994</v>
      </c>
      <c r="G16336" s="235">
        <v>25.2</v>
      </c>
      <c r="H16336" s="235">
        <v>16.2</v>
      </c>
    </row>
    <row r="16337" spans="2:8">
      <c r="B16337" s="235" t="s">
        <v>440</v>
      </c>
      <c r="C16337" s="235">
        <v>44534</v>
      </c>
      <c r="D16337" s="235">
        <v>0</v>
      </c>
      <c r="E16337" s="235">
        <v>84.1</v>
      </c>
      <c r="F16337" s="235">
        <v>60</v>
      </c>
      <c r="G16337" s="235">
        <v>24.9</v>
      </c>
      <c r="H16337" s="235">
        <v>16</v>
      </c>
    </row>
    <row r="16338" spans="2:8">
      <c r="B16338" s="235" t="s">
        <v>440</v>
      </c>
      <c r="C16338" s="235">
        <v>44566</v>
      </c>
      <c r="D16338" s="235">
        <v>11</v>
      </c>
      <c r="E16338" s="235">
        <v>100</v>
      </c>
      <c r="F16338" s="235">
        <v>66.099999999999994</v>
      </c>
      <c r="G16338" s="235">
        <v>24.2</v>
      </c>
      <c r="H16338" s="235">
        <v>16.100000000000001</v>
      </c>
    </row>
    <row r="16339" spans="2:8">
      <c r="B16339" s="235" t="s">
        <v>440</v>
      </c>
      <c r="C16339" s="235">
        <v>44567</v>
      </c>
      <c r="D16339" s="235">
        <v>17</v>
      </c>
      <c r="E16339" s="235">
        <v>100.6</v>
      </c>
      <c r="F16339" s="235">
        <v>99</v>
      </c>
      <c r="G16339" s="235">
        <v>13.6</v>
      </c>
      <c r="H16339" s="235">
        <v>12.4</v>
      </c>
    </row>
    <row r="16340" spans="2:8">
      <c r="B16340" s="235" t="s">
        <v>440</v>
      </c>
      <c r="C16340" s="235">
        <v>44572</v>
      </c>
      <c r="D16340" s="235">
        <v>2.4</v>
      </c>
      <c r="E16340" s="235">
        <v>100</v>
      </c>
      <c r="F16340" s="235">
        <v>82.4</v>
      </c>
      <c r="G16340" s="235">
        <v>19.100000000000001</v>
      </c>
      <c r="H16340" s="235">
        <v>15.6</v>
      </c>
    </row>
    <row r="16341" spans="2:8">
      <c r="B16341" s="235" t="s">
        <v>440</v>
      </c>
      <c r="C16341" s="235">
        <v>44572</v>
      </c>
      <c r="D16341" s="235">
        <v>8</v>
      </c>
      <c r="E16341" s="235">
        <v>100</v>
      </c>
      <c r="F16341" s="235">
        <v>76</v>
      </c>
      <c r="G16341" s="235">
        <v>22.3</v>
      </c>
      <c r="H16341" s="235">
        <v>14.9</v>
      </c>
    </row>
    <row r="16342" spans="2:8">
      <c r="B16342" s="235" t="s">
        <v>440</v>
      </c>
      <c r="C16342" s="235">
        <v>44573</v>
      </c>
      <c r="D16342" s="235">
        <v>4</v>
      </c>
      <c r="E16342" s="235">
        <v>100</v>
      </c>
      <c r="F16342" s="235">
        <v>65.3</v>
      </c>
      <c r="G16342" s="235">
        <v>24.7</v>
      </c>
      <c r="H16342" s="235">
        <v>15.8</v>
      </c>
    </row>
    <row r="16343" spans="2:8">
      <c r="B16343" s="235" t="s">
        <v>440</v>
      </c>
      <c r="C16343" s="235">
        <v>44574</v>
      </c>
      <c r="D16343" s="235">
        <v>3.4</v>
      </c>
      <c r="E16343" s="235">
        <v>89</v>
      </c>
      <c r="F16343" s="235">
        <v>63</v>
      </c>
      <c r="G16343" s="235">
        <v>20.399999999999999</v>
      </c>
      <c r="H16343" s="235">
        <v>16</v>
      </c>
    </row>
    <row r="16344" spans="2:8">
      <c r="B16344" s="235" t="s">
        <v>440</v>
      </c>
      <c r="C16344" s="235">
        <v>44577</v>
      </c>
      <c r="D16344" s="235">
        <v>3.5</v>
      </c>
      <c r="E16344" s="235">
        <v>88.1</v>
      </c>
      <c r="F16344" s="235">
        <v>53.7</v>
      </c>
      <c r="G16344" s="235">
        <v>25.9</v>
      </c>
      <c r="H16344" s="235">
        <v>14.5</v>
      </c>
    </row>
    <row r="16345" spans="2:8">
      <c r="B16345" s="235" t="s">
        <v>440</v>
      </c>
      <c r="C16345" s="235">
        <v>44578</v>
      </c>
      <c r="D16345" s="235">
        <v>14.2</v>
      </c>
      <c r="E16345" s="235">
        <v>98.7</v>
      </c>
      <c r="F16345" s="235">
        <v>72.5</v>
      </c>
      <c r="G16345" s="235">
        <v>23.1</v>
      </c>
      <c r="H16345" s="235">
        <v>14.7</v>
      </c>
    </row>
    <row r="16346" spans="2:8">
      <c r="B16346" s="235" t="s">
        <v>440</v>
      </c>
      <c r="C16346" s="235">
        <v>44569</v>
      </c>
      <c r="D16346" s="235">
        <v>0</v>
      </c>
      <c r="E16346" s="235">
        <v>97.7</v>
      </c>
      <c r="F16346" s="235">
        <v>58</v>
      </c>
      <c r="G16346" s="235">
        <v>23.6</v>
      </c>
      <c r="H16346" s="235">
        <v>16.3</v>
      </c>
    </row>
    <row r="16347" spans="2:8">
      <c r="B16347" s="235" t="s">
        <v>440</v>
      </c>
      <c r="C16347" s="235">
        <v>44580</v>
      </c>
      <c r="D16347" s="235">
        <v>0</v>
      </c>
      <c r="E16347" s="235">
        <v>98.9</v>
      </c>
      <c r="F16347" s="235">
        <v>43.9</v>
      </c>
      <c r="G16347" s="235">
        <v>27.2</v>
      </c>
      <c r="H16347" s="235">
        <v>15.2</v>
      </c>
    </row>
    <row r="16348" spans="2:8">
      <c r="B16348" s="235" t="s">
        <v>440</v>
      </c>
      <c r="C16348" s="235">
        <v>44581</v>
      </c>
      <c r="D16348" s="235">
        <v>0</v>
      </c>
      <c r="E16348" s="235">
        <v>83.2</v>
      </c>
      <c r="F16348" s="235">
        <v>47.4</v>
      </c>
      <c r="G16348" s="235">
        <v>26.9</v>
      </c>
      <c r="H16348" s="235">
        <v>17.2</v>
      </c>
    </row>
    <row r="16349" spans="2:8">
      <c r="B16349" s="235" t="s">
        <v>440</v>
      </c>
      <c r="C16349" s="235">
        <v>44584</v>
      </c>
      <c r="D16349" s="235">
        <v>12.8</v>
      </c>
      <c r="E16349" s="235">
        <v>90.4</v>
      </c>
      <c r="F16349" s="235">
        <v>63.4</v>
      </c>
      <c r="G16349" s="235">
        <v>26</v>
      </c>
      <c r="H16349" s="235">
        <v>16.8</v>
      </c>
    </row>
    <row r="16350" spans="2:8">
      <c r="B16350" s="235" t="s">
        <v>440</v>
      </c>
      <c r="C16350" s="235">
        <v>44585</v>
      </c>
      <c r="D16350" s="235">
        <v>0</v>
      </c>
      <c r="E16350" s="235">
        <v>94.9</v>
      </c>
      <c r="F16350" s="235">
        <v>65.5</v>
      </c>
      <c r="G16350" s="235">
        <v>26.7</v>
      </c>
      <c r="H16350" s="235">
        <v>16.600000000000001</v>
      </c>
    </row>
    <row r="16351" spans="2:8">
      <c r="B16351" s="235" t="s">
        <v>440</v>
      </c>
      <c r="C16351" s="235">
        <v>44586</v>
      </c>
      <c r="D16351" s="235">
        <v>2.2000000000000002</v>
      </c>
      <c r="E16351" s="235">
        <v>98.6</v>
      </c>
      <c r="F16351" s="235">
        <v>85.2</v>
      </c>
      <c r="G16351" s="235">
        <v>16.2</v>
      </c>
      <c r="H16351" s="235">
        <v>13.8</v>
      </c>
    </row>
    <row r="16352" spans="2:8">
      <c r="B16352" s="235" t="s">
        <v>440</v>
      </c>
      <c r="C16352" s="235">
        <v>44588</v>
      </c>
      <c r="D16352" s="235">
        <v>0.4</v>
      </c>
      <c r="E16352" s="235">
        <v>76</v>
      </c>
      <c r="F16352" s="235">
        <v>67.8</v>
      </c>
      <c r="G16352" s="235">
        <v>19.600000000000001</v>
      </c>
      <c r="H16352" s="235">
        <v>17.8</v>
      </c>
    </row>
    <row r="16353" spans="2:8">
      <c r="B16353" s="235" t="s">
        <v>440</v>
      </c>
      <c r="C16353" s="235">
        <v>44588</v>
      </c>
      <c r="D16353" s="235">
        <v>0</v>
      </c>
      <c r="E16353" s="235">
        <v>95.5</v>
      </c>
      <c r="F16353" s="235">
        <v>64.400000000000006</v>
      </c>
      <c r="G16353" s="235">
        <v>21.8</v>
      </c>
      <c r="H16353" s="235">
        <v>11</v>
      </c>
    </row>
    <row r="16354" spans="2:8">
      <c r="B16354" s="235" t="s">
        <v>440</v>
      </c>
      <c r="C16354" s="235">
        <v>44589</v>
      </c>
      <c r="D16354" s="235">
        <v>0</v>
      </c>
      <c r="E16354" s="235">
        <v>57.2</v>
      </c>
      <c r="F16354" s="235">
        <v>47.2</v>
      </c>
      <c r="G16354" s="235">
        <v>25.9</v>
      </c>
      <c r="H16354" s="235">
        <v>15.4</v>
      </c>
    </row>
    <row r="16355" spans="2:8">
      <c r="B16355" s="235" t="s">
        <v>440</v>
      </c>
      <c r="C16355" s="235">
        <v>44592</v>
      </c>
      <c r="D16355" s="235">
        <v>0</v>
      </c>
      <c r="E16355" s="235">
        <v>79.599999999999994</v>
      </c>
      <c r="F16355" s="235">
        <v>54.9</v>
      </c>
      <c r="G16355" s="235">
        <v>21.9</v>
      </c>
      <c r="H16355" s="235">
        <v>13.8</v>
      </c>
    </row>
    <row r="16356" spans="2:8">
      <c r="B16356" s="235" t="s">
        <v>440</v>
      </c>
      <c r="C16356" s="235">
        <v>44593</v>
      </c>
      <c r="D16356" s="235">
        <v>0</v>
      </c>
      <c r="E16356" s="235">
        <v>80.7</v>
      </c>
      <c r="F16356" s="235">
        <v>50.1</v>
      </c>
      <c r="G16356" s="235">
        <v>25.2</v>
      </c>
      <c r="H16356" s="235">
        <v>14.9</v>
      </c>
    </row>
    <row r="16357" spans="2:8">
      <c r="B16357" s="235" t="s">
        <v>440</v>
      </c>
      <c r="C16357" s="235">
        <v>44563</v>
      </c>
      <c r="D16357" s="235">
        <v>0</v>
      </c>
      <c r="E16357" s="235">
        <v>73.400000000000006</v>
      </c>
      <c r="F16357" s="235">
        <v>52.8</v>
      </c>
      <c r="G16357" s="235">
        <v>23.2</v>
      </c>
      <c r="H16357" s="235">
        <v>15.4</v>
      </c>
    </row>
    <row r="16358" spans="2:8">
      <c r="B16358" s="235" t="s">
        <v>440</v>
      </c>
      <c r="C16358" s="235">
        <v>44595</v>
      </c>
      <c r="D16358" s="235">
        <v>0</v>
      </c>
      <c r="E16358" s="235">
        <v>67.3</v>
      </c>
      <c r="F16358" s="235">
        <v>53</v>
      </c>
      <c r="G16358" s="235">
        <v>26.3</v>
      </c>
      <c r="H16358" s="235">
        <v>16.3</v>
      </c>
    </row>
    <row r="16359" spans="2:8">
      <c r="B16359" s="235" t="s">
        <v>440</v>
      </c>
      <c r="C16359" s="235">
        <v>44598</v>
      </c>
      <c r="D16359" s="235">
        <v>2</v>
      </c>
      <c r="E16359" s="235">
        <v>97</v>
      </c>
      <c r="F16359" s="235">
        <v>89.4</v>
      </c>
      <c r="G16359" s="235">
        <v>13.8</v>
      </c>
      <c r="H16359" s="235">
        <v>12.2</v>
      </c>
    </row>
    <row r="16360" spans="2:8">
      <c r="B16360" s="235" t="s">
        <v>440</v>
      </c>
      <c r="C16360" s="235">
        <v>44600</v>
      </c>
      <c r="D16360" s="235">
        <v>7</v>
      </c>
      <c r="E16360" s="235">
        <v>95.2</v>
      </c>
      <c r="F16360" s="235">
        <v>72.3</v>
      </c>
      <c r="G16360" s="235">
        <v>18.8</v>
      </c>
      <c r="H16360" s="235">
        <v>12.8</v>
      </c>
    </row>
    <row r="16361" spans="2:8">
      <c r="B16361" s="235" t="s">
        <v>440</v>
      </c>
      <c r="C16361" s="235">
        <v>44600</v>
      </c>
      <c r="D16361" s="235">
        <v>7.3</v>
      </c>
      <c r="E16361" s="235">
        <v>99.5</v>
      </c>
      <c r="F16361" s="235">
        <v>71.900000000000006</v>
      </c>
      <c r="G16361" s="235">
        <v>18.5</v>
      </c>
      <c r="H16361" s="235">
        <v>11.7</v>
      </c>
    </row>
    <row r="16362" spans="2:8">
      <c r="B16362" s="235" t="s">
        <v>440</v>
      </c>
      <c r="C16362" s="235">
        <v>44601</v>
      </c>
      <c r="D16362" s="235">
        <v>0</v>
      </c>
      <c r="E16362" s="235">
        <v>97.3</v>
      </c>
      <c r="F16362" s="235">
        <v>59.6</v>
      </c>
      <c r="G16362" s="235">
        <v>21.3</v>
      </c>
      <c r="H16362" s="235">
        <v>10.5</v>
      </c>
    </row>
    <row r="16363" spans="2:8">
      <c r="B16363" s="235" t="s">
        <v>440</v>
      </c>
      <c r="C16363" s="235">
        <v>44602</v>
      </c>
      <c r="D16363" s="235">
        <v>0</v>
      </c>
      <c r="E16363" s="235">
        <v>95.9</v>
      </c>
      <c r="F16363" s="235">
        <v>64.5</v>
      </c>
      <c r="G16363" s="235">
        <v>23</v>
      </c>
      <c r="H16363" s="235">
        <v>12.4</v>
      </c>
    </row>
    <row r="16364" spans="2:8">
      <c r="B16364" s="235" t="s">
        <v>440</v>
      </c>
      <c r="C16364" s="235">
        <v>44605</v>
      </c>
      <c r="D16364" s="235">
        <v>0</v>
      </c>
      <c r="E16364" s="235">
        <v>97</v>
      </c>
      <c r="F16364" s="235">
        <v>66.599999999999994</v>
      </c>
      <c r="G16364" s="235">
        <v>23.6</v>
      </c>
      <c r="H16364" s="235">
        <v>13.4</v>
      </c>
    </row>
    <row r="16365" spans="2:8">
      <c r="B16365" s="235" t="s">
        <v>97</v>
      </c>
      <c r="C16365" s="235">
        <v>43983</v>
      </c>
      <c r="D16365" s="235">
        <v>13</v>
      </c>
      <c r="E16365" s="235">
        <v>0</v>
      </c>
      <c r="F16365" s="235">
        <v>0</v>
      </c>
      <c r="G16365" s="235">
        <v>0</v>
      </c>
      <c r="H16365" s="235">
        <v>0</v>
      </c>
    </row>
    <row r="16366" spans="2:8">
      <c r="B16366" s="235" t="s">
        <v>97</v>
      </c>
      <c r="C16366" s="235">
        <v>44013</v>
      </c>
      <c r="D16366" s="235">
        <v>304</v>
      </c>
      <c r="E16366" s="235">
        <v>0</v>
      </c>
      <c r="F16366" s="235">
        <v>0</v>
      </c>
      <c r="G16366" s="235">
        <v>0</v>
      </c>
      <c r="H16366" s="235">
        <v>0</v>
      </c>
    </row>
    <row r="16367" spans="2:8">
      <c r="B16367" s="235" t="s">
        <v>97</v>
      </c>
      <c r="C16367" s="235">
        <v>44044</v>
      </c>
      <c r="D16367" s="235">
        <v>307</v>
      </c>
      <c r="E16367" s="235">
        <v>0</v>
      </c>
      <c r="F16367" s="235">
        <v>0</v>
      </c>
      <c r="G16367" s="235">
        <v>0</v>
      </c>
      <c r="H16367" s="235">
        <v>0</v>
      </c>
    </row>
    <row r="16368" spans="2:8">
      <c r="B16368" s="235" t="s">
        <v>97</v>
      </c>
      <c r="C16368" s="235">
        <v>44075</v>
      </c>
      <c r="D16368" s="235">
        <v>217</v>
      </c>
      <c r="E16368" s="235">
        <v>0</v>
      </c>
      <c r="F16368" s="235">
        <v>0</v>
      </c>
      <c r="G16368" s="235">
        <v>0</v>
      </c>
      <c r="H16368" s="235">
        <v>0</v>
      </c>
    </row>
    <row r="16369" spans="2:8">
      <c r="B16369" s="235" t="s">
        <v>97</v>
      </c>
      <c r="C16369" s="235">
        <v>44105</v>
      </c>
      <c r="D16369" s="235">
        <v>269</v>
      </c>
      <c r="E16369" s="235">
        <v>0</v>
      </c>
      <c r="F16369" s="235">
        <v>0</v>
      </c>
      <c r="G16369" s="235">
        <v>0</v>
      </c>
      <c r="H16369" s="235">
        <v>0</v>
      </c>
    </row>
    <row r="16370" spans="2:8">
      <c r="B16370" s="235" t="s">
        <v>97</v>
      </c>
      <c r="C16370" s="235">
        <v>44136</v>
      </c>
      <c r="D16370" s="235">
        <v>338</v>
      </c>
      <c r="E16370" s="235">
        <v>0</v>
      </c>
      <c r="F16370" s="235">
        <v>0</v>
      </c>
      <c r="G16370" s="235">
        <v>0</v>
      </c>
      <c r="H16370" s="235">
        <v>0</v>
      </c>
    </row>
    <row r="16371" spans="2:8">
      <c r="B16371" s="235" t="s">
        <v>97</v>
      </c>
      <c r="C16371" s="235">
        <v>44166</v>
      </c>
      <c r="D16371" s="235">
        <v>161</v>
      </c>
      <c r="E16371" s="235">
        <v>0</v>
      </c>
      <c r="F16371" s="235">
        <v>0</v>
      </c>
      <c r="G16371" s="235">
        <v>0</v>
      </c>
      <c r="H16371" s="235">
        <v>0</v>
      </c>
    </row>
    <row r="16372" spans="2:8">
      <c r="B16372" s="235" t="s">
        <v>97</v>
      </c>
      <c r="C16372" s="235">
        <v>44197</v>
      </c>
      <c r="D16372" s="235">
        <v>125</v>
      </c>
      <c r="E16372" s="235">
        <v>0</v>
      </c>
      <c r="F16372" s="235">
        <v>0</v>
      </c>
      <c r="G16372" s="235">
        <v>0</v>
      </c>
      <c r="H16372" s="235">
        <v>0</v>
      </c>
    </row>
    <row r="16373" spans="2:8">
      <c r="B16373" s="235" t="s">
        <v>97</v>
      </c>
      <c r="C16373" s="235">
        <v>44228</v>
      </c>
      <c r="D16373" s="235">
        <v>249</v>
      </c>
      <c r="E16373" s="235">
        <v>0</v>
      </c>
      <c r="F16373" s="235">
        <v>0</v>
      </c>
      <c r="G16373" s="235">
        <v>0</v>
      </c>
      <c r="H16373" s="235">
        <v>0</v>
      </c>
    </row>
    <row r="16374" spans="2:8">
      <c r="B16374" s="235" t="s">
        <v>97</v>
      </c>
      <c r="C16374" s="235">
        <v>44256</v>
      </c>
      <c r="D16374" s="235">
        <v>484</v>
      </c>
      <c r="E16374" s="235">
        <v>0</v>
      </c>
      <c r="F16374" s="235">
        <v>0</v>
      </c>
      <c r="G16374" s="235">
        <v>0</v>
      </c>
      <c r="H16374" s="235">
        <v>0</v>
      </c>
    </row>
    <row r="16375" spans="2:8">
      <c r="B16375" s="235" t="s">
        <v>97</v>
      </c>
      <c r="C16375" s="235">
        <v>44319</v>
      </c>
      <c r="D16375" s="235">
        <v>39</v>
      </c>
      <c r="E16375" s="235">
        <v>89</v>
      </c>
      <c r="F16375" s="235">
        <v>87</v>
      </c>
      <c r="G16375" s="235">
        <v>15.1</v>
      </c>
      <c r="H16375" s="235">
        <v>14.6</v>
      </c>
    </row>
    <row r="16376" spans="2:8">
      <c r="B16376" s="235" t="s">
        <v>97</v>
      </c>
      <c r="C16376" s="235">
        <v>44320</v>
      </c>
      <c r="D16376" s="235">
        <v>10</v>
      </c>
      <c r="E16376" s="235">
        <v>86</v>
      </c>
      <c r="F16376" s="235">
        <v>75</v>
      </c>
      <c r="G16376" s="235">
        <v>15.6</v>
      </c>
      <c r="H16376" s="235">
        <v>14.9</v>
      </c>
    </row>
    <row r="16377" spans="2:8">
      <c r="B16377" s="235" t="s">
        <v>97</v>
      </c>
      <c r="C16377" s="235">
        <v>44321</v>
      </c>
      <c r="D16377" s="235">
        <v>0</v>
      </c>
      <c r="E16377" s="235">
        <v>90</v>
      </c>
      <c r="F16377" s="235">
        <v>87</v>
      </c>
      <c r="G16377" s="235">
        <v>15.2</v>
      </c>
      <c r="H16377" s="235">
        <v>14.3</v>
      </c>
    </row>
    <row r="16378" spans="2:8">
      <c r="B16378" s="235" t="s">
        <v>97</v>
      </c>
      <c r="C16378" s="235">
        <v>44322</v>
      </c>
      <c r="D16378" s="235">
        <v>20</v>
      </c>
      <c r="E16378" s="235">
        <v>92</v>
      </c>
      <c r="F16378" s="235">
        <v>88</v>
      </c>
      <c r="G16378" s="235">
        <v>16</v>
      </c>
      <c r="H16378" s="235">
        <v>15.6</v>
      </c>
    </row>
    <row r="16379" spans="2:8">
      <c r="B16379" s="235" t="s">
        <v>97</v>
      </c>
      <c r="C16379" s="235">
        <v>44326</v>
      </c>
      <c r="D16379" s="235">
        <v>34</v>
      </c>
      <c r="E16379" s="235">
        <v>80</v>
      </c>
      <c r="F16379" s="235">
        <v>62</v>
      </c>
      <c r="G16379" s="235">
        <v>20.2</v>
      </c>
      <c r="H16379" s="235">
        <v>17.600000000000001</v>
      </c>
    </row>
    <row r="16380" spans="2:8">
      <c r="B16380" s="235" t="s">
        <v>97</v>
      </c>
      <c r="C16380" s="235">
        <v>44327</v>
      </c>
      <c r="D16380" s="235">
        <v>0</v>
      </c>
      <c r="E16380" s="235">
        <v>85</v>
      </c>
      <c r="F16380" s="235">
        <v>84</v>
      </c>
      <c r="G16380" s="235">
        <v>18.3</v>
      </c>
      <c r="H16380" s="235">
        <v>18.2</v>
      </c>
    </row>
    <row r="16381" spans="2:8">
      <c r="B16381" s="235" t="s">
        <v>97</v>
      </c>
      <c r="C16381" s="235">
        <v>44328</v>
      </c>
      <c r="D16381" s="235">
        <v>0</v>
      </c>
      <c r="E16381" s="235">
        <v>74</v>
      </c>
      <c r="F16381" s="235">
        <v>64</v>
      </c>
      <c r="G16381" s="235">
        <v>20.7</v>
      </c>
      <c r="H16381" s="235">
        <v>19.399999999999999</v>
      </c>
    </row>
    <row r="16382" spans="2:8">
      <c r="B16382" s="235" t="s">
        <v>97</v>
      </c>
      <c r="C16382" s="235">
        <v>44330</v>
      </c>
      <c r="D16382" s="235">
        <v>7</v>
      </c>
      <c r="E16382" s="235">
        <v>81</v>
      </c>
      <c r="F16382" s="235">
        <v>79</v>
      </c>
      <c r="G16382" s="235">
        <v>18.899999999999999</v>
      </c>
      <c r="H16382" s="235">
        <v>18.600000000000001</v>
      </c>
    </row>
    <row r="16383" spans="2:8">
      <c r="B16383" s="235" t="s">
        <v>97</v>
      </c>
      <c r="C16383" s="235">
        <v>44334</v>
      </c>
      <c r="D16383" s="235">
        <v>76</v>
      </c>
      <c r="E16383" s="235">
        <v>78</v>
      </c>
      <c r="F16383" s="235">
        <v>70</v>
      </c>
      <c r="G16383" s="235">
        <v>20.5</v>
      </c>
      <c r="H16383" s="235">
        <v>19.399999999999999</v>
      </c>
    </row>
    <row r="16384" spans="2:8">
      <c r="B16384" s="235" t="s">
        <v>97</v>
      </c>
      <c r="C16384" s="235">
        <v>44335</v>
      </c>
      <c r="D16384" s="235">
        <v>2</v>
      </c>
      <c r="E16384" s="235">
        <v>92</v>
      </c>
      <c r="F16384" s="235">
        <v>84</v>
      </c>
      <c r="G16384" s="235">
        <v>18.5</v>
      </c>
      <c r="H16384" s="235">
        <v>16.2</v>
      </c>
    </row>
    <row r="16385" spans="2:8">
      <c r="B16385" s="235" t="s">
        <v>97</v>
      </c>
      <c r="C16385" s="235">
        <v>44336</v>
      </c>
      <c r="D16385" s="235">
        <v>6</v>
      </c>
      <c r="E16385" s="235">
        <v>86</v>
      </c>
      <c r="F16385" s="235">
        <v>75</v>
      </c>
      <c r="G16385" s="235">
        <v>21.6</v>
      </c>
      <c r="H16385" s="235">
        <v>17.899999999999999</v>
      </c>
    </row>
    <row r="16386" spans="2:8">
      <c r="B16386" s="235" t="s">
        <v>97</v>
      </c>
      <c r="C16386" s="235">
        <v>43972</v>
      </c>
      <c r="D16386" s="235">
        <v>0</v>
      </c>
      <c r="E16386" s="235">
        <v>81</v>
      </c>
      <c r="F16386" s="235">
        <v>78</v>
      </c>
      <c r="G16386" s="235">
        <v>20.7</v>
      </c>
      <c r="H16386" s="235">
        <v>19.3</v>
      </c>
    </row>
    <row r="16387" spans="2:8">
      <c r="B16387" s="235" t="s">
        <v>97</v>
      </c>
      <c r="C16387" s="235">
        <v>44340</v>
      </c>
      <c r="D16387" s="235">
        <v>17</v>
      </c>
      <c r="E16387" s="235">
        <v>89</v>
      </c>
      <c r="F16387" s="235">
        <v>89</v>
      </c>
      <c r="G16387" s="235">
        <v>17.7</v>
      </c>
      <c r="H16387" s="235">
        <v>17.399999999999999</v>
      </c>
    </row>
    <row r="16388" spans="2:8">
      <c r="B16388" s="235" t="s">
        <v>97</v>
      </c>
      <c r="C16388" s="235">
        <v>44341</v>
      </c>
      <c r="D16388" s="235">
        <v>10</v>
      </c>
      <c r="E16388" s="235">
        <v>82</v>
      </c>
      <c r="F16388" s="235">
        <v>79</v>
      </c>
      <c r="G16388" s="235">
        <v>19.3</v>
      </c>
      <c r="H16388" s="235">
        <v>18.7</v>
      </c>
    </row>
    <row r="16389" spans="2:8">
      <c r="B16389" s="235" t="s">
        <v>97</v>
      </c>
      <c r="C16389" s="235">
        <v>44342</v>
      </c>
      <c r="D16389" s="235">
        <v>11</v>
      </c>
      <c r="E16389" s="235">
        <v>89</v>
      </c>
      <c r="F16389" s="235">
        <v>83</v>
      </c>
      <c r="G16389" s="235">
        <v>19.399999999999999</v>
      </c>
      <c r="H16389" s="235">
        <v>18.2</v>
      </c>
    </row>
    <row r="16390" spans="2:8">
      <c r="B16390" s="235" t="s">
        <v>97</v>
      </c>
      <c r="C16390" s="235">
        <v>44343</v>
      </c>
      <c r="D16390" s="235">
        <v>24</v>
      </c>
      <c r="E16390" s="235">
        <v>81</v>
      </c>
      <c r="F16390" s="235">
        <v>80</v>
      </c>
      <c r="G16390" s="235">
        <v>18.7</v>
      </c>
      <c r="H16390" s="235">
        <v>18.5</v>
      </c>
    </row>
    <row r="16391" spans="2:8">
      <c r="B16391" s="235" t="s">
        <v>97</v>
      </c>
      <c r="C16391" s="235">
        <v>44344</v>
      </c>
      <c r="D16391" s="235">
        <v>13</v>
      </c>
      <c r="E16391" s="235">
        <v>88</v>
      </c>
      <c r="F16391" s="235">
        <v>87</v>
      </c>
      <c r="G16391" s="235">
        <v>15.8</v>
      </c>
      <c r="H16391" s="235">
        <v>15.7</v>
      </c>
    </row>
    <row r="16392" spans="2:8">
      <c r="B16392" s="235" t="s">
        <v>97</v>
      </c>
      <c r="C16392" s="235">
        <v>44287</v>
      </c>
      <c r="D16392" s="235">
        <v>233</v>
      </c>
      <c r="E16392" s="235">
        <v>85</v>
      </c>
      <c r="F16392" s="235">
        <v>0</v>
      </c>
      <c r="G16392" s="235">
        <v>17.3</v>
      </c>
      <c r="H16392" s="235">
        <v>16.3</v>
      </c>
    </row>
    <row r="16393" spans="2:8">
      <c r="B16393" s="235" t="s">
        <v>97</v>
      </c>
      <c r="C16393" s="235">
        <v>44347</v>
      </c>
      <c r="D16393" s="235">
        <v>60</v>
      </c>
      <c r="E16393" s="235">
        <v>79</v>
      </c>
      <c r="F16393" s="235">
        <v>78</v>
      </c>
      <c r="G16393" s="235">
        <v>19.399999999999999</v>
      </c>
      <c r="H16393" s="235">
        <v>19.2</v>
      </c>
    </row>
    <row r="16394" spans="2:8">
      <c r="B16394" s="235" t="s">
        <v>97</v>
      </c>
      <c r="C16394" s="235">
        <v>44348</v>
      </c>
      <c r="D16394" s="235">
        <v>13</v>
      </c>
      <c r="E16394" s="235">
        <v>90</v>
      </c>
      <c r="F16394" s="235">
        <v>86</v>
      </c>
      <c r="G16394" s="235">
        <v>16</v>
      </c>
      <c r="H16394" s="235">
        <v>15.4</v>
      </c>
    </row>
    <row r="16395" spans="2:8">
      <c r="B16395" s="235" t="s">
        <v>97</v>
      </c>
      <c r="C16395" s="235">
        <v>44349</v>
      </c>
      <c r="D16395" s="235">
        <v>30</v>
      </c>
      <c r="E16395" s="235">
        <v>90</v>
      </c>
      <c r="F16395" s="235">
        <v>85</v>
      </c>
      <c r="G16395" s="235">
        <v>18</v>
      </c>
      <c r="H16395" s="235">
        <v>17</v>
      </c>
    </row>
    <row r="16396" spans="2:8">
      <c r="B16396" s="235" t="s">
        <v>97</v>
      </c>
      <c r="C16396" s="235">
        <v>44350</v>
      </c>
      <c r="D16396" s="235">
        <v>0</v>
      </c>
      <c r="E16396" s="235">
        <v>90</v>
      </c>
      <c r="F16396" s="235">
        <v>89</v>
      </c>
      <c r="G16396" s="235">
        <v>17.600000000000001</v>
      </c>
      <c r="H16396" s="235">
        <v>17.5</v>
      </c>
    </row>
    <row r="16397" spans="2:8">
      <c r="B16397" s="235" t="s">
        <v>97</v>
      </c>
      <c r="C16397" s="235">
        <v>44355</v>
      </c>
      <c r="D16397" s="235">
        <v>3</v>
      </c>
      <c r="E16397" s="235">
        <v>93</v>
      </c>
      <c r="F16397" s="235">
        <v>91</v>
      </c>
      <c r="G16397" s="235">
        <v>14.6</v>
      </c>
      <c r="H16397" s="235">
        <v>14.4</v>
      </c>
    </row>
    <row r="16398" spans="2:8">
      <c r="B16398" s="235" t="s">
        <v>97</v>
      </c>
      <c r="C16398" s="235">
        <v>44356</v>
      </c>
      <c r="D16398" s="235">
        <v>24</v>
      </c>
      <c r="E16398" s="235">
        <v>85</v>
      </c>
      <c r="F16398" s="235">
        <v>80</v>
      </c>
      <c r="G16398" s="235">
        <v>17</v>
      </c>
      <c r="H16398" s="235">
        <v>15.5</v>
      </c>
    </row>
    <row r="16399" spans="2:8">
      <c r="B16399" s="235" t="s">
        <v>97</v>
      </c>
      <c r="C16399" s="235">
        <v>44362</v>
      </c>
      <c r="D16399" s="235">
        <v>90</v>
      </c>
      <c r="E16399" s="235">
        <v>93</v>
      </c>
      <c r="F16399" s="235">
        <v>92</v>
      </c>
      <c r="G16399" s="235">
        <v>17</v>
      </c>
      <c r="H16399" s="235">
        <v>16.600000000000001</v>
      </c>
    </row>
    <row r="16400" spans="2:8">
      <c r="B16400" s="235" t="s">
        <v>97</v>
      </c>
      <c r="C16400" s="235">
        <v>44363</v>
      </c>
      <c r="D16400" s="235">
        <v>11</v>
      </c>
      <c r="E16400" s="235">
        <v>87</v>
      </c>
      <c r="F16400" s="235">
        <v>74</v>
      </c>
      <c r="G16400" s="235">
        <v>18.600000000000001</v>
      </c>
      <c r="H16400" s="235">
        <v>16.3</v>
      </c>
    </row>
    <row r="16401" spans="2:8">
      <c r="B16401" s="235" t="s">
        <v>97</v>
      </c>
      <c r="C16401" s="235">
        <v>44364</v>
      </c>
      <c r="D16401" s="235">
        <v>0</v>
      </c>
      <c r="E16401" s="235">
        <v>91</v>
      </c>
      <c r="F16401" s="235">
        <v>76</v>
      </c>
      <c r="G16401" s="235">
        <v>19.7</v>
      </c>
      <c r="H16401" s="235">
        <v>18</v>
      </c>
    </row>
    <row r="16402" spans="2:8">
      <c r="B16402" s="235" t="s">
        <v>97</v>
      </c>
      <c r="C16402" s="235">
        <v>44369</v>
      </c>
      <c r="D16402" s="235">
        <v>0</v>
      </c>
      <c r="E16402" s="235">
        <v>83</v>
      </c>
      <c r="F16402" s="235">
        <v>78</v>
      </c>
      <c r="G16402" s="235">
        <v>18.5</v>
      </c>
      <c r="H16402" s="235">
        <v>16.5</v>
      </c>
    </row>
    <row r="16403" spans="2:8">
      <c r="B16403" s="235" t="s">
        <v>97</v>
      </c>
      <c r="C16403" s="235">
        <v>44370</v>
      </c>
      <c r="D16403" s="235">
        <v>0</v>
      </c>
      <c r="E16403" s="235">
        <v>89</v>
      </c>
      <c r="F16403" s="235">
        <v>72</v>
      </c>
      <c r="G16403" s="235">
        <v>21.2</v>
      </c>
      <c r="H16403" s="235">
        <v>16.5</v>
      </c>
    </row>
    <row r="16404" spans="2:8">
      <c r="B16404" s="235" t="s">
        <v>97</v>
      </c>
      <c r="C16404" s="235">
        <v>44375</v>
      </c>
      <c r="D16404" s="235">
        <v>18</v>
      </c>
      <c r="E16404" s="235">
        <v>86</v>
      </c>
      <c r="F16404" s="235">
        <v>84</v>
      </c>
      <c r="G16404" s="235">
        <v>13.5</v>
      </c>
      <c r="H16404" s="235">
        <v>12.9</v>
      </c>
    </row>
    <row r="16405" spans="2:8">
      <c r="B16405" s="235" t="s">
        <v>97</v>
      </c>
      <c r="C16405" s="235">
        <v>44376</v>
      </c>
      <c r="D16405" s="235">
        <v>0</v>
      </c>
      <c r="E16405" s="235">
        <v>78</v>
      </c>
      <c r="F16405" s="235">
        <v>78</v>
      </c>
      <c r="G16405" s="235">
        <v>13.9</v>
      </c>
      <c r="H16405" s="235">
        <v>13.7</v>
      </c>
    </row>
    <row r="16406" spans="2:8">
      <c r="B16406" s="235" t="s">
        <v>97</v>
      </c>
      <c r="C16406" s="235">
        <v>44376</v>
      </c>
      <c r="D16406" s="235">
        <v>0</v>
      </c>
      <c r="E16406" s="235">
        <v>78</v>
      </c>
      <c r="F16406" s="235">
        <v>78</v>
      </c>
      <c r="G16406" s="235">
        <v>13.9</v>
      </c>
      <c r="H16406" s="235">
        <v>13.7</v>
      </c>
    </row>
    <row r="16407" spans="2:8">
      <c r="B16407" s="235" t="s">
        <v>97</v>
      </c>
      <c r="C16407" s="235">
        <v>44377</v>
      </c>
      <c r="D16407" s="235">
        <v>0</v>
      </c>
      <c r="E16407" s="235">
        <v>88</v>
      </c>
      <c r="F16407" s="235">
        <v>87</v>
      </c>
      <c r="G16407" s="235">
        <v>15.9</v>
      </c>
      <c r="H16407" s="235">
        <v>15.7</v>
      </c>
    </row>
    <row r="16408" spans="2:8">
      <c r="B16408" s="235" t="s">
        <v>97</v>
      </c>
      <c r="C16408" s="235">
        <v>44378</v>
      </c>
      <c r="D16408" s="235">
        <v>0</v>
      </c>
      <c r="E16408" s="235">
        <v>92</v>
      </c>
      <c r="F16408" s="235">
        <v>88</v>
      </c>
      <c r="G16408" s="235">
        <v>14.1</v>
      </c>
      <c r="H16408" s="235">
        <v>13.8</v>
      </c>
    </row>
    <row r="16409" spans="2:8">
      <c r="B16409" s="235" t="s">
        <v>97</v>
      </c>
      <c r="C16409" s="235">
        <v>44383</v>
      </c>
      <c r="D16409" s="235">
        <v>5</v>
      </c>
      <c r="E16409" s="235">
        <v>86</v>
      </c>
      <c r="F16409" s="235">
        <v>81</v>
      </c>
      <c r="G16409" s="235">
        <v>17.2</v>
      </c>
      <c r="H16409" s="235">
        <v>15.4</v>
      </c>
    </row>
    <row r="16410" spans="2:8">
      <c r="B16410" s="235" t="s">
        <v>97</v>
      </c>
      <c r="C16410" s="235">
        <v>44384</v>
      </c>
      <c r="D16410" s="235">
        <v>0</v>
      </c>
      <c r="E16410" s="235">
        <v>76</v>
      </c>
      <c r="F16410" s="235">
        <v>74</v>
      </c>
      <c r="G16410" s="235">
        <v>19.600000000000001</v>
      </c>
      <c r="H16410" s="235">
        <v>18.7</v>
      </c>
    </row>
    <row r="16411" spans="2:8">
      <c r="B16411" s="235" t="s">
        <v>97</v>
      </c>
      <c r="C16411" s="235">
        <v>44386</v>
      </c>
      <c r="D16411" s="235">
        <v>17</v>
      </c>
      <c r="E16411" s="235">
        <v>84</v>
      </c>
      <c r="F16411" s="235">
        <v>83</v>
      </c>
      <c r="G16411" s="235">
        <v>16.399999999999999</v>
      </c>
      <c r="H16411" s="235">
        <v>15.4</v>
      </c>
    </row>
    <row r="16412" spans="2:8">
      <c r="B16412" s="235" t="s">
        <v>97</v>
      </c>
      <c r="C16412" s="235">
        <v>44389</v>
      </c>
      <c r="D16412" s="235">
        <v>40</v>
      </c>
      <c r="E16412" s="235">
        <v>89</v>
      </c>
      <c r="F16412" s="235">
        <v>88</v>
      </c>
      <c r="G16412" s="235">
        <v>15.2</v>
      </c>
      <c r="H16412" s="235">
        <v>15</v>
      </c>
    </row>
    <row r="16413" spans="2:8">
      <c r="B16413" s="235" t="s">
        <v>97</v>
      </c>
      <c r="C16413" s="235">
        <v>44390</v>
      </c>
      <c r="D16413" s="235">
        <v>0</v>
      </c>
      <c r="E16413" s="235">
        <v>78</v>
      </c>
      <c r="F16413" s="235">
        <v>77</v>
      </c>
      <c r="G16413" s="235">
        <v>14.8</v>
      </c>
      <c r="H16413" s="235">
        <v>14.5</v>
      </c>
    </row>
    <row r="16414" spans="2:8">
      <c r="B16414" s="235" t="s">
        <v>97</v>
      </c>
      <c r="C16414" s="235">
        <v>44391</v>
      </c>
      <c r="D16414" s="235">
        <v>3</v>
      </c>
      <c r="E16414" s="235">
        <v>79</v>
      </c>
      <c r="F16414" s="235">
        <v>66</v>
      </c>
      <c r="G16414" s="235">
        <v>20.399999999999999</v>
      </c>
      <c r="H16414" s="235">
        <v>17.7</v>
      </c>
    </row>
    <row r="16415" spans="2:8">
      <c r="B16415" s="235" t="s">
        <v>97</v>
      </c>
      <c r="C16415" s="235">
        <v>44392</v>
      </c>
      <c r="D16415" s="235">
        <v>0</v>
      </c>
      <c r="E16415" s="235">
        <v>88</v>
      </c>
      <c r="F16415" s="235">
        <v>84</v>
      </c>
      <c r="G16415" s="235">
        <v>22.8</v>
      </c>
      <c r="H16415" s="235">
        <v>20.9</v>
      </c>
    </row>
    <row r="16416" spans="2:8">
      <c r="B16416" s="235" t="s">
        <v>97</v>
      </c>
      <c r="C16416" s="235">
        <v>44393</v>
      </c>
      <c r="D16416" s="235">
        <v>9</v>
      </c>
      <c r="E16416" s="235">
        <v>87</v>
      </c>
      <c r="F16416" s="235">
        <v>76</v>
      </c>
      <c r="G16416" s="235">
        <v>23</v>
      </c>
      <c r="H16416" s="235">
        <v>21.5</v>
      </c>
    </row>
    <row r="16417" spans="2:8">
      <c r="B16417" s="235" t="s">
        <v>97</v>
      </c>
      <c r="C16417" s="235">
        <v>44397</v>
      </c>
      <c r="D16417" s="235">
        <v>10</v>
      </c>
      <c r="E16417" s="235">
        <v>71</v>
      </c>
      <c r="F16417" s="235">
        <v>59</v>
      </c>
      <c r="G16417" s="235">
        <v>18.8</v>
      </c>
      <c r="H16417" s="235">
        <v>15.9</v>
      </c>
    </row>
    <row r="16418" spans="2:8">
      <c r="B16418" s="235" t="s">
        <v>97</v>
      </c>
      <c r="C16418" s="235">
        <v>44399</v>
      </c>
      <c r="D16418" s="235">
        <v>0</v>
      </c>
      <c r="E16418" s="235">
        <v>79</v>
      </c>
      <c r="F16418" s="235">
        <v>78</v>
      </c>
      <c r="G16418" s="235">
        <v>15.4</v>
      </c>
      <c r="H16418" s="235">
        <v>15.2</v>
      </c>
    </row>
    <row r="16419" spans="2:8">
      <c r="B16419" s="235" t="s">
        <v>97</v>
      </c>
      <c r="C16419" s="235">
        <v>44400</v>
      </c>
      <c r="D16419" s="235">
        <v>0</v>
      </c>
      <c r="E16419" s="235">
        <v>73</v>
      </c>
      <c r="F16419" s="235">
        <v>61</v>
      </c>
      <c r="G16419" s="235">
        <v>22.6</v>
      </c>
      <c r="H16419" s="235">
        <v>20.5</v>
      </c>
    </row>
    <row r="16420" spans="2:8">
      <c r="B16420" s="235" t="s">
        <v>97</v>
      </c>
      <c r="C16420" s="235">
        <v>44403</v>
      </c>
      <c r="D16420" s="235">
        <v>41</v>
      </c>
      <c r="E16420" s="235">
        <v>91</v>
      </c>
      <c r="F16420" s="235">
        <v>86</v>
      </c>
      <c r="G16420" s="235">
        <v>14.5</v>
      </c>
      <c r="H16420" s="235">
        <v>13.6</v>
      </c>
    </row>
    <row r="16421" spans="2:8">
      <c r="B16421" s="235" t="s">
        <v>97</v>
      </c>
      <c r="C16421" s="235">
        <v>44404</v>
      </c>
      <c r="D16421" s="235">
        <v>18</v>
      </c>
      <c r="E16421" s="235">
        <v>86</v>
      </c>
      <c r="F16421" s="235">
        <v>84</v>
      </c>
      <c r="G16421" s="235">
        <v>15.4</v>
      </c>
      <c r="H16421" s="235">
        <v>15.1</v>
      </c>
    </row>
    <row r="16422" spans="2:8">
      <c r="B16422" s="235" t="s">
        <v>97</v>
      </c>
      <c r="C16422" s="235">
        <v>44405</v>
      </c>
      <c r="D16422" s="235">
        <v>4.5</v>
      </c>
      <c r="E16422" s="235">
        <v>87</v>
      </c>
      <c r="F16422" s="235">
        <v>86</v>
      </c>
      <c r="G16422" s="235">
        <v>14.3</v>
      </c>
      <c r="H16422" s="235">
        <v>14.1</v>
      </c>
    </row>
    <row r="16423" spans="2:8">
      <c r="B16423" s="235" t="s">
        <v>97</v>
      </c>
      <c r="C16423" s="235">
        <v>44406</v>
      </c>
      <c r="D16423" s="235">
        <v>0</v>
      </c>
      <c r="E16423" s="235">
        <v>83</v>
      </c>
      <c r="F16423" s="235">
        <v>79</v>
      </c>
      <c r="G16423" s="235">
        <v>18.2</v>
      </c>
      <c r="H16423" s="235">
        <v>17.2</v>
      </c>
    </row>
    <row r="16424" spans="2:8">
      <c r="B16424" s="235" t="s">
        <v>97</v>
      </c>
      <c r="C16424" s="235">
        <v>44407</v>
      </c>
      <c r="D16424" s="235">
        <v>23</v>
      </c>
      <c r="E16424" s="235">
        <v>74</v>
      </c>
      <c r="F16424" s="235">
        <v>68</v>
      </c>
      <c r="G16424" s="235">
        <v>19.100000000000001</v>
      </c>
      <c r="H16424" s="235">
        <v>17.899999999999999</v>
      </c>
    </row>
    <row r="16425" spans="2:8">
      <c r="B16425" s="235" t="s">
        <v>97</v>
      </c>
      <c r="C16425" s="235">
        <v>44410</v>
      </c>
      <c r="D16425" s="235">
        <v>0</v>
      </c>
      <c r="E16425" s="235">
        <v>81</v>
      </c>
      <c r="F16425" s="235">
        <v>74</v>
      </c>
      <c r="G16425" s="235">
        <v>18</v>
      </c>
      <c r="H16425" s="235">
        <v>15.3</v>
      </c>
    </row>
    <row r="16426" spans="2:8">
      <c r="B16426" s="235" t="s">
        <v>97</v>
      </c>
      <c r="C16426" s="235">
        <v>44411</v>
      </c>
      <c r="D16426" s="235">
        <v>0</v>
      </c>
      <c r="E16426" s="235">
        <v>83</v>
      </c>
      <c r="F16426" s="235">
        <v>80</v>
      </c>
      <c r="G16426" s="235">
        <v>17.100000000000001</v>
      </c>
      <c r="H16426" s="235">
        <v>16.5</v>
      </c>
    </row>
    <row r="16427" spans="2:8">
      <c r="B16427" s="235" t="s">
        <v>97</v>
      </c>
      <c r="C16427" s="235">
        <v>44412</v>
      </c>
      <c r="D16427" s="235">
        <v>0</v>
      </c>
      <c r="E16427" s="235">
        <v>87</v>
      </c>
      <c r="F16427" s="235">
        <v>87</v>
      </c>
      <c r="G16427" s="235">
        <v>10.7</v>
      </c>
      <c r="H16427" s="235">
        <v>10.6</v>
      </c>
    </row>
    <row r="16428" spans="2:8">
      <c r="B16428" s="235" t="s">
        <v>97</v>
      </c>
      <c r="C16428" s="235">
        <v>44413</v>
      </c>
      <c r="D16428" s="235">
        <v>0</v>
      </c>
      <c r="E16428" s="235">
        <v>85</v>
      </c>
      <c r="F16428" s="235">
        <v>71</v>
      </c>
      <c r="G16428" s="235">
        <v>18.8</v>
      </c>
      <c r="H16428" s="235">
        <v>16.100000000000001</v>
      </c>
    </row>
    <row r="16429" spans="2:8">
      <c r="B16429" s="235" t="s">
        <v>97</v>
      </c>
      <c r="C16429" s="235">
        <v>44414</v>
      </c>
      <c r="D16429" s="235">
        <v>0</v>
      </c>
      <c r="E16429" s="235">
        <v>83</v>
      </c>
      <c r="F16429" s="235">
        <v>81</v>
      </c>
      <c r="G16429" s="235">
        <v>14.8</v>
      </c>
      <c r="H16429" s="235">
        <v>14.6</v>
      </c>
    </row>
    <row r="16430" spans="2:8">
      <c r="B16430" s="235" t="s">
        <v>97</v>
      </c>
      <c r="C16430" s="235">
        <v>44417</v>
      </c>
      <c r="D16430" s="235">
        <v>18.5</v>
      </c>
      <c r="E16430" s="235">
        <v>84</v>
      </c>
      <c r="F16430" s="235">
        <v>75</v>
      </c>
      <c r="G16430" s="235">
        <v>21.5</v>
      </c>
      <c r="H16430" s="235">
        <v>19.8</v>
      </c>
    </row>
    <row r="16431" spans="2:8">
      <c r="B16431" s="235" t="s">
        <v>97</v>
      </c>
      <c r="C16431" s="235">
        <v>44418</v>
      </c>
      <c r="D16431" s="235">
        <v>0</v>
      </c>
      <c r="E16431" s="235">
        <v>87</v>
      </c>
      <c r="F16431" s="235">
        <v>86</v>
      </c>
      <c r="G16431" s="235">
        <v>15.7</v>
      </c>
      <c r="H16431" s="235">
        <v>15.6</v>
      </c>
    </row>
    <row r="16432" spans="2:8">
      <c r="B16432" s="235" t="s">
        <v>97</v>
      </c>
      <c r="C16432" s="235">
        <v>44419</v>
      </c>
      <c r="D16432" s="235">
        <v>15</v>
      </c>
      <c r="E16432" s="235">
        <v>83</v>
      </c>
      <c r="F16432" s="235">
        <v>82</v>
      </c>
      <c r="G16432" s="235">
        <v>15.9</v>
      </c>
      <c r="H16432" s="235">
        <v>15.7</v>
      </c>
    </row>
    <row r="16433" spans="2:8">
      <c r="B16433" s="235" t="s">
        <v>97</v>
      </c>
      <c r="C16433" s="235">
        <v>44420</v>
      </c>
      <c r="D16433" s="235">
        <v>6</v>
      </c>
      <c r="E16433" s="235">
        <v>85</v>
      </c>
      <c r="F16433" s="235">
        <v>81</v>
      </c>
      <c r="G16433" s="235">
        <v>18.399999999999999</v>
      </c>
      <c r="H16433" s="235">
        <v>17.899999999999999</v>
      </c>
    </row>
    <row r="16434" spans="2:8">
      <c r="B16434" s="235" t="s">
        <v>97</v>
      </c>
      <c r="C16434" s="235">
        <v>44421</v>
      </c>
      <c r="D16434" s="235">
        <v>22</v>
      </c>
      <c r="E16434" s="235">
        <v>85</v>
      </c>
      <c r="F16434" s="235">
        <v>85</v>
      </c>
      <c r="G16434" s="235">
        <v>14</v>
      </c>
      <c r="H16434" s="235">
        <v>14</v>
      </c>
    </row>
    <row r="16435" spans="2:8">
      <c r="B16435" s="235" t="s">
        <v>97</v>
      </c>
      <c r="C16435" s="235">
        <v>44425</v>
      </c>
      <c r="D16435" s="235">
        <v>65</v>
      </c>
      <c r="E16435" s="235">
        <v>85</v>
      </c>
      <c r="F16435" s="235">
        <v>83</v>
      </c>
      <c r="G16435" s="235">
        <v>14.4</v>
      </c>
      <c r="H16435" s="235">
        <v>13.8</v>
      </c>
    </row>
    <row r="16436" spans="2:8">
      <c r="B16436" s="235" t="s">
        <v>97</v>
      </c>
      <c r="C16436" s="235">
        <v>44426</v>
      </c>
      <c r="D16436" s="235">
        <v>25</v>
      </c>
      <c r="E16436" s="235">
        <v>92</v>
      </c>
      <c r="F16436" s="235">
        <v>85</v>
      </c>
      <c r="G16436" s="235">
        <v>18.600000000000001</v>
      </c>
      <c r="H16436" s="235">
        <v>17.2</v>
      </c>
    </row>
    <row r="16437" spans="2:8">
      <c r="B16437" s="235" t="s">
        <v>97</v>
      </c>
      <c r="C16437" s="235">
        <v>44427</v>
      </c>
      <c r="D16437" s="235">
        <v>25</v>
      </c>
      <c r="E16437" s="235">
        <v>91</v>
      </c>
      <c r="F16437" s="235">
        <v>89</v>
      </c>
      <c r="G16437" s="235">
        <v>18.5</v>
      </c>
      <c r="H16437" s="235">
        <v>17.899999999999999</v>
      </c>
    </row>
    <row r="16438" spans="2:8">
      <c r="B16438" s="235" t="s">
        <v>97</v>
      </c>
      <c r="C16438" s="235">
        <v>44428</v>
      </c>
      <c r="D16438" s="235">
        <v>27</v>
      </c>
      <c r="E16438" s="235">
        <v>84</v>
      </c>
      <c r="F16438" s="235">
        <v>82</v>
      </c>
      <c r="G16438" s="235">
        <v>14.4</v>
      </c>
      <c r="H16438" s="235">
        <v>13.2</v>
      </c>
    </row>
    <row r="16439" spans="2:8">
      <c r="B16439" s="235" t="s">
        <v>97</v>
      </c>
      <c r="C16439" s="235">
        <v>44431</v>
      </c>
      <c r="D16439" s="235">
        <v>22</v>
      </c>
      <c r="E16439" s="235">
        <v>82</v>
      </c>
      <c r="F16439" s="235">
        <v>78</v>
      </c>
      <c r="G16439" s="235">
        <v>20.7</v>
      </c>
      <c r="H16439" s="235">
        <v>18.8</v>
      </c>
    </row>
    <row r="16440" spans="2:8">
      <c r="B16440" s="235" t="s">
        <v>97</v>
      </c>
      <c r="C16440" s="235">
        <v>44432</v>
      </c>
      <c r="D16440" s="235">
        <v>16</v>
      </c>
      <c r="E16440" s="235">
        <v>87</v>
      </c>
      <c r="F16440" s="235">
        <v>84</v>
      </c>
      <c r="G16440" s="235">
        <v>17.7</v>
      </c>
      <c r="H16440" s="235">
        <v>17</v>
      </c>
    </row>
    <row r="16441" spans="2:8">
      <c r="B16441" s="235" t="s">
        <v>97</v>
      </c>
      <c r="C16441" s="235">
        <v>44433</v>
      </c>
      <c r="D16441" s="235">
        <v>2</v>
      </c>
      <c r="E16441" s="235">
        <v>93</v>
      </c>
      <c r="F16441" s="235">
        <v>93</v>
      </c>
      <c r="G16441" s="235">
        <v>15.9</v>
      </c>
      <c r="H16441" s="235">
        <v>15.8</v>
      </c>
    </row>
    <row r="16442" spans="2:8">
      <c r="B16442" s="235" t="s">
        <v>97</v>
      </c>
      <c r="C16442" s="235">
        <v>44434</v>
      </c>
      <c r="D16442" s="235">
        <v>9</v>
      </c>
      <c r="E16442" s="235">
        <v>97</v>
      </c>
      <c r="F16442" s="235">
        <v>68</v>
      </c>
      <c r="G16442" s="235">
        <v>26.3</v>
      </c>
      <c r="H16442" s="235">
        <v>17.5</v>
      </c>
    </row>
    <row r="16443" spans="2:8">
      <c r="B16443" s="235" t="s">
        <v>97</v>
      </c>
      <c r="C16443" s="235">
        <v>44435</v>
      </c>
      <c r="D16443" s="235">
        <v>0</v>
      </c>
      <c r="E16443" s="235">
        <v>86</v>
      </c>
      <c r="F16443" s="235">
        <v>78</v>
      </c>
      <c r="G16443" s="235">
        <v>19.399999999999999</v>
      </c>
      <c r="H16443" s="235">
        <v>17.399999999999999</v>
      </c>
    </row>
    <row r="16444" spans="2:8">
      <c r="B16444" s="235" t="s">
        <v>97</v>
      </c>
      <c r="C16444" s="235">
        <v>44438</v>
      </c>
      <c r="D16444" s="235">
        <v>40</v>
      </c>
      <c r="E16444" s="235">
        <v>89</v>
      </c>
      <c r="F16444" s="235">
        <v>88</v>
      </c>
      <c r="G16444" s="235">
        <v>15.3</v>
      </c>
      <c r="H16444" s="235">
        <v>15.2</v>
      </c>
    </row>
    <row r="16445" spans="2:8">
      <c r="B16445" s="235" t="s">
        <v>97</v>
      </c>
      <c r="C16445" s="235">
        <v>44439</v>
      </c>
      <c r="D16445" s="235">
        <v>14</v>
      </c>
      <c r="E16445" s="235">
        <v>91</v>
      </c>
      <c r="F16445" s="235">
        <v>89</v>
      </c>
      <c r="G16445" s="235">
        <v>15.5</v>
      </c>
      <c r="H16445" s="235">
        <v>15.1</v>
      </c>
    </row>
    <row r="16446" spans="2:8">
      <c r="B16446" s="235" t="s">
        <v>97</v>
      </c>
      <c r="C16446" s="235">
        <v>44440</v>
      </c>
      <c r="D16446" s="235">
        <v>6</v>
      </c>
      <c r="E16446" s="235">
        <v>89</v>
      </c>
      <c r="F16446" s="235">
        <v>87</v>
      </c>
      <c r="G16446" s="235">
        <v>13.6</v>
      </c>
      <c r="H16446" s="235">
        <v>13.4</v>
      </c>
    </row>
    <row r="16447" spans="2:8">
      <c r="B16447" s="235" t="s">
        <v>97</v>
      </c>
      <c r="C16447" s="235">
        <v>44441</v>
      </c>
      <c r="D16447" s="235">
        <v>2</v>
      </c>
      <c r="E16447" s="235">
        <v>92</v>
      </c>
      <c r="F16447" s="235">
        <v>81</v>
      </c>
      <c r="G16447" s="235">
        <v>14</v>
      </c>
      <c r="H16447" s="235">
        <v>13.6</v>
      </c>
    </row>
    <row r="16448" spans="2:8">
      <c r="B16448" s="235" t="s">
        <v>97</v>
      </c>
      <c r="C16448" s="235">
        <v>44442</v>
      </c>
      <c r="D16448" s="235">
        <v>2</v>
      </c>
      <c r="E16448" s="235">
        <v>85</v>
      </c>
      <c r="F16448" s="235">
        <v>84</v>
      </c>
      <c r="G16448" s="235">
        <v>14.3</v>
      </c>
      <c r="H16448" s="235">
        <v>14.1</v>
      </c>
    </row>
    <row r="16449" spans="2:8">
      <c r="B16449" s="235" t="s">
        <v>97</v>
      </c>
      <c r="C16449" s="235">
        <v>44445</v>
      </c>
      <c r="D16449" s="235">
        <v>30</v>
      </c>
      <c r="E16449" s="235">
        <v>88</v>
      </c>
      <c r="F16449" s="235">
        <v>87</v>
      </c>
      <c r="G16449" s="235">
        <v>15.5</v>
      </c>
      <c r="H16449" s="235">
        <v>15.1</v>
      </c>
    </row>
    <row r="16450" spans="2:8">
      <c r="B16450" s="235" t="s">
        <v>97</v>
      </c>
      <c r="C16450" s="235">
        <v>44446</v>
      </c>
      <c r="D16450" s="235">
        <v>8</v>
      </c>
      <c r="E16450" s="235">
        <v>87</v>
      </c>
      <c r="F16450" s="235">
        <v>87</v>
      </c>
      <c r="G16450" s="235">
        <v>16.600000000000001</v>
      </c>
      <c r="H16450" s="235">
        <v>16.5</v>
      </c>
    </row>
    <row r="16451" spans="2:8">
      <c r="B16451" s="235" t="s">
        <v>97</v>
      </c>
      <c r="C16451" s="235">
        <v>44447</v>
      </c>
      <c r="D16451" s="235">
        <v>10</v>
      </c>
      <c r="E16451" s="235">
        <v>89</v>
      </c>
      <c r="F16451" s="235">
        <v>83</v>
      </c>
      <c r="G16451" s="235">
        <v>18.600000000000001</v>
      </c>
      <c r="H16451" s="235">
        <v>17.899999999999999</v>
      </c>
    </row>
    <row r="16452" spans="2:8">
      <c r="B16452" s="235" t="s">
        <v>97</v>
      </c>
      <c r="C16452" s="235">
        <v>44448</v>
      </c>
      <c r="D16452" s="235">
        <v>11</v>
      </c>
      <c r="E16452" s="235">
        <v>77</v>
      </c>
      <c r="F16452" s="235">
        <v>64</v>
      </c>
      <c r="G16452" s="235">
        <v>21.1</v>
      </c>
      <c r="H16452" s="235">
        <v>18.2</v>
      </c>
    </row>
    <row r="16453" spans="2:8">
      <c r="B16453" s="235" t="s">
        <v>97</v>
      </c>
      <c r="C16453" s="235">
        <v>44449</v>
      </c>
      <c r="D16453" s="235">
        <v>3</v>
      </c>
      <c r="E16453" s="235">
        <v>86</v>
      </c>
      <c r="F16453" s="235">
        <v>85</v>
      </c>
      <c r="G16453" s="235">
        <v>15.3</v>
      </c>
      <c r="H16453" s="235">
        <v>15.2</v>
      </c>
    </row>
    <row r="16454" spans="2:8">
      <c r="B16454" s="235" t="s">
        <v>97</v>
      </c>
      <c r="C16454" s="235">
        <v>44452</v>
      </c>
      <c r="D16454" s="235">
        <v>21</v>
      </c>
      <c r="E16454" s="235">
        <v>74</v>
      </c>
      <c r="F16454" s="235">
        <v>66</v>
      </c>
      <c r="G16454" s="235">
        <v>20.8</v>
      </c>
      <c r="H16454" s="235">
        <v>19.8</v>
      </c>
    </row>
    <row r="16455" spans="2:8">
      <c r="B16455" s="235" t="s">
        <v>97</v>
      </c>
      <c r="C16455" s="235">
        <v>44453</v>
      </c>
      <c r="D16455" s="235">
        <v>28</v>
      </c>
      <c r="E16455" s="235">
        <v>94</v>
      </c>
      <c r="F16455" s="235">
        <v>83</v>
      </c>
      <c r="G16455" s="235">
        <v>18.399999999999999</v>
      </c>
      <c r="H16455" s="235">
        <v>16.8</v>
      </c>
    </row>
    <row r="16456" spans="2:8">
      <c r="B16456" s="235" t="s">
        <v>97</v>
      </c>
      <c r="C16456" s="235">
        <v>44454</v>
      </c>
      <c r="D16456" s="235">
        <v>0</v>
      </c>
      <c r="E16456" s="235">
        <v>83</v>
      </c>
      <c r="F16456" s="235">
        <v>77</v>
      </c>
      <c r="G16456" s="235">
        <v>19.600000000000001</v>
      </c>
      <c r="H16456" s="235">
        <v>15.6</v>
      </c>
    </row>
    <row r="16457" spans="2:8">
      <c r="B16457" s="235" t="s">
        <v>97</v>
      </c>
      <c r="C16457" s="235">
        <v>44455</v>
      </c>
      <c r="D16457" s="235">
        <v>0</v>
      </c>
      <c r="E16457" s="235">
        <v>77</v>
      </c>
      <c r="F16457" s="235">
        <v>75</v>
      </c>
      <c r="G16457" s="235">
        <v>19.2</v>
      </c>
      <c r="H16457" s="235">
        <v>17.899999999999999</v>
      </c>
    </row>
    <row r="16458" spans="2:8">
      <c r="B16458" s="235" t="s">
        <v>97</v>
      </c>
      <c r="C16458" s="235">
        <v>44456</v>
      </c>
      <c r="D16458" s="235">
        <v>0</v>
      </c>
      <c r="E16458" s="235">
        <v>64</v>
      </c>
      <c r="F16458" s="235">
        <v>70</v>
      </c>
      <c r="G16458" s="235">
        <v>19.3</v>
      </c>
      <c r="H16458" s="235">
        <v>18.5</v>
      </c>
    </row>
    <row r="16459" spans="2:8">
      <c r="B16459" s="235" t="s">
        <v>97</v>
      </c>
      <c r="C16459" s="235">
        <v>44459</v>
      </c>
      <c r="D16459" s="235">
        <v>6</v>
      </c>
      <c r="E16459" s="235">
        <v>84</v>
      </c>
      <c r="F16459" s="235">
        <v>62</v>
      </c>
      <c r="G16459" s="235">
        <v>22.8</v>
      </c>
      <c r="H16459" s="235">
        <v>17.3</v>
      </c>
    </row>
    <row r="16460" spans="2:8">
      <c r="B16460" s="235" t="s">
        <v>97</v>
      </c>
      <c r="C16460" s="235">
        <v>44460</v>
      </c>
      <c r="D16460" s="235">
        <v>2</v>
      </c>
      <c r="E16460" s="235">
        <v>88</v>
      </c>
      <c r="F16460" s="235">
        <v>87</v>
      </c>
      <c r="G16460" s="235">
        <v>16.7</v>
      </c>
      <c r="H16460" s="235">
        <v>16.399999999999999</v>
      </c>
    </row>
    <row r="16461" spans="2:8">
      <c r="B16461" s="235" t="s">
        <v>97</v>
      </c>
      <c r="C16461" s="235">
        <v>44461</v>
      </c>
      <c r="D16461" s="235">
        <v>2</v>
      </c>
      <c r="E16461" s="235">
        <v>90</v>
      </c>
      <c r="F16461" s="235">
        <v>88</v>
      </c>
      <c r="G16461" s="235">
        <v>15.5</v>
      </c>
      <c r="H16461" s="235">
        <v>15.2</v>
      </c>
    </row>
    <row r="16462" spans="2:8">
      <c r="B16462" s="235" t="s">
        <v>97</v>
      </c>
      <c r="C16462" s="235">
        <v>44462</v>
      </c>
      <c r="D16462" s="235">
        <v>21</v>
      </c>
      <c r="E16462" s="235">
        <v>87</v>
      </c>
      <c r="F16462" s="235">
        <v>86</v>
      </c>
      <c r="G16462" s="235">
        <v>16.5</v>
      </c>
      <c r="H16462" s="235">
        <v>16.3</v>
      </c>
    </row>
    <row r="16463" spans="2:8">
      <c r="B16463" s="235" t="s">
        <v>97</v>
      </c>
      <c r="C16463" s="235">
        <v>44463</v>
      </c>
      <c r="D16463" s="235">
        <v>17</v>
      </c>
      <c r="E16463" s="235">
        <v>91</v>
      </c>
      <c r="F16463" s="235">
        <v>88</v>
      </c>
      <c r="G16463" s="235">
        <v>15.4</v>
      </c>
      <c r="H16463" s="235">
        <v>15</v>
      </c>
    </row>
    <row r="16464" spans="2:8">
      <c r="B16464" s="235" t="s">
        <v>97</v>
      </c>
      <c r="C16464" s="235">
        <v>44466</v>
      </c>
      <c r="D16464" s="235">
        <v>4</v>
      </c>
      <c r="E16464" s="235">
        <v>84</v>
      </c>
      <c r="F16464" s="235">
        <v>62</v>
      </c>
      <c r="G16464" s="235">
        <v>20.8</v>
      </c>
      <c r="H16464" s="235">
        <v>15.6</v>
      </c>
    </row>
    <row r="16465" spans="2:8">
      <c r="B16465" s="235" t="s">
        <v>97</v>
      </c>
      <c r="C16465" s="235">
        <v>44467</v>
      </c>
      <c r="D16465" s="235">
        <v>6</v>
      </c>
      <c r="E16465" s="235">
        <v>85</v>
      </c>
      <c r="F16465" s="235">
        <v>85</v>
      </c>
      <c r="G16465" s="235">
        <v>15.2</v>
      </c>
      <c r="H16465" s="235">
        <v>15.1</v>
      </c>
    </row>
    <row r="16466" spans="2:8">
      <c r="B16466" s="235" t="s">
        <v>97</v>
      </c>
      <c r="C16466" s="235">
        <v>44468</v>
      </c>
      <c r="D16466" s="235">
        <v>5</v>
      </c>
      <c r="E16466" s="235">
        <v>87</v>
      </c>
      <c r="F16466" s="235">
        <v>86</v>
      </c>
      <c r="G16466" s="235">
        <v>14.9</v>
      </c>
      <c r="H16466" s="235">
        <v>14.7</v>
      </c>
    </row>
    <row r="16467" spans="2:8">
      <c r="B16467" s="235" t="s">
        <v>97</v>
      </c>
      <c r="C16467" s="235">
        <v>44469</v>
      </c>
      <c r="D16467" s="235">
        <v>19</v>
      </c>
      <c r="E16467" s="235">
        <v>89</v>
      </c>
      <c r="F16467" s="235">
        <v>85</v>
      </c>
      <c r="G16467" s="235">
        <v>14.6</v>
      </c>
      <c r="H16467" s="235">
        <v>14.4</v>
      </c>
    </row>
    <row r="16468" spans="2:8">
      <c r="B16468" s="235" t="s">
        <v>97</v>
      </c>
      <c r="C16468" s="235">
        <v>44470</v>
      </c>
      <c r="D16468" s="235">
        <v>10</v>
      </c>
      <c r="E16468" s="235">
        <v>82.7</v>
      </c>
      <c r="F16468" s="235">
        <v>79.7</v>
      </c>
      <c r="G16468" s="235">
        <v>16.8</v>
      </c>
      <c r="H16468" s="235">
        <v>16.3</v>
      </c>
    </row>
    <row r="16469" spans="2:8">
      <c r="B16469" s="235" t="s">
        <v>97</v>
      </c>
      <c r="C16469" s="235">
        <v>44473</v>
      </c>
      <c r="D16469" s="235">
        <v>48</v>
      </c>
      <c r="E16469" s="235">
        <v>85.3</v>
      </c>
      <c r="F16469" s="235">
        <v>84.2</v>
      </c>
      <c r="G16469" s="235">
        <v>15.4</v>
      </c>
      <c r="H16469" s="235">
        <v>14.9</v>
      </c>
    </row>
    <row r="16470" spans="2:8">
      <c r="B16470" s="235" t="s">
        <v>97</v>
      </c>
      <c r="C16470" s="235">
        <v>44474</v>
      </c>
      <c r="D16470" s="235">
        <v>60</v>
      </c>
      <c r="E16470" s="235">
        <v>89.4</v>
      </c>
      <c r="F16470" s="235">
        <v>87.6</v>
      </c>
      <c r="G16470" s="235">
        <v>17.600000000000001</v>
      </c>
      <c r="H16470" s="235">
        <v>17.5</v>
      </c>
    </row>
    <row r="16471" spans="2:8">
      <c r="B16471" s="235" t="s">
        <v>97</v>
      </c>
      <c r="C16471" s="235">
        <v>44475</v>
      </c>
      <c r="D16471" s="235">
        <v>3</v>
      </c>
      <c r="E16471" s="235">
        <v>87.1</v>
      </c>
      <c r="F16471" s="235">
        <v>66</v>
      </c>
      <c r="G16471" s="235">
        <v>23</v>
      </c>
      <c r="H16471" s="235">
        <v>20.3</v>
      </c>
    </row>
    <row r="16472" spans="2:8">
      <c r="B16472" s="235" t="s">
        <v>97</v>
      </c>
      <c r="C16472" s="235">
        <v>44476</v>
      </c>
      <c r="D16472" s="235">
        <v>18</v>
      </c>
      <c r="E16472" s="235">
        <v>79.400000000000006</v>
      </c>
      <c r="F16472" s="235">
        <v>73.900000000000006</v>
      </c>
      <c r="G16472" s="235">
        <v>17.899999999999999</v>
      </c>
      <c r="H16472" s="235">
        <v>16.8</v>
      </c>
    </row>
    <row r="16473" spans="2:8">
      <c r="B16473" s="235" t="s">
        <v>97</v>
      </c>
      <c r="C16473" s="235">
        <v>44477</v>
      </c>
      <c r="D16473" s="235">
        <v>0</v>
      </c>
      <c r="E16473" s="235">
        <v>88.7</v>
      </c>
      <c r="F16473" s="235">
        <v>87.1</v>
      </c>
      <c r="G16473" s="235">
        <v>15.8</v>
      </c>
      <c r="H16473" s="235">
        <v>15.3</v>
      </c>
    </row>
    <row r="16474" spans="2:8">
      <c r="B16474" s="235" t="s">
        <v>97</v>
      </c>
      <c r="C16474" s="235">
        <v>44480</v>
      </c>
      <c r="D16474" s="235">
        <v>24</v>
      </c>
      <c r="E16474" s="235">
        <v>88.9</v>
      </c>
      <c r="F16474" s="235">
        <v>82.5</v>
      </c>
      <c r="G16474" s="235">
        <v>17.7</v>
      </c>
      <c r="H16474" s="235">
        <v>16.7</v>
      </c>
    </row>
    <row r="16475" spans="2:8">
      <c r="B16475" s="235" t="s">
        <v>97</v>
      </c>
      <c r="C16475" s="235">
        <v>44481</v>
      </c>
      <c r="D16475" s="235">
        <v>2</v>
      </c>
      <c r="E16475" s="235">
        <v>90.3</v>
      </c>
      <c r="F16475" s="235">
        <v>88.5</v>
      </c>
      <c r="G16475" s="235">
        <v>16.5</v>
      </c>
      <c r="H16475" s="235">
        <v>15.9</v>
      </c>
    </row>
    <row r="16476" spans="2:8">
      <c r="B16476" s="235" t="s">
        <v>97</v>
      </c>
      <c r="C16476" s="235">
        <v>44482</v>
      </c>
      <c r="D16476" s="235">
        <v>4</v>
      </c>
      <c r="E16476" s="235">
        <v>91.7</v>
      </c>
      <c r="F16476" s="235">
        <v>88.7</v>
      </c>
      <c r="G16476" s="235">
        <v>15.2</v>
      </c>
      <c r="H16476" s="235">
        <v>14.7</v>
      </c>
    </row>
    <row r="16477" spans="2:8">
      <c r="B16477" s="235" t="s">
        <v>97</v>
      </c>
      <c r="C16477" s="235">
        <v>44483</v>
      </c>
      <c r="D16477" s="235">
        <v>0</v>
      </c>
      <c r="E16477" s="235">
        <v>86.4</v>
      </c>
      <c r="F16477" s="235">
        <v>84.5</v>
      </c>
      <c r="G16477" s="235">
        <v>14.9</v>
      </c>
      <c r="H16477" s="235">
        <v>14.4</v>
      </c>
    </row>
    <row r="16478" spans="2:8">
      <c r="B16478" s="235" t="s">
        <v>97</v>
      </c>
      <c r="C16478" s="235">
        <v>44484</v>
      </c>
      <c r="D16478" s="235">
        <v>4</v>
      </c>
      <c r="E16478" s="235">
        <v>90.5</v>
      </c>
      <c r="F16478" s="235">
        <v>73.7</v>
      </c>
      <c r="G16478" s="235">
        <v>19.7</v>
      </c>
      <c r="H16478" s="235">
        <v>16.5</v>
      </c>
    </row>
    <row r="16479" spans="2:8">
      <c r="B16479" s="235" t="s">
        <v>97</v>
      </c>
      <c r="C16479" s="235">
        <v>44488</v>
      </c>
      <c r="D16479" s="235">
        <v>28</v>
      </c>
      <c r="E16479" s="235">
        <v>90.1</v>
      </c>
      <c r="F16479" s="235">
        <v>18.399999999999999</v>
      </c>
      <c r="G16479" s="235">
        <v>86.7</v>
      </c>
      <c r="H16479" s="235">
        <v>17.7</v>
      </c>
    </row>
    <row r="16480" spans="2:8">
      <c r="B16480" s="235" t="s">
        <v>97</v>
      </c>
      <c r="C16480" s="235">
        <v>44489</v>
      </c>
      <c r="D16480" s="235">
        <v>12</v>
      </c>
      <c r="E16480" s="235">
        <v>85.8</v>
      </c>
      <c r="F16480" s="235">
        <v>89</v>
      </c>
      <c r="G16480" s="235">
        <v>13.6</v>
      </c>
      <c r="H16480" s="235">
        <v>14.5</v>
      </c>
    </row>
    <row r="16481" spans="2:8">
      <c r="B16481" s="235" t="s">
        <v>97</v>
      </c>
      <c r="C16481" s="235">
        <v>44490</v>
      </c>
      <c r="D16481" s="235">
        <v>3</v>
      </c>
      <c r="E16481" s="235">
        <v>88.4</v>
      </c>
      <c r="F16481" s="235">
        <v>86.8</v>
      </c>
      <c r="G16481" s="235">
        <v>13.2</v>
      </c>
      <c r="H16481" s="235">
        <v>12.9</v>
      </c>
    </row>
    <row r="16482" spans="2:8">
      <c r="B16482" s="235" t="s">
        <v>97</v>
      </c>
      <c r="C16482" s="235">
        <v>44491</v>
      </c>
      <c r="D16482" s="235">
        <v>23</v>
      </c>
      <c r="E16482" s="235">
        <v>87.4</v>
      </c>
      <c r="F16482" s="235">
        <v>85.6</v>
      </c>
      <c r="G16482" s="235">
        <v>13.7</v>
      </c>
      <c r="H16482" s="235">
        <v>13.4</v>
      </c>
    </row>
    <row r="16483" spans="2:8">
      <c r="B16483" s="235" t="s">
        <v>97</v>
      </c>
      <c r="C16483" s="235">
        <v>44494</v>
      </c>
      <c r="D16483" s="235">
        <v>22</v>
      </c>
      <c r="E16483" s="235">
        <v>93.2</v>
      </c>
      <c r="F16483" s="235">
        <v>92.3</v>
      </c>
      <c r="G16483" s="235">
        <v>15.9</v>
      </c>
      <c r="H16483" s="235">
        <v>15.7</v>
      </c>
    </row>
    <row r="16484" spans="2:8">
      <c r="B16484" s="235" t="s">
        <v>97</v>
      </c>
      <c r="C16484" s="235">
        <v>44495</v>
      </c>
      <c r="D16484" s="235">
        <v>28</v>
      </c>
      <c r="E16484" s="235">
        <v>88.5</v>
      </c>
      <c r="F16484" s="235">
        <v>77.900000000000006</v>
      </c>
      <c r="G16484" s="235">
        <v>18.7</v>
      </c>
      <c r="H16484" s="235">
        <v>16.5</v>
      </c>
    </row>
    <row r="16485" spans="2:8">
      <c r="B16485" s="235" t="s">
        <v>97</v>
      </c>
      <c r="C16485" s="235">
        <v>44496</v>
      </c>
      <c r="D16485" s="235">
        <v>28</v>
      </c>
      <c r="E16485" s="235">
        <v>90.5</v>
      </c>
      <c r="F16485" s="235">
        <v>88.7</v>
      </c>
      <c r="G16485" s="235">
        <v>16.5</v>
      </c>
      <c r="H16485" s="235">
        <v>17.399999999999999</v>
      </c>
    </row>
    <row r="16486" spans="2:8">
      <c r="B16486" s="235" t="s">
        <v>97</v>
      </c>
      <c r="C16486" s="235">
        <v>44497</v>
      </c>
      <c r="D16486" s="235">
        <v>0</v>
      </c>
      <c r="E16486" s="235">
        <v>86.4</v>
      </c>
      <c r="F16486" s="235">
        <v>77.900000000000006</v>
      </c>
      <c r="G16486" s="235">
        <v>20.5</v>
      </c>
      <c r="H16486" s="235">
        <v>16.5</v>
      </c>
    </row>
    <row r="16487" spans="2:8">
      <c r="B16487" s="235" t="s">
        <v>97</v>
      </c>
      <c r="C16487" s="235">
        <v>44498</v>
      </c>
      <c r="D16487" s="235">
        <v>0.6</v>
      </c>
      <c r="E16487" s="235">
        <v>88.4</v>
      </c>
      <c r="F16487" s="235">
        <v>82.1</v>
      </c>
      <c r="G16487" s="235">
        <v>15.9</v>
      </c>
      <c r="H16487" s="235">
        <v>15.3</v>
      </c>
    </row>
    <row r="16488" spans="2:8">
      <c r="B16488" s="235" t="s">
        <v>97</v>
      </c>
      <c r="C16488" s="235">
        <v>44499</v>
      </c>
      <c r="D16488" s="235">
        <v>0</v>
      </c>
      <c r="E16488" s="235">
        <v>89.1</v>
      </c>
      <c r="F16488" s="235">
        <v>85.4</v>
      </c>
      <c r="G16488" s="235">
        <v>17.399999999999999</v>
      </c>
      <c r="H16488" s="235">
        <v>15.3</v>
      </c>
    </row>
    <row r="16489" spans="2:8">
      <c r="B16489" s="235" t="s">
        <v>97</v>
      </c>
      <c r="C16489" s="235">
        <v>44502</v>
      </c>
      <c r="D16489" s="235">
        <v>70</v>
      </c>
      <c r="E16489" s="235">
        <v>90.1</v>
      </c>
      <c r="F16489" s="235">
        <v>89.2</v>
      </c>
      <c r="G16489" s="235">
        <v>17.399999999999999</v>
      </c>
      <c r="H16489" s="235">
        <v>16.2</v>
      </c>
    </row>
    <row r="16490" spans="2:8">
      <c r="B16490" s="235" t="s">
        <v>97</v>
      </c>
      <c r="C16490" s="235">
        <v>44503</v>
      </c>
      <c r="D16490" s="235">
        <v>15</v>
      </c>
      <c r="E16490" s="235">
        <v>90.8</v>
      </c>
      <c r="F16490" s="235">
        <v>89.9</v>
      </c>
      <c r="G16490" s="235">
        <v>14.2</v>
      </c>
      <c r="H16490" s="235">
        <v>13.8</v>
      </c>
    </row>
    <row r="16491" spans="2:8">
      <c r="B16491" s="235" t="s">
        <v>97</v>
      </c>
      <c r="C16491" s="235">
        <v>44504</v>
      </c>
      <c r="D16491" s="235">
        <v>4</v>
      </c>
      <c r="E16491" s="235">
        <v>90.5</v>
      </c>
      <c r="F16491" s="235">
        <v>84.6</v>
      </c>
      <c r="G16491" s="235">
        <v>15.4</v>
      </c>
      <c r="H16491" s="235">
        <v>14.5</v>
      </c>
    </row>
    <row r="16492" spans="2:8">
      <c r="B16492" s="235" t="s">
        <v>97</v>
      </c>
      <c r="C16492" s="235">
        <v>44505</v>
      </c>
      <c r="D16492" s="235">
        <v>28</v>
      </c>
      <c r="E16492" s="235">
        <v>91.6</v>
      </c>
      <c r="F16492" s="235">
        <v>90.3</v>
      </c>
      <c r="G16492" s="235">
        <v>15.1</v>
      </c>
      <c r="H16492" s="235">
        <v>15</v>
      </c>
    </row>
    <row r="16493" spans="2:8">
      <c r="B16493" s="235" t="s">
        <v>97</v>
      </c>
      <c r="C16493" s="235">
        <v>44506</v>
      </c>
      <c r="D16493" s="235">
        <v>0</v>
      </c>
      <c r="E16493" s="235">
        <v>87.9</v>
      </c>
      <c r="F16493" s="235">
        <v>85.2</v>
      </c>
      <c r="G16493" s="235">
        <v>14.8</v>
      </c>
      <c r="H16493" s="235">
        <v>13.2</v>
      </c>
    </row>
    <row r="16494" spans="2:8">
      <c r="B16494" s="235" t="s">
        <v>97</v>
      </c>
      <c r="C16494" s="235">
        <v>44508</v>
      </c>
      <c r="D16494" s="235">
        <v>0</v>
      </c>
      <c r="E16494" s="235">
        <v>85.6</v>
      </c>
      <c r="F16494" s="235">
        <v>79.2</v>
      </c>
      <c r="G16494" s="235">
        <v>19</v>
      </c>
      <c r="H16494" s="235">
        <v>17.7</v>
      </c>
    </row>
    <row r="16495" spans="2:8">
      <c r="B16495" s="235" t="s">
        <v>97</v>
      </c>
      <c r="C16495" s="235">
        <v>44509</v>
      </c>
      <c r="D16495" s="235">
        <v>20</v>
      </c>
      <c r="E16495" s="235">
        <v>86.1</v>
      </c>
      <c r="F16495" s="235">
        <v>84.6</v>
      </c>
      <c r="G16495" s="235">
        <v>15</v>
      </c>
      <c r="H16495" s="235">
        <v>14.9</v>
      </c>
    </row>
    <row r="16496" spans="2:8">
      <c r="B16496" s="235" t="s">
        <v>97</v>
      </c>
      <c r="C16496" s="235">
        <v>44510</v>
      </c>
      <c r="D16496" s="235">
        <v>6</v>
      </c>
      <c r="E16496" s="235">
        <v>85.9</v>
      </c>
      <c r="F16496" s="235">
        <v>83.8</v>
      </c>
      <c r="G16496" s="235">
        <v>16.899999999999999</v>
      </c>
      <c r="H16496" s="235">
        <v>16.600000000000001</v>
      </c>
    </row>
    <row r="16497" spans="2:8">
      <c r="B16497" s="235" t="s">
        <v>97</v>
      </c>
      <c r="C16497" s="235">
        <v>44511</v>
      </c>
      <c r="D16497" s="235">
        <v>4</v>
      </c>
      <c r="E16497" s="235">
        <v>92.3</v>
      </c>
      <c r="F16497" s="235">
        <v>87.7</v>
      </c>
      <c r="G16497" s="235">
        <v>14</v>
      </c>
      <c r="H16497" s="235">
        <v>13.8</v>
      </c>
    </row>
    <row r="16498" spans="2:8">
      <c r="B16498" s="235" t="s">
        <v>97</v>
      </c>
      <c r="C16498" s="235">
        <v>44512</v>
      </c>
      <c r="D16498" s="235">
        <v>0</v>
      </c>
      <c r="E16498" s="235">
        <v>85.6</v>
      </c>
      <c r="F16498" s="235">
        <v>80.099999999999994</v>
      </c>
      <c r="G16498" s="235">
        <v>18.100000000000001</v>
      </c>
      <c r="H16498" s="235">
        <v>16.899999999999999</v>
      </c>
    </row>
    <row r="16499" spans="2:8">
      <c r="B16499" s="235" t="s">
        <v>97</v>
      </c>
      <c r="C16499" s="235">
        <v>44516</v>
      </c>
      <c r="D16499" s="235">
        <v>80</v>
      </c>
      <c r="E16499" s="235">
        <v>86.9</v>
      </c>
      <c r="F16499" s="235">
        <v>84.5</v>
      </c>
      <c r="G16499" s="235">
        <v>15.2</v>
      </c>
      <c r="H16499" s="235">
        <v>14.7</v>
      </c>
    </row>
    <row r="16500" spans="2:8">
      <c r="B16500" s="235" t="s">
        <v>97</v>
      </c>
      <c r="C16500" s="235">
        <v>44517</v>
      </c>
      <c r="D16500" s="235">
        <v>15</v>
      </c>
      <c r="E16500" s="235">
        <v>90.5</v>
      </c>
      <c r="F16500" s="235">
        <v>89.5</v>
      </c>
      <c r="G16500" s="235">
        <v>16.899999999999999</v>
      </c>
      <c r="H16500" s="235">
        <v>16.2</v>
      </c>
    </row>
    <row r="16501" spans="2:8">
      <c r="B16501" s="235" t="s">
        <v>97</v>
      </c>
      <c r="C16501" s="235">
        <v>44518</v>
      </c>
      <c r="D16501" s="235">
        <v>10</v>
      </c>
      <c r="E16501" s="235">
        <v>86.1</v>
      </c>
      <c r="F16501" s="235">
        <v>84.6</v>
      </c>
      <c r="G16501" s="235">
        <v>15</v>
      </c>
      <c r="H16501" s="235">
        <v>14.3</v>
      </c>
    </row>
    <row r="16502" spans="2:8">
      <c r="B16502" s="235" t="s">
        <v>97</v>
      </c>
      <c r="C16502" s="235">
        <v>44519</v>
      </c>
      <c r="D16502" s="235">
        <v>8</v>
      </c>
      <c r="E16502" s="235">
        <v>85.4</v>
      </c>
      <c r="F16502" s="235">
        <v>84.2</v>
      </c>
      <c r="G16502" s="235">
        <v>16.8</v>
      </c>
      <c r="H16502" s="235">
        <v>16.3</v>
      </c>
    </row>
    <row r="16503" spans="2:8">
      <c r="B16503" s="235" t="s">
        <v>97</v>
      </c>
      <c r="C16503" s="235">
        <v>44520</v>
      </c>
      <c r="D16503" s="235">
        <v>15</v>
      </c>
      <c r="E16503" s="235">
        <v>88.7</v>
      </c>
      <c r="F16503" s="235">
        <v>87.1</v>
      </c>
      <c r="G16503" s="235">
        <v>14.6</v>
      </c>
      <c r="H16503" s="235">
        <v>14.2</v>
      </c>
    </row>
    <row r="16504" spans="2:8">
      <c r="B16504" s="235" t="s">
        <v>97</v>
      </c>
      <c r="C16504" s="235">
        <v>44522</v>
      </c>
      <c r="D16504" s="235">
        <v>10</v>
      </c>
      <c r="E16504" s="235">
        <v>92.1</v>
      </c>
      <c r="F16504" s="235">
        <v>84.9</v>
      </c>
      <c r="G16504" s="235">
        <v>14.4</v>
      </c>
      <c r="H16504" s="235">
        <v>13.2</v>
      </c>
    </row>
    <row r="16505" spans="2:8">
      <c r="B16505" s="235" t="s">
        <v>97</v>
      </c>
      <c r="C16505" s="235">
        <v>44523</v>
      </c>
      <c r="D16505" s="235">
        <v>5</v>
      </c>
      <c r="E16505" s="235">
        <v>90.5</v>
      </c>
      <c r="F16505" s="235">
        <v>85.6</v>
      </c>
      <c r="G16505" s="235">
        <v>15.4</v>
      </c>
      <c r="H16505" s="235">
        <v>14.5</v>
      </c>
    </row>
    <row r="16506" spans="2:8">
      <c r="B16506" s="235" t="s">
        <v>97</v>
      </c>
      <c r="C16506" s="235">
        <v>44524</v>
      </c>
      <c r="D16506" s="235">
        <v>18</v>
      </c>
      <c r="E16506" s="235">
        <v>89.1</v>
      </c>
      <c r="F16506" s="235">
        <v>88.7</v>
      </c>
      <c r="G16506" s="235">
        <v>16</v>
      </c>
      <c r="H16506" s="235">
        <v>15.4</v>
      </c>
    </row>
    <row r="16507" spans="2:8">
      <c r="B16507" s="235" t="s">
        <v>97</v>
      </c>
      <c r="C16507" s="235">
        <v>44525</v>
      </c>
      <c r="D16507" s="235">
        <v>15</v>
      </c>
      <c r="E16507" s="235">
        <v>89.7</v>
      </c>
      <c r="F16507" s="235">
        <v>85.5</v>
      </c>
      <c r="G16507" s="235">
        <v>16.2</v>
      </c>
      <c r="H16507" s="235">
        <v>15.6</v>
      </c>
    </row>
    <row r="16508" spans="2:8">
      <c r="B16508" s="235" t="s">
        <v>97</v>
      </c>
      <c r="C16508" s="235">
        <v>44526</v>
      </c>
      <c r="D16508" s="235">
        <v>32</v>
      </c>
      <c r="E16508" s="235">
        <v>91.8</v>
      </c>
      <c r="F16508" s="235">
        <v>90.3</v>
      </c>
      <c r="G16508" s="235">
        <v>15.2</v>
      </c>
      <c r="H16508" s="235">
        <v>15</v>
      </c>
    </row>
    <row r="16509" spans="2:8">
      <c r="B16509" s="235" t="s">
        <v>97</v>
      </c>
      <c r="C16509" s="235">
        <v>44527</v>
      </c>
      <c r="D16509" s="235">
        <v>10</v>
      </c>
      <c r="E16509" s="235">
        <v>93.9</v>
      </c>
      <c r="F16509" s="235">
        <v>88.4</v>
      </c>
      <c r="G16509" s="235">
        <v>14.4</v>
      </c>
      <c r="H16509" s="235">
        <v>13.1</v>
      </c>
    </row>
    <row r="16510" spans="2:8">
      <c r="B16510" s="235" t="s">
        <v>97</v>
      </c>
      <c r="C16510" s="235">
        <v>44529</v>
      </c>
      <c r="D16510" s="235">
        <v>20</v>
      </c>
      <c r="E16510" s="235">
        <v>92.1</v>
      </c>
      <c r="F16510" s="235">
        <v>91.2</v>
      </c>
      <c r="G16510" s="235">
        <v>15.3</v>
      </c>
      <c r="H16510" s="235">
        <v>15.1</v>
      </c>
    </row>
    <row r="16511" spans="2:8">
      <c r="B16511" s="235" t="s">
        <v>97</v>
      </c>
      <c r="C16511" s="235">
        <v>44530</v>
      </c>
      <c r="D16511" s="235">
        <v>36</v>
      </c>
      <c r="E16511" s="235">
        <v>90.5</v>
      </c>
      <c r="F16511" s="235">
        <v>89.9</v>
      </c>
      <c r="G16511" s="235">
        <v>13.5</v>
      </c>
      <c r="H16511" s="235">
        <v>13.2</v>
      </c>
    </row>
    <row r="16512" spans="2:8">
      <c r="B16512" s="235" t="s">
        <v>97</v>
      </c>
      <c r="C16512" s="235">
        <v>44531</v>
      </c>
      <c r="D16512" s="235">
        <v>24</v>
      </c>
      <c r="E16512" s="235">
        <v>70.5</v>
      </c>
      <c r="F16512" s="235">
        <v>60.3</v>
      </c>
      <c r="G16512" s="235">
        <v>24</v>
      </c>
      <c r="H16512" s="235">
        <v>19.2</v>
      </c>
    </row>
    <row r="16513" spans="2:8">
      <c r="B16513" s="235" t="s">
        <v>97</v>
      </c>
      <c r="C16513" s="235">
        <v>44532</v>
      </c>
      <c r="D16513" s="235">
        <v>0</v>
      </c>
      <c r="E16513" s="235">
        <v>71.400000000000006</v>
      </c>
      <c r="F16513" s="235">
        <v>56.4</v>
      </c>
      <c r="G16513" s="235">
        <v>25</v>
      </c>
      <c r="H16513" s="235">
        <v>20.2</v>
      </c>
    </row>
    <row r="16514" spans="2:8">
      <c r="B16514" s="235" t="s">
        <v>97</v>
      </c>
      <c r="C16514" s="235">
        <v>44533</v>
      </c>
      <c r="D16514" s="235">
        <v>11</v>
      </c>
      <c r="E16514" s="235">
        <v>90.2</v>
      </c>
      <c r="F16514" s="235">
        <v>86.5</v>
      </c>
      <c r="G16514" s="235">
        <v>14.5</v>
      </c>
      <c r="H16514" s="235">
        <v>13</v>
      </c>
    </row>
    <row r="16515" spans="2:8">
      <c r="B16515" s="235" t="s">
        <v>97</v>
      </c>
      <c r="C16515" s="235">
        <v>44536</v>
      </c>
      <c r="D16515" s="235">
        <v>18</v>
      </c>
      <c r="E16515" s="235">
        <v>88</v>
      </c>
      <c r="F16515" s="235">
        <v>87.4</v>
      </c>
      <c r="G16515" s="235">
        <v>15.3</v>
      </c>
      <c r="H16515" s="235">
        <v>15.1</v>
      </c>
    </row>
    <row r="16516" spans="2:8">
      <c r="B16516" s="235" t="s">
        <v>97</v>
      </c>
      <c r="C16516" s="235">
        <v>44537</v>
      </c>
      <c r="D16516" s="235">
        <v>0</v>
      </c>
      <c r="E16516" s="235">
        <v>89.3</v>
      </c>
      <c r="F16516" s="235">
        <v>83.4</v>
      </c>
      <c r="G16516" s="235">
        <v>14.4</v>
      </c>
      <c r="H16516" s="235">
        <v>12.8</v>
      </c>
    </row>
    <row r="16517" spans="2:8">
      <c r="B16517" s="235" t="s">
        <v>97</v>
      </c>
      <c r="C16517" s="235">
        <v>44539</v>
      </c>
      <c r="D16517" s="235">
        <v>2</v>
      </c>
      <c r="E16517" s="235">
        <v>90.3</v>
      </c>
      <c r="F16517" s="235">
        <v>86.7</v>
      </c>
      <c r="G16517" s="235">
        <v>16</v>
      </c>
      <c r="H16517" s="235">
        <v>15.3</v>
      </c>
    </row>
    <row r="16518" spans="2:8">
      <c r="B16518" s="235" t="s">
        <v>97</v>
      </c>
      <c r="C16518" s="235">
        <v>44540</v>
      </c>
      <c r="D16518" s="235">
        <v>0</v>
      </c>
      <c r="E16518" s="235">
        <v>84.2</v>
      </c>
      <c r="F16518" s="235">
        <v>73.5</v>
      </c>
      <c r="G16518" s="235">
        <v>20.3</v>
      </c>
      <c r="H16518" s="235">
        <v>17.2</v>
      </c>
    </row>
    <row r="16519" spans="2:8">
      <c r="B16519" s="235" t="s">
        <v>97</v>
      </c>
      <c r="C16519" s="235">
        <v>44543</v>
      </c>
      <c r="D16519" s="235">
        <v>14</v>
      </c>
      <c r="E16519" s="235">
        <v>87.4</v>
      </c>
      <c r="F16519" s="235">
        <v>84.2</v>
      </c>
      <c r="G16519" s="235">
        <v>14.2</v>
      </c>
      <c r="H16519" s="235">
        <v>13.3</v>
      </c>
    </row>
    <row r="16520" spans="2:8">
      <c r="B16520" s="235" t="s">
        <v>97</v>
      </c>
      <c r="C16520" s="235">
        <v>44544</v>
      </c>
      <c r="D16520" s="235">
        <v>0</v>
      </c>
      <c r="E16520" s="235">
        <v>87.8</v>
      </c>
      <c r="F16520" s="235">
        <v>82.6</v>
      </c>
      <c r="G16520" s="235">
        <v>17</v>
      </c>
      <c r="H16520" s="235">
        <v>15.8</v>
      </c>
    </row>
    <row r="16521" spans="2:8">
      <c r="B16521" s="235" t="s">
        <v>97</v>
      </c>
      <c r="C16521" s="235">
        <v>44545</v>
      </c>
      <c r="D16521" s="235">
        <v>1</v>
      </c>
      <c r="E16521" s="235">
        <v>86.9</v>
      </c>
      <c r="F16521" s="235">
        <v>86.2</v>
      </c>
      <c r="G16521" s="235">
        <v>15.3</v>
      </c>
      <c r="H16521" s="235">
        <v>15.2</v>
      </c>
    </row>
    <row r="16522" spans="2:8">
      <c r="B16522" s="235" t="s">
        <v>97</v>
      </c>
      <c r="C16522" s="235">
        <v>44546</v>
      </c>
      <c r="D16522" s="235">
        <v>12</v>
      </c>
      <c r="E16522" s="235">
        <v>93.7</v>
      </c>
      <c r="F16522" s="235">
        <v>89.7</v>
      </c>
      <c r="G16522" s="235">
        <v>20.3</v>
      </c>
      <c r="H16522" s="235">
        <v>19.2</v>
      </c>
    </row>
    <row r="16523" spans="2:8">
      <c r="B16523" s="235" t="s">
        <v>97</v>
      </c>
      <c r="C16523" s="235">
        <v>44547</v>
      </c>
      <c r="D16523" s="235">
        <v>3</v>
      </c>
      <c r="E16523" s="235">
        <v>91.5</v>
      </c>
      <c r="F16523" s="235">
        <v>87.5</v>
      </c>
      <c r="G16523" s="235">
        <v>16.3</v>
      </c>
      <c r="H16523" s="235">
        <v>15.4</v>
      </c>
    </row>
    <row r="16524" spans="2:8">
      <c r="B16524" s="235" t="s">
        <v>97</v>
      </c>
      <c r="C16524" s="235">
        <v>44550</v>
      </c>
      <c r="D16524" s="235">
        <v>44</v>
      </c>
      <c r="E16524" s="235">
        <v>89.3</v>
      </c>
      <c r="F16524" s="235">
        <v>88.4</v>
      </c>
      <c r="G16524" s="235">
        <v>17</v>
      </c>
      <c r="H16524" s="235">
        <v>16.8</v>
      </c>
    </row>
    <row r="16525" spans="2:8">
      <c r="B16525" s="235" t="s">
        <v>97</v>
      </c>
      <c r="C16525" s="235">
        <v>44551</v>
      </c>
      <c r="D16525" s="235">
        <v>1</v>
      </c>
      <c r="E16525" s="235">
        <v>91</v>
      </c>
      <c r="F16525" s="235">
        <v>88.6</v>
      </c>
      <c r="G16525" s="235">
        <v>15.8</v>
      </c>
      <c r="H16525" s="235">
        <v>15.4</v>
      </c>
    </row>
    <row r="16526" spans="2:8">
      <c r="B16526" s="235" t="s">
        <v>97</v>
      </c>
      <c r="C16526" s="235">
        <v>44552</v>
      </c>
      <c r="D16526" s="235">
        <v>14</v>
      </c>
      <c r="E16526" s="235">
        <v>90.4</v>
      </c>
      <c r="F16526" s="235">
        <v>87.9</v>
      </c>
      <c r="G16526" s="235">
        <v>15</v>
      </c>
      <c r="H16526" s="235">
        <v>13.1</v>
      </c>
    </row>
    <row r="16527" spans="2:8">
      <c r="B16527" s="235" t="s">
        <v>97</v>
      </c>
      <c r="C16527" s="235">
        <v>44553</v>
      </c>
      <c r="D16527" s="235">
        <v>11</v>
      </c>
      <c r="E16527" s="235">
        <v>85.5</v>
      </c>
      <c r="F16527" s="235">
        <v>84</v>
      </c>
      <c r="G16527" s="235">
        <v>20.2</v>
      </c>
      <c r="H16527" s="235">
        <v>19.899999999999999</v>
      </c>
    </row>
    <row r="16528" spans="2:8">
      <c r="B16528" s="235" t="s">
        <v>97</v>
      </c>
      <c r="C16528" s="235">
        <v>44554</v>
      </c>
      <c r="D16528" s="235">
        <v>0</v>
      </c>
      <c r="E16528" s="235">
        <v>84.3</v>
      </c>
      <c r="F16528" s="235">
        <v>82.6</v>
      </c>
      <c r="G16528" s="235">
        <v>17.7</v>
      </c>
      <c r="H16528" s="235">
        <v>17</v>
      </c>
    </row>
    <row r="16529" spans="2:8">
      <c r="B16529" s="235" t="s">
        <v>97</v>
      </c>
      <c r="C16529" s="235">
        <v>44557</v>
      </c>
      <c r="D16529" s="235">
        <v>11</v>
      </c>
      <c r="E16529" s="235">
        <v>90</v>
      </c>
      <c r="F16529" s="235">
        <v>89.8</v>
      </c>
      <c r="G16529" s="235">
        <v>16.2</v>
      </c>
      <c r="H16529" s="235">
        <v>16.100000000000001</v>
      </c>
    </row>
    <row r="16530" spans="2:8">
      <c r="B16530" s="235" t="s">
        <v>97</v>
      </c>
      <c r="C16530" s="235">
        <v>44558</v>
      </c>
      <c r="D16530" s="235">
        <v>5.5</v>
      </c>
      <c r="E16530" s="235">
        <v>83.9</v>
      </c>
      <c r="F16530" s="235">
        <v>81.599999999999994</v>
      </c>
      <c r="G16530" s="235">
        <v>17.600000000000001</v>
      </c>
      <c r="H16530" s="235">
        <v>17.100000000000001</v>
      </c>
    </row>
    <row r="16531" spans="2:8">
      <c r="B16531" s="235" t="s">
        <v>97</v>
      </c>
      <c r="C16531" s="235">
        <v>44559</v>
      </c>
      <c r="D16531" s="235">
        <v>0</v>
      </c>
      <c r="E16531" s="235">
        <v>87.6</v>
      </c>
      <c r="F16531" s="235">
        <v>85.4</v>
      </c>
      <c r="G16531" s="235">
        <v>17.899999999999999</v>
      </c>
      <c r="H16531" s="235">
        <v>17.3</v>
      </c>
    </row>
    <row r="16532" spans="2:8">
      <c r="B16532" s="235" t="s">
        <v>97</v>
      </c>
      <c r="C16532" s="235">
        <v>44560</v>
      </c>
      <c r="D16532" s="235">
        <v>10</v>
      </c>
      <c r="E16532" s="235">
        <v>89.7</v>
      </c>
      <c r="F16532" s="235">
        <v>88.5</v>
      </c>
      <c r="G16532" s="235">
        <v>14.9</v>
      </c>
      <c r="H16532" s="235">
        <v>14.5</v>
      </c>
    </row>
    <row r="16533" spans="2:8">
      <c r="B16533" s="235" t="s">
        <v>97</v>
      </c>
      <c r="C16533" s="235">
        <v>44564</v>
      </c>
      <c r="D16533" s="235">
        <v>32</v>
      </c>
      <c r="E16533" s="235">
        <v>90.2</v>
      </c>
      <c r="F16533" s="235">
        <v>89.3</v>
      </c>
      <c r="G16533" s="235">
        <v>15.1</v>
      </c>
      <c r="H16533" s="235">
        <v>15</v>
      </c>
    </row>
    <row r="16534" spans="2:8">
      <c r="B16534" s="235" t="s">
        <v>97</v>
      </c>
      <c r="C16534" s="235">
        <v>44565</v>
      </c>
      <c r="D16534" s="235">
        <v>0</v>
      </c>
      <c r="E16534" s="235">
        <v>88.1</v>
      </c>
      <c r="F16534" s="235">
        <v>82.1</v>
      </c>
      <c r="G16534" s="235">
        <v>18.7</v>
      </c>
      <c r="H16534" s="235">
        <v>17</v>
      </c>
    </row>
    <row r="16535" spans="2:8">
      <c r="B16535" s="235" t="s">
        <v>97</v>
      </c>
      <c r="C16535" s="235">
        <v>44566</v>
      </c>
      <c r="D16535" s="235">
        <v>0</v>
      </c>
      <c r="E16535" s="235">
        <v>88.5</v>
      </c>
      <c r="F16535" s="235">
        <v>86.8</v>
      </c>
      <c r="G16535" s="235">
        <v>15.6</v>
      </c>
      <c r="H16535" s="235">
        <v>15.2</v>
      </c>
    </row>
    <row r="16536" spans="2:8">
      <c r="B16536" s="235" t="s">
        <v>97</v>
      </c>
      <c r="C16536" s="235">
        <v>44567</v>
      </c>
      <c r="D16536" s="235">
        <v>13</v>
      </c>
      <c r="E16536" s="235">
        <v>89.4</v>
      </c>
      <c r="F16536" s="235">
        <v>87.2</v>
      </c>
      <c r="G16536" s="235">
        <v>17.3</v>
      </c>
      <c r="H16536" s="235">
        <v>17</v>
      </c>
    </row>
    <row r="16537" spans="2:8">
      <c r="B16537" s="235" t="s">
        <v>97</v>
      </c>
      <c r="C16537" s="235">
        <v>44568</v>
      </c>
      <c r="D16537" s="235">
        <v>38</v>
      </c>
      <c r="E16537" s="235">
        <v>88.5</v>
      </c>
      <c r="F16537" s="235">
        <v>86.9</v>
      </c>
      <c r="G16537" s="235">
        <v>13.8</v>
      </c>
      <c r="H16537" s="235">
        <v>13.6</v>
      </c>
    </row>
    <row r="16538" spans="2:8">
      <c r="B16538" s="235" t="s">
        <v>97</v>
      </c>
      <c r="C16538" s="235">
        <v>44569</v>
      </c>
      <c r="D16538" s="235">
        <v>0.5</v>
      </c>
      <c r="E16538" s="235">
        <v>91.4</v>
      </c>
      <c r="F16538" s="235">
        <v>89.7</v>
      </c>
      <c r="G16538" s="235">
        <v>15.4</v>
      </c>
      <c r="H16538" s="235">
        <v>14.9</v>
      </c>
    </row>
    <row r="16539" spans="2:8">
      <c r="B16539" s="235" t="s">
        <v>97</v>
      </c>
      <c r="C16539" s="235">
        <v>44572</v>
      </c>
      <c r="D16539" s="235">
        <v>28</v>
      </c>
      <c r="E16539" s="235">
        <v>90.1</v>
      </c>
      <c r="F16539" s="235">
        <v>87.9</v>
      </c>
      <c r="G16539" s="235">
        <v>17.8</v>
      </c>
      <c r="H16539" s="235">
        <v>16.5</v>
      </c>
    </row>
    <row r="16540" spans="2:8">
      <c r="B16540" s="235" t="s">
        <v>97</v>
      </c>
      <c r="C16540" s="235">
        <v>44573</v>
      </c>
      <c r="D16540" s="235">
        <v>0</v>
      </c>
      <c r="E16540" s="235">
        <v>86.8</v>
      </c>
      <c r="F16540" s="235">
        <v>85.4</v>
      </c>
      <c r="G16540" s="235">
        <v>15.4</v>
      </c>
      <c r="H16540" s="235">
        <v>15.4</v>
      </c>
    </row>
    <row r="16541" spans="2:8">
      <c r="B16541" s="235" t="s">
        <v>97</v>
      </c>
      <c r="C16541" s="235">
        <v>44574</v>
      </c>
      <c r="D16541" s="235">
        <v>0</v>
      </c>
      <c r="E16541" s="235">
        <v>92.6</v>
      </c>
      <c r="F16541" s="235">
        <v>88.2</v>
      </c>
      <c r="G16541" s="235">
        <v>13.8</v>
      </c>
      <c r="H16541" s="235">
        <v>12.8</v>
      </c>
    </row>
    <row r="16542" spans="2:8">
      <c r="B16542" s="235" t="s">
        <v>97</v>
      </c>
      <c r="C16542" s="235">
        <v>44575</v>
      </c>
      <c r="D16542" s="235">
        <v>0</v>
      </c>
      <c r="E16542" s="235">
        <v>81.5</v>
      </c>
      <c r="F16542" s="235">
        <v>78.8</v>
      </c>
      <c r="G16542" s="235">
        <v>16.100000000000001</v>
      </c>
      <c r="H16542" s="235">
        <v>15.4</v>
      </c>
    </row>
    <row r="16543" spans="2:8">
      <c r="B16543" s="235" t="s">
        <v>97</v>
      </c>
      <c r="C16543" s="235">
        <v>44578</v>
      </c>
      <c r="D16543" s="235">
        <v>7</v>
      </c>
      <c r="E16543" s="235">
        <v>83.9</v>
      </c>
      <c r="F16543" s="235">
        <v>82.3</v>
      </c>
      <c r="G16543" s="235">
        <v>18.100000000000001</v>
      </c>
      <c r="H16543" s="235">
        <v>17.899999999999999</v>
      </c>
    </row>
    <row r="16544" spans="2:8">
      <c r="B16544" s="235" t="s">
        <v>97</v>
      </c>
      <c r="C16544" s="235">
        <v>44579</v>
      </c>
      <c r="D16544" s="235">
        <v>0.5</v>
      </c>
      <c r="E16544" s="235">
        <v>90.4</v>
      </c>
      <c r="F16544" s="235">
        <v>89.6</v>
      </c>
      <c r="G16544" s="235">
        <v>20.5</v>
      </c>
      <c r="H16544" s="235">
        <v>19.100000000000001</v>
      </c>
    </row>
    <row r="16545" spans="2:8">
      <c r="B16545" s="235" t="s">
        <v>97</v>
      </c>
      <c r="C16545" s="235">
        <v>44580</v>
      </c>
      <c r="D16545" s="235">
        <v>0</v>
      </c>
      <c r="E16545" s="235">
        <v>75.400000000000006</v>
      </c>
      <c r="F16545" s="235">
        <v>61.6</v>
      </c>
      <c r="G16545" s="235">
        <v>24.1</v>
      </c>
      <c r="H16545" s="235">
        <v>18.8</v>
      </c>
    </row>
    <row r="16546" spans="2:8">
      <c r="B16546" s="235" t="s">
        <v>97</v>
      </c>
      <c r="C16546" s="235">
        <v>44581</v>
      </c>
      <c r="D16546" s="235">
        <v>0</v>
      </c>
      <c r="E16546" s="235">
        <v>80.5</v>
      </c>
      <c r="F16546" s="235">
        <v>73.3</v>
      </c>
      <c r="G16546" s="235">
        <v>21.6</v>
      </c>
      <c r="H16546" s="235">
        <v>19.7</v>
      </c>
    </row>
    <row r="16547" spans="2:8">
      <c r="B16547" s="235" t="s">
        <v>97</v>
      </c>
      <c r="C16547" s="235">
        <v>44582</v>
      </c>
      <c r="D16547" s="235">
        <v>0</v>
      </c>
      <c r="E16547" s="235">
        <v>88.1</v>
      </c>
      <c r="F16547" s="235">
        <v>85.5</v>
      </c>
      <c r="G16547" s="235">
        <v>15</v>
      </c>
      <c r="H16547" s="235">
        <v>14.6</v>
      </c>
    </row>
    <row r="16548" spans="2:8">
      <c r="B16548" s="235" t="s">
        <v>97</v>
      </c>
      <c r="C16548" s="235">
        <v>44585</v>
      </c>
      <c r="D16548" s="235">
        <v>0.5</v>
      </c>
      <c r="E16548" s="235">
        <v>89.7</v>
      </c>
      <c r="F16548" s="235">
        <v>88.7</v>
      </c>
      <c r="G16548" s="235">
        <v>17</v>
      </c>
      <c r="H16548" s="235">
        <v>16.600000000000001</v>
      </c>
    </row>
    <row r="16549" spans="2:8">
      <c r="B16549" s="235" t="s">
        <v>97</v>
      </c>
      <c r="C16549" s="235">
        <v>44586</v>
      </c>
      <c r="D16549" s="235">
        <v>1</v>
      </c>
      <c r="E16549" s="235">
        <v>88.9</v>
      </c>
      <c r="F16549" s="235">
        <v>85.6</v>
      </c>
      <c r="G16549" s="235">
        <v>15</v>
      </c>
      <c r="H16549" s="235">
        <v>14.6</v>
      </c>
    </row>
    <row r="16550" spans="2:8">
      <c r="B16550" s="235" t="s">
        <v>97</v>
      </c>
      <c r="C16550" s="235">
        <v>44587</v>
      </c>
      <c r="D16550" s="235">
        <v>21</v>
      </c>
      <c r="E16550" s="235">
        <v>90.7</v>
      </c>
      <c r="F16550" s="235">
        <v>88.5</v>
      </c>
      <c r="G16550" s="235">
        <v>13.5</v>
      </c>
      <c r="H16550" s="235">
        <v>13.3</v>
      </c>
    </row>
    <row r="16551" spans="2:8">
      <c r="B16551" s="235" t="s">
        <v>97</v>
      </c>
      <c r="C16551" s="235">
        <v>44588</v>
      </c>
      <c r="D16551" s="235">
        <v>0.5</v>
      </c>
      <c r="E16551" s="235">
        <v>92.1</v>
      </c>
      <c r="F16551" s="235">
        <v>88.6</v>
      </c>
      <c r="G16551" s="235">
        <v>15.1</v>
      </c>
      <c r="H16551" s="235">
        <v>14.6</v>
      </c>
    </row>
    <row r="16552" spans="2:8">
      <c r="B16552" s="235" t="s">
        <v>97</v>
      </c>
      <c r="C16552" s="235">
        <v>44589</v>
      </c>
      <c r="D16552" s="235">
        <v>5</v>
      </c>
      <c r="E16552" s="235">
        <v>86.5</v>
      </c>
      <c r="F16552" s="235">
        <v>83.2</v>
      </c>
      <c r="G16552" s="235">
        <v>16.5</v>
      </c>
      <c r="H16552" s="235">
        <v>15.2</v>
      </c>
    </row>
    <row r="16553" spans="2:8">
      <c r="B16553" s="235" t="s">
        <v>97</v>
      </c>
      <c r="C16553" s="235">
        <v>44592</v>
      </c>
      <c r="D16553" s="235">
        <v>5</v>
      </c>
      <c r="E16553" s="235">
        <v>90.2</v>
      </c>
      <c r="F16553" s="235">
        <v>86.7</v>
      </c>
      <c r="G16553" s="235">
        <v>17</v>
      </c>
      <c r="H16553" s="235">
        <v>16.2</v>
      </c>
    </row>
    <row r="16554" spans="2:8">
      <c r="B16554" s="235" t="s">
        <v>97</v>
      </c>
      <c r="C16554" s="235">
        <v>44593</v>
      </c>
      <c r="D16554" s="235">
        <v>0</v>
      </c>
      <c r="E16554" s="235">
        <v>88.4</v>
      </c>
      <c r="F16554" s="235">
        <v>78.8</v>
      </c>
      <c r="G16554" s="235">
        <v>18</v>
      </c>
      <c r="H16554" s="235">
        <v>16.100000000000001</v>
      </c>
    </row>
    <row r="16555" spans="2:8">
      <c r="B16555" s="235" t="s">
        <v>97</v>
      </c>
      <c r="C16555" s="235">
        <v>44594</v>
      </c>
      <c r="D16555" s="235">
        <v>0</v>
      </c>
      <c r="E16555" s="235">
        <v>90.5</v>
      </c>
      <c r="F16555" s="235">
        <v>82.9</v>
      </c>
      <c r="G16555" s="235">
        <v>16.7</v>
      </c>
      <c r="H16555" s="235">
        <v>16.3</v>
      </c>
    </row>
    <row r="16556" spans="2:8">
      <c r="B16556" s="235" t="s">
        <v>97</v>
      </c>
      <c r="C16556" s="235">
        <v>44595</v>
      </c>
      <c r="D16556" s="235">
        <v>0</v>
      </c>
      <c r="E16556" s="235">
        <v>89.9</v>
      </c>
      <c r="F16556" s="235">
        <v>87.5</v>
      </c>
      <c r="G16556" s="235">
        <v>14.6</v>
      </c>
      <c r="H16556" s="235">
        <v>14.3</v>
      </c>
    </row>
    <row r="16557" spans="2:8">
      <c r="B16557" s="235" t="s">
        <v>97</v>
      </c>
      <c r="C16557" s="235">
        <v>44596</v>
      </c>
      <c r="D16557" s="235">
        <v>1</v>
      </c>
      <c r="E16557" s="235">
        <v>85.4</v>
      </c>
      <c r="F16557" s="235">
        <v>83.2</v>
      </c>
      <c r="G16557" s="235">
        <v>16.3</v>
      </c>
      <c r="H16557" s="235">
        <v>15.6</v>
      </c>
    </row>
    <row r="16558" spans="2:8">
      <c r="B16558" s="235" t="s">
        <v>97</v>
      </c>
      <c r="C16558" s="235">
        <v>44599</v>
      </c>
      <c r="D16558" s="235">
        <v>5</v>
      </c>
      <c r="E16558" s="235">
        <v>93.2</v>
      </c>
      <c r="F16558" s="235">
        <v>85.6</v>
      </c>
      <c r="G16558" s="235">
        <v>17.399999999999999</v>
      </c>
      <c r="H16558" s="235">
        <v>16.3</v>
      </c>
    </row>
    <row r="16559" spans="2:8">
      <c r="B16559" s="235" t="s">
        <v>97</v>
      </c>
      <c r="C16559" s="235">
        <v>44600</v>
      </c>
      <c r="D16559" s="235">
        <v>28</v>
      </c>
      <c r="E16559" s="235">
        <v>85.8</v>
      </c>
      <c r="F16559" s="235">
        <v>85.3</v>
      </c>
      <c r="G16559" s="235">
        <v>17.100000000000001</v>
      </c>
      <c r="H16559" s="235">
        <v>16.899999999999999</v>
      </c>
    </row>
    <row r="16560" spans="2:8">
      <c r="B16560" s="235" t="s">
        <v>97</v>
      </c>
      <c r="C16560" s="235">
        <v>44601</v>
      </c>
      <c r="D16560" s="235">
        <v>1</v>
      </c>
      <c r="E16560" s="235">
        <v>87</v>
      </c>
      <c r="F16560" s="235">
        <v>85.5</v>
      </c>
      <c r="G16560" s="235">
        <v>17</v>
      </c>
      <c r="H16560" s="235">
        <v>16.5</v>
      </c>
    </row>
    <row r="16561" spans="2:8">
      <c r="B16561" s="235" t="s">
        <v>97</v>
      </c>
      <c r="C16561" s="235">
        <v>44602</v>
      </c>
      <c r="D16561" s="235">
        <v>20</v>
      </c>
      <c r="E16561" s="235">
        <v>89.2</v>
      </c>
      <c r="F16561" s="235">
        <v>86.9</v>
      </c>
      <c r="G16561" s="235">
        <v>14.2</v>
      </c>
      <c r="H16561" s="235">
        <v>14</v>
      </c>
    </row>
    <row r="16562" spans="2:8">
      <c r="B16562" s="235" t="s">
        <v>97</v>
      </c>
      <c r="C16562" s="235">
        <v>44603</v>
      </c>
      <c r="D16562" s="235">
        <v>28</v>
      </c>
      <c r="E16562" s="235">
        <v>98.4</v>
      </c>
      <c r="F16562" s="235">
        <v>87.6</v>
      </c>
      <c r="G16562" s="235">
        <v>15</v>
      </c>
      <c r="H16562" s="235">
        <v>14.1</v>
      </c>
    </row>
    <row r="16563" spans="2:8">
      <c r="B16563" s="235" t="s">
        <v>97</v>
      </c>
      <c r="C16563" s="235">
        <v>44606</v>
      </c>
      <c r="D16563" s="235">
        <v>48</v>
      </c>
      <c r="E16563" s="235">
        <v>87.6</v>
      </c>
      <c r="F16563" s="235">
        <v>83.2</v>
      </c>
      <c r="G16563" s="235">
        <v>13.3</v>
      </c>
      <c r="H16563" s="235">
        <v>13.2</v>
      </c>
    </row>
    <row r="16564" spans="2:8">
      <c r="B16564" s="235" t="s">
        <v>97</v>
      </c>
      <c r="C16564" s="235">
        <v>44607</v>
      </c>
      <c r="D16564" s="235">
        <v>11</v>
      </c>
      <c r="E16564" s="235">
        <v>89.2</v>
      </c>
      <c r="F16564" s="235">
        <v>87.6</v>
      </c>
      <c r="G16564" s="235">
        <v>16.5</v>
      </c>
      <c r="H16564" s="235">
        <v>15.4</v>
      </c>
    </row>
    <row r="16565" spans="2:8">
      <c r="B16565" s="235" t="s">
        <v>97</v>
      </c>
      <c r="C16565" s="235">
        <v>44608</v>
      </c>
      <c r="D16565" s="235">
        <v>3</v>
      </c>
      <c r="E16565" s="235">
        <v>90.3</v>
      </c>
      <c r="F16565" s="235">
        <v>81.5</v>
      </c>
      <c r="G16565" s="235">
        <v>16.8</v>
      </c>
      <c r="H16565" s="235">
        <v>14</v>
      </c>
    </row>
    <row r="16566" spans="2:8">
      <c r="B16566" s="235" t="s">
        <v>97</v>
      </c>
      <c r="C16566" s="235">
        <v>44609</v>
      </c>
      <c r="D16566" s="235">
        <v>32</v>
      </c>
      <c r="E16566" s="235">
        <v>86.9</v>
      </c>
      <c r="F16566" s="235">
        <v>86.5</v>
      </c>
      <c r="G16566" s="235">
        <v>17.899999999999999</v>
      </c>
      <c r="H16566" s="235">
        <v>17.8</v>
      </c>
    </row>
    <row r="16567" spans="2:8">
      <c r="B16567" s="235" t="s">
        <v>97</v>
      </c>
      <c r="C16567" s="235">
        <v>44610</v>
      </c>
      <c r="D16567" s="235">
        <v>4</v>
      </c>
      <c r="E16567" s="235">
        <v>92.4</v>
      </c>
      <c r="F16567" s="235">
        <v>87.6</v>
      </c>
      <c r="G16567" s="235">
        <v>15.6</v>
      </c>
      <c r="H16567" s="235">
        <v>14.6</v>
      </c>
    </row>
    <row r="16568" spans="2:8">
      <c r="B16568" s="235" t="s">
        <v>97</v>
      </c>
      <c r="C16568" s="235">
        <v>44613</v>
      </c>
      <c r="D16568" s="235">
        <v>56</v>
      </c>
      <c r="E16568" s="235">
        <v>89.7</v>
      </c>
      <c r="F16568" s="235">
        <v>85.2</v>
      </c>
      <c r="G16568" s="235">
        <v>16.3</v>
      </c>
      <c r="H16568" s="235">
        <v>15.8</v>
      </c>
    </row>
    <row r="16569" spans="2:8">
      <c r="B16569" s="235" t="s">
        <v>97</v>
      </c>
      <c r="C16569" s="235">
        <v>44614</v>
      </c>
      <c r="D16569" s="235">
        <v>5</v>
      </c>
      <c r="E16569" s="235">
        <v>91.7</v>
      </c>
      <c r="F16569" s="235">
        <v>91.1</v>
      </c>
      <c r="G16569" s="235">
        <v>18.2</v>
      </c>
      <c r="H16569" s="235">
        <v>18</v>
      </c>
    </row>
    <row r="16570" spans="2:8">
      <c r="B16570" s="235" t="s">
        <v>97</v>
      </c>
      <c r="C16570" s="235">
        <v>44615</v>
      </c>
      <c r="D16570" s="235">
        <v>4</v>
      </c>
      <c r="E16570" s="235">
        <v>89.6</v>
      </c>
      <c r="F16570" s="235">
        <v>85.7</v>
      </c>
      <c r="G16570" s="235">
        <v>15.4</v>
      </c>
      <c r="H16570" s="235">
        <v>15.2</v>
      </c>
    </row>
    <row r="16571" spans="2:8">
      <c r="B16571" s="235" t="s">
        <v>97</v>
      </c>
      <c r="C16571" s="235">
        <v>44616</v>
      </c>
      <c r="D16571" s="235">
        <v>8</v>
      </c>
      <c r="E16571" s="235">
        <v>90.7</v>
      </c>
      <c r="F16571" s="235">
        <v>86.7</v>
      </c>
      <c r="G16571" s="235">
        <v>15.6</v>
      </c>
      <c r="H16571" s="235">
        <v>15.4</v>
      </c>
    </row>
    <row r="16572" spans="2:8">
      <c r="B16572" s="235" t="s">
        <v>97</v>
      </c>
      <c r="C16572" s="235">
        <v>44617</v>
      </c>
      <c r="D16572" s="235">
        <v>24</v>
      </c>
      <c r="E16572" s="235">
        <v>87.9</v>
      </c>
      <c r="F16572" s="235">
        <v>83.2</v>
      </c>
      <c r="G16572" s="235">
        <v>17</v>
      </c>
      <c r="H16572" s="235">
        <v>16.5</v>
      </c>
    </row>
    <row r="16573" spans="2:8">
      <c r="B16573" s="235" t="s">
        <v>97</v>
      </c>
      <c r="C16573" s="235">
        <v>44620</v>
      </c>
      <c r="D16573" s="235">
        <v>132</v>
      </c>
      <c r="E16573" s="235">
        <v>88.2</v>
      </c>
      <c r="F16573" s="235">
        <v>86.7</v>
      </c>
      <c r="G16573" s="235">
        <v>14.7</v>
      </c>
      <c r="H16573" s="235">
        <v>14.6</v>
      </c>
    </row>
    <row r="16574" spans="2:8">
      <c r="B16574" s="235" t="s">
        <v>97</v>
      </c>
      <c r="C16574" s="235">
        <v>44621</v>
      </c>
      <c r="D16574" s="235">
        <v>3</v>
      </c>
      <c r="E16574" s="235">
        <v>85</v>
      </c>
      <c r="F16574" s="235">
        <v>84.3</v>
      </c>
      <c r="G16574" s="235">
        <v>19.100000000000001</v>
      </c>
      <c r="H16574" s="235">
        <v>18.2</v>
      </c>
    </row>
    <row r="16575" spans="2:8">
      <c r="B16575" s="235" t="s">
        <v>97</v>
      </c>
      <c r="C16575" s="235">
        <v>44622</v>
      </c>
      <c r="D16575" s="235">
        <v>8</v>
      </c>
      <c r="E16575" s="235">
        <v>89.6</v>
      </c>
      <c r="F16575" s="235">
        <v>85.7</v>
      </c>
      <c r="G16575" s="235">
        <v>13.8</v>
      </c>
      <c r="H16575" s="235">
        <v>13.3</v>
      </c>
    </row>
    <row r="16576" spans="2:8">
      <c r="B16576" s="235" t="s">
        <v>97</v>
      </c>
      <c r="C16576" s="235">
        <v>44623</v>
      </c>
      <c r="D16576" s="235">
        <v>6</v>
      </c>
      <c r="E16576" s="235">
        <v>91.1</v>
      </c>
      <c r="F16576" s="235">
        <v>90.9</v>
      </c>
      <c r="G16576" s="235">
        <v>17.3</v>
      </c>
      <c r="H16576" s="235">
        <v>17.8</v>
      </c>
    </row>
    <row r="16577" spans="2:8">
      <c r="B16577" s="235" t="s">
        <v>97</v>
      </c>
      <c r="C16577" s="235">
        <v>44624</v>
      </c>
      <c r="D16577" s="235">
        <v>20</v>
      </c>
      <c r="E16577" s="235">
        <v>86.5</v>
      </c>
      <c r="F16577" s="235">
        <v>84.5</v>
      </c>
      <c r="G16577" s="235">
        <v>16.2</v>
      </c>
      <c r="H16577" s="235">
        <v>15.9</v>
      </c>
    </row>
    <row r="16578" spans="2:8">
      <c r="B16578" s="235" t="s">
        <v>97</v>
      </c>
      <c r="C16578" s="235">
        <v>44627</v>
      </c>
      <c r="D16578" s="235">
        <v>90</v>
      </c>
      <c r="E16578" s="235">
        <v>96.5</v>
      </c>
      <c r="F16578" s="235">
        <v>89.7</v>
      </c>
      <c r="G16578" s="235">
        <v>13.4</v>
      </c>
      <c r="H16578" s="235">
        <v>13.1</v>
      </c>
    </row>
    <row r="16579" spans="2:8">
      <c r="B16579" s="235" t="s">
        <v>97</v>
      </c>
      <c r="C16579" s="235">
        <v>44628</v>
      </c>
      <c r="D16579" s="235">
        <v>0.5</v>
      </c>
      <c r="E16579" s="235">
        <v>87.3</v>
      </c>
      <c r="F16579" s="235">
        <v>86.6</v>
      </c>
      <c r="G16579" s="235">
        <v>13.5</v>
      </c>
      <c r="H16579" s="235">
        <v>13.3</v>
      </c>
    </row>
    <row r="16580" spans="2:8">
      <c r="B16580" s="235" t="s">
        <v>97</v>
      </c>
      <c r="C16580" s="235">
        <v>44629</v>
      </c>
      <c r="D16580" s="235">
        <v>7</v>
      </c>
      <c r="E16580" s="235">
        <v>93.2</v>
      </c>
      <c r="F16580" s="235">
        <v>89.7</v>
      </c>
      <c r="G16580" s="235">
        <v>17.8</v>
      </c>
      <c r="H16580" s="235">
        <v>17.600000000000001</v>
      </c>
    </row>
    <row r="16581" spans="2:8">
      <c r="B16581" s="235" t="s">
        <v>97</v>
      </c>
      <c r="C16581" s="235">
        <v>44630</v>
      </c>
      <c r="D16581" s="235">
        <v>0</v>
      </c>
      <c r="E16581" s="235">
        <v>92.7</v>
      </c>
      <c r="F16581" s="235">
        <v>90.7</v>
      </c>
      <c r="G16581" s="235">
        <v>14.3</v>
      </c>
      <c r="H16581" s="235">
        <v>13.9</v>
      </c>
    </row>
    <row r="16582" spans="2:8">
      <c r="B16582" s="235" t="s">
        <v>97</v>
      </c>
      <c r="C16582" s="235">
        <v>44631</v>
      </c>
      <c r="D16582" s="235">
        <v>0</v>
      </c>
      <c r="E16582" s="235">
        <v>86.6</v>
      </c>
      <c r="F16582" s="235">
        <v>85.2</v>
      </c>
      <c r="G16582" s="235">
        <v>17.100000000000001</v>
      </c>
      <c r="H16582" s="235">
        <v>16.7</v>
      </c>
    </row>
    <row r="16583" spans="2:8">
      <c r="B16583" s="235" t="s">
        <v>97</v>
      </c>
      <c r="C16583" s="235">
        <v>44634</v>
      </c>
      <c r="D16583" s="235">
        <v>6</v>
      </c>
      <c r="E16583" s="235">
        <v>87.9</v>
      </c>
      <c r="F16583" s="235">
        <v>83.6</v>
      </c>
      <c r="G16583" s="235">
        <v>15.4</v>
      </c>
      <c r="H16583" s="235">
        <v>14.3</v>
      </c>
    </row>
    <row r="16584" spans="2:8">
      <c r="B16584" s="235" t="s">
        <v>97</v>
      </c>
      <c r="C16584" s="235">
        <v>44635</v>
      </c>
      <c r="D16584" s="235">
        <v>14</v>
      </c>
      <c r="E16584" s="235">
        <v>90.5</v>
      </c>
      <c r="F16584" s="235">
        <v>89.4</v>
      </c>
      <c r="G16584" s="235">
        <v>15.7</v>
      </c>
      <c r="H16584" s="235">
        <v>15.4</v>
      </c>
    </row>
    <row r="16585" spans="2:8">
      <c r="B16585" s="235" t="s">
        <v>97</v>
      </c>
      <c r="C16585" s="235">
        <v>44636</v>
      </c>
      <c r="D16585" s="235">
        <v>8</v>
      </c>
      <c r="E16585" s="235">
        <v>91.3</v>
      </c>
      <c r="F16585" s="235">
        <v>89</v>
      </c>
      <c r="G16585" s="235">
        <v>15.1</v>
      </c>
      <c r="H16585" s="235">
        <v>14.2</v>
      </c>
    </row>
    <row r="16586" spans="2:8">
      <c r="B16586" s="235" t="s">
        <v>97</v>
      </c>
      <c r="C16586" s="235">
        <v>44637</v>
      </c>
      <c r="D16586" s="235">
        <v>19</v>
      </c>
      <c r="E16586" s="235">
        <v>83.2</v>
      </c>
      <c r="F16586" s="235">
        <v>81.900000000000006</v>
      </c>
      <c r="G16586" s="235">
        <v>16.7</v>
      </c>
      <c r="H16586" s="235">
        <v>15.9</v>
      </c>
    </row>
    <row r="16587" spans="2:8">
      <c r="B16587" s="235" t="s">
        <v>97</v>
      </c>
      <c r="C16587" s="235">
        <v>44638</v>
      </c>
      <c r="D16587" s="235">
        <v>20</v>
      </c>
      <c r="E16587" s="235">
        <v>83.3</v>
      </c>
      <c r="F16587" s="235">
        <v>78.099999999999994</v>
      </c>
      <c r="G16587" s="235">
        <v>22.7</v>
      </c>
      <c r="H16587" s="235">
        <v>19.2</v>
      </c>
    </row>
    <row r="16588" spans="2:8">
      <c r="B16588" s="235" t="s">
        <v>97</v>
      </c>
      <c r="C16588" s="235">
        <v>44642</v>
      </c>
      <c r="D16588" s="235">
        <v>40</v>
      </c>
      <c r="E16588" s="235">
        <v>87.2</v>
      </c>
      <c r="F16588" s="235">
        <v>79.2</v>
      </c>
      <c r="G16588" s="235">
        <v>17.8</v>
      </c>
      <c r="H16588" s="235">
        <v>16.600000000000001</v>
      </c>
    </row>
    <row r="16589" spans="2:8">
      <c r="B16589" s="235" t="s">
        <v>97</v>
      </c>
      <c r="C16589" s="235">
        <v>44643</v>
      </c>
      <c r="D16589" s="235">
        <v>1</v>
      </c>
      <c r="E16589" s="235">
        <v>91.4</v>
      </c>
      <c r="F16589" s="235">
        <v>87.3</v>
      </c>
      <c r="G16589" s="235">
        <v>14.7</v>
      </c>
      <c r="H16589" s="235">
        <v>14</v>
      </c>
    </row>
    <row r="16590" spans="2:8">
      <c r="B16590" s="235" t="s">
        <v>97</v>
      </c>
      <c r="C16590" s="235">
        <v>44644</v>
      </c>
      <c r="D16590" s="235">
        <v>0</v>
      </c>
      <c r="E16590" s="235">
        <v>87</v>
      </c>
      <c r="F16590" s="235">
        <v>84.6</v>
      </c>
      <c r="G16590" s="235">
        <v>14.9</v>
      </c>
      <c r="H16590" s="235">
        <v>14.7</v>
      </c>
    </row>
    <row r="16591" spans="2:8">
      <c r="B16591" s="235" t="s">
        <v>97</v>
      </c>
      <c r="C16591" s="235">
        <v>44645</v>
      </c>
      <c r="D16591" s="235">
        <v>3</v>
      </c>
      <c r="E16591" s="235">
        <v>34.9</v>
      </c>
      <c r="F16591" s="235">
        <v>81.2</v>
      </c>
      <c r="G16591" s="235">
        <v>19.399999999999999</v>
      </c>
      <c r="H16591" s="235">
        <v>17.5</v>
      </c>
    </row>
    <row r="16592" spans="2:8">
      <c r="B16592" s="235" t="s">
        <v>97</v>
      </c>
      <c r="C16592" s="235">
        <v>44648</v>
      </c>
      <c r="D16592" s="235">
        <v>38</v>
      </c>
      <c r="E16592" s="235">
        <v>85.2</v>
      </c>
      <c r="F16592" s="235">
        <v>84.5</v>
      </c>
      <c r="G16592" s="235">
        <v>19</v>
      </c>
      <c r="H16592" s="235">
        <v>17.3</v>
      </c>
    </row>
    <row r="16593" spans="2:8">
      <c r="B16593" s="235" t="s">
        <v>97</v>
      </c>
      <c r="C16593" s="235">
        <v>44649</v>
      </c>
      <c r="D16593" s="235">
        <v>46</v>
      </c>
      <c r="E16593" s="235">
        <v>84.3</v>
      </c>
      <c r="F16593" s="235">
        <v>83.8</v>
      </c>
      <c r="G16593" s="235">
        <v>18.899999999999999</v>
      </c>
      <c r="H16593" s="235">
        <v>17.600000000000001</v>
      </c>
    </row>
    <row r="16594" spans="2:8">
      <c r="B16594" s="235" t="s">
        <v>97</v>
      </c>
      <c r="C16594" s="235">
        <v>44650</v>
      </c>
      <c r="D16594" s="235">
        <v>11</v>
      </c>
      <c r="E16594" s="235">
        <v>84.4</v>
      </c>
      <c r="F16594" s="235">
        <v>83.5</v>
      </c>
      <c r="G16594" s="235">
        <v>19.399999999999999</v>
      </c>
      <c r="H16594" s="235">
        <v>17.5</v>
      </c>
    </row>
    <row r="16595" spans="2:8">
      <c r="B16595" s="235" t="s">
        <v>97</v>
      </c>
      <c r="C16595" s="235">
        <v>44651</v>
      </c>
      <c r="D16595" s="235">
        <v>8</v>
      </c>
      <c r="E16595" s="235">
        <v>92.2</v>
      </c>
      <c r="F16595" s="235">
        <v>89.8</v>
      </c>
      <c r="G16595" s="235">
        <v>17</v>
      </c>
      <c r="H16595" s="235">
        <v>16.399999999999999</v>
      </c>
    </row>
    <row r="16596" spans="2:8">
      <c r="B16596" s="235" t="s">
        <v>97</v>
      </c>
      <c r="C16596" s="235">
        <v>44652</v>
      </c>
      <c r="D16596" s="235">
        <v>20</v>
      </c>
      <c r="E16596" s="235">
        <v>89.7</v>
      </c>
      <c r="F16596" s="235">
        <v>86.3</v>
      </c>
      <c r="G16596" s="235">
        <v>16.3</v>
      </c>
      <c r="H16596" s="235">
        <v>15.9</v>
      </c>
    </row>
    <row r="16597" spans="2:8">
      <c r="B16597" s="235" t="s">
        <v>97</v>
      </c>
      <c r="C16597" s="235">
        <v>44655</v>
      </c>
      <c r="D16597" s="235">
        <v>86</v>
      </c>
      <c r="E16597" s="235">
        <v>78.599999999999994</v>
      </c>
      <c r="F16597" s="235">
        <v>73.5</v>
      </c>
      <c r="G16597" s="235">
        <v>15</v>
      </c>
      <c r="H16597" s="235">
        <v>14.6</v>
      </c>
    </row>
    <row r="16598" spans="2:8">
      <c r="B16598" s="235" t="s">
        <v>97</v>
      </c>
      <c r="C16598" s="235">
        <v>44656</v>
      </c>
      <c r="D16598" s="235">
        <v>15</v>
      </c>
      <c r="E16598" s="235">
        <v>83.4</v>
      </c>
      <c r="F16598" s="235">
        <v>82</v>
      </c>
      <c r="G16598" s="235">
        <v>16</v>
      </c>
      <c r="H16598" s="235">
        <v>15.5</v>
      </c>
    </row>
    <row r="16599" spans="2:8">
      <c r="B16599" s="235" t="s">
        <v>97</v>
      </c>
      <c r="C16599" s="235">
        <v>44657</v>
      </c>
      <c r="D16599" s="235">
        <v>4</v>
      </c>
      <c r="E16599" s="235">
        <v>84.1</v>
      </c>
      <c r="F16599" s="235">
        <v>82.6</v>
      </c>
      <c r="G16599" s="235">
        <v>17.8</v>
      </c>
      <c r="H16599" s="235">
        <v>17.5</v>
      </c>
    </row>
    <row r="16600" spans="2:8">
      <c r="B16600" s="235" t="s">
        <v>97</v>
      </c>
      <c r="C16600" s="235">
        <v>44658</v>
      </c>
      <c r="D16600" s="235">
        <v>20</v>
      </c>
      <c r="E16600" s="235">
        <v>86.5</v>
      </c>
      <c r="F16600" s="235">
        <v>85.5</v>
      </c>
      <c r="G16600" s="235">
        <v>15.5</v>
      </c>
      <c r="H16600" s="235">
        <v>14.9</v>
      </c>
    </row>
    <row r="16601" spans="2:8">
      <c r="B16601" s="235" t="s">
        <v>97</v>
      </c>
      <c r="C16601" s="235">
        <v>44659</v>
      </c>
      <c r="D16601" s="235">
        <v>5</v>
      </c>
      <c r="E16601" s="235">
        <v>93</v>
      </c>
      <c r="F16601" s="235">
        <v>91.5</v>
      </c>
      <c r="G16601" s="235">
        <v>18.8</v>
      </c>
      <c r="H16601" s="235">
        <v>17.600000000000001</v>
      </c>
    </row>
    <row r="16602" spans="2:8">
      <c r="B16602" s="235" t="s">
        <v>97</v>
      </c>
      <c r="C16602" s="235">
        <v>44662</v>
      </c>
      <c r="D16602" s="235">
        <v>8</v>
      </c>
      <c r="E16602" s="235">
        <v>87.6</v>
      </c>
      <c r="F16602" s="235">
        <v>85.4</v>
      </c>
      <c r="G16602" s="235">
        <v>14.3</v>
      </c>
      <c r="H16602" s="235">
        <v>14.2</v>
      </c>
    </row>
    <row r="16603" spans="2:8">
      <c r="B16603" s="235" t="s">
        <v>97</v>
      </c>
      <c r="C16603" s="235">
        <v>44663</v>
      </c>
      <c r="D16603" s="235">
        <v>2</v>
      </c>
      <c r="E16603" s="235">
        <v>88.2</v>
      </c>
      <c r="F16603" s="235">
        <v>86.6</v>
      </c>
      <c r="G16603" s="235">
        <v>19.5</v>
      </c>
      <c r="H16603" s="235">
        <v>19.399999999999999</v>
      </c>
    </row>
    <row r="16604" spans="2:8">
      <c r="B16604" s="235" t="s">
        <v>97</v>
      </c>
      <c r="C16604" s="235">
        <v>44664</v>
      </c>
      <c r="D16604" s="235">
        <v>5</v>
      </c>
      <c r="E16604" s="235">
        <v>79.8</v>
      </c>
      <c r="F16604" s="235">
        <v>75.8</v>
      </c>
      <c r="G16604" s="235">
        <v>14.5</v>
      </c>
      <c r="H16604" s="235">
        <v>14.3</v>
      </c>
    </row>
    <row r="16605" spans="2:8">
      <c r="B16605" s="235" t="s">
        <v>97</v>
      </c>
      <c r="C16605" s="235">
        <v>44669</v>
      </c>
      <c r="D16605" s="235">
        <v>39</v>
      </c>
      <c r="E16605" s="235">
        <v>87.2</v>
      </c>
      <c r="F16605" s="235">
        <v>86.4</v>
      </c>
      <c r="G16605" s="235">
        <v>15.4</v>
      </c>
      <c r="H16605" s="235">
        <v>15.4</v>
      </c>
    </row>
    <row r="16606" spans="2:8">
      <c r="B16606" s="235" t="s">
        <v>97</v>
      </c>
      <c r="C16606" s="235">
        <v>44670</v>
      </c>
      <c r="D16606" s="235">
        <v>28</v>
      </c>
      <c r="E16606" s="235">
        <v>88.3</v>
      </c>
      <c r="F16606" s="235">
        <v>86.1</v>
      </c>
      <c r="G16606" s="235">
        <v>14.1</v>
      </c>
      <c r="H16606" s="235">
        <v>13.7</v>
      </c>
    </row>
    <row r="16607" spans="2:8">
      <c r="B16607" s="235" t="s">
        <v>97</v>
      </c>
      <c r="C16607" s="235">
        <v>44671</v>
      </c>
      <c r="D16607" s="235">
        <v>18</v>
      </c>
      <c r="E16607" s="235">
        <v>88.5</v>
      </c>
      <c r="F16607" s="235">
        <v>87.4</v>
      </c>
      <c r="G16607" s="235">
        <v>14.7</v>
      </c>
      <c r="H16607" s="235">
        <v>14.6</v>
      </c>
    </row>
    <row r="16608" spans="2:8">
      <c r="B16608" s="235" t="s">
        <v>97</v>
      </c>
      <c r="C16608" s="235">
        <v>44672</v>
      </c>
      <c r="D16608" s="235">
        <v>9</v>
      </c>
      <c r="E16608" s="235">
        <v>87.2</v>
      </c>
      <c r="F16608" s="235">
        <v>86.5</v>
      </c>
      <c r="G16608" s="235">
        <v>14.2</v>
      </c>
      <c r="H16608" s="235">
        <v>13.8</v>
      </c>
    </row>
    <row r="16609" spans="2:8">
      <c r="B16609" s="235" t="s">
        <v>97</v>
      </c>
      <c r="C16609" s="235">
        <v>44673</v>
      </c>
      <c r="D16609" s="235">
        <v>9</v>
      </c>
      <c r="E16609" s="235">
        <v>91.3</v>
      </c>
      <c r="F16609" s="235">
        <v>85</v>
      </c>
      <c r="G16609" s="235">
        <v>17.7</v>
      </c>
      <c r="H16609" s="235">
        <v>17.899999999999999</v>
      </c>
    </row>
    <row r="16610" spans="2:8">
      <c r="B16610" s="235" t="s">
        <v>97</v>
      </c>
      <c r="C16610" s="235">
        <v>44676</v>
      </c>
      <c r="D16610" s="235">
        <v>19</v>
      </c>
      <c r="E16610" s="235">
        <v>87.5</v>
      </c>
      <c r="F16610" s="235">
        <v>83.5</v>
      </c>
      <c r="G16610" s="235">
        <v>15.7</v>
      </c>
      <c r="H16610" s="235">
        <v>14.9</v>
      </c>
    </row>
    <row r="16611" spans="2:8">
      <c r="B16611" s="235" t="s">
        <v>97</v>
      </c>
      <c r="C16611" s="235">
        <v>44677</v>
      </c>
      <c r="D16611" s="235">
        <v>5</v>
      </c>
      <c r="E16611" s="235">
        <v>89.2</v>
      </c>
      <c r="F16611" s="235">
        <v>87.1</v>
      </c>
      <c r="G16611" s="235">
        <v>13.8</v>
      </c>
      <c r="H16611" s="235">
        <v>13.5</v>
      </c>
    </row>
    <row r="16612" spans="2:8">
      <c r="B16612" s="235" t="s">
        <v>97</v>
      </c>
      <c r="C16612" s="235">
        <v>44678</v>
      </c>
      <c r="D16612" s="235">
        <v>0</v>
      </c>
      <c r="E16612" s="235">
        <v>87.9</v>
      </c>
      <c r="F16612" s="235">
        <v>85.6</v>
      </c>
      <c r="G16612" s="235">
        <v>15.4</v>
      </c>
      <c r="H16612" s="235">
        <v>14.9</v>
      </c>
    </row>
    <row r="16613" spans="2:8">
      <c r="B16613" s="235" t="s">
        <v>97</v>
      </c>
      <c r="C16613" s="235">
        <v>44679</v>
      </c>
      <c r="D16613" s="235">
        <v>8</v>
      </c>
      <c r="E16613" s="235">
        <v>89.1</v>
      </c>
      <c r="F16613" s="235">
        <v>88.1</v>
      </c>
      <c r="G16613" s="235">
        <v>16.600000000000001</v>
      </c>
      <c r="H16613" s="235">
        <v>16.399999999999999</v>
      </c>
    </row>
    <row r="16614" spans="2:8">
      <c r="B16614" s="235" t="s">
        <v>97</v>
      </c>
      <c r="C16614" s="235">
        <v>44680</v>
      </c>
      <c r="D16614" s="235">
        <v>1</v>
      </c>
      <c r="E16614" s="235">
        <v>78.900000000000006</v>
      </c>
      <c r="F16614" s="235">
        <v>75.599999999999994</v>
      </c>
      <c r="G16614" s="235">
        <v>13.8</v>
      </c>
      <c r="H16614" s="235">
        <v>13.2</v>
      </c>
    </row>
    <row r="16615" spans="2:8">
      <c r="B16615" s="235" t="s">
        <v>97</v>
      </c>
      <c r="C16615" s="235">
        <v>44683</v>
      </c>
      <c r="D16615" s="235">
        <v>14</v>
      </c>
      <c r="E16615" s="235">
        <v>88.2</v>
      </c>
      <c r="F16615" s="235">
        <v>87.6</v>
      </c>
      <c r="G16615" s="235">
        <v>16.2</v>
      </c>
      <c r="H16615" s="235">
        <v>16.100000000000001</v>
      </c>
    </row>
    <row r="16616" spans="2:8">
      <c r="B16616" s="235" t="s">
        <v>97</v>
      </c>
      <c r="C16616" s="235">
        <v>44684</v>
      </c>
      <c r="D16616" s="235">
        <v>0</v>
      </c>
      <c r="E16616" s="235">
        <v>81.900000000000006</v>
      </c>
      <c r="F16616" s="235">
        <v>68.7</v>
      </c>
      <c r="G16616" s="235">
        <v>19.899999999999999</v>
      </c>
      <c r="H16616" s="235">
        <v>17.3</v>
      </c>
    </row>
    <row r="16617" spans="2:8">
      <c r="B16617" s="235" t="s">
        <v>97</v>
      </c>
      <c r="C16617" s="235">
        <v>44685</v>
      </c>
      <c r="D16617" s="235">
        <v>0</v>
      </c>
      <c r="E16617" s="235">
        <v>90</v>
      </c>
      <c r="F16617" s="235">
        <v>87</v>
      </c>
      <c r="G16617" s="235">
        <v>16.600000000000001</v>
      </c>
      <c r="H16617" s="235">
        <v>16.3</v>
      </c>
    </row>
    <row r="16618" spans="2:8">
      <c r="B16618" s="235" t="s">
        <v>97</v>
      </c>
      <c r="C16618" s="235">
        <v>44686</v>
      </c>
      <c r="D16618" s="235">
        <v>26</v>
      </c>
      <c r="E16618" s="235">
        <v>90</v>
      </c>
      <c r="F16618" s="235">
        <v>89.1</v>
      </c>
      <c r="G16618" s="235">
        <v>17.5</v>
      </c>
      <c r="H16618" s="235">
        <v>17.100000000000001</v>
      </c>
    </row>
    <row r="16619" spans="2:8">
      <c r="B16619" s="235" t="s">
        <v>97</v>
      </c>
      <c r="C16619" s="235">
        <v>44687</v>
      </c>
      <c r="D16619" s="235">
        <v>1</v>
      </c>
      <c r="E16619" s="235">
        <v>88.1</v>
      </c>
      <c r="F16619" s="235">
        <v>87.8</v>
      </c>
      <c r="G16619" s="235">
        <v>16.5</v>
      </c>
      <c r="H16619" s="235">
        <v>16.399999999999999</v>
      </c>
    </row>
    <row r="16620" spans="2:8">
      <c r="B16620" s="235" t="s">
        <v>97</v>
      </c>
      <c r="C16620" s="235">
        <v>44690</v>
      </c>
      <c r="D16620" s="235">
        <v>30</v>
      </c>
      <c r="E16620" s="235">
        <v>80.900000000000006</v>
      </c>
      <c r="F16620" s="235">
        <v>79.5</v>
      </c>
      <c r="G16620" s="235">
        <v>15.5</v>
      </c>
      <c r="H16620" s="235">
        <v>14.9</v>
      </c>
    </row>
    <row r="16621" spans="2:8">
      <c r="B16621" s="235" t="s">
        <v>97</v>
      </c>
      <c r="C16621" s="235">
        <v>44691</v>
      </c>
      <c r="D16621" s="235">
        <v>70</v>
      </c>
      <c r="E16621" s="235">
        <v>86.2</v>
      </c>
      <c r="F16621" s="235">
        <v>85.8</v>
      </c>
      <c r="G16621" s="235">
        <v>17</v>
      </c>
      <c r="H16621" s="235">
        <v>16.899999999999999</v>
      </c>
    </row>
    <row r="16622" spans="2:8">
      <c r="B16622" s="235" t="s">
        <v>97</v>
      </c>
      <c r="C16622" s="235">
        <v>44692</v>
      </c>
      <c r="D16622" s="235">
        <v>2</v>
      </c>
      <c r="E16622" s="235">
        <v>84.3</v>
      </c>
      <c r="F16622" s="235">
        <v>76.900000000000006</v>
      </c>
      <c r="G16622" s="235">
        <v>18.399999999999999</v>
      </c>
      <c r="H16622" s="235">
        <v>17</v>
      </c>
    </row>
    <row r="16623" spans="2:8">
      <c r="B16623" s="235" t="s">
        <v>97</v>
      </c>
      <c r="C16623" s="235">
        <v>44693</v>
      </c>
      <c r="D16623" s="235">
        <v>3</v>
      </c>
      <c r="E16623" s="235">
        <v>89.5</v>
      </c>
      <c r="F16623" s="235">
        <v>85.5</v>
      </c>
      <c r="G16623" s="235">
        <v>15.5</v>
      </c>
      <c r="H16623" s="235">
        <v>15.3</v>
      </c>
    </row>
    <row r="16624" spans="2:8">
      <c r="B16624" s="235" t="s">
        <v>97</v>
      </c>
      <c r="C16624" s="235">
        <v>44694</v>
      </c>
      <c r="D16624" s="235">
        <v>9</v>
      </c>
      <c r="E16624" s="235">
        <v>85.5</v>
      </c>
      <c r="F16624" s="235">
        <v>83.5</v>
      </c>
      <c r="G16624" s="235">
        <v>16.5</v>
      </c>
      <c r="H16624" s="235">
        <v>15.5</v>
      </c>
    </row>
    <row r="16625" spans="2:8">
      <c r="B16625" s="235" t="s">
        <v>97</v>
      </c>
      <c r="C16625" s="235">
        <v>44697</v>
      </c>
      <c r="D16625" s="235">
        <v>19</v>
      </c>
      <c r="E16625" s="235">
        <v>88.1</v>
      </c>
      <c r="F16625" s="235">
        <v>97.8</v>
      </c>
      <c r="G16625" s="235">
        <v>18.100000000000001</v>
      </c>
      <c r="H16625" s="235">
        <v>18</v>
      </c>
    </row>
    <row r="16626" spans="2:8">
      <c r="B16626" s="235" t="s">
        <v>97</v>
      </c>
      <c r="C16626" s="235">
        <v>44698</v>
      </c>
      <c r="D16626" s="235">
        <v>6</v>
      </c>
      <c r="E16626" s="235">
        <v>91.8</v>
      </c>
      <c r="F16626" s="235">
        <v>90.9</v>
      </c>
      <c r="G16626" s="235">
        <v>16.8</v>
      </c>
      <c r="H16626" s="235">
        <v>16.600000000000001</v>
      </c>
    </row>
    <row r="16627" spans="2:8">
      <c r="B16627" s="235" t="s">
        <v>97</v>
      </c>
      <c r="C16627" s="235">
        <v>44699</v>
      </c>
      <c r="D16627" s="235">
        <v>19</v>
      </c>
      <c r="E16627" s="235">
        <v>89.2</v>
      </c>
      <c r="F16627" s="235">
        <v>88.9</v>
      </c>
      <c r="G16627" s="235">
        <v>15.5</v>
      </c>
      <c r="H16627" s="235">
        <v>15.4</v>
      </c>
    </row>
    <row r="16628" spans="2:8">
      <c r="B16628" s="235" t="s">
        <v>97</v>
      </c>
      <c r="C16628" s="235">
        <v>44700</v>
      </c>
      <c r="D16628" s="235">
        <v>4</v>
      </c>
      <c r="E16628" s="235">
        <v>89.9</v>
      </c>
      <c r="F16628" s="235">
        <v>85.6</v>
      </c>
      <c r="G16628" s="235">
        <v>19.899999999999999</v>
      </c>
      <c r="H16628" s="235">
        <v>18.5</v>
      </c>
    </row>
    <row r="16629" spans="2:8">
      <c r="B16629" s="235" t="s">
        <v>97</v>
      </c>
      <c r="C16629" s="235">
        <v>44701</v>
      </c>
      <c r="D16629" s="235">
        <v>36</v>
      </c>
      <c r="E16629" s="235">
        <v>87.3</v>
      </c>
      <c r="F16629" s="235">
        <v>86.3</v>
      </c>
      <c r="G16629" s="235">
        <v>14.5</v>
      </c>
      <c r="H16629" s="235">
        <v>14.4</v>
      </c>
    </row>
    <row r="16630" spans="2:8">
      <c r="B16630" s="235" t="s">
        <v>97</v>
      </c>
      <c r="C16630" s="235">
        <v>44704</v>
      </c>
      <c r="D16630" s="235">
        <v>20</v>
      </c>
      <c r="E16630" s="235">
        <v>86</v>
      </c>
      <c r="F16630" s="235">
        <v>85.3</v>
      </c>
      <c r="G16630" s="235">
        <v>16.8</v>
      </c>
      <c r="H16630" s="235">
        <v>16.7</v>
      </c>
    </row>
    <row r="16631" spans="2:8">
      <c r="B16631" s="235" t="s">
        <v>97</v>
      </c>
      <c r="C16631" s="235">
        <v>44705</v>
      </c>
      <c r="D16631" s="235">
        <v>0</v>
      </c>
      <c r="E16631" s="235">
        <v>88.9</v>
      </c>
      <c r="F16631" s="235">
        <v>86.4</v>
      </c>
      <c r="G16631" s="235">
        <v>18.8</v>
      </c>
      <c r="H16631" s="235">
        <v>17.399999999999999</v>
      </c>
    </row>
    <row r="16632" spans="2:8">
      <c r="B16632" s="235" t="s">
        <v>104</v>
      </c>
      <c r="C16632" s="235">
        <v>43831</v>
      </c>
      <c r="D16632" s="235">
        <v>96</v>
      </c>
      <c r="E16632" s="235">
        <v>10</v>
      </c>
      <c r="F16632" s="235">
        <v>8</v>
      </c>
      <c r="G16632" s="235">
        <v>21.6</v>
      </c>
      <c r="H16632" s="235">
        <v>15.8</v>
      </c>
    </row>
    <row r="16633" spans="2:8">
      <c r="B16633" s="235" t="s">
        <v>104</v>
      </c>
      <c r="C16633" s="235">
        <v>43862</v>
      </c>
      <c r="D16633" s="235">
        <v>81</v>
      </c>
      <c r="E16633" s="235">
        <v>77</v>
      </c>
      <c r="F16633" s="235">
        <v>59</v>
      </c>
      <c r="G16633" s="235">
        <v>24.3</v>
      </c>
      <c r="H16633" s="235">
        <v>16.3</v>
      </c>
    </row>
    <row r="16634" spans="2:8">
      <c r="B16634" s="235" t="s">
        <v>104</v>
      </c>
      <c r="C16634" s="235">
        <v>43891</v>
      </c>
      <c r="D16634" s="235">
        <v>97</v>
      </c>
      <c r="E16634" s="235">
        <v>78</v>
      </c>
      <c r="F16634" s="235">
        <v>60</v>
      </c>
      <c r="G16634" s="235">
        <v>26</v>
      </c>
      <c r="H16634" s="235">
        <v>17.8</v>
      </c>
    </row>
    <row r="16635" spans="2:8">
      <c r="B16635" s="235" t="s">
        <v>104</v>
      </c>
      <c r="C16635" s="235">
        <v>43922</v>
      </c>
      <c r="D16635" s="235">
        <v>284</v>
      </c>
      <c r="E16635" s="235">
        <v>29</v>
      </c>
      <c r="F16635" s="235">
        <v>22</v>
      </c>
      <c r="G16635" s="235">
        <v>8.4</v>
      </c>
      <c r="H16635" s="235">
        <v>5.6</v>
      </c>
    </row>
    <row r="16636" spans="2:8">
      <c r="B16636" s="235" t="s">
        <v>104</v>
      </c>
      <c r="C16636" s="235">
        <v>43952</v>
      </c>
      <c r="D16636" s="235">
        <v>121</v>
      </c>
      <c r="E16636" s="235">
        <v>81</v>
      </c>
      <c r="F16636" s="235">
        <v>65</v>
      </c>
      <c r="G16636" s="235">
        <v>26.9</v>
      </c>
      <c r="H16636" s="235">
        <v>17.600000000000001</v>
      </c>
    </row>
    <row r="16637" spans="2:8">
      <c r="B16637" s="235" t="s">
        <v>104</v>
      </c>
      <c r="C16637" s="235">
        <v>43983</v>
      </c>
      <c r="D16637" s="235">
        <v>233</v>
      </c>
      <c r="E16637" s="235">
        <v>83</v>
      </c>
      <c r="F16637" s="235">
        <v>65</v>
      </c>
      <c r="G16637" s="235">
        <v>24.4</v>
      </c>
      <c r="H16637" s="235">
        <v>16.3</v>
      </c>
    </row>
    <row r="16638" spans="2:8">
      <c r="B16638" s="235" t="s">
        <v>104</v>
      </c>
      <c r="C16638" s="235">
        <v>44013</v>
      </c>
      <c r="D16638" s="235">
        <v>0</v>
      </c>
      <c r="E16638" s="235">
        <v>0</v>
      </c>
      <c r="F16638" s="235">
        <v>0</v>
      </c>
      <c r="G16638" s="235">
        <v>0</v>
      </c>
      <c r="H16638" s="235">
        <v>0</v>
      </c>
    </row>
    <row r="16639" spans="2:8">
      <c r="B16639" s="235" t="s">
        <v>104</v>
      </c>
      <c r="C16639" s="235">
        <v>44044</v>
      </c>
      <c r="D16639" s="235">
        <v>0</v>
      </c>
      <c r="E16639" s="235">
        <v>0</v>
      </c>
      <c r="F16639" s="235">
        <v>0</v>
      </c>
      <c r="G16639" s="235">
        <v>0</v>
      </c>
      <c r="H16639" s="235">
        <v>0</v>
      </c>
    </row>
    <row r="16640" spans="2:8">
      <c r="B16640" s="235" t="s">
        <v>104</v>
      </c>
      <c r="C16640" s="235">
        <v>44075</v>
      </c>
      <c r="D16640" s="235">
        <v>0</v>
      </c>
      <c r="E16640" s="235">
        <v>0</v>
      </c>
      <c r="F16640" s="235">
        <v>0</v>
      </c>
      <c r="G16640" s="235">
        <v>0</v>
      </c>
      <c r="H16640" s="235">
        <v>0</v>
      </c>
    </row>
    <row r="16641" spans="2:8">
      <c r="B16641" s="235" t="s">
        <v>104</v>
      </c>
      <c r="C16641" s="235">
        <v>44105</v>
      </c>
      <c r="D16641" s="235">
        <v>53</v>
      </c>
      <c r="E16641" s="235">
        <v>0</v>
      </c>
      <c r="F16641" s="235">
        <v>0</v>
      </c>
      <c r="G16641" s="235">
        <v>0</v>
      </c>
      <c r="H16641" s="235">
        <v>0</v>
      </c>
    </row>
    <row r="16642" spans="2:8">
      <c r="B16642" s="235" t="s">
        <v>104</v>
      </c>
      <c r="C16642" s="235">
        <v>44136</v>
      </c>
      <c r="D16642" s="235">
        <v>216</v>
      </c>
      <c r="E16642" s="235">
        <v>0</v>
      </c>
      <c r="F16642" s="235">
        <v>0</v>
      </c>
      <c r="G16642" s="235">
        <v>0</v>
      </c>
      <c r="H16642" s="235">
        <v>0</v>
      </c>
    </row>
    <row r="16643" spans="2:8">
      <c r="B16643" s="235" t="s">
        <v>104</v>
      </c>
      <c r="C16643" s="235">
        <v>44166</v>
      </c>
      <c r="D16643" s="235">
        <v>189</v>
      </c>
      <c r="E16643" s="235">
        <v>0</v>
      </c>
      <c r="F16643" s="235">
        <v>0</v>
      </c>
      <c r="G16643" s="235">
        <v>0</v>
      </c>
      <c r="H16643" s="235">
        <v>0</v>
      </c>
    </row>
    <row r="16644" spans="2:8">
      <c r="B16644" s="235" t="s">
        <v>104</v>
      </c>
      <c r="C16644" s="235">
        <v>44197</v>
      </c>
      <c r="D16644" s="235">
        <v>85</v>
      </c>
      <c r="E16644" s="235">
        <v>0</v>
      </c>
      <c r="F16644" s="235">
        <v>0</v>
      </c>
      <c r="G16644" s="235">
        <v>0</v>
      </c>
      <c r="H16644" s="235">
        <v>0</v>
      </c>
    </row>
    <row r="16645" spans="2:8">
      <c r="B16645" s="235" t="s">
        <v>104</v>
      </c>
      <c r="C16645" s="235">
        <v>44228</v>
      </c>
      <c r="D16645" s="235">
        <v>177</v>
      </c>
      <c r="E16645" s="235">
        <v>0</v>
      </c>
      <c r="F16645" s="235">
        <v>0</v>
      </c>
      <c r="G16645" s="235">
        <v>0</v>
      </c>
      <c r="H16645" s="235">
        <v>0</v>
      </c>
    </row>
    <row r="16646" spans="2:8">
      <c r="B16646" s="235" t="s">
        <v>104</v>
      </c>
      <c r="C16646" s="235">
        <v>44256</v>
      </c>
      <c r="D16646" s="235">
        <v>239</v>
      </c>
      <c r="E16646" s="235">
        <v>0</v>
      </c>
      <c r="F16646" s="235">
        <v>0</v>
      </c>
      <c r="G16646" s="235">
        <v>0</v>
      </c>
      <c r="H16646" s="235">
        <v>0</v>
      </c>
    </row>
    <row r="16647" spans="2:8">
      <c r="B16647" s="235" t="s">
        <v>104</v>
      </c>
      <c r="C16647" s="235">
        <v>44319</v>
      </c>
      <c r="D16647" s="235">
        <v>19</v>
      </c>
      <c r="E16647" s="235">
        <v>98</v>
      </c>
      <c r="F16647" s="235">
        <v>76</v>
      </c>
      <c r="G16647" s="235">
        <v>21.3</v>
      </c>
      <c r="H16647" s="235">
        <v>12.5</v>
      </c>
    </row>
    <row r="16648" spans="2:8">
      <c r="B16648" s="235" t="s">
        <v>104</v>
      </c>
      <c r="C16648" s="235">
        <v>44320</v>
      </c>
      <c r="D16648" s="235">
        <v>4</v>
      </c>
      <c r="E16648" s="235">
        <v>0</v>
      </c>
      <c r="F16648" s="235">
        <v>0</v>
      </c>
      <c r="G16648" s="235">
        <v>0</v>
      </c>
      <c r="H16648" s="235">
        <v>0</v>
      </c>
    </row>
    <row r="16649" spans="2:8">
      <c r="B16649" s="235" t="s">
        <v>104</v>
      </c>
      <c r="C16649" s="235">
        <v>44321</v>
      </c>
      <c r="D16649" s="235">
        <v>0</v>
      </c>
      <c r="E16649" s="235">
        <v>0</v>
      </c>
      <c r="F16649" s="235">
        <v>0</v>
      </c>
      <c r="G16649" s="235">
        <v>0</v>
      </c>
      <c r="H16649" s="235">
        <v>0</v>
      </c>
    </row>
    <row r="16650" spans="2:8">
      <c r="B16650" s="235" t="s">
        <v>104</v>
      </c>
      <c r="C16650" s="235">
        <v>44322</v>
      </c>
      <c r="D16650" s="235">
        <v>0</v>
      </c>
      <c r="E16650" s="235">
        <v>0</v>
      </c>
      <c r="F16650" s="235">
        <v>0</v>
      </c>
      <c r="G16650" s="235">
        <v>0</v>
      </c>
      <c r="H16650" s="235">
        <v>0</v>
      </c>
    </row>
    <row r="16651" spans="2:8">
      <c r="B16651" s="235" t="s">
        <v>104</v>
      </c>
      <c r="C16651" s="235">
        <v>44323</v>
      </c>
      <c r="D16651" s="235">
        <v>2</v>
      </c>
      <c r="E16651" s="235">
        <v>0</v>
      </c>
      <c r="F16651" s="235">
        <v>0</v>
      </c>
      <c r="G16651" s="235">
        <v>0</v>
      </c>
      <c r="H16651" s="235">
        <v>0</v>
      </c>
    </row>
    <row r="16652" spans="2:8">
      <c r="B16652" s="235" t="s">
        <v>104</v>
      </c>
      <c r="C16652" s="235">
        <v>44324</v>
      </c>
      <c r="D16652" s="235">
        <v>0</v>
      </c>
      <c r="E16652" s="235">
        <v>0</v>
      </c>
      <c r="F16652" s="235">
        <v>0</v>
      </c>
      <c r="G16652" s="235">
        <v>0</v>
      </c>
      <c r="H16652" s="235">
        <v>0</v>
      </c>
    </row>
    <row r="16653" spans="2:8">
      <c r="B16653" s="235" t="s">
        <v>104</v>
      </c>
      <c r="C16653" s="235">
        <v>44326</v>
      </c>
      <c r="D16653" s="235">
        <v>42</v>
      </c>
      <c r="E16653" s="235">
        <v>0</v>
      </c>
      <c r="F16653" s="235">
        <v>0</v>
      </c>
      <c r="G16653" s="235">
        <v>0</v>
      </c>
      <c r="H16653" s="235">
        <v>0</v>
      </c>
    </row>
    <row r="16654" spans="2:8">
      <c r="B16654" s="235" t="s">
        <v>104</v>
      </c>
      <c r="C16654" s="235">
        <v>44327</v>
      </c>
      <c r="D16654" s="235">
        <v>3</v>
      </c>
      <c r="E16654" s="235">
        <v>0</v>
      </c>
      <c r="F16654" s="235">
        <v>0</v>
      </c>
      <c r="G16654" s="235">
        <v>0</v>
      </c>
      <c r="H16654" s="235">
        <v>0</v>
      </c>
    </row>
    <row r="16655" spans="2:8">
      <c r="B16655" s="235" t="s">
        <v>104</v>
      </c>
      <c r="C16655" s="235">
        <v>44328</v>
      </c>
      <c r="D16655" s="235">
        <v>34</v>
      </c>
      <c r="E16655" s="235">
        <v>0</v>
      </c>
      <c r="F16655" s="235">
        <v>0</v>
      </c>
      <c r="G16655" s="235">
        <v>0</v>
      </c>
      <c r="H16655" s="235">
        <v>0</v>
      </c>
    </row>
    <row r="16656" spans="2:8">
      <c r="B16656" s="235" t="s">
        <v>104</v>
      </c>
      <c r="C16656" s="235">
        <v>44329</v>
      </c>
      <c r="D16656" s="235">
        <v>3</v>
      </c>
      <c r="E16656" s="235">
        <v>0</v>
      </c>
      <c r="F16656" s="235">
        <v>0</v>
      </c>
      <c r="G16656" s="235">
        <v>0</v>
      </c>
      <c r="H16656" s="235">
        <v>0</v>
      </c>
    </row>
    <row r="16657" spans="2:8">
      <c r="B16657" s="235" t="s">
        <v>104</v>
      </c>
      <c r="C16657" s="235">
        <v>44330</v>
      </c>
      <c r="D16657" s="235">
        <v>0</v>
      </c>
      <c r="E16657" s="235">
        <v>0</v>
      </c>
      <c r="F16657" s="235">
        <v>0</v>
      </c>
      <c r="G16657" s="235">
        <v>0</v>
      </c>
      <c r="H16657" s="235">
        <v>0</v>
      </c>
    </row>
    <row r="16658" spans="2:8">
      <c r="B16658" s="235" t="s">
        <v>104</v>
      </c>
      <c r="C16658" s="235">
        <v>44331</v>
      </c>
      <c r="D16658" s="235">
        <v>0</v>
      </c>
      <c r="E16658" s="235">
        <v>0</v>
      </c>
      <c r="F16658" s="235">
        <v>0</v>
      </c>
      <c r="G16658" s="235">
        <v>0</v>
      </c>
      <c r="H16658" s="235">
        <v>0</v>
      </c>
    </row>
    <row r="16659" spans="2:8">
      <c r="B16659" s="235" t="s">
        <v>104</v>
      </c>
      <c r="C16659" s="235">
        <v>44332</v>
      </c>
      <c r="D16659" s="235">
        <v>0</v>
      </c>
      <c r="E16659" s="235">
        <v>0</v>
      </c>
      <c r="F16659" s="235">
        <v>0</v>
      </c>
      <c r="G16659" s="235">
        <v>0</v>
      </c>
      <c r="H16659" s="235">
        <v>0</v>
      </c>
    </row>
    <row r="16660" spans="2:8">
      <c r="B16660" s="235" t="s">
        <v>104</v>
      </c>
      <c r="C16660" s="235">
        <v>44333</v>
      </c>
      <c r="D16660" s="235">
        <v>0</v>
      </c>
      <c r="E16660" s="235">
        <v>0</v>
      </c>
      <c r="F16660" s="235">
        <v>0</v>
      </c>
      <c r="G16660" s="235">
        <v>0</v>
      </c>
      <c r="H16660" s="235">
        <v>0</v>
      </c>
    </row>
    <row r="16661" spans="2:8">
      <c r="B16661" s="235" t="s">
        <v>104</v>
      </c>
      <c r="C16661" s="235">
        <v>44339</v>
      </c>
      <c r="D16661" s="235">
        <v>0</v>
      </c>
      <c r="E16661" s="235">
        <v>0</v>
      </c>
      <c r="F16661" s="235">
        <v>0</v>
      </c>
      <c r="G16661" s="235">
        <v>0</v>
      </c>
      <c r="H16661" s="235">
        <v>0</v>
      </c>
    </row>
    <row r="16662" spans="2:8">
      <c r="B16662" s="235" t="s">
        <v>104</v>
      </c>
      <c r="C16662" s="235">
        <v>44334</v>
      </c>
      <c r="D16662" s="235">
        <v>78</v>
      </c>
      <c r="E16662" s="235">
        <v>95</v>
      </c>
      <c r="F16662" s="235">
        <v>74</v>
      </c>
      <c r="G16662" s="235">
        <v>15</v>
      </c>
      <c r="H16662" s="235">
        <v>14</v>
      </c>
    </row>
    <row r="16663" spans="2:8">
      <c r="B16663" s="235" t="s">
        <v>104</v>
      </c>
      <c r="C16663" s="235">
        <v>44335</v>
      </c>
      <c r="D16663" s="235">
        <v>2</v>
      </c>
      <c r="E16663" s="235">
        <v>98</v>
      </c>
      <c r="F16663" s="235">
        <v>52</v>
      </c>
      <c r="G16663" s="235">
        <v>27</v>
      </c>
      <c r="H16663" s="235">
        <v>14</v>
      </c>
    </row>
    <row r="16664" spans="2:8">
      <c r="B16664" s="235" t="s">
        <v>104</v>
      </c>
      <c r="C16664" s="235">
        <v>44336</v>
      </c>
      <c r="D16664" s="235">
        <v>0</v>
      </c>
      <c r="E16664" s="235">
        <v>95</v>
      </c>
      <c r="F16664" s="235">
        <v>54</v>
      </c>
      <c r="G16664" s="235">
        <v>28</v>
      </c>
      <c r="H16664" s="235">
        <v>13</v>
      </c>
    </row>
    <row r="16665" spans="2:8">
      <c r="B16665" s="235" t="s">
        <v>104</v>
      </c>
      <c r="C16665" s="235">
        <v>44287</v>
      </c>
      <c r="D16665" s="235">
        <v>239</v>
      </c>
      <c r="E16665" s="235">
        <v>0</v>
      </c>
      <c r="F16665" s="235">
        <v>0</v>
      </c>
      <c r="G16665" s="235">
        <v>0</v>
      </c>
      <c r="H16665" s="235">
        <v>0</v>
      </c>
    </row>
    <row r="16666" spans="2:8">
      <c r="B16666" s="235" t="s">
        <v>104</v>
      </c>
      <c r="C16666" s="235">
        <v>44337</v>
      </c>
      <c r="D16666" s="235">
        <v>0</v>
      </c>
      <c r="E16666" s="235">
        <v>95</v>
      </c>
      <c r="F16666" s="235">
        <v>66</v>
      </c>
      <c r="G16666" s="235">
        <v>25</v>
      </c>
      <c r="H16666" s="235">
        <v>14</v>
      </c>
    </row>
    <row r="16667" spans="2:8">
      <c r="B16667" s="235" t="s">
        <v>104</v>
      </c>
      <c r="C16667" s="235">
        <v>44338</v>
      </c>
      <c r="D16667" s="235">
        <v>0</v>
      </c>
      <c r="E16667" s="235">
        <v>96</v>
      </c>
      <c r="F16667" s="235">
        <v>62</v>
      </c>
      <c r="G16667" s="235">
        <v>27</v>
      </c>
      <c r="H16667" s="235">
        <v>14</v>
      </c>
    </row>
    <row r="16668" spans="2:8">
      <c r="B16668" s="235" t="s">
        <v>104</v>
      </c>
      <c r="C16668" s="235">
        <v>44339</v>
      </c>
      <c r="D16668" s="235">
        <v>0</v>
      </c>
      <c r="E16668" s="235">
        <v>95</v>
      </c>
      <c r="F16668" s="235">
        <v>63</v>
      </c>
      <c r="G16668" s="235">
        <v>27</v>
      </c>
      <c r="H16668" s="235">
        <v>14</v>
      </c>
    </row>
    <row r="16669" spans="2:8">
      <c r="B16669" s="235" t="s">
        <v>104</v>
      </c>
      <c r="C16669" s="235">
        <v>44340</v>
      </c>
      <c r="D16669" s="235">
        <v>13</v>
      </c>
      <c r="E16669" s="235">
        <v>96</v>
      </c>
      <c r="F16669" s="235">
        <v>51</v>
      </c>
      <c r="G16669" s="235">
        <v>28</v>
      </c>
      <c r="H16669" s="235">
        <v>14</v>
      </c>
    </row>
    <row r="16670" spans="2:8">
      <c r="B16670" s="235" t="s">
        <v>104</v>
      </c>
      <c r="C16670" s="235">
        <v>44341</v>
      </c>
      <c r="D16670" s="235">
        <v>17</v>
      </c>
      <c r="E16670" s="235">
        <v>95</v>
      </c>
      <c r="F16670" s="235">
        <v>52</v>
      </c>
      <c r="G16670" s="235">
        <v>28</v>
      </c>
      <c r="H16670" s="235">
        <v>14</v>
      </c>
    </row>
    <row r="16671" spans="2:8">
      <c r="B16671" s="235" t="s">
        <v>104</v>
      </c>
      <c r="C16671" s="235">
        <v>44342</v>
      </c>
      <c r="D16671" s="235">
        <v>8</v>
      </c>
      <c r="E16671" s="235">
        <v>96</v>
      </c>
      <c r="F16671" s="235">
        <v>60</v>
      </c>
      <c r="G16671" s="235">
        <v>24</v>
      </c>
      <c r="H16671" s="235">
        <v>18</v>
      </c>
    </row>
    <row r="16672" spans="2:8">
      <c r="B16672" s="235" t="s">
        <v>104</v>
      </c>
      <c r="C16672" s="235">
        <v>44343</v>
      </c>
      <c r="D16672" s="235">
        <v>28</v>
      </c>
      <c r="E16672" s="235">
        <v>95</v>
      </c>
      <c r="F16672" s="235">
        <v>67</v>
      </c>
      <c r="G16672" s="235">
        <v>24</v>
      </c>
      <c r="H16672" s="235">
        <v>17</v>
      </c>
    </row>
    <row r="16673" spans="2:8">
      <c r="B16673" s="235" t="s">
        <v>104</v>
      </c>
      <c r="C16673" s="235">
        <v>44344</v>
      </c>
      <c r="D16673" s="235">
        <v>12</v>
      </c>
      <c r="E16673" s="235">
        <v>95</v>
      </c>
      <c r="F16673" s="235">
        <v>65</v>
      </c>
      <c r="G16673" s="235">
        <v>23</v>
      </c>
      <c r="H16673" s="235">
        <v>16</v>
      </c>
    </row>
    <row r="16674" spans="2:8">
      <c r="B16674" s="235" t="s">
        <v>104</v>
      </c>
      <c r="C16674" s="235">
        <v>44344</v>
      </c>
      <c r="D16674" s="235">
        <v>12</v>
      </c>
      <c r="E16674" s="235">
        <v>95</v>
      </c>
      <c r="F16674" s="235">
        <v>65</v>
      </c>
      <c r="G16674" s="235">
        <v>23</v>
      </c>
      <c r="H16674" s="235">
        <v>16</v>
      </c>
    </row>
    <row r="16675" spans="2:8">
      <c r="B16675" s="235" t="s">
        <v>104</v>
      </c>
      <c r="C16675" s="235">
        <v>44345</v>
      </c>
      <c r="D16675" s="235">
        <v>0</v>
      </c>
      <c r="E16675" s="235">
        <v>95</v>
      </c>
      <c r="F16675" s="235">
        <v>67</v>
      </c>
      <c r="G16675" s="235">
        <v>24</v>
      </c>
      <c r="H16675" s="235">
        <v>18</v>
      </c>
    </row>
    <row r="16676" spans="2:8">
      <c r="B16676" s="235" t="s">
        <v>104</v>
      </c>
      <c r="C16676" s="235">
        <v>44346</v>
      </c>
      <c r="D16676" s="235">
        <v>0</v>
      </c>
      <c r="E16676" s="235">
        <v>95</v>
      </c>
      <c r="F16676" s="235">
        <v>67</v>
      </c>
      <c r="G16676" s="235">
        <v>24</v>
      </c>
      <c r="H16676" s="235">
        <v>17</v>
      </c>
    </row>
    <row r="16677" spans="2:8">
      <c r="B16677" s="235" t="s">
        <v>104</v>
      </c>
      <c r="C16677" s="235">
        <v>44347</v>
      </c>
      <c r="D16677" s="235">
        <v>36</v>
      </c>
      <c r="E16677" s="235">
        <v>94</v>
      </c>
      <c r="F16677" s="235">
        <v>66</v>
      </c>
      <c r="G16677" s="235">
        <v>23</v>
      </c>
      <c r="H16677" s="235">
        <v>16</v>
      </c>
    </row>
    <row r="16678" spans="2:8">
      <c r="B16678" s="235" t="s">
        <v>104</v>
      </c>
      <c r="C16678" s="235">
        <v>44347</v>
      </c>
      <c r="D16678" s="235">
        <v>36</v>
      </c>
      <c r="E16678" s="235">
        <v>94</v>
      </c>
      <c r="F16678" s="235">
        <v>66</v>
      </c>
      <c r="G16678" s="235">
        <v>23</v>
      </c>
      <c r="H16678" s="235">
        <v>16</v>
      </c>
    </row>
    <row r="16679" spans="2:8">
      <c r="B16679" s="235" t="s">
        <v>104</v>
      </c>
      <c r="C16679" s="235">
        <v>44348</v>
      </c>
      <c r="D16679" s="235">
        <v>20</v>
      </c>
      <c r="E16679" s="235">
        <v>0</v>
      </c>
      <c r="F16679" s="235">
        <v>0</v>
      </c>
      <c r="G16679" s="235">
        <v>0</v>
      </c>
      <c r="H16679" s="235">
        <v>0</v>
      </c>
    </row>
    <row r="16680" spans="2:8">
      <c r="B16680" s="235" t="s">
        <v>104</v>
      </c>
      <c r="C16680" s="235">
        <v>44349</v>
      </c>
      <c r="D16680" s="235">
        <v>9</v>
      </c>
      <c r="E16680" s="235">
        <v>0</v>
      </c>
      <c r="F16680" s="235">
        <v>0</v>
      </c>
      <c r="G16680" s="235">
        <v>0</v>
      </c>
      <c r="H16680" s="235">
        <v>0</v>
      </c>
    </row>
    <row r="16681" spans="2:8">
      <c r="B16681" s="235" t="s">
        <v>104</v>
      </c>
      <c r="C16681" s="235">
        <v>44350</v>
      </c>
      <c r="D16681" s="235">
        <v>28</v>
      </c>
      <c r="E16681" s="235">
        <v>0</v>
      </c>
      <c r="F16681" s="235">
        <v>0</v>
      </c>
      <c r="G16681" s="235">
        <v>0</v>
      </c>
      <c r="H16681" s="235">
        <v>0</v>
      </c>
    </row>
    <row r="16682" spans="2:8">
      <c r="B16682" s="235" t="s">
        <v>104</v>
      </c>
      <c r="C16682" s="235">
        <v>44351</v>
      </c>
      <c r="D16682" s="235">
        <v>28</v>
      </c>
      <c r="E16682" s="235">
        <v>0</v>
      </c>
      <c r="F16682" s="235">
        <v>0</v>
      </c>
      <c r="G16682" s="235">
        <v>0</v>
      </c>
      <c r="H16682" s="235">
        <v>0</v>
      </c>
    </row>
    <row r="16683" spans="2:8">
      <c r="B16683" s="235" t="s">
        <v>104</v>
      </c>
      <c r="C16683" s="235">
        <v>44352</v>
      </c>
      <c r="D16683" s="235">
        <v>0</v>
      </c>
      <c r="E16683" s="235">
        <v>56</v>
      </c>
      <c r="F16683" s="235">
        <v>95</v>
      </c>
      <c r="G16683" s="235">
        <v>24</v>
      </c>
      <c r="H16683" s="235">
        <v>13</v>
      </c>
    </row>
    <row r="16684" spans="2:8">
      <c r="B16684" s="235" t="s">
        <v>104</v>
      </c>
      <c r="C16684" s="235">
        <v>44353</v>
      </c>
      <c r="D16684" s="235">
        <v>0</v>
      </c>
      <c r="E16684" s="235">
        <v>56</v>
      </c>
      <c r="F16684" s="235">
        <v>98</v>
      </c>
      <c r="G16684" s="235">
        <v>27.2</v>
      </c>
      <c r="H16684" s="235">
        <v>15.2</v>
      </c>
    </row>
    <row r="16685" spans="2:8">
      <c r="B16685" s="235" t="s">
        <v>104</v>
      </c>
      <c r="C16685" s="235">
        <v>44354</v>
      </c>
      <c r="D16685" s="235">
        <v>0</v>
      </c>
      <c r="E16685" s="235">
        <v>58</v>
      </c>
      <c r="F16685" s="235">
        <v>96</v>
      </c>
      <c r="G16685" s="235">
        <v>23</v>
      </c>
      <c r="H16685" s="235">
        <v>14</v>
      </c>
    </row>
    <row r="16686" spans="2:8">
      <c r="B16686" s="235" t="s">
        <v>104</v>
      </c>
      <c r="C16686" s="235">
        <v>44355</v>
      </c>
      <c r="D16686" s="235">
        <v>48</v>
      </c>
      <c r="E16686" s="235">
        <v>71</v>
      </c>
      <c r="F16686" s="235">
        <v>97</v>
      </c>
      <c r="G16686" s="235">
        <v>21.3</v>
      </c>
      <c r="H16686" s="235">
        <v>15.5</v>
      </c>
    </row>
    <row r="16687" spans="2:8">
      <c r="B16687" s="235" t="s">
        <v>104</v>
      </c>
      <c r="C16687" s="235">
        <v>44356</v>
      </c>
      <c r="D16687" s="235">
        <v>32</v>
      </c>
      <c r="E16687" s="235">
        <v>64</v>
      </c>
      <c r="F16687" s="235">
        <v>95</v>
      </c>
      <c r="G16687" s="235">
        <v>24</v>
      </c>
      <c r="H16687" s="235">
        <v>14</v>
      </c>
    </row>
    <row r="16688" spans="2:8">
      <c r="B16688" s="235" t="s">
        <v>104</v>
      </c>
      <c r="C16688" s="235">
        <v>44357</v>
      </c>
      <c r="D16688" s="235">
        <v>8</v>
      </c>
      <c r="E16688" s="235">
        <v>61</v>
      </c>
      <c r="F16688" s="235">
        <v>100</v>
      </c>
      <c r="G16688" s="235">
        <v>24.5</v>
      </c>
      <c r="H16688" s="235">
        <v>15.8</v>
      </c>
    </row>
    <row r="16689" spans="2:8">
      <c r="B16689" s="235" t="s">
        <v>104</v>
      </c>
      <c r="C16689" s="235">
        <v>44358</v>
      </c>
      <c r="D16689" s="235">
        <v>0</v>
      </c>
      <c r="E16689" s="235">
        <v>63</v>
      </c>
      <c r="F16689" s="235">
        <v>98</v>
      </c>
      <c r="G16689" s="235">
        <v>24.5</v>
      </c>
      <c r="H16689" s="235">
        <v>13</v>
      </c>
    </row>
    <row r="16690" spans="2:8">
      <c r="B16690" s="235" t="s">
        <v>104</v>
      </c>
      <c r="C16690" s="235">
        <v>44359</v>
      </c>
      <c r="D16690" s="235">
        <v>0</v>
      </c>
      <c r="E16690" s="235">
        <v>60</v>
      </c>
      <c r="F16690" s="235">
        <v>96</v>
      </c>
      <c r="G16690" s="235">
        <v>23</v>
      </c>
      <c r="H16690" s="235">
        <v>14</v>
      </c>
    </row>
    <row r="16691" spans="2:8">
      <c r="B16691" s="235" t="s">
        <v>104</v>
      </c>
      <c r="C16691" s="235">
        <v>44360</v>
      </c>
      <c r="D16691" s="235">
        <v>0</v>
      </c>
      <c r="E16691" s="235">
        <v>58</v>
      </c>
      <c r="F16691" s="235">
        <v>95</v>
      </c>
      <c r="G16691" s="235">
        <v>24</v>
      </c>
      <c r="H16691" s="235">
        <v>15</v>
      </c>
    </row>
    <row r="16692" spans="2:8">
      <c r="B16692" s="235" t="s">
        <v>104</v>
      </c>
      <c r="C16692" s="235">
        <v>44361</v>
      </c>
      <c r="D16692" s="235">
        <v>0</v>
      </c>
      <c r="E16692" s="235">
        <v>57</v>
      </c>
      <c r="F16692" s="235">
        <v>97</v>
      </c>
      <c r="G16692" s="235">
        <v>25.4</v>
      </c>
      <c r="H16692" s="235">
        <v>15.5</v>
      </c>
    </row>
    <row r="16693" spans="2:8">
      <c r="B16693" s="235" t="s">
        <v>104</v>
      </c>
      <c r="C16693" s="235">
        <v>44362</v>
      </c>
      <c r="D16693" s="235">
        <v>82</v>
      </c>
      <c r="E16693" s="235">
        <v>60</v>
      </c>
      <c r="F16693" s="235">
        <v>98</v>
      </c>
      <c r="G16693" s="235">
        <v>23</v>
      </c>
      <c r="H16693" s="235">
        <v>13</v>
      </c>
    </row>
    <row r="16694" spans="2:8">
      <c r="B16694" s="235" t="s">
        <v>104</v>
      </c>
      <c r="C16694" s="235">
        <v>44363</v>
      </c>
      <c r="D16694" s="235">
        <v>34</v>
      </c>
      <c r="E16694" s="235">
        <v>56</v>
      </c>
      <c r="F16694" s="235">
        <v>95</v>
      </c>
      <c r="G16694" s="235">
        <v>25</v>
      </c>
      <c r="H16694" s="235">
        <v>14</v>
      </c>
    </row>
    <row r="16695" spans="2:8">
      <c r="B16695" s="235" t="s">
        <v>104</v>
      </c>
      <c r="C16695" s="235">
        <v>44364</v>
      </c>
      <c r="D16695" s="235">
        <v>0</v>
      </c>
      <c r="E16695" s="235">
        <v>55</v>
      </c>
      <c r="F16695" s="235">
        <v>96</v>
      </c>
      <c r="G16695" s="235">
        <v>26</v>
      </c>
      <c r="H16695" s="235">
        <v>14</v>
      </c>
    </row>
    <row r="16696" spans="2:8">
      <c r="B16696" s="235" t="s">
        <v>104</v>
      </c>
      <c r="C16696" s="235">
        <v>44365</v>
      </c>
      <c r="D16696" s="235">
        <v>0</v>
      </c>
      <c r="E16696" s="235">
        <v>55</v>
      </c>
      <c r="F16696" s="235">
        <v>97</v>
      </c>
      <c r="G16696" s="235">
        <v>27.4</v>
      </c>
      <c r="H16696" s="235">
        <v>14.7</v>
      </c>
    </row>
    <row r="16697" spans="2:8">
      <c r="B16697" s="235" t="s">
        <v>104</v>
      </c>
      <c r="C16697" s="235">
        <v>44368</v>
      </c>
      <c r="D16697" s="235">
        <v>17</v>
      </c>
      <c r="E16697" s="235">
        <v>58</v>
      </c>
      <c r="F16697" s="235">
        <v>95</v>
      </c>
      <c r="G16697" s="235">
        <v>24</v>
      </c>
      <c r="H16697" s="235">
        <v>15</v>
      </c>
    </row>
    <row r="16698" spans="2:8">
      <c r="B16698" s="235" t="s">
        <v>104</v>
      </c>
      <c r="C16698" s="235">
        <v>44369</v>
      </c>
      <c r="D16698" s="235">
        <v>0</v>
      </c>
      <c r="E16698" s="235">
        <v>57</v>
      </c>
      <c r="F16698" s="235">
        <v>97</v>
      </c>
      <c r="G16698" s="235">
        <v>25.4</v>
      </c>
      <c r="H16698" s="235">
        <v>15.5</v>
      </c>
    </row>
    <row r="16699" spans="2:8">
      <c r="B16699" s="235" t="s">
        <v>104</v>
      </c>
      <c r="C16699" s="235">
        <v>44370</v>
      </c>
      <c r="D16699" s="235">
        <v>0</v>
      </c>
      <c r="E16699" s="235">
        <v>55</v>
      </c>
      <c r="F16699" s="235">
        <v>99</v>
      </c>
      <c r="G16699" s="235">
        <v>25</v>
      </c>
      <c r="H16699" s="235">
        <v>16</v>
      </c>
    </row>
    <row r="16700" spans="2:8">
      <c r="B16700" s="235" t="s">
        <v>104</v>
      </c>
      <c r="C16700" s="235">
        <v>44371</v>
      </c>
      <c r="D16700" s="235">
        <v>24</v>
      </c>
      <c r="E16700" s="235">
        <v>55</v>
      </c>
      <c r="F16700" s="235">
        <v>96</v>
      </c>
      <c r="G16700" s="235">
        <v>26</v>
      </c>
      <c r="H16700" s="235">
        <v>14</v>
      </c>
    </row>
    <row r="16701" spans="2:8">
      <c r="B16701" s="235" t="s">
        <v>104</v>
      </c>
      <c r="C16701" s="235">
        <v>44372</v>
      </c>
      <c r="D16701" s="235">
        <v>0</v>
      </c>
      <c r="E16701" s="235">
        <v>64</v>
      </c>
      <c r="F16701" s="235">
        <v>95</v>
      </c>
      <c r="G16701" s="235">
        <v>24</v>
      </c>
      <c r="H16701" s="235">
        <v>14</v>
      </c>
    </row>
    <row r="16702" spans="2:8">
      <c r="B16702" s="235" t="s">
        <v>104</v>
      </c>
      <c r="C16702" s="235">
        <v>44375</v>
      </c>
      <c r="D16702" s="235">
        <v>22</v>
      </c>
      <c r="E16702" s="235">
        <v>64</v>
      </c>
      <c r="F16702" s="235">
        <v>95</v>
      </c>
      <c r="G16702" s="235">
        <v>24</v>
      </c>
      <c r="H16702" s="235">
        <v>14</v>
      </c>
    </row>
    <row r="16703" spans="2:8">
      <c r="B16703" s="235" t="s">
        <v>104</v>
      </c>
      <c r="C16703" s="235">
        <v>44376</v>
      </c>
      <c r="D16703" s="235">
        <v>0</v>
      </c>
      <c r="E16703" s="235">
        <v>55</v>
      </c>
      <c r="F16703" s="235">
        <v>96</v>
      </c>
      <c r="G16703" s="235">
        <v>26</v>
      </c>
      <c r="H16703" s="235">
        <v>14</v>
      </c>
    </row>
    <row r="16704" spans="2:8">
      <c r="B16704" s="235" t="s">
        <v>104</v>
      </c>
      <c r="C16704" s="235">
        <v>44377</v>
      </c>
      <c r="D16704" s="235">
        <v>3</v>
      </c>
      <c r="E16704" s="235">
        <v>64</v>
      </c>
      <c r="F16704" s="235">
        <v>95</v>
      </c>
      <c r="G16704" s="235">
        <v>24</v>
      </c>
      <c r="H16704" s="235">
        <v>14</v>
      </c>
    </row>
    <row r="16705" spans="2:8">
      <c r="B16705" s="235" t="s">
        <v>104</v>
      </c>
      <c r="C16705" s="235">
        <v>44378</v>
      </c>
      <c r="D16705" s="235">
        <v>8</v>
      </c>
      <c r="E16705" s="235">
        <v>100</v>
      </c>
      <c r="F16705" s="235">
        <v>57</v>
      </c>
      <c r="G16705" s="235">
        <v>25.9</v>
      </c>
      <c r="H16705" s="235">
        <v>15.2</v>
      </c>
    </row>
    <row r="16706" spans="2:8">
      <c r="B16706" s="235" t="s">
        <v>104</v>
      </c>
      <c r="C16706" s="235">
        <v>44379</v>
      </c>
      <c r="D16706" s="235">
        <v>9</v>
      </c>
      <c r="E16706" s="235">
        <v>100</v>
      </c>
      <c r="F16706" s="235">
        <v>49</v>
      </c>
      <c r="G16706" s="235">
        <v>27.7</v>
      </c>
      <c r="H16706" s="235">
        <v>15.3</v>
      </c>
    </row>
    <row r="16707" spans="2:8">
      <c r="B16707" s="235" t="s">
        <v>104</v>
      </c>
      <c r="C16707" s="235">
        <v>44383</v>
      </c>
      <c r="D16707" s="235">
        <v>9</v>
      </c>
      <c r="E16707" s="235">
        <v>91</v>
      </c>
      <c r="F16707" s="235">
        <v>48</v>
      </c>
      <c r="G16707" s="235">
        <v>28.5</v>
      </c>
      <c r="H16707" s="235">
        <v>15</v>
      </c>
    </row>
    <row r="16708" spans="2:8">
      <c r="B16708" s="235" t="s">
        <v>104</v>
      </c>
      <c r="C16708" s="235">
        <v>44384</v>
      </c>
      <c r="D16708" s="235">
        <v>9</v>
      </c>
      <c r="E16708" s="235">
        <v>91</v>
      </c>
      <c r="F16708" s="235">
        <v>51</v>
      </c>
      <c r="G16708" s="235">
        <v>27.7</v>
      </c>
      <c r="H16708" s="235">
        <v>15.5</v>
      </c>
    </row>
    <row r="16709" spans="2:8">
      <c r="B16709" s="235" t="s">
        <v>104</v>
      </c>
      <c r="C16709" s="235">
        <v>44385</v>
      </c>
      <c r="D16709" s="235">
        <v>0</v>
      </c>
      <c r="E16709" s="235">
        <v>100</v>
      </c>
      <c r="F16709" s="235">
        <v>41</v>
      </c>
      <c r="G16709" s="235">
        <v>29.3</v>
      </c>
      <c r="H16709" s="235">
        <v>16.899999999999999</v>
      </c>
    </row>
    <row r="16710" spans="2:8">
      <c r="B16710" s="235" t="s">
        <v>104</v>
      </c>
      <c r="C16710" s="235">
        <v>44386</v>
      </c>
      <c r="D16710" s="235">
        <v>9</v>
      </c>
      <c r="E16710" s="235">
        <v>60</v>
      </c>
      <c r="F16710" s="235">
        <v>41</v>
      </c>
      <c r="G16710" s="235">
        <v>24.6</v>
      </c>
      <c r="H16710" s="235">
        <v>16.399999999999999</v>
      </c>
    </row>
    <row r="16711" spans="2:8">
      <c r="B16711" s="235" t="s">
        <v>104</v>
      </c>
      <c r="C16711" s="235">
        <v>44387</v>
      </c>
      <c r="D16711" s="235">
        <v>22</v>
      </c>
      <c r="E16711" s="235">
        <v>0</v>
      </c>
      <c r="F16711" s="235">
        <v>0</v>
      </c>
      <c r="G16711" s="235">
        <v>0</v>
      </c>
      <c r="H16711" s="235">
        <v>0</v>
      </c>
    </row>
    <row r="16712" spans="2:8">
      <c r="B16712" s="235" t="s">
        <v>104</v>
      </c>
      <c r="C16712" s="235">
        <v>44389</v>
      </c>
      <c r="D16712" s="235">
        <v>15</v>
      </c>
      <c r="E16712" s="235">
        <v>93</v>
      </c>
      <c r="F16712" s="235">
        <v>52</v>
      </c>
      <c r="G16712" s="235">
        <v>27.4</v>
      </c>
      <c r="H16712" s="235">
        <v>15.6</v>
      </c>
    </row>
    <row r="16713" spans="2:8">
      <c r="B16713" s="235" t="s">
        <v>104</v>
      </c>
      <c r="C16713" s="235">
        <v>44390</v>
      </c>
      <c r="D16713" s="235">
        <v>0</v>
      </c>
      <c r="E16713" s="235">
        <v>95</v>
      </c>
      <c r="F16713" s="235">
        <v>43</v>
      </c>
      <c r="G16713" s="235">
        <v>28.5</v>
      </c>
      <c r="H16713" s="235">
        <v>15.7</v>
      </c>
    </row>
    <row r="16714" spans="2:8">
      <c r="B16714" s="235" t="s">
        <v>104</v>
      </c>
      <c r="C16714" s="235">
        <v>44391</v>
      </c>
      <c r="D16714" s="235">
        <v>0</v>
      </c>
      <c r="E16714" s="235">
        <v>95</v>
      </c>
      <c r="F16714" s="235">
        <v>47</v>
      </c>
      <c r="G16714" s="235">
        <v>27.7</v>
      </c>
      <c r="H16714" s="235">
        <v>14.7</v>
      </c>
    </row>
    <row r="16715" spans="2:8">
      <c r="B16715" s="235" t="s">
        <v>104</v>
      </c>
      <c r="C16715" s="235">
        <v>44392</v>
      </c>
      <c r="D16715" s="235">
        <v>0</v>
      </c>
      <c r="E16715" s="235">
        <v>100</v>
      </c>
      <c r="F16715" s="235">
        <v>47</v>
      </c>
      <c r="G16715" s="235">
        <v>29.1</v>
      </c>
      <c r="H16715" s="235">
        <v>16.3</v>
      </c>
    </row>
    <row r="16716" spans="2:8">
      <c r="B16716" s="235" t="s">
        <v>104</v>
      </c>
      <c r="C16716" s="235">
        <v>44393</v>
      </c>
      <c r="D16716" s="235">
        <v>10</v>
      </c>
      <c r="E16716" s="235">
        <v>100</v>
      </c>
      <c r="F16716" s="235">
        <v>58</v>
      </c>
      <c r="G16716" s="235">
        <v>25.9</v>
      </c>
      <c r="H16716" s="235">
        <v>14.5</v>
      </c>
    </row>
    <row r="16717" spans="2:8">
      <c r="B16717" s="235" t="s">
        <v>104</v>
      </c>
      <c r="C16717" s="235">
        <v>44397</v>
      </c>
      <c r="D16717" s="235">
        <v>0</v>
      </c>
      <c r="E16717" s="235">
        <v>88</v>
      </c>
      <c r="F16717" s="235">
        <v>42</v>
      </c>
      <c r="G16717" s="235">
        <v>28.9</v>
      </c>
      <c r="H16717" s="235">
        <v>14.8</v>
      </c>
    </row>
    <row r="16718" spans="2:8">
      <c r="B16718" s="235" t="s">
        <v>104</v>
      </c>
      <c r="C16718" s="235">
        <v>44398</v>
      </c>
      <c r="D16718" s="235">
        <v>0</v>
      </c>
      <c r="E16718" s="235">
        <v>70</v>
      </c>
      <c r="F16718" s="235">
        <v>90</v>
      </c>
      <c r="G16718" s="235">
        <v>27.2</v>
      </c>
      <c r="H16718" s="235">
        <v>15.1</v>
      </c>
    </row>
    <row r="16719" spans="2:8">
      <c r="B16719" s="235" t="s">
        <v>104</v>
      </c>
      <c r="C16719" s="235">
        <v>44399</v>
      </c>
      <c r="D16719" s="235">
        <v>0</v>
      </c>
      <c r="E16719" s="235">
        <v>84</v>
      </c>
      <c r="F16719" s="235">
        <v>48</v>
      </c>
      <c r="G16719" s="235">
        <v>27.4</v>
      </c>
      <c r="H16719" s="235">
        <v>15.9</v>
      </c>
    </row>
    <row r="16720" spans="2:8">
      <c r="B16720" s="235" t="s">
        <v>104</v>
      </c>
      <c r="C16720" s="235">
        <v>44400</v>
      </c>
      <c r="D16720" s="235">
        <v>0</v>
      </c>
      <c r="E16720" s="235">
        <v>100</v>
      </c>
      <c r="F16720" s="235">
        <v>47</v>
      </c>
      <c r="G16720" s="235">
        <v>28.2</v>
      </c>
      <c r="H16720" s="235">
        <v>15.9</v>
      </c>
    </row>
    <row r="16721" spans="2:8">
      <c r="B16721" s="235" t="s">
        <v>104</v>
      </c>
      <c r="C16721" s="235">
        <v>44403</v>
      </c>
      <c r="D16721" s="235">
        <v>16</v>
      </c>
      <c r="E16721" s="235">
        <v>100</v>
      </c>
      <c r="F16721" s="235">
        <v>57</v>
      </c>
      <c r="G16721" s="235">
        <v>25.6</v>
      </c>
      <c r="H16721" s="235">
        <v>14.7</v>
      </c>
    </row>
    <row r="16722" spans="2:8">
      <c r="B16722" s="235" t="s">
        <v>104</v>
      </c>
      <c r="C16722" s="235">
        <v>44404</v>
      </c>
      <c r="D16722" s="235">
        <v>25</v>
      </c>
      <c r="E16722" s="235">
        <v>100</v>
      </c>
      <c r="F16722" s="235">
        <v>66</v>
      </c>
      <c r="G16722" s="235">
        <v>22.1</v>
      </c>
      <c r="H16722" s="235">
        <v>15.1</v>
      </c>
    </row>
    <row r="16723" spans="2:8">
      <c r="B16723" s="235" t="s">
        <v>104</v>
      </c>
      <c r="C16723" s="235">
        <v>44405</v>
      </c>
      <c r="D16723" s="235">
        <v>0</v>
      </c>
      <c r="E16723" s="235">
        <v>98</v>
      </c>
      <c r="F16723" s="235">
        <v>41</v>
      </c>
      <c r="G16723" s="235">
        <v>29.3</v>
      </c>
      <c r="H16723" s="235">
        <v>15</v>
      </c>
    </row>
    <row r="16724" spans="2:8">
      <c r="B16724" s="235" t="s">
        <v>104</v>
      </c>
      <c r="C16724" s="235">
        <v>44406</v>
      </c>
      <c r="D16724" s="235">
        <v>0</v>
      </c>
      <c r="E16724" s="235">
        <v>94</v>
      </c>
      <c r="F16724" s="235">
        <v>52</v>
      </c>
      <c r="G16724" s="235">
        <v>26.8</v>
      </c>
      <c r="H16724" s="235">
        <v>16.600000000000001</v>
      </c>
    </row>
    <row r="16725" spans="2:8">
      <c r="B16725" s="235" t="s">
        <v>104</v>
      </c>
      <c r="C16725" s="235">
        <v>44407</v>
      </c>
      <c r="D16725" s="235">
        <v>20</v>
      </c>
      <c r="E16725" s="235">
        <v>100</v>
      </c>
      <c r="F16725" s="235">
        <v>50</v>
      </c>
      <c r="G16725" s="235">
        <v>28.2</v>
      </c>
      <c r="H16725" s="235">
        <v>15.5</v>
      </c>
    </row>
    <row r="16726" spans="2:8">
      <c r="B16726" s="235" t="s">
        <v>104</v>
      </c>
      <c r="C16726" s="235">
        <v>44410</v>
      </c>
      <c r="D16726" s="235">
        <v>0</v>
      </c>
      <c r="E16726" s="235">
        <v>86</v>
      </c>
      <c r="F16726" s="235">
        <v>48</v>
      </c>
      <c r="G16726" s="235">
        <v>28.1</v>
      </c>
      <c r="H16726" s="235">
        <v>15.4</v>
      </c>
    </row>
    <row r="16727" spans="2:8">
      <c r="B16727" s="235" t="s">
        <v>104</v>
      </c>
      <c r="C16727" s="235">
        <v>44411</v>
      </c>
      <c r="D16727" s="235">
        <v>0</v>
      </c>
      <c r="E16727" s="235">
        <v>83</v>
      </c>
      <c r="F16727" s="235">
        <v>49</v>
      </c>
      <c r="G16727" s="235">
        <v>25.7</v>
      </c>
      <c r="H16727" s="235">
        <v>15.6</v>
      </c>
    </row>
    <row r="16728" spans="2:8">
      <c r="B16728" s="235" t="s">
        <v>104</v>
      </c>
      <c r="C16728" s="235">
        <v>44412</v>
      </c>
      <c r="D16728" s="235">
        <v>0</v>
      </c>
      <c r="E16728" s="235">
        <v>86</v>
      </c>
      <c r="F16728" s="235">
        <v>34</v>
      </c>
      <c r="G16728" s="235">
        <v>28.6</v>
      </c>
      <c r="H16728" s="235">
        <v>14.7</v>
      </c>
    </row>
    <row r="16729" spans="2:8">
      <c r="B16729" s="235" t="s">
        <v>104</v>
      </c>
      <c r="C16729" s="235">
        <v>44413</v>
      </c>
      <c r="D16729" s="235">
        <v>0</v>
      </c>
      <c r="E16729" s="235">
        <v>89</v>
      </c>
      <c r="F16729" s="235">
        <v>45</v>
      </c>
      <c r="G16729" s="235">
        <v>27.7</v>
      </c>
      <c r="H16729" s="235">
        <v>15.6</v>
      </c>
    </row>
    <row r="16730" spans="2:8">
      <c r="B16730" s="235" t="s">
        <v>104</v>
      </c>
      <c r="C16730" s="235">
        <v>44417</v>
      </c>
      <c r="D16730" s="235">
        <v>26</v>
      </c>
      <c r="E16730" s="235">
        <v>86</v>
      </c>
      <c r="F16730" s="235">
        <v>34</v>
      </c>
      <c r="G16730" s="235">
        <v>28.6</v>
      </c>
      <c r="H16730" s="235">
        <v>14.7</v>
      </c>
    </row>
    <row r="16731" spans="2:8">
      <c r="B16731" s="235" t="s">
        <v>104</v>
      </c>
      <c r="C16731" s="235">
        <v>44418</v>
      </c>
      <c r="D16731" s="235">
        <v>0</v>
      </c>
      <c r="E16731" s="235">
        <v>89</v>
      </c>
      <c r="F16731" s="235">
        <v>45</v>
      </c>
      <c r="G16731" s="235">
        <v>27.7</v>
      </c>
      <c r="H16731" s="235">
        <v>15.6</v>
      </c>
    </row>
    <row r="16732" spans="2:8">
      <c r="B16732" s="235" t="s">
        <v>104</v>
      </c>
      <c r="C16732" s="235">
        <v>44419</v>
      </c>
      <c r="D16732" s="235">
        <v>12</v>
      </c>
      <c r="E16732" s="235">
        <v>83</v>
      </c>
      <c r="F16732" s="235">
        <v>49</v>
      </c>
      <c r="G16732" s="235">
        <v>25.7</v>
      </c>
      <c r="H16732" s="235">
        <v>15.6</v>
      </c>
    </row>
    <row r="16733" spans="2:8">
      <c r="B16733" s="235" t="s">
        <v>104</v>
      </c>
      <c r="C16733" s="235">
        <v>44420</v>
      </c>
      <c r="D16733" s="235">
        <v>6</v>
      </c>
      <c r="E16733" s="235">
        <v>89</v>
      </c>
      <c r="F16733" s="235">
        <v>45</v>
      </c>
      <c r="G16733" s="235">
        <v>27.7</v>
      </c>
      <c r="H16733" s="235">
        <v>15.6</v>
      </c>
    </row>
    <row r="16734" spans="2:8">
      <c r="B16734" s="235" t="s">
        <v>104</v>
      </c>
      <c r="C16734" s="235">
        <v>44421</v>
      </c>
      <c r="D16734" s="235">
        <v>26</v>
      </c>
      <c r="E16734" s="235">
        <v>83</v>
      </c>
      <c r="F16734" s="235">
        <v>49</v>
      </c>
      <c r="G16734" s="235">
        <v>25.7</v>
      </c>
      <c r="H16734" s="235">
        <v>15.6</v>
      </c>
    </row>
    <row r="16735" spans="2:8">
      <c r="B16735" s="235" t="s">
        <v>104</v>
      </c>
      <c r="C16735" s="235">
        <v>44425</v>
      </c>
      <c r="D16735" s="235">
        <v>86</v>
      </c>
      <c r="E16735" s="235">
        <v>89</v>
      </c>
      <c r="F16735" s="235">
        <v>45</v>
      </c>
      <c r="G16735" s="235">
        <v>27.7</v>
      </c>
      <c r="H16735" s="235">
        <v>15.6</v>
      </c>
    </row>
    <row r="16736" spans="2:8">
      <c r="B16736" s="235" t="s">
        <v>104</v>
      </c>
      <c r="C16736" s="235">
        <v>44426</v>
      </c>
      <c r="D16736" s="235">
        <v>34</v>
      </c>
      <c r="E16736" s="235">
        <v>78</v>
      </c>
      <c r="F16736" s="235">
        <v>76</v>
      </c>
      <c r="G16736" s="235">
        <v>26</v>
      </c>
      <c r="H16736" s="235">
        <v>15</v>
      </c>
    </row>
    <row r="16737" spans="2:8">
      <c r="B16737" s="235" t="s">
        <v>104</v>
      </c>
      <c r="C16737" s="235">
        <v>44427</v>
      </c>
      <c r="D16737" s="235">
        <v>19</v>
      </c>
      <c r="E16737" s="235">
        <v>79</v>
      </c>
      <c r="F16737" s="235">
        <v>76</v>
      </c>
      <c r="G16737" s="235">
        <v>21.9</v>
      </c>
      <c r="H16737" s="235">
        <v>17</v>
      </c>
    </row>
    <row r="16738" spans="2:8">
      <c r="B16738" s="235" t="s">
        <v>104</v>
      </c>
      <c r="C16738" s="235">
        <v>44428</v>
      </c>
      <c r="D16738" s="235">
        <v>21</v>
      </c>
      <c r="E16738" s="235">
        <v>78</v>
      </c>
      <c r="F16738" s="235">
        <v>77</v>
      </c>
      <c r="G16738" s="235">
        <v>22.1</v>
      </c>
      <c r="H16738" s="235">
        <v>16</v>
      </c>
    </row>
    <row r="16739" spans="2:8">
      <c r="B16739" s="235" t="s">
        <v>104</v>
      </c>
      <c r="C16739" s="235">
        <v>44431</v>
      </c>
      <c r="D16739" s="235">
        <v>8</v>
      </c>
      <c r="E16739" s="235">
        <v>78</v>
      </c>
      <c r="F16739" s="235">
        <v>78</v>
      </c>
      <c r="G16739" s="235">
        <v>21.2</v>
      </c>
      <c r="H16739" s="235">
        <v>21.1</v>
      </c>
    </row>
    <row r="16740" spans="2:8">
      <c r="B16740" s="235" t="s">
        <v>104</v>
      </c>
      <c r="C16740" s="235">
        <v>44432</v>
      </c>
      <c r="D16740" s="235">
        <v>6</v>
      </c>
      <c r="E16740" s="235">
        <v>80</v>
      </c>
      <c r="F16740" s="235">
        <v>80</v>
      </c>
      <c r="G16740" s="235">
        <v>19.2</v>
      </c>
      <c r="H16740" s="235">
        <v>19.100000000000001</v>
      </c>
    </row>
    <row r="16741" spans="2:8">
      <c r="B16741" s="235" t="s">
        <v>104</v>
      </c>
      <c r="C16741" s="235">
        <v>44433</v>
      </c>
      <c r="D16741" s="235">
        <v>6</v>
      </c>
      <c r="E16741" s="235">
        <v>81</v>
      </c>
      <c r="F16741" s="235">
        <v>81</v>
      </c>
      <c r="G16741" s="235">
        <v>20.2</v>
      </c>
      <c r="H16741" s="235">
        <v>17.2</v>
      </c>
    </row>
    <row r="16742" spans="2:8">
      <c r="B16742" s="235" t="s">
        <v>104</v>
      </c>
      <c r="C16742" s="235">
        <v>44434</v>
      </c>
      <c r="D16742" s="235">
        <v>5</v>
      </c>
      <c r="E16742" s="235">
        <v>80</v>
      </c>
      <c r="F16742" s="235">
        <v>80</v>
      </c>
      <c r="G16742" s="235">
        <v>16</v>
      </c>
      <c r="H16742" s="235">
        <v>16</v>
      </c>
    </row>
    <row r="16743" spans="2:8">
      <c r="B16743" s="235" t="s">
        <v>104</v>
      </c>
      <c r="C16743" s="235">
        <v>44438</v>
      </c>
      <c r="D16743" s="235">
        <v>42</v>
      </c>
      <c r="E16743" s="235">
        <v>81</v>
      </c>
      <c r="F16743" s="235">
        <v>79</v>
      </c>
      <c r="G16743" s="235">
        <v>20</v>
      </c>
      <c r="H16743" s="235">
        <v>17.399999999999999</v>
      </c>
    </row>
    <row r="16744" spans="2:8">
      <c r="B16744" s="235" t="s">
        <v>104</v>
      </c>
      <c r="C16744" s="235">
        <v>44439</v>
      </c>
      <c r="D16744" s="235">
        <v>13</v>
      </c>
      <c r="E16744" s="235">
        <v>82</v>
      </c>
      <c r="F16744" s="235">
        <v>82</v>
      </c>
      <c r="G16744" s="235">
        <v>17.899999999999999</v>
      </c>
      <c r="H16744" s="235">
        <v>17</v>
      </c>
    </row>
    <row r="16745" spans="2:8">
      <c r="B16745" s="235" t="s">
        <v>104</v>
      </c>
      <c r="C16745" s="235">
        <v>44440</v>
      </c>
      <c r="D16745" s="235">
        <v>2</v>
      </c>
      <c r="E16745" s="235">
        <v>84</v>
      </c>
      <c r="F16745" s="235">
        <v>84</v>
      </c>
      <c r="G16745" s="235">
        <v>14.7</v>
      </c>
      <c r="H16745" s="235">
        <v>14.6</v>
      </c>
    </row>
    <row r="16746" spans="2:8">
      <c r="B16746" s="235" t="s">
        <v>104</v>
      </c>
      <c r="C16746" s="235">
        <v>44441</v>
      </c>
      <c r="D16746" s="235">
        <v>0</v>
      </c>
      <c r="E16746" s="235">
        <v>85</v>
      </c>
      <c r="F16746" s="235">
        <v>75</v>
      </c>
      <c r="G16746" s="235">
        <v>24</v>
      </c>
      <c r="H16746" s="235">
        <v>15</v>
      </c>
    </row>
    <row r="16747" spans="2:8">
      <c r="B16747" s="235" t="s">
        <v>104</v>
      </c>
      <c r="C16747" s="235">
        <v>44442</v>
      </c>
      <c r="D16747" s="235">
        <v>0</v>
      </c>
      <c r="E16747" s="235">
        <v>80</v>
      </c>
      <c r="F16747" s="235">
        <v>77</v>
      </c>
      <c r="G16747" s="235">
        <v>26</v>
      </c>
      <c r="H16747" s="235">
        <v>18</v>
      </c>
    </row>
    <row r="16748" spans="2:8">
      <c r="B16748" s="235" t="s">
        <v>104</v>
      </c>
      <c r="C16748" s="235">
        <v>44445</v>
      </c>
      <c r="D16748" s="235">
        <v>14</v>
      </c>
      <c r="E16748" s="235">
        <v>81</v>
      </c>
      <c r="F16748" s="235">
        <v>75</v>
      </c>
      <c r="G16748" s="235">
        <v>24</v>
      </c>
      <c r="H16748" s="235">
        <v>17</v>
      </c>
    </row>
    <row r="16749" spans="2:8">
      <c r="B16749" s="235" t="s">
        <v>104</v>
      </c>
      <c r="C16749" s="235">
        <v>44446</v>
      </c>
      <c r="D16749" s="235">
        <v>19</v>
      </c>
      <c r="E16749" s="235">
        <v>80</v>
      </c>
      <c r="F16749" s="235">
        <v>79</v>
      </c>
      <c r="G16749" s="235">
        <v>15</v>
      </c>
      <c r="H16749" s="235">
        <v>16</v>
      </c>
    </row>
    <row r="16750" spans="2:8">
      <c r="B16750" s="235" t="s">
        <v>104</v>
      </c>
      <c r="C16750" s="235">
        <v>44447</v>
      </c>
      <c r="D16750" s="235">
        <v>3</v>
      </c>
      <c r="E16750" s="235">
        <v>80</v>
      </c>
      <c r="F16750" s="235">
        <v>78</v>
      </c>
      <c r="G16750" s="235">
        <v>25</v>
      </c>
      <c r="H16750" s="235">
        <v>18</v>
      </c>
    </row>
    <row r="16751" spans="2:8">
      <c r="B16751" s="235" t="s">
        <v>104</v>
      </c>
      <c r="C16751" s="235">
        <v>44448</v>
      </c>
      <c r="D16751" s="235">
        <v>7</v>
      </c>
      <c r="E16751" s="235">
        <v>82</v>
      </c>
      <c r="F16751" s="235">
        <v>79</v>
      </c>
      <c r="G16751" s="235">
        <v>27</v>
      </c>
      <c r="H16751" s="235">
        <v>17</v>
      </c>
    </row>
    <row r="16752" spans="2:8">
      <c r="B16752" s="235" t="s">
        <v>104</v>
      </c>
      <c r="C16752" s="235">
        <v>44449</v>
      </c>
      <c r="D16752" s="235">
        <v>3</v>
      </c>
      <c r="E16752" s="235">
        <v>85</v>
      </c>
      <c r="F16752" s="235">
        <v>80</v>
      </c>
      <c r="G16752" s="235">
        <v>25</v>
      </c>
      <c r="H16752" s="235">
        <v>16</v>
      </c>
    </row>
    <row r="16753" spans="2:8">
      <c r="B16753" s="235" t="s">
        <v>104</v>
      </c>
      <c r="C16753" s="235">
        <v>44452</v>
      </c>
      <c r="D16753" s="235">
        <v>42</v>
      </c>
      <c r="E16753" s="235">
        <v>80</v>
      </c>
      <c r="F16753" s="235">
        <v>79</v>
      </c>
      <c r="G16753" s="235">
        <v>22</v>
      </c>
      <c r="H16753" s="235">
        <v>21.5</v>
      </c>
    </row>
    <row r="16754" spans="2:8">
      <c r="B16754" s="235" t="s">
        <v>104</v>
      </c>
      <c r="C16754" s="235">
        <v>44453</v>
      </c>
      <c r="D16754" s="235">
        <v>2</v>
      </c>
      <c r="E16754" s="235">
        <v>82</v>
      </c>
      <c r="F16754" s="235">
        <v>78</v>
      </c>
      <c r="G16754" s="235">
        <v>22</v>
      </c>
      <c r="H16754" s="235">
        <v>19</v>
      </c>
    </row>
    <row r="16755" spans="2:8">
      <c r="B16755" s="235" t="s">
        <v>104</v>
      </c>
      <c r="C16755" s="235">
        <v>44454</v>
      </c>
      <c r="D16755" s="235">
        <v>0</v>
      </c>
      <c r="E16755" s="235">
        <v>83</v>
      </c>
      <c r="F16755" s="235">
        <v>77</v>
      </c>
      <c r="G16755" s="235">
        <v>23</v>
      </c>
      <c r="H16755" s="235">
        <v>18</v>
      </c>
    </row>
    <row r="16756" spans="2:8">
      <c r="B16756" s="235" t="s">
        <v>104</v>
      </c>
      <c r="C16756" s="235">
        <v>44455</v>
      </c>
      <c r="D16756" s="235">
        <v>0</v>
      </c>
      <c r="E16756" s="235">
        <v>88</v>
      </c>
      <c r="F16756" s="235">
        <v>75</v>
      </c>
      <c r="G16756" s="235">
        <v>22</v>
      </c>
      <c r="H16756" s="235">
        <v>18</v>
      </c>
    </row>
    <row r="16757" spans="2:8">
      <c r="B16757" s="235" t="s">
        <v>104</v>
      </c>
      <c r="C16757" s="235">
        <v>44456</v>
      </c>
      <c r="D16757" s="235">
        <v>0</v>
      </c>
      <c r="E16757" s="235">
        <v>89</v>
      </c>
      <c r="F16757" s="235">
        <v>79</v>
      </c>
      <c r="G16757" s="235">
        <v>25</v>
      </c>
      <c r="H16757" s="235">
        <v>17</v>
      </c>
    </row>
    <row r="16758" spans="2:8">
      <c r="B16758" s="235" t="s">
        <v>104</v>
      </c>
      <c r="C16758" s="235">
        <v>44459</v>
      </c>
      <c r="D16758" s="235">
        <v>9</v>
      </c>
      <c r="E16758" s="235">
        <v>87</v>
      </c>
      <c r="F16758" s="235">
        <v>78</v>
      </c>
      <c r="G16758" s="235">
        <v>23</v>
      </c>
      <c r="H16758" s="235">
        <v>17</v>
      </c>
    </row>
    <row r="16759" spans="2:8">
      <c r="B16759" s="235" t="s">
        <v>104</v>
      </c>
      <c r="C16759" s="235">
        <v>44460</v>
      </c>
      <c r="D16759" s="235">
        <v>4</v>
      </c>
      <c r="E16759" s="235">
        <v>80</v>
      </c>
      <c r="F16759" s="235">
        <v>80</v>
      </c>
      <c r="G16759" s="235">
        <v>16.399999999999999</v>
      </c>
      <c r="H16759" s="235">
        <v>16.3</v>
      </c>
    </row>
    <row r="16760" spans="2:8">
      <c r="B16760" s="235" t="s">
        <v>104</v>
      </c>
      <c r="C16760" s="235">
        <v>44461</v>
      </c>
      <c r="D16760" s="235">
        <v>1</v>
      </c>
      <c r="E16760" s="235">
        <v>100</v>
      </c>
      <c r="F16760" s="235">
        <v>59</v>
      </c>
      <c r="G16760" s="235">
        <v>25.1</v>
      </c>
      <c r="H16760" s="235">
        <v>16.399999999999999</v>
      </c>
    </row>
    <row r="16761" spans="2:8">
      <c r="B16761" s="235" t="s">
        <v>104</v>
      </c>
      <c r="C16761" s="235">
        <v>44462</v>
      </c>
      <c r="D16761" s="235">
        <v>21</v>
      </c>
      <c r="E16761" s="235">
        <v>99</v>
      </c>
      <c r="F16761" s="235">
        <v>60</v>
      </c>
      <c r="G16761" s="235">
        <v>23</v>
      </c>
      <c r="H16761" s="235">
        <v>17</v>
      </c>
    </row>
    <row r="16762" spans="2:8">
      <c r="B16762" s="235" t="s">
        <v>104</v>
      </c>
      <c r="C16762" s="235">
        <v>44463</v>
      </c>
      <c r="D16762" s="235">
        <v>2</v>
      </c>
      <c r="E16762" s="235">
        <v>89</v>
      </c>
      <c r="F16762" s="235">
        <v>75</v>
      </c>
      <c r="G16762" s="235">
        <v>20</v>
      </c>
      <c r="H16762" s="235">
        <v>17</v>
      </c>
    </row>
    <row r="16763" spans="2:8">
      <c r="B16763" s="235" t="s">
        <v>104</v>
      </c>
      <c r="C16763" s="235">
        <v>44466</v>
      </c>
      <c r="D16763" s="235">
        <v>0</v>
      </c>
      <c r="E16763" s="235">
        <v>88</v>
      </c>
      <c r="F16763" s="235">
        <v>47</v>
      </c>
      <c r="G16763" s="235">
        <v>27.6</v>
      </c>
      <c r="H16763" s="235">
        <v>14.9</v>
      </c>
    </row>
    <row r="16764" spans="2:8">
      <c r="B16764" s="235" t="s">
        <v>104</v>
      </c>
      <c r="C16764" s="235">
        <v>44467</v>
      </c>
      <c r="D16764" s="235">
        <v>6</v>
      </c>
      <c r="E16764" s="235">
        <v>88</v>
      </c>
      <c r="F16764" s="235">
        <v>50</v>
      </c>
      <c r="G16764" s="235">
        <v>28</v>
      </c>
      <c r="H16764" s="235">
        <v>16</v>
      </c>
    </row>
    <row r="16765" spans="2:8">
      <c r="B16765" s="235" t="s">
        <v>104</v>
      </c>
      <c r="C16765" s="235">
        <v>44468</v>
      </c>
      <c r="D16765" s="235">
        <v>6</v>
      </c>
      <c r="E16765" s="235">
        <v>89</v>
      </c>
      <c r="F16765" s="235">
        <v>60</v>
      </c>
      <c r="G16765" s="235">
        <v>27</v>
      </c>
      <c r="H16765" s="235">
        <v>17</v>
      </c>
    </row>
    <row r="16766" spans="2:8">
      <c r="B16766" s="235" t="s">
        <v>104</v>
      </c>
      <c r="C16766" s="235">
        <v>44469</v>
      </c>
      <c r="D16766" s="235">
        <v>14</v>
      </c>
      <c r="E16766" s="235">
        <v>88</v>
      </c>
      <c r="F16766" s="235">
        <v>60</v>
      </c>
      <c r="G16766" s="235">
        <v>27</v>
      </c>
      <c r="H16766" s="235">
        <v>17</v>
      </c>
    </row>
    <row r="16767" spans="2:8">
      <c r="B16767" s="235" t="s">
        <v>104</v>
      </c>
      <c r="C16767" s="235">
        <v>44470</v>
      </c>
      <c r="D16767" s="235">
        <v>0</v>
      </c>
      <c r="E16767" s="235">
        <v>89</v>
      </c>
      <c r="F16767" s="235">
        <v>71</v>
      </c>
      <c r="G16767" s="235">
        <v>22</v>
      </c>
      <c r="H16767" s="235">
        <v>16</v>
      </c>
    </row>
    <row r="16768" spans="2:8">
      <c r="B16768" s="235" t="s">
        <v>104</v>
      </c>
      <c r="C16768" s="235">
        <v>44473</v>
      </c>
      <c r="D16768" s="235">
        <v>10</v>
      </c>
      <c r="E16768" s="235">
        <v>88</v>
      </c>
      <c r="F16768" s="235">
        <v>65</v>
      </c>
      <c r="G16768" s="235">
        <v>23</v>
      </c>
      <c r="H16768" s="235">
        <v>17</v>
      </c>
    </row>
    <row r="16769" spans="2:8">
      <c r="B16769" s="235" t="s">
        <v>104</v>
      </c>
      <c r="C16769" s="235">
        <v>44474</v>
      </c>
      <c r="D16769" s="235">
        <v>8</v>
      </c>
      <c r="E16769" s="235">
        <v>89</v>
      </c>
      <c r="F16769" s="235">
        <v>75</v>
      </c>
      <c r="G16769" s="235">
        <v>22</v>
      </c>
      <c r="H16769" s="235">
        <v>16</v>
      </c>
    </row>
    <row r="16770" spans="2:8">
      <c r="B16770" s="235" t="s">
        <v>104</v>
      </c>
      <c r="C16770" s="235">
        <v>44475</v>
      </c>
      <c r="D16770" s="235">
        <v>4</v>
      </c>
      <c r="E16770" s="235">
        <v>79</v>
      </c>
      <c r="F16770" s="235">
        <v>74</v>
      </c>
      <c r="G16770" s="235">
        <v>22</v>
      </c>
      <c r="H16770" s="235">
        <v>17</v>
      </c>
    </row>
    <row r="16771" spans="2:8">
      <c r="B16771" s="235" t="s">
        <v>104</v>
      </c>
      <c r="C16771" s="235">
        <v>44476</v>
      </c>
      <c r="D16771" s="235">
        <v>3</v>
      </c>
      <c r="E16771" s="235">
        <v>100</v>
      </c>
      <c r="F16771" s="235">
        <v>60.1</v>
      </c>
      <c r="G16771" s="235">
        <v>25.9</v>
      </c>
      <c r="H16771" s="235">
        <v>15.4</v>
      </c>
    </row>
    <row r="16772" spans="2:8">
      <c r="B16772" s="235" t="s">
        <v>104</v>
      </c>
      <c r="C16772" s="235">
        <v>44477</v>
      </c>
      <c r="D16772" s="235">
        <v>2</v>
      </c>
      <c r="E16772" s="235">
        <v>100</v>
      </c>
      <c r="F16772" s="235">
        <v>57.3</v>
      </c>
      <c r="G16772" s="235">
        <v>26.8</v>
      </c>
      <c r="H16772" s="235">
        <v>15.7</v>
      </c>
    </row>
    <row r="16773" spans="2:8">
      <c r="B16773" s="235" t="s">
        <v>104</v>
      </c>
      <c r="C16773" s="235">
        <v>44480</v>
      </c>
      <c r="D16773" s="235">
        <v>23</v>
      </c>
      <c r="E16773" s="235">
        <v>100</v>
      </c>
      <c r="F16773" s="235">
        <v>55.2</v>
      </c>
      <c r="G16773" s="235">
        <v>26.9</v>
      </c>
      <c r="H16773" s="235">
        <v>15.9</v>
      </c>
    </row>
    <row r="16774" spans="2:8">
      <c r="B16774" s="235" t="s">
        <v>104</v>
      </c>
      <c r="C16774" s="235">
        <v>44481</v>
      </c>
      <c r="D16774" s="235">
        <v>32</v>
      </c>
      <c r="E16774" s="235">
        <v>100</v>
      </c>
      <c r="F16774" s="235">
        <v>53.7</v>
      </c>
      <c r="G16774" s="235">
        <v>27.4</v>
      </c>
      <c r="H16774" s="235">
        <v>16.3</v>
      </c>
    </row>
    <row r="16775" spans="2:8">
      <c r="B16775" s="235" t="s">
        <v>104</v>
      </c>
      <c r="C16775" s="235">
        <v>44482</v>
      </c>
      <c r="D16775" s="235">
        <v>4</v>
      </c>
      <c r="E16775" s="235">
        <v>99</v>
      </c>
      <c r="F16775" s="235">
        <v>44.5</v>
      </c>
      <c r="G16775" s="235">
        <v>28.4</v>
      </c>
      <c r="H16775" s="235">
        <v>15.6</v>
      </c>
    </row>
    <row r="16776" spans="2:8">
      <c r="B16776" s="235" t="s">
        <v>104</v>
      </c>
      <c r="C16776" s="235">
        <v>44483</v>
      </c>
      <c r="D16776" s="235">
        <v>2</v>
      </c>
      <c r="E16776" s="235">
        <v>98.9</v>
      </c>
      <c r="F16776" s="235">
        <v>54.5</v>
      </c>
      <c r="G16776" s="235">
        <v>25.2</v>
      </c>
      <c r="H16776" s="235">
        <v>14.7</v>
      </c>
    </row>
    <row r="16777" spans="2:8">
      <c r="B16777" s="235" t="s">
        <v>104</v>
      </c>
      <c r="C16777" s="235">
        <v>44484</v>
      </c>
      <c r="D16777" s="235">
        <v>4</v>
      </c>
      <c r="E16777" s="235">
        <v>100</v>
      </c>
      <c r="F16777" s="235">
        <v>44.3</v>
      </c>
      <c r="G16777" s="235">
        <v>25.9</v>
      </c>
      <c r="H16777" s="235">
        <v>13.5</v>
      </c>
    </row>
    <row r="16778" spans="2:8">
      <c r="B16778" s="235" t="s">
        <v>104</v>
      </c>
      <c r="C16778" s="235">
        <v>44488</v>
      </c>
      <c r="D16778" s="235">
        <v>28</v>
      </c>
      <c r="E16778" s="235">
        <v>96.4</v>
      </c>
      <c r="F16778" s="235">
        <v>52.5</v>
      </c>
      <c r="G16778" s="235">
        <v>27.1</v>
      </c>
      <c r="H16778" s="235">
        <v>15.7</v>
      </c>
    </row>
    <row r="16779" spans="2:8">
      <c r="B16779" s="235" t="s">
        <v>104</v>
      </c>
      <c r="C16779" s="235">
        <v>44489</v>
      </c>
      <c r="D16779" s="235">
        <v>18</v>
      </c>
      <c r="E16779" s="235">
        <v>100</v>
      </c>
      <c r="F16779" s="235">
        <v>53.1</v>
      </c>
      <c r="G16779" s="235">
        <v>26.5</v>
      </c>
      <c r="H16779" s="235">
        <v>15.3</v>
      </c>
    </row>
    <row r="16780" spans="2:8">
      <c r="B16780" s="235" t="s">
        <v>104</v>
      </c>
      <c r="C16780" s="235">
        <v>44490</v>
      </c>
      <c r="D16780" s="235">
        <v>0</v>
      </c>
      <c r="E16780" s="235">
        <v>100</v>
      </c>
      <c r="F16780" s="235">
        <v>58</v>
      </c>
      <c r="G16780" s="235">
        <v>25</v>
      </c>
      <c r="H16780" s="235">
        <v>15.2</v>
      </c>
    </row>
    <row r="16781" spans="2:8">
      <c r="B16781" s="235" t="s">
        <v>104</v>
      </c>
      <c r="C16781" s="235">
        <v>44491</v>
      </c>
      <c r="D16781" s="235">
        <v>11</v>
      </c>
      <c r="E16781" s="235">
        <v>100</v>
      </c>
      <c r="F16781" s="235">
        <v>53.2</v>
      </c>
      <c r="G16781" s="235">
        <v>26.9</v>
      </c>
      <c r="H16781" s="235">
        <v>15.6</v>
      </c>
    </row>
    <row r="16782" spans="2:8">
      <c r="B16782" s="235" t="s">
        <v>104</v>
      </c>
      <c r="C16782" s="235">
        <v>44494</v>
      </c>
      <c r="D16782" s="235">
        <v>8</v>
      </c>
      <c r="E16782" s="235">
        <v>100</v>
      </c>
      <c r="F16782" s="235">
        <v>55.7</v>
      </c>
      <c r="G16782" s="235">
        <v>26.2</v>
      </c>
      <c r="H16782" s="235">
        <v>15.4</v>
      </c>
    </row>
    <row r="16783" spans="2:8">
      <c r="B16783" s="235" t="s">
        <v>104</v>
      </c>
      <c r="C16783" s="235">
        <v>44495</v>
      </c>
      <c r="D16783" s="235">
        <v>12</v>
      </c>
      <c r="E16783" s="235">
        <v>100</v>
      </c>
      <c r="F16783" s="235">
        <v>54.7</v>
      </c>
      <c r="G16783" s="235">
        <v>25</v>
      </c>
      <c r="H16783" s="235">
        <v>14.8</v>
      </c>
    </row>
    <row r="16784" spans="2:8">
      <c r="B16784" s="235" t="s">
        <v>104</v>
      </c>
      <c r="C16784" s="235">
        <v>44496</v>
      </c>
      <c r="D16784" s="235">
        <v>20</v>
      </c>
      <c r="E16784" s="235">
        <v>95</v>
      </c>
      <c r="F16784" s="235">
        <v>52.8</v>
      </c>
      <c r="G16784" s="235">
        <v>23</v>
      </c>
      <c r="H16784" s="235">
        <v>14.9</v>
      </c>
    </row>
    <row r="16785" spans="2:8">
      <c r="B16785" s="235" t="s">
        <v>104</v>
      </c>
      <c r="C16785" s="235">
        <v>44497</v>
      </c>
      <c r="D16785" s="235">
        <v>0</v>
      </c>
      <c r="E16785" s="235">
        <v>100</v>
      </c>
      <c r="F16785" s="235">
        <v>54.7</v>
      </c>
      <c r="G16785" s="235">
        <v>25</v>
      </c>
      <c r="H16785" s="235">
        <v>14.8</v>
      </c>
    </row>
    <row r="16786" spans="2:8">
      <c r="B16786" s="235" t="s">
        <v>104</v>
      </c>
      <c r="C16786" s="235">
        <v>44498</v>
      </c>
      <c r="D16786" s="235">
        <v>3</v>
      </c>
      <c r="E16786" s="235">
        <v>90</v>
      </c>
      <c r="F16786" s="235">
        <v>53.2</v>
      </c>
      <c r="G16786" s="235">
        <v>24</v>
      </c>
      <c r="H16786" s="235">
        <v>14</v>
      </c>
    </row>
    <row r="16787" spans="2:8">
      <c r="B16787" s="235" t="s">
        <v>104</v>
      </c>
      <c r="C16787" s="235">
        <v>44502</v>
      </c>
      <c r="D16787" s="235">
        <v>48</v>
      </c>
      <c r="E16787" s="235">
        <v>100</v>
      </c>
      <c r="F16787" s="235">
        <v>56.8</v>
      </c>
      <c r="G16787" s="235">
        <v>24.9</v>
      </c>
      <c r="H16787" s="235">
        <v>15.6</v>
      </c>
    </row>
    <row r="16788" spans="2:8">
      <c r="B16788" s="235" t="s">
        <v>104</v>
      </c>
      <c r="C16788" s="235">
        <v>44503</v>
      </c>
      <c r="D16788" s="235">
        <v>24</v>
      </c>
      <c r="E16788" s="235">
        <v>100</v>
      </c>
      <c r="F16788" s="235">
        <v>58.5</v>
      </c>
      <c r="G16788" s="235">
        <v>24.2</v>
      </c>
      <c r="H16788" s="235">
        <v>15.2</v>
      </c>
    </row>
    <row r="16789" spans="2:8">
      <c r="B16789" s="235" t="s">
        <v>104</v>
      </c>
      <c r="C16789" s="235">
        <v>44504</v>
      </c>
      <c r="D16789" s="235">
        <v>13</v>
      </c>
      <c r="E16789" s="235">
        <v>100</v>
      </c>
      <c r="F16789" s="235">
        <v>53.1</v>
      </c>
      <c r="G16789" s="235">
        <v>26.7</v>
      </c>
      <c r="H16789" s="235">
        <v>14.8</v>
      </c>
    </row>
    <row r="16790" spans="2:8">
      <c r="B16790" s="235" t="s">
        <v>104</v>
      </c>
      <c r="C16790" s="235">
        <v>44505</v>
      </c>
      <c r="D16790" s="235">
        <v>8</v>
      </c>
      <c r="E16790" s="235">
        <v>98.2</v>
      </c>
      <c r="F16790" s="235">
        <v>56.3</v>
      </c>
      <c r="G16790" s="235">
        <v>26</v>
      </c>
      <c r="H16790" s="235">
        <v>14.9</v>
      </c>
    </row>
    <row r="16791" spans="2:8">
      <c r="B16791" s="235" t="s">
        <v>104</v>
      </c>
      <c r="C16791" s="235">
        <v>44508</v>
      </c>
      <c r="D16791" s="235">
        <v>10</v>
      </c>
      <c r="E16791" s="235">
        <v>97.5</v>
      </c>
      <c r="F16791" s="235">
        <v>58.2</v>
      </c>
      <c r="G16791" s="235">
        <v>24.8</v>
      </c>
      <c r="H16791" s="235">
        <v>16.100000000000001</v>
      </c>
    </row>
    <row r="16792" spans="2:8">
      <c r="B16792" s="235" t="s">
        <v>104</v>
      </c>
      <c r="C16792" s="235">
        <v>44509</v>
      </c>
      <c r="D16792" s="235">
        <v>17</v>
      </c>
      <c r="E16792" s="235">
        <v>100</v>
      </c>
      <c r="F16792" s="235">
        <v>58.6</v>
      </c>
      <c r="G16792" s="235">
        <v>24.4</v>
      </c>
      <c r="H16792" s="235">
        <v>15.6</v>
      </c>
    </row>
    <row r="16793" spans="2:8">
      <c r="B16793" s="235" t="s">
        <v>104</v>
      </c>
      <c r="C16793" s="235">
        <v>44510</v>
      </c>
      <c r="D16793" s="235">
        <v>0</v>
      </c>
      <c r="E16793" s="235">
        <v>100</v>
      </c>
      <c r="F16793" s="235">
        <v>63.3</v>
      </c>
      <c r="G16793" s="235">
        <v>23.3</v>
      </c>
      <c r="H16793" s="235">
        <v>14.9</v>
      </c>
    </row>
    <row r="16794" spans="2:8">
      <c r="B16794" s="235" t="s">
        <v>104</v>
      </c>
      <c r="C16794" s="235">
        <v>44511</v>
      </c>
      <c r="D16794" s="235">
        <v>9</v>
      </c>
      <c r="E16794" s="235">
        <v>100</v>
      </c>
      <c r="F16794" s="235">
        <v>54</v>
      </c>
      <c r="G16794" s="235">
        <v>26.6</v>
      </c>
      <c r="H16794" s="235">
        <v>15</v>
      </c>
    </row>
    <row r="16795" spans="2:8">
      <c r="B16795" s="235" t="s">
        <v>104</v>
      </c>
      <c r="C16795" s="235">
        <v>44512</v>
      </c>
      <c r="D16795" s="235">
        <v>1</v>
      </c>
      <c r="E16795" s="235">
        <v>100</v>
      </c>
      <c r="F16795" s="235">
        <v>51.7</v>
      </c>
      <c r="G16795" s="235">
        <v>26.7</v>
      </c>
      <c r="H16795" s="235">
        <v>16.3</v>
      </c>
    </row>
    <row r="16796" spans="2:8">
      <c r="B16796" s="235" t="s">
        <v>104</v>
      </c>
      <c r="C16796" s="235">
        <v>44516</v>
      </c>
      <c r="D16796" s="235">
        <v>11</v>
      </c>
      <c r="E16796" s="235">
        <v>96.6</v>
      </c>
      <c r="F16796" s="235">
        <v>52.2</v>
      </c>
      <c r="G16796" s="235">
        <v>28</v>
      </c>
      <c r="H16796" s="235">
        <v>15.2</v>
      </c>
    </row>
    <row r="16797" spans="2:8">
      <c r="B16797" s="235" t="s">
        <v>104</v>
      </c>
      <c r="C16797" s="235">
        <v>44517</v>
      </c>
      <c r="D16797" s="235">
        <v>0</v>
      </c>
      <c r="E16797" s="235">
        <v>98.8</v>
      </c>
      <c r="F16797" s="235">
        <v>52.9</v>
      </c>
      <c r="G16797" s="235">
        <v>27.2</v>
      </c>
      <c r="H16797" s="235">
        <v>16.2</v>
      </c>
    </row>
    <row r="16798" spans="2:8">
      <c r="B16798" s="235" t="s">
        <v>104</v>
      </c>
      <c r="C16798" s="235">
        <v>44518</v>
      </c>
      <c r="D16798" s="235">
        <v>0</v>
      </c>
      <c r="E16798" s="235">
        <v>98.6</v>
      </c>
      <c r="F16798" s="235">
        <v>54.1</v>
      </c>
      <c r="G16798" s="235">
        <v>24.6</v>
      </c>
      <c r="H16798" s="235">
        <v>14.4</v>
      </c>
    </row>
    <row r="16799" spans="2:8">
      <c r="B16799" s="235" t="s">
        <v>104</v>
      </c>
      <c r="C16799" s="235">
        <v>44519</v>
      </c>
      <c r="D16799" s="235">
        <v>0</v>
      </c>
      <c r="E16799" s="235">
        <v>100</v>
      </c>
      <c r="F16799" s="235">
        <v>62</v>
      </c>
      <c r="G16799" s="235">
        <v>23.2</v>
      </c>
      <c r="H16799" s="235">
        <v>14.5</v>
      </c>
    </row>
    <row r="16800" spans="2:8">
      <c r="B16800" s="235" t="s">
        <v>104</v>
      </c>
      <c r="C16800" s="235">
        <v>44522</v>
      </c>
      <c r="D16800" s="235">
        <v>14</v>
      </c>
      <c r="E16800" s="235">
        <v>97.7</v>
      </c>
      <c r="F16800" s="235">
        <v>61.3</v>
      </c>
      <c r="G16800" s="235">
        <v>24.3</v>
      </c>
      <c r="H16800" s="235">
        <v>14.6</v>
      </c>
    </row>
    <row r="16801" spans="2:8">
      <c r="B16801" s="235" t="s">
        <v>104</v>
      </c>
      <c r="C16801" s="235">
        <v>44523</v>
      </c>
      <c r="D16801" s="235">
        <v>9</v>
      </c>
      <c r="E16801" s="235">
        <v>100</v>
      </c>
      <c r="F16801" s="235">
        <v>60</v>
      </c>
      <c r="G16801" s="235">
        <v>24.8</v>
      </c>
      <c r="H16801" s="235">
        <v>15.8</v>
      </c>
    </row>
    <row r="16802" spans="2:8">
      <c r="B16802" s="235" t="s">
        <v>104</v>
      </c>
      <c r="C16802" s="235">
        <v>44524</v>
      </c>
      <c r="D16802" s="235">
        <v>7</v>
      </c>
      <c r="E16802" s="235">
        <v>100</v>
      </c>
      <c r="F16802" s="235">
        <v>59.1</v>
      </c>
      <c r="G16802" s="235">
        <v>25</v>
      </c>
      <c r="H16802" s="235">
        <v>15.9</v>
      </c>
    </row>
    <row r="16803" spans="2:8">
      <c r="B16803" s="235" t="s">
        <v>104</v>
      </c>
      <c r="C16803" s="235">
        <v>44525</v>
      </c>
      <c r="D16803" s="235">
        <v>17</v>
      </c>
      <c r="E16803" s="235">
        <v>100</v>
      </c>
      <c r="F16803" s="235">
        <v>64.8</v>
      </c>
      <c r="G16803" s="235">
        <v>23.1</v>
      </c>
      <c r="H16803" s="235">
        <v>15.4</v>
      </c>
    </row>
    <row r="16804" spans="2:8">
      <c r="B16804" s="235" t="s">
        <v>104</v>
      </c>
      <c r="C16804" s="235">
        <v>44526</v>
      </c>
      <c r="D16804" s="235">
        <v>48</v>
      </c>
      <c r="E16804" s="235">
        <v>100</v>
      </c>
      <c r="F16804" s="235">
        <v>62.5</v>
      </c>
      <c r="G16804" s="235">
        <v>24</v>
      </c>
      <c r="H16804" s="235">
        <v>14.4</v>
      </c>
    </row>
    <row r="16805" spans="2:8">
      <c r="B16805" s="235" t="s">
        <v>104</v>
      </c>
      <c r="C16805" s="235">
        <v>44529</v>
      </c>
      <c r="D16805" s="235">
        <v>26</v>
      </c>
      <c r="E16805" s="235">
        <v>100</v>
      </c>
      <c r="F16805" s="235">
        <v>62.6</v>
      </c>
      <c r="G16805" s="235">
        <v>23.8</v>
      </c>
      <c r="H16805" s="235">
        <v>15.5</v>
      </c>
    </row>
    <row r="16806" spans="2:8">
      <c r="B16806" s="235" t="s">
        <v>104</v>
      </c>
      <c r="C16806" s="235">
        <v>44530</v>
      </c>
      <c r="D16806" s="235">
        <v>6</v>
      </c>
      <c r="E16806" s="235">
        <v>100</v>
      </c>
      <c r="F16806" s="235">
        <v>60.3</v>
      </c>
      <c r="G16806" s="235">
        <v>23.8</v>
      </c>
      <c r="H16806" s="235">
        <v>15.6</v>
      </c>
    </row>
    <row r="16807" spans="2:8">
      <c r="B16807" s="235" t="s">
        <v>104</v>
      </c>
      <c r="C16807" s="235">
        <v>44531</v>
      </c>
      <c r="D16807" s="235">
        <v>20</v>
      </c>
      <c r="E16807" s="235">
        <v>100</v>
      </c>
      <c r="F16807" s="235">
        <v>54.2</v>
      </c>
      <c r="G16807" s="235">
        <v>26.2</v>
      </c>
      <c r="H16807" s="235">
        <v>15.3</v>
      </c>
    </row>
    <row r="16808" spans="2:8">
      <c r="B16808" s="235" t="s">
        <v>104</v>
      </c>
      <c r="C16808" s="235">
        <v>44532</v>
      </c>
      <c r="D16808" s="235">
        <v>0</v>
      </c>
      <c r="E16808" s="235">
        <v>97.2</v>
      </c>
      <c r="F16808" s="235">
        <v>52.4</v>
      </c>
      <c r="G16808" s="235">
        <v>28</v>
      </c>
      <c r="H16808" s="235">
        <v>14.2</v>
      </c>
    </row>
    <row r="16809" spans="2:8">
      <c r="B16809" s="235" t="s">
        <v>104</v>
      </c>
      <c r="C16809" s="235">
        <v>44533</v>
      </c>
      <c r="D16809" s="235">
        <v>0</v>
      </c>
      <c r="E16809" s="235">
        <v>99.7</v>
      </c>
      <c r="F16809" s="235">
        <v>70.5</v>
      </c>
      <c r="G16809" s="235">
        <v>23.8</v>
      </c>
      <c r="H16809" s="235">
        <v>16.8</v>
      </c>
    </row>
    <row r="16810" spans="2:8">
      <c r="B16810" s="235" t="s">
        <v>104</v>
      </c>
      <c r="C16810" s="235">
        <v>44536</v>
      </c>
      <c r="D16810" s="235">
        <v>36</v>
      </c>
      <c r="E16810" s="235">
        <v>99.9</v>
      </c>
      <c r="F16810" s="235">
        <v>59.2</v>
      </c>
      <c r="G16810" s="235">
        <v>26.9</v>
      </c>
      <c r="H16810" s="235">
        <v>15.6</v>
      </c>
    </row>
    <row r="16811" spans="2:8">
      <c r="B16811" s="235" t="s">
        <v>104</v>
      </c>
      <c r="C16811" s="235">
        <v>44537</v>
      </c>
      <c r="D16811" s="235">
        <v>8</v>
      </c>
      <c r="E16811" s="235">
        <v>96.8</v>
      </c>
      <c r="F16811" s="235">
        <v>51.2</v>
      </c>
      <c r="G16811" s="235">
        <v>28.2</v>
      </c>
      <c r="H16811" s="235">
        <v>15.5</v>
      </c>
    </row>
    <row r="16812" spans="2:8">
      <c r="B16812" s="235" t="s">
        <v>104</v>
      </c>
      <c r="C16812" s="235">
        <v>44539</v>
      </c>
      <c r="D16812" s="235">
        <v>0</v>
      </c>
      <c r="E16812" s="235">
        <v>99.9</v>
      </c>
      <c r="F16812" s="235">
        <v>63.3</v>
      </c>
      <c r="G16812" s="235">
        <v>25.2</v>
      </c>
      <c r="H16812" s="235">
        <v>17.100000000000001</v>
      </c>
    </row>
    <row r="16813" spans="2:8">
      <c r="B16813" s="235" t="s">
        <v>104</v>
      </c>
      <c r="C16813" s="235">
        <v>44540</v>
      </c>
      <c r="D16813" s="235">
        <v>0</v>
      </c>
      <c r="E16813" s="235">
        <v>97.4</v>
      </c>
      <c r="F16813" s="235">
        <v>60.4</v>
      </c>
      <c r="G16813" s="235">
        <v>25.9</v>
      </c>
      <c r="H16813" s="235">
        <v>16.399999999999999</v>
      </c>
    </row>
    <row r="16814" spans="2:8">
      <c r="B16814" s="235" t="s">
        <v>104</v>
      </c>
      <c r="C16814" s="235">
        <v>44543</v>
      </c>
      <c r="D16814" s="235">
        <v>16</v>
      </c>
      <c r="E16814" s="235">
        <v>100</v>
      </c>
      <c r="F16814" s="235">
        <v>55.3</v>
      </c>
      <c r="G16814" s="235">
        <v>25.9</v>
      </c>
      <c r="H16814" s="235">
        <v>14.2</v>
      </c>
    </row>
    <row r="16815" spans="2:8">
      <c r="B16815" s="235" t="s">
        <v>104</v>
      </c>
      <c r="C16815" s="235">
        <v>44544</v>
      </c>
      <c r="D16815" s="235">
        <v>6</v>
      </c>
      <c r="E16815" s="235">
        <v>100</v>
      </c>
      <c r="F16815" s="235">
        <v>61.2</v>
      </c>
      <c r="G16815" s="235">
        <v>24.5</v>
      </c>
      <c r="H16815" s="235">
        <v>16.100000000000001</v>
      </c>
    </row>
    <row r="16816" spans="2:8">
      <c r="B16816" s="235" t="s">
        <v>104</v>
      </c>
      <c r="C16816" s="235">
        <v>44545</v>
      </c>
      <c r="D16816" s="235">
        <v>0</v>
      </c>
      <c r="E16816" s="235">
        <v>97.7</v>
      </c>
      <c r="F16816" s="235">
        <v>57.5</v>
      </c>
      <c r="G16816" s="235">
        <v>25.7</v>
      </c>
      <c r="H16816" s="235">
        <v>15.4</v>
      </c>
    </row>
    <row r="16817" spans="2:8">
      <c r="B16817" s="235" t="s">
        <v>104</v>
      </c>
      <c r="C16817" s="235">
        <v>44547</v>
      </c>
      <c r="D16817" s="235">
        <v>7</v>
      </c>
      <c r="E16817" s="235">
        <v>100</v>
      </c>
      <c r="F16817" s="235">
        <v>58</v>
      </c>
      <c r="G16817" s="235">
        <v>26.3</v>
      </c>
      <c r="H16817" s="235">
        <v>16.8</v>
      </c>
    </row>
    <row r="16818" spans="2:8">
      <c r="B16818" s="235" t="s">
        <v>104</v>
      </c>
      <c r="C16818" s="235">
        <v>44550</v>
      </c>
      <c r="D16818" s="235">
        <v>3</v>
      </c>
      <c r="E16818" s="235">
        <v>98.8</v>
      </c>
      <c r="F16818" s="235">
        <v>53.4</v>
      </c>
      <c r="G16818" s="235">
        <v>26.6</v>
      </c>
      <c r="H16818" s="235">
        <v>15.8</v>
      </c>
    </row>
    <row r="16819" spans="2:8">
      <c r="B16819" s="235" t="s">
        <v>104</v>
      </c>
      <c r="C16819" s="235">
        <v>44551</v>
      </c>
      <c r="D16819" s="235">
        <v>2</v>
      </c>
      <c r="E16819" s="235">
        <v>100</v>
      </c>
      <c r="F16819" s="235">
        <v>58.3</v>
      </c>
      <c r="G16819" s="235">
        <v>24.9</v>
      </c>
      <c r="H16819" s="235">
        <v>15.7</v>
      </c>
    </row>
    <row r="16820" spans="2:8">
      <c r="B16820" s="235" t="s">
        <v>104</v>
      </c>
      <c r="C16820" s="235">
        <v>44552</v>
      </c>
      <c r="D16820" s="235">
        <v>9</v>
      </c>
      <c r="E16820" s="235">
        <v>99.7</v>
      </c>
      <c r="F16820" s="235">
        <v>60.6</v>
      </c>
      <c r="G16820" s="235">
        <v>25.1</v>
      </c>
      <c r="H16820" s="235">
        <v>15.3</v>
      </c>
    </row>
    <row r="16821" spans="2:8">
      <c r="B16821" s="235" t="s">
        <v>104</v>
      </c>
      <c r="C16821" s="235">
        <v>44553</v>
      </c>
      <c r="D16821" s="235">
        <v>2</v>
      </c>
      <c r="E16821" s="235">
        <v>98.6</v>
      </c>
      <c r="F16821" s="235">
        <v>57</v>
      </c>
      <c r="G16821" s="235">
        <v>26.3</v>
      </c>
      <c r="H16821" s="235">
        <v>15.2</v>
      </c>
    </row>
    <row r="16822" spans="2:8">
      <c r="B16822" s="235" t="s">
        <v>104</v>
      </c>
      <c r="C16822" s="235">
        <v>44554</v>
      </c>
      <c r="D16822" s="235">
        <v>3</v>
      </c>
      <c r="E16822" s="235">
        <v>95.9</v>
      </c>
      <c r="F16822" s="235">
        <v>54.9</v>
      </c>
      <c r="G16822" s="235">
        <v>27.2</v>
      </c>
      <c r="H16822" s="235">
        <v>16.100000000000001</v>
      </c>
    </row>
    <row r="16823" spans="2:8">
      <c r="B16823" s="235" t="s">
        <v>104</v>
      </c>
      <c r="C16823" s="235">
        <v>44557</v>
      </c>
      <c r="D16823" s="235">
        <v>13</v>
      </c>
      <c r="E16823" s="235">
        <v>99.8</v>
      </c>
      <c r="F16823" s="235">
        <v>60.2</v>
      </c>
      <c r="G16823" s="235">
        <v>24.1</v>
      </c>
      <c r="H16823" s="235">
        <v>15.7</v>
      </c>
    </row>
    <row r="16824" spans="2:8">
      <c r="B16824" s="235" t="s">
        <v>104</v>
      </c>
      <c r="C16824" s="235">
        <v>44558</v>
      </c>
      <c r="D16824" s="235">
        <v>3</v>
      </c>
      <c r="E16824" s="235">
        <v>95.9</v>
      </c>
      <c r="F16824" s="235">
        <v>51.5</v>
      </c>
      <c r="G16824" s="235">
        <v>27.7</v>
      </c>
      <c r="H16824" s="235">
        <v>15.4</v>
      </c>
    </row>
    <row r="16825" spans="2:8">
      <c r="B16825" s="235" t="s">
        <v>104</v>
      </c>
      <c r="C16825" s="235">
        <v>44559</v>
      </c>
      <c r="D16825" s="235">
        <v>9</v>
      </c>
      <c r="E16825" s="235">
        <v>100</v>
      </c>
      <c r="F16825" s="235">
        <v>65.8</v>
      </c>
      <c r="G16825" s="235">
        <v>23.4</v>
      </c>
      <c r="H16825" s="235">
        <v>16.600000000000001</v>
      </c>
    </row>
    <row r="16826" spans="2:8">
      <c r="B16826" s="235" t="s">
        <v>104</v>
      </c>
      <c r="C16826" s="235">
        <v>44560</v>
      </c>
      <c r="D16826" s="235">
        <v>7</v>
      </c>
      <c r="E16826" s="235">
        <v>100</v>
      </c>
      <c r="F16826" s="235">
        <v>54.4</v>
      </c>
      <c r="G16826" s="235">
        <v>26.4</v>
      </c>
      <c r="H16826" s="235">
        <v>16.3</v>
      </c>
    </row>
    <row r="16827" spans="2:8">
      <c r="B16827" s="235" t="s">
        <v>104</v>
      </c>
      <c r="C16827" s="235">
        <v>44564</v>
      </c>
      <c r="D16827" s="235">
        <v>12</v>
      </c>
      <c r="E16827" s="235">
        <v>99.9</v>
      </c>
      <c r="F16827" s="235">
        <v>59.6</v>
      </c>
      <c r="G16827" s="235">
        <v>25.9</v>
      </c>
      <c r="H16827" s="235">
        <v>16.100000000000001</v>
      </c>
    </row>
    <row r="16828" spans="2:8">
      <c r="B16828" s="235" t="s">
        <v>104</v>
      </c>
      <c r="C16828" s="235">
        <v>44565</v>
      </c>
      <c r="D16828" s="235">
        <v>0</v>
      </c>
      <c r="E16828" s="235">
        <v>99.9</v>
      </c>
      <c r="F16828" s="235">
        <v>52.5</v>
      </c>
      <c r="G16828" s="235">
        <v>26.5</v>
      </c>
      <c r="H16828" s="235">
        <v>15.2</v>
      </c>
    </row>
    <row r="16829" spans="2:8">
      <c r="B16829" s="235" t="s">
        <v>104</v>
      </c>
      <c r="C16829" s="235">
        <v>44566</v>
      </c>
      <c r="D16829" s="235">
        <v>5</v>
      </c>
      <c r="E16829" s="235">
        <v>100</v>
      </c>
      <c r="F16829" s="235">
        <v>61.9</v>
      </c>
      <c r="G16829" s="235">
        <v>24.2</v>
      </c>
      <c r="H16829" s="235">
        <v>16.399999999999999</v>
      </c>
    </row>
    <row r="16830" spans="2:8">
      <c r="B16830" s="235" t="s">
        <v>104</v>
      </c>
      <c r="C16830" s="235">
        <v>44567</v>
      </c>
      <c r="D16830" s="235">
        <v>16</v>
      </c>
      <c r="E16830" s="235">
        <v>100</v>
      </c>
      <c r="F16830" s="235">
        <v>60.1</v>
      </c>
      <c r="G16830" s="235">
        <v>24.3</v>
      </c>
      <c r="H16830" s="235">
        <v>16.100000000000001</v>
      </c>
    </row>
    <row r="16831" spans="2:8">
      <c r="B16831" s="235" t="s">
        <v>104</v>
      </c>
      <c r="C16831" s="235">
        <v>44568</v>
      </c>
      <c r="D16831" s="235">
        <v>56</v>
      </c>
      <c r="E16831" s="235">
        <v>100</v>
      </c>
      <c r="F16831" s="235">
        <v>70.8</v>
      </c>
      <c r="G16831" s="235">
        <v>21</v>
      </c>
      <c r="H16831" s="235">
        <v>15.1</v>
      </c>
    </row>
    <row r="16832" spans="2:8">
      <c r="B16832" s="235" t="s">
        <v>104</v>
      </c>
      <c r="C16832" s="235">
        <v>44572</v>
      </c>
      <c r="D16832" s="235">
        <v>6</v>
      </c>
      <c r="E16832" s="235">
        <v>100</v>
      </c>
      <c r="F16832" s="235">
        <v>67.3</v>
      </c>
      <c r="G16832" s="235">
        <v>22.4</v>
      </c>
      <c r="H16832" s="235">
        <v>15.2</v>
      </c>
    </row>
    <row r="16833" spans="2:8">
      <c r="B16833" s="235" t="s">
        <v>104</v>
      </c>
      <c r="C16833" s="235">
        <v>44573</v>
      </c>
      <c r="D16833" s="235">
        <v>0</v>
      </c>
      <c r="E16833" s="235">
        <v>93.6</v>
      </c>
      <c r="F16833" s="235">
        <v>46.4</v>
      </c>
      <c r="G16833" s="235">
        <v>26.7</v>
      </c>
      <c r="H16833" s="235">
        <v>15.8</v>
      </c>
    </row>
    <row r="16834" spans="2:8">
      <c r="B16834" s="235" t="s">
        <v>104</v>
      </c>
      <c r="C16834" s="235">
        <v>44574</v>
      </c>
      <c r="D16834" s="235">
        <v>0</v>
      </c>
      <c r="E16834" s="235">
        <v>95</v>
      </c>
      <c r="F16834" s="235">
        <v>49.1</v>
      </c>
      <c r="G16834" s="235">
        <v>24</v>
      </c>
      <c r="H16834" s="235">
        <v>15.8</v>
      </c>
    </row>
    <row r="16835" spans="2:8">
      <c r="B16835" s="235" t="s">
        <v>104</v>
      </c>
      <c r="C16835" s="235">
        <v>44575</v>
      </c>
      <c r="D16835" s="235">
        <v>0</v>
      </c>
      <c r="E16835" s="235">
        <v>92.2</v>
      </c>
      <c r="F16835" s="235">
        <v>52.3</v>
      </c>
      <c r="G16835" s="235">
        <v>26.3</v>
      </c>
      <c r="H16835" s="235">
        <v>14.5</v>
      </c>
    </row>
    <row r="16836" spans="2:8">
      <c r="B16836" s="235" t="s">
        <v>104</v>
      </c>
      <c r="C16836" s="235">
        <v>44578</v>
      </c>
      <c r="D16836" s="235">
        <v>4</v>
      </c>
      <c r="E16836" s="235">
        <v>100</v>
      </c>
      <c r="F16836" s="235">
        <v>56.2</v>
      </c>
      <c r="G16836" s="235">
        <v>26</v>
      </c>
      <c r="H16836" s="235">
        <v>15.5</v>
      </c>
    </row>
    <row r="16837" spans="2:8">
      <c r="B16837" s="235" t="s">
        <v>104</v>
      </c>
      <c r="C16837" s="235">
        <v>44579</v>
      </c>
      <c r="D16837" s="235">
        <v>0</v>
      </c>
      <c r="E16837" s="235">
        <v>94</v>
      </c>
      <c r="F16837" s="235">
        <v>54.9</v>
      </c>
      <c r="G16837" s="235">
        <v>27</v>
      </c>
      <c r="H16837" s="235">
        <v>15.7</v>
      </c>
    </row>
    <row r="16838" spans="2:8">
      <c r="B16838" s="235" t="s">
        <v>104</v>
      </c>
      <c r="C16838" s="235">
        <v>44580</v>
      </c>
      <c r="D16838" s="235">
        <v>0</v>
      </c>
      <c r="E16838" s="235">
        <v>91.2</v>
      </c>
      <c r="F16838" s="235">
        <v>41.3</v>
      </c>
      <c r="G16838" s="235">
        <v>29.5</v>
      </c>
      <c r="H16838" s="235">
        <v>14.4</v>
      </c>
    </row>
    <row r="16839" spans="2:8">
      <c r="B16839" s="235" t="s">
        <v>104</v>
      </c>
      <c r="C16839" s="235">
        <v>44581</v>
      </c>
      <c r="D16839" s="235">
        <v>0</v>
      </c>
      <c r="E16839" s="235">
        <v>90.3</v>
      </c>
      <c r="F16839" s="235">
        <v>41.7</v>
      </c>
      <c r="G16839" s="235">
        <v>30</v>
      </c>
      <c r="H16839" s="235">
        <v>14.9</v>
      </c>
    </row>
    <row r="16840" spans="2:8">
      <c r="B16840" s="235" t="s">
        <v>104</v>
      </c>
      <c r="C16840" s="235">
        <v>44582</v>
      </c>
      <c r="D16840" s="235">
        <v>0</v>
      </c>
      <c r="E16840" s="235">
        <v>91.5</v>
      </c>
      <c r="F16840" s="235">
        <v>49.9</v>
      </c>
      <c r="G16840" s="235">
        <v>28.1</v>
      </c>
      <c r="H16840" s="235">
        <v>16.3</v>
      </c>
    </row>
    <row r="16841" spans="2:8">
      <c r="B16841" s="235" t="s">
        <v>104</v>
      </c>
      <c r="C16841" s="235">
        <v>44585</v>
      </c>
      <c r="D16841" s="235">
        <v>9</v>
      </c>
      <c r="E16841" s="235">
        <v>99.9</v>
      </c>
      <c r="F16841" s="235">
        <v>53.5</v>
      </c>
      <c r="G16841" s="235">
        <v>27.6</v>
      </c>
      <c r="H16841" s="235">
        <v>16.7</v>
      </c>
    </row>
    <row r="16842" spans="2:8">
      <c r="B16842" s="235" t="s">
        <v>104</v>
      </c>
      <c r="C16842" s="235">
        <v>44586</v>
      </c>
      <c r="D16842" s="235">
        <v>0</v>
      </c>
      <c r="E16842" s="235">
        <v>100</v>
      </c>
      <c r="F16842" s="235">
        <v>58.7</v>
      </c>
      <c r="G16842" s="235">
        <v>22.5</v>
      </c>
      <c r="H16842" s="235">
        <v>15.3</v>
      </c>
    </row>
    <row r="16843" spans="2:8">
      <c r="B16843" s="235" t="s">
        <v>104</v>
      </c>
      <c r="C16843" s="235">
        <v>44587</v>
      </c>
      <c r="D16843" s="235">
        <v>0</v>
      </c>
      <c r="E16843" s="235">
        <v>98.3</v>
      </c>
      <c r="F16843" s="235">
        <v>60.7</v>
      </c>
      <c r="G16843" s="235">
        <v>23.7</v>
      </c>
      <c r="H16843" s="235">
        <v>13.3</v>
      </c>
    </row>
    <row r="16844" spans="2:8">
      <c r="B16844" s="235" t="s">
        <v>104</v>
      </c>
      <c r="C16844" s="235">
        <v>44588</v>
      </c>
      <c r="D16844" s="235">
        <v>0</v>
      </c>
      <c r="E16844" s="235">
        <v>97.2</v>
      </c>
      <c r="F16844" s="235">
        <v>55.3</v>
      </c>
      <c r="G16844" s="235">
        <v>25.6</v>
      </c>
      <c r="H16844" s="235">
        <v>15.7</v>
      </c>
    </row>
    <row r="16845" spans="2:8">
      <c r="B16845" s="235" t="s">
        <v>104</v>
      </c>
      <c r="C16845" s="235">
        <v>44589</v>
      </c>
      <c r="D16845" s="235">
        <v>17</v>
      </c>
      <c r="E16845" s="235">
        <v>95.7</v>
      </c>
      <c r="F16845" s="235">
        <v>50.8</v>
      </c>
      <c r="G16845" s="235">
        <v>26.6</v>
      </c>
      <c r="H16845" s="235">
        <v>15.6</v>
      </c>
    </row>
    <row r="16846" spans="2:8">
      <c r="B16846" s="235" t="s">
        <v>104</v>
      </c>
      <c r="C16846" s="235">
        <v>44590</v>
      </c>
      <c r="D16846" s="235">
        <v>7</v>
      </c>
      <c r="E16846" s="235">
        <v>99.8</v>
      </c>
      <c r="F16846" s="235">
        <v>51</v>
      </c>
      <c r="G16846" s="235">
        <v>25.7</v>
      </c>
      <c r="H16846" s="235">
        <v>14.6</v>
      </c>
    </row>
    <row r="16847" spans="2:8">
      <c r="B16847" s="235" t="s">
        <v>104</v>
      </c>
      <c r="C16847" s="235">
        <v>44592</v>
      </c>
      <c r="D16847" s="235">
        <v>0</v>
      </c>
      <c r="E16847" s="235">
        <v>94.4</v>
      </c>
      <c r="F16847" s="235">
        <v>44.2</v>
      </c>
      <c r="G16847" s="235">
        <v>28.4</v>
      </c>
      <c r="H16847" s="235">
        <v>13.6</v>
      </c>
    </row>
    <row r="16848" spans="2:8">
      <c r="B16848" s="235" t="s">
        <v>104</v>
      </c>
      <c r="C16848" s="235">
        <v>44593</v>
      </c>
      <c r="D16848" s="235">
        <v>0</v>
      </c>
      <c r="E16848" s="235">
        <v>94.1</v>
      </c>
      <c r="F16848" s="235">
        <v>45.6</v>
      </c>
      <c r="G16848" s="235">
        <v>28.4</v>
      </c>
      <c r="H16848" s="235">
        <v>14.6</v>
      </c>
    </row>
    <row r="16849" spans="2:8">
      <c r="B16849" s="235" t="s">
        <v>104</v>
      </c>
      <c r="C16849" s="235">
        <v>44594</v>
      </c>
      <c r="D16849" s="235">
        <v>0</v>
      </c>
      <c r="E16849" s="235">
        <v>94.5</v>
      </c>
      <c r="F16849" s="235">
        <v>43.8</v>
      </c>
      <c r="G16849" s="235">
        <v>27.8</v>
      </c>
      <c r="H16849" s="235">
        <v>14.2</v>
      </c>
    </row>
    <row r="16850" spans="2:8">
      <c r="B16850" s="235" t="s">
        <v>104</v>
      </c>
      <c r="C16850" s="235">
        <v>44595</v>
      </c>
      <c r="D16850" s="235">
        <v>0</v>
      </c>
      <c r="E16850" s="235">
        <v>92.5</v>
      </c>
      <c r="F16850" s="235">
        <v>42.9</v>
      </c>
      <c r="G16850" s="235">
        <v>27.6</v>
      </c>
      <c r="H16850" s="235">
        <v>14.6</v>
      </c>
    </row>
    <row r="16851" spans="2:8">
      <c r="B16851" s="235" t="s">
        <v>104</v>
      </c>
      <c r="C16851" s="235">
        <v>44596</v>
      </c>
      <c r="D16851" s="235">
        <v>3</v>
      </c>
      <c r="E16851" s="235">
        <v>100</v>
      </c>
      <c r="F16851" s="235">
        <v>53.2</v>
      </c>
      <c r="G16851" s="235">
        <v>26.1</v>
      </c>
      <c r="H16851" s="235">
        <v>16.100000000000001</v>
      </c>
    </row>
    <row r="16852" spans="2:8">
      <c r="B16852" s="235" t="s">
        <v>104</v>
      </c>
      <c r="C16852" s="235">
        <v>44599</v>
      </c>
      <c r="D16852" s="235">
        <v>8</v>
      </c>
      <c r="E16852" s="235">
        <v>99.7</v>
      </c>
      <c r="F16852" s="235">
        <v>50.9</v>
      </c>
      <c r="G16852" s="235">
        <v>26.2</v>
      </c>
      <c r="H16852" s="235">
        <v>15.6</v>
      </c>
    </row>
    <row r="16853" spans="2:8">
      <c r="B16853" s="235" t="s">
        <v>104</v>
      </c>
      <c r="C16853" s="235">
        <v>44600</v>
      </c>
      <c r="D16853" s="235">
        <v>26</v>
      </c>
      <c r="E16853" s="235">
        <v>100</v>
      </c>
      <c r="F16853" s="235">
        <v>64.2</v>
      </c>
      <c r="G16853" s="235">
        <v>23.2</v>
      </c>
      <c r="H16853" s="235">
        <v>15.9</v>
      </c>
    </row>
    <row r="16854" spans="2:8">
      <c r="B16854" s="235" t="s">
        <v>104</v>
      </c>
      <c r="C16854" s="235">
        <v>44601</v>
      </c>
      <c r="D16854" s="235">
        <v>4</v>
      </c>
      <c r="E16854" s="235">
        <v>99</v>
      </c>
      <c r="F16854" s="235">
        <v>64.3</v>
      </c>
      <c r="G16854" s="235">
        <v>24</v>
      </c>
      <c r="H16854" s="235">
        <v>15.4</v>
      </c>
    </row>
    <row r="16855" spans="2:8">
      <c r="B16855" s="235" t="s">
        <v>104</v>
      </c>
      <c r="C16855" s="235">
        <v>44602</v>
      </c>
      <c r="D16855" s="235">
        <v>6</v>
      </c>
      <c r="E16855" s="235">
        <v>98.8</v>
      </c>
      <c r="F16855" s="235">
        <v>50.5</v>
      </c>
      <c r="G16855" s="235">
        <v>27.6</v>
      </c>
      <c r="H16855" s="235">
        <v>14.6</v>
      </c>
    </row>
    <row r="16856" spans="2:8">
      <c r="B16856" s="235" t="s">
        <v>104</v>
      </c>
      <c r="C16856" s="235">
        <v>44603</v>
      </c>
      <c r="D16856" s="235">
        <v>0</v>
      </c>
      <c r="E16856" s="235">
        <v>93.7</v>
      </c>
      <c r="F16856" s="235">
        <v>45.7</v>
      </c>
      <c r="G16856" s="235">
        <v>28.3</v>
      </c>
      <c r="H16856" s="235">
        <v>14.8</v>
      </c>
    </row>
    <row r="16857" spans="2:8">
      <c r="B16857" s="235" t="s">
        <v>104</v>
      </c>
      <c r="C16857" s="235">
        <v>44606</v>
      </c>
      <c r="D16857" s="235">
        <v>8</v>
      </c>
      <c r="E16857" s="235">
        <v>98.6</v>
      </c>
      <c r="F16857" s="235">
        <v>61.6</v>
      </c>
      <c r="G16857" s="235">
        <v>24.4</v>
      </c>
      <c r="H16857" s="235">
        <v>15.6</v>
      </c>
    </row>
    <row r="16858" spans="2:8">
      <c r="B16858" s="235" t="s">
        <v>104</v>
      </c>
      <c r="C16858" s="235">
        <v>44607</v>
      </c>
      <c r="D16858" s="235">
        <v>18</v>
      </c>
      <c r="E16858" s="235">
        <v>96.2</v>
      </c>
      <c r="F16858" s="235">
        <v>54</v>
      </c>
      <c r="G16858" s="235">
        <v>26.8</v>
      </c>
      <c r="H16858" s="235">
        <v>15</v>
      </c>
    </row>
    <row r="16859" spans="2:8">
      <c r="B16859" s="235" t="s">
        <v>104</v>
      </c>
      <c r="C16859" s="235">
        <v>44608</v>
      </c>
      <c r="D16859" s="235">
        <v>2</v>
      </c>
      <c r="E16859" s="235">
        <v>96.8</v>
      </c>
      <c r="F16859" s="235">
        <v>54</v>
      </c>
      <c r="G16859" s="235">
        <v>26.6</v>
      </c>
      <c r="H16859" s="235">
        <v>15.1</v>
      </c>
    </row>
    <row r="16860" spans="2:8">
      <c r="B16860" s="235" t="s">
        <v>104</v>
      </c>
      <c r="C16860" s="235">
        <v>44610</v>
      </c>
      <c r="D16860" s="235">
        <v>6</v>
      </c>
      <c r="E16860" s="235">
        <v>100</v>
      </c>
      <c r="F16860" s="235">
        <v>58.6</v>
      </c>
      <c r="G16860" s="235">
        <v>25.9</v>
      </c>
      <c r="H16860" s="235">
        <v>16</v>
      </c>
    </row>
    <row r="16861" spans="2:8">
      <c r="B16861" s="235" t="s">
        <v>104</v>
      </c>
      <c r="C16861" s="235">
        <v>44610</v>
      </c>
      <c r="D16861" s="235">
        <v>42</v>
      </c>
      <c r="E16861" s="235">
        <v>100</v>
      </c>
      <c r="F16861" s="235">
        <v>82.5</v>
      </c>
      <c r="G16861" s="235">
        <v>19.2</v>
      </c>
      <c r="H16861" s="235">
        <v>15.6</v>
      </c>
    </row>
    <row r="16862" spans="2:8">
      <c r="B16862" s="235" t="s">
        <v>104</v>
      </c>
      <c r="C16862" s="235">
        <v>44613</v>
      </c>
      <c r="D16862" s="235">
        <v>12</v>
      </c>
      <c r="E16862" s="235">
        <v>91.2</v>
      </c>
      <c r="F16862" s="235">
        <v>51.3</v>
      </c>
      <c r="G16862" s="235">
        <v>27</v>
      </c>
      <c r="H16862" s="235">
        <v>14.3</v>
      </c>
    </row>
    <row r="16863" spans="2:8">
      <c r="B16863" s="235" t="s">
        <v>104</v>
      </c>
      <c r="C16863" s="235">
        <v>44614</v>
      </c>
      <c r="D16863" s="235">
        <v>0</v>
      </c>
      <c r="E16863" s="235">
        <v>95.5</v>
      </c>
      <c r="F16863" s="235">
        <v>52.5</v>
      </c>
      <c r="G16863" s="235">
        <v>26.8</v>
      </c>
      <c r="H16863" s="235">
        <v>14</v>
      </c>
    </row>
    <row r="16864" spans="2:8">
      <c r="B16864" s="235" t="s">
        <v>104</v>
      </c>
      <c r="C16864" s="235">
        <v>44615</v>
      </c>
      <c r="D16864" s="235">
        <v>36</v>
      </c>
      <c r="E16864" s="235">
        <v>94.6</v>
      </c>
      <c r="F16864" s="235">
        <v>43.7</v>
      </c>
      <c r="G16864" s="235">
        <v>28.4</v>
      </c>
      <c r="H16864" s="235">
        <v>14.8</v>
      </c>
    </row>
    <row r="16865" spans="2:8">
      <c r="B16865" s="235" t="s">
        <v>104</v>
      </c>
      <c r="C16865" s="235">
        <v>44616</v>
      </c>
      <c r="D16865" s="235">
        <v>2</v>
      </c>
      <c r="E16865" s="235">
        <v>99.9</v>
      </c>
      <c r="F16865" s="235">
        <v>59.9</v>
      </c>
      <c r="G16865" s="235">
        <v>24.6</v>
      </c>
      <c r="H16865" s="235">
        <v>15.2</v>
      </c>
    </row>
    <row r="16866" spans="2:8">
      <c r="B16866" s="235" t="s">
        <v>104</v>
      </c>
      <c r="C16866" s="235">
        <v>44617</v>
      </c>
      <c r="D16866" s="235">
        <v>6</v>
      </c>
      <c r="E16866" s="235">
        <v>99.9</v>
      </c>
      <c r="F16866" s="235">
        <v>59.9</v>
      </c>
      <c r="G16866" s="235">
        <v>25.6</v>
      </c>
      <c r="H16866" s="235">
        <v>15.9</v>
      </c>
    </row>
    <row r="16867" spans="2:8">
      <c r="B16867" s="235" t="s">
        <v>104</v>
      </c>
      <c r="C16867" s="235">
        <v>44620</v>
      </c>
      <c r="D16867" s="235">
        <v>68</v>
      </c>
      <c r="E16867" s="235">
        <v>100</v>
      </c>
      <c r="F16867" s="235">
        <v>60.1</v>
      </c>
      <c r="G16867" s="235">
        <v>24.3</v>
      </c>
      <c r="H16867" s="235">
        <v>15</v>
      </c>
    </row>
    <row r="16868" spans="2:8">
      <c r="B16868" s="235" t="s">
        <v>104</v>
      </c>
      <c r="C16868" s="235">
        <v>44621</v>
      </c>
      <c r="D16868" s="235">
        <v>4</v>
      </c>
      <c r="E16868" s="235">
        <v>100</v>
      </c>
      <c r="F16868" s="235">
        <v>62.3</v>
      </c>
      <c r="G16868" s="235">
        <v>25.6</v>
      </c>
      <c r="H16868" s="235">
        <v>15.9</v>
      </c>
    </row>
    <row r="16869" spans="2:8">
      <c r="B16869" s="235" t="s">
        <v>104</v>
      </c>
      <c r="C16869" s="235">
        <v>44622</v>
      </c>
      <c r="D16869" s="235">
        <v>14</v>
      </c>
      <c r="E16869" s="235">
        <v>100</v>
      </c>
      <c r="F16869" s="235">
        <v>74.7</v>
      </c>
      <c r="G16869" s="235">
        <v>20.3</v>
      </c>
      <c r="H16869" s="235">
        <v>15.8</v>
      </c>
    </row>
    <row r="16870" spans="2:8">
      <c r="B16870" s="235" t="s">
        <v>104</v>
      </c>
      <c r="C16870" s="235">
        <v>44623</v>
      </c>
      <c r="D16870" s="235">
        <v>6</v>
      </c>
      <c r="E16870" s="235">
        <v>100</v>
      </c>
      <c r="F16870" s="235">
        <v>57.7</v>
      </c>
      <c r="G16870" s="235">
        <v>25.8</v>
      </c>
      <c r="H16870" s="235">
        <v>15.2</v>
      </c>
    </row>
    <row r="16871" spans="2:8">
      <c r="B16871" s="235" t="s">
        <v>104</v>
      </c>
      <c r="C16871" s="235">
        <v>44624</v>
      </c>
      <c r="D16871" s="235">
        <v>6</v>
      </c>
      <c r="E16871" s="235">
        <v>100</v>
      </c>
      <c r="F16871" s="235">
        <v>61.6</v>
      </c>
      <c r="G16871" s="235">
        <v>25.6</v>
      </c>
      <c r="H16871" s="235">
        <v>14.9</v>
      </c>
    </row>
    <row r="16872" spans="2:8">
      <c r="B16872" s="235" t="s">
        <v>104</v>
      </c>
      <c r="C16872" s="235">
        <v>44627</v>
      </c>
      <c r="D16872" s="235">
        <v>78</v>
      </c>
      <c r="E16872" s="235">
        <v>100</v>
      </c>
      <c r="F16872" s="235">
        <v>54.1</v>
      </c>
      <c r="G16872" s="235">
        <v>25.7</v>
      </c>
      <c r="H16872" s="235">
        <v>15.3</v>
      </c>
    </row>
    <row r="16873" spans="2:8">
      <c r="B16873" s="235" t="s">
        <v>104</v>
      </c>
      <c r="C16873" s="235">
        <v>44628</v>
      </c>
      <c r="D16873" s="235">
        <v>4</v>
      </c>
      <c r="E16873" s="235">
        <v>100</v>
      </c>
      <c r="F16873" s="235">
        <v>53.1</v>
      </c>
      <c r="G16873" s="235">
        <v>26.4</v>
      </c>
      <c r="H16873" s="235">
        <v>16.2</v>
      </c>
    </row>
    <row r="16874" spans="2:8">
      <c r="B16874" s="235" t="s">
        <v>104</v>
      </c>
      <c r="C16874" s="235">
        <v>44629</v>
      </c>
      <c r="D16874" s="235">
        <v>0</v>
      </c>
      <c r="E16874" s="235">
        <v>90.1</v>
      </c>
      <c r="F16874" s="235">
        <v>44.5</v>
      </c>
      <c r="G16874" s="235">
        <v>27.1</v>
      </c>
      <c r="H16874" s="235">
        <v>13.2</v>
      </c>
    </row>
    <row r="16875" spans="2:8">
      <c r="B16875" s="235" t="s">
        <v>104</v>
      </c>
      <c r="C16875" s="235">
        <v>44630</v>
      </c>
      <c r="D16875" s="235">
        <v>0</v>
      </c>
      <c r="E16875" s="235">
        <v>89.1</v>
      </c>
      <c r="F16875" s="235">
        <v>39.6</v>
      </c>
      <c r="G16875" s="235">
        <v>27.5</v>
      </c>
      <c r="H16875" s="235">
        <v>13.8</v>
      </c>
    </row>
    <row r="16876" spans="2:8">
      <c r="B16876" s="235" t="s">
        <v>104</v>
      </c>
      <c r="C16876" s="235">
        <v>44631</v>
      </c>
      <c r="D16876" s="235">
        <v>0</v>
      </c>
      <c r="E16876" s="235">
        <v>88.8</v>
      </c>
      <c r="F16876" s="235">
        <v>44.9</v>
      </c>
      <c r="G16876" s="235">
        <v>27.4</v>
      </c>
      <c r="H16876" s="235">
        <v>14.4</v>
      </c>
    </row>
    <row r="16877" spans="2:8">
      <c r="B16877" s="235" t="s">
        <v>104</v>
      </c>
      <c r="C16877" s="235">
        <v>44634</v>
      </c>
      <c r="D16877" s="235">
        <v>0</v>
      </c>
      <c r="E16877" s="235">
        <v>99.8</v>
      </c>
      <c r="F16877" s="235">
        <v>44.2</v>
      </c>
      <c r="G16877" s="235">
        <v>28.7</v>
      </c>
      <c r="H16877" s="235">
        <v>14.5</v>
      </c>
    </row>
    <row r="16878" spans="2:8">
      <c r="B16878" s="235" t="s">
        <v>104</v>
      </c>
      <c r="C16878" s="235">
        <v>44635</v>
      </c>
      <c r="D16878" s="235">
        <v>17</v>
      </c>
      <c r="E16878" s="235">
        <v>99.8</v>
      </c>
      <c r="F16878" s="235">
        <v>49.9</v>
      </c>
      <c r="G16878" s="235">
        <v>26.6</v>
      </c>
      <c r="H16878" s="235">
        <v>14.6</v>
      </c>
    </row>
    <row r="16879" spans="2:8">
      <c r="B16879" s="235" t="s">
        <v>104</v>
      </c>
      <c r="C16879" s="235">
        <v>44636</v>
      </c>
      <c r="D16879" s="235">
        <v>9</v>
      </c>
      <c r="E16879" s="235">
        <v>100</v>
      </c>
      <c r="F16879" s="235">
        <v>53.1</v>
      </c>
      <c r="G16879" s="235">
        <v>26.4</v>
      </c>
      <c r="H16879" s="235">
        <v>16.2</v>
      </c>
    </row>
    <row r="16880" spans="2:8">
      <c r="B16880" s="235" t="s">
        <v>104</v>
      </c>
      <c r="C16880" s="235">
        <v>44637</v>
      </c>
      <c r="D16880" s="235">
        <v>56</v>
      </c>
      <c r="E16880" s="235">
        <v>100</v>
      </c>
      <c r="F16880" s="235">
        <v>54</v>
      </c>
      <c r="G16880" s="235">
        <v>26.6</v>
      </c>
      <c r="H16880" s="235">
        <v>14.5</v>
      </c>
    </row>
    <row r="16881" spans="2:8">
      <c r="B16881" s="235" t="s">
        <v>104</v>
      </c>
      <c r="C16881" s="235">
        <v>44638</v>
      </c>
      <c r="D16881" s="235">
        <v>0</v>
      </c>
      <c r="E16881" s="235">
        <v>98.4</v>
      </c>
      <c r="F16881" s="235">
        <v>60</v>
      </c>
      <c r="G16881" s="235">
        <v>25</v>
      </c>
      <c r="H16881" s="235">
        <v>16</v>
      </c>
    </row>
    <row r="16882" spans="2:8">
      <c r="B16882" s="235" t="s">
        <v>104</v>
      </c>
      <c r="C16882" s="235">
        <v>44642</v>
      </c>
      <c r="D16882" s="235">
        <v>26</v>
      </c>
      <c r="E16882" s="235">
        <v>100</v>
      </c>
      <c r="F16882" s="235">
        <v>61.2</v>
      </c>
      <c r="G16882" s="235">
        <v>25.3</v>
      </c>
      <c r="H16882" s="235">
        <v>16.600000000000001</v>
      </c>
    </row>
    <row r="16883" spans="2:8">
      <c r="B16883" s="235" t="s">
        <v>104</v>
      </c>
      <c r="C16883" s="235">
        <v>44643</v>
      </c>
      <c r="D16883" s="235">
        <v>4</v>
      </c>
      <c r="E16883" s="235">
        <v>93.5</v>
      </c>
      <c r="F16883" s="235">
        <v>53.6</v>
      </c>
      <c r="G16883" s="235">
        <v>27.1</v>
      </c>
      <c r="H16883" s="235">
        <v>16</v>
      </c>
    </row>
    <row r="16884" spans="2:8">
      <c r="B16884" s="235" t="s">
        <v>104</v>
      </c>
      <c r="C16884" s="235">
        <v>44644</v>
      </c>
      <c r="D16884" s="235">
        <v>3</v>
      </c>
      <c r="E16884" s="235">
        <v>97.9</v>
      </c>
      <c r="F16884" s="235">
        <v>49.2</v>
      </c>
      <c r="G16884" s="235">
        <v>28.3</v>
      </c>
      <c r="H16884" s="235">
        <v>16.100000000000001</v>
      </c>
    </row>
    <row r="16885" spans="2:8">
      <c r="B16885" s="235" t="s">
        <v>104</v>
      </c>
      <c r="C16885" s="235">
        <v>44645</v>
      </c>
      <c r="D16885" s="235">
        <v>3</v>
      </c>
      <c r="E16885" s="235">
        <v>99.9</v>
      </c>
      <c r="F16885" s="235">
        <v>57.6</v>
      </c>
      <c r="G16885" s="235">
        <v>25.9</v>
      </c>
      <c r="H16885" s="235">
        <v>16.600000000000001</v>
      </c>
    </row>
    <row r="16886" spans="2:8">
      <c r="B16886" s="235" t="s">
        <v>104</v>
      </c>
      <c r="C16886" s="235">
        <v>44648</v>
      </c>
      <c r="D16886" s="235">
        <v>46</v>
      </c>
      <c r="E16886" s="235">
        <v>99.9</v>
      </c>
      <c r="F16886" s="235">
        <v>54.2</v>
      </c>
      <c r="G16886" s="235">
        <v>27.5</v>
      </c>
      <c r="H16886" s="235">
        <v>16.3</v>
      </c>
    </row>
    <row r="16887" spans="2:8">
      <c r="B16887" s="235" t="s">
        <v>104</v>
      </c>
      <c r="C16887" s="235">
        <v>44649</v>
      </c>
      <c r="D16887" s="235">
        <v>4</v>
      </c>
      <c r="E16887" s="235">
        <v>100</v>
      </c>
      <c r="F16887" s="235">
        <v>53.5</v>
      </c>
      <c r="G16887" s="235">
        <v>26.5</v>
      </c>
      <c r="H16887" s="235">
        <v>16.5</v>
      </c>
    </row>
    <row r="16888" spans="2:8">
      <c r="B16888" s="235" t="s">
        <v>104</v>
      </c>
      <c r="C16888" s="235">
        <v>44650</v>
      </c>
      <c r="D16888" s="235">
        <v>22</v>
      </c>
      <c r="E16888" s="235">
        <v>100</v>
      </c>
      <c r="F16888" s="235">
        <v>48.8</v>
      </c>
      <c r="G16888" s="235">
        <v>27.7</v>
      </c>
      <c r="H16888" s="235">
        <v>16.399999999999999</v>
      </c>
    </row>
    <row r="16889" spans="2:8">
      <c r="B16889" s="235" t="s">
        <v>104</v>
      </c>
      <c r="C16889" s="235">
        <v>44651</v>
      </c>
      <c r="D16889" s="235">
        <v>1</v>
      </c>
      <c r="E16889" s="235">
        <v>100</v>
      </c>
      <c r="F16889" s="235">
        <v>62.3</v>
      </c>
      <c r="G16889" s="235">
        <v>23.9</v>
      </c>
      <c r="H16889" s="235">
        <v>15.4</v>
      </c>
    </row>
    <row r="16890" spans="2:8">
      <c r="B16890" s="235" t="s">
        <v>104</v>
      </c>
      <c r="C16890" s="235">
        <v>44652</v>
      </c>
      <c r="D16890" s="235">
        <v>26</v>
      </c>
      <c r="E16890" s="235">
        <v>100</v>
      </c>
      <c r="F16890" s="235">
        <v>58.4</v>
      </c>
      <c r="G16890" s="235">
        <v>25.8</v>
      </c>
      <c r="H16890" s="235">
        <v>14.5</v>
      </c>
    </row>
    <row r="16891" spans="2:8">
      <c r="B16891" s="235" t="s">
        <v>104</v>
      </c>
      <c r="C16891" s="235">
        <v>44655</v>
      </c>
      <c r="D16891" s="235">
        <v>11</v>
      </c>
      <c r="E16891" s="235">
        <v>100</v>
      </c>
      <c r="F16891" s="235">
        <v>55.1</v>
      </c>
      <c r="G16891" s="235">
        <v>25.6</v>
      </c>
      <c r="H16891" s="235">
        <v>15.4</v>
      </c>
    </row>
    <row r="16892" spans="2:8">
      <c r="B16892" s="235" t="s">
        <v>104</v>
      </c>
      <c r="C16892" s="235">
        <v>44656</v>
      </c>
      <c r="D16892" s="235">
        <v>46</v>
      </c>
      <c r="E16892" s="235">
        <v>100</v>
      </c>
      <c r="F16892" s="235">
        <v>53</v>
      </c>
      <c r="G16892" s="235">
        <v>27.2</v>
      </c>
      <c r="H16892" s="235">
        <v>14.9</v>
      </c>
    </row>
    <row r="16893" spans="2:8">
      <c r="B16893" s="235" t="s">
        <v>104</v>
      </c>
      <c r="C16893" s="235">
        <v>44657</v>
      </c>
      <c r="D16893" s="235">
        <v>6</v>
      </c>
      <c r="E16893" s="235">
        <v>100</v>
      </c>
      <c r="F16893" s="235">
        <v>45.5</v>
      </c>
      <c r="G16893" s="235">
        <v>29</v>
      </c>
      <c r="H16893" s="235">
        <v>15.8</v>
      </c>
    </row>
    <row r="16894" spans="2:8">
      <c r="B16894" s="235" t="s">
        <v>104</v>
      </c>
      <c r="C16894" s="235">
        <v>44658</v>
      </c>
      <c r="D16894" s="235">
        <v>13</v>
      </c>
      <c r="E16894" s="235">
        <v>100</v>
      </c>
      <c r="F16894" s="235">
        <v>55.6</v>
      </c>
      <c r="G16894" s="235">
        <v>26</v>
      </c>
      <c r="H16894" s="235">
        <v>16.100000000000001</v>
      </c>
    </row>
    <row r="16895" spans="2:8">
      <c r="B16895" s="235" t="s">
        <v>104</v>
      </c>
      <c r="C16895" s="235">
        <v>44659</v>
      </c>
      <c r="D16895" s="235">
        <v>8</v>
      </c>
      <c r="E16895" s="235">
        <v>100</v>
      </c>
      <c r="F16895" s="235">
        <v>53.9</v>
      </c>
      <c r="G16895" s="235">
        <v>27.5</v>
      </c>
      <c r="H16895" s="235">
        <v>15.7</v>
      </c>
    </row>
    <row r="16896" spans="2:8">
      <c r="B16896" s="235" t="s">
        <v>104</v>
      </c>
      <c r="C16896" s="235">
        <v>44662</v>
      </c>
      <c r="D16896" s="235">
        <v>17</v>
      </c>
      <c r="E16896" s="235">
        <v>93.4</v>
      </c>
      <c r="F16896" s="235">
        <v>48.3</v>
      </c>
      <c r="G16896" s="235">
        <v>27</v>
      </c>
      <c r="H16896" s="235">
        <v>15.8</v>
      </c>
    </row>
    <row r="16897" spans="2:8">
      <c r="B16897" s="235" t="s">
        <v>104</v>
      </c>
      <c r="C16897" s="235">
        <v>44663</v>
      </c>
      <c r="D16897" s="235">
        <v>12</v>
      </c>
      <c r="E16897" s="235">
        <v>100</v>
      </c>
      <c r="F16897" s="235">
        <v>57.6</v>
      </c>
      <c r="G16897" s="235">
        <v>27.1</v>
      </c>
      <c r="H16897" s="235">
        <v>15.7</v>
      </c>
    </row>
    <row r="16898" spans="2:8">
      <c r="B16898" s="235" t="s">
        <v>104</v>
      </c>
      <c r="C16898" s="235">
        <v>44664</v>
      </c>
      <c r="D16898" s="235">
        <v>9</v>
      </c>
      <c r="E16898" s="235">
        <v>99.9</v>
      </c>
      <c r="F16898" s="235">
        <v>54.4</v>
      </c>
      <c r="G16898" s="235">
        <v>26.9</v>
      </c>
      <c r="H16898" s="235">
        <v>16.100000000000001</v>
      </c>
    </row>
    <row r="16899" spans="2:8">
      <c r="B16899" s="235" t="s">
        <v>104</v>
      </c>
      <c r="C16899" s="235">
        <v>44669</v>
      </c>
      <c r="D16899" s="235">
        <v>36</v>
      </c>
      <c r="E16899" s="235">
        <v>100</v>
      </c>
      <c r="F16899" s="235">
        <v>54.4</v>
      </c>
      <c r="G16899" s="235">
        <v>26.6</v>
      </c>
      <c r="H16899" s="235">
        <v>15.9</v>
      </c>
    </row>
    <row r="16900" spans="2:8">
      <c r="B16900" s="235" t="s">
        <v>104</v>
      </c>
      <c r="C16900" s="235">
        <v>44670</v>
      </c>
      <c r="D16900" s="235">
        <v>32</v>
      </c>
      <c r="E16900" s="235">
        <v>100</v>
      </c>
      <c r="F16900" s="235">
        <v>53.6</v>
      </c>
      <c r="G16900" s="235">
        <v>25.1</v>
      </c>
      <c r="H16900" s="235">
        <v>14.4</v>
      </c>
    </row>
    <row r="16901" spans="2:8">
      <c r="B16901" s="235" t="s">
        <v>104</v>
      </c>
      <c r="C16901" s="235">
        <v>44671</v>
      </c>
      <c r="D16901" s="235">
        <v>26</v>
      </c>
      <c r="E16901" s="235">
        <v>100</v>
      </c>
      <c r="F16901" s="235">
        <v>55.6</v>
      </c>
      <c r="G16901" s="235">
        <v>24.9</v>
      </c>
      <c r="H16901" s="235">
        <v>14.7</v>
      </c>
    </row>
    <row r="16902" spans="2:8">
      <c r="B16902" s="235" t="s">
        <v>104</v>
      </c>
      <c r="C16902" s="235">
        <v>44672</v>
      </c>
      <c r="D16902" s="235">
        <v>8</v>
      </c>
      <c r="E16902" s="235">
        <v>100</v>
      </c>
      <c r="F16902" s="235">
        <v>56.6</v>
      </c>
      <c r="G16902" s="235">
        <v>25.2</v>
      </c>
      <c r="H16902" s="235">
        <v>15.3</v>
      </c>
    </row>
    <row r="16903" spans="2:8">
      <c r="B16903" s="235" t="s">
        <v>104</v>
      </c>
      <c r="C16903" s="235">
        <v>44673</v>
      </c>
      <c r="D16903" s="235">
        <v>6</v>
      </c>
      <c r="E16903" s="235">
        <v>100</v>
      </c>
      <c r="F16903" s="235">
        <v>50.5</v>
      </c>
      <c r="G16903" s="235">
        <v>25.5</v>
      </c>
      <c r="H16903" s="235">
        <v>15.1</v>
      </c>
    </row>
    <row r="16904" spans="2:8">
      <c r="B16904" s="235" t="s">
        <v>104</v>
      </c>
      <c r="C16904" s="235">
        <v>44676</v>
      </c>
      <c r="D16904" s="235">
        <v>6</v>
      </c>
      <c r="E16904" s="235">
        <v>100</v>
      </c>
      <c r="F16904" s="235">
        <v>84.1</v>
      </c>
      <c r="G16904" s="235">
        <v>19.100000000000001</v>
      </c>
      <c r="H16904" s="235">
        <v>13.2</v>
      </c>
    </row>
    <row r="16905" spans="2:8">
      <c r="B16905" s="235" t="s">
        <v>104</v>
      </c>
      <c r="C16905" s="235">
        <v>44677</v>
      </c>
      <c r="D16905" s="235">
        <v>4</v>
      </c>
      <c r="E16905" s="235">
        <v>94.4</v>
      </c>
      <c r="F16905" s="235">
        <v>56.9</v>
      </c>
      <c r="G16905" s="235">
        <v>25.2</v>
      </c>
      <c r="H16905" s="235">
        <v>13.2</v>
      </c>
    </row>
    <row r="16906" spans="2:8">
      <c r="B16906" s="235" t="s">
        <v>104</v>
      </c>
      <c r="C16906" s="235">
        <v>44678</v>
      </c>
      <c r="D16906" s="235">
        <v>0</v>
      </c>
      <c r="E16906" s="235">
        <v>99.5</v>
      </c>
      <c r="F16906" s="235">
        <v>56.3</v>
      </c>
      <c r="G16906" s="235">
        <v>26.7</v>
      </c>
      <c r="H16906" s="235">
        <v>15.5</v>
      </c>
    </row>
    <row r="16907" spans="2:8">
      <c r="B16907" s="235" t="s">
        <v>104</v>
      </c>
      <c r="C16907" s="235">
        <v>44679</v>
      </c>
      <c r="D16907" s="235">
        <v>8</v>
      </c>
      <c r="E16907" s="235">
        <v>100</v>
      </c>
      <c r="F16907" s="235">
        <v>67.8</v>
      </c>
      <c r="G16907" s="235">
        <v>22.8</v>
      </c>
      <c r="H16907" s="235">
        <v>14.6</v>
      </c>
    </row>
    <row r="16908" spans="2:8">
      <c r="B16908" s="235" t="s">
        <v>104</v>
      </c>
      <c r="C16908" s="235">
        <v>44680</v>
      </c>
      <c r="D16908" s="235">
        <v>3</v>
      </c>
      <c r="E16908" s="235">
        <v>94.5</v>
      </c>
      <c r="F16908" s="235">
        <v>56.3</v>
      </c>
      <c r="G16908" s="235">
        <v>26.6</v>
      </c>
      <c r="H16908" s="235">
        <v>15</v>
      </c>
    </row>
    <row r="16909" spans="2:8">
      <c r="B16909" s="235" t="s">
        <v>104</v>
      </c>
      <c r="C16909" s="235">
        <v>44683</v>
      </c>
      <c r="D16909" s="235">
        <v>5</v>
      </c>
      <c r="E16909" s="235">
        <v>94.1</v>
      </c>
      <c r="F16909" s="235">
        <v>53.6</v>
      </c>
      <c r="G16909" s="235">
        <v>28.6</v>
      </c>
      <c r="H16909" s="235">
        <v>16.899999999999999</v>
      </c>
    </row>
    <row r="16910" spans="2:8">
      <c r="B16910" s="235" t="s">
        <v>104</v>
      </c>
      <c r="C16910" s="235">
        <v>44684</v>
      </c>
      <c r="D16910" s="235">
        <v>0</v>
      </c>
      <c r="E16910" s="235">
        <v>90.1</v>
      </c>
      <c r="F16910" s="235">
        <v>44.9</v>
      </c>
      <c r="G16910" s="235">
        <v>30.5</v>
      </c>
      <c r="H16910" s="235">
        <v>15.8</v>
      </c>
    </row>
    <row r="16911" spans="2:8">
      <c r="B16911" s="235" t="s">
        <v>104</v>
      </c>
      <c r="C16911" s="235">
        <v>44685</v>
      </c>
      <c r="D16911" s="235">
        <v>0</v>
      </c>
      <c r="E16911" s="235">
        <v>94.7</v>
      </c>
      <c r="F16911" s="235">
        <v>54.1</v>
      </c>
      <c r="G16911" s="235">
        <v>26.5</v>
      </c>
      <c r="H16911" s="235">
        <v>16.399999999999999</v>
      </c>
    </row>
    <row r="16912" spans="2:8">
      <c r="B16912" s="235" t="s">
        <v>104</v>
      </c>
      <c r="C16912" s="235">
        <v>44686</v>
      </c>
      <c r="D16912" s="235">
        <v>9</v>
      </c>
      <c r="E16912" s="235">
        <v>100</v>
      </c>
      <c r="F16912" s="235">
        <v>61.4</v>
      </c>
      <c r="G16912" s="235">
        <v>24.5</v>
      </c>
      <c r="H16912" s="235">
        <v>15.9</v>
      </c>
    </row>
    <row r="16913" spans="2:8">
      <c r="B16913" s="235" t="s">
        <v>104</v>
      </c>
      <c r="C16913" s="235">
        <v>44687</v>
      </c>
      <c r="D16913" s="235">
        <v>12</v>
      </c>
      <c r="E16913" s="235">
        <v>100</v>
      </c>
      <c r="F16913" s="235">
        <v>63.2</v>
      </c>
      <c r="G16913" s="235">
        <v>23.5</v>
      </c>
      <c r="H16913" s="235">
        <v>15.9</v>
      </c>
    </row>
    <row r="16914" spans="2:8">
      <c r="B16914" s="235" t="s">
        <v>104</v>
      </c>
      <c r="C16914" s="235">
        <v>44690</v>
      </c>
      <c r="D16914" s="235">
        <v>14</v>
      </c>
      <c r="E16914" s="235">
        <v>100</v>
      </c>
      <c r="F16914" s="235">
        <v>54.4</v>
      </c>
      <c r="G16914" s="235">
        <v>26.9</v>
      </c>
      <c r="H16914" s="235">
        <v>16</v>
      </c>
    </row>
    <row r="16915" spans="2:8">
      <c r="B16915" s="235" t="s">
        <v>104</v>
      </c>
      <c r="C16915" s="235">
        <v>44691</v>
      </c>
      <c r="D16915" s="235">
        <v>40</v>
      </c>
      <c r="E16915" s="235">
        <v>99.9</v>
      </c>
      <c r="F16915" s="235">
        <v>50.8</v>
      </c>
      <c r="G16915" s="235">
        <v>28</v>
      </c>
      <c r="H16915" s="235">
        <v>15.6</v>
      </c>
    </row>
    <row r="16916" spans="2:8">
      <c r="B16916" s="235" t="s">
        <v>104</v>
      </c>
      <c r="C16916" s="235">
        <v>44692</v>
      </c>
      <c r="D16916" s="235">
        <v>0</v>
      </c>
      <c r="E16916" s="235">
        <v>99.8</v>
      </c>
      <c r="F16916" s="235">
        <v>52</v>
      </c>
      <c r="G16916" s="235">
        <v>27</v>
      </c>
      <c r="H16916" s="235">
        <v>15.6</v>
      </c>
    </row>
    <row r="16917" spans="2:8">
      <c r="B16917" s="235" t="s">
        <v>104</v>
      </c>
      <c r="C16917" s="235">
        <v>44693</v>
      </c>
      <c r="D16917" s="235">
        <v>2</v>
      </c>
      <c r="E16917" s="235">
        <v>99.9</v>
      </c>
      <c r="F16917" s="235">
        <v>52.3</v>
      </c>
      <c r="G16917" s="235">
        <v>27.7</v>
      </c>
      <c r="H16917" s="235">
        <v>16.2</v>
      </c>
    </row>
    <row r="16918" spans="2:8">
      <c r="B16918" s="235" t="s">
        <v>104</v>
      </c>
      <c r="C16918" s="235">
        <v>44694</v>
      </c>
      <c r="D16918" s="235">
        <v>7</v>
      </c>
      <c r="E16918" s="235">
        <v>99.9</v>
      </c>
      <c r="F16918" s="235">
        <v>62.2</v>
      </c>
      <c r="G16918" s="235">
        <v>26</v>
      </c>
      <c r="H16918" s="235">
        <v>16.8</v>
      </c>
    </row>
    <row r="16919" spans="2:8">
      <c r="B16919" s="235" t="s">
        <v>104</v>
      </c>
      <c r="C16919" s="235">
        <v>44697</v>
      </c>
      <c r="D16919" s="235">
        <v>15</v>
      </c>
      <c r="E16919" s="235">
        <v>98.2</v>
      </c>
      <c r="F16919" s="235">
        <v>49.8</v>
      </c>
      <c r="G16919" s="235">
        <v>27.5</v>
      </c>
      <c r="H16919" s="235">
        <v>16</v>
      </c>
    </row>
    <row r="16920" spans="2:8">
      <c r="B16920" s="235" t="s">
        <v>104</v>
      </c>
      <c r="C16920" s="235">
        <v>44698</v>
      </c>
      <c r="D16920" s="235">
        <v>1</v>
      </c>
      <c r="E16920" s="235">
        <v>99.5</v>
      </c>
      <c r="F16920" s="235">
        <v>61.8</v>
      </c>
      <c r="G16920" s="235">
        <v>24.2</v>
      </c>
      <c r="H16920" s="235">
        <v>16.600000000000001</v>
      </c>
    </row>
    <row r="16921" spans="2:8">
      <c r="B16921" s="235" t="s">
        <v>104</v>
      </c>
      <c r="C16921" s="235">
        <v>44699</v>
      </c>
      <c r="D16921" s="235">
        <v>6</v>
      </c>
      <c r="E16921" s="235">
        <v>100</v>
      </c>
      <c r="F16921" s="235">
        <v>62.4</v>
      </c>
      <c r="G16921" s="235">
        <v>24.3</v>
      </c>
      <c r="H16921" s="235">
        <v>16.399999999999999</v>
      </c>
    </row>
    <row r="16922" spans="2:8">
      <c r="B16922" s="235" t="s">
        <v>104</v>
      </c>
      <c r="C16922" s="235">
        <v>44700</v>
      </c>
      <c r="D16922" s="235">
        <v>3</v>
      </c>
      <c r="E16922" s="235">
        <v>100</v>
      </c>
      <c r="F16922" s="235">
        <v>59</v>
      </c>
      <c r="G16922" s="235">
        <v>24.7</v>
      </c>
      <c r="H16922" s="235">
        <v>15.6</v>
      </c>
    </row>
    <row r="16923" spans="2:8">
      <c r="B16923" s="235" t="s">
        <v>104</v>
      </c>
      <c r="C16923" s="235">
        <v>44701</v>
      </c>
      <c r="D16923" s="235">
        <v>34</v>
      </c>
      <c r="E16923" s="235">
        <v>100</v>
      </c>
      <c r="F16923" s="235">
        <v>57.1</v>
      </c>
      <c r="G16923" s="235">
        <v>25.3</v>
      </c>
      <c r="H16923" s="235">
        <v>14.3</v>
      </c>
    </row>
    <row r="16924" spans="2:8">
      <c r="B16924" s="235" t="s">
        <v>104</v>
      </c>
      <c r="C16924" s="235">
        <v>44704</v>
      </c>
      <c r="D16924" s="235">
        <v>19</v>
      </c>
      <c r="E16924" s="235">
        <v>100</v>
      </c>
      <c r="F16924" s="235">
        <v>55.1</v>
      </c>
      <c r="G16924" s="235">
        <v>24.6</v>
      </c>
      <c r="H16924" s="235">
        <v>15.4</v>
      </c>
    </row>
    <row r="16925" spans="2:8">
      <c r="B16925" s="235" t="s">
        <v>79</v>
      </c>
      <c r="C16925" s="235">
        <v>44509</v>
      </c>
      <c r="D16925" s="235">
        <v>32</v>
      </c>
      <c r="E16925" s="235">
        <v>0</v>
      </c>
      <c r="F16925" s="235">
        <v>0</v>
      </c>
      <c r="G16925" s="235">
        <v>0</v>
      </c>
      <c r="H16925" s="235">
        <v>0</v>
      </c>
    </row>
    <row r="16926" spans="2:8">
      <c r="B16926" s="235" t="s">
        <v>79</v>
      </c>
      <c r="C16926" s="235">
        <v>44510</v>
      </c>
      <c r="D16926" s="235">
        <v>3</v>
      </c>
      <c r="E16926" s="235">
        <v>0</v>
      </c>
      <c r="F16926" s="235">
        <v>0</v>
      </c>
      <c r="G16926" s="235">
        <v>0</v>
      </c>
      <c r="H16926" s="235">
        <v>0</v>
      </c>
    </row>
    <row r="16927" spans="2:8">
      <c r="B16927" s="235" t="s">
        <v>79</v>
      </c>
      <c r="C16927" s="235">
        <v>44511</v>
      </c>
      <c r="D16927" s="235">
        <v>1</v>
      </c>
      <c r="E16927" s="235">
        <v>0</v>
      </c>
      <c r="F16927" s="235">
        <v>0</v>
      </c>
      <c r="G16927" s="235">
        <v>0</v>
      </c>
      <c r="H16927" s="235">
        <v>0</v>
      </c>
    </row>
    <row r="16928" spans="2:8">
      <c r="B16928" s="235" t="s">
        <v>79</v>
      </c>
      <c r="C16928" s="235">
        <v>44512</v>
      </c>
      <c r="D16928" s="235">
        <v>0</v>
      </c>
      <c r="E16928" s="235">
        <v>0</v>
      </c>
      <c r="F16928" s="235">
        <v>0</v>
      </c>
      <c r="G16928" s="235">
        <v>0</v>
      </c>
      <c r="H16928" s="235">
        <v>0</v>
      </c>
    </row>
    <row r="16929" spans="2:8">
      <c r="B16929" s="235" t="s">
        <v>79</v>
      </c>
      <c r="C16929" s="235">
        <v>44516</v>
      </c>
      <c r="D16929" s="235">
        <v>74</v>
      </c>
      <c r="E16929" s="235">
        <v>0</v>
      </c>
      <c r="F16929" s="235">
        <v>0</v>
      </c>
      <c r="G16929" s="235">
        <v>0</v>
      </c>
      <c r="H16929" s="235">
        <v>0</v>
      </c>
    </row>
    <row r="16930" spans="2:8">
      <c r="B16930" s="235" t="s">
        <v>79</v>
      </c>
      <c r="C16930" s="235">
        <v>44517</v>
      </c>
      <c r="D16930" s="235">
        <v>3</v>
      </c>
      <c r="E16930" s="235">
        <v>0</v>
      </c>
      <c r="F16930" s="235">
        <v>0</v>
      </c>
      <c r="G16930" s="235">
        <v>0</v>
      </c>
      <c r="H16930" s="235">
        <v>0</v>
      </c>
    </row>
    <row r="16931" spans="2:8">
      <c r="B16931" s="235" t="s">
        <v>79</v>
      </c>
      <c r="C16931" s="235">
        <v>44518</v>
      </c>
      <c r="D16931" s="235">
        <v>0</v>
      </c>
      <c r="E16931" s="235">
        <v>0</v>
      </c>
      <c r="F16931" s="235">
        <v>0</v>
      </c>
      <c r="G16931" s="235">
        <v>0</v>
      </c>
      <c r="H16931" s="235">
        <v>0</v>
      </c>
    </row>
    <row r="16932" spans="2:8">
      <c r="B16932" s="235" t="s">
        <v>79</v>
      </c>
      <c r="C16932" s="235">
        <v>44519</v>
      </c>
      <c r="D16932" s="235">
        <v>8</v>
      </c>
      <c r="E16932" s="235">
        <v>0</v>
      </c>
      <c r="F16932" s="235">
        <v>0</v>
      </c>
      <c r="G16932" s="235">
        <v>0</v>
      </c>
      <c r="H16932" s="235">
        <v>0</v>
      </c>
    </row>
    <row r="16933" spans="2:8">
      <c r="B16933" s="235" t="s">
        <v>79</v>
      </c>
      <c r="C16933" s="235">
        <v>44522</v>
      </c>
      <c r="D16933" s="235">
        <v>68</v>
      </c>
      <c r="E16933" s="235">
        <v>0</v>
      </c>
      <c r="F16933" s="235">
        <v>0</v>
      </c>
      <c r="G16933" s="235">
        <v>0</v>
      </c>
      <c r="H16933" s="235">
        <v>0</v>
      </c>
    </row>
    <row r="16934" spans="2:8">
      <c r="B16934" s="235" t="s">
        <v>79</v>
      </c>
      <c r="C16934" s="235">
        <v>44524</v>
      </c>
      <c r="D16934" s="235">
        <v>8</v>
      </c>
      <c r="E16934" s="235">
        <v>0</v>
      </c>
      <c r="F16934" s="235">
        <v>0</v>
      </c>
      <c r="G16934" s="235">
        <v>0</v>
      </c>
      <c r="H16934" s="235">
        <v>0</v>
      </c>
    </row>
    <row r="16935" spans="2:8">
      <c r="B16935" s="235" t="s">
        <v>79</v>
      </c>
      <c r="C16935" s="235">
        <v>44529</v>
      </c>
      <c r="D16935" s="235">
        <v>52</v>
      </c>
      <c r="E16935" s="235">
        <v>0</v>
      </c>
      <c r="F16935" s="235">
        <v>0</v>
      </c>
      <c r="G16935" s="235">
        <v>0</v>
      </c>
      <c r="H16935" s="235">
        <v>0</v>
      </c>
    </row>
    <row r="16936" spans="2:8">
      <c r="B16936" s="235" t="s">
        <v>79</v>
      </c>
      <c r="C16936" s="235">
        <v>44530</v>
      </c>
      <c r="D16936" s="235">
        <v>17</v>
      </c>
      <c r="E16936" s="235">
        <v>0</v>
      </c>
      <c r="F16936" s="235">
        <v>0</v>
      </c>
      <c r="G16936" s="235">
        <v>0</v>
      </c>
      <c r="H16936" s="235">
        <v>0</v>
      </c>
    </row>
    <row r="16937" spans="2:8">
      <c r="B16937" s="235" t="s">
        <v>79</v>
      </c>
      <c r="C16937" s="235">
        <v>44531</v>
      </c>
      <c r="D16937" s="235">
        <v>11</v>
      </c>
      <c r="E16937" s="235">
        <v>0</v>
      </c>
      <c r="F16937" s="235">
        <v>0</v>
      </c>
      <c r="G16937" s="235">
        <v>0</v>
      </c>
      <c r="H16937" s="235">
        <v>0</v>
      </c>
    </row>
    <row r="16938" spans="2:8">
      <c r="B16938" s="235" t="s">
        <v>79</v>
      </c>
      <c r="C16938" s="235">
        <v>44532</v>
      </c>
      <c r="D16938" s="235">
        <v>10</v>
      </c>
      <c r="E16938" s="235">
        <v>0</v>
      </c>
      <c r="F16938" s="235">
        <v>0</v>
      </c>
      <c r="G16938" s="235">
        <v>0</v>
      </c>
      <c r="H16938" s="235">
        <v>0</v>
      </c>
    </row>
    <row r="16939" spans="2:8">
      <c r="B16939" s="235" t="s">
        <v>79</v>
      </c>
      <c r="C16939" s="235">
        <v>44533</v>
      </c>
      <c r="D16939" s="235">
        <v>14</v>
      </c>
      <c r="E16939" s="235">
        <v>88.6</v>
      </c>
      <c r="F16939" s="235">
        <v>87.8</v>
      </c>
      <c r="G16939" s="235">
        <v>19.399999999999999</v>
      </c>
      <c r="H16939" s="235">
        <v>19.3</v>
      </c>
    </row>
    <row r="16940" spans="2:8">
      <c r="B16940" s="235" t="s">
        <v>79</v>
      </c>
      <c r="C16940" s="235">
        <v>44536</v>
      </c>
      <c r="D16940" s="235">
        <v>34</v>
      </c>
      <c r="E16940" s="235">
        <v>89.2</v>
      </c>
      <c r="F16940" s="235">
        <v>88.2</v>
      </c>
      <c r="G16940" s="235">
        <v>18.7</v>
      </c>
      <c r="H16940" s="235">
        <v>18.5</v>
      </c>
    </row>
    <row r="16941" spans="2:8">
      <c r="B16941" s="235" t="s">
        <v>79</v>
      </c>
      <c r="C16941" s="235">
        <v>44537</v>
      </c>
      <c r="D16941" s="235">
        <v>0</v>
      </c>
      <c r="E16941" s="235">
        <v>84.4</v>
      </c>
      <c r="F16941" s="235">
        <v>86</v>
      </c>
      <c r="G16941" s="235">
        <v>17.5</v>
      </c>
      <c r="H16941" s="235">
        <v>17.399999999999999</v>
      </c>
    </row>
    <row r="16942" spans="2:8">
      <c r="B16942" s="235" t="s">
        <v>79</v>
      </c>
      <c r="C16942" s="235">
        <v>44544</v>
      </c>
      <c r="D16942" s="235">
        <v>0</v>
      </c>
      <c r="E16942" s="235">
        <v>82.5</v>
      </c>
      <c r="F16942" s="235">
        <v>81.2</v>
      </c>
      <c r="G16942" s="235">
        <v>18.600000000000001</v>
      </c>
      <c r="H16942" s="235">
        <v>18.399999999999999</v>
      </c>
    </row>
    <row r="16943" spans="2:8">
      <c r="B16943" s="235" t="s">
        <v>79</v>
      </c>
      <c r="C16943" s="235">
        <v>44545</v>
      </c>
      <c r="D16943" s="235">
        <v>36</v>
      </c>
      <c r="E16943" s="235">
        <v>90.4</v>
      </c>
      <c r="F16943" s="235">
        <v>89.3</v>
      </c>
      <c r="G16943" s="235">
        <v>17.3</v>
      </c>
      <c r="H16943" s="235">
        <v>17.2</v>
      </c>
    </row>
    <row r="16944" spans="2:8">
      <c r="B16944" s="235" t="s">
        <v>79</v>
      </c>
      <c r="C16944" s="235">
        <v>44546</v>
      </c>
      <c r="D16944" s="235">
        <v>7</v>
      </c>
      <c r="E16944" s="235">
        <v>87</v>
      </c>
      <c r="F16944" s="235">
        <v>82.8</v>
      </c>
      <c r="G16944" s="235">
        <v>19.100000000000001</v>
      </c>
      <c r="H16944" s="235">
        <v>18.3</v>
      </c>
    </row>
    <row r="16945" spans="2:8">
      <c r="B16945" s="235" t="s">
        <v>79</v>
      </c>
      <c r="C16945" s="235">
        <v>44550</v>
      </c>
      <c r="D16945" s="235">
        <v>1.5</v>
      </c>
      <c r="E16945" s="235">
        <v>85.3</v>
      </c>
      <c r="F16945" s="235">
        <v>85.1</v>
      </c>
      <c r="G16945" s="235">
        <v>19</v>
      </c>
      <c r="H16945" s="235">
        <v>18.899999999999999</v>
      </c>
    </row>
    <row r="16946" spans="2:8">
      <c r="B16946" s="235" t="s">
        <v>79</v>
      </c>
      <c r="C16946" s="235">
        <v>44551</v>
      </c>
      <c r="D16946" s="235">
        <v>12</v>
      </c>
      <c r="E16946" s="235">
        <v>87.5</v>
      </c>
      <c r="F16946" s="235">
        <v>85.4</v>
      </c>
      <c r="G16946" s="235">
        <v>19.5</v>
      </c>
      <c r="H16946" s="235">
        <v>18.899999999999999</v>
      </c>
    </row>
    <row r="16947" spans="2:8">
      <c r="B16947" s="235" t="s">
        <v>79</v>
      </c>
      <c r="C16947" s="235">
        <v>44552</v>
      </c>
      <c r="D16947" s="235">
        <v>4</v>
      </c>
      <c r="E16947" s="235">
        <v>87.2</v>
      </c>
      <c r="F16947" s="235">
        <v>86.7</v>
      </c>
      <c r="G16947" s="235">
        <v>18.399999999999999</v>
      </c>
      <c r="H16947" s="235">
        <v>18.399999999999999</v>
      </c>
    </row>
    <row r="16948" spans="2:8">
      <c r="B16948" s="235" t="s">
        <v>79</v>
      </c>
      <c r="C16948" s="235">
        <v>44553</v>
      </c>
      <c r="D16948" s="235">
        <v>6</v>
      </c>
      <c r="E16948" s="235">
        <v>85</v>
      </c>
      <c r="F16948" s="235">
        <v>18.7</v>
      </c>
      <c r="G16948" s="235">
        <v>18.899999999999999</v>
      </c>
      <c r="H16948" s="235">
        <v>18.7</v>
      </c>
    </row>
    <row r="16949" spans="2:8">
      <c r="B16949" s="235" t="s">
        <v>79</v>
      </c>
      <c r="C16949" s="235">
        <v>44557</v>
      </c>
      <c r="D16949" s="235">
        <v>24</v>
      </c>
      <c r="E16949" s="235">
        <v>88.3</v>
      </c>
      <c r="F16949" s="235">
        <v>87.8</v>
      </c>
      <c r="G16949" s="235">
        <v>18.7</v>
      </c>
      <c r="H16949" s="235">
        <v>18.7</v>
      </c>
    </row>
    <row r="16950" spans="2:8">
      <c r="B16950" s="235" t="s">
        <v>79</v>
      </c>
      <c r="C16950" s="235">
        <v>44558</v>
      </c>
      <c r="D16950" s="235">
        <v>1</v>
      </c>
      <c r="E16950" s="235">
        <v>88.1</v>
      </c>
      <c r="F16950" s="235">
        <v>87</v>
      </c>
      <c r="G16950" s="235">
        <v>20.100000000000001</v>
      </c>
      <c r="H16950" s="235">
        <v>19.7</v>
      </c>
    </row>
    <row r="16951" spans="2:8">
      <c r="B16951" s="235" t="s">
        <v>79</v>
      </c>
      <c r="C16951" s="235">
        <v>44559</v>
      </c>
      <c r="D16951" s="235">
        <v>7</v>
      </c>
      <c r="E16951" s="235">
        <v>90.3</v>
      </c>
      <c r="F16951" s="235">
        <v>89.3</v>
      </c>
      <c r="G16951" s="235">
        <v>17.899999999999999</v>
      </c>
      <c r="H16951" s="235">
        <v>17.7</v>
      </c>
    </row>
    <row r="16952" spans="2:8">
      <c r="B16952" s="235" t="s">
        <v>79</v>
      </c>
      <c r="C16952" s="235">
        <v>44560</v>
      </c>
      <c r="D16952" s="235">
        <v>0</v>
      </c>
      <c r="E16952" s="235">
        <v>90.3</v>
      </c>
      <c r="F16952" s="235">
        <v>89.7</v>
      </c>
      <c r="G16952" s="235">
        <v>17.8</v>
      </c>
      <c r="H16952" s="235">
        <v>17.7</v>
      </c>
    </row>
    <row r="16953" spans="2:8">
      <c r="B16953" s="235" t="s">
        <v>79</v>
      </c>
      <c r="C16953" s="235">
        <v>44567</v>
      </c>
      <c r="D16953" s="235">
        <v>6</v>
      </c>
      <c r="E16953" s="235">
        <v>87.2</v>
      </c>
      <c r="F16953" s="235">
        <v>86.7</v>
      </c>
      <c r="G16953" s="235">
        <v>18.399999999999999</v>
      </c>
      <c r="H16953" s="235">
        <v>18.399999999999999</v>
      </c>
    </row>
    <row r="16954" spans="2:8">
      <c r="B16954" s="235" t="s">
        <v>79</v>
      </c>
      <c r="C16954" s="235">
        <v>44568</v>
      </c>
      <c r="D16954" s="235">
        <v>38</v>
      </c>
      <c r="E16954" s="235">
        <v>90.4</v>
      </c>
      <c r="F16954" s="235">
        <v>89.2</v>
      </c>
      <c r="G16954" s="235">
        <v>17.3</v>
      </c>
      <c r="H16954" s="235">
        <v>17.100000000000001</v>
      </c>
    </row>
    <row r="16955" spans="2:8">
      <c r="B16955" s="235" t="s">
        <v>79</v>
      </c>
      <c r="C16955" s="235">
        <v>44574</v>
      </c>
      <c r="D16955" s="235">
        <v>0</v>
      </c>
      <c r="E16955" s="235">
        <v>83</v>
      </c>
      <c r="F16955" s="235">
        <v>81.7</v>
      </c>
      <c r="G16955" s="235">
        <v>18.399999999999999</v>
      </c>
      <c r="H16955" s="235">
        <v>18.3</v>
      </c>
    </row>
    <row r="16956" spans="2:8">
      <c r="B16956" s="235" t="s">
        <v>79</v>
      </c>
      <c r="C16956" s="235">
        <v>44575</v>
      </c>
      <c r="D16956" s="235">
        <v>0</v>
      </c>
      <c r="E16956" s="235">
        <v>82</v>
      </c>
      <c r="F16956" s="235">
        <v>80.2</v>
      </c>
      <c r="G16956" s="235">
        <v>16.8</v>
      </c>
      <c r="H16956" s="235">
        <v>16.600000000000001</v>
      </c>
    </row>
    <row r="16957" spans="2:8">
      <c r="B16957" s="235" t="s">
        <v>79</v>
      </c>
      <c r="C16957" s="235">
        <v>44586</v>
      </c>
      <c r="D16957" s="235">
        <v>2</v>
      </c>
      <c r="E16957" s="235">
        <v>81.2</v>
      </c>
      <c r="F16957" s="235">
        <v>80.5</v>
      </c>
      <c r="G16957" s="235">
        <v>19.7</v>
      </c>
      <c r="H16957" s="235">
        <v>19.600000000000001</v>
      </c>
    </row>
    <row r="16958" spans="2:8">
      <c r="B16958" s="235" t="s">
        <v>79</v>
      </c>
      <c r="C16958" s="235">
        <v>44587</v>
      </c>
      <c r="D16958" s="235">
        <v>6</v>
      </c>
      <c r="E16958" s="235">
        <v>85.5</v>
      </c>
      <c r="F16958" s="235">
        <v>85.1</v>
      </c>
      <c r="G16958" s="235">
        <v>17.600000000000001</v>
      </c>
      <c r="H16958" s="235">
        <v>17.600000000000001</v>
      </c>
    </row>
    <row r="16959" spans="2:8">
      <c r="B16959" s="235" t="s">
        <v>79</v>
      </c>
      <c r="C16959" s="235">
        <v>44599</v>
      </c>
      <c r="D16959" s="235">
        <v>6</v>
      </c>
      <c r="E16959" s="235">
        <v>82.1</v>
      </c>
      <c r="F16959" s="235">
        <v>81.3</v>
      </c>
      <c r="G16959" s="235">
        <v>18.3</v>
      </c>
      <c r="H16959" s="235">
        <v>18.2</v>
      </c>
    </row>
    <row r="16960" spans="2:8">
      <c r="B16960" s="235" t="s">
        <v>79</v>
      </c>
      <c r="C16960" s="235">
        <v>44600</v>
      </c>
      <c r="D16960" s="235">
        <v>7</v>
      </c>
      <c r="E16960" s="235">
        <v>80.599999999999994</v>
      </c>
      <c r="F16960" s="235">
        <v>79.8</v>
      </c>
      <c r="G16960" s="235">
        <v>18.7</v>
      </c>
      <c r="H16960" s="235">
        <v>18.7</v>
      </c>
    </row>
    <row r="16961" spans="2:8">
      <c r="B16961" s="235" t="s">
        <v>79</v>
      </c>
      <c r="C16961" s="235">
        <v>44602</v>
      </c>
      <c r="D16961" s="235">
        <v>23</v>
      </c>
      <c r="E16961" s="235">
        <v>84.2</v>
      </c>
      <c r="F16961" s="235">
        <v>83.4</v>
      </c>
      <c r="G16961" s="235">
        <v>17.3</v>
      </c>
      <c r="H16961" s="235">
        <v>17.3</v>
      </c>
    </row>
    <row r="16962" spans="2:8">
      <c r="B16962" s="235" t="s">
        <v>79</v>
      </c>
      <c r="C16962" s="235">
        <v>44607</v>
      </c>
      <c r="D16962" s="235">
        <v>14</v>
      </c>
      <c r="E16962" s="235">
        <v>84.4</v>
      </c>
      <c r="F16962" s="235">
        <v>84</v>
      </c>
      <c r="G16962" s="235">
        <v>20.399999999999999</v>
      </c>
      <c r="H16962" s="235">
        <v>20.3</v>
      </c>
    </row>
    <row r="16963" spans="2:8">
      <c r="B16963" s="235" t="s">
        <v>79</v>
      </c>
      <c r="C16963" s="235">
        <v>44593</v>
      </c>
      <c r="D16963" s="235">
        <v>0</v>
      </c>
      <c r="E16963" s="235">
        <v>80.400000000000006</v>
      </c>
      <c r="F16963" s="235">
        <v>80.2</v>
      </c>
      <c r="G16963" s="235">
        <v>18.100000000000001</v>
      </c>
      <c r="H16963" s="235">
        <v>18</v>
      </c>
    </row>
    <row r="16964" spans="2:8">
      <c r="B16964" s="235" t="s">
        <v>79</v>
      </c>
      <c r="C16964" s="235">
        <v>44594</v>
      </c>
      <c r="D16964" s="235">
        <v>0</v>
      </c>
      <c r="E16964" s="235">
        <v>72.3</v>
      </c>
      <c r="F16964" s="235">
        <v>72.400000000000006</v>
      </c>
      <c r="G16964" s="235">
        <v>20</v>
      </c>
      <c r="H16964" s="235">
        <v>20.2</v>
      </c>
    </row>
    <row r="16965" spans="2:8">
      <c r="B16965" s="235" t="s">
        <v>79</v>
      </c>
      <c r="C16965" s="235">
        <v>44603</v>
      </c>
      <c r="D16965" s="235">
        <v>7</v>
      </c>
      <c r="E16965" s="235">
        <v>92.8</v>
      </c>
      <c r="F16965" s="235">
        <v>92.1</v>
      </c>
      <c r="G16965" s="235">
        <v>18</v>
      </c>
      <c r="H16965" s="235">
        <v>17.899999999999999</v>
      </c>
    </row>
    <row r="16966" spans="2:8">
      <c r="B16966" s="235" t="s">
        <v>79</v>
      </c>
      <c r="C16966" s="235">
        <v>44606</v>
      </c>
      <c r="D16966" s="235">
        <v>14</v>
      </c>
      <c r="E16966" s="235">
        <v>97.7</v>
      </c>
      <c r="F16966" s="235">
        <v>97.3</v>
      </c>
      <c r="G16966" s="235">
        <v>15.9</v>
      </c>
      <c r="H16966" s="235">
        <v>15.6</v>
      </c>
    </row>
    <row r="16967" spans="2:8">
      <c r="B16967" s="235" t="s">
        <v>79</v>
      </c>
      <c r="C16967" s="235">
        <v>44608</v>
      </c>
      <c r="D16967" s="235">
        <v>0</v>
      </c>
      <c r="E16967" s="235">
        <v>81.8</v>
      </c>
      <c r="F16967" s="235">
        <v>80.5</v>
      </c>
      <c r="G16967" s="235">
        <v>19.899999999999999</v>
      </c>
      <c r="H16967" s="235">
        <v>19.8</v>
      </c>
    </row>
    <row r="16968" spans="2:8">
      <c r="B16968" s="235" t="s">
        <v>79</v>
      </c>
      <c r="C16968" s="235">
        <v>44609</v>
      </c>
      <c r="D16968" s="235">
        <v>12</v>
      </c>
      <c r="E16968" s="235">
        <v>76.599999999999994</v>
      </c>
      <c r="F16968" s="235">
        <v>76.099999999999994</v>
      </c>
      <c r="G16968" s="235">
        <v>21.5</v>
      </c>
      <c r="H16968" s="235">
        <v>21.4</v>
      </c>
    </row>
    <row r="16969" spans="2:8">
      <c r="B16969" s="235" t="s">
        <v>79</v>
      </c>
      <c r="C16969" s="235">
        <v>44610</v>
      </c>
      <c r="D16969" s="235">
        <v>32</v>
      </c>
      <c r="E16969" s="235">
        <v>97.7</v>
      </c>
      <c r="F16969" s="235">
        <v>97.5</v>
      </c>
      <c r="G16969" s="235">
        <v>16.5</v>
      </c>
      <c r="H16969" s="235">
        <v>16.3</v>
      </c>
    </row>
    <row r="16970" spans="2:8">
      <c r="B16970" s="235" t="s">
        <v>79</v>
      </c>
      <c r="C16970" s="235">
        <v>44594</v>
      </c>
      <c r="D16970" s="235">
        <v>0</v>
      </c>
      <c r="E16970" s="235">
        <v>72.400000000000006</v>
      </c>
      <c r="F16970" s="235">
        <v>72.3</v>
      </c>
      <c r="G16970" s="235">
        <v>20.2</v>
      </c>
      <c r="H16970" s="235">
        <v>20</v>
      </c>
    </row>
    <row r="16971" spans="2:8">
      <c r="B16971" s="235" t="s">
        <v>79</v>
      </c>
      <c r="C16971" s="235">
        <v>44595</v>
      </c>
      <c r="D16971" s="235">
        <v>0</v>
      </c>
      <c r="E16971" s="235">
        <v>94.6</v>
      </c>
      <c r="F16971" s="235">
        <v>94.5</v>
      </c>
      <c r="G16971" s="235">
        <v>21.3</v>
      </c>
      <c r="H16971" s="235">
        <v>21.2</v>
      </c>
    </row>
    <row r="16972" spans="2:8">
      <c r="B16972" s="235" t="s">
        <v>79</v>
      </c>
      <c r="C16972" s="235">
        <v>44601</v>
      </c>
      <c r="D16972" s="235">
        <v>0</v>
      </c>
      <c r="E16972" s="235">
        <v>97.7</v>
      </c>
      <c r="F16972" s="235">
        <v>97.3</v>
      </c>
      <c r="G16972" s="235">
        <v>15.9</v>
      </c>
      <c r="H16972" s="235">
        <v>15.6</v>
      </c>
    </row>
    <row r="16973" spans="2:8">
      <c r="B16973" s="235" t="s">
        <v>79</v>
      </c>
      <c r="C16973" s="235">
        <v>44613</v>
      </c>
      <c r="D16973" s="235">
        <v>26</v>
      </c>
      <c r="E16973" s="235">
        <v>84.8</v>
      </c>
      <c r="F16973" s="235">
        <v>84.5</v>
      </c>
      <c r="G16973" s="235">
        <v>20.5</v>
      </c>
      <c r="H16973" s="235">
        <v>20.2</v>
      </c>
    </row>
    <row r="16974" spans="2:8">
      <c r="B16974" s="235" t="s">
        <v>79</v>
      </c>
      <c r="C16974" s="235">
        <v>44614</v>
      </c>
      <c r="D16974" s="235">
        <v>0</v>
      </c>
      <c r="E16974" s="235">
        <v>94.2</v>
      </c>
      <c r="F16974" s="235">
        <v>94.1</v>
      </c>
      <c r="G16974" s="235">
        <v>19.100000000000001</v>
      </c>
      <c r="H16974" s="235">
        <v>18</v>
      </c>
    </row>
    <row r="16975" spans="2:8">
      <c r="B16975" s="235" t="s">
        <v>79</v>
      </c>
      <c r="C16975" s="235">
        <v>44615</v>
      </c>
      <c r="D16975" s="235">
        <v>17</v>
      </c>
      <c r="E16975" s="235">
        <v>87.2</v>
      </c>
      <c r="F16975" s="235">
        <v>80.2</v>
      </c>
      <c r="G16975" s="235">
        <v>17.2</v>
      </c>
      <c r="H16975" s="235">
        <v>17</v>
      </c>
    </row>
    <row r="16976" spans="2:8">
      <c r="B16976" s="235" t="s">
        <v>79</v>
      </c>
      <c r="C16976" s="235">
        <v>44616</v>
      </c>
      <c r="D16976" s="235">
        <v>3</v>
      </c>
      <c r="E16976" s="235">
        <v>96.5</v>
      </c>
      <c r="F16976" s="235">
        <v>96.3</v>
      </c>
      <c r="G16976" s="235">
        <v>16.100000000000001</v>
      </c>
      <c r="H16976" s="235">
        <v>16</v>
      </c>
    </row>
    <row r="16977" spans="2:8">
      <c r="B16977" s="235" t="s">
        <v>79</v>
      </c>
      <c r="C16977" s="235">
        <v>44617</v>
      </c>
      <c r="D16977" s="235">
        <v>16</v>
      </c>
      <c r="E16977" s="235">
        <v>89.9</v>
      </c>
      <c r="F16977" s="235">
        <v>89.6</v>
      </c>
      <c r="G16977" s="235">
        <v>17.5</v>
      </c>
      <c r="H16977" s="235">
        <v>17.2</v>
      </c>
    </row>
    <row r="16978" spans="2:8">
      <c r="B16978" s="235" t="s">
        <v>79</v>
      </c>
      <c r="C16978" s="235">
        <v>44620</v>
      </c>
      <c r="D16978" s="235">
        <v>38</v>
      </c>
      <c r="E16978" s="235">
        <v>94.2</v>
      </c>
      <c r="F16978" s="235">
        <v>94.1</v>
      </c>
      <c r="G16978" s="235">
        <v>18.100000000000001</v>
      </c>
      <c r="H16978" s="235">
        <v>18</v>
      </c>
    </row>
    <row r="16979" spans="2:8">
      <c r="B16979" s="235" t="s">
        <v>79</v>
      </c>
      <c r="C16979" s="235">
        <v>44623</v>
      </c>
      <c r="D16979" s="235">
        <v>0</v>
      </c>
      <c r="E16979" s="235">
        <v>82.9</v>
      </c>
      <c r="F16979" s="235">
        <v>81.099999999999994</v>
      </c>
      <c r="G16979" s="235">
        <v>17.899999999999999</v>
      </c>
      <c r="H16979" s="235">
        <v>17.5</v>
      </c>
    </row>
    <row r="16980" spans="2:8">
      <c r="B16980" s="235" t="s">
        <v>79</v>
      </c>
      <c r="C16980" s="235">
        <v>44624</v>
      </c>
      <c r="D16980" s="235">
        <v>10</v>
      </c>
      <c r="E16980" s="235">
        <v>80.099999999999994</v>
      </c>
      <c r="F16980" s="235">
        <v>79.2</v>
      </c>
      <c r="G16980" s="235">
        <v>17.3</v>
      </c>
      <c r="H16980" s="235">
        <v>17.100000000000001</v>
      </c>
    </row>
    <row r="16981" spans="2:8">
      <c r="B16981" s="235" t="s">
        <v>79</v>
      </c>
      <c r="C16981" s="235">
        <v>44627</v>
      </c>
      <c r="D16981" s="235">
        <v>40</v>
      </c>
      <c r="E16981" s="235">
        <v>90</v>
      </c>
      <c r="F16981" s="235">
        <v>86.1</v>
      </c>
      <c r="G16981" s="235">
        <v>17.8</v>
      </c>
      <c r="H16981" s="235">
        <v>17.399999999999999</v>
      </c>
    </row>
    <row r="16982" spans="2:8">
      <c r="B16982" s="235" t="s">
        <v>79</v>
      </c>
      <c r="C16982" s="235">
        <v>44628</v>
      </c>
      <c r="D16982" s="235">
        <v>10</v>
      </c>
      <c r="E16982" s="235">
        <v>81.099999999999994</v>
      </c>
      <c r="F16982" s="235">
        <v>80.2</v>
      </c>
      <c r="G16982" s="235">
        <v>17.600000000000001</v>
      </c>
      <c r="H16982" s="235">
        <v>17.2</v>
      </c>
    </row>
    <row r="16983" spans="2:8">
      <c r="B16983" s="235" t="s">
        <v>79</v>
      </c>
      <c r="C16983" s="235">
        <v>44629</v>
      </c>
      <c r="D16983" s="235">
        <v>0</v>
      </c>
      <c r="E16983" s="235">
        <v>83.2</v>
      </c>
      <c r="F16983" s="235">
        <v>81.3</v>
      </c>
      <c r="G16983" s="235">
        <v>17.3</v>
      </c>
      <c r="H16983" s="235">
        <v>17.100000000000001</v>
      </c>
    </row>
    <row r="16984" spans="2:8">
      <c r="B16984" s="235" t="s">
        <v>79</v>
      </c>
      <c r="C16984" s="235">
        <v>44630</v>
      </c>
      <c r="D16984" s="235">
        <v>0</v>
      </c>
      <c r="E16984" s="235">
        <v>83.4</v>
      </c>
      <c r="F16984" s="235">
        <v>75.2</v>
      </c>
      <c r="G16984" s="235">
        <v>20.6</v>
      </c>
      <c r="H16984" s="235">
        <v>18.5</v>
      </c>
    </row>
    <row r="16985" spans="2:8">
      <c r="B16985" s="235" t="s">
        <v>79</v>
      </c>
      <c r="C16985" s="235">
        <v>44631</v>
      </c>
      <c r="D16985" s="235">
        <v>0</v>
      </c>
      <c r="E16985" s="235">
        <v>79.400000000000006</v>
      </c>
      <c r="F16985" s="235">
        <v>77.3</v>
      </c>
      <c r="G16985" s="235">
        <v>17.3</v>
      </c>
      <c r="H16985" s="235">
        <v>16.899999999999999</v>
      </c>
    </row>
    <row r="16986" spans="2:8">
      <c r="B16986" s="235" t="s">
        <v>79</v>
      </c>
      <c r="C16986" s="235">
        <v>44634</v>
      </c>
      <c r="D16986" s="235">
        <v>0</v>
      </c>
      <c r="E16986" s="235">
        <v>80.3</v>
      </c>
      <c r="F16986" s="235">
        <v>79.3</v>
      </c>
      <c r="G16986" s="235">
        <v>18.399999999999999</v>
      </c>
      <c r="H16986" s="235">
        <v>17.600000000000001</v>
      </c>
    </row>
    <row r="16987" spans="2:8">
      <c r="B16987" s="235" t="s">
        <v>79</v>
      </c>
      <c r="C16987" s="235">
        <v>44635</v>
      </c>
      <c r="D16987" s="235">
        <v>3</v>
      </c>
      <c r="E16987" s="235">
        <v>79.5</v>
      </c>
      <c r="F16987" s="235">
        <v>76.400000000000006</v>
      </c>
      <c r="G16987" s="235">
        <v>22.1</v>
      </c>
      <c r="H16987" s="235">
        <v>21.7</v>
      </c>
    </row>
    <row r="16988" spans="2:8">
      <c r="B16988" s="235" t="s">
        <v>79</v>
      </c>
      <c r="C16988" s="235">
        <v>44636</v>
      </c>
      <c r="D16988" s="235">
        <v>27</v>
      </c>
      <c r="E16988" s="235">
        <v>78.099999999999994</v>
      </c>
      <c r="F16988" s="235">
        <v>73.8</v>
      </c>
      <c r="G16988" s="235">
        <v>20.6</v>
      </c>
      <c r="H16988" s="235">
        <v>20.2</v>
      </c>
    </row>
    <row r="16989" spans="2:8">
      <c r="B16989" s="235" t="s">
        <v>79</v>
      </c>
      <c r="C16989" s="235">
        <v>44637</v>
      </c>
      <c r="D16989" s="235">
        <v>16</v>
      </c>
      <c r="E16989" s="235">
        <v>84.1</v>
      </c>
      <c r="F16989" s="235">
        <v>74.599999999999994</v>
      </c>
      <c r="G16989" s="235">
        <v>19.7</v>
      </c>
      <c r="H16989" s="235">
        <v>17.8</v>
      </c>
    </row>
    <row r="16990" spans="2:8">
      <c r="B16990" s="235" t="s">
        <v>79</v>
      </c>
      <c r="C16990" s="235">
        <v>44638</v>
      </c>
      <c r="D16990" s="235">
        <v>0</v>
      </c>
      <c r="E16990" s="235">
        <v>81.2</v>
      </c>
      <c r="F16990" s="235">
        <v>76.400000000000006</v>
      </c>
      <c r="G16990" s="235">
        <v>19.3</v>
      </c>
      <c r="H16990" s="235">
        <v>16.3</v>
      </c>
    </row>
    <row r="16991" spans="2:8">
      <c r="B16991" s="235" t="s">
        <v>79</v>
      </c>
      <c r="C16991" s="235">
        <v>44642</v>
      </c>
      <c r="D16991" s="235">
        <v>92</v>
      </c>
      <c r="E16991" s="235">
        <v>95.3</v>
      </c>
      <c r="F16991" s="235">
        <v>89.6</v>
      </c>
      <c r="G16991" s="235">
        <v>18.399999999999999</v>
      </c>
      <c r="H16991" s="235">
        <v>17.399999999999999</v>
      </c>
    </row>
    <row r="16992" spans="2:8">
      <c r="B16992" s="235" t="s">
        <v>79</v>
      </c>
      <c r="C16992" s="235">
        <v>44643</v>
      </c>
      <c r="D16992" s="235">
        <v>70</v>
      </c>
      <c r="E16992" s="235">
        <v>90.2</v>
      </c>
      <c r="F16992" s="235">
        <v>87.5</v>
      </c>
      <c r="G16992" s="235">
        <v>18.600000000000001</v>
      </c>
      <c r="H16992" s="235">
        <v>17.100000000000001</v>
      </c>
    </row>
    <row r="16993" spans="2:8">
      <c r="B16993" s="235" t="s">
        <v>79</v>
      </c>
      <c r="C16993" s="235">
        <v>44644</v>
      </c>
      <c r="D16993" s="235">
        <v>0</v>
      </c>
      <c r="E16993" s="235">
        <v>0</v>
      </c>
      <c r="F16993" s="235">
        <v>0</v>
      </c>
      <c r="G16993" s="235">
        <v>0</v>
      </c>
      <c r="H16993" s="235">
        <v>0</v>
      </c>
    </row>
    <row r="16994" spans="2:8">
      <c r="B16994" s="235" t="s">
        <v>79</v>
      </c>
      <c r="C16994" s="235">
        <v>44645</v>
      </c>
      <c r="D16994" s="235">
        <v>0</v>
      </c>
      <c r="E16994" s="235">
        <v>0</v>
      </c>
      <c r="F16994" s="235">
        <v>0</v>
      </c>
      <c r="G16994" s="235">
        <v>0</v>
      </c>
      <c r="H16994" s="235">
        <v>0</v>
      </c>
    </row>
    <row r="16995" spans="2:8">
      <c r="B16995" s="235" t="s">
        <v>79</v>
      </c>
      <c r="C16995" s="235">
        <v>44648</v>
      </c>
      <c r="D16995" s="235">
        <v>0</v>
      </c>
      <c r="E16995" s="235">
        <v>0</v>
      </c>
      <c r="F16995" s="235">
        <v>0</v>
      </c>
      <c r="G16995" s="235">
        <v>0</v>
      </c>
      <c r="H16995" s="235">
        <v>0</v>
      </c>
    </row>
    <row r="16996" spans="2:8">
      <c r="B16996" s="235" t="s">
        <v>79</v>
      </c>
      <c r="C16996" s="235">
        <v>44649</v>
      </c>
      <c r="D16996" s="235">
        <v>60</v>
      </c>
      <c r="E16996" s="235">
        <v>82.3</v>
      </c>
      <c r="F16996" s="235">
        <v>79.400000000000006</v>
      </c>
      <c r="G16996" s="235">
        <v>17.3</v>
      </c>
      <c r="H16996" s="235">
        <v>16.600000000000001</v>
      </c>
    </row>
    <row r="16997" spans="2:8">
      <c r="B16997" s="235" t="s">
        <v>79</v>
      </c>
      <c r="C16997" s="235">
        <v>44650</v>
      </c>
      <c r="D16997" s="235">
        <v>29</v>
      </c>
      <c r="E16997" s="235">
        <v>85.2</v>
      </c>
      <c r="F16997" s="235">
        <v>81.3</v>
      </c>
      <c r="G16997" s="235">
        <v>21.7</v>
      </c>
      <c r="H16997" s="235">
        <v>20.2</v>
      </c>
    </row>
    <row r="16998" spans="2:8">
      <c r="B16998" s="235" t="s">
        <v>79</v>
      </c>
      <c r="C16998" s="235">
        <v>44651</v>
      </c>
      <c r="D16998" s="235">
        <v>6</v>
      </c>
      <c r="E16998" s="235">
        <v>80.3</v>
      </c>
      <c r="F16998" s="235">
        <v>79.2</v>
      </c>
      <c r="G16998" s="235">
        <v>19.5</v>
      </c>
      <c r="H16998" s="235">
        <v>18.399999999999999</v>
      </c>
    </row>
    <row r="16999" spans="2:8">
      <c r="B16999" s="235" t="s">
        <v>79</v>
      </c>
      <c r="C16999" s="235">
        <v>44652</v>
      </c>
      <c r="D16999" s="235">
        <v>14</v>
      </c>
      <c r="E16999" s="235">
        <v>85.6</v>
      </c>
      <c r="F16999" s="235">
        <v>80</v>
      </c>
      <c r="G16999" s="235">
        <v>18.7</v>
      </c>
      <c r="H16999" s="235">
        <v>17.3</v>
      </c>
    </row>
    <row r="17000" spans="2:8">
      <c r="B17000" s="235" t="s">
        <v>79</v>
      </c>
      <c r="C17000" s="235">
        <v>44655</v>
      </c>
      <c r="D17000" s="235">
        <v>28</v>
      </c>
      <c r="E17000" s="235">
        <v>80.3</v>
      </c>
      <c r="F17000" s="235">
        <v>79.3</v>
      </c>
      <c r="G17000" s="235">
        <v>18.899999999999999</v>
      </c>
      <c r="H17000" s="235">
        <v>17.3</v>
      </c>
    </row>
    <row r="17001" spans="2:8">
      <c r="B17001" s="235" t="s">
        <v>79</v>
      </c>
      <c r="C17001" s="235">
        <v>44656</v>
      </c>
      <c r="D17001" s="235">
        <v>28</v>
      </c>
      <c r="E17001" s="235">
        <v>79.8</v>
      </c>
      <c r="F17001" s="235">
        <v>78.3</v>
      </c>
      <c r="G17001" s="235">
        <v>19.5</v>
      </c>
      <c r="H17001" s="235">
        <v>19.3</v>
      </c>
    </row>
    <row r="17002" spans="2:8">
      <c r="B17002" s="235" t="s">
        <v>79</v>
      </c>
      <c r="C17002" s="235">
        <v>44657</v>
      </c>
      <c r="D17002" s="235">
        <v>3</v>
      </c>
      <c r="E17002" s="235">
        <v>82.3</v>
      </c>
      <c r="F17002" s="235">
        <v>79.400000000000006</v>
      </c>
      <c r="G17002" s="235">
        <v>19.5</v>
      </c>
      <c r="H17002" s="235">
        <v>18.399999999999999</v>
      </c>
    </row>
    <row r="17003" spans="2:8">
      <c r="B17003" s="235" t="s">
        <v>79</v>
      </c>
      <c r="C17003" s="235">
        <v>44658</v>
      </c>
      <c r="D17003" s="235">
        <v>53</v>
      </c>
      <c r="E17003" s="235">
        <v>84.6</v>
      </c>
      <c r="F17003" s="235">
        <v>73.400000000000006</v>
      </c>
      <c r="G17003" s="235">
        <v>18.899999999999999</v>
      </c>
      <c r="H17003" s="235">
        <v>17.7</v>
      </c>
    </row>
    <row r="17004" spans="2:8">
      <c r="B17004" s="235" t="s">
        <v>79</v>
      </c>
      <c r="C17004" s="235">
        <v>44659</v>
      </c>
      <c r="D17004" s="235">
        <v>15</v>
      </c>
      <c r="E17004" s="235">
        <v>83.8</v>
      </c>
      <c r="F17004" s="235">
        <v>79.7</v>
      </c>
      <c r="G17004" s="235">
        <v>19.600000000000001</v>
      </c>
      <c r="H17004" s="235">
        <v>18.2</v>
      </c>
    </row>
    <row r="17005" spans="2:8">
      <c r="B17005" s="235" t="s">
        <v>79</v>
      </c>
      <c r="C17005" s="235">
        <v>44662</v>
      </c>
      <c r="D17005" s="235">
        <v>36</v>
      </c>
      <c r="E17005" s="235">
        <v>77.900000000000006</v>
      </c>
      <c r="F17005" s="235">
        <v>77.2</v>
      </c>
      <c r="G17005" s="235">
        <v>19.399999999999999</v>
      </c>
      <c r="H17005" s="235">
        <v>18.899999999999999</v>
      </c>
    </row>
    <row r="17006" spans="2:8">
      <c r="B17006" s="235" t="s">
        <v>79</v>
      </c>
      <c r="C17006" s="235">
        <v>44663</v>
      </c>
      <c r="D17006" s="235">
        <v>0</v>
      </c>
      <c r="E17006" s="235">
        <v>82.3</v>
      </c>
      <c r="F17006" s="235">
        <v>76</v>
      </c>
      <c r="G17006" s="235">
        <v>22.6</v>
      </c>
      <c r="H17006" s="235">
        <v>20</v>
      </c>
    </row>
    <row r="17007" spans="2:8">
      <c r="B17007" s="235" t="s">
        <v>79</v>
      </c>
      <c r="C17007" s="235">
        <v>44664</v>
      </c>
      <c r="D17007" s="235">
        <v>20</v>
      </c>
      <c r="E17007" s="235">
        <v>82.3</v>
      </c>
      <c r="F17007" s="235">
        <v>79</v>
      </c>
      <c r="G17007" s="235">
        <v>20.7</v>
      </c>
      <c r="H17007" s="235">
        <v>20.3</v>
      </c>
    </row>
    <row r="17008" spans="2:8">
      <c r="B17008" s="235" t="s">
        <v>79</v>
      </c>
      <c r="C17008" s="235">
        <v>44669</v>
      </c>
      <c r="D17008" s="235">
        <v>31</v>
      </c>
      <c r="E17008" s="235">
        <v>83.8</v>
      </c>
      <c r="F17008" s="235">
        <v>80</v>
      </c>
      <c r="G17008" s="235">
        <v>19.5</v>
      </c>
      <c r="H17008" s="235">
        <v>18.7</v>
      </c>
    </row>
    <row r="17009" spans="2:8">
      <c r="B17009" s="235" t="s">
        <v>79</v>
      </c>
      <c r="C17009" s="235">
        <v>44670</v>
      </c>
      <c r="D17009" s="235">
        <v>14</v>
      </c>
      <c r="E17009" s="235">
        <v>83.4</v>
      </c>
      <c r="F17009" s="235">
        <v>79.8</v>
      </c>
      <c r="G17009" s="235">
        <v>18.7</v>
      </c>
      <c r="H17009" s="235">
        <v>18.3</v>
      </c>
    </row>
    <row r="17010" spans="2:8">
      <c r="B17010" s="235" t="s">
        <v>79</v>
      </c>
      <c r="C17010" s="235">
        <v>44671</v>
      </c>
      <c r="D17010" s="235">
        <v>34</v>
      </c>
      <c r="E17010" s="235">
        <v>84.1</v>
      </c>
      <c r="F17010" s="235">
        <v>81.8</v>
      </c>
      <c r="G17010" s="235">
        <v>17.899999999999999</v>
      </c>
      <c r="H17010" s="235">
        <v>17.399999999999999</v>
      </c>
    </row>
    <row r="17011" spans="2:8">
      <c r="B17011" s="235" t="s">
        <v>79</v>
      </c>
      <c r="C17011" s="235">
        <v>44672</v>
      </c>
      <c r="D17011" s="235">
        <v>0</v>
      </c>
      <c r="E17011" s="235">
        <v>88.9</v>
      </c>
      <c r="F17011" s="235">
        <v>84.6</v>
      </c>
      <c r="G17011" s="235">
        <v>18.600000000000001</v>
      </c>
      <c r="H17011" s="235">
        <v>17.899999999999999</v>
      </c>
    </row>
    <row r="17012" spans="2:8">
      <c r="B17012" s="235" t="s">
        <v>79</v>
      </c>
      <c r="C17012" s="235">
        <v>44673</v>
      </c>
      <c r="D17012" s="235">
        <v>7</v>
      </c>
      <c r="E17012" s="235">
        <v>87</v>
      </c>
      <c r="F17012" s="235">
        <v>83.2</v>
      </c>
      <c r="G17012" s="235">
        <v>18.7</v>
      </c>
      <c r="H17012" s="235">
        <v>17.2</v>
      </c>
    </row>
    <row r="17013" spans="2:8">
      <c r="B17013" s="235" t="s">
        <v>79</v>
      </c>
      <c r="C17013" s="235">
        <v>44676</v>
      </c>
      <c r="D17013" s="235">
        <v>37</v>
      </c>
      <c r="E17013" s="235">
        <v>82.5</v>
      </c>
      <c r="F17013" s="235">
        <v>78.8</v>
      </c>
      <c r="G17013" s="235">
        <v>19</v>
      </c>
      <c r="H17013" s="235">
        <v>17.3</v>
      </c>
    </row>
    <row r="17014" spans="2:8">
      <c r="B17014" s="235" t="s">
        <v>79</v>
      </c>
      <c r="C17014" s="235">
        <v>44677</v>
      </c>
      <c r="D17014" s="235">
        <v>0</v>
      </c>
      <c r="E17014" s="235">
        <v>82.3</v>
      </c>
      <c r="F17014" s="235">
        <v>79.7</v>
      </c>
      <c r="G17014" s="235">
        <v>19.3</v>
      </c>
      <c r="H17014" s="235">
        <v>18.399999999999999</v>
      </c>
    </row>
    <row r="17015" spans="2:8">
      <c r="B17015" s="235" t="s">
        <v>79</v>
      </c>
      <c r="C17015" s="235">
        <v>44678</v>
      </c>
      <c r="D17015" s="235">
        <v>0</v>
      </c>
      <c r="E17015" s="235">
        <v>83.2</v>
      </c>
      <c r="F17015" s="235">
        <v>79.3</v>
      </c>
      <c r="G17015" s="235">
        <v>19.5</v>
      </c>
      <c r="H17015" s="235">
        <v>19.3</v>
      </c>
    </row>
    <row r="17016" spans="2:8">
      <c r="B17016" s="235" t="s">
        <v>79</v>
      </c>
      <c r="C17016" s="235">
        <v>44679</v>
      </c>
      <c r="D17016" s="235">
        <v>74</v>
      </c>
      <c r="E17016" s="235">
        <v>80.400000000000006</v>
      </c>
      <c r="F17016" s="235">
        <v>79.900000000000006</v>
      </c>
      <c r="G17016" s="235">
        <v>19.100000000000001</v>
      </c>
      <c r="H17016" s="235">
        <v>17.8</v>
      </c>
    </row>
    <row r="17017" spans="2:8">
      <c r="B17017" s="235" t="s">
        <v>79</v>
      </c>
      <c r="C17017" s="235">
        <v>44680</v>
      </c>
      <c r="D17017" s="235">
        <v>0</v>
      </c>
      <c r="E17017" s="235">
        <v>88.2</v>
      </c>
      <c r="F17017" s="235">
        <v>81.900000000000006</v>
      </c>
      <c r="G17017" s="235">
        <v>17.899999999999999</v>
      </c>
      <c r="H17017" s="235">
        <v>16.600000000000001</v>
      </c>
    </row>
    <row r="17018" spans="2:8">
      <c r="B17018" s="235" t="s">
        <v>79</v>
      </c>
      <c r="C17018" s="235">
        <v>44683</v>
      </c>
      <c r="D17018" s="235">
        <v>104</v>
      </c>
      <c r="E17018" s="235">
        <v>84.5</v>
      </c>
      <c r="F17018" s="235">
        <v>84.2</v>
      </c>
      <c r="G17018" s="235">
        <v>18.7</v>
      </c>
      <c r="H17018" s="235">
        <v>18.600000000000001</v>
      </c>
    </row>
    <row r="17019" spans="2:8">
      <c r="B17019" s="235" t="s">
        <v>79</v>
      </c>
      <c r="C17019" s="235">
        <v>44684</v>
      </c>
      <c r="D17019" s="235">
        <v>0</v>
      </c>
      <c r="E17019" s="235">
        <v>80.400000000000006</v>
      </c>
      <c r="F17019" s="235">
        <v>77.5</v>
      </c>
      <c r="G17019" s="235">
        <v>19.600000000000001</v>
      </c>
      <c r="H17019" s="235">
        <v>18.7</v>
      </c>
    </row>
    <row r="17020" spans="2:8">
      <c r="B17020" s="235" t="s">
        <v>79</v>
      </c>
      <c r="C17020" s="235">
        <v>44685</v>
      </c>
      <c r="D17020" s="235">
        <v>0</v>
      </c>
      <c r="E17020" s="235">
        <v>82.3</v>
      </c>
      <c r="F17020" s="235">
        <v>79.3</v>
      </c>
      <c r="G17020" s="235">
        <v>20.2</v>
      </c>
      <c r="H17020" s="235">
        <v>18.899999999999999</v>
      </c>
    </row>
    <row r="17021" spans="2:8">
      <c r="B17021" s="235" t="s">
        <v>79</v>
      </c>
      <c r="C17021" s="235">
        <v>44686</v>
      </c>
      <c r="D17021" s="235">
        <v>20</v>
      </c>
      <c r="E17021" s="235">
        <v>85.4</v>
      </c>
      <c r="F17021" s="235">
        <v>81.400000000000006</v>
      </c>
      <c r="G17021" s="235">
        <v>18.899999999999999</v>
      </c>
      <c r="H17021" s="235">
        <v>18.399999999999999</v>
      </c>
    </row>
    <row r="17022" spans="2:8">
      <c r="B17022" s="235" t="s">
        <v>79</v>
      </c>
      <c r="C17022" s="235">
        <v>44687</v>
      </c>
      <c r="D17022" s="235">
        <v>10</v>
      </c>
      <c r="E17022" s="235">
        <v>83.5</v>
      </c>
      <c r="F17022" s="235">
        <v>82</v>
      </c>
      <c r="G17022" s="235">
        <v>20.100000000000001</v>
      </c>
      <c r="H17022" s="235">
        <v>19.3</v>
      </c>
    </row>
    <row r="17023" spans="2:8">
      <c r="B17023" s="235" t="s">
        <v>79</v>
      </c>
      <c r="C17023" s="235">
        <v>44690</v>
      </c>
      <c r="D17023" s="235">
        <v>20</v>
      </c>
      <c r="E17023" s="235">
        <v>84.8</v>
      </c>
      <c r="F17023" s="235">
        <v>80.400000000000006</v>
      </c>
      <c r="G17023" s="235">
        <v>18.600000000000001</v>
      </c>
      <c r="H17023" s="235">
        <v>18</v>
      </c>
    </row>
    <row r="17024" spans="2:8">
      <c r="B17024" s="235" t="s">
        <v>79</v>
      </c>
      <c r="C17024" s="235">
        <v>44691</v>
      </c>
      <c r="D17024" s="235">
        <v>20</v>
      </c>
      <c r="E17024" s="235">
        <v>87.9</v>
      </c>
      <c r="F17024" s="235">
        <v>82.6</v>
      </c>
      <c r="G17024" s="235">
        <v>18.8</v>
      </c>
      <c r="H17024" s="235">
        <v>17.899999999999999</v>
      </c>
    </row>
    <row r="17025" spans="2:8">
      <c r="B17025" s="235" t="s">
        <v>79</v>
      </c>
      <c r="C17025" s="235">
        <v>44692</v>
      </c>
      <c r="D17025" s="235">
        <v>0</v>
      </c>
      <c r="E17025" s="235">
        <v>87</v>
      </c>
      <c r="F17025" s="235">
        <v>82.4</v>
      </c>
      <c r="G17025" s="235">
        <v>19.100000000000001</v>
      </c>
      <c r="H17025" s="235">
        <v>17.7</v>
      </c>
    </row>
    <row r="17026" spans="2:8">
      <c r="B17026" s="235" t="s">
        <v>79</v>
      </c>
      <c r="C17026" s="235">
        <v>44693</v>
      </c>
      <c r="D17026" s="235">
        <v>18</v>
      </c>
      <c r="E17026" s="235">
        <v>91.3</v>
      </c>
      <c r="F17026" s="235">
        <v>83.4</v>
      </c>
      <c r="G17026" s="235">
        <v>19.2</v>
      </c>
      <c r="H17026" s="235">
        <v>17.3</v>
      </c>
    </row>
    <row r="17027" spans="2:8">
      <c r="B17027" s="235" t="s">
        <v>79</v>
      </c>
      <c r="C17027" s="235">
        <v>44694</v>
      </c>
      <c r="D17027" s="235">
        <v>0</v>
      </c>
      <c r="E17027" s="235">
        <v>88.4</v>
      </c>
      <c r="F17027" s="235">
        <v>86.9</v>
      </c>
      <c r="G17027" s="235">
        <v>19.399999999999999</v>
      </c>
      <c r="H17027" s="235">
        <v>19.2</v>
      </c>
    </row>
    <row r="17028" spans="2:8">
      <c r="B17028" s="235" t="s">
        <v>79</v>
      </c>
      <c r="C17028" s="235">
        <v>44697</v>
      </c>
      <c r="D17028" s="235">
        <v>0</v>
      </c>
      <c r="E17028" s="235">
        <v>80.5</v>
      </c>
      <c r="F17028" s="235">
        <v>78.400000000000006</v>
      </c>
      <c r="G17028" s="235">
        <v>20.3</v>
      </c>
      <c r="H17028" s="235">
        <v>19.600000000000001</v>
      </c>
    </row>
    <row r="17029" spans="2:8">
      <c r="B17029" s="235" t="s">
        <v>79</v>
      </c>
      <c r="C17029" s="235">
        <v>44698</v>
      </c>
      <c r="D17029" s="235">
        <v>6</v>
      </c>
      <c r="E17029" s="235">
        <v>89</v>
      </c>
      <c r="F17029" s="235">
        <v>82.1</v>
      </c>
      <c r="G17029" s="235">
        <v>20.2</v>
      </c>
      <c r="H17029" s="235">
        <v>18.2</v>
      </c>
    </row>
    <row r="17030" spans="2:8">
      <c r="B17030" s="235" t="s">
        <v>79</v>
      </c>
      <c r="C17030" s="235">
        <v>44699</v>
      </c>
      <c r="D17030" s="235">
        <v>34</v>
      </c>
      <c r="E17030" s="235">
        <v>87.1</v>
      </c>
      <c r="F17030" s="235">
        <v>82.4</v>
      </c>
      <c r="G17030" s="235">
        <v>19.7</v>
      </c>
      <c r="H17030" s="235">
        <v>17.899999999999999</v>
      </c>
    </row>
    <row r="17031" spans="2:8">
      <c r="B17031" s="235" t="s">
        <v>79</v>
      </c>
      <c r="C17031" s="235">
        <v>44700</v>
      </c>
      <c r="D17031" s="235">
        <v>5</v>
      </c>
      <c r="E17031" s="235">
        <v>93.1</v>
      </c>
      <c r="F17031" s="235">
        <v>81.900000000000006</v>
      </c>
      <c r="G17031" s="235">
        <v>19.100000000000001</v>
      </c>
      <c r="H17031" s="235">
        <v>16.100000000000001</v>
      </c>
    </row>
    <row r="17032" spans="2:8">
      <c r="B17032" s="235" t="s">
        <v>79</v>
      </c>
      <c r="C17032" s="235">
        <v>44701</v>
      </c>
      <c r="D17032" s="235">
        <v>50</v>
      </c>
      <c r="E17032" s="235">
        <v>88.8</v>
      </c>
      <c r="F17032" s="235">
        <v>83.1</v>
      </c>
      <c r="G17032" s="235">
        <v>19.899999999999999</v>
      </c>
      <c r="H17032" s="235">
        <v>17.100000000000001</v>
      </c>
    </row>
    <row r="17033" spans="2:8">
      <c r="B17033" s="235" t="s">
        <v>79</v>
      </c>
      <c r="C17033" s="235">
        <v>44704</v>
      </c>
      <c r="D17033" s="235">
        <v>0</v>
      </c>
      <c r="E17033" s="235">
        <v>80.3</v>
      </c>
      <c r="F17033" s="235">
        <v>76.5</v>
      </c>
      <c r="G17033" s="235">
        <v>18.100000000000001</v>
      </c>
      <c r="H17033" s="235">
        <v>16.600000000000001</v>
      </c>
    </row>
    <row r="17034" spans="2:8">
      <c r="B17034" s="235" t="s">
        <v>2497</v>
      </c>
      <c r="C17034" s="235">
        <v>44671</v>
      </c>
      <c r="D17034" s="235">
        <v>24</v>
      </c>
      <c r="E17034" s="235">
        <v>86.96</v>
      </c>
      <c r="F17034" s="235"/>
      <c r="G17034" s="235">
        <v>18.059999999999999</v>
      </c>
      <c r="H17034" s="235">
        <v>17.96</v>
      </c>
    </row>
    <row r="17035" spans="2:8">
      <c r="B17035" s="235" t="s">
        <v>2497</v>
      </c>
      <c r="C17035" s="235">
        <v>44672</v>
      </c>
      <c r="D17035" s="235">
        <v>52</v>
      </c>
      <c r="E17035" s="235">
        <v>88.6</v>
      </c>
      <c r="F17035" s="235"/>
      <c r="G17035" s="235">
        <v>17.46</v>
      </c>
      <c r="H17035" s="235">
        <v>17.260000000000002</v>
      </c>
    </row>
    <row r="17036" spans="2:8">
      <c r="B17036" s="235" t="s">
        <v>2497</v>
      </c>
      <c r="C17036" s="235">
        <v>44700</v>
      </c>
      <c r="D17036" s="235">
        <v>40</v>
      </c>
      <c r="E17036" s="235">
        <v>92.1</v>
      </c>
      <c r="F17036" s="235"/>
      <c r="G17036" s="235">
        <v>17.8</v>
      </c>
      <c r="H17036" s="235">
        <v>17.66</v>
      </c>
    </row>
    <row r="17037" spans="2:8">
      <c r="B17037" s="235" t="s">
        <v>93</v>
      </c>
      <c r="C17037" s="235">
        <v>44663</v>
      </c>
      <c r="D17037" s="235">
        <v>1</v>
      </c>
      <c r="E17037" s="235">
        <v>76</v>
      </c>
      <c r="F17037" s="235"/>
      <c r="G17037" s="235">
        <v>24</v>
      </c>
      <c r="H17037" s="235">
        <v>16</v>
      </c>
    </row>
    <row r="17038" spans="2:8">
      <c r="B17038" s="235" t="s">
        <v>93</v>
      </c>
      <c r="C17038" s="235">
        <v>44664</v>
      </c>
      <c r="D17038" s="235">
        <v>0</v>
      </c>
      <c r="E17038" s="235">
        <v>78</v>
      </c>
      <c r="F17038" s="235"/>
      <c r="G17038" s="235">
        <v>24</v>
      </c>
      <c r="H17038" s="235">
        <v>16</v>
      </c>
    </row>
    <row r="17039" spans="2:8">
      <c r="B17039" s="235" t="s">
        <v>93</v>
      </c>
      <c r="C17039" s="235">
        <v>44669</v>
      </c>
      <c r="D17039" s="235">
        <v>88</v>
      </c>
      <c r="E17039" s="235">
        <v>70</v>
      </c>
      <c r="F17039" s="235"/>
      <c r="G17039" s="235">
        <v>21</v>
      </c>
      <c r="H17039" s="235">
        <v>16</v>
      </c>
    </row>
    <row r="17040" spans="2:8">
      <c r="B17040" s="235" t="s">
        <v>93</v>
      </c>
      <c r="C17040" s="235">
        <v>44670</v>
      </c>
      <c r="D17040" s="235">
        <v>44</v>
      </c>
      <c r="E17040" s="235">
        <v>65</v>
      </c>
      <c r="F17040" s="235"/>
      <c r="G17040" s="235">
        <v>21</v>
      </c>
      <c r="H17040" s="235">
        <v>15</v>
      </c>
    </row>
    <row r="17041" spans="2:8">
      <c r="B17041" s="235" t="s">
        <v>93</v>
      </c>
      <c r="C17041" s="235">
        <v>44671</v>
      </c>
      <c r="D17041" s="235">
        <v>8</v>
      </c>
      <c r="E17041" s="235">
        <v>65</v>
      </c>
      <c r="F17041" s="235"/>
      <c r="G17041" s="235">
        <v>23</v>
      </c>
      <c r="H17041" s="235">
        <v>15</v>
      </c>
    </row>
    <row r="17042" spans="2:8">
      <c r="B17042" s="235" t="s">
        <v>93</v>
      </c>
      <c r="C17042" s="235">
        <v>44672</v>
      </c>
      <c r="D17042" s="235">
        <v>6</v>
      </c>
      <c r="E17042" s="235">
        <v>60</v>
      </c>
      <c r="F17042" s="235"/>
      <c r="G17042" s="235">
        <v>23</v>
      </c>
      <c r="H17042" s="235">
        <v>15</v>
      </c>
    </row>
    <row r="17043" spans="2:8">
      <c r="B17043" s="235" t="s">
        <v>93</v>
      </c>
      <c r="C17043" s="235">
        <v>44673</v>
      </c>
      <c r="D17043" s="235">
        <v>32</v>
      </c>
      <c r="E17043" s="235">
        <v>57</v>
      </c>
      <c r="F17043" s="235"/>
      <c r="G17043" s="235">
        <v>23</v>
      </c>
      <c r="H17043" s="235">
        <v>15</v>
      </c>
    </row>
    <row r="17044" spans="2:8">
      <c r="B17044" s="235" t="s">
        <v>93</v>
      </c>
      <c r="C17044" s="235">
        <v>44676</v>
      </c>
      <c r="D17044" s="235">
        <v>22</v>
      </c>
      <c r="E17044" s="235">
        <v>69</v>
      </c>
      <c r="F17044" s="235"/>
      <c r="G17044" s="235">
        <v>22</v>
      </c>
      <c r="H17044" s="235">
        <v>14</v>
      </c>
    </row>
    <row r="17045" spans="2:8">
      <c r="B17045" s="235" t="s">
        <v>93</v>
      </c>
      <c r="C17045" s="235">
        <v>44677</v>
      </c>
      <c r="D17045" s="235">
        <v>3</v>
      </c>
      <c r="E17045" s="235">
        <v>64</v>
      </c>
      <c r="F17045" s="235"/>
      <c r="G17045" s="235">
        <v>24</v>
      </c>
      <c r="H17045" s="235">
        <v>16</v>
      </c>
    </row>
    <row r="17046" spans="2:8">
      <c r="B17046" s="235" t="s">
        <v>93</v>
      </c>
      <c r="C17046" s="235">
        <v>44678</v>
      </c>
      <c r="D17046" s="235">
        <v>2</v>
      </c>
      <c r="E17046" s="235">
        <v>69</v>
      </c>
      <c r="F17046" s="235"/>
      <c r="G17046" s="235">
        <v>21</v>
      </c>
      <c r="H17046" s="235">
        <v>16</v>
      </c>
    </row>
    <row r="17047" spans="2:8">
      <c r="B17047" s="235" t="s">
        <v>93</v>
      </c>
      <c r="C17047" s="235">
        <v>44679</v>
      </c>
      <c r="D17047" s="235">
        <v>16</v>
      </c>
      <c r="E17047" s="235">
        <v>75</v>
      </c>
      <c r="F17047" s="235"/>
      <c r="G17047" s="235">
        <v>24</v>
      </c>
      <c r="H17047" s="235">
        <v>15</v>
      </c>
    </row>
    <row r="17048" spans="2:8">
      <c r="B17048" s="235" t="s">
        <v>93</v>
      </c>
      <c r="C17048" s="235">
        <v>44680</v>
      </c>
      <c r="D17048" s="235">
        <v>7</v>
      </c>
      <c r="E17048" s="235">
        <v>73</v>
      </c>
      <c r="F17048" s="235"/>
      <c r="G17048" s="235">
        <v>24</v>
      </c>
      <c r="H17048" s="235">
        <v>16</v>
      </c>
    </row>
    <row r="17049" spans="2:8">
      <c r="B17049" s="235" t="s">
        <v>93</v>
      </c>
      <c r="C17049" s="235">
        <v>44684</v>
      </c>
      <c r="D17049" s="235">
        <v>0</v>
      </c>
      <c r="E17049" s="235">
        <v>58</v>
      </c>
      <c r="F17049" s="235"/>
      <c r="G17049" s="235">
        <v>27</v>
      </c>
      <c r="H17049" s="235">
        <v>14</v>
      </c>
    </row>
    <row r="17050" spans="2:8">
      <c r="B17050" s="235" t="s">
        <v>93</v>
      </c>
      <c r="C17050" s="235">
        <v>44685</v>
      </c>
      <c r="D17050" s="235">
        <v>0</v>
      </c>
      <c r="E17050" s="235">
        <v>77</v>
      </c>
      <c r="F17050" s="235"/>
      <c r="G17050" s="235">
        <v>24</v>
      </c>
      <c r="H17050" s="235">
        <v>17</v>
      </c>
    </row>
    <row r="17051" spans="2:8">
      <c r="B17051" s="235" t="s">
        <v>93</v>
      </c>
      <c r="C17051" s="235">
        <v>44686</v>
      </c>
      <c r="D17051" s="235">
        <v>0</v>
      </c>
      <c r="E17051" s="235">
        <v>81</v>
      </c>
      <c r="F17051" s="235"/>
      <c r="G17051" s="235">
        <v>23</v>
      </c>
      <c r="H17051" s="235">
        <v>17</v>
      </c>
    </row>
    <row r="17052" spans="2:8">
      <c r="B17052" s="235" t="s">
        <v>93</v>
      </c>
      <c r="C17052" s="235">
        <v>44687</v>
      </c>
      <c r="D17052" s="235">
        <v>1</v>
      </c>
      <c r="E17052" s="235">
        <v>82</v>
      </c>
      <c r="F17052" s="235"/>
      <c r="G17052" s="235">
        <v>21</v>
      </c>
      <c r="H17052" s="235">
        <v>16</v>
      </c>
    </row>
    <row r="17053" spans="2:8">
      <c r="B17053" s="235" t="s">
        <v>93</v>
      </c>
      <c r="C17053" s="235">
        <v>44683</v>
      </c>
      <c r="D17053" s="235">
        <v>5</v>
      </c>
      <c r="E17053" s="235">
        <v>78</v>
      </c>
      <c r="F17053" s="235"/>
      <c r="G17053" s="235">
        <v>25</v>
      </c>
      <c r="H17053" s="235">
        <v>15</v>
      </c>
    </row>
    <row r="17054" spans="2:8">
      <c r="B17054" s="235" t="s">
        <v>93</v>
      </c>
      <c r="C17054" s="235">
        <v>44690</v>
      </c>
      <c r="D17054" s="235">
        <v>15</v>
      </c>
      <c r="E17054" s="235">
        <v>69</v>
      </c>
      <c r="F17054" s="235"/>
      <c r="G17054" s="235">
        <v>25</v>
      </c>
      <c r="H17054" s="235">
        <v>16</v>
      </c>
    </row>
    <row r="17055" spans="2:8">
      <c r="B17055" s="235" t="s">
        <v>93</v>
      </c>
      <c r="C17055" s="235">
        <v>44691</v>
      </c>
      <c r="D17055" s="235">
        <v>15</v>
      </c>
      <c r="E17055" s="235">
        <v>68</v>
      </c>
      <c r="F17055" s="235"/>
      <c r="G17055" s="235">
        <v>23</v>
      </c>
      <c r="H17055" s="235">
        <v>16</v>
      </c>
    </row>
    <row r="17056" spans="2:8">
      <c r="B17056" s="235" t="s">
        <v>93</v>
      </c>
      <c r="C17056" s="235">
        <v>44692</v>
      </c>
      <c r="D17056" s="235">
        <v>15</v>
      </c>
      <c r="E17056" s="235">
        <v>70</v>
      </c>
      <c r="F17056" s="235"/>
      <c r="G17056" s="235">
        <v>23</v>
      </c>
      <c r="H17056" s="235">
        <v>16</v>
      </c>
    </row>
    <row r="17057" spans="2:8">
      <c r="B17057" s="235" t="s">
        <v>93</v>
      </c>
      <c r="C17057" s="235">
        <v>44693</v>
      </c>
      <c r="D17057" s="235">
        <v>1</v>
      </c>
      <c r="E17057" s="235">
        <v>90</v>
      </c>
      <c r="F17057" s="235"/>
      <c r="G17057" s="235">
        <v>22</v>
      </c>
      <c r="H17057" s="235">
        <v>15</v>
      </c>
    </row>
    <row r="17058" spans="2:8">
      <c r="B17058" s="235" t="s">
        <v>93</v>
      </c>
      <c r="C17058" s="235">
        <v>44694</v>
      </c>
      <c r="D17058" s="235">
        <v>10</v>
      </c>
      <c r="E17058" s="235">
        <v>68</v>
      </c>
      <c r="F17058" s="235"/>
      <c r="G17058" s="235">
        <v>23</v>
      </c>
      <c r="H17058" s="235">
        <v>16</v>
      </c>
    </row>
    <row r="17059" spans="2:8">
      <c r="B17059" s="235" t="s">
        <v>93</v>
      </c>
      <c r="C17059" s="235">
        <v>44697</v>
      </c>
      <c r="D17059" s="235">
        <v>0</v>
      </c>
      <c r="E17059" s="235">
        <v>66</v>
      </c>
      <c r="F17059" s="235"/>
      <c r="G17059" s="235">
        <v>23</v>
      </c>
      <c r="H17059" s="235">
        <v>16</v>
      </c>
    </row>
    <row r="17060" spans="2:8">
      <c r="B17060" s="235" t="s">
        <v>93</v>
      </c>
      <c r="C17060" s="235">
        <v>44698</v>
      </c>
      <c r="D17060" s="235">
        <v>1</v>
      </c>
      <c r="E17060" s="235">
        <v>79</v>
      </c>
      <c r="F17060" s="235"/>
      <c r="G17060" s="235">
        <v>22</v>
      </c>
      <c r="H17060" s="235">
        <v>16</v>
      </c>
    </row>
    <row r="17061" spans="2:8">
      <c r="B17061" s="235" t="s">
        <v>93</v>
      </c>
      <c r="C17061" s="235">
        <v>44699</v>
      </c>
      <c r="D17061" s="235">
        <v>0.5</v>
      </c>
      <c r="E17061" s="235">
        <v>80</v>
      </c>
      <c r="F17061" s="235"/>
      <c r="G17061" s="235">
        <v>20</v>
      </c>
      <c r="H17061" s="235">
        <v>16</v>
      </c>
    </row>
    <row r="17062" spans="2:8">
      <c r="B17062" s="235" t="s">
        <v>93</v>
      </c>
      <c r="C17062" s="235">
        <v>44700</v>
      </c>
      <c r="D17062" s="235">
        <v>0</v>
      </c>
      <c r="E17062" s="235">
        <v>84</v>
      </c>
      <c r="F17062" s="235"/>
      <c r="G17062" s="235">
        <v>22</v>
      </c>
      <c r="H17062" s="235">
        <v>15</v>
      </c>
    </row>
    <row r="17063" spans="2:8">
      <c r="B17063" s="235" t="s">
        <v>93</v>
      </c>
      <c r="C17063" s="235">
        <v>44701</v>
      </c>
      <c r="D17063" s="235">
        <v>0</v>
      </c>
      <c r="E17063" s="235">
        <v>68</v>
      </c>
      <c r="F17063" s="235"/>
      <c r="G17063" s="235">
        <v>21</v>
      </c>
      <c r="H17063" s="235">
        <v>14</v>
      </c>
    </row>
    <row r="17064" spans="2:8">
      <c r="B17064" s="235" t="s">
        <v>93</v>
      </c>
      <c r="C17064" s="235">
        <v>44704</v>
      </c>
      <c r="D17064" s="235">
        <v>18</v>
      </c>
      <c r="E17064" s="235">
        <v>70</v>
      </c>
      <c r="F17064" s="235"/>
      <c r="G17064" s="235">
        <v>20</v>
      </c>
      <c r="H17064" s="235">
        <v>14</v>
      </c>
    </row>
    <row r="17065" spans="2:8">
      <c r="B17065" s="235" t="s">
        <v>2497</v>
      </c>
      <c r="C17065" s="235">
        <v>44663</v>
      </c>
      <c r="D17065" s="235">
        <v>0</v>
      </c>
      <c r="E17065" s="235"/>
      <c r="F17065" s="235">
        <v>86.2</v>
      </c>
      <c r="G17065" s="235">
        <v>19.3</v>
      </c>
      <c r="H17065" s="235">
        <v>19.100000000000001</v>
      </c>
    </row>
    <row r="17066" spans="2:8">
      <c r="B17066" s="235" t="s">
        <v>2497</v>
      </c>
      <c r="C17066" s="235">
        <v>44664</v>
      </c>
      <c r="D17066" s="235">
        <v>0</v>
      </c>
      <c r="E17066" s="235"/>
      <c r="F17066" s="235">
        <v>87.33</v>
      </c>
      <c r="G17066" s="235">
        <v>18.329999999999998</v>
      </c>
      <c r="H17066" s="235">
        <v>18.23</v>
      </c>
    </row>
    <row r="17067" spans="2:8">
      <c r="B17067" s="235" t="s">
        <v>2497</v>
      </c>
      <c r="C17067" s="235">
        <v>44678</v>
      </c>
      <c r="D17067" s="235">
        <v>20</v>
      </c>
      <c r="E17067" s="235">
        <v>90.9</v>
      </c>
      <c r="F17067" s="235">
        <v>90.6</v>
      </c>
      <c r="G17067" s="235"/>
      <c r="H17067" s="235">
        <v>15.4</v>
      </c>
    </row>
    <row r="17068" spans="2:8">
      <c r="B17068" s="235" t="s">
        <v>2497</v>
      </c>
      <c r="C17068" s="235">
        <v>44683</v>
      </c>
      <c r="D17068" s="235">
        <v>2</v>
      </c>
      <c r="E17068" s="235">
        <v>87.23</v>
      </c>
      <c r="F17068" s="235">
        <v>86.73</v>
      </c>
      <c r="G17068" s="235"/>
      <c r="H17068" s="235">
        <v>18.829999999999998</v>
      </c>
    </row>
    <row r="17069" spans="2:8">
      <c r="B17069" s="235" t="s">
        <v>2497</v>
      </c>
      <c r="C17069" s="235">
        <v>44685</v>
      </c>
      <c r="D17069" s="235">
        <v>5</v>
      </c>
      <c r="E17069" s="235">
        <v>74.83</v>
      </c>
      <c r="F17069" s="235">
        <v>74.13</v>
      </c>
      <c r="G17069" s="235"/>
      <c r="H17069" s="235">
        <v>20.059999999999999</v>
      </c>
    </row>
    <row r="17070" spans="2:8">
      <c r="B17070" s="235" t="s">
        <v>2501</v>
      </c>
      <c r="C17070" s="235"/>
      <c r="D17070" s="235">
        <v>171691.04999999996</v>
      </c>
      <c r="E17070" s="235">
        <v>63.553314379506403</v>
      </c>
      <c r="F17070" s="235">
        <v>45.051182618907774</v>
      </c>
      <c r="G17070" s="235">
        <v>25.383645210458436</v>
      </c>
      <c r="H17070" s="235">
        <v>16.210313580681142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6E594-1D19-4FA5-8E06-A7D9744EA420}">
  <dimension ref="B5:K25"/>
  <sheetViews>
    <sheetView showGridLines="0" zoomScale="85" zoomScaleNormal="85" workbookViewId="0"/>
  </sheetViews>
  <sheetFormatPr baseColWidth="10" defaultColWidth="11.5703125" defaultRowHeight="12.75"/>
  <cols>
    <col min="1" max="1" width="1.85546875" style="132" customWidth="1"/>
    <col min="2" max="2" width="17.7109375" style="132" customWidth="1"/>
    <col min="3" max="3" width="34.28515625" style="132" customWidth="1"/>
    <col min="4" max="6" width="17.7109375" style="132" customWidth="1"/>
    <col min="7" max="7" width="18.42578125" style="132" customWidth="1"/>
    <col min="8" max="8" width="21.7109375" style="132" customWidth="1"/>
    <col min="9" max="9" width="15.5703125" style="132" customWidth="1"/>
    <col min="10" max="10" width="22.85546875" style="216" customWidth="1"/>
    <col min="11" max="11" width="21.140625" style="132" customWidth="1"/>
    <col min="12" max="16384" width="11.5703125" style="132"/>
  </cols>
  <sheetData>
    <row r="5" spans="2:11" ht="13.15" customHeight="1">
      <c r="D5" s="204"/>
      <c r="E5" s="205"/>
      <c r="F5" s="205"/>
      <c r="G5" s="205"/>
      <c r="H5" s="205"/>
    </row>
    <row r="6" spans="2:11">
      <c r="D6" s="204"/>
      <c r="E6" s="205"/>
      <c r="F6" s="205"/>
      <c r="G6" s="205"/>
      <c r="H6" s="205"/>
    </row>
    <row r="7" spans="2:11" ht="13.15" customHeight="1">
      <c r="D7" s="204"/>
      <c r="E7" s="205"/>
      <c r="F7" s="205"/>
      <c r="G7" s="205"/>
      <c r="H7" s="205"/>
    </row>
    <row r="8" spans="2:11" ht="67.5">
      <c r="B8" s="206" t="s">
        <v>1104</v>
      </c>
      <c r="C8" s="206" t="s">
        <v>1049</v>
      </c>
      <c r="D8" s="206" t="s">
        <v>1071</v>
      </c>
      <c r="E8" s="206" t="s">
        <v>1099</v>
      </c>
      <c r="F8" s="206" t="s">
        <v>1095</v>
      </c>
      <c r="G8" s="206" t="s">
        <v>1096</v>
      </c>
      <c r="H8" s="206" t="s">
        <v>1097</v>
      </c>
      <c r="I8" s="206" t="s">
        <v>1098</v>
      </c>
      <c r="J8" s="206" t="s">
        <v>1106</v>
      </c>
      <c r="K8" s="206" t="s">
        <v>1108</v>
      </c>
    </row>
    <row r="9" spans="2:11" ht="89.25">
      <c r="B9" s="357" t="s">
        <v>1100</v>
      </c>
      <c r="C9" s="121" t="s">
        <v>1050</v>
      </c>
      <c r="D9" s="121" t="s">
        <v>1051</v>
      </c>
      <c r="E9" s="207">
        <v>16</v>
      </c>
      <c r="F9" s="208" t="s">
        <v>1072</v>
      </c>
      <c r="G9" s="209" t="s">
        <v>1073</v>
      </c>
      <c r="H9" s="210" t="s">
        <v>1074</v>
      </c>
      <c r="I9" s="214" t="s">
        <v>1075</v>
      </c>
      <c r="J9" s="215" t="s">
        <v>1105</v>
      </c>
      <c r="K9" s="215" t="s">
        <v>1110</v>
      </c>
    </row>
    <row r="10" spans="2:11" ht="63.75">
      <c r="B10" s="358"/>
      <c r="C10" s="121" t="s">
        <v>1052</v>
      </c>
      <c r="D10" s="121" t="s">
        <v>1053</v>
      </c>
      <c r="E10" s="207">
        <v>36</v>
      </c>
      <c r="F10" s="211" t="s">
        <v>1076</v>
      </c>
      <c r="G10" s="212" t="s">
        <v>1077</v>
      </c>
      <c r="H10" s="213" t="s">
        <v>1078</v>
      </c>
      <c r="I10" s="212" t="s">
        <v>1079</v>
      </c>
      <c r="J10" s="215" t="s">
        <v>1105</v>
      </c>
      <c r="K10" s="215" t="s">
        <v>1109</v>
      </c>
    </row>
    <row r="11" spans="2:11" ht="89.25">
      <c r="B11" s="358"/>
      <c r="C11" s="212" t="s">
        <v>1054</v>
      </c>
      <c r="D11" s="212" t="s">
        <v>1055</v>
      </c>
      <c r="E11" s="207">
        <v>108</v>
      </c>
      <c r="F11" s="211" t="s">
        <v>1080</v>
      </c>
      <c r="G11" s="212" t="s">
        <v>1081</v>
      </c>
      <c r="H11" s="213" t="s">
        <v>1082</v>
      </c>
      <c r="I11" s="212" t="s">
        <v>1075</v>
      </c>
      <c r="J11" s="215" t="s">
        <v>1105</v>
      </c>
      <c r="K11" s="215" t="s">
        <v>1110</v>
      </c>
    </row>
    <row r="12" spans="2:11" ht="51">
      <c r="B12" s="358"/>
      <c r="C12" s="5" t="s">
        <v>1056</v>
      </c>
      <c r="D12" s="121" t="s">
        <v>1057</v>
      </c>
      <c r="E12" s="207">
        <v>8</v>
      </c>
      <c r="F12" s="208" t="s">
        <v>1083</v>
      </c>
      <c r="G12" s="209" t="s">
        <v>1083</v>
      </c>
      <c r="H12" s="210" t="s">
        <v>1084</v>
      </c>
      <c r="I12" s="209" t="s">
        <v>1085</v>
      </c>
      <c r="J12" s="215" t="s">
        <v>1107</v>
      </c>
      <c r="K12" s="215" t="s">
        <v>1107</v>
      </c>
    </row>
    <row r="13" spans="2:11" ht="38.25">
      <c r="B13" s="358"/>
      <c r="C13" s="209" t="s">
        <v>1058</v>
      </c>
      <c r="D13" s="209" t="s">
        <v>824</v>
      </c>
      <c r="E13" s="207">
        <v>108</v>
      </c>
      <c r="F13" s="211" t="s">
        <v>1086</v>
      </c>
      <c r="G13" s="212" t="s">
        <v>1087</v>
      </c>
      <c r="H13" s="213" t="s">
        <v>1088</v>
      </c>
      <c r="I13" s="121" t="s">
        <v>1089</v>
      </c>
      <c r="J13" s="215" t="s">
        <v>1105</v>
      </c>
      <c r="K13" s="215" t="s">
        <v>1110</v>
      </c>
    </row>
    <row r="14" spans="2:11" ht="51">
      <c r="B14" s="359"/>
      <c r="C14" s="209" t="s">
        <v>1059</v>
      </c>
      <c r="D14" s="209" t="s">
        <v>1060</v>
      </c>
      <c r="E14" s="207">
        <v>72</v>
      </c>
      <c r="F14" s="211" t="s">
        <v>1090</v>
      </c>
      <c r="G14" s="212" t="s">
        <v>1091</v>
      </c>
      <c r="H14" s="213" t="s">
        <v>1082</v>
      </c>
      <c r="I14" s="214" t="s">
        <v>1075</v>
      </c>
      <c r="J14" s="215" t="s">
        <v>1105</v>
      </c>
      <c r="K14" s="215" t="s">
        <v>1110</v>
      </c>
    </row>
    <row r="15" spans="2:11" ht="76.5">
      <c r="B15" s="357" t="s">
        <v>1101</v>
      </c>
      <c r="C15" s="209" t="s">
        <v>1050</v>
      </c>
      <c r="D15" s="209" t="s">
        <v>1061</v>
      </c>
      <c r="E15" s="207">
        <v>90</v>
      </c>
      <c r="F15" s="5" t="s">
        <v>1092</v>
      </c>
      <c r="G15" s="209" t="s">
        <v>1073</v>
      </c>
      <c r="H15" s="210" t="s">
        <v>1074</v>
      </c>
      <c r="I15" s="214" t="s">
        <v>1075</v>
      </c>
      <c r="J15" s="215" t="s">
        <v>1105</v>
      </c>
      <c r="K15" s="215" t="s">
        <v>1110</v>
      </c>
    </row>
    <row r="16" spans="2:11" ht="76.5">
      <c r="B16" s="358"/>
      <c r="C16" s="209" t="s">
        <v>1062</v>
      </c>
      <c r="D16" s="212" t="s">
        <v>1063</v>
      </c>
      <c r="E16" s="207">
        <v>108</v>
      </c>
      <c r="F16" s="211" t="s">
        <v>1080</v>
      </c>
      <c r="G16" s="212" t="s">
        <v>1081</v>
      </c>
      <c r="H16" s="213" t="s">
        <v>1082</v>
      </c>
      <c r="I16" s="212" t="s">
        <v>1075</v>
      </c>
      <c r="J16" s="215" t="s">
        <v>1105</v>
      </c>
      <c r="K16" s="215" t="s">
        <v>1110</v>
      </c>
    </row>
    <row r="17" spans="2:11" ht="51">
      <c r="B17" s="358"/>
      <c r="C17" s="5" t="s">
        <v>1056</v>
      </c>
      <c r="D17" s="121" t="s">
        <v>1057</v>
      </c>
      <c r="E17" s="207">
        <v>8</v>
      </c>
      <c r="F17" s="208" t="s">
        <v>1083</v>
      </c>
      <c r="G17" s="209" t="s">
        <v>1083</v>
      </c>
      <c r="H17" s="210" t="s">
        <v>1084</v>
      </c>
      <c r="I17" s="209" t="s">
        <v>1085</v>
      </c>
      <c r="J17" s="215" t="s">
        <v>1107</v>
      </c>
      <c r="K17" s="215" t="s">
        <v>1107</v>
      </c>
    </row>
    <row r="18" spans="2:11" ht="76.5">
      <c r="B18" s="358"/>
      <c r="C18" s="121" t="s">
        <v>1052</v>
      </c>
      <c r="D18" s="121" t="s">
        <v>1064</v>
      </c>
      <c r="E18" s="207">
        <v>36</v>
      </c>
      <c r="F18" s="211" t="s">
        <v>1076</v>
      </c>
      <c r="G18" s="212" t="s">
        <v>1077</v>
      </c>
      <c r="H18" s="213" t="s">
        <v>1078</v>
      </c>
      <c r="I18" s="212" t="s">
        <v>1079</v>
      </c>
      <c r="J18" s="215" t="s">
        <v>1107</v>
      </c>
      <c r="K18" s="215" t="s">
        <v>1107</v>
      </c>
    </row>
    <row r="19" spans="2:11" ht="51">
      <c r="B19" s="359"/>
      <c r="C19" s="209" t="s">
        <v>1059</v>
      </c>
      <c r="D19" s="209" t="s">
        <v>1060</v>
      </c>
      <c r="E19" s="207">
        <v>72</v>
      </c>
      <c r="F19" s="211" t="s">
        <v>1090</v>
      </c>
      <c r="G19" s="212" t="s">
        <v>1091</v>
      </c>
      <c r="H19" s="213" t="s">
        <v>1082</v>
      </c>
      <c r="I19" s="214" t="s">
        <v>1075</v>
      </c>
      <c r="J19" s="215" t="s">
        <v>1105</v>
      </c>
      <c r="K19" s="215" t="s">
        <v>1110</v>
      </c>
    </row>
    <row r="20" spans="2:11" ht="63.75">
      <c r="B20" s="357" t="s">
        <v>1102</v>
      </c>
      <c r="C20" s="212" t="s">
        <v>1050</v>
      </c>
      <c r="D20" s="209" t="s">
        <v>1065</v>
      </c>
      <c r="E20" s="207">
        <v>64</v>
      </c>
      <c r="F20" s="5" t="s">
        <v>1092</v>
      </c>
      <c r="G20" s="209" t="s">
        <v>1073</v>
      </c>
      <c r="H20" s="210" t="s">
        <v>1074</v>
      </c>
      <c r="I20" s="214" t="s">
        <v>1075</v>
      </c>
      <c r="J20" s="215" t="s">
        <v>1105</v>
      </c>
      <c r="K20" s="215" t="s">
        <v>1110</v>
      </c>
    </row>
    <row r="21" spans="2:11" ht="63.75">
      <c r="B21" s="358"/>
      <c r="C21" s="121" t="s">
        <v>1052</v>
      </c>
      <c r="D21" s="121" t="s">
        <v>1066</v>
      </c>
      <c r="E21" s="207">
        <v>36</v>
      </c>
      <c r="F21" s="211" t="s">
        <v>1093</v>
      </c>
      <c r="G21" s="212" t="s">
        <v>1077</v>
      </c>
      <c r="H21" s="213" t="s">
        <v>1078</v>
      </c>
      <c r="I21" s="212" t="s">
        <v>1079</v>
      </c>
      <c r="J21" s="215" t="s">
        <v>1105</v>
      </c>
      <c r="K21" s="215" t="s">
        <v>1110</v>
      </c>
    </row>
    <row r="22" spans="2:11" ht="63.75">
      <c r="B22" s="358"/>
      <c r="C22" s="212" t="s">
        <v>1054</v>
      </c>
      <c r="D22" s="212" t="s">
        <v>1067</v>
      </c>
      <c r="E22" s="207">
        <v>108</v>
      </c>
      <c r="F22" s="211" t="s">
        <v>1080</v>
      </c>
      <c r="G22" s="212" t="s">
        <v>1081</v>
      </c>
      <c r="H22" s="213" t="s">
        <v>1082</v>
      </c>
      <c r="I22" s="212" t="s">
        <v>1075</v>
      </c>
      <c r="J22" s="215" t="s">
        <v>1105</v>
      </c>
      <c r="K22" s="215" t="s">
        <v>1110</v>
      </c>
    </row>
    <row r="23" spans="2:11" ht="51">
      <c r="B23" s="359"/>
      <c r="C23" s="209" t="s">
        <v>1059</v>
      </c>
      <c r="D23" s="209" t="s">
        <v>1060</v>
      </c>
      <c r="E23" s="207">
        <v>72</v>
      </c>
      <c r="F23" s="211" t="s">
        <v>1090</v>
      </c>
      <c r="G23" s="212" t="s">
        <v>1091</v>
      </c>
      <c r="H23" s="213" t="s">
        <v>1082</v>
      </c>
      <c r="I23" s="214" t="s">
        <v>1075</v>
      </c>
      <c r="J23" s="215" t="s">
        <v>1105</v>
      </c>
      <c r="K23" s="215" t="s">
        <v>1110</v>
      </c>
    </row>
    <row r="24" spans="2:11" ht="38.25">
      <c r="B24" s="357" t="s">
        <v>1103</v>
      </c>
      <c r="C24" s="212" t="s">
        <v>1056</v>
      </c>
      <c r="D24" s="212" t="s">
        <v>1068</v>
      </c>
      <c r="E24" s="207">
        <v>120</v>
      </c>
      <c r="F24" s="208" t="s">
        <v>1083</v>
      </c>
      <c r="G24" s="209" t="s">
        <v>1083</v>
      </c>
      <c r="H24" s="210" t="s">
        <v>1084</v>
      </c>
      <c r="I24" s="209" t="s">
        <v>1094</v>
      </c>
      <c r="J24" s="215" t="s">
        <v>1107</v>
      </c>
      <c r="K24" s="215"/>
    </row>
    <row r="25" spans="2:11" ht="51">
      <c r="B25" s="359"/>
      <c r="C25" s="212" t="s">
        <v>1069</v>
      </c>
      <c r="D25" s="212" t="s">
        <v>1070</v>
      </c>
      <c r="E25" s="207">
        <v>64</v>
      </c>
      <c r="F25" s="5" t="s">
        <v>1092</v>
      </c>
      <c r="G25" s="209" t="s">
        <v>1073</v>
      </c>
      <c r="H25" s="210" t="s">
        <v>1074</v>
      </c>
      <c r="I25" s="214" t="s">
        <v>1075</v>
      </c>
      <c r="J25" s="215" t="s">
        <v>1105</v>
      </c>
      <c r="K25" s="215" t="s">
        <v>1110</v>
      </c>
    </row>
  </sheetData>
  <autoFilter ref="B8:K8" xr:uid="{7B38FAB3-7CBA-4DDC-96F5-B15D0AFA2489}"/>
  <mergeCells count="4">
    <mergeCell ref="B9:B14"/>
    <mergeCell ref="B15:B19"/>
    <mergeCell ref="B20:B23"/>
    <mergeCell ref="B24:B25"/>
  </mergeCells>
  <conditionalFormatting sqref="C9:C25">
    <cfRule type="cellIs" dxfId="74" priority="28" stopIfTrue="1" operator="equal">
      <formula>"Ruido"</formula>
    </cfRule>
    <cfRule type="cellIs" dxfId="73" priority="27" stopIfTrue="1" operator="equal">
      <formula>"Residuos Volátiles"</formula>
    </cfRule>
  </conditionalFormatting>
  <conditionalFormatting sqref="E9:E11 E13:E14">
    <cfRule type="cellIs" dxfId="72" priority="21" stopIfTrue="1" operator="greaterThan">
      <formula>(2*(#REF!+1)+1)</formula>
    </cfRule>
    <cfRule type="cellIs" dxfId="71" priority="22" stopIfTrue="1" operator="between">
      <formula>(#REF!+1)</formula>
      <formula>2*(#REF!+1)</formula>
    </cfRule>
  </conditionalFormatting>
  <conditionalFormatting sqref="E12">
    <cfRule type="cellIs" dxfId="70" priority="18" stopIfTrue="1" operator="between">
      <formula>(#REF!+1)</formula>
      <formula>2*(#REF!+1)</formula>
    </cfRule>
    <cfRule type="cellIs" dxfId="69" priority="19" stopIfTrue="1" operator="greaterThan">
      <formula>(2*(#REF!+1)+1)</formula>
    </cfRule>
    <cfRule type="cellIs" dxfId="68" priority="20" stopIfTrue="1" operator="between">
      <formula>(#REF!+1)</formula>
      <formula>2*(#REF!+1)</formula>
    </cfRule>
    <cfRule type="cellIs" dxfId="67" priority="17" stopIfTrue="1" operator="greaterThan">
      <formula>(2*(#REF!+1)+1)</formula>
    </cfRule>
  </conditionalFormatting>
  <conditionalFormatting sqref="E13:E16">
    <cfRule type="cellIs" dxfId="66" priority="24" stopIfTrue="1" operator="between">
      <formula>(#REF!+1)</formula>
      <formula>2*(#REF!+1)</formula>
    </cfRule>
    <cfRule type="cellIs" dxfId="65" priority="23" stopIfTrue="1" operator="greaterThan">
      <formula>(2*(#REF!+1)+1)</formula>
    </cfRule>
  </conditionalFormatting>
  <conditionalFormatting sqref="E17">
    <cfRule type="cellIs" dxfId="64" priority="15" stopIfTrue="1" operator="greaterThan">
      <formula>(2*(#REF!+1)+1)</formula>
    </cfRule>
    <cfRule type="cellIs" dxfId="63" priority="16" stopIfTrue="1" operator="between">
      <formula>(#REF!+1)</formula>
      <formula>2*(#REF!+1)</formula>
    </cfRule>
  </conditionalFormatting>
  <conditionalFormatting sqref="E17:E20">
    <cfRule type="cellIs" dxfId="62" priority="9" stopIfTrue="1" operator="greaterThan">
      <formula>(2*(#REF!+1)+1)</formula>
    </cfRule>
    <cfRule type="cellIs" dxfId="61" priority="10" stopIfTrue="1" operator="between">
      <formula>(#REF!+1)</formula>
      <formula>2*(#REF!+1)</formula>
    </cfRule>
  </conditionalFormatting>
  <conditionalFormatting sqref="E19">
    <cfRule type="cellIs" dxfId="60" priority="7" stopIfTrue="1" operator="greaterThan">
      <formula>(2*(#REF!+1)+1)</formula>
    </cfRule>
    <cfRule type="cellIs" dxfId="59" priority="8" stopIfTrue="1" operator="between">
      <formula>(#REF!+1)</formula>
      <formula>2*(#REF!+1)</formula>
    </cfRule>
  </conditionalFormatting>
  <conditionalFormatting sqref="E21:E25">
    <cfRule type="cellIs" dxfId="58" priority="3" stopIfTrue="1" operator="greaterThan">
      <formula>(2*(#REF!+1)+1)</formula>
    </cfRule>
    <cfRule type="cellIs" dxfId="57" priority="4" stopIfTrue="1" operator="between">
      <formula>(#REF!+1)</formula>
      <formula>2*(#REF!+1)</formula>
    </cfRule>
  </conditionalFormatting>
  <conditionalFormatting sqref="E23">
    <cfRule type="cellIs" dxfId="56" priority="1" stopIfTrue="1" operator="greaterThan">
      <formula>(2*(#REF!+1)+1)</formula>
    </cfRule>
    <cfRule type="cellIs" dxfId="55" priority="2" stopIfTrue="1" operator="between">
      <formula>(#REF!+1)</formula>
      <formula>2*(#REF!+1)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A779F-D539-4F93-A3AD-072C6CF3A7A4}">
  <dimension ref="B8:E60"/>
  <sheetViews>
    <sheetView showGridLines="0" zoomScale="85" zoomScaleNormal="85" workbookViewId="0"/>
  </sheetViews>
  <sheetFormatPr baseColWidth="10" defaultColWidth="11.5703125" defaultRowHeight="12.75"/>
  <cols>
    <col min="1" max="1" width="1.7109375" style="11" customWidth="1"/>
    <col min="2" max="2" width="6.5703125" style="11" customWidth="1"/>
    <col min="3" max="3" width="104.85546875" style="11" customWidth="1"/>
    <col min="4" max="4" width="17.28515625" style="11" customWidth="1"/>
    <col min="5" max="5" width="22.7109375" style="11" customWidth="1"/>
    <col min="6" max="16384" width="11.5703125" style="11"/>
  </cols>
  <sheetData>
    <row r="8" spans="2:5" ht="43.9" customHeight="1">
      <c r="B8" s="91" t="s">
        <v>1114</v>
      </c>
      <c r="C8" s="91" t="s">
        <v>1113</v>
      </c>
      <c r="D8" s="92" t="s">
        <v>1167</v>
      </c>
      <c r="E8" s="92" t="s">
        <v>1166</v>
      </c>
    </row>
    <row r="9" spans="2:5" ht="73.900000000000006" customHeight="1">
      <c r="B9" s="217">
        <v>1</v>
      </c>
      <c r="C9" s="222" t="s">
        <v>1115</v>
      </c>
      <c r="D9" s="218" t="s">
        <v>197</v>
      </c>
      <c r="E9" s="219">
        <f>+IF(D9="NO",0,2%)</f>
        <v>0.02</v>
      </c>
    </row>
    <row r="10" spans="2:5" ht="41.45" customHeight="1">
      <c r="B10" s="217">
        <v>2</v>
      </c>
      <c r="C10" s="223" t="s">
        <v>1116</v>
      </c>
      <c r="D10" s="218" t="s">
        <v>198</v>
      </c>
      <c r="E10" s="219">
        <f t="shared" ref="E10:E58" si="0">+IF(D10="NO",0,2%)</f>
        <v>0</v>
      </c>
    </row>
    <row r="11" spans="2:5" ht="41.45" customHeight="1">
      <c r="B11" s="217">
        <v>3</v>
      </c>
      <c r="C11" s="224" t="s">
        <v>1117</v>
      </c>
      <c r="D11" s="218" t="s">
        <v>197</v>
      </c>
      <c r="E11" s="219">
        <f t="shared" si="0"/>
        <v>0.02</v>
      </c>
    </row>
    <row r="12" spans="2:5" ht="41.45" customHeight="1">
      <c r="B12" s="217">
        <v>4</v>
      </c>
      <c r="C12" s="223" t="s">
        <v>1118</v>
      </c>
      <c r="D12" s="218" t="s">
        <v>197</v>
      </c>
      <c r="E12" s="219">
        <f t="shared" si="0"/>
        <v>0.02</v>
      </c>
    </row>
    <row r="13" spans="2:5" ht="41.45" customHeight="1">
      <c r="B13" s="217">
        <v>5</v>
      </c>
      <c r="C13" s="225" t="s">
        <v>1119</v>
      </c>
      <c r="D13" s="218" t="s">
        <v>197</v>
      </c>
      <c r="E13" s="219">
        <f t="shared" si="0"/>
        <v>0.02</v>
      </c>
    </row>
    <row r="14" spans="2:5" ht="41.45" customHeight="1">
      <c r="B14" s="217">
        <v>6</v>
      </c>
      <c r="C14" s="223" t="s">
        <v>1120</v>
      </c>
      <c r="D14" s="218" t="s">
        <v>197</v>
      </c>
      <c r="E14" s="219">
        <f t="shared" si="0"/>
        <v>0.02</v>
      </c>
    </row>
    <row r="15" spans="2:5" ht="41.45" customHeight="1">
      <c r="B15" s="217">
        <v>7</v>
      </c>
      <c r="C15" s="223" t="s">
        <v>1121</v>
      </c>
      <c r="D15" s="218" t="s">
        <v>197</v>
      </c>
      <c r="E15" s="219">
        <f t="shared" si="0"/>
        <v>0.02</v>
      </c>
    </row>
    <row r="16" spans="2:5" ht="41.45" customHeight="1">
      <c r="B16" s="217">
        <v>8</v>
      </c>
      <c r="C16" s="223" t="s">
        <v>1122</v>
      </c>
      <c r="D16" s="218" t="s">
        <v>197</v>
      </c>
      <c r="E16" s="219">
        <f t="shared" si="0"/>
        <v>0.02</v>
      </c>
    </row>
    <row r="17" spans="2:5" ht="41.45" customHeight="1">
      <c r="B17" s="217">
        <v>9</v>
      </c>
      <c r="C17" s="223" t="s">
        <v>1123</v>
      </c>
      <c r="D17" s="218" t="s">
        <v>197</v>
      </c>
      <c r="E17" s="219">
        <f t="shared" si="0"/>
        <v>0.02</v>
      </c>
    </row>
    <row r="18" spans="2:5" ht="41.45" customHeight="1">
      <c r="B18" s="217">
        <v>10</v>
      </c>
      <c r="C18" s="223" t="s">
        <v>1124</v>
      </c>
      <c r="D18" s="218" t="s">
        <v>197</v>
      </c>
      <c r="E18" s="219">
        <f t="shared" si="0"/>
        <v>0.02</v>
      </c>
    </row>
    <row r="19" spans="2:5" ht="41.45" customHeight="1">
      <c r="B19" s="217">
        <v>11</v>
      </c>
      <c r="C19" s="223" t="s">
        <v>1125</v>
      </c>
      <c r="D19" s="218" t="s">
        <v>197</v>
      </c>
      <c r="E19" s="219">
        <f t="shared" si="0"/>
        <v>0.02</v>
      </c>
    </row>
    <row r="20" spans="2:5" ht="41.45" customHeight="1">
      <c r="B20" s="217">
        <v>12</v>
      </c>
      <c r="C20" s="223" t="s">
        <v>1126</v>
      </c>
      <c r="D20" s="218" t="s">
        <v>197</v>
      </c>
      <c r="E20" s="219">
        <f t="shared" si="0"/>
        <v>0.02</v>
      </c>
    </row>
    <row r="21" spans="2:5" ht="41.45" customHeight="1">
      <c r="B21" s="217">
        <v>13</v>
      </c>
      <c r="C21" s="223" t="s">
        <v>1127</v>
      </c>
      <c r="D21" s="218" t="s">
        <v>197</v>
      </c>
      <c r="E21" s="219">
        <f t="shared" si="0"/>
        <v>0.02</v>
      </c>
    </row>
    <row r="22" spans="2:5" ht="41.45" customHeight="1">
      <c r="B22" s="217">
        <v>14</v>
      </c>
      <c r="C22" s="223" t="s">
        <v>1128</v>
      </c>
      <c r="D22" s="218" t="s">
        <v>197</v>
      </c>
      <c r="E22" s="219">
        <f t="shared" si="0"/>
        <v>0.02</v>
      </c>
    </row>
    <row r="23" spans="2:5" ht="41.45" customHeight="1">
      <c r="B23" s="217">
        <v>15</v>
      </c>
      <c r="C23" s="223" t="s">
        <v>1129</v>
      </c>
      <c r="D23" s="218" t="s">
        <v>197</v>
      </c>
      <c r="E23" s="219">
        <f t="shared" si="0"/>
        <v>0.02</v>
      </c>
    </row>
    <row r="24" spans="2:5" ht="55.15" customHeight="1">
      <c r="B24" s="217">
        <v>16</v>
      </c>
      <c r="C24" s="223" t="s">
        <v>1130</v>
      </c>
      <c r="D24" s="218" t="s">
        <v>198</v>
      </c>
      <c r="E24" s="219">
        <f t="shared" si="0"/>
        <v>0</v>
      </c>
    </row>
    <row r="25" spans="2:5" ht="41.45" customHeight="1">
      <c r="B25" s="217">
        <v>17</v>
      </c>
      <c r="C25" s="225" t="s">
        <v>1131</v>
      </c>
      <c r="D25" s="218" t="s">
        <v>198</v>
      </c>
      <c r="E25" s="219">
        <f t="shared" si="0"/>
        <v>0</v>
      </c>
    </row>
    <row r="26" spans="2:5" ht="41.45" customHeight="1">
      <c r="B26" s="217">
        <v>18</v>
      </c>
      <c r="C26" s="225" t="s">
        <v>1132</v>
      </c>
      <c r="D26" s="218" t="s">
        <v>197</v>
      </c>
      <c r="E26" s="219">
        <f t="shared" si="0"/>
        <v>0.02</v>
      </c>
    </row>
    <row r="27" spans="2:5" ht="41.45" customHeight="1">
      <c r="B27" s="217">
        <v>19</v>
      </c>
      <c r="C27" s="225" t="s">
        <v>1133</v>
      </c>
      <c r="D27" s="218" t="s">
        <v>197</v>
      </c>
      <c r="E27" s="219">
        <f t="shared" si="0"/>
        <v>0.02</v>
      </c>
    </row>
    <row r="28" spans="2:5" ht="41.45" customHeight="1">
      <c r="B28" s="217">
        <v>20</v>
      </c>
      <c r="C28" s="225" t="s">
        <v>1134</v>
      </c>
      <c r="D28" s="218" t="s">
        <v>197</v>
      </c>
      <c r="E28" s="219">
        <f t="shared" si="0"/>
        <v>0.02</v>
      </c>
    </row>
    <row r="29" spans="2:5" ht="41.45" customHeight="1">
      <c r="B29" s="217">
        <v>21</v>
      </c>
      <c r="C29" s="223" t="s">
        <v>1135</v>
      </c>
      <c r="D29" s="218" t="s">
        <v>197</v>
      </c>
      <c r="E29" s="219">
        <f t="shared" si="0"/>
        <v>0.02</v>
      </c>
    </row>
    <row r="30" spans="2:5" ht="41.45" customHeight="1">
      <c r="B30" s="217">
        <v>22</v>
      </c>
      <c r="C30" s="223" t="s">
        <v>1136</v>
      </c>
      <c r="D30" s="218" t="s">
        <v>197</v>
      </c>
      <c r="E30" s="219">
        <f t="shared" si="0"/>
        <v>0.02</v>
      </c>
    </row>
    <row r="31" spans="2:5" ht="41.45" customHeight="1">
      <c r="B31" s="217">
        <v>23</v>
      </c>
      <c r="C31" s="223" t="s">
        <v>1137</v>
      </c>
      <c r="D31" s="218" t="s">
        <v>197</v>
      </c>
      <c r="E31" s="219">
        <f t="shared" si="0"/>
        <v>0.02</v>
      </c>
    </row>
    <row r="32" spans="2:5" ht="41.45" customHeight="1">
      <c r="B32" s="217">
        <v>24</v>
      </c>
      <c r="C32" s="225" t="s">
        <v>1138</v>
      </c>
      <c r="D32" s="218" t="s">
        <v>197</v>
      </c>
      <c r="E32" s="219">
        <f t="shared" si="0"/>
        <v>0.02</v>
      </c>
    </row>
    <row r="33" spans="2:5" ht="41.45" customHeight="1">
      <c r="B33" s="217">
        <v>25</v>
      </c>
      <c r="C33" s="225" t="s">
        <v>1139</v>
      </c>
      <c r="D33" s="218" t="s">
        <v>197</v>
      </c>
      <c r="E33" s="219">
        <f t="shared" si="0"/>
        <v>0.02</v>
      </c>
    </row>
    <row r="34" spans="2:5" ht="41.45" customHeight="1">
      <c r="B34" s="217">
        <v>26</v>
      </c>
      <c r="C34" s="223" t="s">
        <v>1140</v>
      </c>
      <c r="D34" s="218" t="s">
        <v>197</v>
      </c>
      <c r="E34" s="219">
        <f t="shared" si="0"/>
        <v>0.02</v>
      </c>
    </row>
    <row r="35" spans="2:5" ht="41.45" customHeight="1">
      <c r="B35" s="217">
        <v>27</v>
      </c>
      <c r="C35" s="225" t="s">
        <v>1141</v>
      </c>
      <c r="D35" s="218" t="s">
        <v>197</v>
      </c>
      <c r="E35" s="219">
        <f t="shared" si="0"/>
        <v>0.02</v>
      </c>
    </row>
    <row r="36" spans="2:5" ht="41.45" customHeight="1">
      <c r="B36" s="217">
        <v>28</v>
      </c>
      <c r="C36" s="223" t="s">
        <v>1142</v>
      </c>
      <c r="D36" s="218" t="s">
        <v>197</v>
      </c>
      <c r="E36" s="219">
        <f t="shared" si="0"/>
        <v>0.02</v>
      </c>
    </row>
    <row r="37" spans="2:5" ht="41.45" customHeight="1">
      <c r="B37" s="217">
        <v>29</v>
      </c>
      <c r="C37" s="223" t="s">
        <v>1143</v>
      </c>
      <c r="D37" s="218" t="s">
        <v>197</v>
      </c>
      <c r="E37" s="219">
        <f t="shared" si="0"/>
        <v>0.02</v>
      </c>
    </row>
    <row r="38" spans="2:5" ht="41.45" customHeight="1">
      <c r="B38" s="217">
        <v>30</v>
      </c>
      <c r="C38" s="225" t="s">
        <v>1144</v>
      </c>
      <c r="D38" s="218" t="s">
        <v>197</v>
      </c>
      <c r="E38" s="219">
        <f t="shared" si="0"/>
        <v>0.02</v>
      </c>
    </row>
    <row r="39" spans="2:5" ht="41.45" customHeight="1">
      <c r="B39" s="217">
        <v>31</v>
      </c>
      <c r="C39" s="226" t="s">
        <v>1145</v>
      </c>
      <c r="D39" s="218" t="s">
        <v>198</v>
      </c>
      <c r="E39" s="219">
        <f t="shared" si="0"/>
        <v>0</v>
      </c>
    </row>
    <row r="40" spans="2:5" ht="41.45" customHeight="1">
      <c r="B40" s="217">
        <v>32</v>
      </c>
      <c r="C40" s="223" t="s">
        <v>1146</v>
      </c>
      <c r="D40" s="218" t="s">
        <v>197</v>
      </c>
      <c r="E40" s="219">
        <f t="shared" si="0"/>
        <v>0.02</v>
      </c>
    </row>
    <row r="41" spans="2:5" ht="41.45" customHeight="1">
      <c r="B41" s="217">
        <v>33</v>
      </c>
      <c r="C41" s="223" t="s">
        <v>1147</v>
      </c>
      <c r="D41" s="218" t="s">
        <v>197</v>
      </c>
      <c r="E41" s="219">
        <f t="shared" si="0"/>
        <v>0.02</v>
      </c>
    </row>
    <row r="42" spans="2:5" ht="41.45" customHeight="1">
      <c r="B42" s="217">
        <v>34</v>
      </c>
      <c r="C42" s="227" t="s">
        <v>1148</v>
      </c>
      <c r="D42" s="218" t="s">
        <v>197</v>
      </c>
      <c r="E42" s="219">
        <f t="shared" si="0"/>
        <v>0.02</v>
      </c>
    </row>
    <row r="43" spans="2:5" ht="41.45" customHeight="1">
      <c r="B43" s="217">
        <v>35</v>
      </c>
      <c r="C43" s="223" t="s">
        <v>1149</v>
      </c>
      <c r="D43" s="218" t="s">
        <v>197</v>
      </c>
      <c r="E43" s="219">
        <f t="shared" si="0"/>
        <v>0.02</v>
      </c>
    </row>
    <row r="44" spans="2:5" ht="41.45" customHeight="1">
      <c r="B44" s="217">
        <v>36</v>
      </c>
      <c r="C44" s="223" t="s">
        <v>1150</v>
      </c>
      <c r="D44" s="218" t="s">
        <v>197</v>
      </c>
      <c r="E44" s="219">
        <f t="shared" si="0"/>
        <v>0.02</v>
      </c>
    </row>
    <row r="45" spans="2:5" ht="41.45" customHeight="1">
      <c r="B45" s="217">
        <v>37</v>
      </c>
      <c r="C45" s="223" t="s">
        <v>1151</v>
      </c>
      <c r="D45" s="218" t="s">
        <v>197</v>
      </c>
      <c r="E45" s="219">
        <f t="shared" si="0"/>
        <v>0.02</v>
      </c>
    </row>
    <row r="46" spans="2:5" ht="41.45" customHeight="1">
      <c r="B46" s="217">
        <v>38</v>
      </c>
      <c r="C46" s="223" t="s">
        <v>1152</v>
      </c>
      <c r="D46" s="218" t="s">
        <v>198</v>
      </c>
      <c r="E46" s="219">
        <f t="shared" si="0"/>
        <v>0</v>
      </c>
    </row>
    <row r="47" spans="2:5" ht="41.45" customHeight="1">
      <c r="B47" s="217">
        <v>39</v>
      </c>
      <c r="C47" s="223" t="s">
        <v>1153</v>
      </c>
      <c r="D47" s="218" t="s">
        <v>198</v>
      </c>
      <c r="E47" s="219">
        <f t="shared" si="0"/>
        <v>0</v>
      </c>
    </row>
    <row r="48" spans="2:5" ht="41.45" customHeight="1">
      <c r="B48" s="217">
        <v>40</v>
      </c>
      <c r="C48" s="223" t="s">
        <v>1154</v>
      </c>
      <c r="D48" s="218" t="s">
        <v>197</v>
      </c>
      <c r="E48" s="219">
        <f t="shared" si="0"/>
        <v>0.02</v>
      </c>
    </row>
    <row r="49" spans="2:5" ht="41.45" customHeight="1">
      <c r="B49" s="217">
        <v>41</v>
      </c>
      <c r="C49" s="223" t="s">
        <v>1164</v>
      </c>
      <c r="D49" s="218" t="s">
        <v>197</v>
      </c>
      <c r="E49" s="219">
        <f t="shared" si="0"/>
        <v>0.02</v>
      </c>
    </row>
    <row r="50" spans="2:5" ht="41.45" customHeight="1">
      <c r="B50" s="217">
        <v>42</v>
      </c>
      <c r="C50" s="223" t="s">
        <v>1165</v>
      </c>
      <c r="D50" s="218" t="s">
        <v>197</v>
      </c>
      <c r="E50" s="219">
        <f t="shared" si="0"/>
        <v>0.02</v>
      </c>
    </row>
    <row r="51" spans="2:5" ht="41.45" customHeight="1">
      <c r="B51" s="217">
        <v>43</v>
      </c>
      <c r="C51" s="223" t="s">
        <v>1155</v>
      </c>
      <c r="D51" s="218" t="s">
        <v>197</v>
      </c>
      <c r="E51" s="219">
        <f t="shared" si="0"/>
        <v>0.02</v>
      </c>
    </row>
    <row r="52" spans="2:5" ht="41.45" customHeight="1">
      <c r="B52" s="217">
        <v>44</v>
      </c>
      <c r="C52" s="223" t="s">
        <v>1156</v>
      </c>
      <c r="D52" s="218" t="s">
        <v>197</v>
      </c>
      <c r="E52" s="219">
        <f t="shared" si="0"/>
        <v>0.02</v>
      </c>
    </row>
    <row r="53" spans="2:5" ht="41.45" customHeight="1">
      <c r="B53" s="217">
        <v>45</v>
      </c>
      <c r="C53" s="223" t="s">
        <v>1157</v>
      </c>
      <c r="D53" s="218" t="s">
        <v>198</v>
      </c>
      <c r="E53" s="219">
        <f t="shared" si="0"/>
        <v>0</v>
      </c>
    </row>
    <row r="54" spans="2:5" ht="41.45" customHeight="1">
      <c r="B54" s="217">
        <v>46</v>
      </c>
      <c r="C54" s="225" t="s">
        <v>1158</v>
      </c>
      <c r="D54" s="218" t="s">
        <v>197</v>
      </c>
      <c r="E54" s="219">
        <f t="shared" si="0"/>
        <v>0.02</v>
      </c>
    </row>
    <row r="55" spans="2:5" ht="41.45" customHeight="1">
      <c r="B55" s="217">
        <v>47</v>
      </c>
      <c r="C55" s="225" t="s">
        <v>1159</v>
      </c>
      <c r="D55" s="218" t="s">
        <v>197</v>
      </c>
      <c r="E55" s="219">
        <f t="shared" si="0"/>
        <v>0.02</v>
      </c>
    </row>
    <row r="56" spans="2:5" ht="41.45" customHeight="1">
      <c r="B56" s="217">
        <v>48</v>
      </c>
      <c r="C56" s="223" t="s">
        <v>1160</v>
      </c>
      <c r="D56" s="218" t="s">
        <v>197</v>
      </c>
      <c r="E56" s="219">
        <f t="shared" si="0"/>
        <v>0.02</v>
      </c>
    </row>
    <row r="57" spans="2:5" ht="41.45" customHeight="1">
      <c r="B57" s="217">
        <v>49</v>
      </c>
      <c r="C57" s="223" t="s">
        <v>1161</v>
      </c>
      <c r="D57" s="218" t="s">
        <v>197</v>
      </c>
      <c r="E57" s="219">
        <f t="shared" si="0"/>
        <v>0.02</v>
      </c>
    </row>
    <row r="58" spans="2:5" ht="41.45" customHeight="1">
      <c r="B58" s="217">
        <v>50</v>
      </c>
      <c r="C58" s="223" t="s">
        <v>1162</v>
      </c>
      <c r="D58" s="218" t="s">
        <v>197</v>
      </c>
      <c r="E58" s="219">
        <f t="shared" si="0"/>
        <v>0.02</v>
      </c>
    </row>
    <row r="59" spans="2:5" ht="22.15" customHeight="1">
      <c r="B59" s="360" t="s">
        <v>179</v>
      </c>
      <c r="C59" s="360"/>
      <c r="D59" s="360"/>
      <c r="E59" s="220">
        <f>SUM(E9:E58)</f>
        <v>0.86000000000000043</v>
      </c>
    </row>
    <row r="60" spans="2:5" ht="22.15" customHeight="1">
      <c r="B60" s="361" t="s">
        <v>1163</v>
      </c>
      <c r="C60" s="361"/>
      <c r="D60" s="361"/>
      <c r="E60" s="221" t="str">
        <f>+IF(E59&lt;60%,"CRITICO",IF(E59&lt;85%,"MODERADAMENTE ACEPTABLE","ACEPTABLE"))</f>
        <v>ACEPTABLE</v>
      </c>
    </row>
  </sheetData>
  <autoFilter ref="B8:I60" xr:uid="{06503D45-A801-41CC-AE8B-7C0A57BF28C2}"/>
  <mergeCells count="2">
    <mergeCell ref="B59:D59"/>
    <mergeCell ref="B60:D60"/>
  </mergeCells>
  <conditionalFormatting sqref="E60">
    <cfRule type="cellIs" dxfId="54" priority="1" stopIfTrue="1" operator="equal">
      <formula>"MODERADAMENTE ACEPTABLE"</formula>
    </cfRule>
    <cfRule type="cellIs" dxfId="53" priority="2" stopIfTrue="1" operator="equal">
      <formula>"ACEPTABLE"</formula>
    </cfRule>
    <cfRule type="cellIs" dxfId="52" priority="3" stopIfTrue="1" operator="equal">
      <formula>"CRITICO"</formula>
    </cfRule>
    <cfRule type="cellIs" dxfId="51" priority="4" stopIfTrue="1" operator="equal">
      <formula>"EXCELENTE"</formula>
    </cfRule>
    <cfRule type="cellIs" dxfId="50" priority="5" stopIfTrue="1" operator="equal">
      <formula>"BUENO"</formula>
    </cfRule>
    <cfRule type="cellIs" dxfId="49" priority="6" stopIfTrue="1" operator="equal">
      <formula>"REGULAR"</formula>
    </cfRule>
    <cfRule type="cellIs" dxfId="48" priority="7" stopIfTrue="1" operator="equal">
      <formula>"DEFICIENTE"</formula>
    </cfRule>
  </conditionalFormatting>
  <dataValidations count="1">
    <dataValidation type="list" allowBlank="1" showInputMessage="1" showErrorMessage="1" sqref="D9:D58" xr:uid="{94B4D20C-EBDA-4028-935E-5A008F2FA34F}">
      <formula1>"SI,NO"</formula1>
    </dataValidation>
  </dataValidations>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F88CE-0CDF-4EC6-AC9B-75ABDA1477A6}">
  <dimension ref="B7:G41"/>
  <sheetViews>
    <sheetView showGridLines="0" zoomScale="70" zoomScaleNormal="70" workbookViewId="0"/>
  </sheetViews>
  <sheetFormatPr baseColWidth="10" defaultColWidth="11.5703125" defaultRowHeight="12.75"/>
  <cols>
    <col min="1" max="1" width="1.7109375" style="11" customWidth="1"/>
    <col min="2" max="2" width="20.7109375" style="11" customWidth="1"/>
    <col min="3" max="3" width="25.140625" style="11" customWidth="1"/>
    <col min="4" max="6" width="19.28515625" style="11" customWidth="1"/>
    <col min="7" max="16384" width="11.5703125" style="11"/>
  </cols>
  <sheetData>
    <row r="7" spans="2:7">
      <c r="C7" s="25"/>
    </row>
    <row r="8" spans="2:7" ht="63.75">
      <c r="B8" s="31" t="s">
        <v>2551</v>
      </c>
      <c r="C8" s="31" t="s">
        <v>137</v>
      </c>
      <c r="D8" s="31" t="s">
        <v>138</v>
      </c>
      <c r="E8" s="31" t="s">
        <v>139</v>
      </c>
      <c r="F8" s="31" t="s">
        <v>141</v>
      </c>
      <c r="G8" s="31" t="s">
        <v>140</v>
      </c>
    </row>
    <row r="9" spans="2:7">
      <c r="B9" s="13" t="s">
        <v>347</v>
      </c>
      <c r="C9" s="32" t="s">
        <v>74</v>
      </c>
      <c r="D9" s="33">
        <v>0</v>
      </c>
      <c r="E9" s="33">
        <v>35.589041095890401</v>
      </c>
      <c r="F9" s="33"/>
      <c r="G9" s="13">
        <v>33</v>
      </c>
    </row>
    <row r="10" spans="2:7">
      <c r="B10" s="13" t="s">
        <v>347</v>
      </c>
      <c r="C10" s="32" t="s">
        <v>75</v>
      </c>
      <c r="D10" s="33">
        <v>38.438356164383563</v>
      </c>
      <c r="E10" s="33">
        <v>37.12328767123288</v>
      </c>
      <c r="F10" s="33"/>
      <c r="G10" s="13">
        <v>33</v>
      </c>
    </row>
    <row r="11" spans="2:7">
      <c r="B11" s="13" t="s">
        <v>347</v>
      </c>
      <c r="C11" s="32" t="s">
        <v>80</v>
      </c>
      <c r="D11" s="33">
        <v>39.753424657534246</v>
      </c>
      <c r="E11" s="33">
        <v>19.123287671232877</v>
      </c>
      <c r="F11" s="33"/>
      <c r="G11" s="13">
        <v>33</v>
      </c>
    </row>
    <row r="12" spans="2:7">
      <c r="B12" s="13" t="s">
        <v>347</v>
      </c>
      <c r="C12" s="32" t="s">
        <v>76</v>
      </c>
      <c r="D12" s="33">
        <v>0</v>
      </c>
      <c r="E12" s="33">
        <v>26.304109589041094</v>
      </c>
      <c r="F12" s="33"/>
      <c r="G12" s="13">
        <v>33</v>
      </c>
    </row>
    <row r="13" spans="2:7">
      <c r="B13" s="13" t="s">
        <v>347</v>
      </c>
      <c r="C13" s="32" t="s">
        <v>72</v>
      </c>
      <c r="D13" s="33">
        <v>79.849315068493141</v>
      </c>
      <c r="E13" s="33">
        <v>46.136986301369866</v>
      </c>
      <c r="F13" s="33"/>
      <c r="G13" s="13">
        <v>33</v>
      </c>
    </row>
    <row r="14" spans="2:7">
      <c r="B14" s="13" t="s">
        <v>347</v>
      </c>
      <c r="C14" s="32" t="s">
        <v>81</v>
      </c>
      <c r="D14" s="33">
        <v>0</v>
      </c>
      <c r="E14" s="33">
        <v>23.205479452054796</v>
      </c>
      <c r="F14" s="33"/>
      <c r="G14" s="13">
        <v>33</v>
      </c>
    </row>
    <row r="15" spans="2:7">
      <c r="B15" s="13" t="s">
        <v>347</v>
      </c>
      <c r="C15" s="32" t="s">
        <v>73</v>
      </c>
      <c r="D15" s="33">
        <v>129.79452054794521</v>
      </c>
      <c r="E15" s="33">
        <v>51.849315068493155</v>
      </c>
      <c r="F15" s="33"/>
      <c r="G15" s="13">
        <v>33</v>
      </c>
    </row>
    <row r="16" spans="2:7">
      <c r="B16" s="13" t="s">
        <v>347</v>
      </c>
      <c r="C16" s="32" t="s">
        <v>82</v>
      </c>
      <c r="D16" s="33">
        <v>33.863013698630141</v>
      </c>
      <c r="E16" s="33">
        <v>25.041095890410958</v>
      </c>
      <c r="F16" s="33"/>
      <c r="G16" s="13">
        <v>33</v>
      </c>
    </row>
    <row r="17" spans="2:7">
      <c r="B17" s="13" t="s">
        <v>347</v>
      </c>
      <c r="C17" s="32" t="s">
        <v>77</v>
      </c>
      <c r="D17" s="33">
        <v>88.849315068493155</v>
      </c>
      <c r="E17" s="33">
        <v>38.493150684931507</v>
      </c>
      <c r="F17" s="33">
        <v>62.380800000000008</v>
      </c>
      <c r="G17" s="13">
        <v>33</v>
      </c>
    </row>
    <row r="18" spans="2:7">
      <c r="B18" s="13" t="s">
        <v>347</v>
      </c>
      <c r="C18" s="32" t="s">
        <v>78</v>
      </c>
      <c r="D18" s="33">
        <v>75</v>
      </c>
      <c r="E18" s="33">
        <v>30.602739726027398</v>
      </c>
      <c r="F18" s="33">
        <v>72.575999999999993</v>
      </c>
      <c r="G18" s="13">
        <v>33</v>
      </c>
    </row>
    <row r="19" spans="2:7">
      <c r="B19" s="13" t="s">
        <v>347</v>
      </c>
      <c r="C19" s="32" t="s">
        <v>83</v>
      </c>
      <c r="D19" s="33">
        <v>0</v>
      </c>
      <c r="E19" s="33">
        <v>18.128767123287666</v>
      </c>
      <c r="F19" s="33"/>
      <c r="G19" s="13">
        <v>33</v>
      </c>
    </row>
    <row r="20" spans="2:7">
      <c r="B20" s="13" t="s">
        <v>347</v>
      </c>
      <c r="C20" s="32" t="s">
        <v>87</v>
      </c>
      <c r="D20" s="33">
        <v>46.320547945205483</v>
      </c>
      <c r="E20" s="33">
        <v>40.287671232876711</v>
      </c>
      <c r="F20" s="33"/>
      <c r="G20" s="13">
        <v>33</v>
      </c>
    </row>
    <row r="21" spans="2:7">
      <c r="B21" s="13" t="s">
        <v>347</v>
      </c>
      <c r="C21" s="32" t="s">
        <v>84</v>
      </c>
      <c r="D21" s="33">
        <v>32.301369863013697</v>
      </c>
      <c r="E21" s="33">
        <v>24.356164383561644</v>
      </c>
      <c r="F21" s="33"/>
      <c r="G21" s="13">
        <v>33</v>
      </c>
    </row>
    <row r="22" spans="2:7">
      <c r="B22" s="13" t="s">
        <v>347</v>
      </c>
      <c r="C22" s="32" t="s">
        <v>85</v>
      </c>
      <c r="D22" s="33">
        <v>91.369863013698634</v>
      </c>
      <c r="E22" s="33">
        <v>28.958904109589042</v>
      </c>
      <c r="F22" s="33">
        <v>261.79199999999997</v>
      </c>
      <c r="G22" s="13">
        <v>33</v>
      </c>
    </row>
    <row r="23" spans="2:7">
      <c r="B23" s="13" t="s">
        <v>347</v>
      </c>
      <c r="C23" s="32" t="s">
        <v>86</v>
      </c>
      <c r="D23" s="33">
        <v>94.34246575342469</v>
      </c>
      <c r="E23" s="33">
        <v>37.610958904109587</v>
      </c>
      <c r="F23" s="33">
        <v>326.15999999999997</v>
      </c>
      <c r="G23" s="13">
        <v>33</v>
      </c>
    </row>
    <row r="24" spans="2:7">
      <c r="B24" s="13" t="s">
        <v>347</v>
      </c>
      <c r="C24" s="32" t="s">
        <v>79</v>
      </c>
      <c r="D24" s="33">
        <v>11.876712328767123</v>
      </c>
      <c r="E24" s="33">
        <v>35.917808219178085</v>
      </c>
      <c r="F24" s="33"/>
      <c r="G24" s="13">
        <v>33</v>
      </c>
    </row>
    <row r="25" spans="2:7">
      <c r="B25" s="13" t="s">
        <v>346</v>
      </c>
      <c r="C25" s="32" t="s">
        <v>89</v>
      </c>
      <c r="D25" s="33">
        <v>38.449315068493156</v>
      </c>
      <c r="E25" s="33">
        <v>37.142465753424659</v>
      </c>
      <c r="F25" s="33"/>
      <c r="G25" s="13">
        <v>33</v>
      </c>
    </row>
    <row r="26" spans="2:7">
      <c r="B26" s="13" t="s">
        <v>346</v>
      </c>
      <c r="C26" s="32" t="s">
        <v>98</v>
      </c>
      <c r="D26" s="33">
        <v>0</v>
      </c>
      <c r="E26" s="33">
        <v>0</v>
      </c>
      <c r="F26" s="33"/>
      <c r="G26" s="13">
        <v>33</v>
      </c>
    </row>
    <row r="27" spans="2:7">
      <c r="B27" s="13" t="s">
        <v>346</v>
      </c>
      <c r="C27" s="32" t="s">
        <v>99</v>
      </c>
      <c r="D27" s="33">
        <v>43.591780821917816</v>
      </c>
      <c r="E27" s="33">
        <v>28.82191780821918</v>
      </c>
      <c r="F27" s="33"/>
      <c r="G27" s="13">
        <v>33</v>
      </c>
    </row>
    <row r="28" spans="2:7">
      <c r="B28" s="13" t="s">
        <v>346</v>
      </c>
      <c r="C28" s="32" t="s">
        <v>88</v>
      </c>
      <c r="D28" s="33">
        <v>67.849315068493141</v>
      </c>
      <c r="E28" s="33">
        <v>25.671232876712331</v>
      </c>
      <c r="F28" s="33">
        <v>102.79871999999999</v>
      </c>
      <c r="G28" s="13">
        <v>33</v>
      </c>
    </row>
    <row r="29" spans="2:7">
      <c r="B29" s="13" t="s">
        <v>346</v>
      </c>
      <c r="C29" s="32" t="s">
        <v>90</v>
      </c>
      <c r="D29" s="33">
        <v>41.232876712328768</v>
      </c>
      <c r="E29" s="33">
        <v>37.972602739726028</v>
      </c>
      <c r="F29" s="33"/>
      <c r="G29" s="13">
        <v>33</v>
      </c>
    </row>
    <row r="30" spans="2:7">
      <c r="B30" s="13" t="s">
        <v>346</v>
      </c>
      <c r="C30" s="32" t="s">
        <v>100</v>
      </c>
      <c r="D30" s="33">
        <v>0</v>
      </c>
      <c r="E30" s="33">
        <v>0</v>
      </c>
      <c r="F30" s="33"/>
      <c r="G30" s="13">
        <v>33</v>
      </c>
    </row>
    <row r="31" spans="2:7">
      <c r="B31" s="13" t="s">
        <v>346</v>
      </c>
      <c r="C31" s="32" t="s">
        <v>95</v>
      </c>
      <c r="D31" s="33">
        <v>67.06849315068493</v>
      </c>
      <c r="E31" s="33">
        <v>29.36986301369863</v>
      </c>
      <c r="F31" s="33"/>
      <c r="G31" s="13">
        <v>33</v>
      </c>
    </row>
    <row r="32" spans="2:7">
      <c r="B32" s="13" t="s">
        <v>346</v>
      </c>
      <c r="C32" s="32" t="s">
        <v>91</v>
      </c>
      <c r="D32" s="33">
        <v>0</v>
      </c>
      <c r="E32" s="33">
        <v>25.75068493150685</v>
      </c>
      <c r="F32" s="33"/>
      <c r="G32" s="13">
        <v>33</v>
      </c>
    </row>
    <row r="33" spans="2:7">
      <c r="B33" s="13" t="s">
        <v>346</v>
      </c>
      <c r="C33" s="32" t="s">
        <v>96</v>
      </c>
      <c r="D33" s="33">
        <v>75.438356164383563</v>
      </c>
      <c r="E33" s="33">
        <v>31.457534246575349</v>
      </c>
      <c r="F33" s="33">
        <v>4.32</v>
      </c>
      <c r="G33" s="13">
        <v>33</v>
      </c>
    </row>
    <row r="34" spans="2:7">
      <c r="B34" s="13" t="s">
        <v>346</v>
      </c>
      <c r="C34" s="32" t="s">
        <v>93</v>
      </c>
      <c r="D34" s="33">
        <v>68.342465753424648</v>
      </c>
      <c r="E34" s="33">
        <v>30.616438356164384</v>
      </c>
      <c r="F34" s="33"/>
      <c r="G34" s="13">
        <v>33</v>
      </c>
    </row>
    <row r="35" spans="2:7">
      <c r="B35" s="13" t="s">
        <v>346</v>
      </c>
      <c r="C35" s="32" t="s">
        <v>92</v>
      </c>
      <c r="D35" s="33">
        <v>55.041095890410958</v>
      </c>
      <c r="E35" s="33">
        <v>28.027397260273975</v>
      </c>
      <c r="F35" s="33"/>
      <c r="G35" s="13">
        <v>33</v>
      </c>
    </row>
    <row r="36" spans="2:7">
      <c r="B36" s="13" t="s">
        <v>346</v>
      </c>
      <c r="C36" s="32" t="s">
        <v>94</v>
      </c>
      <c r="D36" s="33">
        <v>60.38082191780822</v>
      </c>
      <c r="E36" s="33">
        <v>32.104109589041094</v>
      </c>
      <c r="F36" s="33">
        <v>21.081600000000002</v>
      </c>
      <c r="G36" s="13">
        <v>33</v>
      </c>
    </row>
    <row r="37" spans="2:7">
      <c r="B37" s="13" t="s">
        <v>346</v>
      </c>
      <c r="C37" s="32" t="s">
        <v>97</v>
      </c>
      <c r="D37" s="33">
        <v>87.920547945205485</v>
      </c>
      <c r="E37" s="33">
        <v>40.287671232876711</v>
      </c>
      <c r="F37" s="33"/>
      <c r="G37" s="13">
        <v>33</v>
      </c>
    </row>
    <row r="38" spans="2:7">
      <c r="B38" s="13" t="s">
        <v>338</v>
      </c>
      <c r="C38" s="32" t="s">
        <v>101</v>
      </c>
      <c r="D38" s="33">
        <v>64.320547945205462</v>
      </c>
      <c r="E38" s="33">
        <v>25.006849315068486</v>
      </c>
      <c r="F38" s="33"/>
      <c r="G38" s="13">
        <v>33</v>
      </c>
    </row>
    <row r="39" spans="2:7">
      <c r="B39" s="13" t="s">
        <v>338</v>
      </c>
      <c r="C39" s="32" t="s">
        <v>103</v>
      </c>
      <c r="D39" s="33">
        <v>73.753424657534239</v>
      </c>
      <c r="E39" s="33">
        <v>31.287671232876715</v>
      </c>
      <c r="F39" s="33">
        <v>3.4560000000000004</v>
      </c>
      <c r="G39" s="13">
        <v>33</v>
      </c>
    </row>
    <row r="40" spans="2:7">
      <c r="B40" s="13" t="s">
        <v>338</v>
      </c>
      <c r="C40" s="32" t="s">
        <v>102</v>
      </c>
      <c r="D40" s="33">
        <v>74.657534246575352</v>
      </c>
      <c r="E40" s="33">
        <v>25.780821917808218</v>
      </c>
      <c r="F40" s="33">
        <v>14.688000000000002</v>
      </c>
      <c r="G40" s="13">
        <v>33</v>
      </c>
    </row>
    <row r="41" spans="2:7">
      <c r="B41" s="13" t="s">
        <v>338</v>
      </c>
      <c r="C41" s="32" t="s">
        <v>104</v>
      </c>
      <c r="D41" s="33">
        <v>73.013698630136986</v>
      </c>
      <c r="E41" s="33">
        <v>30.849315068493151</v>
      </c>
      <c r="F41" s="33"/>
      <c r="G41" s="13">
        <v>33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F59C4-5EE0-452E-8F72-E3F8AADC7B1A}">
  <dimension ref="B9:C23"/>
  <sheetViews>
    <sheetView showGridLines="0" workbookViewId="0"/>
  </sheetViews>
  <sheetFormatPr baseColWidth="10" defaultColWidth="11.5703125" defaultRowHeight="12.75"/>
  <cols>
    <col min="1" max="1" width="11.5703125" style="11"/>
    <col min="2" max="2" width="39.7109375" style="11" customWidth="1"/>
    <col min="3" max="16384" width="11.5703125" style="11"/>
  </cols>
  <sheetData>
    <row r="9" spans="2:3">
      <c r="B9" s="316" t="s">
        <v>0</v>
      </c>
      <c r="C9" s="318"/>
    </row>
    <row r="10" spans="2:3">
      <c r="B10" s="31" t="s">
        <v>21</v>
      </c>
      <c r="C10" s="31" t="s">
        <v>22</v>
      </c>
    </row>
    <row r="11" spans="2:3">
      <c r="B11" s="26" t="s">
        <v>20</v>
      </c>
      <c r="C11" s="13">
        <v>33</v>
      </c>
    </row>
    <row r="12" spans="2:3">
      <c r="B12" s="26" t="s">
        <v>16</v>
      </c>
      <c r="C12" s="13">
        <v>5</v>
      </c>
    </row>
    <row r="13" spans="2:3">
      <c r="B13" s="26" t="s">
        <v>18</v>
      </c>
      <c r="C13" s="13">
        <v>10</v>
      </c>
    </row>
    <row r="14" spans="2:3">
      <c r="B14" s="13" t="s">
        <v>19</v>
      </c>
      <c r="C14" s="13">
        <f>C11-C12-C13</f>
        <v>18</v>
      </c>
    </row>
    <row r="15" spans="2:3">
      <c r="B15" s="26" t="s">
        <v>23</v>
      </c>
      <c r="C15" s="15">
        <f>C14/C11</f>
        <v>0.54545454545454541</v>
      </c>
    </row>
    <row r="16" spans="2:3" ht="7.15" customHeight="1"/>
    <row r="17" spans="2:3" ht="13.5" customHeight="1">
      <c r="B17" s="316" t="s">
        <v>17</v>
      </c>
      <c r="C17" s="318"/>
    </row>
    <row r="18" spans="2:3">
      <c r="B18" s="31" t="s">
        <v>21</v>
      </c>
      <c r="C18" s="31" t="s">
        <v>22</v>
      </c>
    </row>
    <row r="19" spans="2:3">
      <c r="B19" s="26" t="s">
        <v>20</v>
      </c>
      <c r="C19" s="13">
        <v>33</v>
      </c>
    </row>
    <row r="20" spans="2:3">
      <c r="B20" s="26" t="s">
        <v>16</v>
      </c>
      <c r="C20" s="13">
        <v>5</v>
      </c>
    </row>
    <row r="21" spans="2:3">
      <c r="B21" s="26" t="s">
        <v>18</v>
      </c>
      <c r="C21" s="13">
        <v>5</v>
      </c>
    </row>
    <row r="22" spans="2:3">
      <c r="B22" s="13" t="s">
        <v>19</v>
      </c>
      <c r="C22" s="13">
        <f>C19-C20-C21</f>
        <v>23</v>
      </c>
    </row>
    <row r="23" spans="2:3">
      <c r="B23" s="26" t="s">
        <v>23</v>
      </c>
      <c r="C23" s="15">
        <f>C22/C19</f>
        <v>0.69696969696969702</v>
      </c>
    </row>
  </sheetData>
  <mergeCells count="2">
    <mergeCell ref="B9:C9"/>
    <mergeCell ref="B17:C17"/>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A2AF1-ECAC-4B4E-9FFB-6AE474E98DF9}">
  <dimension ref="B7:C56"/>
  <sheetViews>
    <sheetView showGridLines="0" workbookViewId="0">
      <selection activeCell="D15" sqref="D15"/>
    </sheetView>
  </sheetViews>
  <sheetFormatPr baseColWidth="10" defaultColWidth="11.5703125" defaultRowHeight="12.75"/>
  <cols>
    <col min="1" max="1" width="1.7109375" style="11" customWidth="1"/>
    <col min="2" max="2" width="32.28515625" style="11" customWidth="1"/>
    <col min="3" max="5" width="37.42578125" style="11" bestFit="1" customWidth="1"/>
    <col min="6" max="16384" width="11.5703125" style="11"/>
  </cols>
  <sheetData>
    <row r="7" spans="2:3" ht="25.5">
      <c r="B7" s="31" t="s">
        <v>573</v>
      </c>
      <c r="C7" s="31" t="s">
        <v>30</v>
      </c>
    </row>
    <row r="8" spans="2:3">
      <c r="B8" s="19" t="s">
        <v>1</v>
      </c>
      <c r="C8" s="22">
        <v>0.24328651630703768</v>
      </c>
    </row>
    <row r="9" spans="2:3">
      <c r="B9" s="19" t="s">
        <v>6</v>
      </c>
      <c r="C9" s="22">
        <v>0.32431756663638067</v>
      </c>
    </row>
    <row r="10" spans="2:3">
      <c r="B10" s="13" t="s">
        <v>501</v>
      </c>
      <c r="C10" s="15">
        <v>0.28082462024067861</v>
      </c>
    </row>
    <row r="11" spans="2:3">
      <c r="B11" s="13" t="s">
        <v>502</v>
      </c>
      <c r="C11" s="15">
        <v>0.36781051303208273</v>
      </c>
    </row>
    <row r="12" spans="2:3">
      <c r="B12" s="19" t="s">
        <v>3</v>
      </c>
      <c r="C12" s="22">
        <v>0.16661806669665225</v>
      </c>
    </row>
    <row r="13" spans="2:3">
      <c r="B13" s="13" t="s">
        <v>503</v>
      </c>
      <c r="C13" s="15">
        <v>0.11355967946014339</v>
      </c>
    </row>
    <row r="14" spans="2:3">
      <c r="B14" s="13" t="s">
        <v>504</v>
      </c>
      <c r="C14" s="15">
        <v>0.23176883430200682</v>
      </c>
    </row>
    <row r="15" spans="2:3">
      <c r="B15" s="13" t="s">
        <v>505</v>
      </c>
      <c r="C15" s="15">
        <v>0.15452568632780647</v>
      </c>
    </row>
    <row r="16" spans="2:3">
      <c r="B16" s="19" t="s">
        <v>4</v>
      </c>
      <c r="C16" s="22">
        <v>0.21096388120014323</v>
      </c>
    </row>
    <row r="17" spans="2:3">
      <c r="B17" s="13" t="s">
        <v>506</v>
      </c>
      <c r="C17" s="15">
        <v>0.26870308579224172</v>
      </c>
    </row>
    <row r="18" spans="2:3">
      <c r="B18" s="13" t="s">
        <v>507</v>
      </c>
      <c r="C18" s="15">
        <v>0.3034279153682139</v>
      </c>
    </row>
    <row r="19" spans="2:3">
      <c r="B19" s="13" t="s">
        <v>508</v>
      </c>
      <c r="C19" s="15">
        <v>6.0760642439974047E-2</v>
      </c>
    </row>
    <row r="20" spans="2:3">
      <c r="B20" s="19" t="s">
        <v>2</v>
      </c>
      <c r="C20" s="22">
        <v>0.25471504609191875</v>
      </c>
    </row>
    <row r="21" spans="2:3">
      <c r="B21" s="13" t="s">
        <v>509</v>
      </c>
      <c r="C21" s="15">
        <v>0.136438520293545</v>
      </c>
    </row>
    <row r="22" spans="2:3">
      <c r="B22" s="13" t="s">
        <v>510</v>
      </c>
      <c r="C22" s="15">
        <v>0.26892950391644899</v>
      </c>
    </row>
    <row r="23" spans="2:3">
      <c r="B23" s="13" t="s">
        <v>511</v>
      </c>
      <c r="C23" s="15">
        <v>0.36185</v>
      </c>
    </row>
    <row r="24" spans="2:3">
      <c r="B24" s="13" t="s">
        <v>512</v>
      </c>
      <c r="C24" s="15">
        <v>0.24803064248030643</v>
      </c>
    </row>
    <row r="25" spans="2:3">
      <c r="B25" s="13" t="s">
        <v>513</v>
      </c>
      <c r="C25" s="15">
        <v>0.25832656376929325</v>
      </c>
    </row>
    <row r="26" spans="2:3">
      <c r="B26" s="19" t="s">
        <v>5</v>
      </c>
      <c r="C26" s="22">
        <v>0.3032204380462078</v>
      </c>
    </row>
    <row r="27" spans="2:3">
      <c r="B27" s="13" t="s">
        <v>514</v>
      </c>
      <c r="C27" s="15">
        <v>0.31968493414471882</v>
      </c>
    </row>
    <row r="28" spans="2:3">
      <c r="B28" s="13" t="s">
        <v>515</v>
      </c>
      <c r="C28" s="15">
        <v>0.28675594194769682</v>
      </c>
    </row>
    <row r="29" spans="2:3">
      <c r="B29" s="13" t="s">
        <v>15</v>
      </c>
      <c r="C29" s="15">
        <v>0.23118717739744632</v>
      </c>
    </row>
    <row r="30" spans="2:3">
      <c r="B30" s="13" t="s">
        <v>516</v>
      </c>
      <c r="C30" s="15">
        <v>0.23118717739744632</v>
      </c>
    </row>
    <row r="31" spans="2:3">
      <c r="B31" s="19" t="s">
        <v>7</v>
      </c>
      <c r="C31" s="22">
        <v>0.31155109713937768</v>
      </c>
    </row>
    <row r="32" spans="2:3">
      <c r="B32" s="19" t="s">
        <v>8</v>
      </c>
      <c r="C32" s="22">
        <v>0.39955456570155901</v>
      </c>
    </row>
    <row r="33" spans="2:3">
      <c r="B33" s="13" t="s">
        <v>517</v>
      </c>
      <c r="C33" s="15">
        <v>0.39955456570155901</v>
      </c>
    </row>
    <row r="34" spans="2:3">
      <c r="B34" s="19" t="s">
        <v>9</v>
      </c>
      <c r="C34" s="22">
        <v>0.33201604261516932</v>
      </c>
    </row>
    <row r="35" spans="2:3">
      <c r="B35" s="13" t="s">
        <v>518</v>
      </c>
      <c r="C35" s="15">
        <v>0.37219973009446694</v>
      </c>
    </row>
    <row r="36" spans="2:3">
      <c r="B36" s="13" t="s">
        <v>519</v>
      </c>
      <c r="C36" s="15">
        <v>0.3315662154511298</v>
      </c>
    </row>
    <row r="37" spans="2:3">
      <c r="B37" s="13" t="s">
        <v>520</v>
      </c>
      <c r="C37" s="15">
        <v>0.38227219626168224</v>
      </c>
    </row>
    <row r="38" spans="2:3">
      <c r="B38" s="13" t="s">
        <v>521</v>
      </c>
      <c r="C38" s="15">
        <v>0.34339527453123686</v>
      </c>
    </row>
    <row r="39" spans="2:3">
      <c r="B39" s="13" t="s">
        <v>522</v>
      </c>
      <c r="C39" s="15">
        <v>0.25855071053120082</v>
      </c>
    </row>
    <row r="40" spans="2:3">
      <c r="B40" s="13" t="s">
        <v>523</v>
      </c>
      <c r="C40" s="15">
        <v>0.30411212882129968</v>
      </c>
    </row>
    <row r="41" spans="2:3">
      <c r="B41" s="19" t="s">
        <v>10</v>
      </c>
      <c r="C41" s="22">
        <v>0.19792906407822752</v>
      </c>
    </row>
    <row r="42" spans="2:3">
      <c r="B42" s="13" t="s">
        <v>524</v>
      </c>
      <c r="C42" s="15">
        <v>0.29558527686041142</v>
      </c>
    </row>
    <row r="43" spans="2:3">
      <c r="B43" s="13" t="s">
        <v>525</v>
      </c>
      <c r="C43" s="15">
        <v>0.10027285129604366</v>
      </c>
    </row>
    <row r="44" spans="2:3">
      <c r="B44" s="19" t="s">
        <v>11</v>
      </c>
      <c r="C44" s="22">
        <v>0.3343181853637367</v>
      </c>
    </row>
    <row r="45" spans="2:3">
      <c r="B45" s="13" t="s">
        <v>526</v>
      </c>
      <c r="C45" s="15">
        <v>0.3343181853637367</v>
      </c>
    </row>
    <row r="46" spans="2:3">
      <c r="B46" s="19" t="s">
        <v>12</v>
      </c>
      <c r="C46" s="22">
        <v>0.30944570929971421</v>
      </c>
    </row>
    <row r="47" spans="2:3">
      <c r="B47" s="13" t="s">
        <v>527</v>
      </c>
      <c r="C47" s="15">
        <v>0.23815554231227651</v>
      </c>
    </row>
    <row r="48" spans="2:3">
      <c r="B48" s="13" t="s">
        <v>528</v>
      </c>
      <c r="C48" s="15">
        <v>0.29018158558686608</v>
      </c>
    </row>
    <row r="49" spans="2:3">
      <c r="B49" s="13" t="s">
        <v>529</v>
      </c>
      <c r="C49" s="15">
        <v>0.4</v>
      </c>
    </row>
    <row r="50" spans="2:3">
      <c r="B50" s="19" t="s">
        <v>13</v>
      </c>
      <c r="C50" s="22">
        <v>0.26500165769552803</v>
      </c>
    </row>
    <row r="51" spans="2:3">
      <c r="B51" s="19" t="s">
        <v>14</v>
      </c>
      <c r="C51" s="22">
        <v>0.26500165769552803</v>
      </c>
    </row>
    <row r="52" spans="2:3">
      <c r="B52" s="13" t="s">
        <v>530</v>
      </c>
      <c r="C52" s="15">
        <v>0.30178004609286468</v>
      </c>
    </row>
    <row r="53" spans="2:3">
      <c r="B53" s="13" t="s">
        <v>531</v>
      </c>
      <c r="C53" s="15">
        <v>0.23706981317600787</v>
      </c>
    </row>
    <row r="54" spans="2:3">
      <c r="B54" s="13" t="s">
        <v>532</v>
      </c>
      <c r="C54" s="15">
        <v>0.18064855028752963</v>
      </c>
    </row>
    <row r="55" spans="2:3">
      <c r="B55" s="13" t="s">
        <v>533</v>
      </c>
      <c r="C55" s="15">
        <v>0.34050822122571001</v>
      </c>
    </row>
    <row r="56" spans="2:3">
      <c r="B56" s="34" t="s">
        <v>179</v>
      </c>
      <c r="C56" s="35">
        <v>0.27281076225777645</v>
      </c>
    </row>
  </sheetData>
  <autoFilter ref="B7:C56" xr:uid="{259DBBBA-241F-460A-A61E-CB856A88630E}"/>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4D81B-82DC-40C8-8D41-085C40CA7561}">
  <dimension ref="C7:E20"/>
  <sheetViews>
    <sheetView showGridLines="0" workbookViewId="0">
      <selection activeCell="B1" sqref="B1"/>
    </sheetView>
  </sheetViews>
  <sheetFormatPr baseColWidth="10" defaultColWidth="11.5703125" defaultRowHeight="12.75"/>
  <cols>
    <col min="1" max="1" width="1.7109375" style="1" customWidth="1"/>
    <col min="2" max="2" width="11.5703125" style="1"/>
    <col min="3" max="3" width="47.28515625" style="1" customWidth="1"/>
    <col min="4" max="4" width="11.140625" style="1" customWidth="1"/>
    <col min="5" max="16384" width="11.5703125" style="1"/>
  </cols>
  <sheetData>
    <row r="7" spans="3:5" ht="49.9" customHeight="1">
      <c r="C7" s="31" t="s">
        <v>68</v>
      </c>
      <c r="D7" s="31" t="s">
        <v>67</v>
      </c>
      <c r="E7" s="12" t="s">
        <v>69</v>
      </c>
    </row>
    <row r="8" spans="3:5">
      <c r="C8" s="362" t="s">
        <v>49</v>
      </c>
      <c r="D8" s="363"/>
      <c r="E8" s="364"/>
    </row>
    <row r="9" spans="3:5" ht="25.5">
      <c r="C9" s="10" t="s">
        <v>50</v>
      </c>
      <c r="D9" s="36" t="s">
        <v>66</v>
      </c>
      <c r="E9" s="27" t="s">
        <v>70</v>
      </c>
    </row>
    <row r="10" spans="3:5">
      <c r="C10" s="10" t="s">
        <v>51</v>
      </c>
      <c r="D10" s="27" t="s">
        <v>52</v>
      </c>
      <c r="E10" s="27">
        <v>150</v>
      </c>
    </row>
    <row r="11" spans="3:5">
      <c r="C11" s="10" t="s">
        <v>53</v>
      </c>
      <c r="D11" s="27" t="s">
        <v>52</v>
      </c>
      <c r="E11" s="27">
        <v>50</v>
      </c>
    </row>
    <row r="12" spans="3:5">
      <c r="C12" s="10" t="s">
        <v>54</v>
      </c>
      <c r="D12" s="27" t="s">
        <v>55</v>
      </c>
      <c r="E12" s="27">
        <v>100</v>
      </c>
    </row>
    <row r="13" spans="3:5">
      <c r="C13" s="10" t="s">
        <v>56</v>
      </c>
      <c r="D13" s="27" t="s">
        <v>57</v>
      </c>
      <c r="E13" s="27">
        <v>5</v>
      </c>
    </row>
    <row r="14" spans="3:5">
      <c r="C14" s="10" t="s">
        <v>58</v>
      </c>
      <c r="D14" s="27" t="s">
        <v>55</v>
      </c>
      <c r="E14" s="27">
        <v>10</v>
      </c>
    </row>
    <row r="15" spans="3:5">
      <c r="C15" s="362" t="s">
        <v>59</v>
      </c>
      <c r="D15" s="363"/>
      <c r="E15" s="364"/>
    </row>
    <row r="16" spans="3:5" ht="25.5">
      <c r="C16" s="10" t="s">
        <v>60</v>
      </c>
      <c r="D16" s="27" t="s">
        <v>55</v>
      </c>
      <c r="E16" s="36" t="s">
        <v>71</v>
      </c>
    </row>
    <row r="17" spans="3:5">
      <c r="C17" s="362" t="s">
        <v>61</v>
      </c>
      <c r="D17" s="363"/>
      <c r="E17" s="364"/>
    </row>
    <row r="18" spans="3:5" ht="25.5">
      <c r="C18" s="10" t="s">
        <v>62</v>
      </c>
      <c r="D18" s="27" t="s">
        <v>55</v>
      </c>
      <c r="E18" s="36" t="s">
        <v>71</v>
      </c>
    </row>
    <row r="19" spans="3:5">
      <c r="C19" s="362" t="s">
        <v>63</v>
      </c>
      <c r="D19" s="363"/>
      <c r="E19" s="364"/>
    </row>
    <row r="20" spans="3:5" ht="31.9" customHeight="1">
      <c r="C20" s="5" t="s">
        <v>64</v>
      </c>
      <c r="D20" s="27" t="s">
        <v>65</v>
      </c>
      <c r="E20" s="36" t="s">
        <v>71</v>
      </c>
    </row>
  </sheetData>
  <mergeCells count="4">
    <mergeCell ref="C15:E15"/>
    <mergeCell ref="C17:E17"/>
    <mergeCell ref="C19:E19"/>
    <mergeCell ref="C8:E8"/>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4CC33-6810-4712-99E4-8D44EC358600}">
  <dimension ref="B7:D10"/>
  <sheetViews>
    <sheetView showGridLines="0" workbookViewId="0">
      <selection activeCell="B1" sqref="B1"/>
    </sheetView>
  </sheetViews>
  <sheetFormatPr baseColWidth="10" defaultColWidth="11.5703125" defaultRowHeight="12.75"/>
  <cols>
    <col min="1" max="1" width="1.7109375" style="38" customWidth="1"/>
    <col min="2" max="2" width="27.85546875" style="38" customWidth="1"/>
    <col min="3" max="3" width="26.5703125" style="38" customWidth="1"/>
    <col min="4" max="4" width="17.5703125" style="38" customWidth="1"/>
    <col min="5" max="16384" width="11.5703125" style="38"/>
  </cols>
  <sheetData>
    <row r="7" spans="2:4" ht="43.9" customHeight="1">
      <c r="B7" s="37" t="s">
        <v>180</v>
      </c>
      <c r="C7" s="37" t="s">
        <v>542</v>
      </c>
      <c r="D7" s="37" t="s">
        <v>543</v>
      </c>
    </row>
    <row r="8" spans="2:4" ht="32.450000000000003" customHeight="1">
      <c r="B8" s="39" t="s">
        <v>181</v>
      </c>
      <c r="C8" s="40" t="s">
        <v>182</v>
      </c>
      <c r="D8" s="40">
        <v>25</v>
      </c>
    </row>
    <row r="9" spans="2:4" ht="32.450000000000003" customHeight="1">
      <c r="B9" s="39" t="s">
        <v>183</v>
      </c>
      <c r="C9" s="40" t="s">
        <v>185</v>
      </c>
      <c r="D9" s="40">
        <v>6</v>
      </c>
    </row>
    <row r="10" spans="2:4" ht="32.450000000000003" customHeight="1">
      <c r="B10" s="39" t="s">
        <v>184</v>
      </c>
      <c r="C10" s="40" t="s">
        <v>186</v>
      </c>
      <c r="D10" s="40">
        <v>1</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7905D-8917-4A9C-8803-7B3DBFD2AEE2}">
  <dimension ref="B8:L49"/>
  <sheetViews>
    <sheetView showGridLines="0" zoomScaleNormal="100" workbookViewId="0"/>
  </sheetViews>
  <sheetFormatPr baseColWidth="10" defaultColWidth="8.85546875" defaultRowHeight="12.75"/>
  <cols>
    <col min="1" max="1" width="2" style="41" customWidth="1"/>
    <col min="2" max="2" width="16.7109375" style="41" customWidth="1"/>
    <col min="3" max="3" width="91.7109375" style="52" customWidth="1"/>
    <col min="4" max="4" width="15.42578125" style="53" customWidth="1"/>
    <col min="5" max="5" width="17.140625" style="53" customWidth="1"/>
    <col min="6" max="6" width="15.140625" style="53" customWidth="1"/>
    <col min="7" max="7" width="19.28515625" style="41" customWidth="1"/>
    <col min="8" max="8" width="4.7109375" style="41" customWidth="1"/>
    <col min="9" max="9" width="46.28515625" style="41" customWidth="1"/>
    <col min="10" max="10" width="17.7109375" style="41" customWidth="1"/>
    <col min="11" max="11" width="20.140625" style="41" customWidth="1"/>
    <col min="12" max="16384" width="8.85546875" style="41"/>
  </cols>
  <sheetData>
    <row r="8" spans="2:12" ht="42" customHeight="1">
      <c r="B8" s="316" t="s">
        <v>544</v>
      </c>
      <c r="C8" s="317"/>
      <c r="D8" s="317"/>
      <c r="E8" s="317"/>
      <c r="F8" s="317"/>
      <c r="G8" s="318"/>
      <c r="I8" s="370" t="s">
        <v>704</v>
      </c>
      <c r="J8" s="316" t="s">
        <v>545</v>
      </c>
      <c r="K8" s="318"/>
      <c r="L8" s="42"/>
    </row>
    <row r="9" spans="2:12" ht="42" customHeight="1">
      <c r="B9" s="31" t="s">
        <v>546</v>
      </c>
      <c r="C9" s="31" t="s">
        <v>547</v>
      </c>
      <c r="D9" s="31" t="s">
        <v>548</v>
      </c>
      <c r="E9" s="31" t="s">
        <v>549</v>
      </c>
      <c r="F9" s="31" t="s">
        <v>550</v>
      </c>
      <c r="G9" s="31" t="s">
        <v>551</v>
      </c>
      <c r="I9" s="371"/>
      <c r="J9" s="31" t="s">
        <v>552</v>
      </c>
      <c r="K9" s="31" t="s">
        <v>553</v>
      </c>
      <c r="L9" s="42"/>
    </row>
    <row r="10" spans="2:12" ht="37.5" customHeight="1">
      <c r="B10" s="367" t="s">
        <v>554</v>
      </c>
      <c r="C10" s="238" t="s">
        <v>555</v>
      </c>
      <c r="D10" s="239">
        <v>3</v>
      </c>
      <c r="E10" s="239">
        <v>2</v>
      </c>
      <c r="F10" s="239">
        <f t="shared" ref="F10:F40" si="0">D10*E10</f>
        <v>6</v>
      </c>
      <c r="G10" s="43" t="str">
        <f>IFERROR(VLOOKUP(F10,$I$10:$K$46,3,FALSE)," ")</f>
        <v>Alto</v>
      </c>
      <c r="I10" s="44">
        <v>9</v>
      </c>
      <c r="J10" s="45">
        <v>3</v>
      </c>
      <c r="K10" s="46" t="s">
        <v>556</v>
      </c>
      <c r="L10" s="42"/>
    </row>
    <row r="11" spans="2:12" ht="36" customHeight="1">
      <c r="B11" s="368"/>
      <c r="C11" s="238" t="s">
        <v>557</v>
      </c>
      <c r="D11" s="239">
        <v>3</v>
      </c>
      <c r="E11" s="239">
        <v>1</v>
      </c>
      <c r="F11" s="239">
        <f t="shared" si="0"/>
        <v>3</v>
      </c>
      <c r="G11" s="43" t="str">
        <f t="shared" ref="G11:G46" si="1">IFERROR(VLOOKUP(F11,$I$10:$K$45,3,FALSE)," ")</f>
        <v>Medio</v>
      </c>
      <c r="I11" s="44">
        <v>6</v>
      </c>
      <c r="J11" s="45">
        <v>3</v>
      </c>
      <c r="K11" s="47" t="s">
        <v>556</v>
      </c>
      <c r="L11" s="42"/>
    </row>
    <row r="12" spans="2:12" ht="33.75" customHeight="1">
      <c r="B12" s="368"/>
      <c r="C12" s="238" t="s">
        <v>2603</v>
      </c>
      <c r="D12" s="239">
        <v>3</v>
      </c>
      <c r="E12" s="239">
        <v>1</v>
      </c>
      <c r="F12" s="239">
        <f t="shared" si="0"/>
        <v>3</v>
      </c>
      <c r="G12" s="43" t="str">
        <f t="shared" si="1"/>
        <v>Medio</v>
      </c>
      <c r="I12" s="44">
        <v>4</v>
      </c>
      <c r="J12" s="45">
        <v>2</v>
      </c>
      <c r="K12" s="48" t="s">
        <v>558</v>
      </c>
      <c r="L12" s="42"/>
    </row>
    <row r="13" spans="2:12" ht="34.5" customHeight="1">
      <c r="B13" s="368"/>
      <c r="C13" s="238" t="s">
        <v>559</v>
      </c>
      <c r="D13" s="239">
        <v>3</v>
      </c>
      <c r="E13" s="239">
        <v>1</v>
      </c>
      <c r="F13" s="239">
        <f t="shared" si="0"/>
        <v>3</v>
      </c>
      <c r="G13" s="43" t="str">
        <f t="shared" si="1"/>
        <v>Medio</v>
      </c>
      <c r="I13" s="44">
        <v>3</v>
      </c>
      <c r="J13" s="45">
        <v>2</v>
      </c>
      <c r="K13" s="48" t="s">
        <v>558</v>
      </c>
      <c r="L13" s="42"/>
    </row>
    <row r="14" spans="2:12" ht="33.75" customHeight="1">
      <c r="B14" s="368"/>
      <c r="C14" s="238" t="s">
        <v>2604</v>
      </c>
      <c r="D14" s="239">
        <v>3</v>
      </c>
      <c r="E14" s="239">
        <v>1</v>
      </c>
      <c r="F14" s="239">
        <f t="shared" si="0"/>
        <v>3</v>
      </c>
      <c r="G14" s="43" t="str">
        <f t="shared" si="1"/>
        <v>Medio</v>
      </c>
      <c r="I14" s="44">
        <v>2</v>
      </c>
      <c r="J14" s="45">
        <v>1</v>
      </c>
      <c r="K14" s="47" t="s">
        <v>560</v>
      </c>
      <c r="L14" s="42"/>
    </row>
    <row r="15" spans="2:12" ht="51.75" customHeight="1">
      <c r="B15" s="368"/>
      <c r="C15" s="238" t="s">
        <v>2605</v>
      </c>
      <c r="D15" s="239">
        <v>3</v>
      </c>
      <c r="E15" s="239">
        <v>1</v>
      </c>
      <c r="F15" s="239">
        <f t="shared" si="0"/>
        <v>3</v>
      </c>
      <c r="G15" s="43" t="str">
        <f t="shared" si="1"/>
        <v>Medio</v>
      </c>
      <c r="I15" s="44">
        <v>1</v>
      </c>
      <c r="J15" s="45">
        <v>1</v>
      </c>
      <c r="K15" s="47" t="s">
        <v>560</v>
      </c>
      <c r="L15" s="42"/>
    </row>
    <row r="16" spans="2:12" ht="46.5" customHeight="1">
      <c r="B16" s="369"/>
      <c r="C16" s="238" t="s">
        <v>561</v>
      </c>
      <c r="D16" s="239">
        <v>2</v>
      </c>
      <c r="E16" s="239">
        <v>3</v>
      </c>
      <c r="F16" s="239">
        <f t="shared" si="0"/>
        <v>6</v>
      </c>
      <c r="G16" s="43" t="str">
        <f t="shared" si="1"/>
        <v>Alto</v>
      </c>
      <c r="I16" s="49"/>
      <c r="J16" s="50"/>
      <c r="K16" s="51"/>
      <c r="L16" s="42"/>
    </row>
    <row r="17" spans="2:12" ht="42" customHeight="1">
      <c r="B17" s="365" t="s">
        <v>562</v>
      </c>
      <c r="C17" s="238" t="s">
        <v>2606</v>
      </c>
      <c r="D17" s="239">
        <v>3</v>
      </c>
      <c r="E17" s="239">
        <v>2</v>
      </c>
      <c r="F17" s="239">
        <f t="shared" ref="F17:F19" si="2">D17*E17</f>
        <v>6</v>
      </c>
      <c r="G17" s="43" t="str">
        <f t="shared" si="1"/>
        <v>Alto</v>
      </c>
      <c r="L17" s="42"/>
    </row>
    <row r="18" spans="2:12" ht="42" customHeight="1">
      <c r="B18" s="365"/>
      <c r="C18" s="238" t="s">
        <v>2598</v>
      </c>
      <c r="D18" s="239">
        <v>3</v>
      </c>
      <c r="E18" s="239">
        <v>1</v>
      </c>
      <c r="F18" s="239">
        <f t="shared" si="2"/>
        <v>3</v>
      </c>
      <c r="G18" s="43" t="str">
        <f t="shared" si="1"/>
        <v>Medio</v>
      </c>
      <c r="L18" s="42"/>
    </row>
    <row r="19" spans="2:12" ht="42" customHeight="1">
      <c r="B19" s="365"/>
      <c r="C19" s="238" t="s">
        <v>2607</v>
      </c>
      <c r="D19" s="239">
        <v>3</v>
      </c>
      <c r="E19" s="239">
        <v>1</v>
      </c>
      <c r="F19" s="239">
        <f t="shared" si="2"/>
        <v>3</v>
      </c>
      <c r="G19" s="43" t="str">
        <f t="shared" si="1"/>
        <v>Medio</v>
      </c>
      <c r="L19" s="42"/>
    </row>
    <row r="20" spans="2:12" ht="42" customHeight="1">
      <c r="B20" s="367" t="s">
        <v>563</v>
      </c>
      <c r="C20" s="238" t="s">
        <v>564</v>
      </c>
      <c r="D20" s="239">
        <v>3</v>
      </c>
      <c r="E20" s="239">
        <v>1</v>
      </c>
      <c r="F20" s="239">
        <f t="shared" si="0"/>
        <v>3</v>
      </c>
      <c r="G20" s="240" t="str">
        <f t="shared" si="1"/>
        <v>Medio</v>
      </c>
      <c r="L20" s="42"/>
    </row>
    <row r="21" spans="2:12" ht="42" customHeight="1">
      <c r="B21" s="368"/>
      <c r="C21" s="238" t="s">
        <v>565</v>
      </c>
      <c r="D21" s="239">
        <v>2</v>
      </c>
      <c r="E21" s="239">
        <v>1</v>
      </c>
      <c r="F21" s="239">
        <f t="shared" si="0"/>
        <v>2</v>
      </c>
      <c r="G21" s="240" t="str">
        <f t="shared" si="1"/>
        <v>Bajo</v>
      </c>
      <c r="L21" s="42"/>
    </row>
    <row r="22" spans="2:12" ht="42" customHeight="1">
      <c r="B22" s="368"/>
      <c r="C22" s="238" t="s">
        <v>2608</v>
      </c>
      <c r="D22" s="239">
        <v>2</v>
      </c>
      <c r="E22" s="239">
        <v>1</v>
      </c>
      <c r="F22" s="239">
        <f t="shared" si="0"/>
        <v>2</v>
      </c>
      <c r="G22" s="240" t="str">
        <f t="shared" si="1"/>
        <v>Bajo</v>
      </c>
      <c r="L22" s="42"/>
    </row>
    <row r="23" spans="2:12" ht="42" customHeight="1">
      <c r="B23" s="369"/>
      <c r="C23" s="238" t="s">
        <v>2609</v>
      </c>
      <c r="D23" s="239">
        <v>2</v>
      </c>
      <c r="E23" s="239">
        <v>2</v>
      </c>
      <c r="F23" s="239">
        <f t="shared" si="0"/>
        <v>4</v>
      </c>
      <c r="G23" s="240" t="str">
        <f t="shared" si="1"/>
        <v>Medio</v>
      </c>
      <c r="L23" s="42"/>
    </row>
    <row r="24" spans="2:12" ht="54" customHeight="1">
      <c r="B24" s="366" t="s">
        <v>566</v>
      </c>
      <c r="C24" s="238" t="s">
        <v>2610</v>
      </c>
      <c r="D24" s="239">
        <v>3</v>
      </c>
      <c r="E24" s="239">
        <v>2</v>
      </c>
      <c r="F24" s="239">
        <f t="shared" si="0"/>
        <v>6</v>
      </c>
      <c r="G24" s="240" t="str">
        <f t="shared" si="1"/>
        <v>Alto</v>
      </c>
      <c r="L24" s="42"/>
    </row>
    <row r="25" spans="2:12" ht="62.25" customHeight="1">
      <c r="B25" s="366"/>
      <c r="C25" s="238" t="s">
        <v>2611</v>
      </c>
      <c r="D25" s="239">
        <v>2</v>
      </c>
      <c r="E25" s="239">
        <v>2</v>
      </c>
      <c r="F25" s="239">
        <f t="shared" si="0"/>
        <v>4</v>
      </c>
      <c r="G25" s="240" t="str">
        <f t="shared" si="1"/>
        <v>Medio</v>
      </c>
      <c r="L25" s="42"/>
    </row>
    <row r="26" spans="2:12" ht="72" customHeight="1">
      <c r="B26" s="366"/>
      <c r="C26" s="238" t="s">
        <v>2612</v>
      </c>
      <c r="D26" s="239">
        <v>2</v>
      </c>
      <c r="E26" s="239">
        <v>3</v>
      </c>
      <c r="F26" s="239">
        <f t="shared" si="0"/>
        <v>6</v>
      </c>
      <c r="G26" s="240" t="str">
        <f t="shared" si="1"/>
        <v>Alto</v>
      </c>
      <c r="L26" s="42"/>
    </row>
    <row r="27" spans="2:12" ht="42" customHeight="1">
      <c r="B27" s="366"/>
      <c r="C27" s="238" t="s">
        <v>2505</v>
      </c>
      <c r="D27" s="239">
        <v>3</v>
      </c>
      <c r="E27" s="239">
        <v>1</v>
      </c>
      <c r="F27" s="239">
        <f t="shared" si="0"/>
        <v>3</v>
      </c>
      <c r="G27" s="240" t="str">
        <f t="shared" si="1"/>
        <v>Medio</v>
      </c>
      <c r="L27" s="42"/>
    </row>
    <row r="28" spans="2:12" ht="42" customHeight="1">
      <c r="B28" s="366" t="s">
        <v>567</v>
      </c>
      <c r="C28" s="238" t="s">
        <v>568</v>
      </c>
      <c r="D28" s="239">
        <v>3</v>
      </c>
      <c r="E28" s="239">
        <v>3</v>
      </c>
      <c r="F28" s="239">
        <v>9</v>
      </c>
      <c r="G28" s="240" t="str">
        <f t="shared" si="1"/>
        <v>Alto</v>
      </c>
      <c r="L28" s="42"/>
    </row>
    <row r="29" spans="2:12" ht="58.15" customHeight="1">
      <c r="B29" s="366"/>
      <c r="C29" s="238" t="s">
        <v>2614</v>
      </c>
      <c r="D29" s="239">
        <v>3</v>
      </c>
      <c r="E29" s="239">
        <v>2</v>
      </c>
      <c r="F29" s="239">
        <f t="shared" si="0"/>
        <v>6</v>
      </c>
      <c r="G29" s="240" t="str">
        <f t="shared" si="1"/>
        <v>Alto</v>
      </c>
      <c r="L29" s="42"/>
    </row>
    <row r="30" spans="2:12" ht="42" customHeight="1">
      <c r="B30" s="366"/>
      <c r="C30" s="238" t="s">
        <v>2613</v>
      </c>
      <c r="D30" s="239">
        <v>3</v>
      </c>
      <c r="E30" s="239">
        <v>2</v>
      </c>
      <c r="F30" s="239">
        <f t="shared" si="0"/>
        <v>6</v>
      </c>
      <c r="G30" s="240" t="str">
        <f t="shared" si="1"/>
        <v>Alto</v>
      </c>
      <c r="L30" s="42"/>
    </row>
    <row r="31" spans="2:12" ht="61.9" customHeight="1">
      <c r="B31" s="366"/>
      <c r="C31" s="238" t="s">
        <v>2615</v>
      </c>
      <c r="D31" s="239">
        <v>2</v>
      </c>
      <c r="E31" s="239">
        <v>2</v>
      </c>
      <c r="F31" s="239">
        <f t="shared" si="0"/>
        <v>4</v>
      </c>
      <c r="G31" s="240" t="str">
        <f t="shared" si="1"/>
        <v>Medio</v>
      </c>
      <c r="L31" s="42"/>
    </row>
    <row r="32" spans="2:12" ht="42" customHeight="1">
      <c r="B32" s="366" t="s">
        <v>569</v>
      </c>
      <c r="C32" s="238"/>
      <c r="D32" s="239"/>
      <c r="E32" s="239"/>
      <c r="F32" s="239">
        <f t="shared" si="0"/>
        <v>0</v>
      </c>
      <c r="G32" s="240" t="str">
        <f t="shared" si="1"/>
        <v xml:space="preserve"> </v>
      </c>
      <c r="L32" s="42"/>
    </row>
    <row r="33" spans="2:12" ht="42" customHeight="1">
      <c r="B33" s="366"/>
      <c r="C33" s="238"/>
      <c r="D33" s="239"/>
      <c r="E33" s="239"/>
      <c r="F33" s="239">
        <f t="shared" si="0"/>
        <v>0</v>
      </c>
      <c r="G33" s="240" t="str">
        <f t="shared" si="1"/>
        <v xml:space="preserve"> </v>
      </c>
      <c r="L33" s="42"/>
    </row>
    <row r="34" spans="2:12" ht="42" customHeight="1">
      <c r="B34" s="366"/>
      <c r="C34" s="238"/>
      <c r="D34" s="239"/>
      <c r="E34" s="239"/>
      <c r="F34" s="239">
        <f t="shared" si="0"/>
        <v>0</v>
      </c>
      <c r="G34" s="240" t="str">
        <f t="shared" si="1"/>
        <v xml:space="preserve"> </v>
      </c>
      <c r="L34" s="42"/>
    </row>
    <row r="35" spans="2:12" ht="42" customHeight="1">
      <c r="B35" s="366"/>
      <c r="C35" s="238"/>
      <c r="D35" s="239"/>
      <c r="E35" s="239"/>
      <c r="F35" s="239">
        <f t="shared" si="0"/>
        <v>0</v>
      </c>
      <c r="G35" s="240" t="str">
        <f t="shared" si="1"/>
        <v xml:space="preserve"> </v>
      </c>
      <c r="L35" s="42"/>
    </row>
    <row r="36" spans="2:12" ht="104.45" customHeight="1">
      <c r="B36" s="303" t="s">
        <v>570</v>
      </c>
      <c r="C36" s="238" t="s">
        <v>641</v>
      </c>
      <c r="D36" s="239"/>
      <c r="E36" s="239"/>
      <c r="F36" s="239">
        <f t="shared" si="0"/>
        <v>0</v>
      </c>
      <c r="G36" s="240" t="str">
        <f t="shared" si="1"/>
        <v xml:space="preserve"> </v>
      </c>
      <c r="L36" s="42"/>
    </row>
    <row r="37" spans="2:12" ht="42" customHeight="1">
      <c r="B37" s="366" t="s">
        <v>571</v>
      </c>
      <c r="C37" s="238" t="s">
        <v>2591</v>
      </c>
      <c r="D37" s="239">
        <v>3</v>
      </c>
      <c r="E37" s="239">
        <v>2</v>
      </c>
      <c r="F37" s="239">
        <f t="shared" si="0"/>
        <v>6</v>
      </c>
      <c r="G37" s="240" t="str">
        <f t="shared" si="1"/>
        <v>Alto</v>
      </c>
    </row>
    <row r="38" spans="2:12" ht="42" customHeight="1">
      <c r="B38" s="366"/>
      <c r="C38" s="238" t="s">
        <v>2592</v>
      </c>
      <c r="D38" s="239">
        <v>3</v>
      </c>
      <c r="E38" s="239">
        <v>2</v>
      </c>
      <c r="F38" s="239">
        <f t="shared" si="0"/>
        <v>6</v>
      </c>
      <c r="G38" s="240" t="str">
        <f t="shared" si="1"/>
        <v>Alto</v>
      </c>
    </row>
    <row r="39" spans="2:12" ht="42" customHeight="1">
      <c r="B39" s="366"/>
      <c r="C39" s="238" t="s">
        <v>2593</v>
      </c>
      <c r="D39" s="239">
        <v>3</v>
      </c>
      <c r="E39" s="239">
        <v>2</v>
      </c>
      <c r="F39" s="239">
        <f t="shared" si="0"/>
        <v>6</v>
      </c>
      <c r="G39" s="240" t="str">
        <f t="shared" si="1"/>
        <v>Alto</v>
      </c>
    </row>
    <row r="40" spans="2:12" ht="42" customHeight="1">
      <c r="B40" s="366"/>
      <c r="C40" s="238" t="s">
        <v>2594</v>
      </c>
      <c r="D40" s="239">
        <v>2</v>
      </c>
      <c r="E40" s="239">
        <v>1</v>
      </c>
      <c r="F40" s="239">
        <f t="shared" si="0"/>
        <v>2</v>
      </c>
      <c r="G40" s="240" t="str">
        <f t="shared" si="1"/>
        <v>Bajo</v>
      </c>
    </row>
    <row r="41" spans="2:12" ht="42" customHeight="1">
      <c r="B41" s="365" t="s">
        <v>2597</v>
      </c>
      <c r="C41" s="238" t="s">
        <v>2595</v>
      </c>
      <c r="D41" s="239">
        <v>3</v>
      </c>
      <c r="E41" s="239">
        <v>1</v>
      </c>
      <c r="F41" s="239">
        <f>D41*E41</f>
        <v>3</v>
      </c>
      <c r="G41" s="240" t="str">
        <f t="shared" si="1"/>
        <v>Medio</v>
      </c>
    </row>
    <row r="42" spans="2:12" ht="42" customHeight="1">
      <c r="B42" s="365"/>
      <c r="C42" s="238" t="s">
        <v>2596</v>
      </c>
      <c r="D42" s="239">
        <v>2</v>
      </c>
      <c r="E42" s="239">
        <v>1</v>
      </c>
      <c r="F42" s="239">
        <f>D42*E42</f>
        <v>2</v>
      </c>
      <c r="G42" s="240" t="str">
        <f t="shared" si="1"/>
        <v>Bajo</v>
      </c>
    </row>
    <row r="43" spans="2:12" ht="42" customHeight="1">
      <c r="B43" s="365" t="s">
        <v>572</v>
      </c>
      <c r="C43" s="238" t="s">
        <v>2599</v>
      </c>
      <c r="D43" s="239">
        <v>3</v>
      </c>
      <c r="E43" s="239">
        <v>1</v>
      </c>
      <c r="F43" s="239">
        <f>D43*E43</f>
        <v>3</v>
      </c>
      <c r="G43" s="240" t="str">
        <f t="shared" si="1"/>
        <v>Medio</v>
      </c>
    </row>
    <row r="44" spans="2:12" ht="42" customHeight="1">
      <c r="B44" s="365"/>
      <c r="C44" s="238" t="s">
        <v>2600</v>
      </c>
      <c r="D44" s="239">
        <v>3</v>
      </c>
      <c r="E44" s="239">
        <v>1</v>
      </c>
      <c r="F44" s="239">
        <f t="shared" ref="F44:F46" si="3">D44*E44</f>
        <v>3</v>
      </c>
      <c r="G44" s="240" t="str">
        <f t="shared" si="1"/>
        <v>Medio</v>
      </c>
    </row>
    <row r="45" spans="2:12" ht="42" customHeight="1">
      <c r="B45" s="365"/>
      <c r="C45" s="238" t="s">
        <v>2601</v>
      </c>
      <c r="D45" s="239">
        <v>3</v>
      </c>
      <c r="E45" s="239">
        <v>1</v>
      </c>
      <c r="F45" s="239">
        <f t="shared" si="3"/>
        <v>3</v>
      </c>
      <c r="G45" s="240" t="str">
        <f t="shared" si="1"/>
        <v>Medio</v>
      </c>
    </row>
    <row r="46" spans="2:12" ht="42" customHeight="1">
      <c r="B46" s="365"/>
      <c r="C46" s="238" t="s">
        <v>2602</v>
      </c>
      <c r="D46" s="239">
        <v>2</v>
      </c>
      <c r="E46" s="239">
        <v>1</v>
      </c>
      <c r="F46" s="239">
        <f t="shared" si="3"/>
        <v>2</v>
      </c>
      <c r="G46" s="240" t="str">
        <f t="shared" si="1"/>
        <v>Bajo</v>
      </c>
    </row>
    <row r="47" spans="2:12" ht="42" customHeight="1"/>
    <row r="48" spans="2:12" ht="42" customHeight="1"/>
    <row r="49" ht="42" customHeight="1"/>
  </sheetData>
  <mergeCells count="12">
    <mergeCell ref="B20:B23"/>
    <mergeCell ref="B8:G8"/>
    <mergeCell ref="I8:I9"/>
    <mergeCell ref="J8:K8"/>
    <mergeCell ref="B10:B16"/>
    <mergeCell ref="B17:B19"/>
    <mergeCell ref="B43:B46"/>
    <mergeCell ref="B24:B27"/>
    <mergeCell ref="B28:B31"/>
    <mergeCell ref="B32:B35"/>
    <mergeCell ref="B37:B40"/>
    <mergeCell ref="B41:B42"/>
  </mergeCells>
  <conditionalFormatting sqref="G10:G23">
    <cfRule type="containsText" dxfId="47" priority="4" operator="containsText" text="Alto">
      <formula>NOT(ISERROR(SEARCH("Alto",G10)))</formula>
    </cfRule>
    <cfRule type="containsText" dxfId="46" priority="5" operator="containsText" text="Medio">
      <formula>NOT(ISERROR(SEARCH("Medio",G10)))</formula>
    </cfRule>
    <cfRule type="containsText" dxfId="45" priority="6" operator="containsText" text="Bajo">
      <formula>NOT(ISERROR(SEARCH("Bajo",G10)))</formula>
    </cfRule>
  </conditionalFormatting>
  <conditionalFormatting sqref="G20:G46 K10:K16">
    <cfRule type="containsText" dxfId="44" priority="28" operator="containsText" text="Alto">
      <formula>NOT(ISERROR(SEARCH("Alto",G10)))</formula>
    </cfRule>
  </conditionalFormatting>
  <conditionalFormatting sqref="K10:K16 G20:G46">
    <cfRule type="containsText" dxfId="43" priority="29" operator="containsText" text="Medio">
      <formula>NOT(ISERROR(SEARCH("Medio",G10)))</formula>
    </cfRule>
    <cfRule type="containsText" dxfId="42" priority="30" operator="containsText" text="Bajo">
      <formula>NOT(ISERROR(SEARCH("Bajo",G10)))</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AA2BFEF3-E424-4C48-B724-9508B229B6F1}">
          <x14:formula1>
            <xm:f>'C:\Users\LEONARDO\Documents\TRABAJO\1. MEGAG\CARTAMA\GESTIÓN\[23. Matriz de Riesgos.xlsx]Hoja2'!#REF!</xm:f>
          </x14:formula1>
          <xm:sqref>D10:D16 D20:D28</xm:sqref>
        </x14:dataValidation>
        <x14:dataValidation type="list" allowBlank="1" showInputMessage="1" showErrorMessage="1" xr:uid="{FDEC22D7-192F-45E2-946A-857C149A0550}">
          <x14:formula1>
            <xm:f>'C:\Users\LEONARDO\Documents\TRABAJO\1. MEGAG\CARTAMA\GESTIÓN\[23. Matriz de Riesgos.xlsx]Hoja2'!#REF!</xm:f>
          </x14:formula1>
          <xm:sqref>E10:E16 E20:E28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F3851-F5E7-4EF4-82AF-764A1F07BE0F}">
  <dimension ref="B8:L23"/>
  <sheetViews>
    <sheetView showGridLines="0" topLeftCell="A9" zoomScale="85" zoomScaleNormal="85" workbookViewId="0">
      <selection activeCell="C23" sqref="C23"/>
    </sheetView>
  </sheetViews>
  <sheetFormatPr baseColWidth="10" defaultColWidth="8.85546875" defaultRowHeight="12.75"/>
  <cols>
    <col min="1" max="1" width="2" style="41" customWidth="1"/>
    <col min="2" max="2" width="14.28515625" style="41" customWidth="1"/>
    <col min="3" max="3" width="91.7109375" style="52" customWidth="1"/>
    <col min="4" max="4" width="15.42578125" style="53" customWidth="1"/>
    <col min="5" max="5" width="17.140625" style="53" customWidth="1"/>
    <col min="6" max="6" width="15.140625" style="53" customWidth="1"/>
    <col min="7" max="7" width="19.28515625" style="41" customWidth="1"/>
    <col min="8" max="8" width="4.7109375" style="41" customWidth="1"/>
    <col min="9" max="9" width="27" style="41" customWidth="1"/>
    <col min="10" max="10" width="17.7109375" style="41" customWidth="1"/>
    <col min="11" max="11" width="20.140625" style="41" customWidth="1"/>
    <col min="12" max="16384" width="8.85546875" style="41"/>
  </cols>
  <sheetData>
    <row r="8" spans="2:12" ht="42" customHeight="1">
      <c r="B8" s="316" t="s">
        <v>2521</v>
      </c>
      <c r="C8" s="317"/>
      <c r="D8" s="317"/>
      <c r="E8" s="317"/>
      <c r="F8" s="317"/>
      <c r="G8" s="318"/>
      <c r="I8" s="370" t="s">
        <v>704</v>
      </c>
      <c r="J8" s="316" t="s">
        <v>545</v>
      </c>
      <c r="K8" s="318"/>
      <c r="L8" s="42"/>
    </row>
    <row r="9" spans="2:12" ht="42" customHeight="1">
      <c r="B9" s="31" t="s">
        <v>2516</v>
      </c>
      <c r="C9" s="31" t="s">
        <v>2515</v>
      </c>
      <c r="D9" s="31" t="s">
        <v>548</v>
      </c>
      <c r="E9" s="31" t="s">
        <v>549</v>
      </c>
      <c r="F9" s="31" t="s">
        <v>550</v>
      </c>
      <c r="G9" s="31" t="s">
        <v>551</v>
      </c>
      <c r="I9" s="371"/>
      <c r="J9" s="31" t="s">
        <v>552</v>
      </c>
      <c r="K9" s="31" t="s">
        <v>553</v>
      </c>
      <c r="L9" s="42"/>
    </row>
    <row r="10" spans="2:12" ht="31.9" customHeight="1">
      <c r="B10" s="372" t="s">
        <v>2508</v>
      </c>
      <c r="C10" s="238" t="s">
        <v>2528</v>
      </c>
      <c r="D10" s="239">
        <v>3</v>
      </c>
      <c r="E10" s="239">
        <v>3</v>
      </c>
      <c r="F10" s="239">
        <f t="shared" ref="F10:F23" si="0">D10*E10</f>
        <v>9</v>
      </c>
      <c r="G10" s="240" t="str">
        <f t="shared" ref="G10:G23" si="1">IFERROR(VLOOKUP(F10,$I$10:$K$15,3,FALSE)," ")</f>
        <v>Alto</v>
      </c>
      <c r="I10" s="44">
        <v>9</v>
      </c>
      <c r="J10" s="45">
        <v>3</v>
      </c>
      <c r="K10" s="46" t="s">
        <v>556</v>
      </c>
      <c r="L10" s="42"/>
    </row>
    <row r="11" spans="2:12" ht="31.9" customHeight="1">
      <c r="B11" s="373"/>
      <c r="C11" s="238" t="s">
        <v>2517</v>
      </c>
      <c r="D11" s="239">
        <v>2</v>
      </c>
      <c r="E11" s="239">
        <v>2</v>
      </c>
      <c r="F11" s="239">
        <f t="shared" si="0"/>
        <v>4</v>
      </c>
      <c r="G11" s="240" t="str">
        <f t="shared" si="1"/>
        <v>Medio</v>
      </c>
      <c r="I11" s="44">
        <v>6</v>
      </c>
      <c r="J11" s="45">
        <v>3</v>
      </c>
      <c r="K11" s="47" t="s">
        <v>556</v>
      </c>
      <c r="L11" s="42"/>
    </row>
    <row r="12" spans="2:12" ht="31.9" customHeight="1">
      <c r="B12" s="373"/>
      <c r="C12" s="238" t="s">
        <v>2518</v>
      </c>
      <c r="D12" s="239">
        <v>3</v>
      </c>
      <c r="E12" s="239">
        <v>1</v>
      </c>
      <c r="F12" s="239">
        <f t="shared" si="0"/>
        <v>3</v>
      </c>
      <c r="G12" s="240" t="str">
        <f t="shared" si="1"/>
        <v>Medio</v>
      </c>
      <c r="I12" s="44">
        <v>4</v>
      </c>
      <c r="J12" s="45">
        <v>2</v>
      </c>
      <c r="K12" s="48" t="s">
        <v>558</v>
      </c>
      <c r="L12" s="42"/>
    </row>
    <row r="13" spans="2:12" ht="31.9" customHeight="1">
      <c r="B13" s="374"/>
      <c r="C13" s="238" t="s">
        <v>2519</v>
      </c>
      <c r="D13" s="239">
        <v>3</v>
      </c>
      <c r="E13" s="239">
        <v>1</v>
      </c>
      <c r="F13" s="239">
        <f t="shared" ref="F13" si="2">D13*E13</f>
        <v>3</v>
      </c>
      <c r="G13" s="240" t="str">
        <f t="shared" si="1"/>
        <v>Medio</v>
      </c>
      <c r="I13" s="44">
        <v>3</v>
      </c>
      <c r="J13" s="45">
        <v>2</v>
      </c>
      <c r="K13" s="48" t="s">
        <v>558</v>
      </c>
      <c r="L13" s="42"/>
    </row>
    <row r="14" spans="2:12" ht="31.9" customHeight="1">
      <c r="B14" s="372" t="s">
        <v>2509</v>
      </c>
      <c r="C14" s="238" t="s">
        <v>2514</v>
      </c>
      <c r="D14" s="239">
        <v>2</v>
      </c>
      <c r="E14" s="239">
        <v>1</v>
      </c>
      <c r="F14" s="239">
        <f t="shared" si="0"/>
        <v>2</v>
      </c>
      <c r="G14" s="240" t="str">
        <f t="shared" si="1"/>
        <v>Bajo</v>
      </c>
      <c r="I14" s="44">
        <v>2</v>
      </c>
      <c r="J14" s="45">
        <v>1</v>
      </c>
      <c r="K14" s="47" t="s">
        <v>560</v>
      </c>
    </row>
    <row r="15" spans="2:12" ht="31.9" customHeight="1">
      <c r="B15" s="373"/>
      <c r="C15" s="238" t="s">
        <v>2512</v>
      </c>
      <c r="D15" s="239">
        <v>2</v>
      </c>
      <c r="E15" s="239">
        <v>2</v>
      </c>
      <c r="F15" s="239">
        <f t="shared" si="0"/>
        <v>4</v>
      </c>
      <c r="G15" s="240" t="str">
        <f t="shared" si="1"/>
        <v>Medio</v>
      </c>
      <c r="I15" s="44">
        <v>1</v>
      </c>
      <c r="J15" s="45">
        <v>1</v>
      </c>
      <c r="K15" s="47" t="s">
        <v>560</v>
      </c>
    </row>
    <row r="16" spans="2:12" ht="31.9" customHeight="1">
      <c r="B16" s="373"/>
      <c r="C16" s="238" t="s">
        <v>2520</v>
      </c>
      <c r="D16" s="239">
        <v>3</v>
      </c>
      <c r="E16" s="239">
        <v>2</v>
      </c>
      <c r="F16" s="239">
        <f t="shared" si="0"/>
        <v>6</v>
      </c>
      <c r="G16" s="240" t="str">
        <f t="shared" si="1"/>
        <v>Alto</v>
      </c>
    </row>
    <row r="17" spans="2:7" ht="31.9" customHeight="1">
      <c r="B17" s="374"/>
      <c r="C17" s="238" t="s">
        <v>2529</v>
      </c>
      <c r="D17" s="239">
        <v>3</v>
      </c>
      <c r="E17" s="239">
        <v>3</v>
      </c>
      <c r="F17" s="239">
        <f t="shared" ref="F17" si="3">D17*E17</f>
        <v>9</v>
      </c>
      <c r="G17" s="240" t="str">
        <f t="shared" si="1"/>
        <v>Alto</v>
      </c>
    </row>
    <row r="18" spans="2:7" ht="31.9" customHeight="1">
      <c r="B18" s="372" t="s">
        <v>2510</v>
      </c>
      <c r="C18" s="238" t="s">
        <v>2526</v>
      </c>
      <c r="D18" s="239">
        <v>2</v>
      </c>
      <c r="E18" s="239">
        <v>2</v>
      </c>
      <c r="F18" s="239">
        <f t="shared" si="0"/>
        <v>4</v>
      </c>
      <c r="G18" s="240" t="str">
        <f t="shared" si="1"/>
        <v>Medio</v>
      </c>
    </row>
    <row r="19" spans="2:7" ht="31.9" customHeight="1">
      <c r="B19" s="373"/>
      <c r="C19" s="238" t="s">
        <v>2513</v>
      </c>
      <c r="D19" s="239">
        <v>1</v>
      </c>
      <c r="E19" s="239">
        <v>2</v>
      </c>
      <c r="F19" s="239">
        <f t="shared" si="0"/>
        <v>2</v>
      </c>
      <c r="G19" s="240" t="str">
        <f t="shared" si="1"/>
        <v>Bajo</v>
      </c>
    </row>
    <row r="20" spans="2:7" ht="31.9" customHeight="1">
      <c r="B20" s="373"/>
      <c r="C20" s="238" t="s">
        <v>2527</v>
      </c>
      <c r="D20" s="239">
        <v>2</v>
      </c>
      <c r="E20" s="239">
        <v>2</v>
      </c>
      <c r="F20" s="239">
        <f t="shared" si="0"/>
        <v>4</v>
      </c>
      <c r="G20" s="240" t="str">
        <f t="shared" si="1"/>
        <v>Medio</v>
      </c>
    </row>
    <row r="21" spans="2:7" ht="31.9" customHeight="1">
      <c r="B21" s="372" t="s">
        <v>2511</v>
      </c>
      <c r="C21" s="238" t="s">
        <v>2522</v>
      </c>
      <c r="D21" s="239">
        <v>3</v>
      </c>
      <c r="E21" s="239">
        <v>2</v>
      </c>
      <c r="F21" s="239">
        <f t="shared" si="0"/>
        <v>6</v>
      </c>
      <c r="G21" s="240" t="str">
        <f t="shared" si="1"/>
        <v>Alto</v>
      </c>
    </row>
    <row r="22" spans="2:7" ht="31.9" customHeight="1">
      <c r="B22" s="373"/>
      <c r="C22" s="238" t="s">
        <v>2523</v>
      </c>
      <c r="D22" s="239">
        <v>3</v>
      </c>
      <c r="E22" s="239">
        <v>2</v>
      </c>
      <c r="F22" s="239">
        <f t="shared" si="0"/>
        <v>6</v>
      </c>
      <c r="G22" s="240" t="str">
        <f t="shared" si="1"/>
        <v>Alto</v>
      </c>
    </row>
    <row r="23" spans="2:7" ht="31.9" customHeight="1">
      <c r="B23" s="374"/>
      <c r="C23" s="238" t="s">
        <v>2524</v>
      </c>
      <c r="D23" s="239">
        <v>2</v>
      </c>
      <c r="E23" s="239">
        <v>1</v>
      </c>
      <c r="F23" s="239">
        <f t="shared" si="0"/>
        <v>2</v>
      </c>
      <c r="G23" s="240" t="str">
        <f t="shared" si="1"/>
        <v>Bajo</v>
      </c>
    </row>
  </sheetData>
  <mergeCells count="7">
    <mergeCell ref="J8:K8"/>
    <mergeCell ref="B18:B20"/>
    <mergeCell ref="B21:B23"/>
    <mergeCell ref="B14:B17"/>
    <mergeCell ref="B8:G8"/>
    <mergeCell ref="I8:I9"/>
    <mergeCell ref="B10:B13"/>
  </mergeCells>
  <conditionalFormatting sqref="G10:G12 G14:G16 G18:G23">
    <cfRule type="containsText" dxfId="41" priority="108" operator="containsText" text="Bajo">
      <formula>NOT(ISERROR(SEARCH("Bajo",G10)))</formula>
    </cfRule>
    <cfRule type="dataBar" priority="33">
      <dataBar>
        <cfvo type="min"/>
        <cfvo type="max"/>
        <color rgb="FFFF555A"/>
      </dataBar>
      <extLst>
        <ext xmlns:x14="http://schemas.microsoft.com/office/spreadsheetml/2009/9/main" uri="{B025F937-C7B1-47D3-B67F-A62EFF666E3E}">
          <x14:id>{EC442134-82DC-42C8-B504-1C3094A83F67}</x14:id>
        </ext>
      </extLst>
    </cfRule>
    <cfRule type="containsText" dxfId="40" priority="107" operator="containsText" text="Medio">
      <formula>NOT(ISERROR(SEARCH("Medio",G10)))</formula>
    </cfRule>
    <cfRule type="containsText" dxfId="39" priority="106" operator="containsText" text="Alto">
      <formula>NOT(ISERROR(SEARCH("Alto",G10)))</formula>
    </cfRule>
  </conditionalFormatting>
  <conditionalFormatting sqref="G11:G12">
    <cfRule type="containsText" dxfId="38" priority="101" operator="containsText" text="Medio">
      <formula>NOT(ISERROR(SEARCH("Medio",G11)))</formula>
    </cfRule>
    <cfRule type="containsText" dxfId="37" priority="100" operator="containsText" text="Alto">
      <formula>NOT(ISERROR(SEARCH("Alto",G11)))</formula>
    </cfRule>
    <cfRule type="containsText" dxfId="36" priority="102" operator="containsText" text="Bajo">
      <formula>NOT(ISERROR(SEARCH("Bajo",G11)))</formula>
    </cfRule>
  </conditionalFormatting>
  <conditionalFormatting sqref="G12 G14:G16 G18:G23">
    <cfRule type="containsText" dxfId="35" priority="30" operator="containsText" text="Alto">
      <formula>NOT(ISERROR(SEARCH("Alto",G12)))</formula>
    </cfRule>
    <cfRule type="containsText" dxfId="34" priority="31" operator="containsText" text="Medio">
      <formula>NOT(ISERROR(SEARCH("Medio",G12)))</formula>
    </cfRule>
    <cfRule type="containsText" dxfId="33" priority="32" operator="containsText" text="Bajo">
      <formula>NOT(ISERROR(SEARCH("Bajo",G12)))</formula>
    </cfRule>
  </conditionalFormatting>
  <conditionalFormatting sqref="G12:G16">
    <cfRule type="containsText" dxfId="32" priority="26" operator="containsText" text="Bajo">
      <formula>NOT(ISERROR(SEARCH("Bajo",G12)))</formula>
    </cfRule>
    <cfRule type="containsText" dxfId="31" priority="24" operator="containsText" text="Alto">
      <formula>NOT(ISERROR(SEARCH("Alto",G12)))</formula>
    </cfRule>
    <cfRule type="containsText" dxfId="30" priority="25" operator="containsText" text="Medio">
      <formula>NOT(ISERROR(SEARCH("Medio",G12)))</formula>
    </cfRule>
  </conditionalFormatting>
  <conditionalFormatting sqref="G13">
    <cfRule type="containsText" dxfId="29" priority="17" operator="containsText" text="Alto">
      <formula>NOT(ISERROR(SEARCH("Alto",G13)))</formula>
    </cfRule>
    <cfRule type="containsText" dxfId="28" priority="14" operator="containsText" text="Alto">
      <formula>NOT(ISERROR(SEARCH("Alto",G13)))</formula>
    </cfRule>
    <cfRule type="containsText" dxfId="27" priority="15" operator="containsText" text="Medio">
      <formula>NOT(ISERROR(SEARCH("Medio",G13)))</formula>
    </cfRule>
    <cfRule type="containsText" dxfId="26" priority="16" operator="containsText" text="Bajo">
      <formula>NOT(ISERROR(SEARCH("Bajo",G13)))</formula>
    </cfRule>
    <cfRule type="containsText" dxfId="25" priority="18" operator="containsText" text="Medio">
      <formula>NOT(ISERROR(SEARCH("Medio",G13)))</formula>
    </cfRule>
    <cfRule type="containsText" dxfId="24" priority="19" operator="containsText" text="Bajo">
      <formula>NOT(ISERROR(SEARCH("Bajo",G13)))</formula>
    </cfRule>
    <cfRule type="dataBar" priority="20">
      <dataBar>
        <cfvo type="min"/>
        <cfvo type="max"/>
        <color rgb="FFFF555A"/>
      </dataBar>
      <extLst>
        <ext xmlns:x14="http://schemas.microsoft.com/office/spreadsheetml/2009/9/main" uri="{B025F937-C7B1-47D3-B67F-A62EFF666E3E}">
          <x14:id>{83480D51-5CD7-4C4D-8FE1-B052C1164A67}</x14:id>
        </ext>
      </extLst>
    </cfRule>
    <cfRule type="containsText" dxfId="23" priority="21" operator="containsText" text="Alto">
      <formula>NOT(ISERROR(SEARCH("Alto",G13)))</formula>
    </cfRule>
    <cfRule type="containsText" dxfId="22" priority="22" operator="containsText" text="Medio">
      <formula>NOT(ISERROR(SEARCH("Medio",G13)))</formula>
    </cfRule>
    <cfRule type="containsText" dxfId="21" priority="23" operator="containsText" text="Bajo">
      <formula>NOT(ISERROR(SEARCH("Bajo",G13)))</formula>
    </cfRule>
  </conditionalFormatting>
  <conditionalFormatting sqref="G14:G16">
    <cfRule type="containsText" dxfId="20" priority="84" operator="containsText" text="Bajo">
      <formula>NOT(ISERROR(SEARCH("Bajo",G14)))</formula>
    </cfRule>
    <cfRule type="containsText" dxfId="19" priority="82" operator="containsText" text="Alto">
      <formula>NOT(ISERROR(SEARCH("Alto",G14)))</formula>
    </cfRule>
    <cfRule type="containsText" dxfId="18" priority="83" operator="containsText" text="Medio">
      <formula>NOT(ISERROR(SEARCH("Medio",G14)))</formula>
    </cfRule>
  </conditionalFormatting>
  <conditionalFormatting sqref="G17">
    <cfRule type="containsText" dxfId="17" priority="3" operator="containsText" text="Bajo">
      <formula>NOT(ISERROR(SEARCH("Bajo",G17)))</formula>
    </cfRule>
    <cfRule type="containsText" dxfId="16" priority="4" operator="containsText" text="Alto">
      <formula>NOT(ISERROR(SEARCH("Alto",G17)))</formula>
    </cfRule>
    <cfRule type="containsText" dxfId="15" priority="5" operator="containsText" text="Medio">
      <formula>NOT(ISERROR(SEARCH("Medio",G17)))</formula>
    </cfRule>
    <cfRule type="containsText" dxfId="14" priority="6" operator="containsText" text="Bajo">
      <formula>NOT(ISERROR(SEARCH("Bajo",G17)))</formula>
    </cfRule>
    <cfRule type="dataBar" priority="7">
      <dataBar>
        <cfvo type="min"/>
        <cfvo type="max"/>
        <color rgb="FFFF555A"/>
      </dataBar>
      <extLst>
        <ext xmlns:x14="http://schemas.microsoft.com/office/spreadsheetml/2009/9/main" uri="{B025F937-C7B1-47D3-B67F-A62EFF666E3E}">
          <x14:id>{7A965336-F093-4ADD-A24B-F832EF839689}</x14:id>
        </ext>
      </extLst>
    </cfRule>
    <cfRule type="containsText" dxfId="13" priority="8" operator="containsText" text="Alto">
      <formula>NOT(ISERROR(SEARCH("Alto",G17)))</formula>
    </cfRule>
    <cfRule type="containsText" dxfId="12" priority="10" operator="containsText" text="Bajo">
      <formula>NOT(ISERROR(SEARCH("Bajo",G17)))</formula>
    </cfRule>
    <cfRule type="containsText" dxfId="11" priority="9" operator="containsText" text="Medio">
      <formula>NOT(ISERROR(SEARCH("Medio",G17)))</formula>
    </cfRule>
    <cfRule type="containsText" dxfId="10" priority="1" operator="containsText" text="Alto">
      <formula>NOT(ISERROR(SEARCH("Alto",G17)))</formula>
    </cfRule>
    <cfRule type="containsText" dxfId="9" priority="2" operator="containsText" text="Medio">
      <formula>NOT(ISERROR(SEARCH("Medio",G17)))</formula>
    </cfRule>
  </conditionalFormatting>
  <conditionalFormatting sqref="G17:G23">
    <cfRule type="containsText" dxfId="8" priority="13" operator="containsText" text="Bajo">
      <formula>NOT(ISERROR(SEARCH("Bajo",G17)))</formula>
    </cfRule>
    <cfRule type="containsText" dxfId="7" priority="12" operator="containsText" text="Medio">
      <formula>NOT(ISERROR(SEARCH("Medio",G17)))</formula>
    </cfRule>
    <cfRule type="containsText" dxfId="6" priority="11" operator="containsText" text="Alto">
      <formula>NOT(ISERROR(SEARCH("Alto",G17)))</formula>
    </cfRule>
  </conditionalFormatting>
  <conditionalFormatting sqref="G18:G23">
    <cfRule type="containsText" dxfId="5" priority="48" operator="containsText" text="Bajo">
      <formula>NOT(ISERROR(SEARCH("Bajo",G18)))</formula>
    </cfRule>
    <cfRule type="containsText" dxfId="4" priority="46" operator="containsText" text="Alto">
      <formula>NOT(ISERROR(SEARCH("Alto",G18)))</formula>
    </cfRule>
    <cfRule type="containsText" dxfId="3" priority="47" operator="containsText" text="Medio">
      <formula>NOT(ISERROR(SEARCH("Medio",G18)))</formula>
    </cfRule>
  </conditionalFormatting>
  <conditionalFormatting sqref="K10:K15">
    <cfRule type="containsText" dxfId="2" priority="103" operator="containsText" text="Alto">
      <formula>NOT(ISERROR(SEARCH("Alto",K10)))</formula>
    </cfRule>
    <cfRule type="containsText" dxfId="1" priority="104" operator="containsText" text="Medio">
      <formula>NOT(ISERROR(SEARCH("Medio",K10)))</formula>
    </cfRule>
    <cfRule type="containsText" dxfId="0" priority="105" operator="containsText" text="Bajo">
      <formula>NOT(ISERROR(SEARCH("Bajo",K10)))</formula>
    </cfRule>
  </conditionalFormatting>
  <dataValidations count="1">
    <dataValidation type="list" allowBlank="1" showInputMessage="1" showErrorMessage="1" sqref="D10:E23" xr:uid="{7C2FF2B5-9F02-4141-81FA-A9126640352A}">
      <formula1>$I$13:$I$15</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C442134-82DC-42C8-B504-1C3094A83F67}">
            <x14:dataBar minLength="0" maxLength="100" border="1" negativeBarBorderColorSameAsPositive="0">
              <x14:cfvo type="autoMin"/>
              <x14:cfvo type="autoMax"/>
              <x14:borderColor rgb="FFFF555A"/>
              <x14:negativeFillColor rgb="FFFF0000"/>
              <x14:negativeBorderColor rgb="FFFF0000"/>
              <x14:axisColor rgb="FF000000"/>
            </x14:dataBar>
          </x14:cfRule>
          <xm:sqref>G10:G12 G14:G16 G18:G23</xm:sqref>
        </x14:conditionalFormatting>
        <x14:conditionalFormatting xmlns:xm="http://schemas.microsoft.com/office/excel/2006/main">
          <x14:cfRule type="dataBar" id="{83480D51-5CD7-4C4D-8FE1-B052C1164A67}">
            <x14:dataBar minLength="0" maxLength="100" border="1" negativeBarBorderColorSameAsPositive="0">
              <x14:cfvo type="autoMin"/>
              <x14:cfvo type="autoMax"/>
              <x14:borderColor rgb="FFFF555A"/>
              <x14:negativeFillColor rgb="FFFF0000"/>
              <x14:negativeBorderColor rgb="FFFF0000"/>
              <x14:axisColor rgb="FF000000"/>
            </x14:dataBar>
          </x14:cfRule>
          <xm:sqref>G13</xm:sqref>
        </x14:conditionalFormatting>
        <x14:conditionalFormatting xmlns:xm="http://schemas.microsoft.com/office/excel/2006/main">
          <x14:cfRule type="dataBar" id="{7A965336-F093-4ADD-A24B-F832EF839689}">
            <x14:dataBar minLength="0" maxLength="100" border="1" negativeBarBorderColorSameAsPositive="0">
              <x14:cfvo type="autoMin"/>
              <x14:cfvo type="autoMax"/>
              <x14:borderColor rgb="FFFF555A"/>
              <x14:negativeFillColor rgb="FFFF0000"/>
              <x14:negativeBorderColor rgb="FFFF0000"/>
              <x14:axisColor rgb="FF000000"/>
            </x14:dataBar>
          </x14:cfRule>
          <xm:sqref>G17</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302BB-E64D-433D-9247-792CAE424857}">
  <dimension ref="A1"/>
  <sheetViews>
    <sheetView showGridLines="0" workbookViewId="0">
      <selection activeCell="B1" sqref="B1"/>
    </sheetView>
  </sheetViews>
  <sheetFormatPr baseColWidth="10" defaultRowHeight="13.5"/>
  <cols>
    <col min="1" max="1" width="1.7109375" customWidth="1"/>
  </cols>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11CFB-7EE2-4F3A-A57A-8929B3C4F02B}">
  <dimension ref="B1:CF51"/>
  <sheetViews>
    <sheetView showGridLines="0" topLeftCell="AH9" zoomScale="70" zoomScaleNormal="70" workbookViewId="0">
      <selection activeCell="AJ11" sqref="AJ11"/>
    </sheetView>
  </sheetViews>
  <sheetFormatPr baseColWidth="10" defaultColWidth="11.5703125" defaultRowHeight="12.75"/>
  <cols>
    <col min="1" max="1" width="1.7109375" style="54" customWidth="1"/>
    <col min="2" max="2" width="23.28515625" style="54" customWidth="1"/>
    <col min="3" max="3" width="18.85546875" style="54" customWidth="1"/>
    <col min="4" max="4" width="25" style="54" customWidth="1"/>
    <col min="5" max="5" width="20.5703125" style="55" customWidth="1"/>
    <col min="6" max="6" width="51.85546875" style="54" customWidth="1"/>
    <col min="7" max="9" width="10.7109375" style="54" customWidth="1"/>
    <col min="10" max="15" width="12.7109375" style="54" customWidth="1"/>
    <col min="16" max="17" width="25.140625" style="54" customWidth="1"/>
    <col min="18" max="18" width="17.7109375" style="54" customWidth="1"/>
    <col min="19" max="19" width="20.140625" style="54" customWidth="1"/>
    <col min="20" max="20" width="17.7109375" style="54" customWidth="1"/>
    <col min="21" max="21" width="22.5703125" style="88" customWidth="1"/>
    <col min="22" max="25" width="22.5703125" style="54" customWidth="1"/>
    <col min="26" max="38" width="31.28515625" style="54" customWidth="1"/>
    <col min="39" max="40" width="22" style="55" customWidth="1"/>
    <col min="41" max="44" width="17.42578125" style="54" customWidth="1"/>
    <col min="45" max="45" width="19.42578125" style="54" bestFit="1" customWidth="1"/>
    <col min="46" max="46" width="19.42578125" style="54" customWidth="1"/>
    <col min="47" max="48" width="21.7109375" style="54" bestFit="1" customWidth="1"/>
    <col min="49" max="49" width="21.7109375" style="54" customWidth="1"/>
    <col min="50" max="50" width="41.28515625" style="54" customWidth="1"/>
    <col min="51" max="51" width="23.5703125" style="54" customWidth="1"/>
    <col min="52" max="55" width="16.140625" style="54" customWidth="1"/>
    <col min="56" max="56" width="11.5703125" style="54"/>
    <col min="57" max="57" width="15.7109375" style="54" customWidth="1"/>
    <col min="58" max="58" width="21.28515625" style="54" customWidth="1"/>
    <col min="59" max="68" width="23.28515625" style="54" customWidth="1"/>
    <col min="69" max="70" width="14.5703125" style="54" customWidth="1"/>
    <col min="71" max="74" width="11.5703125" style="54"/>
    <col min="75" max="75" width="17.140625" style="54" customWidth="1"/>
    <col min="76" max="77" width="24.140625" style="54" customWidth="1"/>
    <col min="78" max="78" width="34.28515625" style="54" customWidth="1"/>
    <col min="79" max="84" width="17.85546875" style="54" customWidth="1"/>
    <col min="85" max="16384" width="11.5703125" style="54"/>
  </cols>
  <sheetData>
    <row r="1" spans="2:84">
      <c r="U1" s="54"/>
    </row>
    <row r="2" spans="2:84">
      <c r="E2" s="54"/>
      <c r="U2" s="54"/>
      <c r="AM2" s="54"/>
      <c r="AN2" s="54"/>
    </row>
    <row r="3" spans="2:84">
      <c r="E3" s="54"/>
      <c r="U3" s="54"/>
      <c r="AM3" s="54"/>
      <c r="AN3" s="54"/>
    </row>
    <row r="4" spans="2:84">
      <c r="E4" s="54"/>
      <c r="U4" s="54"/>
      <c r="AM4" s="54"/>
      <c r="AN4" s="54"/>
    </row>
    <row r="5" spans="2:84">
      <c r="E5" s="54"/>
      <c r="U5" s="54"/>
      <c r="AM5" s="54"/>
      <c r="AN5" s="54"/>
    </row>
    <row r="6" spans="2:84">
      <c r="E6" s="54"/>
      <c r="U6" s="54"/>
      <c r="AM6" s="54"/>
      <c r="AN6" s="54"/>
    </row>
    <row r="7" spans="2:84" ht="13.5" thickBot="1">
      <c r="E7" s="54"/>
      <c r="U7" s="54"/>
      <c r="AM7" s="54"/>
      <c r="AN7" s="54"/>
      <c r="AY7" s="54" t="s">
        <v>2560</v>
      </c>
      <c r="AZ7" s="54" t="s">
        <v>2560</v>
      </c>
      <c r="BA7" s="54" t="s">
        <v>2560</v>
      </c>
      <c r="BB7" s="54" t="s">
        <v>2560</v>
      </c>
      <c r="BC7" s="54" t="s">
        <v>2560</v>
      </c>
      <c r="BD7" s="54" t="s">
        <v>2560</v>
      </c>
    </row>
    <row r="8" spans="2:84" ht="43.9" customHeight="1" thickBot="1">
      <c r="B8" s="391" t="s">
        <v>150</v>
      </c>
      <c r="C8" s="392"/>
      <c r="D8" s="393"/>
      <c r="E8" s="394" t="s">
        <v>151</v>
      </c>
      <c r="F8" s="395"/>
      <c r="G8" s="394" t="s">
        <v>288</v>
      </c>
      <c r="H8" s="396"/>
      <c r="I8" s="395"/>
      <c r="J8" s="381" t="s">
        <v>153</v>
      </c>
      <c r="K8" s="381"/>
      <c r="L8" s="381"/>
      <c r="M8" s="381"/>
      <c r="N8" s="381"/>
      <c r="O8" s="382"/>
      <c r="P8" s="394" t="s">
        <v>154</v>
      </c>
      <c r="Q8" s="395"/>
      <c r="R8" s="380" t="s">
        <v>156</v>
      </c>
      <c r="S8" s="381"/>
      <c r="T8" s="382"/>
      <c r="U8" s="397" t="s">
        <v>158</v>
      </c>
      <c r="V8" s="398"/>
      <c r="W8" s="398"/>
      <c r="X8" s="398"/>
      <c r="Y8" s="398"/>
      <c r="Z8" s="375" t="s">
        <v>161</v>
      </c>
      <c r="AA8" s="399"/>
      <c r="AB8" s="376"/>
      <c r="AC8" s="400"/>
      <c r="AD8" s="397" t="s">
        <v>162</v>
      </c>
      <c r="AE8" s="398"/>
      <c r="AF8" s="398"/>
      <c r="AG8" s="398"/>
      <c r="AH8" s="398"/>
      <c r="AI8" s="398"/>
      <c r="AJ8" s="398"/>
      <c r="AK8" s="401"/>
      <c r="AL8" s="391" t="s">
        <v>163</v>
      </c>
      <c r="AM8" s="392"/>
      <c r="AN8" s="392"/>
      <c r="AO8" s="392"/>
      <c r="AP8" s="392"/>
      <c r="AQ8" s="392"/>
      <c r="AR8" s="393"/>
      <c r="AS8" s="394" t="s">
        <v>165</v>
      </c>
      <c r="AT8" s="395"/>
      <c r="AU8" s="56" t="s">
        <v>169</v>
      </c>
      <c r="AV8" s="57" t="s">
        <v>172</v>
      </c>
      <c r="AW8" s="58" t="s">
        <v>114</v>
      </c>
      <c r="AX8" s="59" t="s">
        <v>210</v>
      </c>
      <c r="AY8" s="375" t="s">
        <v>195</v>
      </c>
      <c r="AZ8" s="376"/>
      <c r="BA8" s="376"/>
      <c r="BB8" s="376"/>
      <c r="BC8" s="376"/>
      <c r="BD8" s="377"/>
      <c r="BE8" s="60" t="s">
        <v>194</v>
      </c>
      <c r="BF8" s="378" t="s">
        <v>196</v>
      </c>
      <c r="BG8" s="379"/>
      <c r="BH8" s="380" t="s">
        <v>298</v>
      </c>
      <c r="BI8" s="381"/>
      <c r="BJ8" s="381"/>
      <c r="BK8" s="381"/>
      <c r="BL8" s="381"/>
      <c r="BM8" s="381"/>
      <c r="BN8" s="381"/>
      <c r="BO8" s="381"/>
      <c r="BP8" s="382"/>
      <c r="BQ8" s="383" t="s">
        <v>206</v>
      </c>
      <c r="BR8" s="384"/>
      <c r="BS8" s="385" t="s">
        <v>207</v>
      </c>
      <c r="BT8" s="386"/>
      <c r="BU8" s="387" t="s">
        <v>208</v>
      </c>
      <c r="BV8" s="388"/>
      <c r="BW8" s="389" t="s">
        <v>212</v>
      </c>
      <c r="BX8" s="390"/>
      <c r="BY8" s="390"/>
      <c r="BZ8" s="390"/>
      <c r="CA8" s="375" t="s">
        <v>304</v>
      </c>
      <c r="CB8" s="376"/>
      <c r="CC8" s="376"/>
      <c r="CD8" s="376"/>
      <c r="CE8" s="376"/>
      <c r="CF8" s="377"/>
    </row>
    <row r="9" spans="2:84" s="61" customFormat="1" ht="72" customHeight="1" thickBot="1">
      <c r="B9" s="244" t="s">
        <v>119</v>
      </c>
      <c r="C9" s="245" t="s">
        <v>120</v>
      </c>
      <c r="D9" s="246" t="s">
        <v>121</v>
      </c>
      <c r="E9" s="247" t="s">
        <v>28</v>
      </c>
      <c r="F9" s="248" t="s">
        <v>152</v>
      </c>
      <c r="G9" s="247" t="s">
        <v>219</v>
      </c>
      <c r="H9" s="249" t="s">
        <v>220</v>
      </c>
      <c r="I9" s="248" t="s">
        <v>221</v>
      </c>
      <c r="J9" s="250" t="s">
        <v>122</v>
      </c>
      <c r="K9" s="245" t="s">
        <v>123</v>
      </c>
      <c r="L9" s="245" t="s">
        <v>124</v>
      </c>
      <c r="M9" s="245" t="s">
        <v>125</v>
      </c>
      <c r="N9" s="245" t="s">
        <v>126</v>
      </c>
      <c r="O9" s="246" t="s">
        <v>127</v>
      </c>
      <c r="P9" s="247" t="s">
        <v>128</v>
      </c>
      <c r="Q9" s="248" t="s">
        <v>129</v>
      </c>
      <c r="R9" s="244" t="s">
        <v>29</v>
      </c>
      <c r="S9" s="251" t="s">
        <v>200</v>
      </c>
      <c r="T9" s="246" t="s">
        <v>155</v>
      </c>
      <c r="U9" s="248" t="s">
        <v>157</v>
      </c>
      <c r="V9" s="248" t="s">
        <v>111</v>
      </c>
      <c r="W9" s="248" t="s">
        <v>110</v>
      </c>
      <c r="X9" s="248" t="s">
        <v>112</v>
      </c>
      <c r="Y9" s="252" t="s">
        <v>113</v>
      </c>
      <c r="Z9" s="244" t="s">
        <v>159</v>
      </c>
      <c r="AA9" s="244" t="s">
        <v>132</v>
      </c>
      <c r="AB9" s="245" t="s">
        <v>133</v>
      </c>
      <c r="AC9" s="253" t="s">
        <v>160</v>
      </c>
      <c r="AD9" s="247" t="s">
        <v>142</v>
      </c>
      <c r="AE9" s="249" t="s">
        <v>143</v>
      </c>
      <c r="AF9" s="249" t="s">
        <v>144</v>
      </c>
      <c r="AG9" s="249" t="s">
        <v>145</v>
      </c>
      <c r="AH9" s="249" t="s">
        <v>146</v>
      </c>
      <c r="AI9" s="248" t="s">
        <v>147</v>
      </c>
      <c r="AJ9" s="248" t="s">
        <v>2573</v>
      </c>
      <c r="AK9" s="248" t="s">
        <v>2552</v>
      </c>
      <c r="AL9" s="244" t="s">
        <v>164</v>
      </c>
      <c r="AM9" s="245" t="s">
        <v>130</v>
      </c>
      <c r="AN9" s="245" t="s">
        <v>28</v>
      </c>
      <c r="AO9" s="245" t="s">
        <v>168</v>
      </c>
      <c r="AP9" s="245" t="s">
        <v>131</v>
      </c>
      <c r="AQ9" s="245" t="s">
        <v>148</v>
      </c>
      <c r="AR9" s="246" t="s">
        <v>149</v>
      </c>
      <c r="AS9" s="249" t="s">
        <v>168</v>
      </c>
      <c r="AT9" s="254" t="s">
        <v>166</v>
      </c>
      <c r="AU9" s="255" t="s">
        <v>168</v>
      </c>
      <c r="AV9" s="256" t="s">
        <v>168</v>
      </c>
      <c r="AW9" s="257" t="s">
        <v>177</v>
      </c>
      <c r="AX9" s="59" t="s">
        <v>211</v>
      </c>
      <c r="AY9" s="258" t="s">
        <v>187</v>
      </c>
      <c r="AZ9" s="259" t="s">
        <v>188</v>
      </c>
      <c r="BA9" s="259" t="s">
        <v>189</v>
      </c>
      <c r="BB9" s="259" t="s">
        <v>190</v>
      </c>
      <c r="BC9" s="259" t="s">
        <v>191</v>
      </c>
      <c r="BD9" s="260" t="s">
        <v>192</v>
      </c>
      <c r="BE9" s="59" t="s">
        <v>193</v>
      </c>
      <c r="BF9" s="244" t="s">
        <v>199</v>
      </c>
      <c r="BG9" s="246" t="s">
        <v>209</v>
      </c>
      <c r="BH9" s="246" t="s">
        <v>289</v>
      </c>
      <c r="BI9" s="246" t="s">
        <v>290</v>
      </c>
      <c r="BJ9" s="246" t="s">
        <v>291</v>
      </c>
      <c r="BK9" s="246" t="s">
        <v>292</v>
      </c>
      <c r="BL9" s="246" t="s">
        <v>293</v>
      </c>
      <c r="BM9" s="246" t="s">
        <v>294</v>
      </c>
      <c r="BN9" s="246" t="s">
        <v>295</v>
      </c>
      <c r="BO9" s="246" t="s">
        <v>296</v>
      </c>
      <c r="BP9" s="246" t="s">
        <v>297</v>
      </c>
      <c r="BQ9" s="261" t="s">
        <v>204</v>
      </c>
      <c r="BR9" s="262" t="s">
        <v>205</v>
      </c>
      <c r="BS9" s="244" t="s">
        <v>204</v>
      </c>
      <c r="BT9" s="246" t="s">
        <v>205</v>
      </c>
      <c r="BU9" s="263" t="s">
        <v>204</v>
      </c>
      <c r="BV9" s="264" t="s">
        <v>205</v>
      </c>
      <c r="BW9" s="255" t="s">
        <v>218</v>
      </c>
      <c r="BX9" s="255" t="s">
        <v>213</v>
      </c>
      <c r="BY9" s="255" t="s">
        <v>214</v>
      </c>
      <c r="BZ9" s="253" t="s">
        <v>216</v>
      </c>
      <c r="CA9" s="244" t="s">
        <v>308</v>
      </c>
      <c r="CB9" s="245" t="s">
        <v>300</v>
      </c>
      <c r="CC9" s="245" t="s">
        <v>310</v>
      </c>
      <c r="CD9" s="245" t="s">
        <v>307</v>
      </c>
      <c r="CE9" s="245" t="s">
        <v>302</v>
      </c>
      <c r="CF9" s="246" t="s">
        <v>309</v>
      </c>
    </row>
    <row r="10" spans="2:84" s="61" customFormat="1" ht="72" customHeight="1">
      <c r="B10" s="266" t="s">
        <v>1</v>
      </c>
      <c r="C10" s="267" t="s">
        <v>2531</v>
      </c>
      <c r="D10" s="268" t="s">
        <v>2494</v>
      </c>
      <c r="E10" s="269" t="s">
        <v>2532</v>
      </c>
      <c r="F10" s="269" t="s">
        <v>2532</v>
      </c>
      <c r="G10" s="269" t="s">
        <v>2532</v>
      </c>
      <c r="H10" s="269" t="s">
        <v>2532</v>
      </c>
      <c r="I10" s="269" t="s">
        <v>2532</v>
      </c>
      <c r="J10" s="270">
        <v>70</v>
      </c>
      <c r="K10" s="270">
        <v>36</v>
      </c>
      <c r="L10" s="270">
        <v>0</v>
      </c>
      <c r="M10" s="270">
        <v>0</v>
      </c>
      <c r="N10" s="270">
        <v>0</v>
      </c>
      <c r="O10" s="270">
        <v>0</v>
      </c>
      <c r="P10" s="269"/>
      <c r="Q10" s="269"/>
      <c r="R10" s="269"/>
      <c r="S10" s="269"/>
      <c r="T10" s="269"/>
      <c r="U10" s="269"/>
      <c r="V10" s="269"/>
      <c r="W10" s="269"/>
      <c r="X10" s="269"/>
      <c r="Y10" s="269"/>
      <c r="Z10" s="269"/>
      <c r="AA10" s="269"/>
      <c r="AB10" s="269"/>
      <c r="AC10" s="269"/>
      <c r="AD10" s="269"/>
      <c r="AE10" s="269"/>
      <c r="AF10" s="269"/>
      <c r="AG10" s="269"/>
      <c r="AH10" s="269"/>
      <c r="AI10" s="284"/>
      <c r="AJ10" s="284"/>
      <c r="AK10" s="284"/>
      <c r="AL10" s="269"/>
      <c r="AM10" s="269"/>
      <c r="AN10" s="269"/>
      <c r="AO10" s="269"/>
      <c r="AP10" s="269"/>
      <c r="AQ10" s="269"/>
      <c r="AR10" s="269"/>
      <c r="AS10" s="269"/>
      <c r="AT10" s="269"/>
      <c r="AU10" s="269"/>
      <c r="AV10" s="269"/>
      <c r="AW10" s="269"/>
      <c r="AX10" s="269"/>
      <c r="AY10" s="269"/>
      <c r="AZ10" s="269"/>
      <c r="BA10" s="269"/>
      <c r="BB10" s="269"/>
      <c r="BC10" s="269"/>
      <c r="BD10" s="269"/>
      <c r="BE10" s="269"/>
      <c r="BF10" s="269"/>
      <c r="BG10" s="269"/>
      <c r="BH10" s="269"/>
      <c r="BI10" s="269"/>
      <c r="BJ10" s="269"/>
      <c r="BK10" s="269"/>
      <c r="BL10" s="269"/>
      <c r="BM10" s="269"/>
      <c r="BN10" s="269"/>
      <c r="BO10" s="269"/>
      <c r="BP10" s="269"/>
      <c r="BQ10" s="269"/>
      <c r="BR10" s="269"/>
      <c r="BS10" s="269"/>
      <c r="BT10" s="269"/>
      <c r="BU10" s="269"/>
      <c r="BV10" s="269"/>
      <c r="BW10" s="269"/>
      <c r="BX10" s="269"/>
      <c r="BY10" s="269"/>
      <c r="BZ10" s="269"/>
      <c r="CA10" s="269"/>
      <c r="CB10" s="269"/>
      <c r="CC10" s="269"/>
      <c r="CD10" s="269"/>
      <c r="CE10" s="269"/>
      <c r="CF10" s="241"/>
    </row>
    <row r="11" spans="2:84" ht="164.45" customHeight="1">
      <c r="B11" s="199" t="s">
        <v>1</v>
      </c>
      <c r="C11" s="27" t="s">
        <v>6</v>
      </c>
      <c r="D11" s="4" t="s">
        <v>72</v>
      </c>
      <c r="E11" s="36" t="s">
        <v>25</v>
      </c>
      <c r="F11" s="27" t="s">
        <v>24</v>
      </c>
      <c r="G11" s="63" t="s">
        <v>222</v>
      </c>
      <c r="H11" s="63" t="s">
        <v>223</v>
      </c>
      <c r="I11" s="27">
        <v>2191</v>
      </c>
      <c r="J11" s="64">
        <v>101.38</v>
      </c>
      <c r="K11" s="64">
        <v>28.47</v>
      </c>
      <c r="L11" s="64">
        <v>72.91</v>
      </c>
      <c r="M11" s="64">
        <v>72.91</v>
      </c>
      <c r="N11" s="64">
        <v>33.794599999999981</v>
      </c>
      <c r="O11" s="64">
        <v>39.115400000000015</v>
      </c>
      <c r="P11" s="64">
        <v>9869</v>
      </c>
      <c r="Q11" s="64">
        <v>292.02890402608716</v>
      </c>
      <c r="R11" s="65">
        <f t="shared" ref="R11:R45" si="0">K11/J11</f>
        <v>0.28082462024067861</v>
      </c>
      <c r="S11" s="65" t="s">
        <v>202</v>
      </c>
      <c r="T11" s="65">
        <v>0.71917537975932133</v>
      </c>
      <c r="U11" s="66">
        <v>1</v>
      </c>
      <c r="V11" s="27">
        <f t="shared" ref="V11:V43" si="1">W11+X11+Y11</f>
        <v>9</v>
      </c>
      <c r="W11" s="27">
        <v>3</v>
      </c>
      <c r="X11" s="27">
        <v>3</v>
      </c>
      <c r="Y11" s="27">
        <v>3</v>
      </c>
      <c r="Z11" s="64">
        <v>33</v>
      </c>
      <c r="AA11" s="64">
        <f t="shared" ref="AA11:AA33" si="2">(((1200*10000)/365)*M11)*0.001</f>
        <v>2397.0410958904108</v>
      </c>
      <c r="AB11" s="64">
        <f t="shared" ref="AB11:AB33" si="3">AA11*2</f>
        <v>4794.0821917808216</v>
      </c>
      <c r="AC11" s="64">
        <v>66</v>
      </c>
      <c r="AD11" s="64">
        <v>2914.5</v>
      </c>
      <c r="AE11" s="64">
        <v>29145000</v>
      </c>
      <c r="AF11" s="64">
        <v>79.849315068493141</v>
      </c>
      <c r="AG11" s="64">
        <v>1684</v>
      </c>
      <c r="AH11" s="64">
        <v>16840000</v>
      </c>
      <c r="AI11" s="64">
        <v>173.60824742268042</v>
      </c>
      <c r="AJ11" s="64">
        <v>154</v>
      </c>
      <c r="AK11" s="64">
        <v>33</v>
      </c>
      <c r="AL11" s="64"/>
      <c r="AM11" s="67"/>
      <c r="AN11" s="64"/>
      <c r="AO11" s="27"/>
      <c r="AP11" s="64"/>
      <c r="AQ11" s="64"/>
      <c r="AR11" s="64"/>
      <c r="AS11" s="27"/>
      <c r="AT11" s="27"/>
      <c r="AU11" s="27"/>
      <c r="AV11" s="27"/>
      <c r="AW11" s="64" t="s">
        <v>118</v>
      </c>
      <c r="AX11" s="64" t="s">
        <v>197</v>
      </c>
      <c r="AY11" s="27" t="s">
        <v>181</v>
      </c>
      <c r="AZ11" s="265">
        <f t="shared" ref="AZ11:AZ26" si="4">($AZ$33/(($M$33/M11)*($BE$33/BE11)))</f>
        <v>65.554383064701284</v>
      </c>
      <c r="BA11" s="265">
        <f t="shared" ref="BA11:BA26" si="5">($BA$33/(($M$33/M11)*($BE$33/BE11)))</f>
        <v>794.38654084584641</v>
      </c>
      <c r="BB11" s="265">
        <f t="shared" ref="BB11:BB26" si="6">($BB$33/(($M$33/M11)*($BE$33/BE11)))</f>
        <v>2027.7664783946364</v>
      </c>
      <c r="BC11" s="265">
        <f t="shared" ref="BC11:BC26" si="7">($BC$33/(($M$33/M11)*($BE$33/BE11)))</f>
        <v>76.971157643385212</v>
      </c>
      <c r="BD11" s="27">
        <f t="shared" ref="BD11:BD26" si="8">($BD$33/(($M$33/M11)*($BE$33/BE11)))</f>
        <v>0</v>
      </c>
      <c r="BE11" s="27">
        <v>20</v>
      </c>
      <c r="BF11" s="265" t="s">
        <v>197</v>
      </c>
      <c r="BG11" s="265" t="s">
        <v>198</v>
      </c>
      <c r="BH11" s="265" t="s">
        <v>299</v>
      </c>
      <c r="BI11" s="265" t="s">
        <v>299</v>
      </c>
      <c r="BJ11" s="265" t="s">
        <v>299</v>
      </c>
      <c r="BK11" s="265" t="s">
        <v>299</v>
      </c>
      <c r="BL11" s="265" t="s">
        <v>299</v>
      </c>
      <c r="BM11" s="265" t="s">
        <v>299</v>
      </c>
      <c r="BN11" s="265" t="s">
        <v>299</v>
      </c>
      <c r="BO11" s="265" t="s">
        <v>299</v>
      </c>
      <c r="BP11" s="265" t="s">
        <v>299</v>
      </c>
      <c r="BQ11" s="68">
        <v>0.86</v>
      </c>
      <c r="BR11" s="69">
        <f>100%-BQ11</f>
        <v>0.14000000000000001</v>
      </c>
      <c r="BS11" s="68">
        <v>0.86</v>
      </c>
      <c r="BT11" s="69">
        <f>100%-BS11</f>
        <v>0.14000000000000001</v>
      </c>
      <c r="BU11" s="68">
        <v>0.93</v>
      </c>
      <c r="BV11" s="69">
        <f>100%-BU11</f>
        <v>6.9999999999999951E-2</v>
      </c>
      <c r="BW11" s="27" t="s">
        <v>197</v>
      </c>
      <c r="BX11" s="27" t="s">
        <v>197</v>
      </c>
      <c r="BY11" s="36" t="s">
        <v>215</v>
      </c>
      <c r="BZ11" s="36" t="s">
        <v>217</v>
      </c>
      <c r="CA11" s="36" t="s">
        <v>306</v>
      </c>
      <c r="CB11" s="36" t="s">
        <v>301</v>
      </c>
      <c r="CC11" s="36"/>
      <c r="CD11" s="36"/>
      <c r="CE11" s="36"/>
      <c r="CF11" s="115" t="s">
        <v>303</v>
      </c>
    </row>
    <row r="12" spans="2:84" ht="164.45" customHeight="1">
      <c r="B12" s="199" t="s">
        <v>1</v>
      </c>
      <c r="C12" s="27" t="s">
        <v>6</v>
      </c>
      <c r="D12" s="4" t="s">
        <v>73</v>
      </c>
      <c r="E12" s="36" t="s">
        <v>25</v>
      </c>
      <c r="F12" s="27" t="s">
        <v>24</v>
      </c>
      <c r="G12" s="63" t="s">
        <v>224</v>
      </c>
      <c r="H12" s="63" t="s">
        <v>225</v>
      </c>
      <c r="I12" s="27">
        <v>2317</v>
      </c>
      <c r="J12" s="64">
        <v>206.03</v>
      </c>
      <c r="K12" s="64">
        <v>75.78</v>
      </c>
      <c r="L12" s="64">
        <v>130.25</v>
      </c>
      <c r="M12" s="64">
        <v>130.25</v>
      </c>
      <c r="N12" s="64">
        <v>60.530100000000054</v>
      </c>
      <c r="O12" s="64">
        <v>69.719899999999939</v>
      </c>
      <c r="P12" s="64">
        <v>18695</v>
      </c>
      <c r="Q12" s="64">
        <v>308.85460291656523</v>
      </c>
      <c r="R12" s="65">
        <f t="shared" si="0"/>
        <v>0.36781051303208273</v>
      </c>
      <c r="S12" s="65" t="s">
        <v>202</v>
      </c>
      <c r="T12" s="65">
        <v>0.63218948696791732</v>
      </c>
      <c r="U12" s="66">
        <v>1</v>
      </c>
      <c r="V12" s="27">
        <f t="shared" si="1"/>
        <v>13</v>
      </c>
      <c r="W12" s="27">
        <v>4</v>
      </c>
      <c r="X12" s="27">
        <v>3</v>
      </c>
      <c r="Y12" s="27">
        <v>6</v>
      </c>
      <c r="Z12" s="64">
        <v>33</v>
      </c>
      <c r="AA12" s="64">
        <f t="shared" si="2"/>
        <v>4282.1917808219177</v>
      </c>
      <c r="AB12" s="64">
        <f t="shared" si="3"/>
        <v>8564.3835616438355</v>
      </c>
      <c r="AC12" s="64">
        <v>66</v>
      </c>
      <c r="AD12" s="64">
        <v>4737.5</v>
      </c>
      <c r="AE12" s="64">
        <v>47375000</v>
      </c>
      <c r="AF12" s="64">
        <v>129.79452054794521</v>
      </c>
      <c r="AG12" s="64">
        <v>1892.5</v>
      </c>
      <c r="AH12" s="64">
        <v>18925000</v>
      </c>
      <c r="AI12" s="64">
        <v>191.16161616161617</v>
      </c>
      <c r="AJ12" s="64">
        <v>154</v>
      </c>
      <c r="AK12" s="64">
        <v>33</v>
      </c>
      <c r="AL12" s="64"/>
      <c r="AM12" s="67"/>
      <c r="AN12" s="64"/>
      <c r="AO12" s="27"/>
      <c r="AP12" s="64"/>
      <c r="AQ12" s="64"/>
      <c r="AR12" s="64"/>
      <c r="AS12" s="27"/>
      <c r="AT12" s="27"/>
      <c r="AU12" s="36"/>
      <c r="AV12" s="36" t="s">
        <v>173</v>
      </c>
      <c r="AW12" s="64" t="s">
        <v>118</v>
      </c>
      <c r="AX12" s="64" t="s">
        <v>197</v>
      </c>
      <c r="AY12" s="27" t="s">
        <v>181</v>
      </c>
      <c r="AZ12" s="265">
        <f t="shared" si="4"/>
        <v>134.67599990815998</v>
      </c>
      <c r="BA12" s="265">
        <f t="shared" si="5"/>
        <v>1632.0007404601185</v>
      </c>
      <c r="BB12" s="265">
        <f t="shared" si="6"/>
        <v>4165.8767162602744</v>
      </c>
      <c r="BC12" s="265">
        <f t="shared" si="7"/>
        <v>158.13080888092941</v>
      </c>
      <c r="BD12" s="27">
        <f t="shared" si="8"/>
        <v>0</v>
      </c>
      <c r="BE12" s="27">
        <v>23</v>
      </c>
      <c r="BF12" s="265" t="s">
        <v>197</v>
      </c>
      <c r="BG12" s="265" t="s">
        <v>198</v>
      </c>
      <c r="BH12" s="265" t="s">
        <v>299</v>
      </c>
      <c r="BI12" s="265" t="s">
        <v>299</v>
      </c>
      <c r="BJ12" s="265" t="s">
        <v>299</v>
      </c>
      <c r="BK12" s="265" t="s">
        <v>299</v>
      </c>
      <c r="BL12" s="265" t="s">
        <v>299</v>
      </c>
      <c r="BM12" s="265" t="s">
        <v>299</v>
      </c>
      <c r="BN12" s="265" t="s">
        <v>299</v>
      </c>
      <c r="BO12" s="265" t="s">
        <v>299</v>
      </c>
      <c r="BP12" s="265" t="s">
        <v>299</v>
      </c>
      <c r="BQ12" s="68">
        <v>0.86</v>
      </c>
      <c r="BR12" s="69">
        <f t="shared" ref="BR12:BR43" si="9">100%-BQ12</f>
        <v>0.14000000000000001</v>
      </c>
      <c r="BS12" s="68">
        <v>0.86</v>
      </c>
      <c r="BT12" s="69">
        <f t="shared" ref="BT12:BT43" si="10">100%-BS12</f>
        <v>0.14000000000000001</v>
      </c>
      <c r="BU12" s="68">
        <v>0.93</v>
      </c>
      <c r="BV12" s="69">
        <f t="shared" ref="BV12:BV43" si="11">100%-BU12</f>
        <v>6.9999999999999951E-2</v>
      </c>
      <c r="BW12" s="27" t="s">
        <v>197</v>
      </c>
      <c r="BX12" s="27" t="s">
        <v>197</v>
      </c>
      <c r="BY12" s="36" t="s">
        <v>215</v>
      </c>
      <c r="BZ12" s="36" t="s">
        <v>217</v>
      </c>
      <c r="CA12" s="36" t="s">
        <v>305</v>
      </c>
      <c r="CB12" s="36" t="s">
        <v>301</v>
      </c>
      <c r="CC12" s="36"/>
      <c r="CD12" s="36"/>
      <c r="CE12" s="36"/>
      <c r="CF12" s="115" t="s">
        <v>303</v>
      </c>
    </row>
    <row r="13" spans="2:84" ht="164.45" customHeight="1">
      <c r="B13" s="199" t="s">
        <v>1</v>
      </c>
      <c r="C13" s="27" t="s">
        <v>3</v>
      </c>
      <c r="D13" s="4" t="s">
        <v>74</v>
      </c>
      <c r="E13" s="36" t="s">
        <v>25</v>
      </c>
      <c r="F13" s="27" t="s">
        <v>24</v>
      </c>
      <c r="G13" s="63" t="s">
        <v>226</v>
      </c>
      <c r="H13" s="63" t="s">
        <v>227</v>
      </c>
      <c r="I13" s="27">
        <v>1993</v>
      </c>
      <c r="J13" s="64">
        <v>94.84</v>
      </c>
      <c r="K13" s="64">
        <v>10.77</v>
      </c>
      <c r="L13" s="64">
        <v>84.070000000000007</v>
      </c>
      <c r="M13" s="64">
        <v>70.853672999999986</v>
      </c>
      <c r="N13" s="64">
        <v>2.5200000000000009</v>
      </c>
      <c r="O13" s="64">
        <v>68.33367299999999</v>
      </c>
      <c r="P13" s="64">
        <v>840</v>
      </c>
      <c r="Q13" s="64">
        <v>333.3333333333332</v>
      </c>
      <c r="R13" s="65">
        <f t="shared" si="0"/>
        <v>0.11355967946014339</v>
      </c>
      <c r="S13" s="65" t="s">
        <v>202</v>
      </c>
      <c r="T13" s="65">
        <v>0.88644032053985666</v>
      </c>
      <c r="U13" s="66">
        <v>1</v>
      </c>
      <c r="V13" s="27">
        <f t="shared" si="1"/>
        <v>8</v>
      </c>
      <c r="W13" s="27">
        <v>2</v>
      </c>
      <c r="X13" s="27">
        <v>2</v>
      </c>
      <c r="Y13" s="27">
        <v>4</v>
      </c>
      <c r="Z13" s="64">
        <v>33</v>
      </c>
      <c r="AA13" s="64">
        <f t="shared" si="2"/>
        <v>2329.4358246575339</v>
      </c>
      <c r="AB13" s="64">
        <f t="shared" si="3"/>
        <v>4658.8716493150678</v>
      </c>
      <c r="AC13" s="64">
        <v>66</v>
      </c>
      <c r="AD13" s="64"/>
      <c r="AE13" s="64">
        <v>0</v>
      </c>
      <c r="AF13" s="64">
        <v>0</v>
      </c>
      <c r="AG13" s="64">
        <v>1298.9999999999998</v>
      </c>
      <c r="AH13" s="64">
        <v>12989999.999999998</v>
      </c>
      <c r="AI13" s="64">
        <v>113.94736842105263</v>
      </c>
      <c r="AJ13" s="64">
        <v>102</v>
      </c>
      <c r="AK13" s="64">
        <v>33</v>
      </c>
      <c r="AL13" s="64"/>
      <c r="AM13" s="67"/>
      <c r="AN13" s="64"/>
      <c r="AO13" s="70" t="s">
        <v>16</v>
      </c>
      <c r="AP13" s="64"/>
      <c r="AQ13" s="64"/>
      <c r="AR13" s="64"/>
      <c r="AS13" s="27"/>
      <c r="AT13" s="27"/>
      <c r="AU13" s="27"/>
      <c r="AV13" s="27"/>
      <c r="AW13" s="64" t="s">
        <v>118</v>
      </c>
      <c r="AX13" s="64" t="s">
        <v>197</v>
      </c>
      <c r="AY13" s="27" t="s">
        <v>181</v>
      </c>
      <c r="AZ13" s="265">
        <f t="shared" si="4"/>
        <v>101.92881791541534</v>
      </c>
      <c r="BA13" s="265">
        <f t="shared" si="5"/>
        <v>1235.171124963769</v>
      </c>
      <c r="BB13" s="265">
        <f t="shared" si="6"/>
        <v>3152.9217496757128</v>
      </c>
      <c r="BC13" s="265">
        <f t="shared" si="7"/>
        <v>119.68046597933599</v>
      </c>
      <c r="BD13" s="27">
        <f t="shared" si="8"/>
        <v>0</v>
      </c>
      <c r="BE13" s="27">
        <v>32</v>
      </c>
      <c r="BF13" s="265" t="s">
        <v>197</v>
      </c>
      <c r="BG13" s="265" t="s">
        <v>198</v>
      </c>
      <c r="BH13" s="265" t="s">
        <v>299</v>
      </c>
      <c r="BI13" s="265" t="s">
        <v>299</v>
      </c>
      <c r="BJ13" s="265" t="s">
        <v>299</v>
      </c>
      <c r="BK13" s="265" t="s">
        <v>299</v>
      </c>
      <c r="BL13" s="265" t="s">
        <v>299</v>
      </c>
      <c r="BM13" s="265" t="s">
        <v>299</v>
      </c>
      <c r="BN13" s="265" t="s">
        <v>299</v>
      </c>
      <c r="BO13" s="265" t="s">
        <v>299</v>
      </c>
      <c r="BP13" s="265" t="s">
        <v>299</v>
      </c>
      <c r="BQ13" s="68">
        <v>0.86</v>
      </c>
      <c r="BR13" s="69">
        <f t="shared" si="9"/>
        <v>0.14000000000000001</v>
      </c>
      <c r="BS13" s="68">
        <v>0.86</v>
      </c>
      <c r="BT13" s="69">
        <f t="shared" si="10"/>
        <v>0.14000000000000001</v>
      </c>
      <c r="BU13" s="68">
        <v>0.93</v>
      </c>
      <c r="BV13" s="69">
        <f t="shared" si="11"/>
        <v>6.9999999999999951E-2</v>
      </c>
      <c r="BW13" s="27" t="s">
        <v>197</v>
      </c>
      <c r="BX13" s="27" t="s">
        <v>197</v>
      </c>
      <c r="BY13" s="36" t="s">
        <v>215</v>
      </c>
      <c r="BZ13" s="36" t="s">
        <v>217</v>
      </c>
      <c r="CA13" s="36" t="s">
        <v>303</v>
      </c>
      <c r="CB13" s="36" t="s">
        <v>301</v>
      </c>
      <c r="CC13" s="36" t="s">
        <v>306</v>
      </c>
      <c r="CD13" s="36" t="s">
        <v>303</v>
      </c>
      <c r="CE13" s="36"/>
      <c r="CF13" s="115" t="s">
        <v>303</v>
      </c>
    </row>
    <row r="14" spans="2:84" ht="164.45" customHeight="1">
      <c r="B14" s="199" t="s">
        <v>1</v>
      </c>
      <c r="C14" s="27" t="s">
        <v>3</v>
      </c>
      <c r="D14" s="4" t="s">
        <v>75</v>
      </c>
      <c r="E14" s="36" t="s">
        <v>25</v>
      </c>
      <c r="F14" s="27" t="s">
        <v>24</v>
      </c>
      <c r="G14" s="63" t="s">
        <v>228</v>
      </c>
      <c r="H14" s="63" t="s">
        <v>229</v>
      </c>
      <c r="I14" s="27">
        <v>1888</v>
      </c>
      <c r="J14" s="64">
        <v>182.38</v>
      </c>
      <c r="K14" s="64">
        <v>42.27</v>
      </c>
      <c r="L14" s="64">
        <v>140.10999999999999</v>
      </c>
      <c r="M14" s="64">
        <v>125.30455499999999</v>
      </c>
      <c r="N14" s="64">
        <v>85.737400000000065</v>
      </c>
      <c r="O14" s="64">
        <v>39.567154999999929</v>
      </c>
      <c r="P14" s="64">
        <v>25054</v>
      </c>
      <c r="Q14" s="64">
        <v>292.21786524900432</v>
      </c>
      <c r="R14" s="65">
        <f t="shared" si="0"/>
        <v>0.23176883430200682</v>
      </c>
      <c r="S14" s="65" t="s">
        <v>202</v>
      </c>
      <c r="T14" s="65">
        <v>0.7682311656979931</v>
      </c>
      <c r="U14" s="66">
        <v>2</v>
      </c>
      <c r="V14" s="27">
        <f t="shared" si="1"/>
        <v>9</v>
      </c>
      <c r="W14" s="27">
        <v>6</v>
      </c>
      <c r="X14" s="27">
        <v>3</v>
      </c>
      <c r="Y14" s="27">
        <v>0</v>
      </c>
      <c r="Z14" s="64">
        <v>33</v>
      </c>
      <c r="AA14" s="64">
        <f t="shared" si="2"/>
        <v>4119.6018082191777</v>
      </c>
      <c r="AB14" s="64">
        <f t="shared" si="3"/>
        <v>8239.2036164383553</v>
      </c>
      <c r="AC14" s="64">
        <v>66</v>
      </c>
      <c r="AD14" s="64">
        <v>1403</v>
      </c>
      <c r="AE14" s="64">
        <v>14030000</v>
      </c>
      <c r="AF14" s="64">
        <v>38.438356164383563</v>
      </c>
      <c r="AG14" s="64">
        <v>1355</v>
      </c>
      <c r="AH14" s="64">
        <v>13550000</v>
      </c>
      <c r="AI14" s="64">
        <v>94.75524475524476</v>
      </c>
      <c r="AJ14" s="64">
        <v>102</v>
      </c>
      <c r="AK14" s="64">
        <v>33</v>
      </c>
      <c r="AL14" s="64"/>
      <c r="AM14" s="67"/>
      <c r="AN14" s="64"/>
      <c r="AO14" s="70" t="s">
        <v>16</v>
      </c>
      <c r="AP14" s="64"/>
      <c r="AQ14" s="64"/>
      <c r="AR14" s="64"/>
      <c r="AS14" s="27"/>
      <c r="AT14" s="27"/>
      <c r="AU14" s="27"/>
      <c r="AV14" s="27"/>
      <c r="AW14" s="64" t="s">
        <v>118</v>
      </c>
      <c r="AX14" s="64" t="s">
        <v>197</v>
      </c>
      <c r="AY14" s="27" t="s">
        <v>181</v>
      </c>
      <c r="AZ14" s="265">
        <f t="shared" si="4"/>
        <v>276.02446654291225</v>
      </c>
      <c r="BA14" s="265">
        <f t="shared" si="5"/>
        <v>3344.8582827700097</v>
      </c>
      <c r="BB14" s="265">
        <f t="shared" si="6"/>
        <v>8538.1500718273874</v>
      </c>
      <c r="BC14" s="265">
        <f t="shared" si="7"/>
        <v>324.09614330038573</v>
      </c>
      <c r="BD14" s="27">
        <f t="shared" si="8"/>
        <v>0</v>
      </c>
      <c r="BE14" s="27">
        <v>49</v>
      </c>
      <c r="BF14" s="265" t="s">
        <v>197</v>
      </c>
      <c r="BG14" s="265" t="s">
        <v>198</v>
      </c>
      <c r="BH14" s="265" t="s">
        <v>299</v>
      </c>
      <c r="BI14" s="265" t="s">
        <v>299</v>
      </c>
      <c r="BJ14" s="265" t="s">
        <v>299</v>
      </c>
      <c r="BK14" s="265" t="s">
        <v>299</v>
      </c>
      <c r="BL14" s="265" t="s">
        <v>299</v>
      </c>
      <c r="BM14" s="265" t="s">
        <v>299</v>
      </c>
      <c r="BN14" s="265" t="s">
        <v>299</v>
      </c>
      <c r="BO14" s="265" t="s">
        <v>299</v>
      </c>
      <c r="BP14" s="265" t="s">
        <v>299</v>
      </c>
      <c r="BQ14" s="68">
        <v>0.86</v>
      </c>
      <c r="BR14" s="69">
        <f t="shared" si="9"/>
        <v>0.14000000000000001</v>
      </c>
      <c r="BS14" s="68">
        <v>0.86</v>
      </c>
      <c r="BT14" s="69">
        <f t="shared" si="10"/>
        <v>0.14000000000000001</v>
      </c>
      <c r="BU14" s="68">
        <v>0.93</v>
      </c>
      <c r="BV14" s="69">
        <f t="shared" si="11"/>
        <v>6.9999999999999951E-2</v>
      </c>
      <c r="BW14" s="27" t="s">
        <v>197</v>
      </c>
      <c r="BX14" s="27" t="s">
        <v>197</v>
      </c>
      <c r="BY14" s="36" t="s">
        <v>215</v>
      </c>
      <c r="BZ14" s="36" t="s">
        <v>217</v>
      </c>
      <c r="CA14" s="36" t="s">
        <v>303</v>
      </c>
      <c r="CB14" s="36" t="s">
        <v>301</v>
      </c>
      <c r="CC14" s="36"/>
      <c r="CD14" s="36" t="s">
        <v>303</v>
      </c>
      <c r="CE14" s="36"/>
      <c r="CF14" s="115" t="s">
        <v>303</v>
      </c>
    </row>
    <row r="15" spans="2:84" ht="164.45" customHeight="1">
      <c r="B15" s="199" t="s">
        <v>1</v>
      </c>
      <c r="C15" s="27" t="s">
        <v>3</v>
      </c>
      <c r="D15" s="4" t="s">
        <v>76</v>
      </c>
      <c r="E15" s="36" t="s">
        <v>25</v>
      </c>
      <c r="F15" s="27" t="s">
        <v>24</v>
      </c>
      <c r="G15" s="63" t="s">
        <v>230</v>
      </c>
      <c r="H15" s="63" t="s">
        <v>231</v>
      </c>
      <c r="I15" s="27">
        <v>1775</v>
      </c>
      <c r="J15" s="64">
        <v>147.16</v>
      </c>
      <c r="K15" s="64">
        <v>22.74</v>
      </c>
      <c r="L15" s="64">
        <v>124.42</v>
      </c>
      <c r="M15" s="64">
        <v>110.76121000000001</v>
      </c>
      <c r="N15" s="64">
        <v>0</v>
      </c>
      <c r="O15" s="64">
        <v>110.76121000000001</v>
      </c>
      <c r="P15" s="64">
        <v>0</v>
      </c>
      <c r="Q15" s="64">
        <v>0</v>
      </c>
      <c r="R15" s="65">
        <f t="shared" si="0"/>
        <v>0.15452568632780647</v>
      </c>
      <c r="S15" s="65" t="s">
        <v>202</v>
      </c>
      <c r="T15" s="65">
        <v>0.84547431367219361</v>
      </c>
      <c r="U15" s="66">
        <v>1</v>
      </c>
      <c r="V15" s="27">
        <f t="shared" si="1"/>
        <v>18</v>
      </c>
      <c r="W15" s="27">
        <v>8</v>
      </c>
      <c r="X15" s="27">
        <v>4</v>
      </c>
      <c r="Y15" s="27">
        <v>6</v>
      </c>
      <c r="Z15" s="64">
        <v>33</v>
      </c>
      <c r="AA15" s="64">
        <f t="shared" si="2"/>
        <v>3641.4644383561645</v>
      </c>
      <c r="AB15" s="64">
        <f t="shared" si="3"/>
        <v>7282.9288767123289</v>
      </c>
      <c r="AC15" s="64">
        <v>66</v>
      </c>
      <c r="AD15" s="64"/>
      <c r="AE15" s="64">
        <v>0</v>
      </c>
      <c r="AF15" s="64">
        <v>0</v>
      </c>
      <c r="AG15" s="64">
        <v>960.1</v>
      </c>
      <c r="AH15" s="64">
        <v>9601000</v>
      </c>
      <c r="AI15" s="64">
        <v>103.23655913978496</v>
      </c>
      <c r="AJ15" s="64">
        <v>102</v>
      </c>
      <c r="AK15" s="64">
        <v>33</v>
      </c>
      <c r="AL15" s="64"/>
      <c r="AM15" s="67"/>
      <c r="AN15" s="64"/>
      <c r="AO15" s="27"/>
      <c r="AP15" s="64"/>
      <c r="AQ15" s="64"/>
      <c r="AR15" s="64"/>
      <c r="AS15" s="27"/>
      <c r="AT15" s="27"/>
      <c r="AU15" s="27"/>
      <c r="AV15" s="27"/>
      <c r="AW15" s="64" t="s">
        <v>118</v>
      </c>
      <c r="AX15" s="64" t="s">
        <v>197</v>
      </c>
      <c r="AY15" s="27" t="s">
        <v>181</v>
      </c>
      <c r="AZ15" s="265">
        <f t="shared" si="4"/>
        <v>89.628233577627796</v>
      </c>
      <c r="BA15" s="265">
        <f t="shared" si="5"/>
        <v>1086.112920376085</v>
      </c>
      <c r="BB15" s="265">
        <f t="shared" si="6"/>
        <v>2772.4328880810035</v>
      </c>
      <c r="BC15" s="265">
        <f t="shared" si="7"/>
        <v>105.23764504339442</v>
      </c>
      <c r="BD15" s="27">
        <f t="shared" si="8"/>
        <v>0</v>
      </c>
      <c r="BE15" s="27">
        <v>18</v>
      </c>
      <c r="BF15" s="265" t="s">
        <v>197</v>
      </c>
      <c r="BG15" s="265" t="s">
        <v>198</v>
      </c>
      <c r="BH15" s="265" t="s">
        <v>299</v>
      </c>
      <c r="BI15" s="265" t="s">
        <v>299</v>
      </c>
      <c r="BJ15" s="265" t="s">
        <v>299</v>
      </c>
      <c r="BK15" s="265" t="s">
        <v>299</v>
      </c>
      <c r="BL15" s="265" t="s">
        <v>299</v>
      </c>
      <c r="BM15" s="265" t="s">
        <v>299</v>
      </c>
      <c r="BN15" s="265" t="s">
        <v>299</v>
      </c>
      <c r="BO15" s="265" t="s">
        <v>299</v>
      </c>
      <c r="BP15" s="265" t="s">
        <v>299</v>
      </c>
      <c r="BQ15" s="68">
        <v>0.86</v>
      </c>
      <c r="BR15" s="69">
        <f t="shared" si="9"/>
        <v>0.14000000000000001</v>
      </c>
      <c r="BS15" s="68">
        <v>0.86</v>
      </c>
      <c r="BT15" s="69">
        <f t="shared" si="10"/>
        <v>0.14000000000000001</v>
      </c>
      <c r="BU15" s="68">
        <v>0.93</v>
      </c>
      <c r="BV15" s="69">
        <f t="shared" si="11"/>
        <v>6.9999999999999951E-2</v>
      </c>
      <c r="BW15" s="27" t="s">
        <v>197</v>
      </c>
      <c r="BX15" s="27" t="s">
        <v>197</v>
      </c>
      <c r="BY15" s="36" t="s">
        <v>215</v>
      </c>
      <c r="BZ15" s="36" t="s">
        <v>217</v>
      </c>
      <c r="CA15" s="36" t="s">
        <v>303</v>
      </c>
      <c r="CB15" s="36" t="s">
        <v>301</v>
      </c>
      <c r="CC15" s="36"/>
      <c r="CD15" s="36" t="s">
        <v>303</v>
      </c>
      <c r="CE15" s="36"/>
      <c r="CF15" s="115" t="s">
        <v>303</v>
      </c>
    </row>
    <row r="16" spans="2:84" ht="164.45" customHeight="1">
      <c r="B16" s="199" t="s">
        <v>1</v>
      </c>
      <c r="C16" s="27" t="s">
        <v>4</v>
      </c>
      <c r="D16" s="4" t="s">
        <v>77</v>
      </c>
      <c r="E16" s="71" t="s">
        <v>25</v>
      </c>
      <c r="F16" s="72" t="s">
        <v>24</v>
      </c>
      <c r="G16" s="73" t="s">
        <v>232</v>
      </c>
      <c r="H16" s="73" t="s">
        <v>233</v>
      </c>
      <c r="I16" s="72">
        <v>1854</v>
      </c>
      <c r="J16" s="64">
        <v>66.616280000000003</v>
      </c>
      <c r="K16" s="64">
        <v>17.899999999999999</v>
      </c>
      <c r="L16" s="64">
        <v>48.716280000000005</v>
      </c>
      <c r="M16" s="64">
        <v>48.963249999999995</v>
      </c>
      <c r="N16" s="64">
        <v>48.963249999999995</v>
      </c>
      <c r="O16" s="64">
        <v>0</v>
      </c>
      <c r="P16" s="64">
        <v>14268</v>
      </c>
      <c r="Q16" s="64">
        <v>291.40222513824148</v>
      </c>
      <c r="R16" s="65">
        <f t="shared" si="0"/>
        <v>0.26870308579224172</v>
      </c>
      <c r="S16" s="65" t="s">
        <v>202</v>
      </c>
      <c r="T16" s="65">
        <v>0.73129691420775822</v>
      </c>
      <c r="U16" s="66">
        <v>0</v>
      </c>
      <c r="V16" s="27">
        <f t="shared" si="1"/>
        <v>4</v>
      </c>
      <c r="W16" s="27">
        <v>3</v>
      </c>
      <c r="X16" s="27">
        <v>1</v>
      </c>
      <c r="Y16" s="27">
        <v>0</v>
      </c>
      <c r="Z16" s="64">
        <v>33</v>
      </c>
      <c r="AA16" s="64">
        <f t="shared" si="2"/>
        <v>1609.7506849315066</v>
      </c>
      <c r="AB16" s="64">
        <f t="shared" si="3"/>
        <v>3219.5013698630132</v>
      </c>
      <c r="AC16" s="64">
        <v>66</v>
      </c>
      <c r="AD16" s="64">
        <v>3243</v>
      </c>
      <c r="AE16" s="64">
        <v>32430000</v>
      </c>
      <c r="AF16" s="64">
        <v>88.849315068493155</v>
      </c>
      <c r="AG16" s="64">
        <v>1405</v>
      </c>
      <c r="AH16" s="64">
        <v>14050000</v>
      </c>
      <c r="AI16" s="64">
        <v>144.84536082474227</v>
      </c>
      <c r="AJ16" s="64">
        <v>122</v>
      </c>
      <c r="AK16" s="64">
        <v>33</v>
      </c>
      <c r="AL16" s="64">
        <f>40+60</f>
        <v>100</v>
      </c>
      <c r="AM16" s="67"/>
      <c r="AN16" s="67" t="s">
        <v>34</v>
      </c>
      <c r="AO16" s="74" t="s">
        <v>48</v>
      </c>
      <c r="AP16" s="67" t="s">
        <v>33</v>
      </c>
      <c r="AQ16" s="75">
        <f>((((0.682+0.04)*0.001)*60)*60)*24</f>
        <v>62.380800000000008</v>
      </c>
      <c r="AR16" s="75">
        <f>((((0.0262+0.0116)*0.001)*60)*60)*24</f>
        <v>3.2659200000000004</v>
      </c>
      <c r="AS16" s="72" t="s">
        <v>16</v>
      </c>
      <c r="AT16" s="72"/>
      <c r="AU16" s="72"/>
      <c r="AV16" s="72"/>
      <c r="AW16" s="64" t="s">
        <v>118</v>
      </c>
      <c r="AX16" s="67" t="s">
        <v>197</v>
      </c>
      <c r="AY16" s="27" t="s">
        <v>181</v>
      </c>
      <c r="AZ16" s="265">
        <f t="shared" si="4"/>
        <v>52.828237222757956</v>
      </c>
      <c r="BA16" s="265">
        <f t="shared" si="5"/>
        <v>640.1713915139826</v>
      </c>
      <c r="BB16" s="265">
        <f t="shared" si="6"/>
        <v>1634.1138997107039</v>
      </c>
      <c r="BC16" s="265">
        <f t="shared" si="7"/>
        <v>62.028660559305685</v>
      </c>
      <c r="BD16" s="27">
        <f t="shared" si="8"/>
        <v>0</v>
      </c>
      <c r="BE16" s="27">
        <v>24</v>
      </c>
      <c r="BF16" s="265" t="s">
        <v>197</v>
      </c>
      <c r="BG16" s="265" t="s">
        <v>198</v>
      </c>
      <c r="BH16" s="265" t="s">
        <v>299</v>
      </c>
      <c r="BI16" s="265" t="s">
        <v>299</v>
      </c>
      <c r="BJ16" s="265" t="s">
        <v>299</v>
      </c>
      <c r="BK16" s="265" t="s">
        <v>299</v>
      </c>
      <c r="BL16" s="265" t="s">
        <v>299</v>
      </c>
      <c r="BM16" s="265" t="s">
        <v>299</v>
      </c>
      <c r="BN16" s="265" t="s">
        <v>299</v>
      </c>
      <c r="BO16" s="265" t="s">
        <v>299</v>
      </c>
      <c r="BP16" s="265" t="s">
        <v>299</v>
      </c>
      <c r="BQ16" s="68">
        <v>0.86</v>
      </c>
      <c r="BR16" s="69">
        <f t="shared" si="9"/>
        <v>0.14000000000000001</v>
      </c>
      <c r="BS16" s="68">
        <v>0.86</v>
      </c>
      <c r="BT16" s="69">
        <f t="shared" si="10"/>
        <v>0.14000000000000001</v>
      </c>
      <c r="BU16" s="68">
        <v>0.93</v>
      </c>
      <c r="BV16" s="69">
        <f t="shared" si="11"/>
        <v>6.9999999999999951E-2</v>
      </c>
      <c r="BW16" s="27" t="s">
        <v>197</v>
      </c>
      <c r="BX16" s="27" t="s">
        <v>197</v>
      </c>
      <c r="BY16" s="36" t="s">
        <v>215</v>
      </c>
      <c r="BZ16" s="36" t="s">
        <v>217</v>
      </c>
      <c r="CA16" s="36" t="s">
        <v>303</v>
      </c>
      <c r="CB16" s="36" t="s">
        <v>301</v>
      </c>
      <c r="CC16" s="36"/>
      <c r="CD16" s="36" t="s">
        <v>303</v>
      </c>
      <c r="CE16" s="36"/>
      <c r="CF16" s="115" t="s">
        <v>303</v>
      </c>
    </row>
    <row r="17" spans="2:84" ht="164.45" customHeight="1">
      <c r="B17" s="199" t="s">
        <v>1</v>
      </c>
      <c r="C17" s="27" t="s">
        <v>4</v>
      </c>
      <c r="D17" s="4" t="s">
        <v>78</v>
      </c>
      <c r="E17" s="71" t="s">
        <v>25</v>
      </c>
      <c r="F17" s="72" t="s">
        <v>24</v>
      </c>
      <c r="G17" s="73" t="s">
        <v>234</v>
      </c>
      <c r="H17" s="73" t="s">
        <v>235</v>
      </c>
      <c r="I17" s="72">
        <v>2066</v>
      </c>
      <c r="J17" s="64">
        <v>365.82</v>
      </c>
      <c r="K17" s="64">
        <v>111</v>
      </c>
      <c r="L17" s="64">
        <v>254.82</v>
      </c>
      <c r="M17" s="64">
        <v>171.59</v>
      </c>
      <c r="N17" s="64">
        <v>159.65799999999996</v>
      </c>
      <c r="O17" s="64">
        <v>11.932000000000045</v>
      </c>
      <c r="P17" s="64">
        <v>49084</v>
      </c>
      <c r="Q17" s="64">
        <v>307.43213619110855</v>
      </c>
      <c r="R17" s="65">
        <f t="shared" si="0"/>
        <v>0.3034279153682139</v>
      </c>
      <c r="S17" s="65" t="s">
        <v>202</v>
      </c>
      <c r="T17" s="65">
        <v>0.6965720846317861</v>
      </c>
      <c r="U17" s="66">
        <v>2</v>
      </c>
      <c r="V17" s="27">
        <f t="shared" si="1"/>
        <v>17</v>
      </c>
      <c r="W17" s="27">
        <v>4</v>
      </c>
      <c r="X17" s="27">
        <v>4</v>
      </c>
      <c r="Y17" s="27">
        <v>9</v>
      </c>
      <c r="Z17" s="64">
        <v>33</v>
      </c>
      <c r="AA17" s="64">
        <f t="shared" si="2"/>
        <v>5641.3150684931506</v>
      </c>
      <c r="AB17" s="64">
        <f t="shared" si="3"/>
        <v>11282.630136986301</v>
      </c>
      <c r="AC17" s="64">
        <v>66</v>
      </c>
      <c r="AD17" s="64">
        <v>2737.5</v>
      </c>
      <c r="AE17" s="64">
        <v>27375000</v>
      </c>
      <c r="AF17" s="64">
        <v>75</v>
      </c>
      <c r="AG17" s="64">
        <v>1117</v>
      </c>
      <c r="AH17" s="64">
        <v>11170000</v>
      </c>
      <c r="AI17" s="64">
        <v>78.111888111888106</v>
      </c>
      <c r="AJ17" s="64">
        <v>122</v>
      </c>
      <c r="AK17" s="64">
        <v>33</v>
      </c>
      <c r="AL17" s="64">
        <f>1600+1900+900</f>
        <v>4400</v>
      </c>
      <c r="AM17" s="67"/>
      <c r="AN17" s="67" t="s">
        <v>32</v>
      </c>
      <c r="AO17" s="74" t="s">
        <v>31</v>
      </c>
      <c r="AP17" s="67" t="s">
        <v>47</v>
      </c>
      <c r="AQ17" s="76">
        <f>((((0.84)*0.001)*60)*60)*24</f>
        <v>72.575999999999993</v>
      </c>
      <c r="AR17" s="77">
        <f>((((0.0099+0.0116)*0.001)*60)*60)*24+((((0.0079+0.0058)*0.001)*60)*60)*24</f>
        <v>3.04128</v>
      </c>
      <c r="AS17" s="72" t="s">
        <v>16</v>
      </c>
      <c r="AT17" s="72"/>
      <c r="AU17" s="72"/>
      <c r="AV17" s="72"/>
      <c r="AW17" s="64" t="s">
        <v>118</v>
      </c>
      <c r="AX17" s="67" t="s">
        <v>197</v>
      </c>
      <c r="AY17" s="27" t="s">
        <v>181</v>
      </c>
      <c r="AZ17" s="265">
        <f t="shared" si="4"/>
        <v>493.69256738761078</v>
      </c>
      <c r="BA17" s="265">
        <f t="shared" si="5"/>
        <v>5982.5554373880705</v>
      </c>
      <c r="BB17" s="265">
        <f t="shared" si="6"/>
        <v>15271.186944023511</v>
      </c>
      <c r="BC17" s="265">
        <f t="shared" si="7"/>
        <v>579.67273361803734</v>
      </c>
      <c r="BD17" s="27">
        <f t="shared" si="8"/>
        <v>0</v>
      </c>
      <c r="BE17" s="27">
        <v>64</v>
      </c>
      <c r="BF17" s="265" t="s">
        <v>197</v>
      </c>
      <c r="BG17" s="265" t="s">
        <v>198</v>
      </c>
      <c r="BH17" s="265" t="s">
        <v>299</v>
      </c>
      <c r="BI17" s="265" t="s">
        <v>299</v>
      </c>
      <c r="BJ17" s="265" t="s">
        <v>299</v>
      </c>
      <c r="BK17" s="265" t="s">
        <v>299</v>
      </c>
      <c r="BL17" s="265" t="s">
        <v>299</v>
      </c>
      <c r="BM17" s="265" t="s">
        <v>299</v>
      </c>
      <c r="BN17" s="265" t="s">
        <v>299</v>
      </c>
      <c r="BO17" s="265" t="s">
        <v>299</v>
      </c>
      <c r="BP17" s="265" t="s">
        <v>299</v>
      </c>
      <c r="BQ17" s="68">
        <v>0.86</v>
      </c>
      <c r="BR17" s="69">
        <f t="shared" si="9"/>
        <v>0.14000000000000001</v>
      </c>
      <c r="BS17" s="68">
        <v>0.86</v>
      </c>
      <c r="BT17" s="69">
        <f t="shared" si="10"/>
        <v>0.14000000000000001</v>
      </c>
      <c r="BU17" s="68">
        <v>0.93</v>
      </c>
      <c r="BV17" s="69">
        <f t="shared" si="11"/>
        <v>6.9999999999999951E-2</v>
      </c>
      <c r="BW17" s="27" t="s">
        <v>197</v>
      </c>
      <c r="BX17" s="27" t="s">
        <v>197</v>
      </c>
      <c r="BY17" s="36" t="s">
        <v>215</v>
      </c>
      <c r="BZ17" s="36" t="s">
        <v>217</v>
      </c>
      <c r="CA17" s="36" t="s">
        <v>306</v>
      </c>
      <c r="CB17" s="36" t="s">
        <v>301</v>
      </c>
      <c r="CC17" s="36"/>
      <c r="CD17" s="36"/>
      <c r="CE17" s="36"/>
      <c r="CF17" s="115" t="s">
        <v>303</v>
      </c>
    </row>
    <row r="18" spans="2:84" ht="164.45" customHeight="1">
      <c r="B18" s="199" t="s">
        <v>1</v>
      </c>
      <c r="C18" s="27" t="s">
        <v>4</v>
      </c>
      <c r="D18" s="4" t="s">
        <v>79</v>
      </c>
      <c r="E18" s="78" t="s">
        <v>25</v>
      </c>
      <c r="F18" s="79" t="s">
        <v>24</v>
      </c>
      <c r="G18" s="80" t="s">
        <v>236</v>
      </c>
      <c r="H18" s="80" t="s">
        <v>237</v>
      </c>
      <c r="I18" s="79">
        <v>1768</v>
      </c>
      <c r="J18" s="64">
        <v>30.82</v>
      </c>
      <c r="K18" s="64">
        <v>1.8726430000000001</v>
      </c>
      <c r="L18" s="64">
        <v>28.947357</v>
      </c>
      <c r="M18" s="64">
        <v>24.986466</v>
      </c>
      <c r="N18" s="64">
        <v>21.415500000000002</v>
      </c>
      <c r="O18" s="64">
        <v>3.5709659999999985</v>
      </c>
      <c r="P18" s="64">
        <v>6125</v>
      </c>
      <c r="Q18" s="64">
        <v>286.00779809016831</v>
      </c>
      <c r="R18" s="65">
        <f t="shared" si="0"/>
        <v>6.0760642439974047E-2</v>
      </c>
      <c r="S18" s="65" t="s">
        <v>201</v>
      </c>
      <c r="T18" s="65">
        <v>0.93923935756002597</v>
      </c>
      <c r="U18" s="66">
        <v>1</v>
      </c>
      <c r="V18" s="27">
        <f t="shared" si="1"/>
        <v>3</v>
      </c>
      <c r="W18" s="27">
        <v>1</v>
      </c>
      <c r="X18" s="27">
        <v>2</v>
      </c>
      <c r="Y18" s="27">
        <v>0</v>
      </c>
      <c r="Z18" s="64">
        <v>33</v>
      </c>
      <c r="AA18" s="64">
        <f t="shared" si="2"/>
        <v>821.47285479452046</v>
      </c>
      <c r="AB18" s="64">
        <f t="shared" si="3"/>
        <v>1642.9457095890409</v>
      </c>
      <c r="AC18" s="64">
        <v>66</v>
      </c>
      <c r="AD18" s="64">
        <v>433.5</v>
      </c>
      <c r="AE18" s="64">
        <v>4335000</v>
      </c>
      <c r="AF18" s="64">
        <v>11.876712328767123</v>
      </c>
      <c r="AG18" s="64">
        <v>1311</v>
      </c>
      <c r="AH18" s="64">
        <v>13110000</v>
      </c>
      <c r="AI18" s="64">
        <v>161.85185185185188</v>
      </c>
      <c r="AJ18" s="64">
        <v>122</v>
      </c>
      <c r="AK18" s="64">
        <v>33</v>
      </c>
      <c r="AL18" s="64"/>
      <c r="AM18" s="67"/>
      <c r="AN18" s="64"/>
      <c r="AO18" s="70" t="s">
        <v>16</v>
      </c>
      <c r="AP18" s="64"/>
      <c r="AQ18" s="64"/>
      <c r="AR18" s="64"/>
      <c r="AS18" s="72" t="s">
        <v>16</v>
      </c>
      <c r="AT18" s="72"/>
      <c r="AU18" s="36"/>
      <c r="AV18" s="36" t="s">
        <v>175</v>
      </c>
      <c r="AW18" s="64" t="s">
        <v>118</v>
      </c>
      <c r="AX18" s="64" t="s">
        <v>197</v>
      </c>
      <c r="AY18" s="27" t="s">
        <v>183</v>
      </c>
      <c r="AZ18" s="265">
        <f t="shared" si="4"/>
        <v>14.602688744179639</v>
      </c>
      <c r="BA18" s="265">
        <f t="shared" si="5"/>
        <v>176.95505405166</v>
      </c>
      <c r="BB18" s="265">
        <f t="shared" si="6"/>
        <v>451.69890014299489</v>
      </c>
      <c r="BC18" s="265">
        <f t="shared" si="7"/>
        <v>17.145853637828903</v>
      </c>
      <c r="BD18" s="27">
        <f t="shared" si="8"/>
        <v>0</v>
      </c>
      <c r="BE18" s="27">
        <v>13</v>
      </c>
      <c r="BF18" s="265" t="s">
        <v>197</v>
      </c>
      <c r="BG18" s="265" t="s">
        <v>198</v>
      </c>
      <c r="BH18" s="265" t="s">
        <v>299</v>
      </c>
      <c r="BI18" s="265" t="s">
        <v>299</v>
      </c>
      <c r="BJ18" s="265" t="s">
        <v>299</v>
      </c>
      <c r="BK18" s="265" t="s">
        <v>299</v>
      </c>
      <c r="BL18" s="265" t="s">
        <v>299</v>
      </c>
      <c r="BM18" s="265" t="s">
        <v>299</v>
      </c>
      <c r="BN18" s="265" t="s">
        <v>299</v>
      </c>
      <c r="BO18" s="265" t="s">
        <v>299</v>
      </c>
      <c r="BP18" s="265" t="s">
        <v>299</v>
      </c>
      <c r="BQ18" s="68">
        <v>0.86</v>
      </c>
      <c r="BR18" s="69">
        <f t="shared" si="9"/>
        <v>0.14000000000000001</v>
      </c>
      <c r="BS18" s="68">
        <v>0.86</v>
      </c>
      <c r="BT18" s="69">
        <f t="shared" si="10"/>
        <v>0.14000000000000001</v>
      </c>
      <c r="BU18" s="68">
        <v>0.93</v>
      </c>
      <c r="BV18" s="69">
        <f t="shared" si="11"/>
        <v>6.9999999999999951E-2</v>
      </c>
      <c r="BW18" s="69"/>
      <c r="BX18" s="27"/>
      <c r="BY18" s="36"/>
      <c r="BZ18" s="27"/>
      <c r="CA18" s="36" t="s">
        <v>303</v>
      </c>
      <c r="CB18" s="36" t="s">
        <v>301</v>
      </c>
      <c r="CC18" s="36"/>
      <c r="CD18" s="36" t="s">
        <v>303</v>
      </c>
      <c r="CE18" s="27"/>
      <c r="CF18" s="115" t="s">
        <v>303</v>
      </c>
    </row>
    <row r="19" spans="2:84" ht="164.45" customHeight="1">
      <c r="B19" s="199" t="s">
        <v>1</v>
      </c>
      <c r="C19" s="27" t="s">
        <v>2</v>
      </c>
      <c r="D19" s="4" t="s">
        <v>80</v>
      </c>
      <c r="E19" s="36" t="s">
        <v>25</v>
      </c>
      <c r="F19" s="27" t="s">
        <v>24</v>
      </c>
      <c r="G19" s="63" t="s">
        <v>238</v>
      </c>
      <c r="H19" s="63" t="s">
        <v>239</v>
      </c>
      <c r="I19" s="27">
        <v>2455</v>
      </c>
      <c r="J19" s="64">
        <v>66.77</v>
      </c>
      <c r="K19" s="64">
        <v>9.11</v>
      </c>
      <c r="L19" s="64">
        <v>57.66</v>
      </c>
      <c r="M19" s="64">
        <v>48.425273999999995</v>
      </c>
      <c r="N19" s="64">
        <v>23.533224999999987</v>
      </c>
      <c r="O19" s="64">
        <v>24.892049000000007</v>
      </c>
      <c r="P19" s="64">
        <v>8339</v>
      </c>
      <c r="Q19" s="64">
        <v>354.35007314127171</v>
      </c>
      <c r="R19" s="65">
        <f t="shared" si="0"/>
        <v>0.136438520293545</v>
      </c>
      <c r="S19" s="65" t="s">
        <v>202</v>
      </c>
      <c r="T19" s="65">
        <v>0.86356147970645503</v>
      </c>
      <c r="U19" s="66">
        <v>1</v>
      </c>
      <c r="V19" s="27">
        <f t="shared" si="1"/>
        <v>4</v>
      </c>
      <c r="W19" s="27">
        <v>1</v>
      </c>
      <c r="X19" s="27">
        <v>1</v>
      </c>
      <c r="Y19" s="27">
        <v>2</v>
      </c>
      <c r="Z19" s="64">
        <v>33</v>
      </c>
      <c r="AA19" s="64">
        <f t="shared" si="2"/>
        <v>1592.0638027397258</v>
      </c>
      <c r="AB19" s="64">
        <f t="shared" si="3"/>
        <v>3184.1276054794516</v>
      </c>
      <c r="AC19" s="64">
        <v>66</v>
      </c>
      <c r="AD19" s="64">
        <v>1451</v>
      </c>
      <c r="AE19" s="64">
        <v>14510000</v>
      </c>
      <c r="AF19" s="64">
        <v>39.753424657534246</v>
      </c>
      <c r="AG19" s="64">
        <v>698</v>
      </c>
      <c r="AH19" s="64">
        <v>6980000</v>
      </c>
      <c r="AI19" s="64">
        <v>91.84210526315789</v>
      </c>
      <c r="AJ19" s="64"/>
      <c r="AK19" s="64">
        <v>33</v>
      </c>
      <c r="AL19" s="64"/>
      <c r="AM19" s="67"/>
      <c r="AN19" s="64"/>
      <c r="AO19" s="27"/>
      <c r="AP19" s="64"/>
      <c r="AQ19" s="64"/>
      <c r="AR19" s="64"/>
      <c r="AS19" s="27"/>
      <c r="AT19" s="27"/>
      <c r="AU19" s="27"/>
      <c r="AV19" s="27"/>
      <c r="AW19" s="64" t="s">
        <v>117</v>
      </c>
      <c r="AX19" s="64" t="s">
        <v>197</v>
      </c>
      <c r="AY19" s="27" t="s">
        <v>181</v>
      </c>
      <c r="AZ19" s="265">
        <f t="shared" si="4"/>
        <v>54.424786754373876</v>
      </c>
      <c r="BA19" s="265">
        <f t="shared" si="5"/>
        <v>659.51834286058681</v>
      </c>
      <c r="BB19" s="265">
        <f t="shared" si="6"/>
        <v>1683.4993026381042</v>
      </c>
      <c r="BC19" s="265">
        <f t="shared" si="7"/>
        <v>63.903260852045726</v>
      </c>
      <c r="BD19" s="27">
        <f t="shared" si="8"/>
        <v>0</v>
      </c>
      <c r="BE19" s="27">
        <v>25</v>
      </c>
      <c r="BF19" s="265" t="s">
        <v>197</v>
      </c>
      <c r="BG19" s="265" t="s">
        <v>198</v>
      </c>
      <c r="BH19" s="265" t="s">
        <v>299</v>
      </c>
      <c r="BI19" s="265" t="s">
        <v>299</v>
      </c>
      <c r="BJ19" s="265" t="s">
        <v>299</v>
      </c>
      <c r="BK19" s="265" t="s">
        <v>299</v>
      </c>
      <c r="BL19" s="265" t="s">
        <v>299</v>
      </c>
      <c r="BM19" s="265" t="s">
        <v>299</v>
      </c>
      <c r="BN19" s="265" t="s">
        <v>299</v>
      </c>
      <c r="BO19" s="265" t="s">
        <v>299</v>
      </c>
      <c r="BP19" s="265" t="s">
        <v>299</v>
      </c>
      <c r="BQ19" s="68">
        <v>0.86</v>
      </c>
      <c r="BR19" s="69">
        <f t="shared" si="9"/>
        <v>0.14000000000000001</v>
      </c>
      <c r="BS19" s="68">
        <v>0.86</v>
      </c>
      <c r="BT19" s="69">
        <f t="shared" si="10"/>
        <v>0.14000000000000001</v>
      </c>
      <c r="BU19" s="68">
        <v>0.93</v>
      </c>
      <c r="BV19" s="69">
        <f t="shared" si="11"/>
        <v>6.9999999999999951E-2</v>
      </c>
      <c r="BW19" s="27" t="s">
        <v>197</v>
      </c>
      <c r="BX19" s="27" t="s">
        <v>197</v>
      </c>
      <c r="BY19" s="36" t="s">
        <v>215</v>
      </c>
      <c r="BZ19" s="36" t="s">
        <v>217</v>
      </c>
      <c r="CA19" s="36" t="s">
        <v>305</v>
      </c>
      <c r="CB19" s="36" t="s">
        <v>301</v>
      </c>
      <c r="CC19" s="36"/>
      <c r="CD19" s="36"/>
      <c r="CE19" s="36"/>
      <c r="CF19" s="115" t="s">
        <v>303</v>
      </c>
    </row>
    <row r="20" spans="2:84" ht="164.45" customHeight="1">
      <c r="B20" s="199" t="s">
        <v>1</v>
      </c>
      <c r="C20" s="27" t="s">
        <v>2</v>
      </c>
      <c r="D20" s="4" t="s">
        <v>81</v>
      </c>
      <c r="E20" s="36" t="s">
        <v>25</v>
      </c>
      <c r="F20" s="27" t="s">
        <v>24</v>
      </c>
      <c r="G20" s="63" t="s">
        <v>240</v>
      </c>
      <c r="H20" s="63" t="s">
        <v>241</v>
      </c>
      <c r="I20" s="27">
        <v>2590</v>
      </c>
      <c r="J20" s="64">
        <v>26.81</v>
      </c>
      <c r="K20" s="64">
        <v>7.2099999999999973</v>
      </c>
      <c r="L20" s="64">
        <v>19.600000000000001</v>
      </c>
      <c r="M20" s="64">
        <v>16.160440000000001</v>
      </c>
      <c r="N20" s="64">
        <v>0</v>
      </c>
      <c r="O20" s="64">
        <v>16.160440000000001</v>
      </c>
      <c r="P20" s="64">
        <v>0</v>
      </c>
      <c r="Q20" s="64">
        <v>0</v>
      </c>
      <c r="R20" s="65">
        <f t="shared" si="0"/>
        <v>0.26892950391644899</v>
      </c>
      <c r="S20" s="65" t="s">
        <v>201</v>
      </c>
      <c r="T20" s="65">
        <v>0.73107049608355101</v>
      </c>
      <c r="U20" s="66">
        <v>0</v>
      </c>
      <c r="V20" s="27">
        <f t="shared" si="1"/>
        <v>4</v>
      </c>
      <c r="W20" s="27">
        <v>2</v>
      </c>
      <c r="X20" s="27">
        <v>2</v>
      </c>
      <c r="Y20" s="27">
        <v>0</v>
      </c>
      <c r="Z20" s="64">
        <v>33</v>
      </c>
      <c r="AA20" s="64">
        <f t="shared" si="2"/>
        <v>531.30213698630143</v>
      </c>
      <c r="AB20" s="64">
        <f t="shared" si="3"/>
        <v>1062.6042739726029</v>
      </c>
      <c r="AC20" s="64">
        <v>66</v>
      </c>
      <c r="AD20" s="64"/>
      <c r="AE20" s="64">
        <v>0</v>
      </c>
      <c r="AF20" s="64">
        <v>0</v>
      </c>
      <c r="AG20" s="64">
        <v>847</v>
      </c>
      <c r="AH20" s="64">
        <v>8470000</v>
      </c>
      <c r="AI20" s="64">
        <v>112.93333333333334</v>
      </c>
      <c r="AJ20" s="64"/>
      <c r="AK20" s="64">
        <v>33</v>
      </c>
      <c r="AL20" s="64"/>
      <c r="AM20" s="67" t="s">
        <v>108</v>
      </c>
      <c r="AN20" s="64"/>
      <c r="AO20" s="27"/>
      <c r="AP20" s="64"/>
      <c r="AQ20" s="64"/>
      <c r="AR20" s="64"/>
      <c r="AS20" s="27"/>
      <c r="AT20" s="27"/>
      <c r="AU20" s="27"/>
      <c r="AV20" s="27"/>
      <c r="AW20" s="64" t="s">
        <v>117</v>
      </c>
      <c r="AX20" s="64" t="s">
        <v>197</v>
      </c>
      <c r="AY20" s="27" t="s">
        <v>184</v>
      </c>
      <c r="AZ20" s="265">
        <f t="shared" si="4"/>
        <v>1.4530073710795794</v>
      </c>
      <c r="BA20" s="265">
        <f t="shared" si="5"/>
        <v>17.607510670891308</v>
      </c>
      <c r="BB20" s="265">
        <f t="shared" si="6"/>
        <v>44.945272950360476</v>
      </c>
      <c r="BC20" s="265">
        <f t="shared" si="7"/>
        <v>1.7060592166046749</v>
      </c>
      <c r="BD20" s="27">
        <f t="shared" si="8"/>
        <v>0</v>
      </c>
      <c r="BE20" s="27">
        <v>2</v>
      </c>
      <c r="BF20" s="265" t="s">
        <v>197</v>
      </c>
      <c r="BG20" s="265" t="s">
        <v>198</v>
      </c>
      <c r="BH20" s="265" t="s">
        <v>299</v>
      </c>
      <c r="BI20" s="265" t="s">
        <v>299</v>
      </c>
      <c r="BJ20" s="265" t="s">
        <v>299</v>
      </c>
      <c r="BK20" s="265" t="s">
        <v>299</v>
      </c>
      <c r="BL20" s="265" t="s">
        <v>299</v>
      </c>
      <c r="BM20" s="265" t="s">
        <v>299</v>
      </c>
      <c r="BN20" s="265" t="s">
        <v>299</v>
      </c>
      <c r="BO20" s="265" t="s">
        <v>299</v>
      </c>
      <c r="BP20" s="265" t="s">
        <v>299</v>
      </c>
      <c r="BQ20" s="68">
        <v>0.86</v>
      </c>
      <c r="BR20" s="69">
        <f t="shared" si="9"/>
        <v>0.14000000000000001</v>
      </c>
      <c r="BS20" s="68">
        <v>0.86</v>
      </c>
      <c r="BT20" s="69">
        <f t="shared" si="10"/>
        <v>0.14000000000000001</v>
      </c>
      <c r="BU20" s="68">
        <v>0.93</v>
      </c>
      <c r="BV20" s="69">
        <f t="shared" si="11"/>
        <v>6.9999999999999951E-2</v>
      </c>
      <c r="BW20" s="27" t="s">
        <v>197</v>
      </c>
      <c r="BX20" s="27" t="s">
        <v>197</v>
      </c>
      <c r="BY20" s="36" t="s">
        <v>215</v>
      </c>
      <c r="BZ20" s="36" t="s">
        <v>217</v>
      </c>
      <c r="CA20" s="36" t="s">
        <v>305</v>
      </c>
      <c r="CB20" s="36" t="s">
        <v>301</v>
      </c>
      <c r="CC20" s="36"/>
      <c r="CD20" s="36"/>
      <c r="CE20" s="36"/>
      <c r="CF20" s="115" t="s">
        <v>303</v>
      </c>
    </row>
    <row r="21" spans="2:84" ht="164.45" customHeight="1">
      <c r="B21" s="199" t="s">
        <v>1</v>
      </c>
      <c r="C21" s="27" t="s">
        <v>2</v>
      </c>
      <c r="D21" s="4" t="s">
        <v>82</v>
      </c>
      <c r="E21" s="36" t="s">
        <v>25</v>
      </c>
      <c r="F21" s="27" t="s">
        <v>24</v>
      </c>
      <c r="G21" s="63" t="s">
        <v>242</v>
      </c>
      <c r="H21" s="63" t="s">
        <v>243</v>
      </c>
      <c r="I21" s="27">
        <v>2395</v>
      </c>
      <c r="J21" s="64">
        <v>25.928525</v>
      </c>
      <c r="K21" s="64">
        <v>9.3822367712499997</v>
      </c>
      <c r="L21" s="64">
        <v>16.546288228750001</v>
      </c>
      <c r="M21" s="64">
        <v>12.061545000000001</v>
      </c>
      <c r="N21" s="64">
        <v>2.4499999999999744E-2</v>
      </c>
      <c r="O21" s="64">
        <v>12.037045000000001</v>
      </c>
      <c r="P21" s="64">
        <v>7</v>
      </c>
      <c r="Q21" s="64">
        <v>285.71428571428868</v>
      </c>
      <c r="R21" s="65">
        <f t="shared" si="0"/>
        <v>0.36185</v>
      </c>
      <c r="S21" s="65" t="s">
        <v>201</v>
      </c>
      <c r="T21" s="65">
        <v>0.63815</v>
      </c>
      <c r="U21" s="66">
        <v>0</v>
      </c>
      <c r="V21" s="27">
        <f t="shared" si="1"/>
        <v>3</v>
      </c>
      <c r="W21" s="27">
        <v>3</v>
      </c>
      <c r="X21" s="27">
        <v>0</v>
      </c>
      <c r="Y21" s="27">
        <v>0</v>
      </c>
      <c r="Z21" s="64">
        <v>33</v>
      </c>
      <c r="AA21" s="64">
        <f t="shared" si="2"/>
        <v>396.54394520547947</v>
      </c>
      <c r="AB21" s="64">
        <f t="shared" si="3"/>
        <v>793.08789041095895</v>
      </c>
      <c r="AC21" s="64">
        <v>66</v>
      </c>
      <c r="AD21" s="64">
        <v>1236</v>
      </c>
      <c r="AE21" s="64">
        <v>12360000</v>
      </c>
      <c r="AF21" s="64">
        <v>33.863013698630141</v>
      </c>
      <c r="AG21" s="64">
        <v>914</v>
      </c>
      <c r="AH21" s="64">
        <v>9140000</v>
      </c>
      <c r="AI21" s="64">
        <v>125.20547945205479</v>
      </c>
      <c r="AJ21" s="64"/>
      <c r="AK21" s="64">
        <v>33</v>
      </c>
      <c r="AL21" s="64"/>
      <c r="AM21" s="67" t="s">
        <v>108</v>
      </c>
      <c r="AN21" s="64"/>
      <c r="AO21" s="27"/>
      <c r="AP21" s="64"/>
      <c r="AQ21" s="64"/>
      <c r="AR21" s="64"/>
      <c r="AS21" s="27"/>
      <c r="AT21" s="27"/>
      <c r="AU21" s="27"/>
      <c r="AV21" s="27"/>
      <c r="AW21" s="64" t="s">
        <v>117</v>
      </c>
      <c r="AX21" s="64" t="s">
        <v>197</v>
      </c>
      <c r="AY21" s="27" t="s">
        <v>183</v>
      </c>
      <c r="AZ21" s="265">
        <f t="shared" si="4"/>
        <v>4.3378803526656569</v>
      </c>
      <c r="BA21" s="265">
        <f t="shared" si="5"/>
        <v>52.56633663314507</v>
      </c>
      <c r="BB21" s="265">
        <f t="shared" si="6"/>
        <v>134.18184956054554</v>
      </c>
      <c r="BC21" s="265">
        <f t="shared" si="7"/>
        <v>5.0933538972310242</v>
      </c>
      <c r="BD21" s="27">
        <f t="shared" si="8"/>
        <v>0</v>
      </c>
      <c r="BE21" s="27">
        <v>8</v>
      </c>
      <c r="BF21" s="265" t="s">
        <v>197</v>
      </c>
      <c r="BG21" s="265" t="s">
        <v>198</v>
      </c>
      <c r="BH21" s="265" t="s">
        <v>299</v>
      </c>
      <c r="BI21" s="265" t="s">
        <v>299</v>
      </c>
      <c r="BJ21" s="265" t="s">
        <v>299</v>
      </c>
      <c r="BK21" s="265" t="s">
        <v>299</v>
      </c>
      <c r="BL21" s="265" t="s">
        <v>299</v>
      </c>
      <c r="BM21" s="265" t="s">
        <v>299</v>
      </c>
      <c r="BN21" s="265" t="s">
        <v>299</v>
      </c>
      <c r="BO21" s="265" t="s">
        <v>299</v>
      </c>
      <c r="BP21" s="265" t="s">
        <v>299</v>
      </c>
      <c r="BQ21" s="68">
        <v>0.86</v>
      </c>
      <c r="BR21" s="69">
        <f t="shared" si="9"/>
        <v>0.14000000000000001</v>
      </c>
      <c r="BS21" s="68">
        <v>0.86</v>
      </c>
      <c r="BT21" s="69">
        <f t="shared" si="10"/>
        <v>0.14000000000000001</v>
      </c>
      <c r="BU21" s="68">
        <v>0.93</v>
      </c>
      <c r="BV21" s="69">
        <f t="shared" si="11"/>
        <v>6.9999999999999951E-2</v>
      </c>
      <c r="BW21" s="69"/>
      <c r="BX21" s="27"/>
      <c r="BY21" s="36"/>
      <c r="BZ21" s="27"/>
      <c r="CA21" s="36" t="s">
        <v>305</v>
      </c>
      <c r="CB21" s="36" t="s">
        <v>301</v>
      </c>
      <c r="CC21" s="36"/>
      <c r="CD21" s="36"/>
      <c r="CE21" s="27"/>
      <c r="CF21" s="115" t="s">
        <v>303</v>
      </c>
    </row>
    <row r="22" spans="2:84" ht="164.45" customHeight="1">
      <c r="B22" s="199" t="s">
        <v>1</v>
      </c>
      <c r="C22" s="27" t="s">
        <v>2</v>
      </c>
      <c r="D22" s="4" t="s">
        <v>83</v>
      </c>
      <c r="E22" s="36" t="s">
        <v>25</v>
      </c>
      <c r="F22" s="27" t="s">
        <v>24</v>
      </c>
      <c r="G22" s="63" t="s">
        <v>244</v>
      </c>
      <c r="H22" s="63" t="s">
        <v>245</v>
      </c>
      <c r="I22" s="27">
        <v>2590</v>
      </c>
      <c r="J22" s="64">
        <v>138.37</v>
      </c>
      <c r="K22" s="64">
        <v>34.32</v>
      </c>
      <c r="L22" s="64">
        <v>104.05000000000001</v>
      </c>
      <c r="M22" s="64">
        <v>93.422299999999993</v>
      </c>
      <c r="N22" s="64">
        <v>16.853750000000005</v>
      </c>
      <c r="O22" s="64">
        <v>76.568549999999988</v>
      </c>
      <c r="P22" s="64">
        <v>5134</v>
      </c>
      <c r="Q22" s="64">
        <v>304.620633390195</v>
      </c>
      <c r="R22" s="65">
        <f t="shared" si="0"/>
        <v>0.24803064248030643</v>
      </c>
      <c r="S22" s="65" t="s">
        <v>202</v>
      </c>
      <c r="T22" s="65">
        <v>0.75196935751969363</v>
      </c>
      <c r="U22" s="66">
        <v>1</v>
      </c>
      <c r="V22" s="27">
        <f t="shared" si="1"/>
        <v>7</v>
      </c>
      <c r="W22" s="27">
        <v>1</v>
      </c>
      <c r="X22" s="27">
        <v>0</v>
      </c>
      <c r="Y22" s="27">
        <v>6</v>
      </c>
      <c r="Z22" s="64">
        <v>33</v>
      </c>
      <c r="AA22" s="64">
        <f t="shared" si="2"/>
        <v>3071.4180821917803</v>
      </c>
      <c r="AB22" s="64">
        <f t="shared" si="3"/>
        <v>6142.8361643835606</v>
      </c>
      <c r="AC22" s="64">
        <v>66</v>
      </c>
      <c r="AD22" s="64"/>
      <c r="AE22" s="64">
        <v>0</v>
      </c>
      <c r="AF22" s="64">
        <v>0</v>
      </c>
      <c r="AG22" s="64">
        <v>661.69999999999993</v>
      </c>
      <c r="AH22" s="64">
        <v>6616999.9999999991</v>
      </c>
      <c r="AI22" s="64">
        <v>95.89855072463773</v>
      </c>
      <c r="AJ22" s="64"/>
      <c r="AK22" s="64">
        <v>33</v>
      </c>
      <c r="AL22" s="64"/>
      <c r="AM22" s="67" t="s">
        <v>108</v>
      </c>
      <c r="AN22" s="64"/>
      <c r="AO22" s="27"/>
      <c r="AP22" s="64"/>
      <c r="AQ22" s="64"/>
      <c r="AR22" s="64"/>
      <c r="AS22" s="27"/>
      <c r="AT22" s="27"/>
      <c r="AU22" s="27"/>
      <c r="AV22" s="27"/>
      <c r="AW22" s="64" t="s">
        <v>117</v>
      </c>
      <c r="AX22" s="64" t="s">
        <v>197</v>
      </c>
      <c r="AY22" s="27" t="s">
        <v>181</v>
      </c>
      <c r="AZ22" s="265">
        <f t="shared" si="4"/>
        <v>96.596864999770389</v>
      </c>
      <c r="BA22" s="265">
        <f t="shared" si="5"/>
        <v>1170.5586393511503</v>
      </c>
      <c r="BB22" s="265">
        <f t="shared" si="6"/>
        <v>2987.9906667906507</v>
      </c>
      <c r="BC22" s="265">
        <f t="shared" si="7"/>
        <v>113.41991452220232</v>
      </c>
      <c r="BD22" s="27">
        <f t="shared" si="8"/>
        <v>0</v>
      </c>
      <c r="BE22" s="27">
        <v>23</v>
      </c>
      <c r="BF22" s="265" t="s">
        <v>197</v>
      </c>
      <c r="BG22" s="265" t="s">
        <v>198</v>
      </c>
      <c r="BH22" s="265" t="s">
        <v>299</v>
      </c>
      <c r="BI22" s="265" t="s">
        <v>299</v>
      </c>
      <c r="BJ22" s="265" t="s">
        <v>299</v>
      </c>
      <c r="BK22" s="265" t="s">
        <v>299</v>
      </c>
      <c r="BL22" s="265" t="s">
        <v>299</v>
      </c>
      <c r="BM22" s="265" t="s">
        <v>299</v>
      </c>
      <c r="BN22" s="265" t="s">
        <v>299</v>
      </c>
      <c r="BO22" s="265" t="s">
        <v>299</v>
      </c>
      <c r="BP22" s="265" t="s">
        <v>299</v>
      </c>
      <c r="BQ22" s="68">
        <v>0.86</v>
      </c>
      <c r="BR22" s="69">
        <f t="shared" si="9"/>
        <v>0.14000000000000001</v>
      </c>
      <c r="BS22" s="68">
        <v>0.86</v>
      </c>
      <c r="BT22" s="69">
        <f t="shared" si="10"/>
        <v>0.14000000000000001</v>
      </c>
      <c r="BU22" s="68">
        <v>0.93</v>
      </c>
      <c r="BV22" s="69">
        <f t="shared" si="11"/>
        <v>6.9999999999999951E-2</v>
      </c>
      <c r="BW22" s="27" t="s">
        <v>197</v>
      </c>
      <c r="BX22" s="27" t="s">
        <v>197</v>
      </c>
      <c r="BY22" s="36" t="s">
        <v>215</v>
      </c>
      <c r="BZ22" s="36" t="s">
        <v>217</v>
      </c>
      <c r="CA22" s="36" t="s">
        <v>305</v>
      </c>
      <c r="CB22" s="36" t="s">
        <v>301</v>
      </c>
      <c r="CC22" s="36"/>
      <c r="CD22" s="36"/>
      <c r="CE22" s="36"/>
      <c r="CF22" s="115" t="s">
        <v>303</v>
      </c>
    </row>
    <row r="23" spans="2:84" ht="164.45" customHeight="1">
      <c r="B23" s="199" t="s">
        <v>1</v>
      </c>
      <c r="C23" s="27" t="s">
        <v>2</v>
      </c>
      <c r="D23" s="4" t="s">
        <v>84</v>
      </c>
      <c r="E23" s="36" t="s">
        <v>134</v>
      </c>
      <c r="F23" s="27" t="s">
        <v>24</v>
      </c>
      <c r="G23" s="63" t="s">
        <v>246</v>
      </c>
      <c r="H23" s="63" t="s">
        <v>247</v>
      </c>
      <c r="I23" s="27">
        <v>2247</v>
      </c>
      <c r="J23" s="64">
        <v>98.48</v>
      </c>
      <c r="K23" s="64">
        <v>25.44</v>
      </c>
      <c r="L23" s="64">
        <v>73.040000000000006</v>
      </c>
      <c r="M23" s="64">
        <v>62.976649999999999</v>
      </c>
      <c r="N23" s="64">
        <v>9.6570000000000018</v>
      </c>
      <c r="O23" s="64">
        <v>53.319649999999996</v>
      </c>
      <c r="P23" s="64">
        <v>3219</v>
      </c>
      <c r="Q23" s="64">
        <v>333.33333333333326</v>
      </c>
      <c r="R23" s="65">
        <f t="shared" si="0"/>
        <v>0.25832656376929325</v>
      </c>
      <c r="S23" s="65" t="s">
        <v>202</v>
      </c>
      <c r="T23" s="65">
        <v>0.74167343623070681</v>
      </c>
      <c r="U23" s="66">
        <v>1</v>
      </c>
      <c r="V23" s="27">
        <f t="shared" si="1"/>
        <v>4</v>
      </c>
      <c r="W23" s="27">
        <v>2</v>
      </c>
      <c r="X23" s="27">
        <v>1</v>
      </c>
      <c r="Y23" s="27">
        <v>1</v>
      </c>
      <c r="Z23" s="64">
        <v>33</v>
      </c>
      <c r="AA23" s="64">
        <f t="shared" si="2"/>
        <v>2070.4652054794519</v>
      </c>
      <c r="AB23" s="64">
        <f t="shared" si="3"/>
        <v>4140.9304109589038</v>
      </c>
      <c r="AC23" s="64">
        <v>66</v>
      </c>
      <c r="AD23" s="64">
        <v>1179</v>
      </c>
      <c r="AE23" s="64">
        <v>11790000</v>
      </c>
      <c r="AF23" s="64">
        <v>32.301369863013697</v>
      </c>
      <c r="AG23" s="64">
        <v>889</v>
      </c>
      <c r="AH23" s="64">
        <v>8890000</v>
      </c>
      <c r="AI23" s="64">
        <v>111.125</v>
      </c>
      <c r="AJ23" s="64"/>
      <c r="AK23" s="64">
        <v>33</v>
      </c>
      <c r="AL23" s="64"/>
      <c r="AM23" s="67" t="s">
        <v>109</v>
      </c>
      <c r="AN23" s="64"/>
      <c r="AO23" s="27"/>
      <c r="AP23" s="64"/>
      <c r="AQ23" s="64"/>
      <c r="AR23" s="64"/>
      <c r="AS23" s="27"/>
      <c r="AT23" s="27"/>
      <c r="AU23" s="27"/>
      <c r="AV23" s="27" t="s">
        <v>26</v>
      </c>
      <c r="AW23" s="64" t="s">
        <v>117</v>
      </c>
      <c r="AX23" s="64" t="s">
        <v>197</v>
      </c>
      <c r="AY23" s="27" t="s">
        <v>181</v>
      </c>
      <c r="AZ23" s="265">
        <f t="shared" si="4"/>
        <v>76.441281602149047</v>
      </c>
      <c r="BA23" s="265">
        <f t="shared" si="5"/>
        <v>926.31373267323318</v>
      </c>
      <c r="BB23" s="265">
        <f t="shared" si="6"/>
        <v>2364.5263848395093</v>
      </c>
      <c r="BC23" s="265">
        <f t="shared" si="7"/>
        <v>89.754089072186247</v>
      </c>
      <c r="BD23" s="27">
        <f t="shared" si="8"/>
        <v>0</v>
      </c>
      <c r="BE23" s="27">
        <v>27</v>
      </c>
      <c r="BF23" s="265" t="s">
        <v>197</v>
      </c>
      <c r="BG23" s="265" t="s">
        <v>198</v>
      </c>
      <c r="BH23" s="265" t="s">
        <v>299</v>
      </c>
      <c r="BI23" s="265" t="s">
        <v>299</v>
      </c>
      <c r="BJ23" s="265" t="s">
        <v>299</v>
      </c>
      <c r="BK23" s="265" t="s">
        <v>299</v>
      </c>
      <c r="BL23" s="265" t="s">
        <v>299</v>
      </c>
      <c r="BM23" s="265" t="s">
        <v>299</v>
      </c>
      <c r="BN23" s="265" t="s">
        <v>299</v>
      </c>
      <c r="BO23" s="265" t="s">
        <v>299</v>
      </c>
      <c r="BP23" s="265" t="s">
        <v>299</v>
      </c>
      <c r="BQ23" s="68">
        <v>0.86</v>
      </c>
      <c r="BR23" s="69">
        <f t="shared" si="9"/>
        <v>0.14000000000000001</v>
      </c>
      <c r="BS23" s="68">
        <v>0.86</v>
      </c>
      <c r="BT23" s="69">
        <f t="shared" si="10"/>
        <v>0.14000000000000001</v>
      </c>
      <c r="BU23" s="68">
        <v>0.93</v>
      </c>
      <c r="BV23" s="69">
        <f t="shared" si="11"/>
        <v>6.9999999999999951E-2</v>
      </c>
      <c r="BW23" s="27" t="s">
        <v>197</v>
      </c>
      <c r="BX23" s="27" t="s">
        <v>197</v>
      </c>
      <c r="BY23" s="36" t="s">
        <v>215</v>
      </c>
      <c r="BZ23" s="36" t="s">
        <v>217</v>
      </c>
      <c r="CA23" s="36" t="s">
        <v>306</v>
      </c>
      <c r="CB23" s="36" t="s">
        <v>301</v>
      </c>
      <c r="CC23" s="36"/>
      <c r="CD23" s="36"/>
      <c r="CE23" s="36"/>
      <c r="CF23" s="115" t="s">
        <v>303</v>
      </c>
    </row>
    <row r="24" spans="2:84" ht="164.45" customHeight="1">
      <c r="B24" s="199" t="s">
        <v>1</v>
      </c>
      <c r="C24" s="27" t="s">
        <v>5</v>
      </c>
      <c r="D24" s="4" t="s">
        <v>85</v>
      </c>
      <c r="E24" s="36" t="s">
        <v>25</v>
      </c>
      <c r="F24" s="27" t="s">
        <v>24</v>
      </c>
      <c r="G24" s="63" t="s">
        <v>248</v>
      </c>
      <c r="H24" s="63" t="s">
        <v>249</v>
      </c>
      <c r="I24" s="27">
        <v>2050</v>
      </c>
      <c r="J24" s="64">
        <v>297.34456599999999</v>
      </c>
      <c r="K24" s="64">
        <v>95.056578000000002</v>
      </c>
      <c r="L24" s="64">
        <v>202.28798799999998</v>
      </c>
      <c r="M24" s="64">
        <v>175.27</v>
      </c>
      <c r="N24" s="64">
        <v>140.80849999999992</v>
      </c>
      <c r="O24" s="64">
        <v>34.461500000000086</v>
      </c>
      <c r="P24" s="64">
        <v>40231</v>
      </c>
      <c r="Q24" s="64">
        <v>285.71428571428589</v>
      </c>
      <c r="R24" s="65">
        <f t="shared" si="0"/>
        <v>0.31968493414471882</v>
      </c>
      <c r="S24" s="65" t="s">
        <v>202</v>
      </c>
      <c r="T24" s="65">
        <v>0.68031506585528112</v>
      </c>
      <c r="U24" s="66">
        <v>0</v>
      </c>
      <c r="V24" s="27">
        <f t="shared" si="1"/>
        <v>26</v>
      </c>
      <c r="W24" s="27">
        <v>3</v>
      </c>
      <c r="X24" s="27">
        <v>5</v>
      </c>
      <c r="Y24" s="27">
        <v>18</v>
      </c>
      <c r="Z24" s="64">
        <v>33</v>
      </c>
      <c r="AA24" s="64">
        <f t="shared" si="2"/>
        <v>5762.3013698630139</v>
      </c>
      <c r="AB24" s="64">
        <f t="shared" si="3"/>
        <v>11524.602739726028</v>
      </c>
      <c r="AC24" s="64">
        <v>66</v>
      </c>
      <c r="AD24" s="64">
        <v>3335</v>
      </c>
      <c r="AE24" s="64">
        <v>33350000</v>
      </c>
      <c r="AF24" s="64">
        <v>91.369863013698634</v>
      </c>
      <c r="AG24" s="64">
        <v>1057</v>
      </c>
      <c r="AH24" s="64">
        <v>10570000</v>
      </c>
      <c r="AI24" s="64">
        <v>101.63461538461539</v>
      </c>
      <c r="AJ24" s="64">
        <v>84</v>
      </c>
      <c r="AK24" s="64">
        <v>33</v>
      </c>
      <c r="AL24" s="64">
        <v>173</v>
      </c>
      <c r="AM24" s="67"/>
      <c r="AN24" s="67" t="s">
        <v>34</v>
      </c>
      <c r="AO24" s="74" t="s">
        <v>36</v>
      </c>
      <c r="AP24" s="64" t="s">
        <v>35</v>
      </c>
      <c r="AQ24" s="81">
        <f>((((2.13+0.9)*0.001)*60)*60)*24</f>
        <v>261.79199999999997</v>
      </c>
      <c r="AR24" s="81">
        <f>((((0.681+0.0099)*0.001)*60)*60)*24</f>
        <v>59.693760000000012</v>
      </c>
      <c r="AS24" s="36" t="s">
        <v>170</v>
      </c>
      <c r="AT24" s="36" t="s">
        <v>167</v>
      </c>
      <c r="AU24" s="36"/>
      <c r="AV24" s="36" t="s">
        <v>176</v>
      </c>
      <c r="AW24" s="64" t="s">
        <v>118</v>
      </c>
      <c r="AX24" s="67" t="s">
        <v>197</v>
      </c>
      <c r="AY24" s="27" t="s">
        <v>181</v>
      </c>
      <c r="AZ24" s="265">
        <f t="shared" si="4"/>
        <v>472.7629976580796</v>
      </c>
      <c r="BA24" s="265">
        <f t="shared" si="5"/>
        <v>5728.9313817330212</v>
      </c>
      <c r="BB24" s="265">
        <f t="shared" si="6"/>
        <v>14623.781264637002</v>
      </c>
      <c r="BC24" s="265">
        <f t="shared" si="7"/>
        <v>555.09812646370028</v>
      </c>
      <c r="BD24" s="27">
        <f t="shared" si="8"/>
        <v>0</v>
      </c>
      <c r="BE24" s="27">
        <v>60</v>
      </c>
      <c r="BF24" s="265" t="s">
        <v>197</v>
      </c>
      <c r="BG24" s="265" t="s">
        <v>198</v>
      </c>
      <c r="BH24" s="265" t="s">
        <v>299</v>
      </c>
      <c r="BI24" s="265" t="s">
        <v>299</v>
      </c>
      <c r="BJ24" s="265" t="s">
        <v>299</v>
      </c>
      <c r="BK24" s="265" t="s">
        <v>299</v>
      </c>
      <c r="BL24" s="265" t="s">
        <v>299</v>
      </c>
      <c r="BM24" s="265" t="s">
        <v>299</v>
      </c>
      <c r="BN24" s="265" t="s">
        <v>299</v>
      </c>
      <c r="BO24" s="265" t="s">
        <v>299</v>
      </c>
      <c r="BP24" s="265" t="s">
        <v>299</v>
      </c>
      <c r="BQ24" s="68">
        <v>0.86</v>
      </c>
      <c r="BR24" s="69">
        <f t="shared" si="9"/>
        <v>0.14000000000000001</v>
      </c>
      <c r="BS24" s="68">
        <v>0.86</v>
      </c>
      <c r="BT24" s="69">
        <f t="shared" si="10"/>
        <v>0.14000000000000001</v>
      </c>
      <c r="BU24" s="68">
        <v>0.93</v>
      </c>
      <c r="BV24" s="69">
        <f t="shared" si="11"/>
        <v>6.9999999999999951E-2</v>
      </c>
      <c r="BW24" s="27" t="s">
        <v>197</v>
      </c>
      <c r="BX24" s="27" t="s">
        <v>197</v>
      </c>
      <c r="BY24" s="36" t="s">
        <v>215</v>
      </c>
      <c r="BZ24" s="36" t="s">
        <v>217</v>
      </c>
      <c r="CA24" s="36" t="s">
        <v>306</v>
      </c>
      <c r="CB24" s="36" t="s">
        <v>301</v>
      </c>
      <c r="CC24" s="36"/>
      <c r="CD24" s="36"/>
      <c r="CE24" s="36"/>
      <c r="CF24" s="115" t="s">
        <v>303</v>
      </c>
    </row>
    <row r="25" spans="2:84" ht="164.45" customHeight="1">
      <c r="B25" s="199" t="s">
        <v>1</v>
      </c>
      <c r="C25" s="27" t="s">
        <v>5</v>
      </c>
      <c r="D25" s="4" t="s">
        <v>86</v>
      </c>
      <c r="E25" s="36" t="s">
        <v>134</v>
      </c>
      <c r="F25" s="79" t="s">
        <v>24</v>
      </c>
      <c r="G25" s="80" t="s">
        <v>250</v>
      </c>
      <c r="H25" s="80" t="s">
        <v>251</v>
      </c>
      <c r="I25" s="79">
        <v>2090</v>
      </c>
      <c r="J25" s="64">
        <v>142.63</v>
      </c>
      <c r="K25" s="64">
        <v>40.9</v>
      </c>
      <c r="L25" s="64">
        <v>101.72999999999999</v>
      </c>
      <c r="M25" s="64">
        <v>90.769230769230774</v>
      </c>
      <c r="N25" s="64">
        <v>78.093478999999874</v>
      </c>
      <c r="O25" s="64">
        <v>12.675751769230899</v>
      </c>
      <c r="P25" s="64">
        <v>21746</v>
      </c>
      <c r="Q25" s="64">
        <v>278.46115038619337</v>
      </c>
      <c r="R25" s="65">
        <f t="shared" si="0"/>
        <v>0.28675594194769682</v>
      </c>
      <c r="S25" s="65" t="s">
        <v>202</v>
      </c>
      <c r="T25" s="65">
        <v>0.71324405805230306</v>
      </c>
      <c r="U25" s="66">
        <v>1</v>
      </c>
      <c r="V25" s="27">
        <f t="shared" si="1"/>
        <v>14</v>
      </c>
      <c r="W25" s="27">
        <v>2</v>
      </c>
      <c r="X25" s="27">
        <v>5</v>
      </c>
      <c r="Y25" s="27">
        <v>7</v>
      </c>
      <c r="Z25" s="64">
        <v>33</v>
      </c>
      <c r="AA25" s="64">
        <f t="shared" si="2"/>
        <v>2984.1938883034773</v>
      </c>
      <c r="AB25" s="64">
        <f t="shared" si="3"/>
        <v>5968.3877766069545</v>
      </c>
      <c r="AC25" s="64">
        <v>66</v>
      </c>
      <c r="AD25" s="64">
        <v>3443.5000000000014</v>
      </c>
      <c r="AE25" s="64">
        <v>34435000.000000015</v>
      </c>
      <c r="AF25" s="64">
        <v>94.34246575342469</v>
      </c>
      <c r="AG25" s="64">
        <v>1372.8</v>
      </c>
      <c r="AH25" s="64">
        <v>13728000</v>
      </c>
      <c r="AI25" s="64">
        <v>100.20437956204381</v>
      </c>
      <c r="AJ25" s="64">
        <v>84</v>
      </c>
      <c r="AK25" s="64">
        <v>33</v>
      </c>
      <c r="AL25" s="64">
        <v>203</v>
      </c>
      <c r="AM25" s="67"/>
      <c r="AN25" s="64"/>
      <c r="AO25" s="82">
        <v>44239</v>
      </c>
      <c r="AP25" s="64"/>
      <c r="AQ25" s="81">
        <f>((((2.4+0.375+0.5+0.25+0.25)*0.001)*60)*60)*24</f>
        <v>326.15999999999997</v>
      </c>
      <c r="AR25" s="81">
        <f>((((0.1322+0.1223+0.1322+0.1322)*0.001)*60)*60)*24</f>
        <v>44.832960000000007</v>
      </c>
      <c r="AS25" s="72" t="s">
        <v>16</v>
      </c>
      <c r="AT25" s="72"/>
      <c r="AU25" s="27"/>
      <c r="AV25" s="27"/>
      <c r="AW25" s="64" t="s">
        <v>118</v>
      </c>
      <c r="AX25" s="64" t="s">
        <v>197</v>
      </c>
      <c r="AY25" s="27" t="s">
        <v>181</v>
      </c>
      <c r="AZ25" s="265">
        <f t="shared" si="4"/>
        <v>142.82076008209089</v>
      </c>
      <c r="BA25" s="265">
        <f t="shared" si="5"/>
        <v>1730.6987612194944</v>
      </c>
      <c r="BB25" s="265">
        <f t="shared" si="6"/>
        <v>4417.8151966965861</v>
      </c>
      <c r="BC25" s="265">
        <f t="shared" si="7"/>
        <v>167.6940385233539</v>
      </c>
      <c r="BD25" s="27">
        <f t="shared" si="8"/>
        <v>0</v>
      </c>
      <c r="BE25" s="27">
        <v>35</v>
      </c>
      <c r="BF25" s="265" t="s">
        <v>197</v>
      </c>
      <c r="BG25" s="265" t="s">
        <v>198</v>
      </c>
      <c r="BH25" s="265" t="s">
        <v>299</v>
      </c>
      <c r="BI25" s="265" t="s">
        <v>299</v>
      </c>
      <c r="BJ25" s="265" t="s">
        <v>299</v>
      </c>
      <c r="BK25" s="265" t="s">
        <v>299</v>
      </c>
      <c r="BL25" s="265" t="s">
        <v>299</v>
      </c>
      <c r="BM25" s="265" t="s">
        <v>299</v>
      </c>
      <c r="BN25" s="265" t="s">
        <v>299</v>
      </c>
      <c r="BO25" s="265" t="s">
        <v>299</v>
      </c>
      <c r="BP25" s="265" t="s">
        <v>299</v>
      </c>
      <c r="BQ25" s="68">
        <v>0.86</v>
      </c>
      <c r="BR25" s="69">
        <f t="shared" si="9"/>
        <v>0.14000000000000001</v>
      </c>
      <c r="BS25" s="68">
        <v>0.86</v>
      </c>
      <c r="BT25" s="69">
        <f t="shared" si="10"/>
        <v>0.14000000000000001</v>
      </c>
      <c r="BU25" s="68">
        <v>0.93</v>
      </c>
      <c r="BV25" s="69">
        <f t="shared" si="11"/>
        <v>6.9999999999999951E-2</v>
      </c>
      <c r="BW25" s="27" t="s">
        <v>197</v>
      </c>
      <c r="BX25" s="27" t="s">
        <v>197</v>
      </c>
      <c r="BY25" s="36" t="s">
        <v>215</v>
      </c>
      <c r="BZ25" s="36" t="s">
        <v>217</v>
      </c>
      <c r="CA25" s="36" t="s">
        <v>306</v>
      </c>
      <c r="CB25" s="36" t="s">
        <v>301</v>
      </c>
      <c r="CC25" s="36"/>
      <c r="CD25" s="36"/>
      <c r="CE25" s="36"/>
      <c r="CF25" s="115" t="s">
        <v>303</v>
      </c>
    </row>
    <row r="26" spans="2:84" ht="164.45" customHeight="1">
      <c r="B26" s="199" t="s">
        <v>1</v>
      </c>
      <c r="C26" s="27" t="s">
        <v>15</v>
      </c>
      <c r="D26" s="4" t="s">
        <v>87</v>
      </c>
      <c r="E26" s="36" t="s">
        <v>25</v>
      </c>
      <c r="F26" s="27" t="s">
        <v>24</v>
      </c>
      <c r="G26" s="63" t="s">
        <v>252</v>
      </c>
      <c r="H26" s="63" t="s">
        <v>253</v>
      </c>
      <c r="I26" s="27">
        <v>2130</v>
      </c>
      <c r="J26" s="64">
        <v>294.48</v>
      </c>
      <c r="K26" s="64">
        <v>68.08</v>
      </c>
      <c r="L26" s="64">
        <v>226.40000000000003</v>
      </c>
      <c r="M26" s="64">
        <v>171.08</v>
      </c>
      <c r="N26" s="64">
        <v>117.34679999999997</v>
      </c>
      <c r="O26" s="64">
        <v>53.733200000000039</v>
      </c>
      <c r="P26" s="64">
        <v>25082</v>
      </c>
      <c r="Q26" s="64">
        <v>213.74251364332054</v>
      </c>
      <c r="R26" s="65">
        <f t="shared" si="0"/>
        <v>0.23118717739744632</v>
      </c>
      <c r="S26" s="65" t="s">
        <v>202</v>
      </c>
      <c r="T26" s="65">
        <v>0.76881282260255368</v>
      </c>
      <c r="U26" s="66">
        <v>1</v>
      </c>
      <c r="V26" s="27">
        <f t="shared" si="1"/>
        <v>8</v>
      </c>
      <c r="W26" s="27">
        <v>1</v>
      </c>
      <c r="X26" s="27">
        <v>3</v>
      </c>
      <c r="Y26" s="27">
        <v>4</v>
      </c>
      <c r="Z26" s="64">
        <v>33</v>
      </c>
      <c r="AA26" s="64">
        <f t="shared" si="2"/>
        <v>5624.5479452054788</v>
      </c>
      <c r="AB26" s="64">
        <f t="shared" si="3"/>
        <v>11249.095890410958</v>
      </c>
      <c r="AC26" s="64">
        <v>66</v>
      </c>
      <c r="AD26" s="64">
        <v>1690.7</v>
      </c>
      <c r="AE26" s="64">
        <v>16907000</v>
      </c>
      <c r="AF26" s="64">
        <v>46.320547945205483</v>
      </c>
      <c r="AG26" s="64">
        <v>1470.5</v>
      </c>
      <c r="AH26" s="64">
        <v>14705000</v>
      </c>
      <c r="AI26" s="64">
        <v>151.59793814432987</v>
      </c>
      <c r="AJ26" s="64"/>
      <c r="AK26" s="64">
        <v>33</v>
      </c>
      <c r="AL26" s="64"/>
      <c r="AM26" s="67"/>
      <c r="AN26" s="64"/>
      <c r="AO26" s="27"/>
      <c r="AP26" s="64"/>
      <c r="AQ26" s="64"/>
      <c r="AR26" s="64"/>
      <c r="AS26" s="27"/>
      <c r="AT26" s="27"/>
      <c r="AU26" s="27"/>
      <c r="AV26" s="27"/>
      <c r="AW26" s="64" t="s">
        <v>118</v>
      </c>
      <c r="AX26" s="64" t="s">
        <v>197</v>
      </c>
      <c r="AY26" s="27" t="s">
        <v>181</v>
      </c>
      <c r="AZ26" s="265">
        <f t="shared" si="4"/>
        <v>292.25872066859534</v>
      </c>
      <c r="BA26" s="265">
        <f t="shared" si="5"/>
        <v>3541.5846094503381</v>
      </c>
      <c r="BB26" s="265">
        <f t="shared" si="6"/>
        <v>9040.3175056252021</v>
      </c>
      <c r="BC26" s="265">
        <f t="shared" si="7"/>
        <v>343.15771134683388</v>
      </c>
      <c r="BD26" s="27">
        <f t="shared" si="8"/>
        <v>0</v>
      </c>
      <c r="BE26" s="27">
        <v>38</v>
      </c>
      <c r="BF26" s="265" t="s">
        <v>197</v>
      </c>
      <c r="BG26" s="265" t="s">
        <v>198</v>
      </c>
      <c r="BH26" s="265" t="s">
        <v>299</v>
      </c>
      <c r="BI26" s="265" t="s">
        <v>299</v>
      </c>
      <c r="BJ26" s="265" t="s">
        <v>299</v>
      </c>
      <c r="BK26" s="265" t="s">
        <v>299</v>
      </c>
      <c r="BL26" s="265" t="s">
        <v>299</v>
      </c>
      <c r="BM26" s="265" t="s">
        <v>299</v>
      </c>
      <c r="BN26" s="265" t="s">
        <v>299</v>
      </c>
      <c r="BO26" s="265" t="s">
        <v>299</v>
      </c>
      <c r="BP26" s="265" t="s">
        <v>299</v>
      </c>
      <c r="BQ26" s="68">
        <v>0.86</v>
      </c>
      <c r="BR26" s="69">
        <f t="shared" si="9"/>
        <v>0.14000000000000001</v>
      </c>
      <c r="BS26" s="68">
        <v>0.86</v>
      </c>
      <c r="BT26" s="69">
        <f t="shared" si="10"/>
        <v>0.14000000000000001</v>
      </c>
      <c r="BU26" s="68">
        <v>0.93</v>
      </c>
      <c r="BV26" s="69">
        <f t="shared" si="11"/>
        <v>6.9999999999999951E-2</v>
      </c>
      <c r="BW26" s="27" t="s">
        <v>197</v>
      </c>
      <c r="BX26" s="27" t="s">
        <v>197</v>
      </c>
      <c r="BY26" s="36" t="s">
        <v>215</v>
      </c>
      <c r="BZ26" s="36" t="s">
        <v>217</v>
      </c>
      <c r="CA26" s="36" t="s">
        <v>306</v>
      </c>
      <c r="CB26" s="36" t="s">
        <v>301</v>
      </c>
      <c r="CC26" s="36"/>
      <c r="CD26" s="36"/>
      <c r="CE26" s="36"/>
      <c r="CF26" s="115" t="s">
        <v>303</v>
      </c>
    </row>
    <row r="27" spans="2:84" ht="164.45" customHeight="1">
      <c r="B27" s="199" t="s">
        <v>7</v>
      </c>
      <c r="C27" s="27" t="s">
        <v>8</v>
      </c>
      <c r="D27" s="4" t="s">
        <v>88</v>
      </c>
      <c r="E27" s="83" t="s">
        <v>25</v>
      </c>
      <c r="F27" s="82" t="s">
        <v>24</v>
      </c>
      <c r="G27" s="84" t="s">
        <v>254</v>
      </c>
      <c r="H27" s="84" t="s">
        <v>255</v>
      </c>
      <c r="I27" s="27">
        <v>1998</v>
      </c>
      <c r="J27" s="64">
        <v>224.5</v>
      </c>
      <c r="K27" s="64">
        <v>89.7</v>
      </c>
      <c r="L27" s="64">
        <v>134.80000000000001</v>
      </c>
      <c r="M27" s="64">
        <v>135.19160839160838</v>
      </c>
      <c r="N27" s="64">
        <v>126.42680000000007</v>
      </c>
      <c r="O27" s="64">
        <v>8.7648083916083124</v>
      </c>
      <c r="P27" s="64">
        <v>43612</v>
      </c>
      <c r="Q27" s="64">
        <v>344.95850563329907</v>
      </c>
      <c r="R27" s="65">
        <f t="shared" si="0"/>
        <v>0.39955456570155901</v>
      </c>
      <c r="S27" s="65" t="s">
        <v>202</v>
      </c>
      <c r="T27" s="65">
        <v>0.60044543429844099</v>
      </c>
      <c r="U27" s="66">
        <v>2</v>
      </c>
      <c r="V27" s="27">
        <f t="shared" si="1"/>
        <v>3</v>
      </c>
      <c r="W27" s="27">
        <v>0</v>
      </c>
      <c r="X27" s="27">
        <v>1</v>
      </c>
      <c r="Y27" s="27">
        <v>2</v>
      </c>
      <c r="Z27" s="64">
        <v>33</v>
      </c>
      <c r="AA27" s="64">
        <f t="shared" si="2"/>
        <v>4444.655618354248</v>
      </c>
      <c r="AB27" s="64">
        <f t="shared" si="3"/>
        <v>8889.3112367084959</v>
      </c>
      <c r="AC27" s="64">
        <v>66</v>
      </c>
      <c r="AD27" s="64">
        <v>2476.5</v>
      </c>
      <c r="AE27" s="64">
        <v>24765000</v>
      </c>
      <c r="AF27" s="64">
        <v>67.849315068493141</v>
      </c>
      <c r="AG27" s="64">
        <v>937</v>
      </c>
      <c r="AH27" s="64">
        <v>9370000</v>
      </c>
      <c r="AI27" s="64">
        <v>96.597938144329888</v>
      </c>
      <c r="AJ27" s="64">
        <v>75</v>
      </c>
      <c r="AK27" s="64">
        <v>33</v>
      </c>
      <c r="AL27" s="64"/>
      <c r="AM27" s="67"/>
      <c r="AN27" s="67" t="s">
        <v>43</v>
      </c>
      <c r="AO27" s="83" t="s">
        <v>44</v>
      </c>
      <c r="AP27" s="64" t="s">
        <v>42</v>
      </c>
      <c r="AQ27" s="81">
        <f>((((1.1898)*0.001)*60)*60)*24</f>
        <v>102.79871999999999</v>
      </c>
      <c r="AR27" s="81">
        <f>((((0.5013)*0.001)*60)*60)*24</f>
        <v>43.31232</v>
      </c>
      <c r="AS27" s="83" t="s">
        <v>44</v>
      </c>
      <c r="AT27" s="83" t="s">
        <v>167</v>
      </c>
      <c r="AU27" s="82"/>
      <c r="AV27" s="82"/>
      <c r="AW27" s="67" t="s">
        <v>115</v>
      </c>
      <c r="AX27" s="67" t="s">
        <v>197</v>
      </c>
      <c r="AY27" s="27" t="s">
        <v>181</v>
      </c>
      <c r="AZ27" s="265">
        <f t="shared" ref="AZ27:AZ32" si="12">($AZ$33/(($M$33/M27)*($BE$33/BE27)))</f>
        <v>425.43421605716685</v>
      </c>
      <c r="BA27" s="265">
        <f t="shared" ref="BA27:BA32" si="13">($BA$33/(($M$33/M27)*($BE$33/BE27)))</f>
        <v>5155.4022698612862</v>
      </c>
      <c r="BB27" s="265">
        <f t="shared" ref="BB27:BB32" si="14">($BB$33/(($M$33/M27)*($BE$33/BE27)))</f>
        <v>13159.779739386297</v>
      </c>
      <c r="BC27" s="265">
        <f t="shared" ref="BC27:BC32" si="15">($BC$33/(($M$33/M27)*($BE$33/BE27)))</f>
        <v>499.52669188734757</v>
      </c>
      <c r="BD27" s="27">
        <f t="shared" ref="BD27:BD32" si="16">($BD$33/(($M$33/M27)*($BE$33/BE27)))</f>
        <v>0</v>
      </c>
      <c r="BE27" s="27">
        <v>70</v>
      </c>
      <c r="BF27" s="265" t="s">
        <v>197</v>
      </c>
      <c r="BG27" s="265" t="s">
        <v>198</v>
      </c>
      <c r="BH27" s="265" t="s">
        <v>299</v>
      </c>
      <c r="BI27" s="265" t="s">
        <v>299</v>
      </c>
      <c r="BJ27" s="265" t="s">
        <v>299</v>
      </c>
      <c r="BK27" s="265" t="s">
        <v>299</v>
      </c>
      <c r="BL27" s="265" t="s">
        <v>299</v>
      </c>
      <c r="BM27" s="265" t="s">
        <v>299</v>
      </c>
      <c r="BN27" s="265" t="s">
        <v>299</v>
      </c>
      <c r="BO27" s="265" t="s">
        <v>299</v>
      </c>
      <c r="BP27" s="265" t="s">
        <v>299</v>
      </c>
      <c r="BQ27" s="68">
        <v>0.86</v>
      </c>
      <c r="BR27" s="69">
        <f t="shared" si="9"/>
        <v>0.14000000000000001</v>
      </c>
      <c r="BS27" s="68">
        <v>0.86</v>
      </c>
      <c r="BT27" s="69">
        <f t="shared" si="10"/>
        <v>0.14000000000000001</v>
      </c>
      <c r="BU27" s="68">
        <v>0.93</v>
      </c>
      <c r="BV27" s="69">
        <f t="shared" si="11"/>
        <v>6.9999999999999951E-2</v>
      </c>
      <c r="BW27" s="27" t="s">
        <v>197</v>
      </c>
      <c r="BX27" s="27" t="s">
        <v>197</v>
      </c>
      <c r="BY27" s="36" t="s">
        <v>215</v>
      </c>
      <c r="BZ27" s="36" t="s">
        <v>217</v>
      </c>
      <c r="CA27" s="36" t="s">
        <v>303</v>
      </c>
      <c r="CB27" s="36" t="s">
        <v>301</v>
      </c>
      <c r="CC27" s="36"/>
      <c r="CD27" s="36" t="s">
        <v>303</v>
      </c>
      <c r="CE27" s="36"/>
      <c r="CF27" s="115" t="s">
        <v>303</v>
      </c>
    </row>
    <row r="28" spans="2:84" ht="164.45" customHeight="1">
      <c r="B28" s="199" t="s">
        <v>7</v>
      </c>
      <c r="C28" s="27" t="s">
        <v>9</v>
      </c>
      <c r="D28" s="4" t="s">
        <v>89</v>
      </c>
      <c r="E28" s="36" t="s">
        <v>25</v>
      </c>
      <c r="F28" s="27" t="s">
        <v>24</v>
      </c>
      <c r="G28" s="63" t="s">
        <v>256</v>
      </c>
      <c r="H28" s="63" t="s">
        <v>257</v>
      </c>
      <c r="I28" s="27">
        <v>2220</v>
      </c>
      <c r="J28" s="64">
        <v>185.25</v>
      </c>
      <c r="K28" s="64">
        <v>68.95</v>
      </c>
      <c r="L28" s="64">
        <v>116.3</v>
      </c>
      <c r="M28" s="64">
        <v>91.437062937062933</v>
      </c>
      <c r="N28" s="64">
        <v>88.813422912205581</v>
      </c>
      <c r="O28" s="64">
        <v>2.6236400248573517</v>
      </c>
      <c r="P28" s="64">
        <v>24885</v>
      </c>
      <c r="Q28" s="64">
        <v>280.19413264365994</v>
      </c>
      <c r="R28" s="65">
        <f t="shared" si="0"/>
        <v>0.37219973009446694</v>
      </c>
      <c r="S28" s="65" t="s">
        <v>202</v>
      </c>
      <c r="T28" s="65">
        <v>0.62780026990553306</v>
      </c>
      <c r="U28" s="66">
        <v>1</v>
      </c>
      <c r="V28" s="27">
        <f t="shared" si="1"/>
        <v>10</v>
      </c>
      <c r="W28" s="27">
        <v>3</v>
      </c>
      <c r="X28" s="27">
        <v>3</v>
      </c>
      <c r="Y28" s="27">
        <v>4</v>
      </c>
      <c r="Z28" s="64">
        <v>33</v>
      </c>
      <c r="AA28" s="64">
        <f t="shared" si="2"/>
        <v>3006.1500143691919</v>
      </c>
      <c r="AB28" s="64">
        <f t="shared" si="3"/>
        <v>6012.3000287383838</v>
      </c>
      <c r="AC28" s="64">
        <v>66</v>
      </c>
      <c r="AD28" s="64">
        <v>1403.4</v>
      </c>
      <c r="AE28" s="64">
        <v>14034000</v>
      </c>
      <c r="AF28" s="64">
        <v>38.449315068493156</v>
      </c>
      <c r="AG28" s="64">
        <v>1355.7</v>
      </c>
      <c r="AH28" s="64">
        <v>13557000</v>
      </c>
      <c r="AI28" s="64">
        <v>94.145833333333329</v>
      </c>
      <c r="AJ28" s="64"/>
      <c r="AK28" s="64">
        <v>33</v>
      </c>
      <c r="AL28" s="64"/>
      <c r="AM28" s="67" t="s">
        <v>106</v>
      </c>
      <c r="AN28" s="64"/>
      <c r="AO28" s="27"/>
      <c r="AP28" s="64"/>
      <c r="AQ28" s="64"/>
      <c r="AR28" s="64"/>
      <c r="AS28" s="27"/>
      <c r="AT28" s="27"/>
      <c r="AU28" s="27"/>
      <c r="AV28" s="27"/>
      <c r="AW28" s="67" t="s">
        <v>115</v>
      </c>
      <c r="AX28" s="64" t="s">
        <v>197</v>
      </c>
      <c r="AY28" s="27" t="s">
        <v>181</v>
      </c>
      <c r="AZ28" s="265">
        <f t="shared" si="12"/>
        <v>156.20340797100678</v>
      </c>
      <c r="BA28" s="265">
        <f t="shared" si="13"/>
        <v>1892.8693876037171</v>
      </c>
      <c r="BB28" s="265">
        <f t="shared" si="14"/>
        <v>4831.7750802717046</v>
      </c>
      <c r="BC28" s="265">
        <f t="shared" si="15"/>
        <v>183.40737228056415</v>
      </c>
      <c r="BD28" s="27">
        <f t="shared" si="16"/>
        <v>0</v>
      </c>
      <c r="BE28" s="27">
        <v>38</v>
      </c>
      <c r="BF28" s="265" t="s">
        <v>197</v>
      </c>
      <c r="BG28" s="265" t="s">
        <v>198</v>
      </c>
      <c r="BH28" s="265" t="s">
        <v>299</v>
      </c>
      <c r="BI28" s="265" t="s">
        <v>299</v>
      </c>
      <c r="BJ28" s="265" t="s">
        <v>299</v>
      </c>
      <c r="BK28" s="265" t="s">
        <v>299</v>
      </c>
      <c r="BL28" s="265" t="s">
        <v>299</v>
      </c>
      <c r="BM28" s="265" t="s">
        <v>299</v>
      </c>
      <c r="BN28" s="265" t="s">
        <v>299</v>
      </c>
      <c r="BO28" s="265" t="s">
        <v>299</v>
      </c>
      <c r="BP28" s="265" t="s">
        <v>299</v>
      </c>
      <c r="BQ28" s="68">
        <v>0.86</v>
      </c>
      <c r="BR28" s="69">
        <f t="shared" si="9"/>
        <v>0.14000000000000001</v>
      </c>
      <c r="BS28" s="68">
        <v>0.86</v>
      </c>
      <c r="BT28" s="69">
        <f t="shared" si="10"/>
        <v>0.14000000000000001</v>
      </c>
      <c r="BU28" s="68">
        <v>0.93</v>
      </c>
      <c r="BV28" s="69">
        <f t="shared" si="11"/>
        <v>6.9999999999999951E-2</v>
      </c>
      <c r="BW28" s="69"/>
      <c r="BX28" s="27"/>
      <c r="BY28" s="36"/>
      <c r="BZ28" s="27"/>
      <c r="CA28" s="36" t="s">
        <v>306</v>
      </c>
      <c r="CB28" s="36" t="s">
        <v>301</v>
      </c>
      <c r="CC28" s="36"/>
      <c r="CD28" s="36"/>
      <c r="CE28" s="27"/>
      <c r="CF28" s="115" t="s">
        <v>303</v>
      </c>
    </row>
    <row r="29" spans="2:84" ht="164.45" customHeight="1">
      <c r="B29" s="199" t="s">
        <v>7</v>
      </c>
      <c r="C29" s="27" t="s">
        <v>9</v>
      </c>
      <c r="D29" s="4" t="s">
        <v>90</v>
      </c>
      <c r="E29" s="36" t="s">
        <v>25</v>
      </c>
      <c r="F29" s="27" t="s">
        <v>24</v>
      </c>
      <c r="G29" s="63" t="s">
        <v>258</v>
      </c>
      <c r="H29" s="63" t="s">
        <v>259</v>
      </c>
      <c r="I29" s="27">
        <v>2350</v>
      </c>
      <c r="J29" s="64">
        <v>194.29</v>
      </c>
      <c r="K29" s="64">
        <v>64.42</v>
      </c>
      <c r="L29" s="64">
        <v>129.87</v>
      </c>
      <c r="M29" s="64">
        <v>109.441435</v>
      </c>
      <c r="N29" s="64">
        <v>49.298999999999999</v>
      </c>
      <c r="O29" s="64">
        <v>60.142434999999999</v>
      </c>
      <c r="P29" s="64">
        <v>14372</v>
      </c>
      <c r="Q29" s="64">
        <v>291.52721150530436</v>
      </c>
      <c r="R29" s="65">
        <f t="shared" si="0"/>
        <v>0.3315662154511298</v>
      </c>
      <c r="S29" s="65" t="s">
        <v>202</v>
      </c>
      <c r="T29" s="65">
        <v>0.66843378454887026</v>
      </c>
      <c r="U29" s="66">
        <v>2</v>
      </c>
      <c r="V29" s="27">
        <f t="shared" si="1"/>
        <v>10</v>
      </c>
      <c r="W29" s="27">
        <v>2</v>
      </c>
      <c r="X29" s="27">
        <v>7</v>
      </c>
      <c r="Y29" s="27">
        <v>1</v>
      </c>
      <c r="Z29" s="64">
        <v>33</v>
      </c>
      <c r="AA29" s="64">
        <f t="shared" si="2"/>
        <v>3598.0745753424653</v>
      </c>
      <c r="AB29" s="64">
        <f t="shared" si="3"/>
        <v>7196.1491506849306</v>
      </c>
      <c r="AC29" s="64">
        <v>66</v>
      </c>
      <c r="AD29" s="64">
        <v>1505</v>
      </c>
      <c r="AE29" s="64">
        <v>15050000</v>
      </c>
      <c r="AF29" s="64">
        <v>41.232876712328768</v>
      </c>
      <c r="AG29" s="64">
        <v>1386</v>
      </c>
      <c r="AH29" s="64">
        <v>13860000</v>
      </c>
      <c r="AI29" s="64">
        <v>110.87999999999998</v>
      </c>
      <c r="AJ29" s="64"/>
      <c r="AK29" s="64">
        <v>33</v>
      </c>
      <c r="AL29" s="64"/>
      <c r="AM29" s="67"/>
      <c r="AN29" s="64"/>
      <c r="AO29" s="27"/>
      <c r="AP29" s="64"/>
      <c r="AQ29" s="64"/>
      <c r="AR29" s="64"/>
      <c r="AS29" s="27"/>
      <c r="AT29" s="27"/>
      <c r="AU29" s="27"/>
      <c r="AV29" s="27"/>
      <c r="AW29" s="67" t="s">
        <v>115</v>
      </c>
      <c r="AX29" s="64" t="s">
        <v>197</v>
      </c>
      <c r="AY29" s="27" t="s">
        <v>181</v>
      </c>
      <c r="AZ29" s="265">
        <f t="shared" si="12"/>
        <v>167.28050720530834</v>
      </c>
      <c r="BA29" s="265">
        <f t="shared" si="13"/>
        <v>2027.1014272014049</v>
      </c>
      <c r="BB29" s="265">
        <f t="shared" si="14"/>
        <v>5174.4183858001561</v>
      </c>
      <c r="BC29" s="265">
        <f t="shared" si="15"/>
        <v>196.41362924668226</v>
      </c>
      <c r="BD29" s="27">
        <f t="shared" si="16"/>
        <v>0</v>
      </c>
      <c r="BE29" s="27">
        <v>34</v>
      </c>
      <c r="BF29" s="265" t="s">
        <v>197</v>
      </c>
      <c r="BG29" s="265" t="s">
        <v>198</v>
      </c>
      <c r="BH29" s="265" t="s">
        <v>299</v>
      </c>
      <c r="BI29" s="265" t="s">
        <v>299</v>
      </c>
      <c r="BJ29" s="265" t="s">
        <v>299</v>
      </c>
      <c r="BK29" s="265" t="s">
        <v>299</v>
      </c>
      <c r="BL29" s="265" t="s">
        <v>299</v>
      </c>
      <c r="BM29" s="265" t="s">
        <v>299</v>
      </c>
      <c r="BN29" s="265" t="s">
        <v>299</v>
      </c>
      <c r="BO29" s="265" t="s">
        <v>299</v>
      </c>
      <c r="BP29" s="265" t="s">
        <v>299</v>
      </c>
      <c r="BQ29" s="68">
        <v>0.86</v>
      </c>
      <c r="BR29" s="69">
        <f t="shared" si="9"/>
        <v>0.14000000000000001</v>
      </c>
      <c r="BS29" s="68">
        <v>0.86</v>
      </c>
      <c r="BT29" s="69">
        <f t="shared" si="10"/>
        <v>0.14000000000000001</v>
      </c>
      <c r="BU29" s="68">
        <v>0.93</v>
      </c>
      <c r="BV29" s="69">
        <f t="shared" si="11"/>
        <v>6.9999999999999951E-2</v>
      </c>
      <c r="BW29" s="27" t="s">
        <v>197</v>
      </c>
      <c r="BX29" s="27" t="s">
        <v>197</v>
      </c>
      <c r="BY29" s="36" t="s">
        <v>215</v>
      </c>
      <c r="BZ29" s="36" t="s">
        <v>217</v>
      </c>
      <c r="CA29" s="36" t="s">
        <v>305</v>
      </c>
      <c r="CB29" s="36" t="s">
        <v>301</v>
      </c>
      <c r="CC29" s="36"/>
      <c r="CD29" s="36"/>
      <c r="CE29" s="36"/>
      <c r="CF29" s="115" t="s">
        <v>303</v>
      </c>
    </row>
    <row r="30" spans="2:84" ht="164.45" customHeight="1">
      <c r="B30" s="199" t="s">
        <v>7</v>
      </c>
      <c r="C30" s="27" t="s">
        <v>9</v>
      </c>
      <c r="D30" s="4" t="s">
        <v>91</v>
      </c>
      <c r="E30" s="36" t="s">
        <v>25</v>
      </c>
      <c r="F30" s="27" t="s">
        <v>24</v>
      </c>
      <c r="G30" s="63" t="s">
        <v>260</v>
      </c>
      <c r="H30" s="63" t="s">
        <v>261</v>
      </c>
      <c r="I30" s="27">
        <v>2585</v>
      </c>
      <c r="J30" s="64">
        <v>342.4</v>
      </c>
      <c r="K30" s="64">
        <v>130.88999999999999</v>
      </c>
      <c r="L30" s="64">
        <v>211.51</v>
      </c>
      <c r="M30" s="64">
        <v>188.03075000000001</v>
      </c>
      <c r="N30" s="64">
        <v>0</v>
      </c>
      <c r="O30" s="64">
        <v>188.03075000000001</v>
      </c>
      <c r="P30" s="64">
        <v>0</v>
      </c>
      <c r="Q30" s="64">
        <v>0</v>
      </c>
      <c r="R30" s="65">
        <f t="shared" si="0"/>
        <v>0.38227219626168224</v>
      </c>
      <c r="S30" s="65" t="s">
        <v>202</v>
      </c>
      <c r="T30" s="65">
        <v>0.61772780373831782</v>
      </c>
      <c r="U30" s="66">
        <v>3</v>
      </c>
      <c r="V30" s="27">
        <f t="shared" si="1"/>
        <v>0</v>
      </c>
      <c r="W30" s="64"/>
      <c r="X30" s="64"/>
      <c r="Y30" s="64"/>
      <c r="Z30" s="64">
        <v>33</v>
      </c>
      <c r="AA30" s="64">
        <f t="shared" si="2"/>
        <v>6181.8328767123285</v>
      </c>
      <c r="AB30" s="64">
        <f t="shared" si="3"/>
        <v>12363.665753424657</v>
      </c>
      <c r="AC30" s="64">
        <v>66</v>
      </c>
      <c r="AD30" s="64"/>
      <c r="AE30" s="64">
        <v>0</v>
      </c>
      <c r="AF30" s="64">
        <v>0</v>
      </c>
      <c r="AG30" s="64">
        <v>939.90000000000009</v>
      </c>
      <c r="AH30" s="64">
        <v>9399000</v>
      </c>
      <c r="AI30" s="64">
        <v>136.21739130434784</v>
      </c>
      <c r="AJ30" s="64"/>
      <c r="AK30" s="64">
        <v>33</v>
      </c>
      <c r="AL30" s="64"/>
      <c r="AM30" s="67"/>
      <c r="AN30" s="64"/>
      <c r="AO30" s="27"/>
      <c r="AP30" s="64"/>
      <c r="AQ30" s="64"/>
      <c r="AR30" s="64"/>
      <c r="AS30" s="27"/>
      <c r="AT30" s="27"/>
      <c r="AU30" s="27"/>
      <c r="AV30" s="27"/>
      <c r="AW30" s="67" t="s">
        <v>115</v>
      </c>
      <c r="AX30" s="64" t="s">
        <v>197</v>
      </c>
      <c r="AY30" s="27" t="s">
        <v>183</v>
      </c>
      <c r="AZ30" s="265">
        <f t="shared" si="12"/>
        <v>8.4530515796482533</v>
      </c>
      <c r="BA30" s="265">
        <f t="shared" si="13"/>
        <v>102.43388908596226</v>
      </c>
      <c r="BB30" s="265">
        <f t="shared" si="14"/>
        <v>261.4747303232769</v>
      </c>
      <c r="BC30" s="265">
        <f t="shared" si="15"/>
        <v>9.9252122480139615</v>
      </c>
      <c r="BD30" s="27">
        <f t="shared" si="16"/>
        <v>0</v>
      </c>
      <c r="BE30" s="27">
        <v>1</v>
      </c>
      <c r="BF30" s="265" t="s">
        <v>197</v>
      </c>
      <c r="BG30" s="265" t="s">
        <v>198</v>
      </c>
      <c r="BH30" s="265" t="s">
        <v>299</v>
      </c>
      <c r="BI30" s="265" t="s">
        <v>299</v>
      </c>
      <c r="BJ30" s="265" t="s">
        <v>299</v>
      </c>
      <c r="BK30" s="265" t="s">
        <v>299</v>
      </c>
      <c r="BL30" s="265" t="s">
        <v>299</v>
      </c>
      <c r="BM30" s="265" t="s">
        <v>299</v>
      </c>
      <c r="BN30" s="265" t="s">
        <v>299</v>
      </c>
      <c r="BO30" s="265" t="s">
        <v>299</v>
      </c>
      <c r="BP30" s="265" t="s">
        <v>299</v>
      </c>
      <c r="BQ30" s="68">
        <v>0.86</v>
      </c>
      <c r="BR30" s="69">
        <f t="shared" si="9"/>
        <v>0.14000000000000001</v>
      </c>
      <c r="BS30" s="68">
        <v>0.86</v>
      </c>
      <c r="BT30" s="69">
        <f t="shared" si="10"/>
        <v>0.14000000000000001</v>
      </c>
      <c r="BU30" s="68">
        <v>0.93</v>
      </c>
      <c r="BV30" s="69">
        <f t="shared" si="11"/>
        <v>6.9999999999999951E-2</v>
      </c>
      <c r="BW30" s="69"/>
      <c r="BX30" s="27"/>
      <c r="BY30" s="36"/>
      <c r="BZ30" s="27"/>
      <c r="CA30" s="36" t="s">
        <v>305</v>
      </c>
      <c r="CB30" s="36" t="s">
        <v>301</v>
      </c>
      <c r="CC30" s="36"/>
      <c r="CD30" s="36"/>
      <c r="CE30" s="27"/>
      <c r="CF30" s="115" t="s">
        <v>303</v>
      </c>
    </row>
    <row r="31" spans="2:84" ht="164.45" customHeight="1">
      <c r="B31" s="199" t="s">
        <v>7</v>
      </c>
      <c r="C31" s="27" t="s">
        <v>9</v>
      </c>
      <c r="D31" s="4" t="s">
        <v>92</v>
      </c>
      <c r="E31" s="71" t="s">
        <v>25</v>
      </c>
      <c r="F31" s="72" t="s">
        <v>24</v>
      </c>
      <c r="G31" s="73" t="s">
        <v>262</v>
      </c>
      <c r="H31" s="73" t="s">
        <v>263</v>
      </c>
      <c r="I31" s="72">
        <v>2400</v>
      </c>
      <c r="J31" s="64">
        <v>237.86</v>
      </c>
      <c r="K31" s="64">
        <v>81.680000000000007</v>
      </c>
      <c r="L31" s="64">
        <v>156.18</v>
      </c>
      <c r="M31" s="64">
        <v>129.6</v>
      </c>
      <c r="N31" s="64">
        <v>109.9285625660909</v>
      </c>
      <c r="O31" s="64">
        <v>19.671437433909091</v>
      </c>
      <c r="P31" s="64">
        <v>31186</v>
      </c>
      <c r="Q31" s="64">
        <v>283.69333021388735</v>
      </c>
      <c r="R31" s="65">
        <f t="shared" si="0"/>
        <v>0.34339527453123686</v>
      </c>
      <c r="S31" s="65" t="s">
        <v>202</v>
      </c>
      <c r="T31" s="65">
        <v>0.65660472546876314</v>
      </c>
      <c r="U31" s="66">
        <v>2</v>
      </c>
      <c r="V31" s="27">
        <f t="shared" si="1"/>
        <v>6</v>
      </c>
      <c r="W31" s="27">
        <v>0</v>
      </c>
      <c r="X31" s="27">
        <v>3</v>
      </c>
      <c r="Y31" s="27">
        <v>3</v>
      </c>
      <c r="Z31" s="64">
        <v>33</v>
      </c>
      <c r="AA31" s="64">
        <f t="shared" si="2"/>
        <v>4260.821917808219</v>
      </c>
      <c r="AB31" s="64">
        <f t="shared" si="3"/>
        <v>8521.6438356164381</v>
      </c>
      <c r="AC31" s="64">
        <v>66</v>
      </c>
      <c r="AD31" s="64">
        <v>2009</v>
      </c>
      <c r="AE31" s="64">
        <v>20090000</v>
      </c>
      <c r="AF31" s="64">
        <v>55.041095890410958</v>
      </c>
      <c r="AG31" s="64">
        <v>1023</v>
      </c>
      <c r="AH31" s="64">
        <v>10230000</v>
      </c>
      <c r="AI31" s="64">
        <v>80.551181102362207</v>
      </c>
      <c r="AJ31" s="64"/>
      <c r="AK31" s="64">
        <v>33</v>
      </c>
      <c r="AL31" s="64"/>
      <c r="AM31" s="67"/>
      <c r="AN31" s="64"/>
      <c r="AO31" s="70" t="s">
        <v>16</v>
      </c>
      <c r="AP31" s="64"/>
      <c r="AQ31" s="64"/>
      <c r="AR31" s="64"/>
      <c r="AS31" s="72" t="s">
        <v>16</v>
      </c>
      <c r="AT31" s="72"/>
      <c r="AU31" s="27"/>
      <c r="AV31" s="27"/>
      <c r="AW31" s="67" t="s">
        <v>115</v>
      </c>
      <c r="AX31" s="64" t="s">
        <v>197</v>
      </c>
      <c r="AY31" s="27" t="s">
        <v>181</v>
      </c>
      <c r="AZ31" s="265">
        <f t="shared" si="12"/>
        <v>227.22402534784405</v>
      </c>
      <c r="BA31" s="265">
        <f t="shared" si="13"/>
        <v>2753.495633007301</v>
      </c>
      <c r="BB31" s="265">
        <f t="shared" si="14"/>
        <v>7028.6263121642096</v>
      </c>
      <c r="BC31" s="265">
        <f t="shared" si="15"/>
        <v>266.79674886347982</v>
      </c>
      <c r="BD31" s="27">
        <f t="shared" si="16"/>
        <v>0</v>
      </c>
      <c r="BE31" s="27">
        <v>39</v>
      </c>
      <c r="BF31" s="265" t="s">
        <v>197</v>
      </c>
      <c r="BG31" s="265" t="s">
        <v>198</v>
      </c>
      <c r="BH31" s="265" t="s">
        <v>299</v>
      </c>
      <c r="BI31" s="265" t="s">
        <v>299</v>
      </c>
      <c r="BJ31" s="265" t="s">
        <v>299</v>
      </c>
      <c r="BK31" s="265" t="s">
        <v>299</v>
      </c>
      <c r="BL31" s="265" t="s">
        <v>299</v>
      </c>
      <c r="BM31" s="265" t="s">
        <v>299</v>
      </c>
      <c r="BN31" s="265" t="s">
        <v>299</v>
      </c>
      <c r="BO31" s="265" t="s">
        <v>299</v>
      </c>
      <c r="BP31" s="265" t="s">
        <v>299</v>
      </c>
      <c r="BQ31" s="68">
        <v>0.86</v>
      </c>
      <c r="BR31" s="69">
        <f t="shared" si="9"/>
        <v>0.14000000000000001</v>
      </c>
      <c r="BS31" s="68">
        <v>0.86</v>
      </c>
      <c r="BT31" s="69">
        <f t="shared" si="10"/>
        <v>0.14000000000000001</v>
      </c>
      <c r="BU31" s="68">
        <v>0.93</v>
      </c>
      <c r="BV31" s="69">
        <f t="shared" si="11"/>
        <v>6.9999999999999951E-2</v>
      </c>
      <c r="BW31" s="27" t="s">
        <v>197</v>
      </c>
      <c r="BX31" s="27" t="s">
        <v>197</v>
      </c>
      <c r="BY31" s="36" t="s">
        <v>215</v>
      </c>
      <c r="BZ31" s="36" t="s">
        <v>217</v>
      </c>
      <c r="CA31" s="36" t="s">
        <v>305</v>
      </c>
      <c r="CB31" s="36" t="s">
        <v>301</v>
      </c>
      <c r="CC31" s="36"/>
      <c r="CD31" s="36"/>
      <c r="CE31" s="36"/>
      <c r="CF31" s="115" t="s">
        <v>303</v>
      </c>
    </row>
    <row r="32" spans="2:84" ht="164.45" customHeight="1">
      <c r="B32" s="199" t="s">
        <v>7</v>
      </c>
      <c r="C32" s="27" t="s">
        <v>9</v>
      </c>
      <c r="D32" s="4" t="s">
        <v>93</v>
      </c>
      <c r="E32" s="83" t="s">
        <v>25</v>
      </c>
      <c r="F32" s="82" t="s">
        <v>24</v>
      </c>
      <c r="G32" s="84" t="s">
        <v>264</v>
      </c>
      <c r="H32" s="84" t="s">
        <v>265</v>
      </c>
      <c r="I32" s="27">
        <v>1980</v>
      </c>
      <c r="J32" s="64">
        <v>204.65463</v>
      </c>
      <c r="K32" s="64">
        <v>52.913600000000002</v>
      </c>
      <c r="L32" s="64">
        <v>151.74102999999999</v>
      </c>
      <c r="M32" s="64">
        <v>118.00279720279721</v>
      </c>
      <c r="N32" s="64">
        <v>93.88534604667359</v>
      </c>
      <c r="O32" s="64">
        <v>24.117451156123622</v>
      </c>
      <c r="P32" s="64">
        <v>26957</v>
      </c>
      <c r="Q32" s="64">
        <v>287.1268108933503</v>
      </c>
      <c r="R32" s="65">
        <f t="shared" si="0"/>
        <v>0.25855071053120082</v>
      </c>
      <c r="S32" s="65" t="s">
        <v>202</v>
      </c>
      <c r="T32" s="65">
        <v>0.74144928946879918</v>
      </c>
      <c r="U32" s="66">
        <v>2</v>
      </c>
      <c r="V32" s="27">
        <f t="shared" si="1"/>
        <v>4</v>
      </c>
      <c r="W32" s="27">
        <v>1</v>
      </c>
      <c r="X32" s="27">
        <v>1</v>
      </c>
      <c r="Y32" s="27">
        <v>2</v>
      </c>
      <c r="Z32" s="64">
        <v>33</v>
      </c>
      <c r="AA32" s="64">
        <f t="shared" si="2"/>
        <v>3879.5440176262091</v>
      </c>
      <c r="AB32" s="64">
        <f t="shared" si="3"/>
        <v>7759.0880352524182</v>
      </c>
      <c r="AC32" s="64">
        <v>66</v>
      </c>
      <c r="AD32" s="64">
        <v>2494.5</v>
      </c>
      <c r="AE32" s="64">
        <v>24945000</v>
      </c>
      <c r="AF32" s="64">
        <v>68.342465753424648</v>
      </c>
      <c r="AG32" s="64">
        <v>1117.5</v>
      </c>
      <c r="AH32" s="64">
        <v>11175000</v>
      </c>
      <c r="AI32" s="64">
        <v>115.20618556701031</v>
      </c>
      <c r="AJ32" s="64"/>
      <c r="AK32" s="64">
        <v>33</v>
      </c>
      <c r="AL32" s="64"/>
      <c r="AM32" s="67"/>
      <c r="AN32" s="64"/>
      <c r="AO32" s="83" t="s">
        <v>37</v>
      </c>
      <c r="AP32" s="64"/>
      <c r="AQ32" s="64"/>
      <c r="AR32" s="64"/>
      <c r="AS32" s="83" t="s">
        <v>37</v>
      </c>
      <c r="AT32" s="83"/>
      <c r="AU32" s="82"/>
      <c r="AV32" s="82"/>
      <c r="AW32" s="67" t="s">
        <v>115</v>
      </c>
      <c r="AX32" s="64" t="s">
        <v>197</v>
      </c>
      <c r="AY32" s="27" t="s">
        <v>181</v>
      </c>
      <c r="AZ32" s="265">
        <f t="shared" si="12"/>
        <v>275.85463562474172</v>
      </c>
      <c r="BA32" s="265">
        <f t="shared" si="13"/>
        <v>3342.8002755200441</v>
      </c>
      <c r="BB32" s="265">
        <f t="shared" si="14"/>
        <v>8532.8967626394824</v>
      </c>
      <c r="BC32" s="265">
        <f t="shared" si="15"/>
        <v>323.89673508747762</v>
      </c>
      <c r="BD32" s="27">
        <f t="shared" si="16"/>
        <v>0</v>
      </c>
      <c r="BE32" s="27">
        <v>52</v>
      </c>
      <c r="BF32" s="265" t="s">
        <v>197</v>
      </c>
      <c r="BG32" s="265" t="s">
        <v>198</v>
      </c>
      <c r="BH32" s="265" t="s">
        <v>299</v>
      </c>
      <c r="BI32" s="265" t="s">
        <v>299</v>
      </c>
      <c r="BJ32" s="265" t="s">
        <v>299</v>
      </c>
      <c r="BK32" s="265" t="s">
        <v>299</v>
      </c>
      <c r="BL32" s="265" t="s">
        <v>299</v>
      </c>
      <c r="BM32" s="265" t="s">
        <v>299</v>
      </c>
      <c r="BN32" s="265" t="s">
        <v>299</v>
      </c>
      <c r="BO32" s="265" t="s">
        <v>299</v>
      </c>
      <c r="BP32" s="265" t="s">
        <v>299</v>
      </c>
      <c r="BQ32" s="68">
        <v>0.86</v>
      </c>
      <c r="BR32" s="69">
        <f t="shared" si="9"/>
        <v>0.14000000000000001</v>
      </c>
      <c r="BS32" s="68">
        <v>0.86</v>
      </c>
      <c r="BT32" s="69">
        <f t="shared" si="10"/>
        <v>0.14000000000000001</v>
      </c>
      <c r="BU32" s="68">
        <v>0.93</v>
      </c>
      <c r="BV32" s="69">
        <f t="shared" si="11"/>
        <v>6.9999999999999951E-2</v>
      </c>
      <c r="BW32" s="27" t="s">
        <v>197</v>
      </c>
      <c r="BX32" s="27" t="s">
        <v>197</v>
      </c>
      <c r="BY32" s="36" t="s">
        <v>215</v>
      </c>
      <c r="BZ32" s="36" t="s">
        <v>217</v>
      </c>
      <c r="CA32" s="36" t="s">
        <v>303</v>
      </c>
      <c r="CB32" s="36" t="s">
        <v>301</v>
      </c>
      <c r="CC32" s="36"/>
      <c r="CD32" s="36" t="s">
        <v>303</v>
      </c>
      <c r="CE32" s="36"/>
      <c r="CF32" s="115" t="s">
        <v>303</v>
      </c>
    </row>
    <row r="33" spans="2:84" ht="164.45" customHeight="1">
      <c r="B33" s="199" t="s">
        <v>7</v>
      </c>
      <c r="C33" s="27" t="s">
        <v>9</v>
      </c>
      <c r="D33" s="4" t="s">
        <v>94</v>
      </c>
      <c r="E33" s="36" t="s">
        <v>25</v>
      </c>
      <c r="F33" s="27" t="s">
        <v>24</v>
      </c>
      <c r="G33" s="63" t="s">
        <v>266</v>
      </c>
      <c r="H33" s="63" t="s">
        <v>267</v>
      </c>
      <c r="I33" s="27">
        <v>2240</v>
      </c>
      <c r="J33" s="64">
        <v>196.000134</v>
      </c>
      <c r="K33" s="64">
        <v>59.606017999999999</v>
      </c>
      <c r="L33" s="64">
        <v>136.394116</v>
      </c>
      <c r="M33" s="64">
        <v>116.45454545454545</v>
      </c>
      <c r="N33" s="64">
        <v>116.85703636363627</v>
      </c>
      <c r="O33" s="64">
        <v>-0.40249090909081531</v>
      </c>
      <c r="P33" s="64">
        <v>35341</v>
      </c>
      <c r="Q33" s="64">
        <v>302.4293709625299</v>
      </c>
      <c r="R33" s="65">
        <f t="shared" si="0"/>
        <v>0.30411212882129968</v>
      </c>
      <c r="S33" s="65" t="s">
        <v>202</v>
      </c>
      <c r="T33" s="65">
        <v>0.69588787117870032</v>
      </c>
      <c r="U33" s="66">
        <v>2</v>
      </c>
      <c r="V33" s="27">
        <f t="shared" si="1"/>
        <v>15</v>
      </c>
      <c r="W33" s="27">
        <v>1</v>
      </c>
      <c r="X33" s="27">
        <v>1</v>
      </c>
      <c r="Y33" s="27">
        <v>13</v>
      </c>
      <c r="Z33" s="64">
        <v>33</v>
      </c>
      <c r="AA33" s="64">
        <f t="shared" si="2"/>
        <v>3828.6425902864253</v>
      </c>
      <c r="AB33" s="64">
        <f t="shared" si="3"/>
        <v>7657.2851805728505</v>
      </c>
      <c r="AC33" s="64">
        <v>66</v>
      </c>
      <c r="AD33" s="28">
        <v>2203.9</v>
      </c>
      <c r="AE33" s="29">
        <f t="shared" ref="AE33" si="17">AD33*10000</f>
        <v>22039000</v>
      </c>
      <c r="AF33" s="29">
        <f t="shared" ref="AF33" si="18">(AE33/365)*0.001</f>
        <v>60.38082191780822</v>
      </c>
      <c r="AG33" s="30">
        <v>1171.8</v>
      </c>
      <c r="AH33" s="30">
        <f t="shared" ref="AH33" si="19">AG33*10000</f>
        <v>11718000</v>
      </c>
      <c r="AI33" s="30">
        <v>86.800000000000068</v>
      </c>
      <c r="AJ33" s="30"/>
      <c r="AK33" s="64">
        <v>33</v>
      </c>
      <c r="AL33" s="30"/>
      <c r="AM33" s="67"/>
      <c r="AN33" s="67" t="s">
        <v>34</v>
      </c>
      <c r="AO33" s="83" t="s">
        <v>45</v>
      </c>
      <c r="AP33" s="67" t="s">
        <v>46</v>
      </c>
      <c r="AQ33" s="76">
        <f>((((0.244)*0.001)*60)*60)*24</f>
        <v>21.081600000000002</v>
      </c>
      <c r="AR33" s="76">
        <f>((((0.03)*0.001)*60)*60)*24</f>
        <v>2.5920000000000001</v>
      </c>
      <c r="AS33" s="27"/>
      <c r="AT33" s="27"/>
      <c r="AU33" s="27"/>
      <c r="AV33" s="27"/>
      <c r="AW33" s="67" t="s">
        <v>115</v>
      </c>
      <c r="AX33" s="67" t="s">
        <v>197</v>
      </c>
      <c r="AY33" s="27" t="s">
        <v>181</v>
      </c>
      <c r="AZ33" s="27">
        <v>178</v>
      </c>
      <c r="BA33" s="27">
        <v>2157</v>
      </c>
      <c r="BB33" s="27">
        <v>5506</v>
      </c>
      <c r="BC33" s="27">
        <v>209</v>
      </c>
      <c r="BD33" s="27">
        <v>0</v>
      </c>
      <c r="BE33" s="27">
        <v>34</v>
      </c>
      <c r="BF33" s="265" t="s">
        <v>197</v>
      </c>
      <c r="BG33" s="265" t="s">
        <v>198</v>
      </c>
      <c r="BH33" s="265" t="s">
        <v>299</v>
      </c>
      <c r="BI33" s="265" t="s">
        <v>299</v>
      </c>
      <c r="BJ33" s="265" t="s">
        <v>299</v>
      </c>
      <c r="BK33" s="265" t="s">
        <v>299</v>
      </c>
      <c r="BL33" s="265" t="s">
        <v>299</v>
      </c>
      <c r="BM33" s="265" t="s">
        <v>299</v>
      </c>
      <c r="BN33" s="265" t="s">
        <v>299</v>
      </c>
      <c r="BO33" s="265" t="s">
        <v>299</v>
      </c>
      <c r="BP33" s="265" t="s">
        <v>299</v>
      </c>
      <c r="BQ33" s="68">
        <v>0.86</v>
      </c>
      <c r="BR33" s="69">
        <f t="shared" si="9"/>
        <v>0.14000000000000001</v>
      </c>
      <c r="BS33" s="68">
        <v>0.86</v>
      </c>
      <c r="BT33" s="69">
        <f t="shared" si="10"/>
        <v>0.14000000000000001</v>
      </c>
      <c r="BU33" s="68">
        <v>0.93</v>
      </c>
      <c r="BV33" s="69">
        <f t="shared" si="11"/>
        <v>6.9999999999999951E-2</v>
      </c>
      <c r="BW33" s="27" t="s">
        <v>197</v>
      </c>
      <c r="BX33" s="27" t="s">
        <v>197</v>
      </c>
      <c r="BY33" s="36" t="s">
        <v>215</v>
      </c>
      <c r="BZ33" s="36" t="s">
        <v>217</v>
      </c>
      <c r="CA33" s="36" t="s">
        <v>306</v>
      </c>
      <c r="CB33" s="36" t="s">
        <v>301</v>
      </c>
      <c r="CC33" s="36"/>
      <c r="CD33" s="36"/>
      <c r="CE33" s="36"/>
      <c r="CF33" s="115" t="s">
        <v>303</v>
      </c>
    </row>
    <row r="34" spans="2:84" ht="164.45" customHeight="1">
      <c r="B34" s="199" t="s">
        <v>13</v>
      </c>
      <c r="C34" s="27" t="s">
        <v>2550</v>
      </c>
      <c r="D34" s="27" t="s">
        <v>95</v>
      </c>
      <c r="E34" s="36" t="s">
        <v>135</v>
      </c>
      <c r="F34" s="27" t="s">
        <v>24</v>
      </c>
      <c r="G34" s="63" t="s">
        <v>268</v>
      </c>
      <c r="H34" s="63" t="s">
        <v>269</v>
      </c>
      <c r="I34" s="27">
        <v>1920</v>
      </c>
      <c r="J34" s="64">
        <v>21.651958</v>
      </c>
      <c r="K34" s="64">
        <v>6.4</v>
      </c>
      <c r="L34" s="64">
        <v>15.251958</v>
      </c>
      <c r="M34" s="64">
        <v>8.050000000000006</v>
      </c>
      <c r="N34" s="64">
        <v>8.050000000000006</v>
      </c>
      <c r="O34" s="64">
        <v>0</v>
      </c>
      <c r="P34" s="64">
        <v>3569</v>
      </c>
      <c r="Q34" s="64">
        <v>443.3540372670804</v>
      </c>
      <c r="R34" s="65">
        <f t="shared" si="0"/>
        <v>0.29558527686041142</v>
      </c>
      <c r="S34" s="65" t="s">
        <v>201</v>
      </c>
      <c r="T34" s="65">
        <v>0.70441472313958853</v>
      </c>
      <c r="U34" s="66">
        <v>0</v>
      </c>
      <c r="V34" s="27">
        <f t="shared" si="1"/>
        <v>2</v>
      </c>
      <c r="W34" s="27">
        <v>0</v>
      </c>
      <c r="X34" s="27">
        <v>1</v>
      </c>
      <c r="Y34" s="27">
        <v>1</v>
      </c>
      <c r="Z34" s="64">
        <v>33</v>
      </c>
      <c r="AA34" s="64">
        <f>(((800*10000)/365)*8)*0.001</f>
        <v>175.34246575342465</v>
      </c>
      <c r="AB34" s="64">
        <f>(((800*10000)/365)*8)*0.001</f>
        <v>175.34246575342465</v>
      </c>
      <c r="AC34" s="64">
        <v>66</v>
      </c>
      <c r="AD34" s="64">
        <v>2448</v>
      </c>
      <c r="AE34" s="64">
        <v>24480000</v>
      </c>
      <c r="AF34" s="64">
        <v>67.06849315068493</v>
      </c>
      <c r="AG34" s="64">
        <v>1072</v>
      </c>
      <c r="AH34" s="64">
        <v>10720000</v>
      </c>
      <c r="AI34" s="64">
        <v>87.868852459016409</v>
      </c>
      <c r="AJ34" s="64">
        <v>70</v>
      </c>
      <c r="AK34" s="64">
        <v>33</v>
      </c>
      <c r="AL34" s="64">
        <v>20</v>
      </c>
      <c r="AM34" s="67"/>
      <c r="AN34" s="64"/>
      <c r="AO34" s="27"/>
      <c r="AP34" s="64"/>
      <c r="AQ34" s="64"/>
      <c r="AR34" s="64"/>
      <c r="AS34" s="27"/>
      <c r="AT34" s="27"/>
      <c r="AU34" s="27"/>
      <c r="AV34" s="27"/>
      <c r="AW34" s="67" t="s">
        <v>115</v>
      </c>
      <c r="AX34" s="64" t="s">
        <v>197</v>
      </c>
      <c r="AY34" s="27" t="s">
        <v>183</v>
      </c>
      <c r="AZ34" s="265">
        <f>($AZ$33/(($M$33/N34)*($BE$33/BE34)))</f>
        <v>3.2570395371263281</v>
      </c>
      <c r="BA34" s="265">
        <f>($BA$33/(($M$33/N34)*($BE$33/BE34)))</f>
        <v>39.468731918997136</v>
      </c>
      <c r="BB34" s="265">
        <f>($BB$33/(($M$33/N34)*($BE$33/BE34)))</f>
        <v>100.74864995178406</v>
      </c>
      <c r="BC34" s="265">
        <f>($BC$33/(($M$33/N34)*($BE$33/BE34)))</f>
        <v>3.8242767598842842</v>
      </c>
      <c r="BD34" s="27">
        <f>($BD$33/(($M$33/N34)*($BE$33/BE34)))</f>
        <v>0</v>
      </c>
      <c r="BE34" s="27">
        <v>9</v>
      </c>
      <c r="BF34" s="265" t="s">
        <v>197</v>
      </c>
      <c r="BG34" s="265" t="s">
        <v>198</v>
      </c>
      <c r="BH34" s="265" t="s">
        <v>299</v>
      </c>
      <c r="BI34" s="265" t="s">
        <v>299</v>
      </c>
      <c r="BJ34" s="265" t="s">
        <v>299</v>
      </c>
      <c r="BK34" s="265" t="s">
        <v>299</v>
      </c>
      <c r="BL34" s="265" t="s">
        <v>299</v>
      </c>
      <c r="BM34" s="265" t="s">
        <v>299</v>
      </c>
      <c r="BN34" s="265" t="s">
        <v>299</v>
      </c>
      <c r="BO34" s="265" t="s">
        <v>299</v>
      </c>
      <c r="BP34" s="265" t="s">
        <v>299</v>
      </c>
      <c r="BQ34" s="68">
        <v>0.86</v>
      </c>
      <c r="BR34" s="69">
        <f t="shared" si="9"/>
        <v>0.14000000000000001</v>
      </c>
      <c r="BS34" s="68">
        <v>0.86</v>
      </c>
      <c r="BT34" s="69">
        <f t="shared" si="10"/>
        <v>0.14000000000000001</v>
      </c>
      <c r="BU34" s="68">
        <v>0.93</v>
      </c>
      <c r="BV34" s="69">
        <f t="shared" si="11"/>
        <v>6.9999999999999951E-2</v>
      </c>
      <c r="BW34" s="27" t="s">
        <v>197</v>
      </c>
      <c r="BX34" s="27" t="s">
        <v>197</v>
      </c>
      <c r="BY34" s="36" t="s">
        <v>215</v>
      </c>
      <c r="BZ34" s="36" t="s">
        <v>217</v>
      </c>
      <c r="CA34" s="36" t="s">
        <v>303</v>
      </c>
      <c r="CB34" s="36" t="s">
        <v>301</v>
      </c>
      <c r="CC34" s="36"/>
      <c r="CD34" s="36" t="s">
        <v>303</v>
      </c>
      <c r="CE34" s="36"/>
      <c r="CF34" s="115" t="s">
        <v>303</v>
      </c>
    </row>
    <row r="35" spans="2:84" ht="164.45" customHeight="1">
      <c r="B35" s="199" t="s">
        <v>13</v>
      </c>
      <c r="C35" s="27" t="s">
        <v>2550</v>
      </c>
      <c r="D35" s="27" t="s">
        <v>96</v>
      </c>
      <c r="E35" s="83" t="s">
        <v>25</v>
      </c>
      <c r="F35" s="82" t="s">
        <v>24</v>
      </c>
      <c r="G35" s="84" t="s">
        <v>270</v>
      </c>
      <c r="H35" s="84" t="s">
        <v>271</v>
      </c>
      <c r="I35" s="27">
        <v>1990</v>
      </c>
      <c r="J35" s="64">
        <v>29.32</v>
      </c>
      <c r="K35" s="64">
        <v>2.94</v>
      </c>
      <c r="L35" s="64">
        <v>26.38</v>
      </c>
      <c r="M35" s="64">
        <v>25.948251748251749</v>
      </c>
      <c r="N35" s="64">
        <v>24.206250000000001</v>
      </c>
      <c r="O35" s="64">
        <v>1.7420017482517487</v>
      </c>
      <c r="P35" s="64">
        <v>8658</v>
      </c>
      <c r="Q35" s="64">
        <v>357.67621998450812</v>
      </c>
      <c r="R35" s="65">
        <f t="shared" si="0"/>
        <v>0.10027285129604366</v>
      </c>
      <c r="S35" s="65" t="s">
        <v>201</v>
      </c>
      <c r="T35" s="65">
        <v>0.89972714870395631</v>
      </c>
      <c r="U35" s="66">
        <v>0</v>
      </c>
      <c r="V35" s="27">
        <f t="shared" si="1"/>
        <v>2</v>
      </c>
      <c r="W35" s="27">
        <v>1</v>
      </c>
      <c r="X35" s="27">
        <v>1</v>
      </c>
      <c r="Y35" s="27">
        <v>0</v>
      </c>
      <c r="Z35" s="64">
        <v>33</v>
      </c>
      <c r="AA35" s="64">
        <f t="shared" ref="AA35:AA43" si="20">(((1200*10000)/365)*M35)*0.001</f>
        <v>853.09320816170123</v>
      </c>
      <c r="AB35" s="64">
        <f t="shared" ref="AB35:AB43" si="21">AA35*2</f>
        <v>1706.1864163234025</v>
      </c>
      <c r="AC35" s="64">
        <v>66</v>
      </c>
      <c r="AD35" s="64">
        <v>2753.5</v>
      </c>
      <c r="AE35" s="64">
        <v>27535000</v>
      </c>
      <c r="AF35" s="64">
        <v>75.438356164383563</v>
      </c>
      <c r="AG35" s="64">
        <v>1148.2000000000003</v>
      </c>
      <c r="AH35" s="64">
        <v>11482000.000000002</v>
      </c>
      <c r="AI35" s="64">
        <v>110.40384615384616</v>
      </c>
      <c r="AJ35" s="64">
        <v>70</v>
      </c>
      <c r="AK35" s="64">
        <v>33</v>
      </c>
      <c r="AL35" s="64"/>
      <c r="AM35" s="67"/>
      <c r="AN35" s="67" t="s">
        <v>41</v>
      </c>
      <c r="AO35" s="83" t="s">
        <v>40</v>
      </c>
      <c r="AP35" s="64" t="s">
        <v>38</v>
      </c>
      <c r="AQ35" s="85">
        <f>((((0.05)*0.001)*60)*60)*24</f>
        <v>4.32</v>
      </c>
      <c r="AR35" s="81">
        <f>((((0.03)*0.001)*60)*60)*24</f>
        <v>2.5920000000000001</v>
      </c>
      <c r="AS35" s="83" t="s">
        <v>40</v>
      </c>
      <c r="AT35" s="83" t="s">
        <v>167</v>
      </c>
      <c r="AU35" s="83" t="s">
        <v>40</v>
      </c>
      <c r="AV35" s="82"/>
      <c r="AW35" s="67" t="s">
        <v>115</v>
      </c>
      <c r="AX35" s="67" t="s">
        <v>197</v>
      </c>
      <c r="AY35" s="27" t="s">
        <v>183</v>
      </c>
      <c r="AZ35" s="265">
        <f t="shared" ref="AZ35:AZ43" si="22">($AZ$33/(($M$33/M35)*($BE$33/BE35)))</f>
        <v>20.997386798351123</v>
      </c>
      <c r="BA35" s="265">
        <f t="shared" ref="BA35:BA43" si="23">($BA$33/(($M$33/M35)*($BE$33/BE35)))</f>
        <v>254.44586137103019</v>
      </c>
      <c r="BB35" s="265">
        <f t="shared" ref="BB35:BB43" si="24">($BB$33/(($M$33/M35)*($BE$33/BE35)))</f>
        <v>649.5034365827039</v>
      </c>
      <c r="BC35" s="265">
        <f t="shared" ref="BC35:BC43" si="25">($BC$33/(($M$33/M35)*($BE$33/BE35)))</f>
        <v>24.654235060985307</v>
      </c>
      <c r="BD35" s="27">
        <f t="shared" ref="BD35:BD43" si="26">($BD$33/(($M$33/M35)*($BE$33/BE35)))</f>
        <v>0</v>
      </c>
      <c r="BE35" s="27">
        <v>18</v>
      </c>
      <c r="BF35" s="265" t="s">
        <v>197</v>
      </c>
      <c r="BG35" s="265" t="s">
        <v>198</v>
      </c>
      <c r="BH35" s="265" t="s">
        <v>299</v>
      </c>
      <c r="BI35" s="265" t="s">
        <v>299</v>
      </c>
      <c r="BJ35" s="265" t="s">
        <v>299</v>
      </c>
      <c r="BK35" s="265" t="s">
        <v>299</v>
      </c>
      <c r="BL35" s="265" t="s">
        <v>299</v>
      </c>
      <c r="BM35" s="265" t="s">
        <v>299</v>
      </c>
      <c r="BN35" s="265" t="s">
        <v>299</v>
      </c>
      <c r="BO35" s="265" t="s">
        <v>299</v>
      </c>
      <c r="BP35" s="265" t="s">
        <v>299</v>
      </c>
      <c r="BQ35" s="68">
        <v>0.86</v>
      </c>
      <c r="BR35" s="69">
        <f t="shared" si="9"/>
        <v>0.14000000000000001</v>
      </c>
      <c r="BS35" s="68">
        <v>0.86</v>
      </c>
      <c r="BT35" s="69">
        <f t="shared" si="10"/>
        <v>0.14000000000000001</v>
      </c>
      <c r="BU35" s="68">
        <v>0.93</v>
      </c>
      <c r="BV35" s="69">
        <f t="shared" si="11"/>
        <v>6.9999999999999951E-2</v>
      </c>
      <c r="BW35" s="27" t="s">
        <v>197</v>
      </c>
      <c r="BX35" s="27" t="s">
        <v>197</v>
      </c>
      <c r="BY35" s="36" t="s">
        <v>215</v>
      </c>
      <c r="BZ35" s="36" t="s">
        <v>217</v>
      </c>
      <c r="CA35" s="36" t="s">
        <v>303</v>
      </c>
      <c r="CB35" s="36" t="s">
        <v>301</v>
      </c>
      <c r="CC35" s="36"/>
      <c r="CD35" s="36" t="s">
        <v>303</v>
      </c>
      <c r="CE35" s="36"/>
      <c r="CF35" s="115" t="s">
        <v>303</v>
      </c>
    </row>
    <row r="36" spans="2:84" ht="164.45" customHeight="1">
      <c r="B36" s="199" t="s">
        <v>7</v>
      </c>
      <c r="C36" s="27" t="s">
        <v>11</v>
      </c>
      <c r="D36" s="4" t="s">
        <v>97</v>
      </c>
      <c r="E36" s="83" t="s">
        <v>25</v>
      </c>
      <c r="F36" s="27" t="s">
        <v>24</v>
      </c>
      <c r="G36" s="63" t="s">
        <v>272</v>
      </c>
      <c r="H36" s="63" t="s">
        <v>273</v>
      </c>
      <c r="I36" s="27">
        <v>2398</v>
      </c>
      <c r="J36" s="64">
        <v>124.16315299999999</v>
      </c>
      <c r="K36" s="64">
        <v>41.51</v>
      </c>
      <c r="L36" s="64">
        <v>82.653153000000003</v>
      </c>
      <c r="M36" s="64">
        <v>63.740559440559437</v>
      </c>
      <c r="N36" s="64">
        <v>26.917099999999998</v>
      </c>
      <c r="O36" s="64">
        <v>36.823459440559439</v>
      </c>
      <c r="P36" s="64">
        <v>7651</v>
      </c>
      <c r="Q36" s="64">
        <v>284.24310196863706</v>
      </c>
      <c r="R36" s="65">
        <f t="shared" si="0"/>
        <v>0.3343181853637367</v>
      </c>
      <c r="S36" s="65" t="s">
        <v>202</v>
      </c>
      <c r="T36" s="65">
        <v>0.66568181463626341</v>
      </c>
      <c r="U36" s="66">
        <v>1</v>
      </c>
      <c r="V36" s="27">
        <f t="shared" si="1"/>
        <v>4</v>
      </c>
      <c r="W36" s="27">
        <v>1</v>
      </c>
      <c r="X36" s="27">
        <v>1</v>
      </c>
      <c r="Y36" s="27">
        <v>2</v>
      </c>
      <c r="Z36" s="64">
        <v>33</v>
      </c>
      <c r="AA36" s="64">
        <f t="shared" si="20"/>
        <v>2095.5800364019542</v>
      </c>
      <c r="AB36" s="64">
        <f t="shared" si="21"/>
        <v>4191.1600728039084</v>
      </c>
      <c r="AC36" s="64">
        <v>66</v>
      </c>
      <c r="AD36" s="64">
        <v>3209.1</v>
      </c>
      <c r="AE36" s="64">
        <v>32091000</v>
      </c>
      <c r="AF36" s="64">
        <v>87.920547945205485</v>
      </c>
      <c r="AG36" s="64">
        <v>1470.5</v>
      </c>
      <c r="AH36" s="64">
        <v>14705000</v>
      </c>
      <c r="AI36" s="64">
        <v>148.53535353535352</v>
      </c>
      <c r="AJ36" s="64">
        <v>93</v>
      </c>
      <c r="AK36" s="64">
        <v>33</v>
      </c>
      <c r="AL36" s="64"/>
      <c r="AM36" s="67"/>
      <c r="AN36" s="64"/>
      <c r="AO36" s="27"/>
      <c r="AP36" s="64"/>
      <c r="AQ36" s="64"/>
      <c r="AR36" s="64"/>
      <c r="AS36" s="27"/>
      <c r="AT36" s="27"/>
      <c r="AU36" s="36" t="s">
        <v>174</v>
      </c>
      <c r="AV36" s="27"/>
      <c r="AW36" s="67" t="s">
        <v>115</v>
      </c>
      <c r="AX36" s="64" t="s">
        <v>197</v>
      </c>
      <c r="AY36" s="27" t="s">
        <v>181</v>
      </c>
      <c r="AZ36" s="265">
        <f t="shared" si="22"/>
        <v>45.848010427373971</v>
      </c>
      <c r="BA36" s="265">
        <f t="shared" si="23"/>
        <v>555.58516006654861</v>
      </c>
      <c r="BB36" s="265">
        <f t="shared" si="24"/>
        <v>1418.1974461411296</v>
      </c>
      <c r="BC36" s="265">
        <f t="shared" si="25"/>
        <v>53.832776288321121</v>
      </c>
      <c r="BD36" s="27">
        <f t="shared" si="26"/>
        <v>0</v>
      </c>
      <c r="BE36" s="27">
        <v>16</v>
      </c>
      <c r="BF36" s="265" t="s">
        <v>197</v>
      </c>
      <c r="BG36" s="265" t="s">
        <v>198</v>
      </c>
      <c r="BH36" s="265" t="s">
        <v>299</v>
      </c>
      <c r="BI36" s="265" t="s">
        <v>299</v>
      </c>
      <c r="BJ36" s="265" t="s">
        <v>299</v>
      </c>
      <c r="BK36" s="265" t="s">
        <v>299</v>
      </c>
      <c r="BL36" s="265" t="s">
        <v>299</v>
      </c>
      <c r="BM36" s="265" t="s">
        <v>299</v>
      </c>
      <c r="BN36" s="265" t="s">
        <v>299</v>
      </c>
      <c r="BO36" s="265" t="s">
        <v>299</v>
      </c>
      <c r="BP36" s="265" t="s">
        <v>299</v>
      </c>
      <c r="BQ36" s="68">
        <v>0.86</v>
      </c>
      <c r="BR36" s="69">
        <f t="shared" si="9"/>
        <v>0.14000000000000001</v>
      </c>
      <c r="BS36" s="68">
        <v>0.86</v>
      </c>
      <c r="BT36" s="69">
        <f t="shared" si="10"/>
        <v>0.14000000000000001</v>
      </c>
      <c r="BU36" s="68">
        <v>0.93</v>
      </c>
      <c r="BV36" s="69">
        <f t="shared" si="11"/>
        <v>6.9999999999999951E-2</v>
      </c>
      <c r="BW36" s="69"/>
      <c r="BX36" s="27"/>
      <c r="BY36" s="36"/>
      <c r="BZ36" s="27"/>
      <c r="CA36" s="36" t="s">
        <v>305</v>
      </c>
      <c r="CB36" s="36" t="s">
        <v>301</v>
      </c>
      <c r="CC36" s="36"/>
      <c r="CD36" s="36"/>
      <c r="CE36" s="27"/>
      <c r="CF36" s="115" t="s">
        <v>303</v>
      </c>
    </row>
    <row r="37" spans="2:84" ht="164.45" customHeight="1">
      <c r="B37" s="199" t="s">
        <v>7</v>
      </c>
      <c r="C37" s="27" t="s">
        <v>12</v>
      </c>
      <c r="D37" s="4" t="s">
        <v>98</v>
      </c>
      <c r="E37" s="36" t="s">
        <v>25</v>
      </c>
      <c r="F37" s="27" t="s">
        <v>24</v>
      </c>
      <c r="G37" s="63" t="s">
        <v>274</v>
      </c>
      <c r="H37" s="63" t="s">
        <v>275</v>
      </c>
      <c r="I37" s="27">
        <v>2140</v>
      </c>
      <c r="J37" s="64">
        <v>134.24</v>
      </c>
      <c r="K37" s="64">
        <v>31.97</v>
      </c>
      <c r="L37" s="64">
        <v>102.27000000000001</v>
      </c>
      <c r="M37" s="64">
        <v>80.240472000000011</v>
      </c>
      <c r="N37" s="64">
        <v>0.59849999999999992</v>
      </c>
      <c r="O37" s="64">
        <v>79.64197200000001</v>
      </c>
      <c r="P37" s="64">
        <v>399</v>
      </c>
      <c r="Q37" s="64">
        <v>666.66666666666674</v>
      </c>
      <c r="R37" s="65">
        <f t="shared" si="0"/>
        <v>0.23815554231227651</v>
      </c>
      <c r="S37" s="65" t="s">
        <v>202</v>
      </c>
      <c r="T37" s="65">
        <v>0.76184445768772346</v>
      </c>
      <c r="U37" s="66">
        <v>1</v>
      </c>
      <c r="V37" s="27">
        <f t="shared" si="1"/>
        <v>3</v>
      </c>
      <c r="W37" s="27">
        <v>1</v>
      </c>
      <c r="X37" s="27">
        <v>1</v>
      </c>
      <c r="Y37" s="27">
        <v>1</v>
      </c>
      <c r="Z37" s="64">
        <v>33</v>
      </c>
      <c r="AA37" s="64">
        <f t="shared" si="20"/>
        <v>2638.0429150684931</v>
      </c>
      <c r="AB37" s="64">
        <f t="shared" si="21"/>
        <v>5276.0858301369863</v>
      </c>
      <c r="AC37" s="64">
        <v>66</v>
      </c>
      <c r="AD37" s="64"/>
      <c r="AE37" s="64"/>
      <c r="AF37" s="64"/>
      <c r="AG37" s="64"/>
      <c r="AH37" s="64"/>
      <c r="AI37" s="288"/>
      <c r="AJ37" s="299">
        <v>70</v>
      </c>
      <c r="AK37" s="64">
        <v>33</v>
      </c>
      <c r="AL37" s="64"/>
      <c r="AM37" s="67"/>
      <c r="AN37" s="64"/>
      <c r="AO37" s="27"/>
      <c r="AP37" s="64"/>
      <c r="AQ37" s="64"/>
      <c r="AR37" s="64"/>
      <c r="AS37" s="27"/>
      <c r="AT37" s="27"/>
      <c r="AU37" s="27"/>
      <c r="AV37" s="27"/>
      <c r="AW37" s="67" t="s">
        <v>115</v>
      </c>
      <c r="AX37" s="64" t="s">
        <v>197</v>
      </c>
      <c r="AY37" s="27" t="s">
        <v>181</v>
      </c>
      <c r="AZ37" s="265">
        <f t="shared" si="22"/>
        <v>32.465390034991053</v>
      </c>
      <c r="BA37" s="265">
        <f t="shared" si="23"/>
        <v>393.4148668846949</v>
      </c>
      <c r="BB37" s="265">
        <f t="shared" si="24"/>
        <v>1004.2384131048354</v>
      </c>
      <c r="BC37" s="265">
        <f t="shared" si="25"/>
        <v>38.119474816365894</v>
      </c>
      <c r="BD37" s="27">
        <f t="shared" si="26"/>
        <v>0</v>
      </c>
      <c r="BE37" s="27">
        <v>9</v>
      </c>
      <c r="BF37" s="265" t="s">
        <v>197</v>
      </c>
      <c r="BG37" s="265" t="s">
        <v>198</v>
      </c>
      <c r="BH37" s="265" t="s">
        <v>299</v>
      </c>
      <c r="BI37" s="265" t="s">
        <v>299</v>
      </c>
      <c r="BJ37" s="265" t="s">
        <v>299</v>
      </c>
      <c r="BK37" s="265" t="s">
        <v>299</v>
      </c>
      <c r="BL37" s="265" t="s">
        <v>299</v>
      </c>
      <c r="BM37" s="265" t="s">
        <v>299</v>
      </c>
      <c r="BN37" s="265" t="s">
        <v>299</v>
      </c>
      <c r="BO37" s="265" t="s">
        <v>299</v>
      </c>
      <c r="BP37" s="265" t="s">
        <v>299</v>
      </c>
      <c r="BQ37" s="68">
        <v>0.86</v>
      </c>
      <c r="BR37" s="69">
        <f t="shared" si="9"/>
        <v>0.14000000000000001</v>
      </c>
      <c r="BS37" s="68">
        <v>0.86</v>
      </c>
      <c r="BT37" s="69">
        <f t="shared" si="10"/>
        <v>0.14000000000000001</v>
      </c>
      <c r="BU37" s="68">
        <v>0.93</v>
      </c>
      <c r="BV37" s="69">
        <f t="shared" si="11"/>
        <v>6.9999999999999951E-2</v>
      </c>
      <c r="BW37" s="27" t="s">
        <v>197</v>
      </c>
      <c r="BX37" s="27" t="s">
        <v>197</v>
      </c>
      <c r="BY37" s="36" t="s">
        <v>215</v>
      </c>
      <c r="BZ37" s="36" t="s">
        <v>217</v>
      </c>
      <c r="CA37" s="36" t="s">
        <v>306</v>
      </c>
      <c r="CB37" s="36" t="s">
        <v>301</v>
      </c>
      <c r="CC37" s="36"/>
      <c r="CD37" s="36"/>
      <c r="CE37" s="36"/>
      <c r="CF37" s="115" t="s">
        <v>303</v>
      </c>
    </row>
    <row r="38" spans="2:84" ht="164.45" customHeight="1">
      <c r="B38" s="199" t="s">
        <v>7</v>
      </c>
      <c r="C38" s="27" t="s">
        <v>12</v>
      </c>
      <c r="D38" s="4" t="s">
        <v>99</v>
      </c>
      <c r="E38" s="36" t="s">
        <v>25</v>
      </c>
      <c r="F38" s="27" t="s">
        <v>24</v>
      </c>
      <c r="G38" s="63" t="s">
        <v>276</v>
      </c>
      <c r="H38" s="63" t="s">
        <v>277</v>
      </c>
      <c r="I38" s="27">
        <v>2880</v>
      </c>
      <c r="J38" s="64">
        <v>281.41000000000003</v>
      </c>
      <c r="K38" s="64">
        <v>81.66</v>
      </c>
      <c r="L38" s="64">
        <v>199.75000000000003</v>
      </c>
      <c r="M38" s="64">
        <v>170.85287</v>
      </c>
      <c r="N38" s="64">
        <v>52.011599999999987</v>
      </c>
      <c r="O38" s="64">
        <v>118.84127000000001</v>
      </c>
      <c r="P38" s="64">
        <v>15179</v>
      </c>
      <c r="Q38" s="64">
        <v>291.83874366487481</v>
      </c>
      <c r="R38" s="65">
        <f t="shared" si="0"/>
        <v>0.29018158558686608</v>
      </c>
      <c r="S38" s="65" t="s">
        <v>202</v>
      </c>
      <c r="T38" s="65">
        <v>0.70981841441313387</v>
      </c>
      <c r="U38" s="66">
        <v>1</v>
      </c>
      <c r="V38" s="27">
        <f t="shared" si="1"/>
        <v>29</v>
      </c>
      <c r="W38" s="27">
        <v>0</v>
      </c>
      <c r="X38" s="27">
        <v>4</v>
      </c>
      <c r="Y38" s="27">
        <v>25</v>
      </c>
      <c r="Z38" s="64">
        <v>33</v>
      </c>
      <c r="AA38" s="64">
        <f t="shared" si="20"/>
        <v>5617.0806575342467</v>
      </c>
      <c r="AB38" s="64">
        <f t="shared" si="21"/>
        <v>11234.161315068493</v>
      </c>
      <c r="AC38" s="64">
        <v>66</v>
      </c>
      <c r="AD38" s="64">
        <v>1591.1</v>
      </c>
      <c r="AE38" s="64">
        <v>15911000</v>
      </c>
      <c r="AF38" s="64">
        <v>43.591780821917816</v>
      </c>
      <c r="AG38" s="64">
        <v>1052</v>
      </c>
      <c r="AH38" s="64">
        <v>10520000</v>
      </c>
      <c r="AI38" s="64">
        <v>73.566433566433574</v>
      </c>
      <c r="AJ38" s="299">
        <v>70</v>
      </c>
      <c r="AK38" s="64">
        <v>33</v>
      </c>
      <c r="AL38" s="64"/>
      <c r="AM38" s="67"/>
      <c r="AN38" s="64"/>
      <c r="AO38" s="27"/>
      <c r="AP38" s="64"/>
      <c r="AQ38" s="64"/>
      <c r="AR38" s="64"/>
      <c r="AS38" s="27"/>
      <c r="AT38" s="27"/>
      <c r="AU38" s="27"/>
      <c r="AV38" s="27"/>
      <c r="AW38" s="67" t="s">
        <v>115</v>
      </c>
      <c r="AX38" s="64" t="s">
        <v>197</v>
      </c>
      <c r="AY38" s="27" t="s">
        <v>181</v>
      </c>
      <c r="AZ38" s="265">
        <f t="shared" si="22"/>
        <v>314.91313536896729</v>
      </c>
      <c r="BA38" s="265">
        <f t="shared" si="23"/>
        <v>3816.1102977014743</v>
      </c>
      <c r="BB38" s="265">
        <f t="shared" si="24"/>
        <v>9741.0770974243478</v>
      </c>
      <c r="BC38" s="265">
        <f t="shared" si="25"/>
        <v>369.75755782086605</v>
      </c>
      <c r="BD38" s="27">
        <f t="shared" si="26"/>
        <v>0</v>
      </c>
      <c r="BE38" s="27">
        <v>41</v>
      </c>
      <c r="BF38" s="265" t="s">
        <v>197</v>
      </c>
      <c r="BG38" s="265" t="s">
        <v>198</v>
      </c>
      <c r="BH38" s="265" t="s">
        <v>299</v>
      </c>
      <c r="BI38" s="265" t="s">
        <v>299</v>
      </c>
      <c r="BJ38" s="265" t="s">
        <v>299</v>
      </c>
      <c r="BK38" s="265" t="s">
        <v>299</v>
      </c>
      <c r="BL38" s="265" t="s">
        <v>299</v>
      </c>
      <c r="BM38" s="265" t="s">
        <v>299</v>
      </c>
      <c r="BN38" s="265" t="s">
        <v>299</v>
      </c>
      <c r="BO38" s="265" t="s">
        <v>299</v>
      </c>
      <c r="BP38" s="265" t="s">
        <v>299</v>
      </c>
      <c r="BQ38" s="68">
        <v>0.86</v>
      </c>
      <c r="BR38" s="69">
        <f t="shared" si="9"/>
        <v>0.14000000000000001</v>
      </c>
      <c r="BS38" s="68">
        <v>0.86</v>
      </c>
      <c r="BT38" s="69">
        <f t="shared" si="10"/>
        <v>0.14000000000000001</v>
      </c>
      <c r="BU38" s="68">
        <v>0.93</v>
      </c>
      <c r="BV38" s="69">
        <f t="shared" si="11"/>
        <v>6.9999999999999951E-2</v>
      </c>
      <c r="BW38" s="27" t="s">
        <v>197</v>
      </c>
      <c r="BX38" s="27" t="s">
        <v>197</v>
      </c>
      <c r="BY38" s="36" t="s">
        <v>215</v>
      </c>
      <c r="BZ38" s="36" t="s">
        <v>217</v>
      </c>
      <c r="CA38" s="36" t="s">
        <v>305</v>
      </c>
      <c r="CB38" s="36" t="s">
        <v>301</v>
      </c>
      <c r="CC38" s="36"/>
      <c r="CD38" s="36"/>
      <c r="CE38" s="36"/>
      <c r="CF38" s="115" t="s">
        <v>303</v>
      </c>
    </row>
    <row r="39" spans="2:84" ht="164.45" customHeight="1">
      <c r="B39" s="199" t="s">
        <v>7</v>
      </c>
      <c r="C39" s="27" t="s">
        <v>12</v>
      </c>
      <c r="D39" s="4" t="s">
        <v>100</v>
      </c>
      <c r="E39" s="83" t="s">
        <v>25</v>
      </c>
      <c r="F39" s="27"/>
      <c r="G39" s="63" t="s">
        <v>278</v>
      </c>
      <c r="H39" s="63" t="s">
        <v>279</v>
      </c>
      <c r="I39" s="27">
        <v>2210</v>
      </c>
      <c r="J39" s="64">
        <v>86.04</v>
      </c>
      <c r="K39" s="64">
        <v>34.416000000000004</v>
      </c>
      <c r="L39" s="64">
        <v>51.624000000000002</v>
      </c>
      <c r="M39" s="64">
        <v>38.724117999999997</v>
      </c>
      <c r="N39" s="64">
        <v>0</v>
      </c>
      <c r="O39" s="64">
        <v>38.724117999999997</v>
      </c>
      <c r="P39" s="64">
        <v>0</v>
      </c>
      <c r="Q39" s="64">
        <v>0</v>
      </c>
      <c r="R39" s="65">
        <f t="shared" si="0"/>
        <v>0.4</v>
      </c>
      <c r="S39" s="65" t="s">
        <v>202</v>
      </c>
      <c r="T39" s="65">
        <v>0.6</v>
      </c>
      <c r="U39" s="66">
        <v>0</v>
      </c>
      <c r="V39" s="27">
        <f t="shared" si="1"/>
        <v>0</v>
      </c>
      <c r="W39" s="64"/>
      <c r="X39" s="64"/>
      <c r="Y39" s="64"/>
      <c r="Z39" s="64">
        <v>33</v>
      </c>
      <c r="AA39" s="64">
        <f t="shared" si="20"/>
        <v>1273.1216876712328</v>
      </c>
      <c r="AB39" s="64">
        <f t="shared" si="21"/>
        <v>2546.2433753424657</v>
      </c>
      <c r="AC39" s="64">
        <v>66</v>
      </c>
      <c r="AD39" s="64"/>
      <c r="AE39" s="64"/>
      <c r="AF39" s="64"/>
      <c r="AG39" s="64"/>
      <c r="AH39" s="64"/>
      <c r="AI39" s="288"/>
      <c r="AJ39" s="299">
        <v>70</v>
      </c>
      <c r="AK39" s="64">
        <v>33</v>
      </c>
      <c r="AL39" s="64"/>
      <c r="AM39" s="67"/>
      <c r="AN39" s="64"/>
      <c r="AO39" s="27"/>
      <c r="AP39" s="64"/>
      <c r="AQ39" s="64"/>
      <c r="AR39" s="64"/>
      <c r="AS39" s="27"/>
      <c r="AT39" s="27"/>
      <c r="AU39" s="27"/>
      <c r="AV39" s="27"/>
      <c r="AW39" s="67" t="s">
        <v>115</v>
      </c>
      <c r="AX39" s="64" t="s">
        <v>197</v>
      </c>
      <c r="AY39" s="27" t="s">
        <v>181</v>
      </c>
      <c r="AZ39" s="265">
        <f t="shared" si="22"/>
        <v>38.299125383845336</v>
      </c>
      <c r="BA39" s="265">
        <f t="shared" si="23"/>
        <v>464.10794074693479</v>
      </c>
      <c r="BB39" s="265">
        <f t="shared" si="24"/>
        <v>1184.6909233901822</v>
      </c>
      <c r="BC39" s="265">
        <f t="shared" si="25"/>
        <v>44.969197782155483</v>
      </c>
      <c r="BD39" s="27">
        <f t="shared" si="26"/>
        <v>0</v>
      </c>
      <c r="BE39" s="27">
        <v>22</v>
      </c>
      <c r="BF39" s="265" t="s">
        <v>197</v>
      </c>
      <c r="BG39" s="265" t="s">
        <v>198</v>
      </c>
      <c r="BH39" s="265" t="s">
        <v>299</v>
      </c>
      <c r="BI39" s="265" t="s">
        <v>299</v>
      </c>
      <c r="BJ39" s="265" t="s">
        <v>299</v>
      </c>
      <c r="BK39" s="265" t="s">
        <v>299</v>
      </c>
      <c r="BL39" s="265" t="s">
        <v>299</v>
      </c>
      <c r="BM39" s="265" t="s">
        <v>299</v>
      </c>
      <c r="BN39" s="265" t="s">
        <v>299</v>
      </c>
      <c r="BO39" s="265" t="s">
        <v>299</v>
      </c>
      <c r="BP39" s="265" t="s">
        <v>299</v>
      </c>
      <c r="BQ39" s="68">
        <v>0.86</v>
      </c>
      <c r="BR39" s="69">
        <f t="shared" si="9"/>
        <v>0.14000000000000001</v>
      </c>
      <c r="BS39" s="68">
        <v>0.86</v>
      </c>
      <c r="BT39" s="69">
        <f t="shared" si="10"/>
        <v>0.14000000000000001</v>
      </c>
      <c r="BU39" s="68">
        <v>0.93</v>
      </c>
      <c r="BV39" s="69">
        <f t="shared" si="11"/>
        <v>6.9999999999999951E-2</v>
      </c>
      <c r="BW39" s="69"/>
      <c r="BX39" s="27"/>
      <c r="BY39" s="36"/>
      <c r="BZ39" s="27"/>
      <c r="CA39" s="36" t="s">
        <v>306</v>
      </c>
      <c r="CB39" s="36" t="s">
        <v>301</v>
      </c>
      <c r="CC39" s="36"/>
      <c r="CD39" s="36"/>
      <c r="CE39" s="27"/>
      <c r="CF39" s="115" t="s">
        <v>303</v>
      </c>
    </row>
    <row r="40" spans="2:84" ht="164.45" customHeight="1">
      <c r="B40" s="199" t="s">
        <v>13</v>
      </c>
      <c r="C40" s="27" t="s">
        <v>2549</v>
      </c>
      <c r="D40" s="4" t="s">
        <v>101</v>
      </c>
      <c r="E40" s="83" t="s">
        <v>25</v>
      </c>
      <c r="F40" s="27" t="s">
        <v>24</v>
      </c>
      <c r="G40" s="63" t="s">
        <v>280</v>
      </c>
      <c r="H40" s="63" t="s">
        <v>281</v>
      </c>
      <c r="I40" s="27">
        <v>2175</v>
      </c>
      <c r="J40" s="64">
        <v>231.68445</v>
      </c>
      <c r="K40" s="64">
        <v>69.917743999999999</v>
      </c>
      <c r="L40" s="64">
        <v>161.766706</v>
      </c>
      <c r="M40" s="64">
        <v>161.86363636363637</v>
      </c>
      <c r="N40" s="64">
        <v>139.67700000000005</v>
      </c>
      <c r="O40" s="64">
        <v>22.186636363636325</v>
      </c>
      <c r="P40" s="64">
        <v>49890</v>
      </c>
      <c r="Q40" s="64">
        <v>357.18121093666088</v>
      </c>
      <c r="R40" s="65">
        <f t="shared" si="0"/>
        <v>0.30178004609286468</v>
      </c>
      <c r="S40" s="65" t="s">
        <v>202</v>
      </c>
      <c r="T40" s="65">
        <v>0.69821995390713532</v>
      </c>
      <c r="U40" s="66">
        <v>1</v>
      </c>
      <c r="V40" s="27">
        <f t="shared" si="1"/>
        <v>10</v>
      </c>
      <c r="W40" s="27">
        <v>0</v>
      </c>
      <c r="X40" s="27">
        <v>2</v>
      </c>
      <c r="Y40" s="27">
        <v>8</v>
      </c>
      <c r="Z40" s="64">
        <v>33</v>
      </c>
      <c r="AA40" s="64">
        <f t="shared" si="20"/>
        <v>5321.5442092154417</v>
      </c>
      <c r="AB40" s="64">
        <f t="shared" si="21"/>
        <v>10643.088418430883</v>
      </c>
      <c r="AC40" s="64">
        <v>66</v>
      </c>
      <c r="AD40" s="28">
        <v>2347.6999999999994</v>
      </c>
      <c r="AE40" s="29">
        <f t="shared" ref="AE40" si="27">AD40*10000</f>
        <v>23476999.999999993</v>
      </c>
      <c r="AF40" s="29">
        <f t="shared" ref="AF40" si="28">(AE40/365)*0.001</f>
        <v>64.320547945205462</v>
      </c>
      <c r="AG40" s="30">
        <v>912.74999999999966</v>
      </c>
      <c r="AH40" s="30">
        <f t="shared" ref="AH40" si="29">AG40*10000</f>
        <v>9127499.9999999963</v>
      </c>
      <c r="AI40" s="30">
        <v>94.097938144329888</v>
      </c>
      <c r="AJ40" s="30">
        <v>72</v>
      </c>
      <c r="AK40" s="64">
        <v>33</v>
      </c>
      <c r="AL40" s="30">
        <v>23</v>
      </c>
      <c r="AM40" s="67" t="s">
        <v>107</v>
      </c>
      <c r="AN40" s="64"/>
      <c r="AO40" s="70" t="s">
        <v>16</v>
      </c>
      <c r="AP40" s="64"/>
      <c r="AQ40" s="64"/>
      <c r="AR40" s="64"/>
      <c r="AS40" s="27"/>
      <c r="AT40" s="27"/>
      <c r="AU40" s="27"/>
      <c r="AV40" s="27"/>
      <c r="AW40" s="67" t="s">
        <v>136</v>
      </c>
      <c r="AX40" s="64" t="s">
        <v>197</v>
      </c>
      <c r="AY40" s="27" t="s">
        <v>181</v>
      </c>
      <c r="AZ40" s="265">
        <f t="shared" si="22"/>
        <v>443.8781512605043</v>
      </c>
      <c r="BA40" s="265">
        <f t="shared" si="23"/>
        <v>5378.9054621848754</v>
      </c>
      <c r="BB40" s="265">
        <f t="shared" si="24"/>
        <v>13730.298319327734</v>
      </c>
      <c r="BC40" s="265">
        <f t="shared" si="25"/>
        <v>521.18277310924384</v>
      </c>
      <c r="BD40" s="27">
        <f t="shared" si="26"/>
        <v>0</v>
      </c>
      <c r="BE40" s="27">
        <v>61</v>
      </c>
      <c r="BF40" s="265" t="s">
        <v>197</v>
      </c>
      <c r="BG40" s="265" t="s">
        <v>198</v>
      </c>
      <c r="BH40" s="265" t="s">
        <v>299</v>
      </c>
      <c r="BI40" s="265" t="s">
        <v>299</v>
      </c>
      <c r="BJ40" s="265" t="s">
        <v>299</v>
      </c>
      <c r="BK40" s="265" t="s">
        <v>299</v>
      </c>
      <c r="BL40" s="265" t="s">
        <v>299</v>
      </c>
      <c r="BM40" s="265" t="s">
        <v>299</v>
      </c>
      <c r="BN40" s="265" t="s">
        <v>299</v>
      </c>
      <c r="BO40" s="265" t="s">
        <v>299</v>
      </c>
      <c r="BP40" s="265" t="s">
        <v>299</v>
      </c>
      <c r="BQ40" s="68">
        <v>0.86</v>
      </c>
      <c r="BR40" s="69">
        <f t="shared" si="9"/>
        <v>0.14000000000000001</v>
      </c>
      <c r="BS40" s="68">
        <v>0.86</v>
      </c>
      <c r="BT40" s="69">
        <f t="shared" si="10"/>
        <v>0.14000000000000001</v>
      </c>
      <c r="BU40" s="68">
        <v>0.93</v>
      </c>
      <c r="BV40" s="69">
        <f t="shared" si="11"/>
        <v>6.9999999999999951E-2</v>
      </c>
      <c r="BW40" s="27" t="s">
        <v>197</v>
      </c>
      <c r="BX40" s="27" t="s">
        <v>197</v>
      </c>
      <c r="BY40" s="36" t="s">
        <v>215</v>
      </c>
      <c r="BZ40" s="36" t="s">
        <v>217</v>
      </c>
      <c r="CA40" s="36" t="s">
        <v>306</v>
      </c>
      <c r="CB40" s="36" t="s">
        <v>301</v>
      </c>
      <c r="CC40" s="36"/>
      <c r="CD40" s="36"/>
      <c r="CE40" s="36"/>
      <c r="CF40" s="115" t="s">
        <v>303</v>
      </c>
    </row>
    <row r="41" spans="2:84" ht="164.45" customHeight="1">
      <c r="B41" s="199" t="s">
        <v>13</v>
      </c>
      <c r="C41" s="27" t="s">
        <v>2549</v>
      </c>
      <c r="D41" s="4" t="s">
        <v>102</v>
      </c>
      <c r="E41" s="83" t="s">
        <v>25</v>
      </c>
      <c r="F41" s="82" t="s">
        <v>24</v>
      </c>
      <c r="G41" s="84" t="s">
        <v>282</v>
      </c>
      <c r="H41" s="84" t="s">
        <v>283</v>
      </c>
      <c r="I41" s="27">
        <v>2060</v>
      </c>
      <c r="J41" s="64">
        <v>101.7</v>
      </c>
      <c r="K41" s="64">
        <v>24.11</v>
      </c>
      <c r="L41" s="64">
        <v>77.59</v>
      </c>
      <c r="M41" s="64">
        <v>68.046153846153842</v>
      </c>
      <c r="N41" s="64">
        <v>49.315550000000044</v>
      </c>
      <c r="O41" s="64">
        <v>18.730603846153798</v>
      </c>
      <c r="P41" s="64">
        <v>18506</v>
      </c>
      <c r="Q41" s="64">
        <v>375.25689158896097</v>
      </c>
      <c r="R41" s="65">
        <f t="shared" si="0"/>
        <v>0.23706981317600787</v>
      </c>
      <c r="S41" s="65" t="s">
        <v>202</v>
      </c>
      <c r="T41" s="65">
        <v>0.76293018682399216</v>
      </c>
      <c r="U41" s="66">
        <v>1</v>
      </c>
      <c r="V41" s="27">
        <f t="shared" si="1"/>
        <v>3</v>
      </c>
      <c r="W41" s="27">
        <v>0</v>
      </c>
      <c r="X41" s="27">
        <v>1</v>
      </c>
      <c r="Y41" s="27">
        <v>2</v>
      </c>
      <c r="Z41" s="64">
        <v>33</v>
      </c>
      <c r="AA41" s="64">
        <f t="shared" si="20"/>
        <v>2237.1338250790304</v>
      </c>
      <c r="AB41" s="64">
        <f t="shared" si="21"/>
        <v>4474.2676501580609</v>
      </c>
      <c r="AC41" s="64">
        <v>66</v>
      </c>
      <c r="AD41" s="64">
        <v>2725</v>
      </c>
      <c r="AE41" s="64">
        <v>27250000</v>
      </c>
      <c r="AF41" s="64">
        <v>74.657534246575352</v>
      </c>
      <c r="AG41" s="64">
        <v>941</v>
      </c>
      <c r="AH41" s="64">
        <v>9410000</v>
      </c>
      <c r="AI41" s="64">
        <v>99.05263157894737</v>
      </c>
      <c r="AJ41" s="30">
        <v>72</v>
      </c>
      <c r="AK41" s="64">
        <v>33</v>
      </c>
      <c r="AL41" s="64">
        <v>45000</v>
      </c>
      <c r="AM41" s="67"/>
      <c r="AN41" s="64"/>
      <c r="AO41" s="82">
        <v>44572</v>
      </c>
      <c r="AP41" s="64"/>
      <c r="AQ41" s="27">
        <f>((((0.17)*0.001)*60)*60)*24</f>
        <v>14.688000000000002</v>
      </c>
      <c r="AR41" s="81">
        <f>((((0.07)*0.001)*60)*60)*24</f>
        <v>6.0480000000000018</v>
      </c>
      <c r="AS41" s="83" t="s">
        <v>171</v>
      </c>
      <c r="AT41" s="83" t="s">
        <v>167</v>
      </c>
      <c r="AU41" s="82">
        <v>44572</v>
      </c>
      <c r="AV41" s="82"/>
      <c r="AW41" s="64" t="s">
        <v>116</v>
      </c>
      <c r="AX41" s="64" t="s">
        <v>197</v>
      </c>
      <c r="AY41" s="27" t="s">
        <v>181</v>
      </c>
      <c r="AZ41" s="265">
        <f t="shared" si="22"/>
        <v>122.36246427953273</v>
      </c>
      <c r="BA41" s="265">
        <f t="shared" si="23"/>
        <v>1482.7855924210792</v>
      </c>
      <c r="BB41" s="265">
        <f t="shared" si="24"/>
        <v>3784.9872377702654</v>
      </c>
      <c r="BC41" s="265">
        <f t="shared" si="25"/>
        <v>143.67278109226035</v>
      </c>
      <c r="BD41" s="27">
        <f t="shared" si="26"/>
        <v>0</v>
      </c>
      <c r="BE41" s="27">
        <v>40</v>
      </c>
      <c r="BF41" s="265" t="s">
        <v>197</v>
      </c>
      <c r="BG41" s="265" t="s">
        <v>198</v>
      </c>
      <c r="BH41" s="265" t="s">
        <v>299</v>
      </c>
      <c r="BI41" s="265" t="s">
        <v>299</v>
      </c>
      <c r="BJ41" s="265" t="s">
        <v>299</v>
      </c>
      <c r="BK41" s="265" t="s">
        <v>299</v>
      </c>
      <c r="BL41" s="265" t="s">
        <v>299</v>
      </c>
      <c r="BM41" s="265" t="s">
        <v>299</v>
      </c>
      <c r="BN41" s="265" t="s">
        <v>299</v>
      </c>
      <c r="BO41" s="265" t="s">
        <v>299</v>
      </c>
      <c r="BP41" s="265" t="s">
        <v>299</v>
      </c>
      <c r="BQ41" s="68">
        <v>0.86</v>
      </c>
      <c r="BR41" s="69">
        <f t="shared" si="9"/>
        <v>0.14000000000000001</v>
      </c>
      <c r="BS41" s="68">
        <v>0.86</v>
      </c>
      <c r="BT41" s="69">
        <f t="shared" si="10"/>
        <v>0.14000000000000001</v>
      </c>
      <c r="BU41" s="68">
        <v>0.93</v>
      </c>
      <c r="BV41" s="69">
        <f t="shared" si="11"/>
        <v>6.9999999999999951E-2</v>
      </c>
      <c r="BW41" s="27" t="s">
        <v>197</v>
      </c>
      <c r="BX41" s="27" t="s">
        <v>197</v>
      </c>
      <c r="BY41" s="36" t="s">
        <v>215</v>
      </c>
      <c r="BZ41" s="36" t="s">
        <v>217</v>
      </c>
      <c r="CA41" s="36" t="s">
        <v>306</v>
      </c>
      <c r="CB41" s="36" t="s">
        <v>301</v>
      </c>
      <c r="CC41" s="36"/>
      <c r="CD41" s="36"/>
      <c r="CE41" s="36"/>
      <c r="CF41" s="115" t="s">
        <v>303</v>
      </c>
    </row>
    <row r="42" spans="2:84" ht="164.45" customHeight="1">
      <c r="B42" s="199" t="s">
        <v>13</v>
      </c>
      <c r="C42" s="27" t="s">
        <v>2549</v>
      </c>
      <c r="D42" s="4" t="s">
        <v>103</v>
      </c>
      <c r="E42" s="83" t="s">
        <v>25</v>
      </c>
      <c r="F42" s="82" t="s">
        <v>24</v>
      </c>
      <c r="G42" s="84" t="s">
        <v>284</v>
      </c>
      <c r="H42" s="84" t="s">
        <v>285</v>
      </c>
      <c r="I42" s="27">
        <v>2116</v>
      </c>
      <c r="J42" s="64">
        <v>25.463808</v>
      </c>
      <c r="K42" s="64">
        <v>4.5999999999999996</v>
      </c>
      <c r="L42" s="64">
        <v>20.863807999999999</v>
      </c>
      <c r="M42" s="64">
        <v>19.353146853146853</v>
      </c>
      <c r="N42" s="64">
        <v>18.86224703891709</v>
      </c>
      <c r="O42" s="64">
        <v>0.49089981422976336</v>
      </c>
      <c r="P42" s="64">
        <v>5579</v>
      </c>
      <c r="Q42" s="64">
        <v>295.77600105063084</v>
      </c>
      <c r="R42" s="65">
        <f t="shared" si="0"/>
        <v>0.18064855028752963</v>
      </c>
      <c r="S42" s="65" t="s">
        <v>201</v>
      </c>
      <c r="T42" s="65">
        <v>0.81935144971247031</v>
      </c>
      <c r="U42" s="66">
        <v>0</v>
      </c>
      <c r="V42" s="27">
        <f t="shared" si="1"/>
        <v>3</v>
      </c>
      <c r="W42" s="27">
        <v>1</v>
      </c>
      <c r="X42" s="27">
        <v>1</v>
      </c>
      <c r="Y42" s="27">
        <v>1</v>
      </c>
      <c r="Z42" s="64">
        <v>33</v>
      </c>
      <c r="AA42" s="64">
        <f t="shared" si="20"/>
        <v>636.26784174729369</v>
      </c>
      <c r="AB42" s="64">
        <f t="shared" si="21"/>
        <v>1272.5356834945874</v>
      </c>
      <c r="AC42" s="64">
        <v>66</v>
      </c>
      <c r="AD42" s="64">
        <v>2692</v>
      </c>
      <c r="AE42" s="64">
        <v>26920000</v>
      </c>
      <c r="AF42" s="64">
        <v>73.753424657534239</v>
      </c>
      <c r="AG42" s="64">
        <v>1142</v>
      </c>
      <c r="AH42" s="64">
        <v>11420000</v>
      </c>
      <c r="AI42" s="64">
        <v>116.53061224489798</v>
      </c>
      <c r="AJ42" s="30">
        <v>72</v>
      </c>
      <c r="AK42" s="64">
        <v>33</v>
      </c>
      <c r="AL42" s="64"/>
      <c r="AM42" s="67" t="s">
        <v>105</v>
      </c>
      <c r="AN42" s="67" t="s">
        <v>43</v>
      </c>
      <c r="AO42" s="83" t="s">
        <v>39</v>
      </c>
      <c r="AP42" s="64" t="s">
        <v>38</v>
      </c>
      <c r="AQ42" s="85">
        <f>((((0.04)*0.001)*60)*60)*24</f>
        <v>3.4560000000000004</v>
      </c>
      <c r="AR42" s="85">
        <f>((((0.07)*0.001)*60)*60)*24</f>
        <v>6.0480000000000018</v>
      </c>
      <c r="AS42" s="83" t="s">
        <v>39</v>
      </c>
      <c r="AT42" s="83" t="s">
        <v>167</v>
      </c>
      <c r="AU42" s="83" t="s">
        <v>39</v>
      </c>
      <c r="AV42" s="82"/>
      <c r="AW42" s="64" t="s">
        <v>116</v>
      </c>
      <c r="AX42" s="67" t="s">
        <v>197</v>
      </c>
      <c r="AY42" s="27" t="s">
        <v>183</v>
      </c>
      <c r="AZ42" s="265">
        <f t="shared" si="22"/>
        <v>13.050510241927794</v>
      </c>
      <c r="BA42" s="265">
        <f t="shared" si="23"/>
        <v>158.14578984178792</v>
      </c>
      <c r="BB42" s="265">
        <f t="shared" si="24"/>
        <v>403.68600782053051</v>
      </c>
      <c r="BC42" s="265">
        <f t="shared" si="25"/>
        <v>15.323351913274768</v>
      </c>
      <c r="BD42" s="27">
        <f t="shared" si="26"/>
        <v>0</v>
      </c>
      <c r="BE42" s="27">
        <v>15</v>
      </c>
      <c r="BF42" s="265" t="s">
        <v>197</v>
      </c>
      <c r="BG42" s="265" t="s">
        <v>198</v>
      </c>
      <c r="BH42" s="265" t="s">
        <v>299</v>
      </c>
      <c r="BI42" s="265" t="s">
        <v>299</v>
      </c>
      <c r="BJ42" s="265" t="s">
        <v>299</v>
      </c>
      <c r="BK42" s="265" t="s">
        <v>299</v>
      </c>
      <c r="BL42" s="265" t="s">
        <v>299</v>
      </c>
      <c r="BM42" s="265" t="s">
        <v>299</v>
      </c>
      <c r="BN42" s="265" t="s">
        <v>299</v>
      </c>
      <c r="BO42" s="265" t="s">
        <v>299</v>
      </c>
      <c r="BP42" s="265" t="s">
        <v>299</v>
      </c>
      <c r="BQ42" s="68">
        <v>0.86</v>
      </c>
      <c r="BR42" s="69">
        <f t="shared" si="9"/>
        <v>0.14000000000000001</v>
      </c>
      <c r="BS42" s="68">
        <v>0.86</v>
      </c>
      <c r="BT42" s="69">
        <f t="shared" si="10"/>
        <v>0.14000000000000001</v>
      </c>
      <c r="BU42" s="68">
        <v>0.93</v>
      </c>
      <c r="BV42" s="69">
        <f t="shared" si="11"/>
        <v>6.9999999999999951E-2</v>
      </c>
      <c r="BW42" s="27" t="s">
        <v>197</v>
      </c>
      <c r="BX42" s="27" t="s">
        <v>197</v>
      </c>
      <c r="BY42" s="36" t="s">
        <v>215</v>
      </c>
      <c r="BZ42" s="36" t="s">
        <v>217</v>
      </c>
      <c r="CA42" s="36" t="s">
        <v>306</v>
      </c>
      <c r="CB42" s="36" t="s">
        <v>301</v>
      </c>
      <c r="CC42" s="36"/>
      <c r="CD42" s="36"/>
      <c r="CE42" s="36"/>
      <c r="CF42" s="115" t="s">
        <v>303</v>
      </c>
    </row>
    <row r="43" spans="2:84" ht="164.45" customHeight="1">
      <c r="B43" s="199" t="s">
        <v>13</v>
      </c>
      <c r="C43" s="27" t="s">
        <v>2549</v>
      </c>
      <c r="D43" s="4" t="s">
        <v>104</v>
      </c>
      <c r="E43" s="36" t="s">
        <v>25</v>
      </c>
      <c r="F43" s="27" t="s">
        <v>24</v>
      </c>
      <c r="G43" s="63" t="s">
        <v>286</v>
      </c>
      <c r="H43" s="63" t="s">
        <v>287</v>
      </c>
      <c r="I43" s="27">
        <v>2077</v>
      </c>
      <c r="J43" s="64">
        <v>33.450000000000003</v>
      </c>
      <c r="K43" s="64">
        <v>11.39</v>
      </c>
      <c r="L43" s="64">
        <v>22.060000000000002</v>
      </c>
      <c r="M43" s="64">
        <v>14.807692307692307</v>
      </c>
      <c r="N43" s="64">
        <v>14.241500000000004</v>
      </c>
      <c r="O43" s="64">
        <v>0.56619230769230278</v>
      </c>
      <c r="P43" s="64">
        <v>4069</v>
      </c>
      <c r="Q43" s="64">
        <v>285.71428571428567</v>
      </c>
      <c r="R43" s="65">
        <f t="shared" si="0"/>
        <v>0.34050822122571001</v>
      </c>
      <c r="S43" s="65" t="s">
        <v>201</v>
      </c>
      <c r="T43" s="65">
        <v>0.65949177877428999</v>
      </c>
      <c r="U43" s="66">
        <v>0</v>
      </c>
      <c r="V43" s="27">
        <f t="shared" si="1"/>
        <v>2</v>
      </c>
      <c r="W43" s="27">
        <v>1</v>
      </c>
      <c r="X43" s="27">
        <v>1</v>
      </c>
      <c r="Y43" s="27">
        <v>0</v>
      </c>
      <c r="Z43" s="64">
        <v>33</v>
      </c>
      <c r="AA43" s="64">
        <f t="shared" si="20"/>
        <v>486.82824025289773</v>
      </c>
      <c r="AB43" s="64">
        <f t="shared" si="21"/>
        <v>973.65648050579546</v>
      </c>
      <c r="AC43" s="64">
        <v>66</v>
      </c>
      <c r="AD43" s="64">
        <v>2665</v>
      </c>
      <c r="AE43" s="64">
        <v>26650000</v>
      </c>
      <c r="AF43" s="64">
        <v>73.013698630136986</v>
      </c>
      <c r="AG43" s="64">
        <v>1126</v>
      </c>
      <c r="AH43" s="64">
        <v>11260000</v>
      </c>
      <c r="AI43" s="64">
        <v>114.89795918367348</v>
      </c>
      <c r="AJ43" s="30">
        <v>72</v>
      </c>
      <c r="AK43" s="64">
        <v>33</v>
      </c>
      <c r="AL43" s="64"/>
      <c r="AM43" s="67" t="s">
        <v>109</v>
      </c>
      <c r="AN43" s="64"/>
      <c r="AO43" s="27"/>
      <c r="AP43" s="64"/>
      <c r="AQ43" s="64"/>
      <c r="AR43" s="64"/>
      <c r="AS43" s="27"/>
      <c r="AT43" s="27"/>
      <c r="AU43" s="27"/>
      <c r="AV43" s="27"/>
      <c r="AW43" s="64" t="s">
        <v>116</v>
      </c>
      <c r="AX43" s="64" t="s">
        <v>197</v>
      </c>
      <c r="AY43" s="27" t="s">
        <v>183</v>
      </c>
      <c r="AZ43" s="265">
        <f t="shared" si="22"/>
        <v>4.6598298840343206</v>
      </c>
      <c r="BA43" s="265">
        <f t="shared" si="23"/>
        <v>56.4677138194496</v>
      </c>
      <c r="BB43" s="265">
        <f t="shared" si="24"/>
        <v>144.14058057018522</v>
      </c>
      <c r="BC43" s="265">
        <f t="shared" si="25"/>
        <v>5.4713732908043422</v>
      </c>
      <c r="BD43" s="27">
        <f t="shared" si="26"/>
        <v>0</v>
      </c>
      <c r="BE43" s="27">
        <v>7</v>
      </c>
      <c r="BF43" s="265" t="s">
        <v>197</v>
      </c>
      <c r="BG43" s="265" t="s">
        <v>198</v>
      </c>
      <c r="BH43" s="265" t="s">
        <v>299</v>
      </c>
      <c r="BI43" s="265" t="s">
        <v>299</v>
      </c>
      <c r="BJ43" s="265" t="s">
        <v>299</v>
      </c>
      <c r="BK43" s="265" t="s">
        <v>299</v>
      </c>
      <c r="BL43" s="265" t="s">
        <v>299</v>
      </c>
      <c r="BM43" s="265" t="s">
        <v>299</v>
      </c>
      <c r="BN43" s="265" t="s">
        <v>299</v>
      </c>
      <c r="BO43" s="265" t="s">
        <v>299</v>
      </c>
      <c r="BP43" s="265" t="s">
        <v>299</v>
      </c>
      <c r="BQ43" s="68">
        <v>0.86</v>
      </c>
      <c r="BR43" s="69">
        <f t="shared" si="9"/>
        <v>0.14000000000000001</v>
      </c>
      <c r="BS43" s="68">
        <v>0.86</v>
      </c>
      <c r="BT43" s="69">
        <f t="shared" si="10"/>
        <v>0.14000000000000001</v>
      </c>
      <c r="BU43" s="68">
        <v>0.93</v>
      </c>
      <c r="BV43" s="69">
        <f t="shared" si="11"/>
        <v>6.9999999999999951E-2</v>
      </c>
      <c r="BW43" s="27" t="s">
        <v>197</v>
      </c>
      <c r="BX43" s="27" t="s">
        <v>197</v>
      </c>
      <c r="BY43" s="36" t="s">
        <v>215</v>
      </c>
      <c r="BZ43" s="36" t="s">
        <v>217</v>
      </c>
      <c r="CA43" s="36" t="s">
        <v>306</v>
      </c>
      <c r="CB43" s="36" t="s">
        <v>301</v>
      </c>
      <c r="CC43" s="36"/>
      <c r="CD43" s="36"/>
      <c r="CE43" s="36"/>
      <c r="CF43" s="115" t="s">
        <v>303</v>
      </c>
    </row>
    <row r="44" spans="2:84">
      <c r="B44" s="199" t="s">
        <v>178</v>
      </c>
      <c r="C44" s="27" t="s">
        <v>178</v>
      </c>
      <c r="D44" s="27" t="s">
        <v>178</v>
      </c>
      <c r="E44" s="27" t="s">
        <v>178</v>
      </c>
      <c r="F44" s="27"/>
      <c r="G44" s="63"/>
      <c r="H44" s="63"/>
      <c r="I44" s="27"/>
      <c r="J44" s="86">
        <v>544</v>
      </c>
      <c r="K44" s="86">
        <v>136</v>
      </c>
      <c r="L44" s="86">
        <v>408</v>
      </c>
      <c r="M44" s="86">
        <v>381</v>
      </c>
      <c r="N44" s="86">
        <v>0</v>
      </c>
      <c r="O44" s="86">
        <v>381</v>
      </c>
      <c r="P44" s="27"/>
      <c r="Q44" s="27"/>
      <c r="R44" s="65">
        <f t="shared" si="0"/>
        <v>0.25</v>
      </c>
      <c r="S44" s="65" t="s">
        <v>203</v>
      </c>
      <c r="T44" s="65">
        <v>0.76293018682399216</v>
      </c>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116"/>
    </row>
    <row r="45" spans="2:84">
      <c r="B45" s="199" t="s">
        <v>178</v>
      </c>
      <c r="C45" s="27" t="s">
        <v>178</v>
      </c>
      <c r="D45" s="27" t="s">
        <v>178</v>
      </c>
      <c r="E45" s="27" t="s">
        <v>178</v>
      </c>
      <c r="F45" s="27"/>
      <c r="G45" s="63"/>
      <c r="H45" s="63"/>
      <c r="I45" s="27"/>
      <c r="J45" s="86">
        <v>106</v>
      </c>
      <c r="K45" s="86">
        <v>26</v>
      </c>
      <c r="L45" s="86">
        <v>79</v>
      </c>
      <c r="M45" s="86">
        <v>74</v>
      </c>
      <c r="N45" s="86">
        <v>0</v>
      </c>
      <c r="O45" s="86">
        <v>74</v>
      </c>
      <c r="P45" s="27"/>
      <c r="Q45" s="27"/>
      <c r="R45" s="65">
        <f t="shared" si="0"/>
        <v>0.24528301886792453</v>
      </c>
      <c r="S45" s="65" t="s">
        <v>203</v>
      </c>
      <c r="T45" s="65">
        <v>0.76293018682399216</v>
      </c>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116"/>
    </row>
    <row r="46" spans="2:84" s="87" customFormat="1" ht="13.5" thickBot="1">
      <c r="B46" s="271" t="s">
        <v>179</v>
      </c>
      <c r="C46" s="272" t="s">
        <v>179</v>
      </c>
      <c r="D46" s="272" t="s">
        <v>179</v>
      </c>
      <c r="E46" s="272" t="s">
        <v>179</v>
      </c>
      <c r="F46" s="272" t="s">
        <v>179</v>
      </c>
      <c r="G46" s="273"/>
      <c r="H46" s="273"/>
      <c r="I46" s="272"/>
      <c r="J46" s="274">
        <f t="shared" ref="J46:O46" si="30">SUBTOTAL(9,J10:J45)</f>
        <v>5659.9375039999995</v>
      </c>
      <c r="K46" s="274">
        <f t="shared" si="30"/>
        <v>1655.3748197712503</v>
      </c>
      <c r="L46" s="274">
        <f t="shared" si="30"/>
        <v>3969.5626842287497</v>
      </c>
      <c r="M46" s="274">
        <f t="shared" si="30"/>
        <v>3420.5696933146855</v>
      </c>
      <c r="N46" s="274">
        <f t="shared" si="30"/>
        <v>1718.0260189275236</v>
      </c>
      <c r="O46" s="274">
        <f t="shared" si="30"/>
        <v>1702.5436743871617</v>
      </c>
      <c r="P46" s="272"/>
      <c r="Q46" s="272"/>
      <c r="R46" s="272"/>
      <c r="S46" s="272"/>
      <c r="T46" s="272"/>
      <c r="U46" s="275"/>
      <c r="V46" s="272"/>
      <c r="W46" s="272"/>
      <c r="X46" s="272"/>
      <c r="Y46" s="272"/>
      <c r="Z46" s="272"/>
      <c r="AA46" s="272"/>
      <c r="AB46" s="272"/>
      <c r="AC46" s="272"/>
      <c r="AD46" s="272"/>
      <c r="AE46" s="272"/>
      <c r="AF46" s="272"/>
      <c r="AG46" s="272"/>
      <c r="AH46" s="272"/>
      <c r="AI46" s="272"/>
      <c r="AJ46" s="272"/>
      <c r="AK46" s="272"/>
      <c r="AL46" s="272"/>
      <c r="AM46" s="276"/>
      <c r="AN46" s="272"/>
      <c r="AO46" s="272"/>
      <c r="AP46" s="272"/>
      <c r="AQ46" s="272"/>
      <c r="AR46" s="272"/>
      <c r="AS46" s="272"/>
      <c r="AT46" s="272"/>
      <c r="AU46" s="272"/>
      <c r="AV46" s="272"/>
      <c r="AW46" s="272"/>
      <c r="AX46" s="272"/>
      <c r="AY46" s="200"/>
      <c r="AZ46" s="200"/>
      <c r="BA46" s="200"/>
      <c r="BB46" s="200"/>
      <c r="BC46" s="200"/>
      <c r="BD46" s="200"/>
      <c r="BE46" s="200"/>
      <c r="BF46" s="200"/>
      <c r="BG46" s="200"/>
      <c r="BH46" s="200"/>
      <c r="BI46" s="200"/>
      <c r="BJ46" s="200"/>
      <c r="BK46" s="200"/>
      <c r="BL46" s="200"/>
      <c r="BM46" s="200"/>
      <c r="BN46" s="200"/>
      <c r="BO46" s="200"/>
      <c r="BP46" s="200"/>
      <c r="BQ46" s="200"/>
      <c r="BR46" s="200"/>
      <c r="BS46" s="200"/>
      <c r="BT46" s="200"/>
      <c r="BU46" s="200"/>
      <c r="BV46" s="200"/>
      <c r="BW46" s="200"/>
      <c r="BX46" s="200"/>
      <c r="BY46" s="277"/>
      <c r="BZ46" s="200"/>
      <c r="CA46" s="200"/>
      <c r="CB46" s="200"/>
      <c r="CC46" s="200"/>
      <c r="CD46" s="200"/>
      <c r="CE46" s="200"/>
      <c r="CF46" s="278"/>
    </row>
    <row r="47" spans="2:84">
      <c r="BY47" s="55"/>
    </row>
    <row r="48" spans="2:84">
      <c r="K48" s="106"/>
      <c r="BY48" s="55"/>
    </row>
    <row r="49" spans="11:77">
      <c r="K49" s="237"/>
      <c r="BY49" s="55"/>
    </row>
    <row r="51" spans="11:77">
      <c r="M51" s="106"/>
    </row>
  </sheetData>
  <autoFilter ref="A9:CF45" xr:uid="{475B8B60-11D0-4899-810C-D8258BEB746D}"/>
  <mergeCells count="19">
    <mergeCell ref="AY8:BD8"/>
    <mergeCell ref="B8:D8"/>
    <mergeCell ref="E8:F8"/>
    <mergeCell ref="G8:I8"/>
    <mergeCell ref="J8:O8"/>
    <mergeCell ref="P8:Q8"/>
    <mergeCell ref="R8:T8"/>
    <mergeCell ref="U8:Y8"/>
    <mergeCell ref="Z8:AC8"/>
    <mergeCell ref="AL8:AR8"/>
    <mergeCell ref="AS8:AT8"/>
    <mergeCell ref="AD8:AK8"/>
    <mergeCell ref="CA8:CF8"/>
    <mergeCell ref="BF8:BG8"/>
    <mergeCell ref="BH8:BP8"/>
    <mergeCell ref="BQ8:BR8"/>
    <mergeCell ref="BS8:BT8"/>
    <mergeCell ref="BU8:BV8"/>
    <mergeCell ref="BW8:BZ8"/>
  </mergeCells>
  <conditionalFormatting sqref="V11:V43 W11:Y11">
    <cfRule type="dataBar" priority="113">
      <dataBar>
        <cfvo type="min"/>
        <cfvo type="max"/>
        <color rgb="FF638EC6"/>
      </dataBar>
      <extLst>
        <ext xmlns:x14="http://schemas.microsoft.com/office/spreadsheetml/2009/9/main" uri="{B025F937-C7B1-47D3-B67F-A62EFF666E3E}">
          <x14:id>{B5BF53D6-7416-407A-83FE-96E224C4B7B2}</x14:id>
        </ext>
      </extLst>
    </cfRule>
  </conditionalFormatting>
  <conditionalFormatting sqref="V12:Y12">
    <cfRule type="dataBar" priority="112">
      <dataBar>
        <cfvo type="min"/>
        <cfvo type="max"/>
        <color rgb="FF638EC6"/>
      </dataBar>
      <extLst>
        <ext xmlns:x14="http://schemas.microsoft.com/office/spreadsheetml/2009/9/main" uri="{B025F937-C7B1-47D3-B67F-A62EFF666E3E}">
          <x14:id>{4703314C-AEC9-4F08-9E78-35E670F93E94}</x14:id>
        </ext>
      </extLst>
    </cfRule>
  </conditionalFormatting>
  <conditionalFormatting sqref="V13:Y13">
    <cfRule type="dataBar" priority="23">
      <dataBar>
        <cfvo type="min"/>
        <cfvo type="max"/>
        <color rgb="FF638EC6"/>
      </dataBar>
      <extLst>
        <ext xmlns:x14="http://schemas.microsoft.com/office/spreadsheetml/2009/9/main" uri="{B025F937-C7B1-47D3-B67F-A62EFF666E3E}">
          <x14:id>{6C3887B0-687D-4EBA-A6A4-3F2D3F79909D}</x14:id>
        </ext>
      </extLst>
    </cfRule>
  </conditionalFormatting>
  <conditionalFormatting sqref="V14:Y14">
    <cfRule type="dataBar" priority="22">
      <dataBar>
        <cfvo type="min"/>
        <cfvo type="max"/>
        <color rgb="FF638EC6"/>
      </dataBar>
      <extLst>
        <ext xmlns:x14="http://schemas.microsoft.com/office/spreadsheetml/2009/9/main" uri="{B025F937-C7B1-47D3-B67F-A62EFF666E3E}">
          <x14:id>{F5B0BFC7-9CA0-4A13-B7A0-8A90AED58896}</x14:id>
        </ext>
      </extLst>
    </cfRule>
  </conditionalFormatting>
  <conditionalFormatting sqref="V15:Y15">
    <cfRule type="dataBar" priority="24">
      <dataBar>
        <cfvo type="min"/>
        <cfvo type="max"/>
        <color rgb="FF638EC6"/>
      </dataBar>
      <extLst>
        <ext xmlns:x14="http://schemas.microsoft.com/office/spreadsheetml/2009/9/main" uri="{B025F937-C7B1-47D3-B67F-A62EFF666E3E}">
          <x14:id>{294F9AF9-956D-4454-947C-D896A08CD616}</x14:id>
        </ext>
      </extLst>
    </cfRule>
  </conditionalFormatting>
  <conditionalFormatting sqref="V16:Y16">
    <cfRule type="dataBar" priority="31">
      <dataBar>
        <cfvo type="min"/>
        <cfvo type="max"/>
        <color rgb="FF638EC6"/>
      </dataBar>
      <extLst>
        <ext xmlns:x14="http://schemas.microsoft.com/office/spreadsheetml/2009/9/main" uri="{B025F937-C7B1-47D3-B67F-A62EFF666E3E}">
          <x14:id>{3E715C35-9D4C-40AF-907F-0D0E9E4376A3}</x14:id>
        </ext>
      </extLst>
    </cfRule>
  </conditionalFormatting>
  <conditionalFormatting sqref="V17:Y17">
    <cfRule type="dataBar" priority="28">
      <dataBar>
        <cfvo type="min"/>
        <cfvo type="max"/>
        <color rgb="FF638EC6"/>
      </dataBar>
      <extLst>
        <ext xmlns:x14="http://schemas.microsoft.com/office/spreadsheetml/2009/9/main" uri="{B025F937-C7B1-47D3-B67F-A62EFF666E3E}">
          <x14:id>{FF91BE26-0874-4B1C-A096-858C8182600D}</x14:id>
        </ext>
      </extLst>
    </cfRule>
  </conditionalFormatting>
  <conditionalFormatting sqref="V18:Y18">
    <cfRule type="dataBar" priority="30">
      <dataBar>
        <cfvo type="min"/>
        <cfvo type="max"/>
        <color rgb="FF638EC6"/>
      </dataBar>
      <extLst>
        <ext xmlns:x14="http://schemas.microsoft.com/office/spreadsheetml/2009/9/main" uri="{B025F937-C7B1-47D3-B67F-A62EFF666E3E}">
          <x14:id>{FE0CAAB5-B2EC-4B36-BA64-55D4987114C0}</x14:id>
        </ext>
      </extLst>
    </cfRule>
  </conditionalFormatting>
  <conditionalFormatting sqref="V19:Y19">
    <cfRule type="dataBar" priority="18">
      <dataBar>
        <cfvo type="min"/>
        <cfvo type="max"/>
        <color rgb="FF638EC6"/>
      </dataBar>
      <extLst>
        <ext xmlns:x14="http://schemas.microsoft.com/office/spreadsheetml/2009/9/main" uri="{B025F937-C7B1-47D3-B67F-A62EFF666E3E}">
          <x14:id>{F02A4F47-AF89-4E64-BB1F-ADD0759BDD2A}</x14:id>
        </ext>
      </extLst>
    </cfRule>
  </conditionalFormatting>
  <conditionalFormatting sqref="V20:Y20">
    <cfRule type="dataBar" priority="17">
      <dataBar>
        <cfvo type="min"/>
        <cfvo type="max"/>
        <color rgb="FF638EC6"/>
      </dataBar>
      <extLst>
        <ext xmlns:x14="http://schemas.microsoft.com/office/spreadsheetml/2009/9/main" uri="{B025F937-C7B1-47D3-B67F-A62EFF666E3E}">
          <x14:id>{4C9D7F7D-CAA0-40DE-9EB7-B06E674BF8E7}</x14:id>
        </ext>
      </extLst>
    </cfRule>
  </conditionalFormatting>
  <conditionalFormatting sqref="V21:Y21">
    <cfRule type="dataBar" priority="20">
      <dataBar>
        <cfvo type="min"/>
        <cfvo type="max"/>
        <color rgb="FF638EC6"/>
      </dataBar>
      <extLst>
        <ext xmlns:x14="http://schemas.microsoft.com/office/spreadsheetml/2009/9/main" uri="{B025F937-C7B1-47D3-B67F-A62EFF666E3E}">
          <x14:id>{07EB94C2-6804-44A9-AF11-2CF74858A40C}</x14:id>
        </ext>
      </extLst>
    </cfRule>
  </conditionalFormatting>
  <conditionalFormatting sqref="V22:Y22">
    <cfRule type="dataBar" priority="19">
      <dataBar>
        <cfvo type="min"/>
        <cfvo type="max"/>
        <color rgb="FF638EC6"/>
      </dataBar>
      <extLst>
        <ext xmlns:x14="http://schemas.microsoft.com/office/spreadsheetml/2009/9/main" uri="{B025F937-C7B1-47D3-B67F-A62EFF666E3E}">
          <x14:id>{D43F292A-A56C-4E33-9F89-519C2ABA3375}</x14:id>
        </ext>
      </extLst>
    </cfRule>
  </conditionalFormatting>
  <conditionalFormatting sqref="V23:Y23">
    <cfRule type="dataBar" priority="21">
      <dataBar>
        <cfvo type="min"/>
        <cfvo type="max"/>
        <color rgb="FF638EC6"/>
      </dataBar>
      <extLst>
        <ext xmlns:x14="http://schemas.microsoft.com/office/spreadsheetml/2009/9/main" uri="{B025F937-C7B1-47D3-B67F-A62EFF666E3E}">
          <x14:id>{4AC3C5B6-3BDF-4C36-A8A8-CCE2ED1E61DC}</x14:id>
        </ext>
      </extLst>
    </cfRule>
  </conditionalFormatting>
  <conditionalFormatting sqref="V24:Y24">
    <cfRule type="dataBar" priority="32">
      <dataBar>
        <cfvo type="min"/>
        <cfvo type="max"/>
        <color rgb="FF638EC6"/>
      </dataBar>
      <extLst>
        <ext xmlns:x14="http://schemas.microsoft.com/office/spreadsheetml/2009/9/main" uri="{B025F937-C7B1-47D3-B67F-A62EFF666E3E}">
          <x14:id>{AC8C0D11-EF9C-41B5-9B8F-3ECB3FDCE803}</x14:id>
        </ext>
      </extLst>
    </cfRule>
  </conditionalFormatting>
  <conditionalFormatting sqref="V25:Y25">
    <cfRule type="dataBar" priority="29">
      <dataBar>
        <cfvo type="min"/>
        <cfvo type="max"/>
        <color rgb="FF638EC6"/>
      </dataBar>
      <extLst>
        <ext xmlns:x14="http://schemas.microsoft.com/office/spreadsheetml/2009/9/main" uri="{B025F937-C7B1-47D3-B67F-A62EFF666E3E}">
          <x14:id>{A095116E-2539-44F8-9734-134CED5F99B0}</x14:id>
        </ext>
      </extLst>
    </cfRule>
  </conditionalFormatting>
  <conditionalFormatting sqref="V26:Y26">
    <cfRule type="dataBar" priority="110">
      <dataBar>
        <cfvo type="min"/>
        <cfvo type="max"/>
        <color rgb="FF638EC6"/>
      </dataBar>
      <extLst>
        <ext xmlns:x14="http://schemas.microsoft.com/office/spreadsheetml/2009/9/main" uri="{B025F937-C7B1-47D3-B67F-A62EFF666E3E}">
          <x14:id>{F16D77AF-D1E4-4E86-AAF2-81EDDE8D6706}</x14:id>
        </ext>
      </extLst>
    </cfRule>
  </conditionalFormatting>
  <conditionalFormatting sqref="V27:Y27">
    <cfRule type="dataBar" priority="9">
      <dataBar>
        <cfvo type="min"/>
        <cfvo type="max"/>
        <color rgb="FF638EC6"/>
      </dataBar>
      <extLst>
        <ext xmlns:x14="http://schemas.microsoft.com/office/spreadsheetml/2009/9/main" uri="{B025F937-C7B1-47D3-B67F-A62EFF666E3E}">
          <x14:id>{3D3D97F9-C25D-4382-8443-171569DD4656}</x14:id>
        </ext>
      </extLst>
    </cfRule>
  </conditionalFormatting>
  <conditionalFormatting sqref="V28:Y28">
    <cfRule type="dataBar" priority="13">
      <dataBar>
        <cfvo type="min"/>
        <cfvo type="max"/>
        <color rgb="FF638EC6"/>
      </dataBar>
      <extLst>
        <ext xmlns:x14="http://schemas.microsoft.com/office/spreadsheetml/2009/9/main" uri="{B025F937-C7B1-47D3-B67F-A62EFF666E3E}">
          <x14:id>{2AE18B89-2460-41E5-A924-E68D7DB14A3B}</x14:id>
        </ext>
      </extLst>
    </cfRule>
  </conditionalFormatting>
  <conditionalFormatting sqref="V29:Y29">
    <cfRule type="dataBar" priority="12">
      <dataBar>
        <cfvo type="min"/>
        <cfvo type="max"/>
        <color rgb="FF638EC6"/>
      </dataBar>
      <extLst>
        <ext xmlns:x14="http://schemas.microsoft.com/office/spreadsheetml/2009/9/main" uri="{B025F937-C7B1-47D3-B67F-A62EFF666E3E}">
          <x14:id>{E1568E93-C171-4233-B235-B9310EF4B29C}</x14:id>
        </ext>
      </extLst>
    </cfRule>
  </conditionalFormatting>
  <conditionalFormatting sqref="V31:Y31">
    <cfRule type="dataBar" priority="16">
      <dataBar>
        <cfvo type="min"/>
        <cfvo type="max"/>
        <color rgb="FF638EC6"/>
      </dataBar>
      <extLst>
        <ext xmlns:x14="http://schemas.microsoft.com/office/spreadsheetml/2009/9/main" uri="{B025F937-C7B1-47D3-B67F-A62EFF666E3E}">
          <x14:id>{BCA85091-3FA4-415F-94A7-75944841C922}</x14:id>
        </ext>
      </extLst>
    </cfRule>
  </conditionalFormatting>
  <conditionalFormatting sqref="V32:Y32">
    <cfRule type="dataBar" priority="15">
      <dataBar>
        <cfvo type="min"/>
        <cfvo type="max"/>
        <color rgb="FF638EC6"/>
      </dataBar>
      <extLst>
        <ext xmlns:x14="http://schemas.microsoft.com/office/spreadsheetml/2009/9/main" uri="{B025F937-C7B1-47D3-B67F-A62EFF666E3E}">
          <x14:id>{369C65D4-CA04-47DA-B589-46CC496FC022}</x14:id>
        </ext>
      </extLst>
    </cfRule>
  </conditionalFormatting>
  <conditionalFormatting sqref="V33:Y33">
    <cfRule type="dataBar" priority="14">
      <dataBar>
        <cfvo type="min"/>
        <cfvo type="max"/>
        <color rgb="FF638EC6"/>
      </dataBar>
      <extLst>
        <ext xmlns:x14="http://schemas.microsoft.com/office/spreadsheetml/2009/9/main" uri="{B025F937-C7B1-47D3-B67F-A62EFF666E3E}">
          <x14:id>{DDB6A56C-CB9D-4653-8D89-9A6FA5F7C5F2}</x14:id>
        </ext>
      </extLst>
    </cfRule>
  </conditionalFormatting>
  <conditionalFormatting sqref="V34:Y34">
    <cfRule type="dataBar" priority="3">
      <dataBar>
        <cfvo type="min"/>
        <cfvo type="max"/>
        <color rgb="FF638EC6"/>
      </dataBar>
      <extLst>
        <ext xmlns:x14="http://schemas.microsoft.com/office/spreadsheetml/2009/9/main" uri="{B025F937-C7B1-47D3-B67F-A62EFF666E3E}">
          <x14:id>{F749772D-B907-4389-9AD0-FF9186EA7A2D}</x14:id>
        </ext>
      </extLst>
    </cfRule>
  </conditionalFormatting>
  <conditionalFormatting sqref="V35:Y35">
    <cfRule type="dataBar" priority="4">
      <dataBar>
        <cfvo type="min"/>
        <cfvo type="max"/>
        <color rgb="FF638EC6"/>
      </dataBar>
      <extLst>
        <ext xmlns:x14="http://schemas.microsoft.com/office/spreadsheetml/2009/9/main" uri="{B025F937-C7B1-47D3-B67F-A62EFF666E3E}">
          <x14:id>{4EA036CF-A444-4E6A-80E7-AB1FEC6C2E40}</x14:id>
        </ext>
      </extLst>
    </cfRule>
  </conditionalFormatting>
  <conditionalFormatting sqref="V36:Y36">
    <cfRule type="dataBar" priority="2">
      <dataBar>
        <cfvo type="min"/>
        <cfvo type="max"/>
        <color rgb="FF638EC6"/>
      </dataBar>
      <extLst>
        <ext xmlns:x14="http://schemas.microsoft.com/office/spreadsheetml/2009/9/main" uri="{B025F937-C7B1-47D3-B67F-A62EFF666E3E}">
          <x14:id>{3CBA72F9-7EBF-46BF-A29A-42FB9A85B4C9}</x14:id>
        </ext>
      </extLst>
    </cfRule>
  </conditionalFormatting>
  <conditionalFormatting sqref="V37:Y37">
    <cfRule type="dataBar" priority="10">
      <dataBar>
        <cfvo type="min"/>
        <cfvo type="max"/>
        <color rgb="FF638EC6"/>
      </dataBar>
      <extLst>
        <ext xmlns:x14="http://schemas.microsoft.com/office/spreadsheetml/2009/9/main" uri="{B025F937-C7B1-47D3-B67F-A62EFF666E3E}">
          <x14:id>{B48D0340-5F06-4576-B4F5-C764522C8E40}</x14:id>
        </ext>
      </extLst>
    </cfRule>
  </conditionalFormatting>
  <conditionalFormatting sqref="V38:Y38">
    <cfRule type="dataBar" priority="11">
      <dataBar>
        <cfvo type="min"/>
        <cfvo type="max"/>
        <color rgb="FF638EC6"/>
      </dataBar>
      <extLst>
        <ext xmlns:x14="http://schemas.microsoft.com/office/spreadsheetml/2009/9/main" uri="{B025F937-C7B1-47D3-B67F-A62EFF666E3E}">
          <x14:id>{29A98665-87E2-4B56-B6FF-8D50B2C7B44F}</x14:id>
        </ext>
      </extLst>
    </cfRule>
  </conditionalFormatting>
  <conditionalFormatting sqref="V40:Y40">
    <cfRule type="dataBar" priority="6">
      <dataBar>
        <cfvo type="min"/>
        <cfvo type="max"/>
        <color rgb="FF638EC6"/>
      </dataBar>
      <extLst>
        <ext xmlns:x14="http://schemas.microsoft.com/office/spreadsheetml/2009/9/main" uri="{B025F937-C7B1-47D3-B67F-A62EFF666E3E}">
          <x14:id>{4422E8EC-F888-427B-A206-66BD75002DCC}</x14:id>
        </ext>
      </extLst>
    </cfRule>
  </conditionalFormatting>
  <conditionalFormatting sqref="V41:Y41">
    <cfRule type="dataBar" priority="5">
      <dataBar>
        <cfvo type="min"/>
        <cfvo type="max"/>
        <color rgb="FF638EC6"/>
      </dataBar>
      <extLst>
        <ext xmlns:x14="http://schemas.microsoft.com/office/spreadsheetml/2009/9/main" uri="{B025F937-C7B1-47D3-B67F-A62EFF666E3E}">
          <x14:id>{7FFFA954-7AD5-4F9A-A120-EEF67481B05F}</x14:id>
        </ext>
      </extLst>
    </cfRule>
  </conditionalFormatting>
  <conditionalFormatting sqref="V42:Y42">
    <cfRule type="dataBar" priority="7">
      <dataBar>
        <cfvo type="min"/>
        <cfvo type="max"/>
        <color rgb="FF638EC6"/>
      </dataBar>
      <extLst>
        <ext xmlns:x14="http://schemas.microsoft.com/office/spreadsheetml/2009/9/main" uri="{B025F937-C7B1-47D3-B67F-A62EFF666E3E}">
          <x14:id>{E4A469F7-89B2-4253-8C5F-C07F2E2D3EDD}</x14:id>
        </ext>
      </extLst>
    </cfRule>
  </conditionalFormatting>
  <conditionalFormatting sqref="V43:Y43">
    <cfRule type="dataBar" priority="8">
      <dataBar>
        <cfvo type="min"/>
        <cfvo type="max"/>
        <color rgb="FF638EC6"/>
      </dataBar>
      <extLst>
        <ext xmlns:x14="http://schemas.microsoft.com/office/spreadsheetml/2009/9/main" uri="{B025F937-C7B1-47D3-B67F-A62EFF666E3E}">
          <x14:id>{8A0E02ED-A3E0-4950-81E3-F5130141CE3D}</x14:id>
        </ext>
      </extLst>
    </cfRule>
  </conditionalFormatting>
  <pageMargins left="0.7" right="0.7" top="0.75" bottom="0.75" header="0.3" footer="0.3"/>
  <pageSetup paperSize="9" orientation="portrait" horizontalDpi="360" verticalDpi="360" r:id="rId1"/>
  <drawing r:id="rId2"/>
  <legacyDrawing r:id="rId3"/>
  <extLst>
    <ext xmlns:x14="http://schemas.microsoft.com/office/spreadsheetml/2009/9/main" uri="{78C0D931-6437-407d-A8EE-F0AAD7539E65}">
      <x14:conditionalFormattings>
        <x14:conditionalFormatting xmlns:xm="http://schemas.microsoft.com/office/excel/2006/main">
          <x14:cfRule type="dataBar" id="{B5BF53D6-7416-407A-83FE-96E224C4B7B2}">
            <x14:dataBar minLength="0" maxLength="100" border="1" negativeBarBorderColorSameAsPositive="0">
              <x14:cfvo type="autoMin"/>
              <x14:cfvo type="autoMax"/>
              <x14:borderColor rgb="FF638EC6"/>
              <x14:negativeFillColor rgb="FFFF0000"/>
              <x14:negativeBorderColor rgb="FFFF0000"/>
              <x14:axisColor rgb="FF000000"/>
            </x14:dataBar>
          </x14:cfRule>
          <xm:sqref>V11:V43 W11:Y11</xm:sqref>
        </x14:conditionalFormatting>
        <x14:conditionalFormatting xmlns:xm="http://schemas.microsoft.com/office/excel/2006/main">
          <x14:cfRule type="dataBar" id="{4703314C-AEC9-4F08-9E78-35E670F93E94}">
            <x14:dataBar minLength="0" maxLength="100" border="1" negativeBarBorderColorSameAsPositive="0">
              <x14:cfvo type="autoMin"/>
              <x14:cfvo type="autoMax"/>
              <x14:borderColor rgb="FF638EC6"/>
              <x14:negativeFillColor rgb="FFFF0000"/>
              <x14:negativeBorderColor rgb="FFFF0000"/>
              <x14:axisColor rgb="FF000000"/>
            </x14:dataBar>
          </x14:cfRule>
          <xm:sqref>V12:Y12</xm:sqref>
        </x14:conditionalFormatting>
        <x14:conditionalFormatting xmlns:xm="http://schemas.microsoft.com/office/excel/2006/main">
          <x14:cfRule type="dataBar" id="{6C3887B0-687D-4EBA-A6A4-3F2D3F79909D}">
            <x14:dataBar minLength="0" maxLength="100" border="1" negativeBarBorderColorSameAsPositive="0">
              <x14:cfvo type="autoMin"/>
              <x14:cfvo type="autoMax"/>
              <x14:borderColor rgb="FF638EC6"/>
              <x14:negativeFillColor rgb="FFFF0000"/>
              <x14:negativeBorderColor rgb="FFFF0000"/>
              <x14:axisColor rgb="FF000000"/>
            </x14:dataBar>
          </x14:cfRule>
          <xm:sqref>V13:Y13</xm:sqref>
        </x14:conditionalFormatting>
        <x14:conditionalFormatting xmlns:xm="http://schemas.microsoft.com/office/excel/2006/main">
          <x14:cfRule type="dataBar" id="{F5B0BFC7-9CA0-4A13-B7A0-8A90AED58896}">
            <x14:dataBar minLength="0" maxLength="100" border="1" negativeBarBorderColorSameAsPositive="0">
              <x14:cfvo type="autoMin"/>
              <x14:cfvo type="autoMax"/>
              <x14:borderColor rgb="FF638EC6"/>
              <x14:negativeFillColor rgb="FFFF0000"/>
              <x14:negativeBorderColor rgb="FFFF0000"/>
              <x14:axisColor rgb="FF000000"/>
            </x14:dataBar>
          </x14:cfRule>
          <xm:sqref>V14:Y14</xm:sqref>
        </x14:conditionalFormatting>
        <x14:conditionalFormatting xmlns:xm="http://schemas.microsoft.com/office/excel/2006/main">
          <x14:cfRule type="dataBar" id="{294F9AF9-956D-4454-947C-D896A08CD616}">
            <x14:dataBar minLength="0" maxLength="100" border="1" negativeBarBorderColorSameAsPositive="0">
              <x14:cfvo type="autoMin"/>
              <x14:cfvo type="autoMax"/>
              <x14:borderColor rgb="FF638EC6"/>
              <x14:negativeFillColor rgb="FFFF0000"/>
              <x14:negativeBorderColor rgb="FFFF0000"/>
              <x14:axisColor rgb="FF000000"/>
            </x14:dataBar>
          </x14:cfRule>
          <xm:sqref>V15:Y15</xm:sqref>
        </x14:conditionalFormatting>
        <x14:conditionalFormatting xmlns:xm="http://schemas.microsoft.com/office/excel/2006/main">
          <x14:cfRule type="dataBar" id="{3E715C35-9D4C-40AF-907F-0D0E9E4376A3}">
            <x14:dataBar minLength="0" maxLength="100" border="1" negativeBarBorderColorSameAsPositive="0">
              <x14:cfvo type="autoMin"/>
              <x14:cfvo type="autoMax"/>
              <x14:borderColor rgb="FF638EC6"/>
              <x14:negativeFillColor rgb="FFFF0000"/>
              <x14:negativeBorderColor rgb="FFFF0000"/>
              <x14:axisColor rgb="FF000000"/>
            </x14:dataBar>
          </x14:cfRule>
          <xm:sqref>V16:Y16</xm:sqref>
        </x14:conditionalFormatting>
        <x14:conditionalFormatting xmlns:xm="http://schemas.microsoft.com/office/excel/2006/main">
          <x14:cfRule type="dataBar" id="{FF91BE26-0874-4B1C-A096-858C8182600D}">
            <x14:dataBar minLength="0" maxLength="100" border="1" negativeBarBorderColorSameAsPositive="0">
              <x14:cfvo type="autoMin"/>
              <x14:cfvo type="autoMax"/>
              <x14:borderColor rgb="FF638EC6"/>
              <x14:negativeFillColor rgb="FFFF0000"/>
              <x14:negativeBorderColor rgb="FFFF0000"/>
              <x14:axisColor rgb="FF000000"/>
            </x14:dataBar>
          </x14:cfRule>
          <xm:sqref>V17:Y17</xm:sqref>
        </x14:conditionalFormatting>
        <x14:conditionalFormatting xmlns:xm="http://schemas.microsoft.com/office/excel/2006/main">
          <x14:cfRule type="dataBar" id="{FE0CAAB5-B2EC-4B36-BA64-55D4987114C0}">
            <x14:dataBar minLength="0" maxLength="100" border="1" negativeBarBorderColorSameAsPositive="0">
              <x14:cfvo type="autoMin"/>
              <x14:cfvo type="autoMax"/>
              <x14:borderColor rgb="FF638EC6"/>
              <x14:negativeFillColor rgb="FFFF0000"/>
              <x14:negativeBorderColor rgb="FFFF0000"/>
              <x14:axisColor rgb="FF000000"/>
            </x14:dataBar>
          </x14:cfRule>
          <xm:sqref>V18:Y18</xm:sqref>
        </x14:conditionalFormatting>
        <x14:conditionalFormatting xmlns:xm="http://schemas.microsoft.com/office/excel/2006/main">
          <x14:cfRule type="dataBar" id="{F02A4F47-AF89-4E64-BB1F-ADD0759BDD2A}">
            <x14:dataBar minLength="0" maxLength="100" border="1" negativeBarBorderColorSameAsPositive="0">
              <x14:cfvo type="autoMin"/>
              <x14:cfvo type="autoMax"/>
              <x14:borderColor rgb="FF638EC6"/>
              <x14:negativeFillColor rgb="FFFF0000"/>
              <x14:negativeBorderColor rgb="FFFF0000"/>
              <x14:axisColor rgb="FF000000"/>
            </x14:dataBar>
          </x14:cfRule>
          <xm:sqref>V19:Y19</xm:sqref>
        </x14:conditionalFormatting>
        <x14:conditionalFormatting xmlns:xm="http://schemas.microsoft.com/office/excel/2006/main">
          <x14:cfRule type="dataBar" id="{4C9D7F7D-CAA0-40DE-9EB7-B06E674BF8E7}">
            <x14:dataBar minLength="0" maxLength="100" border="1" negativeBarBorderColorSameAsPositive="0">
              <x14:cfvo type="autoMin"/>
              <x14:cfvo type="autoMax"/>
              <x14:borderColor rgb="FF638EC6"/>
              <x14:negativeFillColor rgb="FFFF0000"/>
              <x14:negativeBorderColor rgb="FFFF0000"/>
              <x14:axisColor rgb="FF000000"/>
            </x14:dataBar>
          </x14:cfRule>
          <xm:sqref>V20:Y20</xm:sqref>
        </x14:conditionalFormatting>
        <x14:conditionalFormatting xmlns:xm="http://schemas.microsoft.com/office/excel/2006/main">
          <x14:cfRule type="dataBar" id="{07EB94C2-6804-44A9-AF11-2CF74858A40C}">
            <x14:dataBar minLength="0" maxLength="100" border="1" negativeBarBorderColorSameAsPositive="0">
              <x14:cfvo type="autoMin"/>
              <x14:cfvo type="autoMax"/>
              <x14:borderColor rgb="FF638EC6"/>
              <x14:negativeFillColor rgb="FFFF0000"/>
              <x14:negativeBorderColor rgb="FFFF0000"/>
              <x14:axisColor rgb="FF000000"/>
            </x14:dataBar>
          </x14:cfRule>
          <xm:sqref>V21:Y21</xm:sqref>
        </x14:conditionalFormatting>
        <x14:conditionalFormatting xmlns:xm="http://schemas.microsoft.com/office/excel/2006/main">
          <x14:cfRule type="dataBar" id="{D43F292A-A56C-4E33-9F89-519C2ABA3375}">
            <x14:dataBar minLength="0" maxLength="100" border="1" negativeBarBorderColorSameAsPositive="0">
              <x14:cfvo type="autoMin"/>
              <x14:cfvo type="autoMax"/>
              <x14:borderColor rgb="FF638EC6"/>
              <x14:negativeFillColor rgb="FFFF0000"/>
              <x14:negativeBorderColor rgb="FFFF0000"/>
              <x14:axisColor rgb="FF000000"/>
            </x14:dataBar>
          </x14:cfRule>
          <xm:sqref>V22:Y22</xm:sqref>
        </x14:conditionalFormatting>
        <x14:conditionalFormatting xmlns:xm="http://schemas.microsoft.com/office/excel/2006/main">
          <x14:cfRule type="dataBar" id="{4AC3C5B6-3BDF-4C36-A8A8-CCE2ED1E61DC}">
            <x14:dataBar minLength="0" maxLength="100" border="1" negativeBarBorderColorSameAsPositive="0">
              <x14:cfvo type="autoMin"/>
              <x14:cfvo type="autoMax"/>
              <x14:borderColor rgb="FF638EC6"/>
              <x14:negativeFillColor rgb="FFFF0000"/>
              <x14:negativeBorderColor rgb="FFFF0000"/>
              <x14:axisColor rgb="FF000000"/>
            </x14:dataBar>
          </x14:cfRule>
          <xm:sqref>V23:Y23</xm:sqref>
        </x14:conditionalFormatting>
        <x14:conditionalFormatting xmlns:xm="http://schemas.microsoft.com/office/excel/2006/main">
          <x14:cfRule type="dataBar" id="{AC8C0D11-EF9C-41B5-9B8F-3ECB3FDCE803}">
            <x14:dataBar minLength="0" maxLength="100" border="1" negativeBarBorderColorSameAsPositive="0">
              <x14:cfvo type="autoMin"/>
              <x14:cfvo type="autoMax"/>
              <x14:borderColor rgb="FF638EC6"/>
              <x14:negativeFillColor rgb="FFFF0000"/>
              <x14:negativeBorderColor rgb="FFFF0000"/>
              <x14:axisColor rgb="FF000000"/>
            </x14:dataBar>
          </x14:cfRule>
          <xm:sqref>V24:Y24</xm:sqref>
        </x14:conditionalFormatting>
        <x14:conditionalFormatting xmlns:xm="http://schemas.microsoft.com/office/excel/2006/main">
          <x14:cfRule type="dataBar" id="{A095116E-2539-44F8-9734-134CED5F99B0}">
            <x14:dataBar minLength="0" maxLength="100" border="1" negativeBarBorderColorSameAsPositive="0">
              <x14:cfvo type="autoMin"/>
              <x14:cfvo type="autoMax"/>
              <x14:borderColor rgb="FF638EC6"/>
              <x14:negativeFillColor rgb="FFFF0000"/>
              <x14:negativeBorderColor rgb="FFFF0000"/>
              <x14:axisColor rgb="FF000000"/>
            </x14:dataBar>
          </x14:cfRule>
          <xm:sqref>V25:Y25</xm:sqref>
        </x14:conditionalFormatting>
        <x14:conditionalFormatting xmlns:xm="http://schemas.microsoft.com/office/excel/2006/main">
          <x14:cfRule type="dataBar" id="{F16D77AF-D1E4-4E86-AAF2-81EDDE8D6706}">
            <x14:dataBar minLength="0" maxLength="100" border="1" negativeBarBorderColorSameAsPositive="0">
              <x14:cfvo type="autoMin"/>
              <x14:cfvo type="autoMax"/>
              <x14:borderColor rgb="FF638EC6"/>
              <x14:negativeFillColor rgb="FFFF0000"/>
              <x14:negativeBorderColor rgb="FFFF0000"/>
              <x14:axisColor rgb="FF000000"/>
            </x14:dataBar>
          </x14:cfRule>
          <xm:sqref>V26:Y26</xm:sqref>
        </x14:conditionalFormatting>
        <x14:conditionalFormatting xmlns:xm="http://schemas.microsoft.com/office/excel/2006/main">
          <x14:cfRule type="dataBar" id="{3D3D97F9-C25D-4382-8443-171569DD4656}">
            <x14:dataBar minLength="0" maxLength="100" border="1" negativeBarBorderColorSameAsPositive="0">
              <x14:cfvo type="autoMin"/>
              <x14:cfvo type="autoMax"/>
              <x14:borderColor rgb="FF638EC6"/>
              <x14:negativeFillColor rgb="FFFF0000"/>
              <x14:negativeBorderColor rgb="FFFF0000"/>
              <x14:axisColor rgb="FF000000"/>
            </x14:dataBar>
          </x14:cfRule>
          <xm:sqref>V27:Y27</xm:sqref>
        </x14:conditionalFormatting>
        <x14:conditionalFormatting xmlns:xm="http://schemas.microsoft.com/office/excel/2006/main">
          <x14:cfRule type="dataBar" id="{2AE18B89-2460-41E5-A924-E68D7DB14A3B}">
            <x14:dataBar minLength="0" maxLength="100" border="1" negativeBarBorderColorSameAsPositive="0">
              <x14:cfvo type="autoMin"/>
              <x14:cfvo type="autoMax"/>
              <x14:borderColor rgb="FF638EC6"/>
              <x14:negativeFillColor rgb="FFFF0000"/>
              <x14:negativeBorderColor rgb="FFFF0000"/>
              <x14:axisColor rgb="FF000000"/>
            </x14:dataBar>
          </x14:cfRule>
          <xm:sqref>V28:Y28</xm:sqref>
        </x14:conditionalFormatting>
        <x14:conditionalFormatting xmlns:xm="http://schemas.microsoft.com/office/excel/2006/main">
          <x14:cfRule type="dataBar" id="{E1568E93-C171-4233-B235-B9310EF4B29C}">
            <x14:dataBar minLength="0" maxLength="100" border="1" negativeBarBorderColorSameAsPositive="0">
              <x14:cfvo type="autoMin"/>
              <x14:cfvo type="autoMax"/>
              <x14:borderColor rgb="FF638EC6"/>
              <x14:negativeFillColor rgb="FFFF0000"/>
              <x14:negativeBorderColor rgb="FFFF0000"/>
              <x14:axisColor rgb="FF000000"/>
            </x14:dataBar>
          </x14:cfRule>
          <xm:sqref>V29:Y29</xm:sqref>
        </x14:conditionalFormatting>
        <x14:conditionalFormatting xmlns:xm="http://schemas.microsoft.com/office/excel/2006/main">
          <x14:cfRule type="dataBar" id="{BCA85091-3FA4-415F-94A7-75944841C922}">
            <x14:dataBar minLength="0" maxLength="100" border="1" negativeBarBorderColorSameAsPositive="0">
              <x14:cfvo type="autoMin"/>
              <x14:cfvo type="autoMax"/>
              <x14:borderColor rgb="FF638EC6"/>
              <x14:negativeFillColor rgb="FFFF0000"/>
              <x14:negativeBorderColor rgb="FFFF0000"/>
              <x14:axisColor rgb="FF000000"/>
            </x14:dataBar>
          </x14:cfRule>
          <xm:sqref>V31:Y31</xm:sqref>
        </x14:conditionalFormatting>
        <x14:conditionalFormatting xmlns:xm="http://schemas.microsoft.com/office/excel/2006/main">
          <x14:cfRule type="dataBar" id="{369C65D4-CA04-47DA-B589-46CC496FC022}">
            <x14:dataBar minLength="0" maxLength="100" border="1" negativeBarBorderColorSameAsPositive="0">
              <x14:cfvo type="autoMin"/>
              <x14:cfvo type="autoMax"/>
              <x14:borderColor rgb="FF638EC6"/>
              <x14:negativeFillColor rgb="FFFF0000"/>
              <x14:negativeBorderColor rgb="FFFF0000"/>
              <x14:axisColor rgb="FF000000"/>
            </x14:dataBar>
          </x14:cfRule>
          <xm:sqref>V32:Y32</xm:sqref>
        </x14:conditionalFormatting>
        <x14:conditionalFormatting xmlns:xm="http://schemas.microsoft.com/office/excel/2006/main">
          <x14:cfRule type="dataBar" id="{DDB6A56C-CB9D-4653-8D89-9A6FA5F7C5F2}">
            <x14:dataBar minLength="0" maxLength="100" border="1" negativeBarBorderColorSameAsPositive="0">
              <x14:cfvo type="autoMin"/>
              <x14:cfvo type="autoMax"/>
              <x14:borderColor rgb="FF638EC6"/>
              <x14:negativeFillColor rgb="FFFF0000"/>
              <x14:negativeBorderColor rgb="FFFF0000"/>
              <x14:axisColor rgb="FF000000"/>
            </x14:dataBar>
          </x14:cfRule>
          <xm:sqref>V33:Y33</xm:sqref>
        </x14:conditionalFormatting>
        <x14:conditionalFormatting xmlns:xm="http://schemas.microsoft.com/office/excel/2006/main">
          <x14:cfRule type="dataBar" id="{F749772D-B907-4389-9AD0-FF9186EA7A2D}">
            <x14:dataBar minLength="0" maxLength="100" border="1" negativeBarBorderColorSameAsPositive="0">
              <x14:cfvo type="autoMin"/>
              <x14:cfvo type="autoMax"/>
              <x14:borderColor rgb="FF638EC6"/>
              <x14:negativeFillColor rgb="FFFF0000"/>
              <x14:negativeBorderColor rgb="FFFF0000"/>
              <x14:axisColor rgb="FF000000"/>
            </x14:dataBar>
          </x14:cfRule>
          <xm:sqref>V34:Y34</xm:sqref>
        </x14:conditionalFormatting>
        <x14:conditionalFormatting xmlns:xm="http://schemas.microsoft.com/office/excel/2006/main">
          <x14:cfRule type="dataBar" id="{4EA036CF-A444-4E6A-80E7-AB1FEC6C2E40}">
            <x14:dataBar minLength="0" maxLength="100" border="1" negativeBarBorderColorSameAsPositive="0">
              <x14:cfvo type="autoMin"/>
              <x14:cfvo type="autoMax"/>
              <x14:borderColor rgb="FF638EC6"/>
              <x14:negativeFillColor rgb="FFFF0000"/>
              <x14:negativeBorderColor rgb="FFFF0000"/>
              <x14:axisColor rgb="FF000000"/>
            </x14:dataBar>
          </x14:cfRule>
          <xm:sqref>V35:Y35</xm:sqref>
        </x14:conditionalFormatting>
        <x14:conditionalFormatting xmlns:xm="http://schemas.microsoft.com/office/excel/2006/main">
          <x14:cfRule type="dataBar" id="{3CBA72F9-7EBF-46BF-A29A-42FB9A85B4C9}">
            <x14:dataBar minLength="0" maxLength="100" border="1" negativeBarBorderColorSameAsPositive="0">
              <x14:cfvo type="autoMin"/>
              <x14:cfvo type="autoMax"/>
              <x14:borderColor rgb="FF638EC6"/>
              <x14:negativeFillColor rgb="FFFF0000"/>
              <x14:negativeBorderColor rgb="FFFF0000"/>
              <x14:axisColor rgb="FF000000"/>
            </x14:dataBar>
          </x14:cfRule>
          <xm:sqref>V36:Y36</xm:sqref>
        </x14:conditionalFormatting>
        <x14:conditionalFormatting xmlns:xm="http://schemas.microsoft.com/office/excel/2006/main">
          <x14:cfRule type="dataBar" id="{B48D0340-5F06-4576-B4F5-C764522C8E40}">
            <x14:dataBar minLength="0" maxLength="100" border="1" negativeBarBorderColorSameAsPositive="0">
              <x14:cfvo type="autoMin"/>
              <x14:cfvo type="autoMax"/>
              <x14:borderColor rgb="FF638EC6"/>
              <x14:negativeFillColor rgb="FFFF0000"/>
              <x14:negativeBorderColor rgb="FFFF0000"/>
              <x14:axisColor rgb="FF000000"/>
            </x14:dataBar>
          </x14:cfRule>
          <xm:sqref>V37:Y37</xm:sqref>
        </x14:conditionalFormatting>
        <x14:conditionalFormatting xmlns:xm="http://schemas.microsoft.com/office/excel/2006/main">
          <x14:cfRule type="dataBar" id="{29A98665-87E2-4B56-B6FF-8D50B2C7B44F}">
            <x14:dataBar minLength="0" maxLength="100" border="1" negativeBarBorderColorSameAsPositive="0">
              <x14:cfvo type="autoMin"/>
              <x14:cfvo type="autoMax"/>
              <x14:borderColor rgb="FF638EC6"/>
              <x14:negativeFillColor rgb="FFFF0000"/>
              <x14:negativeBorderColor rgb="FFFF0000"/>
              <x14:axisColor rgb="FF000000"/>
            </x14:dataBar>
          </x14:cfRule>
          <xm:sqref>V38:Y38</xm:sqref>
        </x14:conditionalFormatting>
        <x14:conditionalFormatting xmlns:xm="http://schemas.microsoft.com/office/excel/2006/main">
          <x14:cfRule type="dataBar" id="{4422E8EC-F888-427B-A206-66BD75002DCC}">
            <x14:dataBar minLength="0" maxLength="100" border="1" negativeBarBorderColorSameAsPositive="0">
              <x14:cfvo type="autoMin"/>
              <x14:cfvo type="autoMax"/>
              <x14:borderColor rgb="FF638EC6"/>
              <x14:negativeFillColor rgb="FFFF0000"/>
              <x14:negativeBorderColor rgb="FFFF0000"/>
              <x14:axisColor rgb="FF000000"/>
            </x14:dataBar>
          </x14:cfRule>
          <xm:sqref>V40:Y40</xm:sqref>
        </x14:conditionalFormatting>
        <x14:conditionalFormatting xmlns:xm="http://schemas.microsoft.com/office/excel/2006/main">
          <x14:cfRule type="dataBar" id="{7FFFA954-7AD5-4F9A-A120-EEF67481B05F}">
            <x14:dataBar minLength="0" maxLength="100" border="1" negativeBarBorderColorSameAsPositive="0">
              <x14:cfvo type="autoMin"/>
              <x14:cfvo type="autoMax"/>
              <x14:borderColor rgb="FF638EC6"/>
              <x14:negativeFillColor rgb="FFFF0000"/>
              <x14:negativeBorderColor rgb="FFFF0000"/>
              <x14:axisColor rgb="FF000000"/>
            </x14:dataBar>
          </x14:cfRule>
          <xm:sqref>V41:Y41</xm:sqref>
        </x14:conditionalFormatting>
        <x14:conditionalFormatting xmlns:xm="http://schemas.microsoft.com/office/excel/2006/main">
          <x14:cfRule type="dataBar" id="{E4A469F7-89B2-4253-8C5F-C07F2E2D3EDD}">
            <x14:dataBar minLength="0" maxLength="100" border="1" negativeBarBorderColorSameAsPositive="0">
              <x14:cfvo type="autoMin"/>
              <x14:cfvo type="autoMax"/>
              <x14:borderColor rgb="FF638EC6"/>
              <x14:negativeFillColor rgb="FFFF0000"/>
              <x14:negativeBorderColor rgb="FFFF0000"/>
              <x14:axisColor rgb="FF000000"/>
            </x14:dataBar>
          </x14:cfRule>
          <xm:sqref>V42:Y42</xm:sqref>
        </x14:conditionalFormatting>
        <x14:conditionalFormatting xmlns:xm="http://schemas.microsoft.com/office/excel/2006/main">
          <x14:cfRule type="dataBar" id="{8A0E02ED-A3E0-4950-81E3-F5130141CE3D}">
            <x14:dataBar minLength="0" maxLength="100" border="1" negativeBarBorderColorSameAsPositive="0">
              <x14:cfvo type="autoMin"/>
              <x14:cfvo type="autoMax"/>
              <x14:borderColor rgb="FF638EC6"/>
              <x14:negativeFillColor rgb="FFFF0000"/>
              <x14:negativeBorderColor rgb="FFFF0000"/>
              <x14:axisColor rgb="FF000000"/>
            </x14:dataBar>
          </x14:cfRule>
          <xm:sqref>V43:Y43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27</vt:i4>
      </vt:variant>
      <vt:variant>
        <vt:lpstr>Rangos con nombre</vt:lpstr>
      </vt:variant>
      <vt:variant>
        <vt:i4>2</vt:i4>
      </vt:variant>
    </vt:vector>
  </HeadingPairs>
  <TitlesOfParts>
    <vt:vector size="29" baseType="lpstr">
      <vt:lpstr>DASH</vt:lpstr>
      <vt:lpstr>TD</vt:lpstr>
      <vt:lpstr>Diagnóstico</vt:lpstr>
      <vt:lpstr>Aspectos Socioambientales</vt:lpstr>
      <vt:lpstr>Aspectos Sectoriales</vt:lpstr>
      <vt:lpstr>Revisión de Programas PMA</vt:lpstr>
      <vt:lpstr>Cumplimiento de la legislación</vt:lpstr>
      <vt:lpstr>Revisión de PMA-Alcance</vt:lpstr>
      <vt:lpstr>PMA vs P. Ecuador</vt:lpstr>
      <vt:lpstr>Coherencia P. Ecuador</vt:lpstr>
      <vt:lpstr>Norma de Desempeño IFC</vt:lpstr>
      <vt:lpstr>Coherencia Normas IFC</vt:lpstr>
      <vt:lpstr>Guía EHS</vt:lpstr>
      <vt:lpstr>Coherencia Guía EHS</vt:lpstr>
      <vt:lpstr>Coherencia General</vt:lpstr>
      <vt:lpstr>His Datos Clima</vt:lpstr>
      <vt:lpstr>Aspectos e impactos</vt:lpstr>
      <vt:lpstr>Condiciones Trabajo</vt:lpstr>
      <vt:lpstr>Oferta Vs Demanda de Agua</vt:lpstr>
      <vt:lpstr>Concesión Agua</vt:lpstr>
      <vt:lpstr>% Bosques en UP</vt:lpstr>
      <vt:lpstr>Vertimientos</vt:lpstr>
      <vt:lpstr>Residuos</vt:lpstr>
      <vt:lpstr>Riesgos Amb</vt:lpstr>
      <vt:lpstr>Riesgos Clim</vt:lpstr>
      <vt:lpstr>Flujograma Manejo Residuos</vt:lpstr>
      <vt:lpstr>Visita Campo</vt:lpstr>
      <vt:lpstr>DASH!Área_de_impresión</vt:lpstr>
      <vt:lpstr>'Guía EHS'!Área_de_impresión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dc:creator>
  <cp:lastModifiedBy>Usuario</cp:lastModifiedBy>
  <dcterms:created xsi:type="dcterms:W3CDTF">2022-12-12T16:57:00Z</dcterms:created>
  <dcterms:modified xsi:type="dcterms:W3CDTF">2023-04-25T13:06:11Z</dcterms:modified>
</cp:coreProperties>
</file>